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375" yWindow="675" windowWidth="16275" windowHeight="8505" tabRatio="774" firstSheet="2" activeTab="11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3-班级学员信息表" sheetId="7" r:id="rId5"/>
    <sheet name="4-收据记录表" sheetId="4" r:id="rId6"/>
    <sheet name="Sheet11" sheetId="30" state="hidden" r:id="rId7"/>
    <sheet name="5-咨询师业绩明细表" sheetId="9" state="hidden" r:id="rId8"/>
    <sheet name="5-课消明细表" sheetId="29" r:id="rId9"/>
    <sheet name="6-开班明细表" sheetId="31" r:id="rId10"/>
    <sheet name="6-学员费用预警表" sheetId="25" r:id="rId11"/>
    <sheet name="7-市场业绩" sheetId="19" r:id="rId12"/>
    <sheet name="8-市场占有率" sheetId="20" r:id="rId13"/>
    <sheet name="10-新增明细" sheetId="10" r:id="rId14"/>
    <sheet name="11-减少明细" sheetId="11" r:id="rId15"/>
    <sheet name="12-经营数据表" sheetId="22" r:id="rId16"/>
    <sheet name="13-退费" sheetId="1" r:id="rId17"/>
  </sheets>
  <externalReferences>
    <externalReference r:id="rId18"/>
    <externalReference r:id="rId19"/>
  </externalReferences>
  <definedNames>
    <definedName name="_xlnm._FilterDatabase" localSheetId="13" hidden="1">'10-新增明细'!$A$1:$U$425</definedName>
    <definedName name="_xlnm._FilterDatabase" localSheetId="14" hidden="1">'11-减少明细'!$A$1:$Y$200</definedName>
    <definedName name="_xlnm._FilterDatabase" localSheetId="2" hidden="1">'1-学员信息表'!$A$1:$AG$2062</definedName>
    <definedName name="_xlnm._FilterDatabase" localSheetId="3" hidden="1">'2-班级信息'!$A$1:$AM$159</definedName>
    <definedName name="_xlnm._FilterDatabase" localSheetId="4" hidden="1">'3-班级学员信息表'!$A$1:$AI$1857</definedName>
    <definedName name="_xlnm._FilterDatabase" localSheetId="5" hidden="1">'4-收据记录表'!$A$1:$BS$1068</definedName>
    <definedName name="_xlnm._FilterDatabase" localSheetId="8" hidden="1">'5-课消明细表'!$A$1:$T$4966</definedName>
    <definedName name="_xlnm._FilterDatabase" localSheetId="9" hidden="1">'6-开班明细表'!$A$1:$M$92</definedName>
    <definedName name="_xlnm.Print_Area" localSheetId="11">'7-市场业绩'!$A$1:$AL$37</definedName>
    <definedName name="_xlnm.Print_Area" localSheetId="12">'8-市场占有率'!$A$1:$O$150</definedName>
    <definedName name="_xlnm.Print_Titles" localSheetId="12">'8-市场占有率'!$5:$5</definedName>
    <definedName name="班型">'12-经营数据表'!$C$60:$T$60</definedName>
    <definedName name="学习卡结算类型">'7-市场业绩'!$O$4:$X$4</definedName>
  </definedNames>
  <calcPr calcId="144525"/>
</workbook>
</file>

<file path=xl/calcChain.xml><?xml version="1.0" encoding="utf-8"?>
<calcChain xmlns="http://schemas.openxmlformats.org/spreadsheetml/2006/main">
  <c r="B3" i="1" l="1"/>
  <c r="B4" i="1"/>
  <c r="B5" i="1"/>
  <c r="AK3" i="1"/>
  <c r="AZ4" i="1"/>
  <c r="AZ5" i="1"/>
  <c r="AZ6" i="1"/>
  <c r="AZ7" i="1"/>
  <c r="AZ8" i="1"/>
  <c r="AZ9" i="1"/>
  <c r="AZ10" i="1"/>
  <c r="AW6" i="1"/>
  <c r="AT6" i="1"/>
  <c r="U3" i="10" l="1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2" i="10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" i="11"/>
  <c r="V5" i="1" l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L4" i="1"/>
  <c r="L5" i="1"/>
  <c r="C5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AB5" i="1" l="1"/>
  <c r="AK5" i="1"/>
  <c r="AT4" i="1"/>
  <c r="AW4" i="1"/>
  <c r="AW5" i="1"/>
  <c r="AT5" i="1"/>
  <c r="AY5" i="1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D533" i="7"/>
  <c r="AE533" i="7"/>
  <c r="AD534" i="7"/>
  <c r="AE534" i="7"/>
  <c r="AD535" i="7"/>
  <c r="AE535" i="7"/>
  <c r="AD536" i="7"/>
  <c r="AE536" i="7"/>
  <c r="AD537" i="7"/>
  <c r="AE537" i="7"/>
  <c r="AD538" i="7"/>
  <c r="AE538" i="7"/>
  <c r="AD539" i="7"/>
  <c r="AE539" i="7"/>
  <c r="AD540" i="7"/>
  <c r="AE540" i="7"/>
  <c r="AD541" i="7"/>
  <c r="AE541" i="7"/>
  <c r="AD542" i="7"/>
  <c r="AE542" i="7"/>
  <c r="AD543" i="7"/>
  <c r="AE543" i="7"/>
  <c r="AD544" i="7"/>
  <c r="AE544" i="7"/>
  <c r="AD545" i="7"/>
  <c r="AE545" i="7"/>
  <c r="AD546" i="7"/>
  <c r="AE546" i="7"/>
  <c r="AD547" i="7"/>
  <c r="AE547" i="7"/>
  <c r="AD548" i="7"/>
  <c r="AE548" i="7"/>
  <c r="AD549" i="7"/>
  <c r="AE549" i="7"/>
  <c r="AD550" i="7"/>
  <c r="AE550" i="7"/>
  <c r="AD551" i="7"/>
  <c r="AE551" i="7"/>
  <c r="AD552" i="7"/>
  <c r="AE552" i="7"/>
  <c r="AD553" i="7"/>
  <c r="AE553" i="7"/>
  <c r="AD554" i="7"/>
  <c r="AE554" i="7"/>
  <c r="AD555" i="7"/>
  <c r="AE555" i="7"/>
  <c r="AD556" i="7"/>
  <c r="AE556" i="7"/>
  <c r="AD557" i="7"/>
  <c r="AE557" i="7"/>
  <c r="AD558" i="7"/>
  <c r="AE558" i="7"/>
  <c r="AD559" i="7"/>
  <c r="AE559" i="7"/>
  <c r="AD560" i="7"/>
  <c r="AE560" i="7"/>
  <c r="AD561" i="7"/>
  <c r="AE561" i="7"/>
  <c r="AD562" i="7"/>
  <c r="AE562" i="7"/>
  <c r="AD563" i="7"/>
  <c r="AE563" i="7"/>
  <c r="AD564" i="7"/>
  <c r="AE564" i="7"/>
  <c r="AD565" i="7"/>
  <c r="AE565" i="7"/>
  <c r="AD566" i="7"/>
  <c r="AE566" i="7"/>
  <c r="AD567" i="7"/>
  <c r="AE567" i="7"/>
  <c r="AD568" i="7"/>
  <c r="AE568" i="7"/>
  <c r="AD569" i="7"/>
  <c r="AE569" i="7"/>
  <c r="AD570" i="7"/>
  <c r="AE570" i="7"/>
  <c r="AD571" i="7"/>
  <c r="AE571" i="7"/>
  <c r="AD572" i="7"/>
  <c r="AE572" i="7"/>
  <c r="AD573" i="7"/>
  <c r="AE573" i="7"/>
  <c r="AD574" i="7"/>
  <c r="AE574" i="7"/>
  <c r="AD575" i="7"/>
  <c r="AE575" i="7"/>
  <c r="AD576" i="7"/>
  <c r="AE576" i="7"/>
  <c r="AD577" i="7"/>
  <c r="AE577" i="7"/>
  <c r="AD578" i="7"/>
  <c r="AE578" i="7"/>
  <c r="AD579" i="7"/>
  <c r="AE579" i="7"/>
  <c r="AD580" i="7"/>
  <c r="AE580" i="7"/>
  <c r="AD581" i="7"/>
  <c r="AE581" i="7"/>
  <c r="AD582" i="7"/>
  <c r="AE582" i="7"/>
  <c r="AD583" i="7"/>
  <c r="AE583" i="7"/>
  <c r="AD584" i="7"/>
  <c r="AE584" i="7"/>
  <c r="AD585" i="7"/>
  <c r="AE585" i="7"/>
  <c r="AD586" i="7"/>
  <c r="AE586" i="7"/>
  <c r="AD587" i="7"/>
  <c r="AE587" i="7"/>
  <c r="AD588" i="7"/>
  <c r="AE588" i="7"/>
  <c r="AD589" i="7"/>
  <c r="AE589" i="7"/>
  <c r="AD590" i="7"/>
  <c r="AE590" i="7"/>
  <c r="AD591" i="7"/>
  <c r="AE591" i="7"/>
  <c r="AD592" i="7"/>
  <c r="AE592" i="7"/>
  <c r="AD593" i="7"/>
  <c r="AE593" i="7"/>
  <c r="AD594" i="7"/>
  <c r="AE594" i="7"/>
  <c r="AD595" i="7"/>
  <c r="AE595" i="7"/>
  <c r="AD596" i="7"/>
  <c r="AE596" i="7"/>
  <c r="AD597" i="7"/>
  <c r="AE597" i="7"/>
  <c r="AD598" i="7"/>
  <c r="AE598" i="7"/>
  <c r="AD599" i="7"/>
  <c r="AE599" i="7"/>
  <c r="AD600" i="7"/>
  <c r="AE600" i="7"/>
  <c r="AD601" i="7"/>
  <c r="AE601" i="7"/>
  <c r="AD602" i="7"/>
  <c r="AE602" i="7"/>
  <c r="AD603" i="7"/>
  <c r="AE603" i="7"/>
  <c r="AD604" i="7"/>
  <c r="AE604" i="7"/>
  <c r="AD605" i="7"/>
  <c r="AE605" i="7"/>
  <c r="AD606" i="7"/>
  <c r="AE606" i="7"/>
  <c r="AD607" i="7"/>
  <c r="AE607" i="7"/>
  <c r="AD608" i="7"/>
  <c r="AE608" i="7"/>
  <c r="AD609" i="7"/>
  <c r="AE609" i="7"/>
  <c r="AD610" i="7"/>
  <c r="AE610" i="7"/>
  <c r="AD611" i="7"/>
  <c r="AE611" i="7"/>
  <c r="AD612" i="7"/>
  <c r="AE612" i="7"/>
  <c r="AD613" i="7"/>
  <c r="AE613" i="7"/>
  <c r="AD614" i="7"/>
  <c r="AE614" i="7"/>
  <c r="AD615" i="7"/>
  <c r="AE615" i="7"/>
  <c r="AD616" i="7"/>
  <c r="AE616" i="7"/>
  <c r="AD617" i="7"/>
  <c r="AE617" i="7"/>
  <c r="AD618" i="7"/>
  <c r="AE618" i="7"/>
  <c r="AD619" i="7"/>
  <c r="AE619" i="7"/>
  <c r="AD620" i="7"/>
  <c r="AE620" i="7"/>
  <c r="AD621" i="7"/>
  <c r="AE621" i="7"/>
  <c r="AD622" i="7"/>
  <c r="AE622" i="7"/>
  <c r="AD623" i="7"/>
  <c r="AE623" i="7"/>
  <c r="AD624" i="7"/>
  <c r="AE624" i="7"/>
  <c r="AD625" i="7"/>
  <c r="AE625" i="7"/>
  <c r="AD626" i="7"/>
  <c r="AE626" i="7"/>
  <c r="AD627" i="7"/>
  <c r="AE627" i="7"/>
  <c r="AD628" i="7"/>
  <c r="AE628" i="7"/>
  <c r="AD629" i="7"/>
  <c r="AE629" i="7"/>
  <c r="AD630" i="7"/>
  <c r="AE630" i="7"/>
  <c r="AD631" i="7"/>
  <c r="AE631" i="7"/>
  <c r="AD632" i="7"/>
  <c r="AE632" i="7"/>
  <c r="AD633" i="7"/>
  <c r="AE633" i="7"/>
  <c r="AD634" i="7"/>
  <c r="AE634" i="7"/>
  <c r="AD635" i="7"/>
  <c r="AE635" i="7"/>
  <c r="AD636" i="7"/>
  <c r="AE636" i="7"/>
  <c r="AD637" i="7"/>
  <c r="AE637" i="7"/>
  <c r="AD638" i="7"/>
  <c r="AE638" i="7"/>
  <c r="AD639" i="7"/>
  <c r="AE639" i="7"/>
  <c r="AD640" i="7"/>
  <c r="AE640" i="7"/>
  <c r="AD641" i="7"/>
  <c r="AE641" i="7"/>
  <c r="AD642" i="7"/>
  <c r="AE642" i="7"/>
  <c r="AD643" i="7"/>
  <c r="AE643" i="7"/>
  <c r="AD644" i="7"/>
  <c r="AE644" i="7"/>
  <c r="AD645" i="7"/>
  <c r="AE645" i="7"/>
  <c r="AD646" i="7"/>
  <c r="AE646" i="7"/>
  <c r="AD647" i="7"/>
  <c r="AE647" i="7"/>
  <c r="AD648" i="7"/>
  <c r="AE648" i="7"/>
  <c r="AD649" i="7"/>
  <c r="AE649" i="7"/>
  <c r="AD650" i="7"/>
  <c r="AE650" i="7"/>
  <c r="AD651" i="7"/>
  <c r="AE651" i="7"/>
  <c r="AD652" i="7"/>
  <c r="AE652" i="7"/>
  <c r="AD653" i="7"/>
  <c r="AE653" i="7"/>
  <c r="AD654" i="7"/>
  <c r="AE654" i="7"/>
  <c r="AD655" i="7"/>
  <c r="AE655" i="7"/>
  <c r="AD656" i="7"/>
  <c r="AE656" i="7"/>
  <c r="AD657" i="7"/>
  <c r="AE657" i="7"/>
  <c r="AD658" i="7"/>
  <c r="AE658" i="7"/>
  <c r="AD659" i="7"/>
  <c r="AE659" i="7"/>
  <c r="AD660" i="7"/>
  <c r="AE660" i="7"/>
  <c r="AD661" i="7"/>
  <c r="AE661" i="7"/>
  <c r="AD662" i="7"/>
  <c r="AE662" i="7"/>
  <c r="AD663" i="7"/>
  <c r="AE663" i="7"/>
  <c r="AD664" i="7"/>
  <c r="AE664" i="7"/>
  <c r="AD665" i="7"/>
  <c r="AE665" i="7"/>
  <c r="AD666" i="7"/>
  <c r="AE666" i="7"/>
  <c r="AD667" i="7"/>
  <c r="AE667" i="7"/>
  <c r="AD668" i="7"/>
  <c r="AE668" i="7"/>
  <c r="AD669" i="7"/>
  <c r="AE669" i="7"/>
  <c r="AD670" i="7"/>
  <c r="AE670" i="7"/>
  <c r="AD671" i="7"/>
  <c r="AE671" i="7"/>
  <c r="AD672" i="7"/>
  <c r="AE672" i="7"/>
  <c r="AD673" i="7"/>
  <c r="AE673" i="7"/>
  <c r="AD674" i="7"/>
  <c r="AE674" i="7"/>
  <c r="AD675" i="7"/>
  <c r="AE675" i="7"/>
  <c r="AD676" i="7"/>
  <c r="AE676" i="7"/>
  <c r="AD677" i="7"/>
  <c r="AE677" i="7"/>
  <c r="AD678" i="7"/>
  <c r="AE678" i="7"/>
  <c r="AD679" i="7"/>
  <c r="AE679" i="7"/>
  <c r="AD680" i="7"/>
  <c r="AE680" i="7"/>
  <c r="AD681" i="7"/>
  <c r="AE681" i="7"/>
  <c r="AD682" i="7"/>
  <c r="AE682" i="7"/>
  <c r="AD683" i="7"/>
  <c r="AE683" i="7"/>
  <c r="AD684" i="7"/>
  <c r="AE684" i="7"/>
  <c r="AD685" i="7"/>
  <c r="AE685" i="7"/>
  <c r="AD686" i="7"/>
  <c r="AE686" i="7"/>
  <c r="AD687" i="7"/>
  <c r="AE687" i="7"/>
  <c r="AD688" i="7"/>
  <c r="AE688" i="7"/>
  <c r="AD689" i="7"/>
  <c r="AE689" i="7"/>
  <c r="AD690" i="7"/>
  <c r="AE690" i="7"/>
  <c r="AD691" i="7"/>
  <c r="AE691" i="7"/>
  <c r="AD692" i="7"/>
  <c r="AE692" i="7"/>
  <c r="AD693" i="7"/>
  <c r="AE693" i="7"/>
  <c r="AD694" i="7"/>
  <c r="AE694" i="7"/>
  <c r="AD695" i="7"/>
  <c r="AE695" i="7"/>
  <c r="AD696" i="7"/>
  <c r="AE696" i="7"/>
  <c r="AD697" i="7"/>
  <c r="AE697" i="7"/>
  <c r="AD698" i="7"/>
  <c r="AE698" i="7"/>
  <c r="AD699" i="7"/>
  <c r="AE699" i="7"/>
  <c r="AD700" i="7"/>
  <c r="AE700" i="7"/>
  <c r="AD701" i="7"/>
  <c r="AE701" i="7"/>
  <c r="AD702" i="7"/>
  <c r="AE702" i="7"/>
  <c r="AD703" i="7"/>
  <c r="AE703" i="7"/>
  <c r="AD704" i="7"/>
  <c r="AE704" i="7"/>
  <c r="AD705" i="7"/>
  <c r="AE705" i="7"/>
  <c r="AD706" i="7"/>
  <c r="AE706" i="7"/>
  <c r="AD707" i="7"/>
  <c r="AE707" i="7"/>
  <c r="AD708" i="7"/>
  <c r="AE708" i="7"/>
  <c r="AD709" i="7"/>
  <c r="AE709" i="7"/>
  <c r="AD710" i="7"/>
  <c r="AE710" i="7"/>
  <c r="AD711" i="7"/>
  <c r="AE711" i="7"/>
  <c r="AD712" i="7"/>
  <c r="AE712" i="7"/>
  <c r="AD713" i="7"/>
  <c r="AE713" i="7"/>
  <c r="AD714" i="7"/>
  <c r="AE714" i="7"/>
  <c r="AD715" i="7"/>
  <c r="AE715" i="7"/>
  <c r="AD716" i="7"/>
  <c r="AE716" i="7"/>
  <c r="AD717" i="7"/>
  <c r="AE717" i="7"/>
  <c r="AD718" i="7"/>
  <c r="AE718" i="7"/>
  <c r="AD719" i="7"/>
  <c r="AE719" i="7"/>
  <c r="AD720" i="7"/>
  <c r="AE720" i="7"/>
  <c r="AD721" i="7"/>
  <c r="AE721" i="7"/>
  <c r="AD722" i="7"/>
  <c r="AE722" i="7"/>
  <c r="AD723" i="7"/>
  <c r="AE723" i="7"/>
  <c r="AD724" i="7"/>
  <c r="AE724" i="7"/>
  <c r="AD725" i="7"/>
  <c r="AE725" i="7"/>
  <c r="AD726" i="7"/>
  <c r="AE726" i="7"/>
  <c r="AD727" i="7"/>
  <c r="AE727" i="7"/>
  <c r="AD728" i="7"/>
  <c r="AE728" i="7"/>
  <c r="AD729" i="7"/>
  <c r="AE729" i="7"/>
  <c r="AD730" i="7"/>
  <c r="AE730" i="7"/>
  <c r="AD731" i="7"/>
  <c r="AE731" i="7"/>
  <c r="AD732" i="7"/>
  <c r="AE732" i="7"/>
  <c r="AD733" i="7"/>
  <c r="AE733" i="7"/>
  <c r="AD734" i="7"/>
  <c r="AE734" i="7"/>
  <c r="AD735" i="7"/>
  <c r="AE735" i="7"/>
  <c r="AD736" i="7"/>
  <c r="AE736" i="7"/>
  <c r="AD737" i="7"/>
  <c r="AE737" i="7"/>
  <c r="AD738" i="7"/>
  <c r="AE738" i="7"/>
  <c r="AD739" i="7"/>
  <c r="AE739" i="7"/>
  <c r="AD740" i="7"/>
  <c r="AE740" i="7"/>
  <c r="AD741" i="7"/>
  <c r="AE741" i="7"/>
  <c r="AD742" i="7"/>
  <c r="AE742" i="7"/>
  <c r="AD743" i="7"/>
  <c r="AE743" i="7"/>
  <c r="AD744" i="7"/>
  <c r="AE744" i="7"/>
  <c r="AD745" i="7"/>
  <c r="AE745" i="7"/>
  <c r="AD746" i="7"/>
  <c r="AE746" i="7"/>
  <c r="AD747" i="7"/>
  <c r="AE747" i="7"/>
  <c r="AD748" i="7"/>
  <c r="AE748" i="7"/>
  <c r="AD749" i="7"/>
  <c r="AE749" i="7"/>
  <c r="AD750" i="7"/>
  <c r="AE750" i="7"/>
  <c r="AD751" i="7"/>
  <c r="AE751" i="7"/>
  <c r="AD752" i="7"/>
  <c r="AE752" i="7"/>
  <c r="AD753" i="7"/>
  <c r="AE753" i="7"/>
  <c r="AD754" i="7"/>
  <c r="AE754" i="7"/>
  <c r="AD755" i="7"/>
  <c r="AE755" i="7"/>
  <c r="AD756" i="7"/>
  <c r="AE756" i="7"/>
  <c r="AD757" i="7"/>
  <c r="AE757" i="7"/>
  <c r="AD758" i="7"/>
  <c r="AE758" i="7"/>
  <c r="AD759" i="7"/>
  <c r="AE759" i="7"/>
  <c r="AD760" i="7"/>
  <c r="AE760" i="7"/>
  <c r="AD761" i="7"/>
  <c r="AE761" i="7"/>
  <c r="AD762" i="7"/>
  <c r="AE762" i="7"/>
  <c r="AD763" i="7"/>
  <c r="AE763" i="7"/>
  <c r="AD764" i="7"/>
  <c r="AE764" i="7"/>
  <c r="AD765" i="7"/>
  <c r="AE765" i="7"/>
  <c r="AD766" i="7"/>
  <c r="AE766" i="7"/>
  <c r="AD767" i="7"/>
  <c r="AE767" i="7"/>
  <c r="AD768" i="7"/>
  <c r="AE768" i="7"/>
  <c r="AD769" i="7"/>
  <c r="AE769" i="7"/>
  <c r="AD770" i="7"/>
  <c r="AE770" i="7"/>
  <c r="AD771" i="7"/>
  <c r="AE771" i="7"/>
  <c r="AD772" i="7"/>
  <c r="AE772" i="7"/>
  <c r="AD773" i="7"/>
  <c r="AE773" i="7"/>
  <c r="AD774" i="7"/>
  <c r="AE774" i="7"/>
  <c r="AD775" i="7"/>
  <c r="AE775" i="7"/>
  <c r="AD776" i="7"/>
  <c r="AE776" i="7"/>
  <c r="AD777" i="7"/>
  <c r="AE777" i="7"/>
  <c r="AD778" i="7"/>
  <c r="AE778" i="7"/>
  <c r="AD779" i="7"/>
  <c r="AE779" i="7"/>
  <c r="AD780" i="7"/>
  <c r="AE780" i="7"/>
  <c r="AD781" i="7"/>
  <c r="AE781" i="7"/>
  <c r="AD782" i="7"/>
  <c r="AE782" i="7"/>
  <c r="AD783" i="7"/>
  <c r="AE783" i="7"/>
  <c r="AD784" i="7"/>
  <c r="AE784" i="7"/>
  <c r="AD785" i="7"/>
  <c r="AE785" i="7"/>
  <c r="AD786" i="7"/>
  <c r="AE786" i="7"/>
  <c r="AD787" i="7"/>
  <c r="AE787" i="7"/>
  <c r="AD788" i="7"/>
  <c r="AE788" i="7"/>
  <c r="AD789" i="7"/>
  <c r="AE789" i="7"/>
  <c r="AD790" i="7"/>
  <c r="AE790" i="7"/>
  <c r="AD791" i="7"/>
  <c r="AE791" i="7"/>
  <c r="AD792" i="7"/>
  <c r="AE792" i="7"/>
  <c r="AD793" i="7"/>
  <c r="AE793" i="7"/>
  <c r="AD794" i="7"/>
  <c r="AE794" i="7"/>
  <c r="AD795" i="7"/>
  <c r="AE795" i="7"/>
  <c r="AD796" i="7"/>
  <c r="AE796" i="7"/>
  <c r="AD797" i="7"/>
  <c r="AE797" i="7"/>
  <c r="AD798" i="7"/>
  <c r="AE798" i="7"/>
  <c r="AD799" i="7"/>
  <c r="AE799" i="7"/>
  <c r="AD800" i="7"/>
  <c r="AE800" i="7"/>
  <c r="AD801" i="7"/>
  <c r="AE801" i="7"/>
  <c r="AD802" i="7"/>
  <c r="AE802" i="7"/>
  <c r="AD803" i="7"/>
  <c r="AE803" i="7"/>
  <c r="AD804" i="7"/>
  <c r="AE804" i="7"/>
  <c r="AD805" i="7"/>
  <c r="AE805" i="7"/>
  <c r="AD806" i="7"/>
  <c r="AE806" i="7"/>
  <c r="AD807" i="7"/>
  <c r="AE807" i="7"/>
  <c r="AD808" i="7"/>
  <c r="AE808" i="7"/>
  <c r="AD809" i="7"/>
  <c r="AE809" i="7"/>
  <c r="AD810" i="7"/>
  <c r="AE810" i="7"/>
  <c r="AD811" i="7"/>
  <c r="AE811" i="7"/>
  <c r="AD812" i="7"/>
  <c r="AE812" i="7"/>
  <c r="AD813" i="7"/>
  <c r="AE813" i="7"/>
  <c r="AD814" i="7"/>
  <c r="AE814" i="7"/>
  <c r="AD815" i="7"/>
  <c r="AE815" i="7"/>
  <c r="AD816" i="7"/>
  <c r="AE816" i="7"/>
  <c r="AD817" i="7"/>
  <c r="AE817" i="7"/>
  <c r="AD818" i="7"/>
  <c r="AE818" i="7"/>
  <c r="AD819" i="7"/>
  <c r="AE819" i="7"/>
  <c r="AD820" i="7"/>
  <c r="AE820" i="7"/>
  <c r="AD821" i="7"/>
  <c r="AE821" i="7"/>
  <c r="AD822" i="7"/>
  <c r="AE822" i="7"/>
  <c r="AD823" i="7"/>
  <c r="AE823" i="7"/>
  <c r="AD824" i="7"/>
  <c r="AE824" i="7"/>
  <c r="AD825" i="7"/>
  <c r="AE825" i="7"/>
  <c r="AD826" i="7"/>
  <c r="AE826" i="7"/>
  <c r="AD827" i="7"/>
  <c r="AE827" i="7"/>
  <c r="AD828" i="7"/>
  <c r="AE828" i="7"/>
  <c r="AD829" i="7"/>
  <c r="AE829" i="7"/>
  <c r="AD830" i="7"/>
  <c r="AE830" i="7"/>
  <c r="AD831" i="7"/>
  <c r="AE831" i="7"/>
  <c r="AD832" i="7"/>
  <c r="AE832" i="7"/>
  <c r="AD833" i="7"/>
  <c r="AE833" i="7"/>
  <c r="AD834" i="7"/>
  <c r="AE834" i="7"/>
  <c r="AD835" i="7"/>
  <c r="AE835" i="7"/>
  <c r="AD836" i="7"/>
  <c r="AE836" i="7"/>
  <c r="AD837" i="7"/>
  <c r="AE837" i="7"/>
  <c r="AD838" i="7"/>
  <c r="AE838" i="7"/>
  <c r="AD839" i="7"/>
  <c r="AE839" i="7"/>
  <c r="AD840" i="7"/>
  <c r="AE840" i="7"/>
  <c r="AD841" i="7"/>
  <c r="AE841" i="7"/>
  <c r="AD842" i="7"/>
  <c r="AE842" i="7"/>
  <c r="AD843" i="7"/>
  <c r="AE843" i="7"/>
  <c r="AD844" i="7"/>
  <c r="AE844" i="7"/>
  <c r="AD845" i="7"/>
  <c r="AE845" i="7"/>
  <c r="AD846" i="7"/>
  <c r="AE846" i="7"/>
  <c r="AD847" i="7"/>
  <c r="AE847" i="7"/>
  <c r="AD848" i="7"/>
  <c r="AE848" i="7"/>
  <c r="AD849" i="7"/>
  <c r="AE849" i="7"/>
  <c r="AD850" i="7"/>
  <c r="AE850" i="7"/>
  <c r="AD851" i="7"/>
  <c r="AE851" i="7"/>
  <c r="AD852" i="7"/>
  <c r="AE852" i="7"/>
  <c r="AD853" i="7"/>
  <c r="AE853" i="7"/>
  <c r="AD854" i="7"/>
  <c r="AE854" i="7"/>
  <c r="AD855" i="7"/>
  <c r="AE855" i="7"/>
  <c r="AD856" i="7"/>
  <c r="AE856" i="7"/>
  <c r="AD857" i="7"/>
  <c r="AE857" i="7"/>
  <c r="AD858" i="7"/>
  <c r="AE858" i="7"/>
  <c r="AD859" i="7"/>
  <c r="AE859" i="7"/>
  <c r="AD860" i="7"/>
  <c r="AE860" i="7"/>
  <c r="AD861" i="7"/>
  <c r="AE861" i="7"/>
  <c r="AD862" i="7"/>
  <c r="AE862" i="7"/>
  <c r="AD863" i="7"/>
  <c r="AE863" i="7"/>
  <c r="AD864" i="7"/>
  <c r="AE864" i="7"/>
  <c r="AD865" i="7"/>
  <c r="AE865" i="7"/>
  <c r="AD866" i="7"/>
  <c r="AE866" i="7"/>
  <c r="AD867" i="7"/>
  <c r="AE867" i="7"/>
  <c r="AD868" i="7"/>
  <c r="AE868" i="7"/>
  <c r="AD869" i="7"/>
  <c r="AE869" i="7"/>
  <c r="AD870" i="7"/>
  <c r="AE870" i="7"/>
  <c r="AD871" i="7"/>
  <c r="AE871" i="7"/>
  <c r="AD872" i="7"/>
  <c r="AE872" i="7"/>
  <c r="AD873" i="7"/>
  <c r="AE873" i="7"/>
  <c r="AD874" i="7"/>
  <c r="AE874" i="7"/>
  <c r="AD875" i="7"/>
  <c r="AE875" i="7"/>
  <c r="AD876" i="7"/>
  <c r="AE876" i="7"/>
  <c r="AD877" i="7"/>
  <c r="AE877" i="7"/>
  <c r="AD878" i="7"/>
  <c r="AE878" i="7"/>
  <c r="AD879" i="7"/>
  <c r="AE879" i="7"/>
  <c r="AD880" i="7"/>
  <c r="AE880" i="7"/>
  <c r="AD881" i="7"/>
  <c r="AE881" i="7"/>
  <c r="AD882" i="7"/>
  <c r="AE882" i="7"/>
  <c r="AD883" i="7"/>
  <c r="AE883" i="7"/>
  <c r="AD884" i="7"/>
  <c r="AE884" i="7"/>
  <c r="AD885" i="7"/>
  <c r="AE885" i="7"/>
  <c r="AD886" i="7"/>
  <c r="AE886" i="7"/>
  <c r="AD887" i="7"/>
  <c r="AE887" i="7"/>
  <c r="AD888" i="7"/>
  <c r="AE888" i="7"/>
  <c r="AD889" i="7"/>
  <c r="AE889" i="7"/>
  <c r="AD890" i="7"/>
  <c r="AE890" i="7"/>
  <c r="AD891" i="7"/>
  <c r="AE891" i="7"/>
  <c r="AD892" i="7"/>
  <c r="AE892" i="7"/>
  <c r="AD893" i="7"/>
  <c r="AE893" i="7"/>
  <c r="AD894" i="7"/>
  <c r="AE894" i="7"/>
  <c r="AD895" i="7"/>
  <c r="AE895" i="7"/>
  <c r="AD896" i="7"/>
  <c r="AE896" i="7"/>
  <c r="AD897" i="7"/>
  <c r="AE897" i="7"/>
  <c r="AD898" i="7"/>
  <c r="AE898" i="7"/>
  <c r="AD899" i="7"/>
  <c r="AE899" i="7"/>
  <c r="AD900" i="7"/>
  <c r="AE900" i="7"/>
  <c r="AD901" i="7"/>
  <c r="AE901" i="7"/>
  <c r="AD902" i="7"/>
  <c r="AE902" i="7"/>
  <c r="AD903" i="7"/>
  <c r="AE903" i="7"/>
  <c r="AD904" i="7"/>
  <c r="AE904" i="7"/>
  <c r="AD905" i="7"/>
  <c r="AE905" i="7"/>
  <c r="AD906" i="7"/>
  <c r="AE906" i="7"/>
  <c r="AD907" i="7"/>
  <c r="AE907" i="7"/>
  <c r="AD908" i="7"/>
  <c r="AE908" i="7"/>
  <c r="AD909" i="7"/>
  <c r="AE909" i="7"/>
  <c r="AD910" i="7"/>
  <c r="AE910" i="7"/>
  <c r="AD911" i="7"/>
  <c r="AE911" i="7"/>
  <c r="AD912" i="7"/>
  <c r="AE912" i="7"/>
  <c r="AD913" i="7"/>
  <c r="AE913" i="7"/>
  <c r="AD914" i="7"/>
  <c r="AE914" i="7"/>
  <c r="AD915" i="7"/>
  <c r="AE915" i="7"/>
  <c r="AD916" i="7"/>
  <c r="AE916" i="7"/>
  <c r="AD917" i="7"/>
  <c r="AE917" i="7"/>
  <c r="AD918" i="7"/>
  <c r="AE918" i="7"/>
  <c r="AD919" i="7"/>
  <c r="AE919" i="7"/>
  <c r="AD920" i="7"/>
  <c r="AE920" i="7"/>
  <c r="AD921" i="7"/>
  <c r="AE921" i="7"/>
  <c r="AD922" i="7"/>
  <c r="AE922" i="7"/>
  <c r="AD923" i="7"/>
  <c r="AE923" i="7"/>
  <c r="AD924" i="7"/>
  <c r="AE924" i="7"/>
  <c r="AD925" i="7"/>
  <c r="AE925" i="7"/>
  <c r="AD926" i="7"/>
  <c r="AE926" i="7"/>
  <c r="AD927" i="7"/>
  <c r="AE927" i="7"/>
  <c r="AD928" i="7"/>
  <c r="AE928" i="7"/>
  <c r="AD929" i="7"/>
  <c r="AE929" i="7"/>
  <c r="AD930" i="7"/>
  <c r="AE930" i="7"/>
  <c r="AD931" i="7"/>
  <c r="AE931" i="7"/>
  <c r="AD932" i="7"/>
  <c r="AE932" i="7"/>
  <c r="AD933" i="7"/>
  <c r="AE933" i="7"/>
  <c r="AD934" i="7"/>
  <c r="AE934" i="7"/>
  <c r="AD935" i="7"/>
  <c r="AE935" i="7"/>
  <c r="AD936" i="7"/>
  <c r="AE936" i="7"/>
  <c r="AD937" i="7"/>
  <c r="AE937" i="7"/>
  <c r="AD938" i="7"/>
  <c r="AE938" i="7"/>
  <c r="AD939" i="7"/>
  <c r="AE939" i="7"/>
  <c r="AD940" i="7"/>
  <c r="AE940" i="7"/>
  <c r="AD941" i="7"/>
  <c r="AE941" i="7"/>
  <c r="AD942" i="7"/>
  <c r="AE942" i="7"/>
  <c r="AD943" i="7"/>
  <c r="AE943" i="7"/>
  <c r="AD944" i="7"/>
  <c r="AE944" i="7"/>
  <c r="AD945" i="7"/>
  <c r="AE945" i="7"/>
  <c r="AD946" i="7"/>
  <c r="AE946" i="7"/>
  <c r="AD947" i="7"/>
  <c r="AE947" i="7"/>
  <c r="AD948" i="7"/>
  <c r="AE948" i="7"/>
  <c r="AD949" i="7"/>
  <c r="AE949" i="7"/>
  <c r="AD950" i="7"/>
  <c r="AE950" i="7"/>
  <c r="AD951" i="7"/>
  <c r="AE951" i="7"/>
  <c r="AD952" i="7"/>
  <c r="AE952" i="7"/>
  <c r="AD953" i="7"/>
  <c r="AE953" i="7"/>
  <c r="AD954" i="7"/>
  <c r="AE954" i="7"/>
  <c r="AD955" i="7"/>
  <c r="AE955" i="7"/>
  <c r="AD956" i="7"/>
  <c r="AE956" i="7"/>
  <c r="AD957" i="7"/>
  <c r="AE957" i="7"/>
  <c r="AD958" i="7"/>
  <c r="AE958" i="7"/>
  <c r="AD959" i="7"/>
  <c r="AE959" i="7"/>
  <c r="AD960" i="7"/>
  <c r="AE960" i="7"/>
  <c r="AD961" i="7"/>
  <c r="AE961" i="7"/>
  <c r="AD962" i="7"/>
  <c r="AE962" i="7"/>
  <c r="AD963" i="7"/>
  <c r="AE963" i="7"/>
  <c r="AD964" i="7"/>
  <c r="AE964" i="7"/>
  <c r="AD965" i="7"/>
  <c r="AE965" i="7"/>
  <c r="AD966" i="7"/>
  <c r="AE966" i="7"/>
  <c r="AD967" i="7"/>
  <c r="AE967" i="7"/>
  <c r="AD968" i="7"/>
  <c r="AE968" i="7"/>
  <c r="AD969" i="7"/>
  <c r="AE969" i="7"/>
  <c r="AD970" i="7"/>
  <c r="AE970" i="7"/>
  <c r="AD971" i="7"/>
  <c r="AE971" i="7"/>
  <c r="AD972" i="7"/>
  <c r="AE972" i="7"/>
  <c r="AD973" i="7"/>
  <c r="AE973" i="7"/>
  <c r="AD974" i="7"/>
  <c r="AE974" i="7"/>
  <c r="AD975" i="7"/>
  <c r="AE975" i="7"/>
  <c r="AD976" i="7"/>
  <c r="AE976" i="7"/>
  <c r="AD977" i="7"/>
  <c r="AE977" i="7"/>
  <c r="AD978" i="7"/>
  <c r="AE978" i="7"/>
  <c r="AD979" i="7"/>
  <c r="AE979" i="7"/>
  <c r="AD980" i="7"/>
  <c r="AE980" i="7"/>
  <c r="AD981" i="7"/>
  <c r="AE981" i="7"/>
  <c r="AD982" i="7"/>
  <c r="AE982" i="7"/>
  <c r="AD983" i="7"/>
  <c r="AE983" i="7"/>
  <c r="AD984" i="7"/>
  <c r="AE984" i="7"/>
  <c r="AD985" i="7"/>
  <c r="AE985" i="7"/>
  <c r="AD986" i="7"/>
  <c r="AE986" i="7"/>
  <c r="AD987" i="7"/>
  <c r="AE987" i="7"/>
  <c r="AD988" i="7"/>
  <c r="AE988" i="7"/>
  <c r="AD989" i="7"/>
  <c r="AE989" i="7"/>
  <c r="AD990" i="7"/>
  <c r="AE990" i="7"/>
  <c r="AD991" i="7"/>
  <c r="AE991" i="7"/>
  <c r="AD992" i="7"/>
  <c r="AE992" i="7"/>
  <c r="AD993" i="7"/>
  <c r="AE993" i="7"/>
  <c r="AD994" i="7"/>
  <c r="AE994" i="7"/>
  <c r="AD995" i="7"/>
  <c r="AE995" i="7"/>
  <c r="AD996" i="7"/>
  <c r="AE996" i="7"/>
  <c r="AD997" i="7"/>
  <c r="AE997" i="7"/>
  <c r="AD998" i="7"/>
  <c r="AE998" i="7"/>
  <c r="AD999" i="7"/>
  <c r="AE999" i="7"/>
  <c r="AD1000" i="7"/>
  <c r="AE1000" i="7"/>
  <c r="AD1001" i="7"/>
  <c r="AE1001" i="7"/>
  <c r="AD1002" i="7"/>
  <c r="AE1002" i="7"/>
  <c r="AD1003" i="7"/>
  <c r="AE1003" i="7"/>
  <c r="AD1004" i="7"/>
  <c r="AE1004" i="7"/>
  <c r="AD1005" i="7"/>
  <c r="AE1005" i="7"/>
  <c r="AD1006" i="7"/>
  <c r="AE1006" i="7"/>
  <c r="AD1007" i="7"/>
  <c r="AE1007" i="7"/>
  <c r="AD1008" i="7"/>
  <c r="AE1008" i="7"/>
  <c r="AD1009" i="7"/>
  <c r="AE1009" i="7"/>
  <c r="AD1010" i="7"/>
  <c r="AE1010" i="7"/>
  <c r="AD1011" i="7"/>
  <c r="AE1011" i="7"/>
  <c r="AD1012" i="7"/>
  <c r="AE1012" i="7"/>
  <c r="AD1013" i="7"/>
  <c r="AE1013" i="7"/>
  <c r="AD1014" i="7"/>
  <c r="AE1014" i="7"/>
  <c r="AD1015" i="7"/>
  <c r="AE1015" i="7"/>
  <c r="AD1016" i="7"/>
  <c r="AE1016" i="7"/>
  <c r="AD1017" i="7"/>
  <c r="AE1017" i="7"/>
  <c r="AD1018" i="7"/>
  <c r="AE1018" i="7"/>
  <c r="AD1019" i="7"/>
  <c r="AE1019" i="7"/>
  <c r="AD1020" i="7"/>
  <c r="AE1020" i="7"/>
  <c r="AD1021" i="7"/>
  <c r="AE1021" i="7"/>
  <c r="AD1022" i="7"/>
  <c r="AE1022" i="7"/>
  <c r="AD1023" i="7"/>
  <c r="AE1023" i="7"/>
  <c r="AD1024" i="7"/>
  <c r="AE1024" i="7"/>
  <c r="AD1025" i="7"/>
  <c r="AE1025" i="7"/>
  <c r="AD1026" i="7"/>
  <c r="AE1026" i="7"/>
  <c r="AD1027" i="7"/>
  <c r="AE1027" i="7"/>
  <c r="AD1028" i="7"/>
  <c r="AE1028" i="7"/>
  <c r="AD1029" i="7"/>
  <c r="AE1029" i="7"/>
  <c r="AD1030" i="7"/>
  <c r="AE1030" i="7"/>
  <c r="AD1031" i="7"/>
  <c r="AE1031" i="7"/>
  <c r="AD1032" i="7"/>
  <c r="AE1032" i="7"/>
  <c r="AD1033" i="7"/>
  <c r="AE1033" i="7"/>
  <c r="AD1034" i="7"/>
  <c r="AE1034" i="7"/>
  <c r="AD1035" i="7"/>
  <c r="AE1035" i="7"/>
  <c r="AD1036" i="7"/>
  <c r="AE1036" i="7"/>
  <c r="AD1037" i="7"/>
  <c r="AE1037" i="7"/>
  <c r="AD1038" i="7"/>
  <c r="AE1038" i="7"/>
  <c r="AD1039" i="7"/>
  <c r="AE1039" i="7"/>
  <c r="AD1040" i="7"/>
  <c r="AE1040" i="7"/>
  <c r="AD1041" i="7"/>
  <c r="AE1041" i="7"/>
  <c r="AD1042" i="7"/>
  <c r="AE1042" i="7"/>
  <c r="AD1043" i="7"/>
  <c r="AE1043" i="7"/>
  <c r="AD1044" i="7"/>
  <c r="AE1044" i="7"/>
  <c r="AD1045" i="7"/>
  <c r="AE1045" i="7"/>
  <c r="AD1046" i="7"/>
  <c r="AE1046" i="7"/>
  <c r="AD1047" i="7"/>
  <c r="AE1047" i="7"/>
  <c r="AD1048" i="7"/>
  <c r="AE1048" i="7"/>
  <c r="AD1049" i="7"/>
  <c r="AE1049" i="7"/>
  <c r="AD1050" i="7"/>
  <c r="AE1050" i="7"/>
  <c r="AD1051" i="7"/>
  <c r="AE1051" i="7"/>
  <c r="AD1052" i="7"/>
  <c r="AE1052" i="7"/>
  <c r="AD1053" i="7"/>
  <c r="AE1053" i="7"/>
  <c r="AD1054" i="7"/>
  <c r="AE1054" i="7"/>
  <c r="AD1055" i="7"/>
  <c r="AE1055" i="7"/>
  <c r="AD1056" i="7"/>
  <c r="AE1056" i="7"/>
  <c r="AD1057" i="7"/>
  <c r="AE1057" i="7"/>
  <c r="AD1058" i="7"/>
  <c r="AE1058" i="7"/>
  <c r="AD1059" i="7"/>
  <c r="AE1059" i="7"/>
  <c r="AD1060" i="7"/>
  <c r="AE1060" i="7"/>
  <c r="AD1061" i="7"/>
  <c r="AE1061" i="7"/>
  <c r="AD1062" i="7"/>
  <c r="AE1062" i="7"/>
  <c r="AD1063" i="7"/>
  <c r="AE1063" i="7"/>
  <c r="AD1064" i="7"/>
  <c r="AE1064" i="7"/>
  <c r="AD1065" i="7"/>
  <c r="AE1065" i="7"/>
  <c r="AD1066" i="7"/>
  <c r="AE1066" i="7"/>
  <c r="AD1067" i="7"/>
  <c r="AE1067" i="7"/>
  <c r="AD1068" i="7"/>
  <c r="AE1068" i="7"/>
  <c r="AD1069" i="7"/>
  <c r="AE1069" i="7"/>
  <c r="AD1070" i="7"/>
  <c r="AE1070" i="7"/>
  <c r="AD1071" i="7"/>
  <c r="AE1071" i="7"/>
  <c r="AD1072" i="7"/>
  <c r="AE1072" i="7"/>
  <c r="AD1073" i="7"/>
  <c r="AE1073" i="7"/>
  <c r="AD1074" i="7"/>
  <c r="AE1074" i="7"/>
  <c r="AD1075" i="7"/>
  <c r="AE1075" i="7"/>
  <c r="AD1076" i="7"/>
  <c r="AE1076" i="7"/>
  <c r="AD1077" i="7"/>
  <c r="AE1077" i="7"/>
  <c r="AD1078" i="7"/>
  <c r="AE1078" i="7"/>
  <c r="AD1079" i="7"/>
  <c r="AE1079" i="7"/>
  <c r="AD1080" i="7"/>
  <c r="AE1080" i="7"/>
  <c r="AD1081" i="7"/>
  <c r="AE1081" i="7"/>
  <c r="AD1082" i="7"/>
  <c r="AE1082" i="7"/>
  <c r="AD1083" i="7"/>
  <c r="AE1083" i="7"/>
  <c r="AD1084" i="7"/>
  <c r="AE1084" i="7"/>
  <c r="AD1085" i="7"/>
  <c r="AE1085" i="7"/>
  <c r="AD1086" i="7"/>
  <c r="AE1086" i="7"/>
  <c r="AD1087" i="7"/>
  <c r="AE1087" i="7"/>
  <c r="AD1088" i="7"/>
  <c r="AE1088" i="7"/>
  <c r="AD1089" i="7"/>
  <c r="AE1089" i="7"/>
  <c r="AD1090" i="7"/>
  <c r="AE1090" i="7"/>
  <c r="AD1091" i="7"/>
  <c r="AE1091" i="7"/>
  <c r="AD1092" i="7"/>
  <c r="AE1092" i="7"/>
  <c r="AD1093" i="7"/>
  <c r="AE1093" i="7"/>
  <c r="AD1094" i="7"/>
  <c r="AE1094" i="7"/>
  <c r="AD1095" i="7"/>
  <c r="AE1095" i="7"/>
  <c r="AD1096" i="7"/>
  <c r="AE1096" i="7"/>
  <c r="AD1097" i="7"/>
  <c r="AE1097" i="7"/>
  <c r="AD1098" i="7"/>
  <c r="AE1098" i="7"/>
  <c r="AD1099" i="7"/>
  <c r="AE1099" i="7"/>
  <c r="AD1100" i="7"/>
  <c r="AE1100" i="7"/>
  <c r="AD1101" i="7"/>
  <c r="AE1101" i="7"/>
  <c r="AD1102" i="7"/>
  <c r="AE1102" i="7"/>
  <c r="AD1103" i="7"/>
  <c r="AE1103" i="7"/>
  <c r="AD1104" i="7"/>
  <c r="AE1104" i="7"/>
  <c r="AD1105" i="7"/>
  <c r="AE1105" i="7"/>
  <c r="AD1106" i="7"/>
  <c r="AE1106" i="7"/>
  <c r="AD1107" i="7"/>
  <c r="AE1107" i="7"/>
  <c r="AD1108" i="7"/>
  <c r="AE1108" i="7"/>
  <c r="AD1109" i="7"/>
  <c r="AE1109" i="7"/>
  <c r="AD1110" i="7"/>
  <c r="AE1110" i="7"/>
  <c r="AD1111" i="7"/>
  <c r="AE1111" i="7"/>
  <c r="AD1112" i="7"/>
  <c r="AE1112" i="7"/>
  <c r="AD1113" i="7"/>
  <c r="AE1113" i="7"/>
  <c r="AD1114" i="7"/>
  <c r="AE1114" i="7"/>
  <c r="AD1115" i="7"/>
  <c r="AE1115" i="7"/>
  <c r="AD1116" i="7"/>
  <c r="AE1116" i="7"/>
  <c r="AD1117" i="7"/>
  <c r="AE1117" i="7"/>
  <c r="AD1118" i="7"/>
  <c r="AE1118" i="7"/>
  <c r="AD1119" i="7"/>
  <c r="AE1119" i="7"/>
  <c r="AD1120" i="7"/>
  <c r="AE1120" i="7"/>
  <c r="AD1121" i="7"/>
  <c r="AE1121" i="7"/>
  <c r="AD1122" i="7"/>
  <c r="AE1122" i="7"/>
  <c r="AD1123" i="7"/>
  <c r="AE1123" i="7"/>
  <c r="AD1124" i="7"/>
  <c r="AE1124" i="7"/>
  <c r="AD1125" i="7"/>
  <c r="AE1125" i="7"/>
  <c r="AD1126" i="7"/>
  <c r="AE1126" i="7"/>
  <c r="AD1127" i="7"/>
  <c r="AE1127" i="7"/>
  <c r="AD1128" i="7"/>
  <c r="AE1128" i="7"/>
  <c r="AD1129" i="7"/>
  <c r="AE1129" i="7"/>
  <c r="AD1130" i="7"/>
  <c r="AE1130" i="7"/>
  <c r="AD1131" i="7"/>
  <c r="AE1131" i="7"/>
  <c r="AD1132" i="7"/>
  <c r="AE1132" i="7"/>
  <c r="AD1133" i="7"/>
  <c r="AE1133" i="7"/>
  <c r="AD1134" i="7"/>
  <c r="AE1134" i="7"/>
  <c r="AD1135" i="7"/>
  <c r="AE1135" i="7"/>
  <c r="AD1136" i="7"/>
  <c r="AE1136" i="7"/>
  <c r="AD1137" i="7"/>
  <c r="AE1137" i="7"/>
  <c r="AD1138" i="7"/>
  <c r="AE1138" i="7"/>
  <c r="AD1139" i="7"/>
  <c r="AE1139" i="7"/>
  <c r="AD1140" i="7"/>
  <c r="AE1140" i="7"/>
  <c r="AD1141" i="7"/>
  <c r="AE1141" i="7"/>
  <c r="AD1142" i="7"/>
  <c r="AE1142" i="7"/>
  <c r="AD1143" i="7"/>
  <c r="AE1143" i="7"/>
  <c r="AD1144" i="7"/>
  <c r="AE1144" i="7"/>
  <c r="AD1145" i="7"/>
  <c r="AE1145" i="7"/>
  <c r="AD1146" i="7"/>
  <c r="AE1146" i="7"/>
  <c r="AD1147" i="7"/>
  <c r="AE1147" i="7"/>
  <c r="AD1148" i="7"/>
  <c r="AE1148" i="7"/>
  <c r="AD1149" i="7"/>
  <c r="AE1149" i="7"/>
  <c r="AD1150" i="7"/>
  <c r="AE1150" i="7"/>
  <c r="AD1151" i="7"/>
  <c r="AE1151" i="7"/>
  <c r="AD1152" i="7"/>
  <c r="AE1152" i="7"/>
  <c r="AD1153" i="7"/>
  <c r="AE1153" i="7"/>
  <c r="AD1154" i="7"/>
  <c r="AE1154" i="7"/>
  <c r="AD1155" i="7"/>
  <c r="AE1155" i="7"/>
  <c r="AD1156" i="7"/>
  <c r="AE1156" i="7"/>
  <c r="AD1157" i="7"/>
  <c r="AE1157" i="7"/>
  <c r="AD1158" i="7"/>
  <c r="AE1158" i="7"/>
  <c r="AD1159" i="7"/>
  <c r="AE1159" i="7"/>
  <c r="AD1160" i="7"/>
  <c r="AE1160" i="7"/>
  <c r="AD1161" i="7"/>
  <c r="AE1161" i="7"/>
  <c r="AD1162" i="7"/>
  <c r="AE1162" i="7"/>
  <c r="AD1163" i="7"/>
  <c r="AE1163" i="7"/>
  <c r="AD1164" i="7"/>
  <c r="AE1164" i="7"/>
  <c r="AD1165" i="7"/>
  <c r="AE1165" i="7"/>
  <c r="AD1166" i="7"/>
  <c r="AE1166" i="7"/>
  <c r="AD1167" i="7"/>
  <c r="AE1167" i="7"/>
  <c r="AD1168" i="7"/>
  <c r="AE1168" i="7"/>
  <c r="AD1169" i="7"/>
  <c r="AE1169" i="7"/>
  <c r="AD1170" i="7"/>
  <c r="AE1170" i="7"/>
  <c r="AD1171" i="7"/>
  <c r="AE1171" i="7"/>
  <c r="AD1172" i="7"/>
  <c r="AE1172" i="7"/>
  <c r="AD1173" i="7"/>
  <c r="AE1173" i="7"/>
  <c r="AD1174" i="7"/>
  <c r="AE1174" i="7"/>
  <c r="AD1175" i="7"/>
  <c r="AE1175" i="7"/>
  <c r="AD1176" i="7"/>
  <c r="AE1176" i="7"/>
  <c r="AD1177" i="7"/>
  <c r="AE1177" i="7"/>
  <c r="AD1178" i="7"/>
  <c r="AE1178" i="7"/>
  <c r="AD1179" i="7"/>
  <c r="AE1179" i="7"/>
  <c r="AD1180" i="7"/>
  <c r="AE1180" i="7"/>
  <c r="AD1181" i="7"/>
  <c r="AE1181" i="7"/>
  <c r="AD1182" i="7"/>
  <c r="AE1182" i="7"/>
  <c r="AD1183" i="7"/>
  <c r="AE1183" i="7"/>
  <c r="AD1184" i="7"/>
  <c r="AE1184" i="7"/>
  <c r="AD1185" i="7"/>
  <c r="AE1185" i="7"/>
  <c r="AD1186" i="7"/>
  <c r="AE1186" i="7"/>
  <c r="AD1187" i="7"/>
  <c r="AE1187" i="7"/>
  <c r="AD1188" i="7"/>
  <c r="AE1188" i="7"/>
  <c r="AD1189" i="7"/>
  <c r="AE1189" i="7"/>
  <c r="AD1190" i="7"/>
  <c r="AE1190" i="7"/>
  <c r="AD1191" i="7"/>
  <c r="AE1191" i="7"/>
  <c r="AD1192" i="7"/>
  <c r="AE1192" i="7"/>
  <c r="AD1193" i="7"/>
  <c r="AE1193" i="7"/>
  <c r="AD1194" i="7"/>
  <c r="AE1194" i="7"/>
  <c r="AD1195" i="7"/>
  <c r="AE1195" i="7"/>
  <c r="AD1196" i="7"/>
  <c r="AE1196" i="7"/>
  <c r="AD1197" i="7"/>
  <c r="AE1197" i="7"/>
  <c r="AD1198" i="7"/>
  <c r="AE1198" i="7"/>
  <c r="AD1199" i="7"/>
  <c r="AE1199" i="7"/>
  <c r="AD1200" i="7"/>
  <c r="AE1200" i="7"/>
  <c r="AD1201" i="7"/>
  <c r="AE1201" i="7"/>
  <c r="AD1202" i="7"/>
  <c r="AE1202" i="7"/>
  <c r="AD1203" i="7"/>
  <c r="AE1203" i="7"/>
  <c r="AD1204" i="7"/>
  <c r="AE1204" i="7"/>
  <c r="AD1205" i="7"/>
  <c r="AE1205" i="7"/>
  <c r="AD1206" i="7"/>
  <c r="AE1206" i="7"/>
  <c r="AD1207" i="7"/>
  <c r="AE1207" i="7"/>
  <c r="AD1208" i="7"/>
  <c r="AE1208" i="7"/>
  <c r="AD1209" i="7"/>
  <c r="AE1209" i="7"/>
  <c r="AD1210" i="7"/>
  <c r="AE1210" i="7"/>
  <c r="AD1211" i="7"/>
  <c r="AE1211" i="7"/>
  <c r="AD1212" i="7"/>
  <c r="AE1212" i="7"/>
  <c r="AD1213" i="7"/>
  <c r="AE1213" i="7"/>
  <c r="AD1214" i="7"/>
  <c r="AE1214" i="7"/>
  <c r="AD1215" i="7"/>
  <c r="AE1215" i="7"/>
  <c r="AD1216" i="7"/>
  <c r="AE1216" i="7"/>
  <c r="AD1217" i="7"/>
  <c r="AE1217" i="7"/>
  <c r="AD1218" i="7"/>
  <c r="AE1218" i="7"/>
  <c r="AD1219" i="7"/>
  <c r="AE1219" i="7"/>
  <c r="AD1220" i="7"/>
  <c r="AE1220" i="7"/>
  <c r="AD1221" i="7"/>
  <c r="AE1221" i="7"/>
  <c r="AD1222" i="7"/>
  <c r="AE1222" i="7"/>
  <c r="AD1223" i="7"/>
  <c r="AE1223" i="7"/>
  <c r="AD1224" i="7"/>
  <c r="AE1224" i="7"/>
  <c r="AD1225" i="7"/>
  <c r="AE1225" i="7"/>
  <c r="AD1226" i="7"/>
  <c r="AE1226" i="7"/>
  <c r="AD1227" i="7"/>
  <c r="AE1227" i="7"/>
  <c r="AD1228" i="7"/>
  <c r="AE1228" i="7"/>
  <c r="AD1229" i="7"/>
  <c r="AE1229" i="7"/>
  <c r="AD1230" i="7"/>
  <c r="AE1230" i="7"/>
  <c r="AD1231" i="7"/>
  <c r="AE1231" i="7"/>
  <c r="AD1232" i="7"/>
  <c r="AE1232" i="7"/>
  <c r="AD1233" i="7"/>
  <c r="AE1233" i="7"/>
  <c r="AD1234" i="7"/>
  <c r="AE1234" i="7"/>
  <c r="AD1235" i="7"/>
  <c r="AE1235" i="7"/>
  <c r="AD1236" i="7"/>
  <c r="AE1236" i="7"/>
  <c r="AD1237" i="7"/>
  <c r="AE1237" i="7"/>
  <c r="AD1238" i="7"/>
  <c r="AE1238" i="7"/>
  <c r="AD1239" i="7"/>
  <c r="AE1239" i="7"/>
  <c r="AD1240" i="7"/>
  <c r="AE1240" i="7"/>
  <c r="AD1241" i="7"/>
  <c r="AE1241" i="7"/>
  <c r="AD1242" i="7"/>
  <c r="AE1242" i="7"/>
  <c r="AD1243" i="7"/>
  <c r="AE1243" i="7"/>
  <c r="AD1244" i="7"/>
  <c r="AE1244" i="7"/>
  <c r="AD1245" i="7"/>
  <c r="AE1245" i="7"/>
  <c r="AD1246" i="7"/>
  <c r="AE1246" i="7"/>
  <c r="AD1247" i="7"/>
  <c r="AE1247" i="7"/>
  <c r="AD1248" i="7"/>
  <c r="AE1248" i="7"/>
  <c r="AD1249" i="7"/>
  <c r="AE1249" i="7"/>
  <c r="AD1250" i="7"/>
  <c r="AE1250" i="7"/>
  <c r="AD1251" i="7"/>
  <c r="AE1251" i="7"/>
  <c r="AD1252" i="7"/>
  <c r="AE1252" i="7"/>
  <c r="AD1253" i="7"/>
  <c r="AE1253" i="7"/>
  <c r="AD1254" i="7"/>
  <c r="AE1254" i="7"/>
  <c r="AD1255" i="7"/>
  <c r="AE1255" i="7"/>
  <c r="AD1256" i="7"/>
  <c r="AE1256" i="7"/>
  <c r="AD1257" i="7"/>
  <c r="AE1257" i="7"/>
  <c r="AD1258" i="7"/>
  <c r="AE1258" i="7"/>
  <c r="AD1259" i="7"/>
  <c r="AE1259" i="7"/>
  <c r="AD1260" i="7"/>
  <c r="AE1260" i="7"/>
  <c r="AD1261" i="7"/>
  <c r="AE1261" i="7"/>
  <c r="AD1262" i="7"/>
  <c r="AE1262" i="7"/>
  <c r="AD1263" i="7"/>
  <c r="AE1263" i="7"/>
  <c r="AD1264" i="7"/>
  <c r="AE1264" i="7"/>
  <c r="AD1265" i="7"/>
  <c r="AE1265" i="7"/>
  <c r="AD1266" i="7"/>
  <c r="AE1266" i="7"/>
  <c r="AD1267" i="7"/>
  <c r="AE1267" i="7"/>
  <c r="AD1268" i="7"/>
  <c r="AE1268" i="7"/>
  <c r="AD1269" i="7"/>
  <c r="AE1269" i="7"/>
  <c r="AD1270" i="7"/>
  <c r="AE1270" i="7"/>
  <c r="AD1271" i="7"/>
  <c r="AE1271" i="7"/>
  <c r="AD1272" i="7"/>
  <c r="AE1272" i="7"/>
  <c r="AD1273" i="7"/>
  <c r="AE1273" i="7"/>
  <c r="AD1274" i="7"/>
  <c r="AE1274" i="7"/>
  <c r="AD1275" i="7"/>
  <c r="AE1275" i="7"/>
  <c r="AD1276" i="7"/>
  <c r="AE1276" i="7"/>
  <c r="AD1277" i="7"/>
  <c r="AE1277" i="7"/>
  <c r="AD1278" i="7"/>
  <c r="AE1278" i="7"/>
  <c r="AD1279" i="7"/>
  <c r="AE1279" i="7"/>
  <c r="AD1280" i="7"/>
  <c r="AE1280" i="7"/>
  <c r="AD1281" i="7"/>
  <c r="AE1281" i="7"/>
  <c r="AD1282" i="7"/>
  <c r="AE1282" i="7"/>
  <c r="AD1283" i="7"/>
  <c r="AE1283" i="7"/>
  <c r="AD1284" i="7"/>
  <c r="AE1284" i="7"/>
  <c r="AD1285" i="7"/>
  <c r="AE1285" i="7"/>
  <c r="AD1286" i="7"/>
  <c r="AE1286" i="7"/>
  <c r="AD1287" i="7"/>
  <c r="AE1287" i="7"/>
  <c r="AD1288" i="7"/>
  <c r="AE1288" i="7"/>
  <c r="AD1289" i="7"/>
  <c r="AE1289" i="7"/>
  <c r="AD1290" i="7"/>
  <c r="AE1290" i="7"/>
  <c r="AD1291" i="7"/>
  <c r="AE1291" i="7"/>
  <c r="AD1292" i="7"/>
  <c r="AE1292" i="7"/>
  <c r="AD1293" i="7"/>
  <c r="AE1293" i="7"/>
  <c r="AD1294" i="7"/>
  <c r="AE1294" i="7"/>
  <c r="AD1295" i="7"/>
  <c r="AE1295" i="7"/>
  <c r="AD1296" i="7"/>
  <c r="AE1296" i="7"/>
  <c r="AD1297" i="7"/>
  <c r="AE1297" i="7"/>
  <c r="AD1298" i="7"/>
  <c r="AE1298" i="7"/>
  <c r="AD1299" i="7"/>
  <c r="AE1299" i="7"/>
  <c r="AD1300" i="7"/>
  <c r="AE1300" i="7"/>
  <c r="AD1301" i="7"/>
  <c r="AE1301" i="7"/>
  <c r="AD1302" i="7"/>
  <c r="AE1302" i="7"/>
  <c r="AD1303" i="7"/>
  <c r="AE1303" i="7"/>
  <c r="AD1304" i="7"/>
  <c r="AE1304" i="7"/>
  <c r="AD1305" i="7"/>
  <c r="AE1305" i="7"/>
  <c r="AD1306" i="7"/>
  <c r="AE1306" i="7"/>
  <c r="AD1307" i="7"/>
  <c r="AE1307" i="7"/>
  <c r="AD1308" i="7"/>
  <c r="AE1308" i="7"/>
  <c r="AD1309" i="7"/>
  <c r="AE1309" i="7"/>
  <c r="AD1310" i="7"/>
  <c r="AE1310" i="7"/>
  <c r="AD1311" i="7"/>
  <c r="AE1311" i="7"/>
  <c r="AD1312" i="7"/>
  <c r="AE1312" i="7"/>
  <c r="AD1313" i="7"/>
  <c r="AE1313" i="7"/>
  <c r="AD1314" i="7"/>
  <c r="AE1314" i="7"/>
  <c r="AD1315" i="7"/>
  <c r="AE1315" i="7"/>
  <c r="AD1316" i="7"/>
  <c r="AE1316" i="7"/>
  <c r="AD1317" i="7"/>
  <c r="AE1317" i="7"/>
  <c r="AD1318" i="7"/>
  <c r="AE1318" i="7"/>
  <c r="AD1319" i="7"/>
  <c r="AE1319" i="7"/>
  <c r="AD1320" i="7"/>
  <c r="AE1320" i="7"/>
  <c r="AD1321" i="7"/>
  <c r="AE1321" i="7"/>
  <c r="AD1322" i="7"/>
  <c r="AE1322" i="7"/>
  <c r="AD1323" i="7"/>
  <c r="AE1323" i="7"/>
  <c r="AD1324" i="7"/>
  <c r="AE1324" i="7"/>
  <c r="AD1325" i="7"/>
  <c r="AE1325" i="7"/>
  <c r="AD1326" i="7"/>
  <c r="AE1326" i="7"/>
  <c r="AD1327" i="7"/>
  <c r="AE1327" i="7"/>
  <c r="AD1328" i="7"/>
  <c r="AE1328" i="7"/>
  <c r="AD1329" i="7"/>
  <c r="AE1329" i="7"/>
  <c r="AD1330" i="7"/>
  <c r="AE1330" i="7"/>
  <c r="AD1331" i="7"/>
  <c r="AE1331" i="7"/>
  <c r="AD1332" i="7"/>
  <c r="AE1332" i="7"/>
  <c r="AD1333" i="7"/>
  <c r="AE1333" i="7"/>
  <c r="AD1334" i="7"/>
  <c r="AE1334" i="7"/>
  <c r="AD1335" i="7"/>
  <c r="AE1335" i="7"/>
  <c r="AD1336" i="7"/>
  <c r="AE1336" i="7"/>
  <c r="AD1337" i="7"/>
  <c r="AE1337" i="7"/>
  <c r="AD1338" i="7"/>
  <c r="AE1338" i="7"/>
  <c r="AD1339" i="7"/>
  <c r="AE1339" i="7"/>
  <c r="AD1340" i="7"/>
  <c r="AE1340" i="7"/>
  <c r="AD1341" i="7"/>
  <c r="AE1341" i="7"/>
  <c r="AD1342" i="7"/>
  <c r="AE1342" i="7"/>
  <c r="AD1343" i="7"/>
  <c r="AE1343" i="7"/>
  <c r="AD1344" i="7"/>
  <c r="AE1344" i="7"/>
  <c r="AD1345" i="7"/>
  <c r="AE1345" i="7"/>
  <c r="AD1346" i="7"/>
  <c r="AE1346" i="7"/>
  <c r="AD1347" i="7"/>
  <c r="AE1347" i="7"/>
  <c r="AD1348" i="7"/>
  <c r="AE1348" i="7"/>
  <c r="AD1349" i="7"/>
  <c r="AE1349" i="7"/>
  <c r="AD1350" i="7"/>
  <c r="AE1350" i="7"/>
  <c r="AD1351" i="7"/>
  <c r="AE1351" i="7"/>
  <c r="AD1352" i="7"/>
  <c r="AE1352" i="7"/>
  <c r="AD1353" i="7"/>
  <c r="AE1353" i="7"/>
  <c r="AD1354" i="7"/>
  <c r="AE1354" i="7"/>
  <c r="AD1355" i="7"/>
  <c r="AE1355" i="7"/>
  <c r="AD1356" i="7"/>
  <c r="AE1356" i="7"/>
  <c r="AD1357" i="7"/>
  <c r="AE1357" i="7"/>
  <c r="AD1358" i="7"/>
  <c r="AE1358" i="7"/>
  <c r="AD1359" i="7"/>
  <c r="AE1359" i="7"/>
  <c r="AD1360" i="7"/>
  <c r="AE1360" i="7"/>
  <c r="AD1361" i="7"/>
  <c r="AE1361" i="7"/>
  <c r="AD1362" i="7"/>
  <c r="AE1362" i="7"/>
  <c r="AD1363" i="7"/>
  <c r="AE1363" i="7"/>
  <c r="AD1364" i="7"/>
  <c r="AE1364" i="7"/>
  <c r="AD1365" i="7"/>
  <c r="AE1365" i="7"/>
  <c r="AD1366" i="7"/>
  <c r="AE1366" i="7"/>
  <c r="AD1367" i="7"/>
  <c r="AE1367" i="7"/>
  <c r="AD1368" i="7"/>
  <c r="AE1368" i="7"/>
  <c r="AD1369" i="7"/>
  <c r="AE1369" i="7"/>
  <c r="AD1370" i="7"/>
  <c r="AE1370" i="7"/>
  <c r="AD1371" i="7"/>
  <c r="AE1371" i="7"/>
  <c r="AD1372" i="7"/>
  <c r="AE1372" i="7"/>
  <c r="AD1373" i="7"/>
  <c r="AE1373" i="7"/>
  <c r="AD1374" i="7"/>
  <c r="AE1374" i="7"/>
  <c r="AD1375" i="7"/>
  <c r="AE1375" i="7"/>
  <c r="AD1376" i="7"/>
  <c r="AE1376" i="7"/>
  <c r="AD1377" i="7"/>
  <c r="AE1377" i="7"/>
  <c r="AD1378" i="7"/>
  <c r="AE1378" i="7"/>
  <c r="AD1379" i="7"/>
  <c r="AE1379" i="7"/>
  <c r="AD1380" i="7"/>
  <c r="AE1380" i="7"/>
  <c r="AD1381" i="7"/>
  <c r="AE1381" i="7"/>
  <c r="AD1382" i="7"/>
  <c r="AE1382" i="7"/>
  <c r="AD1383" i="7"/>
  <c r="AE1383" i="7"/>
  <c r="AD1384" i="7"/>
  <c r="AE1384" i="7"/>
  <c r="AD1385" i="7"/>
  <c r="AE1385" i="7"/>
  <c r="AD1386" i="7"/>
  <c r="AE1386" i="7"/>
  <c r="AD1387" i="7"/>
  <c r="AE1387" i="7"/>
  <c r="AD1388" i="7"/>
  <c r="AE1388" i="7"/>
  <c r="AD1389" i="7"/>
  <c r="AE1389" i="7"/>
  <c r="AD1390" i="7"/>
  <c r="AE1390" i="7"/>
  <c r="AD1391" i="7"/>
  <c r="AE1391" i="7"/>
  <c r="AD1392" i="7"/>
  <c r="AE1392" i="7"/>
  <c r="AD1393" i="7"/>
  <c r="AE1393" i="7"/>
  <c r="AD1394" i="7"/>
  <c r="AE1394" i="7"/>
  <c r="AD1395" i="7"/>
  <c r="AE1395" i="7"/>
  <c r="AD1396" i="7"/>
  <c r="AE1396" i="7"/>
  <c r="AD1397" i="7"/>
  <c r="AE1397" i="7"/>
  <c r="AD1398" i="7"/>
  <c r="AE1398" i="7"/>
  <c r="AD1399" i="7"/>
  <c r="AE1399" i="7"/>
  <c r="AD1400" i="7"/>
  <c r="AE1400" i="7"/>
  <c r="AD1401" i="7"/>
  <c r="AE1401" i="7"/>
  <c r="AD1402" i="7"/>
  <c r="AE1402" i="7"/>
  <c r="AD1403" i="7"/>
  <c r="AE1403" i="7"/>
  <c r="AD1404" i="7"/>
  <c r="AE1404" i="7"/>
  <c r="AD1405" i="7"/>
  <c r="AE1405" i="7"/>
  <c r="AD1406" i="7"/>
  <c r="AE1406" i="7"/>
  <c r="AD1407" i="7"/>
  <c r="AE1407" i="7"/>
  <c r="AD1408" i="7"/>
  <c r="AE1408" i="7"/>
  <c r="AD1409" i="7"/>
  <c r="AE1409" i="7"/>
  <c r="AD1410" i="7"/>
  <c r="AE1410" i="7"/>
  <c r="AD1411" i="7"/>
  <c r="AE1411" i="7"/>
  <c r="AD1412" i="7"/>
  <c r="AE1412" i="7"/>
  <c r="AD1413" i="7"/>
  <c r="AE1413" i="7"/>
  <c r="AD1414" i="7"/>
  <c r="AE1414" i="7"/>
  <c r="AD1415" i="7"/>
  <c r="AE1415" i="7"/>
  <c r="AD1416" i="7"/>
  <c r="AE1416" i="7"/>
  <c r="AD1417" i="7"/>
  <c r="AE1417" i="7"/>
  <c r="AD1418" i="7"/>
  <c r="AE1418" i="7"/>
  <c r="AD1419" i="7"/>
  <c r="AE1419" i="7"/>
  <c r="AD1420" i="7"/>
  <c r="AE1420" i="7"/>
  <c r="AD1421" i="7"/>
  <c r="AE1421" i="7"/>
  <c r="AD1422" i="7"/>
  <c r="AE1422" i="7"/>
  <c r="AD1423" i="7"/>
  <c r="AE1423" i="7"/>
  <c r="AD1424" i="7"/>
  <c r="AE1424" i="7"/>
  <c r="AD1425" i="7"/>
  <c r="AE1425" i="7"/>
  <c r="AD1426" i="7"/>
  <c r="AE1426" i="7"/>
  <c r="AD1427" i="7"/>
  <c r="AE1427" i="7"/>
  <c r="AD1428" i="7"/>
  <c r="AE1428" i="7"/>
  <c r="AD1429" i="7"/>
  <c r="AE1429" i="7"/>
  <c r="AD1430" i="7"/>
  <c r="AE1430" i="7"/>
  <c r="AD1431" i="7"/>
  <c r="AE1431" i="7"/>
  <c r="AD1432" i="7"/>
  <c r="AE1432" i="7"/>
  <c r="AD1433" i="7"/>
  <c r="AE1433" i="7"/>
  <c r="AD1434" i="7"/>
  <c r="AE1434" i="7"/>
  <c r="AD1435" i="7"/>
  <c r="AE1435" i="7"/>
  <c r="AD1436" i="7"/>
  <c r="AE1436" i="7"/>
  <c r="AD1437" i="7"/>
  <c r="AE1437" i="7"/>
  <c r="AD1438" i="7"/>
  <c r="AE1438" i="7"/>
  <c r="AD1439" i="7"/>
  <c r="AE1439" i="7"/>
  <c r="AD1440" i="7"/>
  <c r="AE1440" i="7"/>
  <c r="AD1441" i="7"/>
  <c r="AE1441" i="7"/>
  <c r="AD1442" i="7"/>
  <c r="AE1442" i="7"/>
  <c r="AD1443" i="7"/>
  <c r="AE1443" i="7"/>
  <c r="AD1444" i="7"/>
  <c r="AE1444" i="7"/>
  <c r="AD1445" i="7"/>
  <c r="AE1445" i="7"/>
  <c r="AD1446" i="7"/>
  <c r="AE1446" i="7"/>
  <c r="AD1447" i="7"/>
  <c r="AE1447" i="7"/>
  <c r="AD1448" i="7"/>
  <c r="AE1448" i="7"/>
  <c r="AD1449" i="7"/>
  <c r="AE1449" i="7"/>
  <c r="AD1450" i="7"/>
  <c r="AE1450" i="7"/>
  <c r="AD1451" i="7"/>
  <c r="AE1451" i="7"/>
  <c r="AD1452" i="7"/>
  <c r="AE1452" i="7"/>
  <c r="AD1453" i="7"/>
  <c r="AE1453" i="7"/>
  <c r="AD1454" i="7"/>
  <c r="AE1454" i="7"/>
  <c r="AD1455" i="7"/>
  <c r="AE1455" i="7"/>
  <c r="AD1456" i="7"/>
  <c r="AE1456" i="7"/>
  <c r="AD1457" i="7"/>
  <c r="AE1457" i="7"/>
  <c r="AD1458" i="7"/>
  <c r="AE1458" i="7"/>
  <c r="AD1459" i="7"/>
  <c r="AE1459" i="7"/>
  <c r="AD1460" i="7"/>
  <c r="AE1460" i="7"/>
  <c r="AD1461" i="7"/>
  <c r="AE1461" i="7"/>
  <c r="AD1462" i="7"/>
  <c r="AE1462" i="7"/>
  <c r="AD1463" i="7"/>
  <c r="AE1463" i="7"/>
  <c r="AD1464" i="7"/>
  <c r="AE1464" i="7"/>
  <c r="AD1465" i="7"/>
  <c r="AE1465" i="7"/>
  <c r="AD1466" i="7"/>
  <c r="AE1466" i="7"/>
  <c r="AD1467" i="7"/>
  <c r="AE1467" i="7"/>
  <c r="AD1468" i="7"/>
  <c r="AE1468" i="7"/>
  <c r="AD1469" i="7"/>
  <c r="AE1469" i="7"/>
  <c r="AD1470" i="7"/>
  <c r="AE1470" i="7"/>
  <c r="AD1471" i="7"/>
  <c r="AE1471" i="7"/>
  <c r="AD1472" i="7"/>
  <c r="AE1472" i="7"/>
  <c r="AD1473" i="7"/>
  <c r="AE1473" i="7"/>
  <c r="AD1474" i="7"/>
  <c r="AE1474" i="7"/>
  <c r="AD1475" i="7"/>
  <c r="AE1475" i="7"/>
  <c r="AD1476" i="7"/>
  <c r="AE1476" i="7"/>
  <c r="AD1477" i="7"/>
  <c r="AE1477" i="7"/>
  <c r="AD1478" i="7"/>
  <c r="AE1478" i="7"/>
  <c r="AD1479" i="7"/>
  <c r="AE1479" i="7"/>
  <c r="AD1480" i="7"/>
  <c r="AE1480" i="7"/>
  <c r="AD1481" i="7"/>
  <c r="AE1481" i="7"/>
  <c r="AD1482" i="7"/>
  <c r="AE1482" i="7"/>
  <c r="AD1483" i="7"/>
  <c r="AE1483" i="7"/>
  <c r="AD1484" i="7"/>
  <c r="AE1484" i="7"/>
  <c r="AD1485" i="7"/>
  <c r="AE1485" i="7"/>
  <c r="AD1486" i="7"/>
  <c r="AE1486" i="7"/>
  <c r="AD1487" i="7"/>
  <c r="AE1487" i="7"/>
  <c r="AD1488" i="7"/>
  <c r="AE1488" i="7"/>
  <c r="AD1489" i="7"/>
  <c r="AE1489" i="7"/>
  <c r="AD1490" i="7"/>
  <c r="AE1490" i="7"/>
  <c r="AD1491" i="7"/>
  <c r="AE1491" i="7"/>
  <c r="AD1492" i="7"/>
  <c r="AE1492" i="7"/>
  <c r="AD1493" i="7"/>
  <c r="AE1493" i="7"/>
  <c r="AD1494" i="7"/>
  <c r="AE1494" i="7"/>
  <c r="AD1495" i="7"/>
  <c r="AE1495" i="7"/>
  <c r="AD1496" i="7"/>
  <c r="AE1496" i="7"/>
  <c r="AD1497" i="7"/>
  <c r="AE1497" i="7"/>
  <c r="AD1498" i="7"/>
  <c r="AE1498" i="7"/>
  <c r="AD1499" i="7"/>
  <c r="AE1499" i="7"/>
  <c r="AD1500" i="7"/>
  <c r="AE1500" i="7"/>
  <c r="AD1501" i="7"/>
  <c r="AE1501" i="7"/>
  <c r="AD1502" i="7"/>
  <c r="AE1502" i="7"/>
  <c r="AD1503" i="7"/>
  <c r="AE1503" i="7"/>
  <c r="AD1504" i="7"/>
  <c r="AE1504" i="7"/>
  <c r="AD1505" i="7"/>
  <c r="AE1505" i="7"/>
  <c r="AD1506" i="7"/>
  <c r="AE1506" i="7"/>
  <c r="AD1507" i="7"/>
  <c r="AE1507" i="7"/>
  <c r="AD1508" i="7"/>
  <c r="AE1508" i="7"/>
  <c r="AD1509" i="7"/>
  <c r="AE1509" i="7"/>
  <c r="AD1510" i="7"/>
  <c r="AE1510" i="7"/>
  <c r="AD1511" i="7"/>
  <c r="AE1511" i="7"/>
  <c r="AD1512" i="7"/>
  <c r="AE1512" i="7"/>
  <c r="AD1513" i="7"/>
  <c r="AE1513" i="7"/>
  <c r="AD1514" i="7"/>
  <c r="AE1514" i="7"/>
  <c r="AD1515" i="7"/>
  <c r="AE1515" i="7"/>
  <c r="AD1516" i="7"/>
  <c r="AE1516" i="7"/>
  <c r="AD1517" i="7"/>
  <c r="AE1517" i="7"/>
  <c r="AD1518" i="7"/>
  <c r="AE1518" i="7"/>
  <c r="AD1519" i="7"/>
  <c r="AE1519" i="7"/>
  <c r="AD1520" i="7"/>
  <c r="AE1520" i="7"/>
  <c r="AD1521" i="7"/>
  <c r="AE1521" i="7"/>
  <c r="AD1522" i="7"/>
  <c r="AE1522" i="7"/>
  <c r="AD1523" i="7"/>
  <c r="AE1523" i="7"/>
  <c r="AD1524" i="7"/>
  <c r="AE1524" i="7"/>
  <c r="AD1525" i="7"/>
  <c r="AE1525" i="7"/>
  <c r="AD1526" i="7"/>
  <c r="AE1526" i="7"/>
  <c r="AD1527" i="7"/>
  <c r="AE1527" i="7"/>
  <c r="AD1528" i="7"/>
  <c r="AE1528" i="7"/>
  <c r="AD1529" i="7"/>
  <c r="AE1529" i="7"/>
  <c r="AD1530" i="7"/>
  <c r="AE1530" i="7"/>
  <c r="AD1531" i="7"/>
  <c r="AE1531" i="7"/>
  <c r="AD1532" i="7"/>
  <c r="AE1532" i="7"/>
  <c r="AD1533" i="7"/>
  <c r="AE1533" i="7"/>
  <c r="AD1534" i="7"/>
  <c r="AE1534" i="7"/>
  <c r="AD1535" i="7"/>
  <c r="AE1535" i="7"/>
  <c r="AD1536" i="7"/>
  <c r="AE1536" i="7"/>
  <c r="AD1537" i="7"/>
  <c r="AE1537" i="7"/>
  <c r="AD1538" i="7"/>
  <c r="AE1538" i="7"/>
  <c r="AD1539" i="7"/>
  <c r="AE1539" i="7"/>
  <c r="AD1540" i="7"/>
  <c r="AE1540" i="7"/>
  <c r="AD1541" i="7"/>
  <c r="AE1541" i="7"/>
  <c r="AD1542" i="7"/>
  <c r="AE1542" i="7"/>
  <c r="AD1543" i="7"/>
  <c r="AE1543" i="7"/>
  <c r="AD1544" i="7"/>
  <c r="AE1544" i="7"/>
  <c r="AD1545" i="7"/>
  <c r="AE1545" i="7"/>
  <c r="AD1546" i="7"/>
  <c r="AE1546" i="7"/>
  <c r="AD1547" i="7"/>
  <c r="AE1547" i="7"/>
  <c r="AD1548" i="7"/>
  <c r="AE1548" i="7"/>
  <c r="AD1549" i="7"/>
  <c r="AE1549" i="7"/>
  <c r="AD1550" i="7"/>
  <c r="AE1550" i="7"/>
  <c r="AD1551" i="7"/>
  <c r="AE1551" i="7"/>
  <c r="AD1552" i="7"/>
  <c r="AE1552" i="7"/>
  <c r="AD1553" i="7"/>
  <c r="AE1553" i="7"/>
  <c r="AD1554" i="7"/>
  <c r="AE1554" i="7"/>
  <c r="AD1555" i="7"/>
  <c r="AE1555" i="7"/>
  <c r="AD1556" i="7"/>
  <c r="AE1556" i="7"/>
  <c r="AD1557" i="7"/>
  <c r="AE1557" i="7"/>
  <c r="AD1558" i="7"/>
  <c r="AE1558" i="7"/>
  <c r="AD1559" i="7"/>
  <c r="AE1559" i="7"/>
  <c r="AD1560" i="7"/>
  <c r="AE1560" i="7"/>
  <c r="AD1561" i="7"/>
  <c r="AE1561" i="7"/>
  <c r="AD1562" i="7"/>
  <c r="AE1562" i="7"/>
  <c r="AD1563" i="7"/>
  <c r="AE1563" i="7"/>
  <c r="AD1564" i="7"/>
  <c r="AE1564" i="7"/>
  <c r="AD1565" i="7"/>
  <c r="AE1565" i="7"/>
  <c r="AD1566" i="7"/>
  <c r="AE1566" i="7"/>
  <c r="AD1567" i="7"/>
  <c r="AE1567" i="7"/>
  <c r="AD1568" i="7"/>
  <c r="AE1568" i="7"/>
  <c r="AD1569" i="7"/>
  <c r="AE1569" i="7"/>
  <c r="AD1570" i="7"/>
  <c r="AE1570" i="7"/>
  <c r="AD1571" i="7"/>
  <c r="AE1571" i="7"/>
  <c r="AD1572" i="7"/>
  <c r="AE1572" i="7"/>
  <c r="AD1573" i="7"/>
  <c r="AE1573" i="7"/>
  <c r="AD1574" i="7"/>
  <c r="AE1574" i="7"/>
  <c r="AD1575" i="7"/>
  <c r="AE1575" i="7"/>
  <c r="AD1576" i="7"/>
  <c r="AE1576" i="7"/>
  <c r="AD1577" i="7"/>
  <c r="AE1577" i="7"/>
  <c r="AD1578" i="7"/>
  <c r="AE1578" i="7"/>
  <c r="AD1579" i="7"/>
  <c r="AE1579" i="7"/>
  <c r="AD1580" i="7"/>
  <c r="AE1580" i="7"/>
  <c r="AD1581" i="7"/>
  <c r="AE1581" i="7"/>
  <c r="AD1582" i="7"/>
  <c r="AE1582" i="7"/>
  <c r="AD1583" i="7"/>
  <c r="AE1583" i="7"/>
  <c r="AD1584" i="7"/>
  <c r="AE1584" i="7"/>
  <c r="AD1585" i="7"/>
  <c r="AE1585" i="7"/>
  <c r="AD1586" i="7"/>
  <c r="AE1586" i="7"/>
  <c r="AD1587" i="7"/>
  <c r="AE1587" i="7"/>
  <c r="AD1588" i="7"/>
  <c r="AE1588" i="7"/>
  <c r="AD1589" i="7"/>
  <c r="AE1589" i="7"/>
  <c r="AD1590" i="7"/>
  <c r="AE1590" i="7"/>
  <c r="AD1591" i="7"/>
  <c r="AE1591" i="7"/>
  <c r="AD1592" i="7"/>
  <c r="AE1592" i="7"/>
  <c r="AD1593" i="7"/>
  <c r="AE1593" i="7"/>
  <c r="AD1594" i="7"/>
  <c r="AE1594" i="7"/>
  <c r="AD1595" i="7"/>
  <c r="AE1595" i="7"/>
  <c r="AD1596" i="7"/>
  <c r="AE1596" i="7"/>
  <c r="AD1597" i="7"/>
  <c r="AE1597" i="7"/>
  <c r="AD1598" i="7"/>
  <c r="AE1598" i="7"/>
  <c r="AD1599" i="7"/>
  <c r="AE1599" i="7"/>
  <c r="AD1600" i="7"/>
  <c r="AE1600" i="7"/>
  <c r="AD1601" i="7"/>
  <c r="AE1601" i="7"/>
  <c r="AD1602" i="7"/>
  <c r="AE1602" i="7"/>
  <c r="AD1603" i="7"/>
  <c r="AE1603" i="7"/>
  <c r="AD1604" i="7"/>
  <c r="AE1604" i="7"/>
  <c r="AD1605" i="7"/>
  <c r="AE1605" i="7"/>
  <c r="AD1606" i="7"/>
  <c r="AE1606" i="7"/>
  <c r="AD1607" i="7"/>
  <c r="AE1607" i="7"/>
  <c r="AD1608" i="7"/>
  <c r="AE1608" i="7"/>
  <c r="AD1609" i="7"/>
  <c r="AE1609" i="7"/>
  <c r="AD1610" i="7"/>
  <c r="AE1610" i="7"/>
  <c r="AD1611" i="7"/>
  <c r="AE1611" i="7"/>
  <c r="AD1612" i="7"/>
  <c r="AE1612" i="7"/>
  <c r="AD1613" i="7"/>
  <c r="AE1613" i="7"/>
  <c r="AD1614" i="7"/>
  <c r="AE1614" i="7"/>
  <c r="AD1615" i="7"/>
  <c r="AE1615" i="7"/>
  <c r="AD1616" i="7"/>
  <c r="AE1616" i="7"/>
  <c r="AD1617" i="7"/>
  <c r="AE1617" i="7"/>
  <c r="AD1618" i="7"/>
  <c r="AE1618" i="7"/>
  <c r="AD1619" i="7"/>
  <c r="AE1619" i="7"/>
  <c r="AD1620" i="7"/>
  <c r="AE1620" i="7"/>
  <c r="AD1621" i="7"/>
  <c r="AE1621" i="7"/>
  <c r="AD1622" i="7"/>
  <c r="AE1622" i="7"/>
  <c r="AD1623" i="7"/>
  <c r="AE1623" i="7"/>
  <c r="AD1624" i="7"/>
  <c r="AE1624" i="7"/>
  <c r="AD1625" i="7"/>
  <c r="AE1625" i="7"/>
  <c r="AD1626" i="7"/>
  <c r="AE1626" i="7"/>
  <c r="AD1627" i="7"/>
  <c r="AE1627" i="7"/>
  <c r="AD1628" i="7"/>
  <c r="AE1628" i="7"/>
  <c r="AD1629" i="7"/>
  <c r="AE1629" i="7"/>
  <c r="AD1630" i="7"/>
  <c r="AE1630" i="7"/>
  <c r="AD1631" i="7"/>
  <c r="AE1631" i="7"/>
  <c r="AD1632" i="7"/>
  <c r="AE1632" i="7"/>
  <c r="AD1633" i="7"/>
  <c r="AE1633" i="7"/>
  <c r="AD1634" i="7"/>
  <c r="AE1634" i="7"/>
  <c r="AD1635" i="7"/>
  <c r="AE1635" i="7"/>
  <c r="AD1636" i="7"/>
  <c r="AE1636" i="7"/>
  <c r="AD1637" i="7"/>
  <c r="AE1637" i="7"/>
  <c r="AD1638" i="7"/>
  <c r="AE1638" i="7"/>
  <c r="AD1639" i="7"/>
  <c r="AE1639" i="7"/>
  <c r="AD1640" i="7"/>
  <c r="AE1640" i="7"/>
  <c r="AD1641" i="7"/>
  <c r="AE1641" i="7"/>
  <c r="AD1642" i="7"/>
  <c r="AE1642" i="7"/>
  <c r="AD1643" i="7"/>
  <c r="AE1643" i="7"/>
  <c r="AD1644" i="7"/>
  <c r="AE1644" i="7"/>
  <c r="AD1645" i="7"/>
  <c r="AE1645" i="7"/>
  <c r="AD1646" i="7"/>
  <c r="AE1646" i="7"/>
  <c r="AD1647" i="7"/>
  <c r="AE1647" i="7"/>
  <c r="AD1648" i="7"/>
  <c r="AE1648" i="7"/>
  <c r="AD1649" i="7"/>
  <c r="AE1649" i="7"/>
  <c r="AD1650" i="7"/>
  <c r="AE1650" i="7"/>
  <c r="AD1651" i="7"/>
  <c r="AE1651" i="7"/>
  <c r="AD1652" i="7"/>
  <c r="AE1652" i="7"/>
  <c r="AD1653" i="7"/>
  <c r="AE1653" i="7"/>
  <c r="AD1654" i="7"/>
  <c r="AE1654" i="7"/>
  <c r="AD1655" i="7"/>
  <c r="AE1655" i="7"/>
  <c r="AD1656" i="7"/>
  <c r="AE1656" i="7"/>
  <c r="AD1657" i="7"/>
  <c r="AE1657" i="7"/>
  <c r="AD1658" i="7"/>
  <c r="AE1658" i="7"/>
  <c r="AD1659" i="7"/>
  <c r="AE1659" i="7"/>
  <c r="AD1660" i="7"/>
  <c r="AE1660" i="7"/>
  <c r="AD1661" i="7"/>
  <c r="AE1661" i="7"/>
  <c r="AD1662" i="7"/>
  <c r="AE1662" i="7"/>
  <c r="AD1663" i="7"/>
  <c r="AE1663" i="7"/>
  <c r="AD1664" i="7"/>
  <c r="AE1664" i="7"/>
  <c r="AD1665" i="7"/>
  <c r="AE1665" i="7"/>
  <c r="AD1666" i="7"/>
  <c r="AE1666" i="7"/>
  <c r="AD1667" i="7"/>
  <c r="AE1667" i="7"/>
  <c r="AD1668" i="7"/>
  <c r="AE1668" i="7"/>
  <c r="AD1669" i="7"/>
  <c r="AE1669" i="7"/>
  <c r="AD1670" i="7"/>
  <c r="AE1670" i="7"/>
  <c r="AD1671" i="7"/>
  <c r="AE1671" i="7"/>
  <c r="AD1672" i="7"/>
  <c r="AE1672" i="7"/>
  <c r="AD1673" i="7"/>
  <c r="AE1673" i="7"/>
  <c r="AD1674" i="7"/>
  <c r="AE1674" i="7"/>
  <c r="AD1675" i="7"/>
  <c r="AE1675" i="7"/>
  <c r="AD1676" i="7"/>
  <c r="AE1676" i="7"/>
  <c r="AD1677" i="7"/>
  <c r="AE1677" i="7"/>
  <c r="AD1678" i="7"/>
  <c r="AE1678" i="7"/>
  <c r="AD1679" i="7"/>
  <c r="AE1679" i="7"/>
  <c r="AD1680" i="7"/>
  <c r="AE1680" i="7"/>
  <c r="AD1681" i="7"/>
  <c r="AE1681" i="7"/>
  <c r="AD1682" i="7"/>
  <c r="AE1682" i="7"/>
  <c r="AD1683" i="7"/>
  <c r="AE1683" i="7"/>
  <c r="AD1684" i="7"/>
  <c r="AE1684" i="7"/>
  <c r="AD1685" i="7"/>
  <c r="AE1685" i="7"/>
  <c r="AD1686" i="7"/>
  <c r="AE1686" i="7"/>
  <c r="AD1687" i="7"/>
  <c r="AE1687" i="7"/>
  <c r="AD1688" i="7"/>
  <c r="AE1688" i="7"/>
  <c r="AD1689" i="7"/>
  <c r="AE1689" i="7"/>
  <c r="AD1690" i="7"/>
  <c r="AE1690" i="7"/>
  <c r="AD1691" i="7"/>
  <c r="AE1691" i="7"/>
  <c r="AD1692" i="7"/>
  <c r="AE1692" i="7"/>
  <c r="AD1693" i="7"/>
  <c r="AE1693" i="7"/>
  <c r="AD1694" i="7"/>
  <c r="AE1694" i="7"/>
  <c r="AD1695" i="7"/>
  <c r="AE1695" i="7"/>
  <c r="AD1696" i="7"/>
  <c r="AE1696" i="7"/>
  <c r="AD1697" i="7"/>
  <c r="AE1697" i="7"/>
  <c r="AD1698" i="7"/>
  <c r="AE1698" i="7"/>
  <c r="AD1699" i="7"/>
  <c r="AE1699" i="7"/>
  <c r="AD1700" i="7"/>
  <c r="AE1700" i="7"/>
  <c r="AD1701" i="7"/>
  <c r="AE1701" i="7"/>
  <c r="AD1702" i="7"/>
  <c r="AE1702" i="7"/>
  <c r="AD1703" i="7"/>
  <c r="AE1703" i="7"/>
  <c r="AD1704" i="7"/>
  <c r="AE1704" i="7"/>
  <c r="AD1705" i="7"/>
  <c r="AE1705" i="7"/>
  <c r="AD1706" i="7"/>
  <c r="AE1706" i="7"/>
  <c r="AD1707" i="7"/>
  <c r="AE1707" i="7"/>
  <c r="AD1708" i="7"/>
  <c r="AE1708" i="7"/>
  <c r="AD1709" i="7"/>
  <c r="AE1709" i="7"/>
  <c r="AD1710" i="7"/>
  <c r="AE1710" i="7"/>
  <c r="AD1711" i="7"/>
  <c r="AE1711" i="7"/>
  <c r="AD1712" i="7"/>
  <c r="AE1712" i="7"/>
  <c r="AD1713" i="7"/>
  <c r="AE1713" i="7"/>
  <c r="AD1714" i="7"/>
  <c r="AE1714" i="7"/>
  <c r="AD1715" i="7"/>
  <c r="AE1715" i="7"/>
  <c r="AD1716" i="7"/>
  <c r="AE1716" i="7"/>
  <c r="AD1717" i="7"/>
  <c r="AE1717" i="7"/>
  <c r="AD1718" i="7"/>
  <c r="AE1718" i="7"/>
  <c r="AD1719" i="7"/>
  <c r="AE1719" i="7"/>
  <c r="AD1720" i="7"/>
  <c r="AE1720" i="7"/>
  <c r="AD1721" i="7"/>
  <c r="AE1721" i="7"/>
  <c r="AD1722" i="7"/>
  <c r="AE1722" i="7"/>
  <c r="AD1723" i="7"/>
  <c r="AE1723" i="7"/>
  <c r="AD1724" i="7"/>
  <c r="AE1724" i="7"/>
  <c r="AD1725" i="7"/>
  <c r="AE1725" i="7"/>
  <c r="AD1726" i="7"/>
  <c r="AE1726" i="7"/>
  <c r="AD1727" i="7"/>
  <c r="AE1727" i="7"/>
  <c r="AD1728" i="7"/>
  <c r="AE1728" i="7"/>
  <c r="AD1729" i="7"/>
  <c r="AE1729" i="7"/>
  <c r="AD1730" i="7"/>
  <c r="AE1730" i="7"/>
  <c r="AD1731" i="7"/>
  <c r="AE1731" i="7"/>
  <c r="AD1732" i="7"/>
  <c r="AE1732" i="7"/>
  <c r="AD1733" i="7"/>
  <c r="AE1733" i="7"/>
  <c r="AD1734" i="7"/>
  <c r="AE1734" i="7"/>
  <c r="AD1735" i="7"/>
  <c r="AE1735" i="7"/>
  <c r="AD1736" i="7"/>
  <c r="AE1736" i="7"/>
  <c r="AD1737" i="7"/>
  <c r="AE1737" i="7"/>
  <c r="AD1738" i="7"/>
  <c r="AE1738" i="7"/>
  <c r="AD1739" i="7"/>
  <c r="AE1739" i="7"/>
  <c r="AD1740" i="7"/>
  <c r="AE1740" i="7"/>
  <c r="AD1741" i="7"/>
  <c r="AE1741" i="7"/>
  <c r="AD1742" i="7"/>
  <c r="AE1742" i="7"/>
  <c r="AD1743" i="7"/>
  <c r="AE1743" i="7"/>
  <c r="AD1744" i="7"/>
  <c r="AE1744" i="7"/>
  <c r="AD1745" i="7"/>
  <c r="AE1745" i="7"/>
  <c r="AD1746" i="7"/>
  <c r="AE1746" i="7"/>
  <c r="AD1747" i="7"/>
  <c r="AE1747" i="7"/>
  <c r="AD1748" i="7"/>
  <c r="AE1748" i="7"/>
  <c r="AD1749" i="7"/>
  <c r="AE1749" i="7"/>
  <c r="AD1750" i="7"/>
  <c r="AE1750" i="7"/>
  <c r="AD1751" i="7"/>
  <c r="AE1751" i="7"/>
  <c r="AD1752" i="7"/>
  <c r="AE1752" i="7"/>
  <c r="AD1753" i="7"/>
  <c r="AE1753" i="7"/>
  <c r="AD1754" i="7"/>
  <c r="AE1754" i="7"/>
  <c r="AD1755" i="7"/>
  <c r="AE1755" i="7"/>
  <c r="AD1756" i="7"/>
  <c r="AE1756" i="7"/>
  <c r="AD1757" i="7"/>
  <c r="AE1757" i="7"/>
  <c r="AD1758" i="7"/>
  <c r="AE1758" i="7"/>
  <c r="AD1759" i="7"/>
  <c r="AE1759" i="7"/>
  <c r="AD1760" i="7"/>
  <c r="AE1760" i="7"/>
  <c r="AD1761" i="7"/>
  <c r="AE1761" i="7"/>
  <c r="AD1762" i="7"/>
  <c r="AE1762" i="7"/>
  <c r="AD1763" i="7"/>
  <c r="AE1763" i="7"/>
  <c r="AD1764" i="7"/>
  <c r="AE1764" i="7"/>
  <c r="AD1765" i="7"/>
  <c r="AE1765" i="7"/>
  <c r="AD1766" i="7"/>
  <c r="AE1766" i="7"/>
  <c r="AD1767" i="7"/>
  <c r="AE1767" i="7"/>
  <c r="AD1768" i="7"/>
  <c r="AE1768" i="7"/>
  <c r="AD1769" i="7"/>
  <c r="AE1769" i="7"/>
  <c r="AD1770" i="7"/>
  <c r="AE1770" i="7"/>
  <c r="AD1771" i="7"/>
  <c r="AE1771" i="7"/>
  <c r="AD1772" i="7"/>
  <c r="AE1772" i="7"/>
  <c r="AD1773" i="7"/>
  <c r="AE1773" i="7"/>
  <c r="AD1774" i="7"/>
  <c r="AE1774" i="7"/>
  <c r="AD1775" i="7"/>
  <c r="AE1775" i="7"/>
  <c r="AD1776" i="7"/>
  <c r="AE1776" i="7"/>
  <c r="AD1777" i="7"/>
  <c r="AE1777" i="7"/>
  <c r="AD1778" i="7"/>
  <c r="AE1778" i="7"/>
  <c r="AD1779" i="7"/>
  <c r="AE1779" i="7"/>
  <c r="AD1780" i="7"/>
  <c r="AE1780" i="7"/>
  <c r="AD1781" i="7"/>
  <c r="AE1781" i="7"/>
  <c r="AD1782" i="7"/>
  <c r="AE1782" i="7"/>
  <c r="AD1783" i="7"/>
  <c r="AE1783" i="7"/>
  <c r="AD1784" i="7"/>
  <c r="AE1784" i="7"/>
  <c r="AD1785" i="7"/>
  <c r="AE1785" i="7"/>
  <c r="AD1786" i="7"/>
  <c r="AE1786" i="7"/>
  <c r="AD1787" i="7"/>
  <c r="AE1787" i="7"/>
  <c r="AD1788" i="7"/>
  <c r="AE1788" i="7"/>
  <c r="AD1789" i="7"/>
  <c r="AE1789" i="7"/>
  <c r="AD1790" i="7"/>
  <c r="AE1790" i="7"/>
  <c r="AD1791" i="7"/>
  <c r="AE1791" i="7"/>
  <c r="AD1792" i="7"/>
  <c r="AE1792" i="7"/>
  <c r="AD1793" i="7"/>
  <c r="AE1793" i="7"/>
  <c r="AD1794" i="7"/>
  <c r="AE1794" i="7"/>
  <c r="AD1795" i="7"/>
  <c r="AE1795" i="7"/>
  <c r="AD1796" i="7"/>
  <c r="AE1796" i="7"/>
  <c r="AD1797" i="7"/>
  <c r="AE1797" i="7"/>
  <c r="AD1798" i="7"/>
  <c r="AE1798" i="7"/>
  <c r="AD1799" i="7"/>
  <c r="AE1799" i="7"/>
  <c r="AD1800" i="7"/>
  <c r="AE1800" i="7"/>
  <c r="AD1801" i="7"/>
  <c r="AE1801" i="7"/>
  <c r="AD1802" i="7"/>
  <c r="AE1802" i="7"/>
  <c r="AD1803" i="7"/>
  <c r="AE1803" i="7"/>
  <c r="AD1804" i="7"/>
  <c r="AE1804" i="7"/>
  <c r="AD1805" i="7"/>
  <c r="AE1805" i="7"/>
  <c r="AD1806" i="7"/>
  <c r="AE1806" i="7"/>
  <c r="AD1807" i="7"/>
  <c r="AE1807" i="7"/>
  <c r="AD1808" i="7"/>
  <c r="AE1808" i="7"/>
  <c r="AD1809" i="7"/>
  <c r="AE1809" i="7"/>
  <c r="AD1810" i="7"/>
  <c r="AE1810" i="7"/>
  <c r="AD1811" i="7"/>
  <c r="AE1811" i="7"/>
  <c r="AD1812" i="7"/>
  <c r="AE1812" i="7"/>
  <c r="AD1813" i="7"/>
  <c r="AE1813" i="7"/>
  <c r="AD1814" i="7"/>
  <c r="AE1814" i="7"/>
  <c r="AD1815" i="7"/>
  <c r="AE1815" i="7"/>
  <c r="AD1816" i="7"/>
  <c r="AE1816" i="7"/>
  <c r="AD1817" i="7"/>
  <c r="AE1817" i="7"/>
  <c r="AD1818" i="7"/>
  <c r="AE1818" i="7"/>
  <c r="AD1819" i="7"/>
  <c r="AE1819" i="7"/>
  <c r="AD1820" i="7"/>
  <c r="AE1820" i="7"/>
  <c r="AD1821" i="7"/>
  <c r="AE1821" i="7"/>
  <c r="AD1822" i="7"/>
  <c r="AE1822" i="7"/>
  <c r="AD1823" i="7"/>
  <c r="AE1823" i="7"/>
  <c r="AD1824" i="7"/>
  <c r="AE1824" i="7"/>
  <c r="AD1825" i="7"/>
  <c r="AE1825" i="7"/>
  <c r="AD1826" i="7"/>
  <c r="AE1826" i="7"/>
  <c r="AD1827" i="7"/>
  <c r="AE1827" i="7"/>
  <c r="AD1828" i="7"/>
  <c r="AE1828" i="7"/>
  <c r="AD1829" i="7"/>
  <c r="AE1829" i="7"/>
  <c r="AD1830" i="7"/>
  <c r="AE1830" i="7"/>
  <c r="AD1831" i="7"/>
  <c r="AE1831" i="7"/>
  <c r="AD1832" i="7"/>
  <c r="AE1832" i="7"/>
  <c r="AD1833" i="7"/>
  <c r="AE1833" i="7"/>
  <c r="AD1834" i="7"/>
  <c r="AE1834" i="7"/>
  <c r="AD1835" i="7"/>
  <c r="AE1835" i="7"/>
  <c r="AD1836" i="7"/>
  <c r="AE1836" i="7"/>
  <c r="AD1837" i="7"/>
  <c r="AE1837" i="7"/>
  <c r="AD1838" i="7"/>
  <c r="AE1838" i="7"/>
  <c r="AD1839" i="7"/>
  <c r="AE1839" i="7"/>
  <c r="AD1840" i="7"/>
  <c r="AE1840" i="7"/>
  <c r="AD1841" i="7"/>
  <c r="AE1841" i="7"/>
  <c r="AD1842" i="7"/>
  <c r="AE1842" i="7"/>
  <c r="AD1843" i="7"/>
  <c r="AE1843" i="7"/>
  <c r="AD1844" i="7"/>
  <c r="AE1844" i="7"/>
  <c r="AD1845" i="7"/>
  <c r="AE1845" i="7"/>
  <c r="AD1846" i="7"/>
  <c r="AE1846" i="7"/>
  <c r="AD1847" i="7"/>
  <c r="AE1847" i="7"/>
  <c r="AD1848" i="7"/>
  <c r="AE1848" i="7"/>
  <c r="AD1849" i="7"/>
  <c r="AE1849" i="7"/>
  <c r="AD1850" i="7"/>
  <c r="AE1850" i="7"/>
  <c r="AD1851" i="7"/>
  <c r="AE1851" i="7"/>
  <c r="AD1852" i="7"/>
  <c r="AE1852" i="7"/>
  <c r="AD1853" i="7"/>
  <c r="AE1853" i="7"/>
  <c r="AD1854" i="7"/>
  <c r="AE1854" i="7"/>
  <c r="AD1855" i="7"/>
  <c r="AE1855" i="7"/>
  <c r="AD1856" i="7"/>
  <c r="AE1856" i="7"/>
  <c r="AD1857" i="7"/>
  <c r="AE1857" i="7"/>
  <c r="AE2" i="7"/>
  <c r="W3" i="27" l="1"/>
  <c r="I18" i="11" s="1"/>
  <c r="X3" i="27"/>
  <c r="Y3" i="27"/>
  <c r="W4" i="27"/>
  <c r="X4" i="27"/>
  <c r="Y4" i="27"/>
  <c r="W5" i="27"/>
  <c r="X5" i="27"/>
  <c r="Y5" i="27"/>
  <c r="W6" i="27"/>
  <c r="X6" i="27"/>
  <c r="Y6" i="27"/>
  <c r="W7" i="27"/>
  <c r="X7" i="27"/>
  <c r="Y7" i="27"/>
  <c r="W8" i="27"/>
  <c r="X8" i="27"/>
  <c r="Y8" i="27"/>
  <c r="W9" i="27"/>
  <c r="X9" i="27"/>
  <c r="Y9" i="27"/>
  <c r="W10" i="27"/>
  <c r="X10" i="27"/>
  <c r="Y10" i="27"/>
  <c r="W11" i="27"/>
  <c r="X11" i="27"/>
  <c r="Y11" i="27"/>
  <c r="W12" i="27"/>
  <c r="X12" i="27"/>
  <c r="Y12" i="27"/>
  <c r="W13" i="27"/>
  <c r="X13" i="27"/>
  <c r="Y13" i="27"/>
  <c r="W14" i="27"/>
  <c r="X14" i="27"/>
  <c r="Y14" i="27"/>
  <c r="W15" i="27"/>
  <c r="X15" i="27"/>
  <c r="Y15" i="27"/>
  <c r="W16" i="27"/>
  <c r="X16" i="27"/>
  <c r="Y16" i="27"/>
  <c r="W17" i="27"/>
  <c r="X17" i="27"/>
  <c r="Y17" i="27"/>
  <c r="W18" i="27"/>
  <c r="X18" i="27"/>
  <c r="Y18" i="27"/>
  <c r="W19" i="27"/>
  <c r="X19" i="27"/>
  <c r="Y19" i="27"/>
  <c r="W20" i="27"/>
  <c r="X20" i="27"/>
  <c r="J15" i="11" s="1"/>
  <c r="Y20" i="27"/>
  <c r="W21" i="27"/>
  <c r="X21" i="27"/>
  <c r="Y21" i="27"/>
  <c r="W22" i="27"/>
  <c r="X22" i="27"/>
  <c r="Y22" i="27"/>
  <c r="W23" i="27"/>
  <c r="X23" i="27"/>
  <c r="Y23" i="27"/>
  <c r="W24" i="27"/>
  <c r="X24" i="27"/>
  <c r="Y24" i="27"/>
  <c r="W25" i="27"/>
  <c r="I16" i="11" s="1"/>
  <c r="X25" i="27"/>
  <c r="Y25" i="27"/>
  <c r="W26" i="27"/>
  <c r="X26" i="27"/>
  <c r="Y26" i="27"/>
  <c r="W27" i="27"/>
  <c r="X27" i="27"/>
  <c r="Y27" i="27"/>
  <c r="W28" i="27"/>
  <c r="X28" i="27"/>
  <c r="J17" i="11" s="1"/>
  <c r="Y28" i="27"/>
  <c r="W29" i="27"/>
  <c r="X29" i="27"/>
  <c r="Y29" i="27"/>
  <c r="W30" i="27"/>
  <c r="X30" i="27"/>
  <c r="Y30" i="27"/>
  <c r="W31" i="27"/>
  <c r="I20" i="11" s="1"/>
  <c r="X31" i="27"/>
  <c r="Y31" i="27"/>
  <c r="W32" i="27"/>
  <c r="X32" i="27"/>
  <c r="Y32" i="27"/>
  <c r="W33" i="27"/>
  <c r="X33" i="27"/>
  <c r="Y33" i="27"/>
  <c r="W34" i="27"/>
  <c r="X34" i="27"/>
  <c r="Y34" i="27"/>
  <c r="W35" i="27"/>
  <c r="X35" i="27"/>
  <c r="Y35" i="27"/>
  <c r="W36" i="27"/>
  <c r="X36" i="27"/>
  <c r="Y36" i="27"/>
  <c r="W37" i="27"/>
  <c r="X37" i="27"/>
  <c r="Y37" i="27"/>
  <c r="W38" i="27"/>
  <c r="X38" i="27"/>
  <c r="Y38" i="27"/>
  <c r="W39" i="27"/>
  <c r="X39" i="27"/>
  <c r="Y39" i="27"/>
  <c r="W40" i="27"/>
  <c r="X40" i="27"/>
  <c r="Y40" i="27"/>
  <c r="W41" i="27"/>
  <c r="X41" i="27"/>
  <c r="Y41" i="27"/>
  <c r="W42" i="27"/>
  <c r="X42" i="27"/>
  <c r="Y42" i="27"/>
  <c r="W43" i="27"/>
  <c r="X43" i="27"/>
  <c r="Y43" i="27"/>
  <c r="W44" i="27"/>
  <c r="X44" i="27"/>
  <c r="Y44" i="27"/>
  <c r="W45" i="27"/>
  <c r="X45" i="27"/>
  <c r="Y45" i="27"/>
  <c r="W46" i="27"/>
  <c r="X46" i="27"/>
  <c r="Y46" i="27"/>
  <c r="W47" i="27"/>
  <c r="X47" i="27"/>
  <c r="Y47" i="27"/>
  <c r="W48" i="27"/>
  <c r="X48" i="27"/>
  <c r="Y48" i="27"/>
  <c r="W49" i="27"/>
  <c r="X49" i="27"/>
  <c r="Y49" i="27"/>
  <c r="W50" i="27"/>
  <c r="X50" i="27"/>
  <c r="Y50" i="27"/>
  <c r="W51" i="27"/>
  <c r="X51" i="27"/>
  <c r="Y51" i="27"/>
  <c r="W52" i="27"/>
  <c r="X52" i="27"/>
  <c r="Y52" i="27"/>
  <c r="W53" i="27"/>
  <c r="X53" i="27"/>
  <c r="Y53" i="27"/>
  <c r="W54" i="27"/>
  <c r="X54" i="27"/>
  <c r="Y54" i="27"/>
  <c r="W55" i="27"/>
  <c r="X55" i="27"/>
  <c r="Y55" i="27"/>
  <c r="W56" i="27"/>
  <c r="X56" i="27"/>
  <c r="Y56" i="27"/>
  <c r="W57" i="27"/>
  <c r="X57" i="27"/>
  <c r="Y57" i="27"/>
  <c r="W58" i="27"/>
  <c r="X58" i="27"/>
  <c r="Y58" i="27"/>
  <c r="W59" i="27"/>
  <c r="X59" i="27"/>
  <c r="Y59" i="27"/>
  <c r="W60" i="27"/>
  <c r="X60" i="27"/>
  <c r="Y60" i="27"/>
  <c r="W61" i="27"/>
  <c r="X61" i="27"/>
  <c r="Y61" i="27"/>
  <c r="W62" i="27"/>
  <c r="X62" i="27"/>
  <c r="Y62" i="27"/>
  <c r="W63" i="27"/>
  <c r="X63" i="27"/>
  <c r="Y63" i="27"/>
  <c r="W64" i="27"/>
  <c r="X64" i="27"/>
  <c r="Y64" i="27"/>
  <c r="W65" i="27"/>
  <c r="X65" i="27"/>
  <c r="Y65" i="27"/>
  <c r="W66" i="27"/>
  <c r="X66" i="27"/>
  <c r="Y66" i="27"/>
  <c r="W67" i="27"/>
  <c r="X67" i="27"/>
  <c r="Y67" i="27"/>
  <c r="W68" i="27"/>
  <c r="X68" i="27"/>
  <c r="Y68" i="27"/>
  <c r="W69" i="27"/>
  <c r="X69" i="27"/>
  <c r="Y69" i="27"/>
  <c r="W70" i="27"/>
  <c r="X70" i="27"/>
  <c r="Y70" i="27"/>
  <c r="W71" i="27"/>
  <c r="X71" i="27"/>
  <c r="Y71" i="27"/>
  <c r="W72" i="27"/>
  <c r="X72" i="27"/>
  <c r="Y72" i="27"/>
  <c r="W73" i="27"/>
  <c r="X73" i="27"/>
  <c r="Y73" i="27"/>
  <c r="W74" i="27"/>
  <c r="X74" i="27"/>
  <c r="Y74" i="27"/>
  <c r="W75" i="27"/>
  <c r="X75" i="27"/>
  <c r="Y75" i="27"/>
  <c r="W76" i="27"/>
  <c r="X76" i="27"/>
  <c r="Y76" i="27"/>
  <c r="W77" i="27"/>
  <c r="X77" i="27"/>
  <c r="Y77" i="27"/>
  <c r="W78" i="27"/>
  <c r="X78" i="27"/>
  <c r="Y78" i="27"/>
  <c r="W79" i="27"/>
  <c r="X79" i="27"/>
  <c r="Y79" i="27"/>
  <c r="W80" i="27"/>
  <c r="X80" i="27"/>
  <c r="Y80" i="27"/>
  <c r="W81" i="27"/>
  <c r="X81" i="27"/>
  <c r="Y81" i="27"/>
  <c r="W82" i="27"/>
  <c r="X82" i="27"/>
  <c r="Y82" i="27"/>
  <c r="W83" i="27"/>
  <c r="X83" i="27"/>
  <c r="Y83" i="27"/>
  <c r="W84" i="27"/>
  <c r="X84" i="27"/>
  <c r="Y84" i="27"/>
  <c r="W85" i="27"/>
  <c r="X85" i="27"/>
  <c r="Y85" i="27"/>
  <c r="W86" i="27"/>
  <c r="X86" i="27"/>
  <c r="Y86" i="27"/>
  <c r="W87" i="27"/>
  <c r="X87" i="27"/>
  <c r="Y87" i="27"/>
  <c r="W88" i="27"/>
  <c r="X88" i="27"/>
  <c r="Y88" i="27"/>
  <c r="W89" i="27"/>
  <c r="X89" i="27"/>
  <c r="Y89" i="27"/>
  <c r="W90" i="27"/>
  <c r="X90" i="27"/>
  <c r="Y90" i="27"/>
  <c r="W91" i="27"/>
  <c r="X91" i="27"/>
  <c r="Y91" i="27"/>
  <c r="W92" i="27"/>
  <c r="X92" i="27"/>
  <c r="Y92" i="27"/>
  <c r="W93" i="27"/>
  <c r="X93" i="27"/>
  <c r="Y93" i="27"/>
  <c r="W94" i="27"/>
  <c r="X94" i="27"/>
  <c r="Y94" i="27"/>
  <c r="W95" i="27"/>
  <c r="X95" i="27"/>
  <c r="Y95" i="27"/>
  <c r="W96" i="27"/>
  <c r="X96" i="27"/>
  <c r="Y96" i="27"/>
  <c r="W97" i="27"/>
  <c r="X97" i="27"/>
  <c r="Y97" i="27"/>
  <c r="W98" i="27"/>
  <c r="X98" i="27"/>
  <c r="Y98" i="27"/>
  <c r="W99" i="27"/>
  <c r="X99" i="27"/>
  <c r="Y99" i="27"/>
  <c r="W100" i="27"/>
  <c r="X100" i="27"/>
  <c r="Y100" i="27"/>
  <c r="W101" i="27"/>
  <c r="X101" i="27"/>
  <c r="Y101" i="27"/>
  <c r="W102" i="27"/>
  <c r="X102" i="27"/>
  <c r="Y102" i="27"/>
  <c r="W103" i="27"/>
  <c r="X103" i="27"/>
  <c r="Y103" i="27"/>
  <c r="W104" i="27"/>
  <c r="X104" i="27"/>
  <c r="Y104" i="27"/>
  <c r="W105" i="27"/>
  <c r="X105" i="27"/>
  <c r="Y105" i="27"/>
  <c r="W106" i="27"/>
  <c r="X106" i="27"/>
  <c r="Y106" i="27"/>
  <c r="W107" i="27"/>
  <c r="X107" i="27"/>
  <c r="Y107" i="27"/>
  <c r="W108" i="27"/>
  <c r="X108" i="27"/>
  <c r="Y108" i="27"/>
  <c r="W109" i="27"/>
  <c r="X109" i="27"/>
  <c r="Y109" i="27"/>
  <c r="W110" i="27"/>
  <c r="X110" i="27"/>
  <c r="Y110" i="27"/>
  <c r="W111" i="27"/>
  <c r="X111" i="27"/>
  <c r="Y111" i="27"/>
  <c r="W112" i="27"/>
  <c r="X112" i="27"/>
  <c r="Y112" i="27"/>
  <c r="W113" i="27"/>
  <c r="X113" i="27"/>
  <c r="Y113" i="27"/>
  <c r="W114" i="27"/>
  <c r="X114" i="27"/>
  <c r="Y114" i="27"/>
  <c r="W115" i="27"/>
  <c r="X115" i="27"/>
  <c r="Y115" i="27"/>
  <c r="W116" i="27"/>
  <c r="X116" i="27"/>
  <c r="Y116" i="27"/>
  <c r="W117" i="27"/>
  <c r="X117" i="27"/>
  <c r="Y117" i="27"/>
  <c r="W118" i="27"/>
  <c r="X118" i="27"/>
  <c r="Y118" i="27"/>
  <c r="W119" i="27"/>
  <c r="X119" i="27"/>
  <c r="Y119" i="27"/>
  <c r="W120" i="27"/>
  <c r="X120" i="27"/>
  <c r="Y120" i="27"/>
  <c r="W121" i="27"/>
  <c r="X121" i="27"/>
  <c r="Y121" i="27"/>
  <c r="W122" i="27"/>
  <c r="X122" i="27"/>
  <c r="Y122" i="27"/>
  <c r="W123" i="27"/>
  <c r="X123" i="27"/>
  <c r="Y123" i="27"/>
  <c r="W124" i="27"/>
  <c r="X124" i="27"/>
  <c r="Y124" i="27"/>
  <c r="W125" i="27"/>
  <c r="X125" i="27"/>
  <c r="Y125" i="27"/>
  <c r="W126" i="27"/>
  <c r="X126" i="27"/>
  <c r="Y126" i="27"/>
  <c r="W127" i="27"/>
  <c r="X127" i="27"/>
  <c r="Y127" i="27"/>
  <c r="W128" i="27"/>
  <c r="X128" i="27"/>
  <c r="Y128" i="27"/>
  <c r="W129" i="27"/>
  <c r="X129" i="27"/>
  <c r="Y129" i="27"/>
  <c r="W130" i="27"/>
  <c r="X130" i="27"/>
  <c r="Y130" i="27"/>
  <c r="W131" i="27"/>
  <c r="X131" i="27"/>
  <c r="Y131" i="27"/>
  <c r="W132" i="27"/>
  <c r="X132" i="27"/>
  <c r="Y132" i="27"/>
  <c r="W133" i="27"/>
  <c r="X133" i="27"/>
  <c r="Y133" i="27"/>
  <c r="W134" i="27"/>
  <c r="X134" i="27"/>
  <c r="Y134" i="27"/>
  <c r="W135" i="27"/>
  <c r="X135" i="27"/>
  <c r="Y135" i="27"/>
  <c r="W136" i="27"/>
  <c r="X136" i="27"/>
  <c r="Y136" i="27"/>
  <c r="W137" i="27"/>
  <c r="X137" i="27"/>
  <c r="Y137" i="27"/>
  <c r="W138" i="27"/>
  <c r="X138" i="27"/>
  <c r="Y138" i="27"/>
  <c r="W139" i="27"/>
  <c r="X139" i="27"/>
  <c r="Y139" i="27"/>
  <c r="W140" i="27"/>
  <c r="X140" i="27"/>
  <c r="Y140" i="27"/>
  <c r="W141" i="27"/>
  <c r="X141" i="27"/>
  <c r="Y141" i="27"/>
  <c r="W142" i="27"/>
  <c r="X142" i="27"/>
  <c r="Y142" i="27"/>
  <c r="W143" i="27"/>
  <c r="X143" i="27"/>
  <c r="Y143" i="27"/>
  <c r="W144" i="27"/>
  <c r="X144" i="27"/>
  <c r="Y144" i="27"/>
  <c r="W145" i="27"/>
  <c r="X145" i="27"/>
  <c r="Y145" i="27"/>
  <c r="W146" i="27"/>
  <c r="X146" i="27"/>
  <c r="Y146" i="27"/>
  <c r="W147" i="27"/>
  <c r="X147" i="27"/>
  <c r="Y147" i="27"/>
  <c r="W148" i="27"/>
  <c r="X148" i="27"/>
  <c r="Y148" i="27"/>
  <c r="W149" i="27"/>
  <c r="X149" i="27"/>
  <c r="Y149" i="27"/>
  <c r="W150" i="27"/>
  <c r="X150" i="27"/>
  <c r="Y150" i="27"/>
  <c r="W151" i="27"/>
  <c r="X151" i="27"/>
  <c r="Y151" i="27"/>
  <c r="W152" i="27"/>
  <c r="X152" i="27"/>
  <c r="Y152" i="27"/>
  <c r="W153" i="27"/>
  <c r="X153" i="27"/>
  <c r="Y153" i="27"/>
  <c r="W154" i="27"/>
  <c r="X154" i="27"/>
  <c r="Y154" i="27"/>
  <c r="W155" i="27"/>
  <c r="X155" i="27"/>
  <c r="Y155" i="27"/>
  <c r="W156" i="27"/>
  <c r="X156" i="27"/>
  <c r="Y156" i="27"/>
  <c r="W157" i="27"/>
  <c r="X157" i="27"/>
  <c r="Y157" i="27"/>
  <c r="W158" i="27"/>
  <c r="X158" i="27"/>
  <c r="Y158" i="27"/>
  <c r="W159" i="27"/>
  <c r="X159" i="27"/>
  <c r="Y159" i="27"/>
  <c r="Y2" i="27"/>
  <c r="X2" i="27"/>
  <c r="J13" i="11" s="1"/>
  <c r="W2" i="27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01" i="11"/>
  <c r="X102" i="11"/>
  <c r="X103" i="11"/>
  <c r="X104" i="11"/>
  <c r="X105" i="11"/>
  <c r="X106" i="11"/>
  <c r="X107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X131" i="11"/>
  <c r="X132" i="11"/>
  <c r="X133" i="11"/>
  <c r="X134" i="11"/>
  <c r="X135" i="11"/>
  <c r="X136" i="11"/>
  <c r="X137" i="11"/>
  <c r="X138" i="11"/>
  <c r="X139" i="11"/>
  <c r="X140" i="11"/>
  <c r="X141" i="11"/>
  <c r="X142" i="11"/>
  <c r="X143" i="11"/>
  <c r="X144" i="11"/>
  <c r="X145" i="11"/>
  <c r="X146" i="11"/>
  <c r="X147" i="11"/>
  <c r="X148" i="11"/>
  <c r="X149" i="11"/>
  <c r="X150" i="11"/>
  <c r="X151" i="11"/>
  <c r="X152" i="11"/>
  <c r="X153" i="11"/>
  <c r="X154" i="11"/>
  <c r="X155" i="11"/>
  <c r="X156" i="11"/>
  <c r="X157" i="11"/>
  <c r="X158" i="11"/>
  <c r="X159" i="11"/>
  <c r="X160" i="11"/>
  <c r="X161" i="11"/>
  <c r="X162" i="11"/>
  <c r="X163" i="11"/>
  <c r="X164" i="11"/>
  <c r="X165" i="11"/>
  <c r="X166" i="11"/>
  <c r="X167" i="11"/>
  <c r="X168" i="11"/>
  <c r="X169" i="11"/>
  <c r="X170" i="11"/>
  <c r="X171" i="11"/>
  <c r="X172" i="11"/>
  <c r="X173" i="11"/>
  <c r="X174" i="11"/>
  <c r="X175" i="11"/>
  <c r="X176" i="11"/>
  <c r="X177" i="11"/>
  <c r="X178" i="11"/>
  <c r="X179" i="11"/>
  <c r="X180" i="11"/>
  <c r="X181" i="11"/>
  <c r="X182" i="11"/>
  <c r="X183" i="11"/>
  <c r="X184" i="11"/>
  <c r="X185" i="11"/>
  <c r="X186" i="11"/>
  <c r="X187" i="11"/>
  <c r="X188" i="11"/>
  <c r="X189" i="11"/>
  <c r="X190" i="11"/>
  <c r="X191" i="11"/>
  <c r="X192" i="11"/>
  <c r="X193" i="11"/>
  <c r="X194" i="11"/>
  <c r="X195" i="11"/>
  <c r="X196" i="11"/>
  <c r="X197" i="11"/>
  <c r="X198" i="11"/>
  <c r="X199" i="11"/>
  <c r="X200" i="11"/>
  <c r="X2" i="11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2" i="10"/>
  <c r="L46" i="1"/>
  <c r="AA46" i="1"/>
  <c r="AB46" i="1" s="1"/>
  <c r="AD46" i="1"/>
  <c r="AE46" i="1" s="1"/>
  <c r="AG46" i="1"/>
  <c r="AJ46" i="1" s="1"/>
  <c r="AK46" i="1" s="1"/>
  <c r="AZ46" i="1"/>
  <c r="BC46" i="1" s="1"/>
  <c r="V46" i="1"/>
  <c r="S46" i="1"/>
  <c r="F46" i="1"/>
  <c r="C46" i="1"/>
  <c r="AM46" i="1" s="1"/>
  <c r="AN46" i="1" s="1"/>
  <c r="B46" i="1"/>
  <c r="A46" i="1"/>
  <c r="L45" i="1"/>
  <c r="AT45" i="1" s="1"/>
  <c r="AA45" i="1"/>
  <c r="AB45" i="1" s="1"/>
  <c r="AD45" i="1"/>
  <c r="AE45" i="1" s="1"/>
  <c r="BC45" i="1"/>
  <c r="AZ45" i="1"/>
  <c r="V45" i="1"/>
  <c r="S45" i="1"/>
  <c r="F45" i="1"/>
  <c r="C45" i="1"/>
  <c r="AY45" i="1" s="1"/>
  <c r="B45" i="1"/>
  <c r="A45" i="1"/>
  <c r="L44" i="1"/>
  <c r="AA44" i="1"/>
  <c r="AB44" i="1" s="1"/>
  <c r="AD44" i="1"/>
  <c r="AE44" i="1" s="1"/>
  <c r="AZ44" i="1"/>
  <c r="BC44" i="1" s="1"/>
  <c r="V44" i="1"/>
  <c r="S44" i="1"/>
  <c r="F44" i="1"/>
  <c r="C44" i="1"/>
  <c r="B44" i="1"/>
  <c r="A44" i="1"/>
  <c r="L43" i="1"/>
  <c r="AW43" i="1" s="1"/>
  <c r="AA43" i="1"/>
  <c r="AB43" i="1" s="1"/>
  <c r="AD43" i="1"/>
  <c r="AE43" i="1" s="1"/>
  <c r="AZ43" i="1"/>
  <c r="BC43" i="1" s="1"/>
  <c r="V43" i="1"/>
  <c r="S43" i="1"/>
  <c r="F43" i="1"/>
  <c r="C43" i="1"/>
  <c r="AV43" i="1" s="1"/>
  <c r="B43" i="1"/>
  <c r="A43" i="1"/>
  <c r="L42" i="1"/>
  <c r="AA42" i="1"/>
  <c r="AB42" i="1" s="1"/>
  <c r="AD42" i="1"/>
  <c r="AE42" i="1" s="1"/>
  <c r="AZ42" i="1"/>
  <c r="BC42" i="1" s="1"/>
  <c r="V42" i="1"/>
  <c r="S42" i="1"/>
  <c r="F42" i="1"/>
  <c r="C42" i="1"/>
  <c r="AM42" i="1" s="1"/>
  <c r="AN42" i="1" s="1"/>
  <c r="B42" i="1"/>
  <c r="A42" i="1"/>
  <c r="L41" i="1"/>
  <c r="AT41" i="1" s="1"/>
  <c r="AA41" i="1"/>
  <c r="AB41" i="1" s="1"/>
  <c r="AD41" i="1"/>
  <c r="AE41" i="1" s="1"/>
  <c r="AZ41" i="1"/>
  <c r="BC41" i="1" s="1"/>
  <c r="V41" i="1"/>
  <c r="S41" i="1"/>
  <c r="F41" i="1"/>
  <c r="C41" i="1"/>
  <c r="AY41" i="1" s="1"/>
  <c r="B41" i="1"/>
  <c r="A41" i="1"/>
  <c r="L40" i="1"/>
  <c r="AA40" i="1"/>
  <c r="AB40" i="1" s="1"/>
  <c r="AD40" i="1"/>
  <c r="AE40" i="1" s="1"/>
  <c r="BC40" i="1"/>
  <c r="AZ40" i="1"/>
  <c r="V40" i="1"/>
  <c r="S40" i="1"/>
  <c r="F40" i="1"/>
  <c r="C40" i="1"/>
  <c r="B40" i="1"/>
  <c r="A40" i="1"/>
  <c r="L39" i="1"/>
  <c r="AW39" i="1" s="1"/>
  <c r="AA39" i="1"/>
  <c r="AB39" i="1" s="1"/>
  <c r="AD39" i="1"/>
  <c r="AE39" i="1" s="1"/>
  <c r="AG39" i="1"/>
  <c r="AJ39" i="1" s="1"/>
  <c r="AK39" i="1" s="1"/>
  <c r="AZ39" i="1"/>
  <c r="BC39" i="1" s="1"/>
  <c r="V39" i="1"/>
  <c r="S39" i="1"/>
  <c r="F39" i="1"/>
  <c r="C39" i="1"/>
  <c r="B39" i="1"/>
  <c r="A39" i="1"/>
  <c r="L38" i="1"/>
  <c r="AA38" i="1"/>
  <c r="AB38" i="1" s="1"/>
  <c r="AD38" i="1"/>
  <c r="AE38" i="1" s="1"/>
  <c r="AZ38" i="1"/>
  <c r="BC38" i="1" s="1"/>
  <c r="V38" i="1"/>
  <c r="S38" i="1"/>
  <c r="F38" i="1"/>
  <c r="C38" i="1"/>
  <c r="AM38" i="1" s="1"/>
  <c r="AN38" i="1" s="1"/>
  <c r="B38" i="1"/>
  <c r="A38" i="1"/>
  <c r="L37" i="1"/>
  <c r="AT37" i="1" s="1"/>
  <c r="AA37" i="1"/>
  <c r="AB37" i="1" s="1"/>
  <c r="AD37" i="1"/>
  <c r="AE37" i="1" s="1"/>
  <c r="AZ37" i="1"/>
  <c r="BC37" i="1" s="1"/>
  <c r="V37" i="1"/>
  <c r="S37" i="1"/>
  <c r="F37" i="1"/>
  <c r="C37" i="1"/>
  <c r="AY37" i="1" s="1"/>
  <c r="B37" i="1"/>
  <c r="A37" i="1"/>
  <c r="L36" i="1"/>
  <c r="AA36" i="1"/>
  <c r="AB36" i="1" s="1"/>
  <c r="AD36" i="1"/>
  <c r="AE36" i="1" s="1"/>
  <c r="AZ36" i="1"/>
  <c r="BC36" i="1" s="1"/>
  <c r="V36" i="1"/>
  <c r="S36" i="1"/>
  <c r="F36" i="1"/>
  <c r="C36" i="1"/>
  <c r="B36" i="1"/>
  <c r="A36" i="1"/>
  <c r="L35" i="1"/>
  <c r="AW35" i="1" s="1"/>
  <c r="AA35" i="1"/>
  <c r="AB35" i="1" s="1"/>
  <c r="AD35" i="1"/>
  <c r="AE35" i="1" s="1"/>
  <c r="AZ35" i="1"/>
  <c r="BC35" i="1" s="1"/>
  <c r="V35" i="1"/>
  <c r="S35" i="1"/>
  <c r="F35" i="1"/>
  <c r="C35" i="1"/>
  <c r="AV35" i="1" s="1"/>
  <c r="B35" i="1"/>
  <c r="A35" i="1"/>
  <c r="L34" i="1"/>
  <c r="AT34" i="1" s="1"/>
  <c r="AA34" i="1"/>
  <c r="AB34" i="1" s="1"/>
  <c r="AD34" i="1"/>
  <c r="AE34" i="1" s="1"/>
  <c r="AZ34" i="1"/>
  <c r="BC34" i="1" s="1"/>
  <c r="V34" i="1"/>
  <c r="S34" i="1"/>
  <c r="F34" i="1"/>
  <c r="C34" i="1"/>
  <c r="AM34" i="1" s="1"/>
  <c r="AN34" i="1" s="1"/>
  <c r="B34" i="1"/>
  <c r="A34" i="1"/>
  <c r="L33" i="1"/>
  <c r="AT33" i="1" s="1"/>
  <c r="AA33" i="1"/>
  <c r="AB33" i="1" s="1"/>
  <c r="AD33" i="1"/>
  <c r="AE33" i="1" s="1"/>
  <c r="AZ33" i="1"/>
  <c r="BC33" i="1" s="1"/>
  <c r="V33" i="1"/>
  <c r="S33" i="1"/>
  <c r="F33" i="1"/>
  <c r="C33" i="1"/>
  <c r="AY33" i="1" s="1"/>
  <c r="B33" i="1"/>
  <c r="A33" i="1"/>
  <c r="L32" i="1"/>
  <c r="AA32" i="1"/>
  <c r="AB32" i="1" s="1"/>
  <c r="AD32" i="1"/>
  <c r="AE32" i="1" s="1"/>
  <c r="BC32" i="1"/>
  <c r="AZ32" i="1"/>
  <c r="V32" i="1"/>
  <c r="S32" i="1"/>
  <c r="F32" i="1"/>
  <c r="C32" i="1"/>
  <c r="B32" i="1"/>
  <c r="A32" i="1"/>
  <c r="L31" i="1"/>
  <c r="AA31" i="1"/>
  <c r="AB31" i="1" s="1"/>
  <c r="AD31" i="1"/>
  <c r="AE31" i="1" s="1"/>
  <c r="AZ31" i="1"/>
  <c r="BC31" i="1" s="1"/>
  <c r="V31" i="1"/>
  <c r="S31" i="1"/>
  <c r="F31" i="1"/>
  <c r="C31" i="1"/>
  <c r="AV31" i="1" s="1"/>
  <c r="B31" i="1"/>
  <c r="A31" i="1"/>
  <c r="L30" i="1"/>
  <c r="AT30" i="1" s="1"/>
  <c r="AA30" i="1"/>
  <c r="AB30" i="1" s="1"/>
  <c r="AD30" i="1"/>
  <c r="AE30" i="1" s="1"/>
  <c r="AG30" i="1"/>
  <c r="AJ30" i="1" s="1"/>
  <c r="AK30" i="1" s="1"/>
  <c r="BC30" i="1"/>
  <c r="AZ30" i="1"/>
  <c r="V30" i="1"/>
  <c r="S30" i="1"/>
  <c r="F30" i="1"/>
  <c r="C30" i="1"/>
  <c r="AM30" i="1" s="1"/>
  <c r="AN30" i="1" s="1"/>
  <c r="B30" i="1"/>
  <c r="A30" i="1"/>
  <c r="L29" i="1"/>
  <c r="AA29" i="1"/>
  <c r="AB29" i="1" s="1"/>
  <c r="AD29" i="1"/>
  <c r="AE29" i="1" s="1"/>
  <c r="AZ29" i="1"/>
  <c r="BC29" i="1" s="1"/>
  <c r="V29" i="1"/>
  <c r="S29" i="1"/>
  <c r="F29" i="1"/>
  <c r="C29" i="1"/>
  <c r="AY29" i="1" s="1"/>
  <c r="B29" i="1"/>
  <c r="A29" i="1"/>
  <c r="L28" i="1"/>
  <c r="AA28" i="1"/>
  <c r="AB28" i="1" s="1"/>
  <c r="AD28" i="1"/>
  <c r="AE28" i="1" s="1"/>
  <c r="AZ28" i="1"/>
  <c r="BC28" i="1" s="1"/>
  <c r="V28" i="1"/>
  <c r="S28" i="1"/>
  <c r="F28" i="1"/>
  <c r="C28" i="1"/>
  <c r="B28" i="1"/>
  <c r="A28" i="1"/>
  <c r="L27" i="1"/>
  <c r="AW27" i="1" s="1"/>
  <c r="AA27" i="1"/>
  <c r="AB27" i="1" s="1"/>
  <c r="AD27" i="1"/>
  <c r="AE27" i="1" s="1"/>
  <c r="AZ27" i="1"/>
  <c r="BC27" i="1" s="1"/>
  <c r="V27" i="1"/>
  <c r="S27" i="1"/>
  <c r="F27" i="1"/>
  <c r="C27" i="1"/>
  <c r="AV27" i="1" s="1"/>
  <c r="B27" i="1"/>
  <c r="A27" i="1"/>
  <c r="L26" i="1"/>
  <c r="AA26" i="1"/>
  <c r="AB26" i="1" s="1"/>
  <c r="AD26" i="1"/>
  <c r="AE26" i="1" s="1"/>
  <c r="AG26" i="1"/>
  <c r="AJ26" i="1" s="1"/>
  <c r="AK26" i="1" s="1"/>
  <c r="BC26" i="1"/>
  <c r="AZ26" i="1"/>
  <c r="V26" i="1"/>
  <c r="S26" i="1"/>
  <c r="F26" i="1"/>
  <c r="C26" i="1"/>
  <c r="AM26" i="1" s="1"/>
  <c r="AN26" i="1" s="1"/>
  <c r="B26" i="1"/>
  <c r="A26" i="1"/>
  <c r="L25" i="1"/>
  <c r="AA25" i="1"/>
  <c r="AB25" i="1" s="1"/>
  <c r="AD25" i="1"/>
  <c r="AE25" i="1" s="1"/>
  <c r="AZ25" i="1"/>
  <c r="BC25" i="1" s="1"/>
  <c r="V25" i="1"/>
  <c r="S25" i="1"/>
  <c r="F25" i="1"/>
  <c r="C25" i="1"/>
  <c r="AY25" i="1" s="1"/>
  <c r="B25" i="1"/>
  <c r="A25" i="1"/>
  <c r="L24" i="1"/>
  <c r="AA24" i="1"/>
  <c r="AB24" i="1" s="1"/>
  <c r="AD24" i="1"/>
  <c r="AE24" i="1" s="1"/>
  <c r="BC24" i="1"/>
  <c r="AZ24" i="1"/>
  <c r="V24" i="1"/>
  <c r="S24" i="1"/>
  <c r="F24" i="1"/>
  <c r="C24" i="1"/>
  <c r="B24" i="1"/>
  <c r="A24" i="1"/>
  <c r="L23" i="1"/>
  <c r="AW23" i="1" s="1"/>
  <c r="AA23" i="1"/>
  <c r="AB23" i="1" s="1"/>
  <c r="AD23" i="1"/>
  <c r="AE23" i="1" s="1"/>
  <c r="AG23" i="1"/>
  <c r="AJ23" i="1" s="1"/>
  <c r="AK23" i="1" s="1"/>
  <c r="AZ23" i="1"/>
  <c r="BC23" i="1" s="1"/>
  <c r="V23" i="1"/>
  <c r="S23" i="1"/>
  <c r="F23" i="1"/>
  <c r="C23" i="1"/>
  <c r="B23" i="1"/>
  <c r="A23" i="1"/>
  <c r="L22" i="1"/>
  <c r="AT22" i="1" s="1"/>
  <c r="AA22" i="1"/>
  <c r="AB22" i="1" s="1"/>
  <c r="AD22" i="1"/>
  <c r="AE22" i="1" s="1"/>
  <c r="AZ22" i="1"/>
  <c r="BC22" i="1" s="1"/>
  <c r="AY22" i="1"/>
  <c r="V22" i="1"/>
  <c r="S22" i="1"/>
  <c r="AM22" i="1"/>
  <c r="AN22" i="1" s="1"/>
  <c r="A22" i="1"/>
  <c r="L21" i="1"/>
  <c r="AT21" i="1" s="1"/>
  <c r="AA21" i="1"/>
  <c r="AB21" i="1" s="1"/>
  <c r="AD21" i="1"/>
  <c r="AE21" i="1" s="1"/>
  <c r="BC21" i="1"/>
  <c r="AZ21" i="1"/>
  <c r="V21" i="1"/>
  <c r="S21" i="1"/>
  <c r="AY21" i="1"/>
  <c r="A21" i="1"/>
  <c r="L20" i="1"/>
  <c r="AA20" i="1"/>
  <c r="AB20" i="1" s="1"/>
  <c r="AD20" i="1"/>
  <c r="AE20" i="1" s="1"/>
  <c r="AZ20" i="1"/>
  <c r="BC20" i="1" s="1"/>
  <c r="V20" i="1"/>
  <c r="S20" i="1"/>
  <c r="A20" i="1"/>
  <c r="L19" i="1"/>
  <c r="AW19" i="1" s="1"/>
  <c r="AA19" i="1"/>
  <c r="AB19" i="1" s="1"/>
  <c r="AD19" i="1"/>
  <c r="AE19" i="1" s="1"/>
  <c r="AZ19" i="1"/>
  <c r="BC19" i="1" s="1"/>
  <c r="V19" i="1"/>
  <c r="S19" i="1"/>
  <c r="AV19" i="1"/>
  <c r="A19" i="1"/>
  <c r="L18" i="1"/>
  <c r="AT18" i="1" s="1"/>
  <c r="AA18" i="1"/>
  <c r="AB18" i="1" s="1"/>
  <c r="AD18" i="1"/>
  <c r="AE18" i="1" s="1"/>
  <c r="AG18" i="1"/>
  <c r="AJ18" i="1" s="1"/>
  <c r="AK18" i="1" s="1"/>
  <c r="BC18" i="1"/>
  <c r="AZ18" i="1"/>
  <c r="V18" i="1"/>
  <c r="S18" i="1"/>
  <c r="AM18" i="1"/>
  <c r="AN18" i="1" s="1"/>
  <c r="A18" i="1"/>
  <c r="L17" i="1"/>
  <c r="AA17" i="1"/>
  <c r="AB17" i="1" s="1"/>
  <c r="AD17" i="1"/>
  <c r="AE17" i="1" s="1"/>
  <c r="BC17" i="1"/>
  <c r="AZ17" i="1"/>
  <c r="V17" i="1"/>
  <c r="S17" i="1"/>
  <c r="AY17" i="1"/>
  <c r="A17" i="1"/>
  <c r="L16" i="1"/>
  <c r="AA16" i="1"/>
  <c r="AB16" i="1" s="1"/>
  <c r="AD16" i="1"/>
  <c r="AE16" i="1" s="1"/>
  <c r="AG16" i="1"/>
  <c r="AJ16" i="1" s="1"/>
  <c r="AK16" i="1" s="1"/>
  <c r="AZ16" i="1"/>
  <c r="BC16" i="1" s="1"/>
  <c r="V16" i="1"/>
  <c r="S16" i="1"/>
  <c r="A16" i="1"/>
  <c r="L15" i="1"/>
  <c r="AA15" i="1"/>
  <c r="AB15" i="1" s="1"/>
  <c r="AD15" i="1"/>
  <c r="AE15" i="1" s="1"/>
  <c r="AZ15" i="1"/>
  <c r="BC15" i="1" s="1"/>
  <c r="V15" i="1"/>
  <c r="S15" i="1"/>
  <c r="AV15" i="1"/>
  <c r="A15" i="1"/>
  <c r="L14" i="1"/>
  <c r="AA14" i="1"/>
  <c r="AB14" i="1" s="1"/>
  <c r="AD14" i="1"/>
  <c r="AE14" i="1" s="1"/>
  <c r="BC14" i="1"/>
  <c r="AZ14" i="1"/>
  <c r="AY14" i="1"/>
  <c r="V14" i="1"/>
  <c r="S14" i="1"/>
  <c r="AM14" i="1"/>
  <c r="AN14" i="1" s="1"/>
  <c r="A14" i="1"/>
  <c r="L13" i="1"/>
  <c r="AA13" i="1"/>
  <c r="AB13" i="1" s="1"/>
  <c r="AD13" i="1"/>
  <c r="AE13" i="1" s="1"/>
  <c r="AZ13" i="1"/>
  <c r="BC13" i="1" s="1"/>
  <c r="V13" i="1"/>
  <c r="S13" i="1"/>
  <c r="AY13" i="1"/>
  <c r="A13" i="1"/>
  <c r="L12" i="1"/>
  <c r="AA12" i="1"/>
  <c r="AB12" i="1" s="1"/>
  <c r="AD12" i="1"/>
  <c r="AE12" i="1" s="1"/>
  <c r="AZ12" i="1"/>
  <c r="BC12" i="1" s="1"/>
  <c r="V12" i="1"/>
  <c r="S12" i="1"/>
  <c r="A12" i="1"/>
  <c r="L11" i="1"/>
  <c r="AA11" i="1"/>
  <c r="AB11" i="1" s="1"/>
  <c r="AD11" i="1"/>
  <c r="AE11" i="1" s="1"/>
  <c r="AZ11" i="1"/>
  <c r="BC11" i="1" s="1"/>
  <c r="V11" i="1"/>
  <c r="S11" i="1"/>
  <c r="AV11" i="1"/>
  <c r="A11" i="1"/>
  <c r="L10" i="1"/>
  <c r="AA10" i="1"/>
  <c r="AB10" i="1" s="1"/>
  <c r="AD10" i="1"/>
  <c r="AE10" i="1" s="1"/>
  <c r="BC10" i="1"/>
  <c r="V10" i="1"/>
  <c r="S10" i="1"/>
  <c r="AM10" i="1"/>
  <c r="AN10" i="1" s="1"/>
  <c r="A10" i="1"/>
  <c r="L9" i="1"/>
  <c r="AA9" i="1"/>
  <c r="AB9" i="1" s="1"/>
  <c r="AD9" i="1"/>
  <c r="AE9" i="1" s="1"/>
  <c r="AG9" i="1"/>
  <c r="AJ9" i="1" s="1"/>
  <c r="AK9" i="1" s="1"/>
  <c r="BC9" i="1"/>
  <c r="V9" i="1"/>
  <c r="S9" i="1"/>
  <c r="AY9" i="1"/>
  <c r="A9" i="1"/>
  <c r="L8" i="1"/>
  <c r="AA8" i="1"/>
  <c r="AB8" i="1" s="1"/>
  <c r="AD8" i="1"/>
  <c r="AE8" i="1" s="1"/>
  <c r="BC8" i="1"/>
  <c r="V8" i="1"/>
  <c r="S8" i="1"/>
  <c r="A8" i="1"/>
  <c r="L7" i="1"/>
  <c r="AA7" i="1"/>
  <c r="AB7" i="1" s="1"/>
  <c r="AD7" i="1"/>
  <c r="AE7" i="1" s="1"/>
  <c r="BC7" i="1"/>
  <c r="V7" i="1"/>
  <c r="S7" i="1"/>
  <c r="A7" i="1"/>
  <c r="BC6" i="1"/>
  <c r="AY6" i="1"/>
  <c r="AV6" i="1"/>
  <c r="AM6" i="1"/>
  <c r="AN6" i="1" s="1"/>
  <c r="AD6" i="1"/>
  <c r="AE6" i="1" s="1"/>
  <c r="AA6" i="1"/>
  <c r="AB6" i="1" s="1"/>
  <c r="S6" i="1"/>
  <c r="AN5" i="1"/>
  <c r="S5" i="1"/>
  <c r="A5" i="1"/>
  <c r="V4" i="1"/>
  <c r="S4" i="1"/>
  <c r="F4" i="1"/>
  <c r="C4" i="1"/>
  <c r="L3" i="1"/>
  <c r="AT3" i="1" s="1"/>
  <c r="V3" i="1"/>
  <c r="S3" i="1"/>
  <c r="F3" i="1"/>
  <c r="C3" i="1"/>
  <c r="Q2" i="7"/>
  <c r="R2" i="7" s="1"/>
  <c r="AF2" i="7" s="1"/>
  <c r="Q3" i="7"/>
  <c r="R3" i="7" s="1"/>
  <c r="AF3" i="7" s="1"/>
  <c r="Q4" i="7"/>
  <c r="R4" i="7" s="1"/>
  <c r="AF4" i="7" s="1"/>
  <c r="AE2" i="27"/>
  <c r="Q5" i="7"/>
  <c r="R5" i="7" s="1"/>
  <c r="AF5" i="7" s="1"/>
  <c r="Q6" i="7"/>
  <c r="R6" i="7" s="1"/>
  <c r="AF6" i="7" s="1"/>
  <c r="Q7" i="7"/>
  <c r="R7" i="7" s="1"/>
  <c r="AF7" i="7" s="1"/>
  <c r="Q8" i="7"/>
  <c r="R8" i="7" s="1"/>
  <c r="AF8" i="7" s="1"/>
  <c r="Q9" i="7"/>
  <c r="R9" i="7" s="1"/>
  <c r="AF9" i="7" s="1"/>
  <c r="Q10" i="7"/>
  <c r="R10" i="7"/>
  <c r="AF10" i="7" s="1"/>
  <c r="Q11" i="7"/>
  <c r="R11" i="7" s="1"/>
  <c r="AF11" i="7" s="1"/>
  <c r="Q12" i="7"/>
  <c r="R12" i="7" s="1"/>
  <c r="AF12" i="7" s="1"/>
  <c r="Q13" i="7"/>
  <c r="R13" i="7" s="1"/>
  <c r="AF13" i="7" s="1"/>
  <c r="AG13" i="7" s="1"/>
  <c r="Q14" i="7"/>
  <c r="R14" i="7" s="1"/>
  <c r="AF14" i="7" s="1"/>
  <c r="AG14" i="7" s="1"/>
  <c r="Q15" i="7"/>
  <c r="R15" i="7" s="1"/>
  <c r="AF15" i="7" s="1"/>
  <c r="AG15" i="7" s="1"/>
  <c r="Q16" i="7"/>
  <c r="R16" i="7" s="1"/>
  <c r="AF16" i="7" s="1"/>
  <c r="Q17" i="7"/>
  <c r="R17" i="7" s="1"/>
  <c r="AF17" i="7" s="1"/>
  <c r="Q18" i="7"/>
  <c r="R18" i="7" s="1"/>
  <c r="AF18" i="7" s="1"/>
  <c r="Q19" i="7"/>
  <c r="R19" i="7" s="1"/>
  <c r="AF19" i="7" s="1"/>
  <c r="Q20" i="7"/>
  <c r="R20" i="7" s="1"/>
  <c r="AF20" i="7" s="1"/>
  <c r="Q21" i="7"/>
  <c r="R21" i="7" s="1"/>
  <c r="AF21" i="7" s="1"/>
  <c r="Q22" i="7"/>
  <c r="R22" i="7" s="1"/>
  <c r="AF22" i="7" s="1"/>
  <c r="AG22" i="7" s="1"/>
  <c r="Q23" i="7"/>
  <c r="R23" i="7" s="1"/>
  <c r="AF23" i="7" s="1"/>
  <c r="Q24" i="7"/>
  <c r="R24" i="7" s="1"/>
  <c r="AF24" i="7" s="1"/>
  <c r="AG24" i="7" s="1"/>
  <c r="Q25" i="7"/>
  <c r="R25" i="7" s="1"/>
  <c r="AF25" i="7" s="1"/>
  <c r="AG25" i="7" s="1"/>
  <c r="Q26" i="7"/>
  <c r="R26" i="7" s="1"/>
  <c r="AF26" i="7" s="1"/>
  <c r="Q27" i="7"/>
  <c r="R27" i="7" s="1"/>
  <c r="AF27" i="7" s="1"/>
  <c r="Q28" i="7"/>
  <c r="R28" i="7" s="1"/>
  <c r="AF28" i="7" s="1"/>
  <c r="Q29" i="7"/>
  <c r="R29" i="7" s="1"/>
  <c r="AF29" i="7" s="1"/>
  <c r="Q30" i="7"/>
  <c r="R30" i="7" s="1"/>
  <c r="AF30" i="7" s="1"/>
  <c r="Q31" i="7"/>
  <c r="R31" i="7" s="1"/>
  <c r="AF31" i="7" s="1"/>
  <c r="Q32" i="7"/>
  <c r="R32" i="7" s="1"/>
  <c r="AF32" i="7" s="1"/>
  <c r="AG32" i="7" s="1"/>
  <c r="Q33" i="7"/>
  <c r="R33" i="7" s="1"/>
  <c r="AF33" i="7" s="1"/>
  <c r="Q34" i="7"/>
  <c r="R34" i="7" s="1"/>
  <c r="AF34" i="7" s="1"/>
  <c r="AG34" i="7" s="1"/>
  <c r="Q35" i="7"/>
  <c r="R35" i="7" s="1"/>
  <c r="AF35" i="7" s="1"/>
  <c r="Q36" i="7"/>
  <c r="R36" i="7" s="1"/>
  <c r="AF36" i="7" s="1"/>
  <c r="AG36" i="7" s="1"/>
  <c r="Q37" i="7"/>
  <c r="R37" i="7" s="1"/>
  <c r="AF37" i="7" s="1"/>
  <c r="AG37" i="7" s="1"/>
  <c r="Q38" i="7"/>
  <c r="R38" i="7" s="1"/>
  <c r="AF38" i="7" s="1"/>
  <c r="Q39" i="7"/>
  <c r="R39" i="7" s="1"/>
  <c r="AF39" i="7" s="1"/>
  <c r="Q40" i="7"/>
  <c r="R40" i="7" s="1"/>
  <c r="AF40" i="7" s="1"/>
  <c r="Q41" i="7"/>
  <c r="R41" i="7" s="1"/>
  <c r="AF41" i="7" s="1"/>
  <c r="Q42" i="7"/>
  <c r="R42" i="7" s="1"/>
  <c r="AF42" i="7" s="1"/>
  <c r="Q43" i="7"/>
  <c r="R43" i="7" s="1"/>
  <c r="AF43" i="7" s="1"/>
  <c r="Q44" i="7"/>
  <c r="R44" i="7" s="1"/>
  <c r="AF44" i="7" s="1"/>
  <c r="Q45" i="7"/>
  <c r="R45" i="7" s="1"/>
  <c r="AF45" i="7" s="1"/>
  <c r="Q46" i="7"/>
  <c r="R46" i="7" s="1"/>
  <c r="AF46" i="7" s="1"/>
  <c r="Q47" i="7"/>
  <c r="R47" i="7" s="1"/>
  <c r="AF47" i="7" s="1"/>
  <c r="Q48" i="7"/>
  <c r="R48" i="7" s="1"/>
  <c r="AF48" i="7" s="1"/>
  <c r="Q49" i="7"/>
  <c r="R49" i="7" s="1"/>
  <c r="AF49" i="7" s="1"/>
  <c r="Q50" i="7"/>
  <c r="R50" i="7" s="1"/>
  <c r="AF50" i="7" s="1"/>
  <c r="Q51" i="7"/>
  <c r="R51" i="7" s="1"/>
  <c r="AF51" i="7" s="1"/>
  <c r="Q52" i="7"/>
  <c r="R52" i="7" s="1"/>
  <c r="AF52" i="7" s="1"/>
  <c r="Q53" i="7"/>
  <c r="R53" i="7" s="1"/>
  <c r="AF53" i="7" s="1"/>
  <c r="Q54" i="7"/>
  <c r="R54" i="7" s="1"/>
  <c r="AF54" i="7" s="1"/>
  <c r="Q55" i="7"/>
  <c r="R55" i="7" s="1"/>
  <c r="AF55" i="7" s="1"/>
  <c r="Q56" i="7"/>
  <c r="R56" i="7" s="1"/>
  <c r="AF56" i="7" s="1"/>
  <c r="Q57" i="7"/>
  <c r="R57" i="7" s="1"/>
  <c r="AF57" i="7" s="1"/>
  <c r="Q58" i="7"/>
  <c r="R58" i="7" s="1"/>
  <c r="AF58" i="7" s="1"/>
  <c r="Q59" i="7"/>
  <c r="R59" i="7" s="1"/>
  <c r="AF59" i="7" s="1"/>
  <c r="Q60" i="7"/>
  <c r="R60" i="7" s="1"/>
  <c r="AF60" i="7" s="1"/>
  <c r="Q61" i="7"/>
  <c r="R61" i="7" s="1"/>
  <c r="AF61" i="7" s="1"/>
  <c r="Q62" i="7"/>
  <c r="R62" i="7" s="1"/>
  <c r="AF62" i="7" s="1"/>
  <c r="AG62" i="7" s="1"/>
  <c r="Q63" i="7"/>
  <c r="R63" i="7" s="1"/>
  <c r="AF63" i="7" s="1"/>
  <c r="AG63" i="7" s="1"/>
  <c r="Q64" i="7"/>
  <c r="R64" i="7" s="1"/>
  <c r="AF64" i="7" s="1"/>
  <c r="Q65" i="7"/>
  <c r="R65" i="7" s="1"/>
  <c r="AF65" i="7" s="1"/>
  <c r="AG65" i="7" s="1"/>
  <c r="Q66" i="7"/>
  <c r="R66" i="7" s="1"/>
  <c r="AF66" i="7" s="1"/>
  <c r="Q67" i="7"/>
  <c r="R67" i="7" s="1"/>
  <c r="AF67" i="7" s="1"/>
  <c r="Q68" i="7"/>
  <c r="R68" i="7" s="1"/>
  <c r="AF68" i="7" s="1"/>
  <c r="Q69" i="7"/>
  <c r="R69" i="7" s="1"/>
  <c r="AF69" i="7" s="1"/>
  <c r="Q70" i="7"/>
  <c r="R70" i="7" s="1"/>
  <c r="AF70" i="7" s="1"/>
  <c r="Q71" i="7"/>
  <c r="R71" i="7" s="1"/>
  <c r="AF71" i="7" s="1"/>
  <c r="Q72" i="7"/>
  <c r="R72" i="7" s="1"/>
  <c r="AF72" i="7" s="1"/>
  <c r="AG72" i="7" s="1"/>
  <c r="Q73" i="7"/>
  <c r="R73" i="7" s="1"/>
  <c r="AF73" i="7" s="1"/>
  <c r="Q74" i="7"/>
  <c r="R74" i="7" s="1"/>
  <c r="AF74" i="7" s="1"/>
  <c r="Q75" i="7"/>
  <c r="R75" i="7" s="1"/>
  <c r="AF75" i="7" s="1"/>
  <c r="AG75" i="7" s="1"/>
  <c r="Q76" i="7"/>
  <c r="R76" i="7" s="1"/>
  <c r="AF76" i="7" s="1"/>
  <c r="Q77" i="7"/>
  <c r="R77" i="7" s="1"/>
  <c r="AF77" i="7" s="1"/>
  <c r="Q78" i="7"/>
  <c r="R78" i="7" s="1"/>
  <c r="AF78" i="7" s="1"/>
  <c r="Q79" i="7"/>
  <c r="R79" i="7" s="1"/>
  <c r="AF79" i="7" s="1"/>
  <c r="Q80" i="7"/>
  <c r="R80" i="7" s="1"/>
  <c r="AF80" i="7" s="1"/>
  <c r="Q81" i="7"/>
  <c r="R81" i="7" s="1"/>
  <c r="AF81" i="7" s="1"/>
  <c r="Q82" i="7"/>
  <c r="R82" i="7" s="1"/>
  <c r="AF82" i="7" s="1"/>
  <c r="Q83" i="7"/>
  <c r="R83" i="7" s="1"/>
  <c r="AF83" i="7" s="1"/>
  <c r="Q84" i="7"/>
  <c r="R84" i="7" s="1"/>
  <c r="AF84" i="7" s="1"/>
  <c r="Q85" i="7"/>
  <c r="R85" i="7" s="1"/>
  <c r="AF85" i="7" s="1"/>
  <c r="Q86" i="7"/>
  <c r="R86" i="7" s="1"/>
  <c r="AF86" i="7" s="1"/>
  <c r="Q87" i="7"/>
  <c r="R87" i="7" s="1"/>
  <c r="AF87" i="7" s="1"/>
  <c r="Q88" i="7"/>
  <c r="R88" i="7" s="1"/>
  <c r="AF88" i="7" s="1"/>
  <c r="Q89" i="7"/>
  <c r="R89" i="7" s="1"/>
  <c r="AF89" i="7" s="1"/>
  <c r="Q90" i="7"/>
  <c r="R90" i="7" s="1"/>
  <c r="AF90" i="7" s="1"/>
  <c r="Q91" i="7"/>
  <c r="R91" i="7" s="1"/>
  <c r="AF91" i="7" s="1"/>
  <c r="AG91" i="7" s="1"/>
  <c r="Q92" i="7"/>
  <c r="R92" i="7"/>
  <c r="AF92" i="7" s="1"/>
  <c r="Q93" i="7"/>
  <c r="R93" i="7" s="1"/>
  <c r="AF93" i="7" s="1"/>
  <c r="Q94" i="7"/>
  <c r="R94" i="7" s="1"/>
  <c r="AF94" i="7" s="1"/>
  <c r="Q95" i="7"/>
  <c r="R95" i="7" s="1"/>
  <c r="AF95" i="7" s="1"/>
  <c r="Q96" i="7"/>
  <c r="R96" i="7" s="1"/>
  <c r="AF96" i="7" s="1"/>
  <c r="Q97" i="7"/>
  <c r="R97" i="7" s="1"/>
  <c r="AF97" i="7" s="1"/>
  <c r="Q98" i="7"/>
  <c r="R98" i="7" s="1"/>
  <c r="AF98" i="7" s="1"/>
  <c r="Q99" i="7"/>
  <c r="R99" i="7" s="1"/>
  <c r="AF99" i="7" s="1"/>
  <c r="Q100" i="7"/>
  <c r="R100" i="7" s="1"/>
  <c r="AF100" i="7" s="1"/>
  <c r="AG100" i="7" s="1"/>
  <c r="Q101" i="7"/>
  <c r="R101" i="7" s="1"/>
  <c r="AF101" i="7" s="1"/>
  <c r="Q102" i="7"/>
  <c r="R102" i="7" s="1"/>
  <c r="AF102" i="7" s="1"/>
  <c r="Q103" i="7"/>
  <c r="R103" i="7" s="1"/>
  <c r="AF103" i="7" s="1"/>
  <c r="Q104" i="7"/>
  <c r="R104" i="7" s="1"/>
  <c r="AF104" i="7" s="1"/>
  <c r="Q105" i="7"/>
  <c r="R105" i="7" s="1"/>
  <c r="AF105" i="7" s="1"/>
  <c r="AG105" i="7" s="1"/>
  <c r="Q106" i="7"/>
  <c r="R106" i="7" s="1"/>
  <c r="AF106" i="7" s="1"/>
  <c r="Q107" i="7"/>
  <c r="R107" i="7" s="1"/>
  <c r="AF107" i="7" s="1"/>
  <c r="Q108" i="7"/>
  <c r="R108" i="7" s="1"/>
  <c r="AF108" i="7" s="1"/>
  <c r="Q109" i="7"/>
  <c r="R109" i="7" s="1"/>
  <c r="AF109" i="7" s="1"/>
  <c r="Q110" i="7"/>
  <c r="R110" i="7" s="1"/>
  <c r="AF110" i="7" s="1"/>
  <c r="Q111" i="7"/>
  <c r="R111" i="7" s="1"/>
  <c r="AF111" i="7" s="1"/>
  <c r="Q112" i="7"/>
  <c r="R112" i="7" s="1"/>
  <c r="AF112" i="7" s="1"/>
  <c r="Q113" i="7"/>
  <c r="R113" i="7" s="1"/>
  <c r="AF113" i="7" s="1"/>
  <c r="Q114" i="7"/>
  <c r="R114" i="7" s="1"/>
  <c r="AF114" i="7" s="1"/>
  <c r="Q115" i="7"/>
  <c r="R115" i="7" s="1"/>
  <c r="AF115" i="7" s="1"/>
  <c r="Q116" i="7"/>
  <c r="R116" i="7" s="1"/>
  <c r="AF116" i="7" s="1"/>
  <c r="Q117" i="7"/>
  <c r="R117" i="7" s="1"/>
  <c r="AF117" i="7" s="1"/>
  <c r="Q118" i="7"/>
  <c r="R118" i="7" s="1"/>
  <c r="AF118" i="7" s="1"/>
  <c r="Q119" i="7"/>
  <c r="R119" i="7" s="1"/>
  <c r="AF119" i="7" s="1"/>
  <c r="Q120" i="7"/>
  <c r="R120" i="7" s="1"/>
  <c r="AF120" i="7" s="1"/>
  <c r="Q121" i="7"/>
  <c r="R121" i="7" s="1"/>
  <c r="AF121" i="7" s="1"/>
  <c r="Q122" i="7"/>
  <c r="R122" i="7" s="1"/>
  <c r="AF122" i="7" s="1"/>
  <c r="Q123" i="7"/>
  <c r="R123" i="7" s="1"/>
  <c r="AF123" i="7" s="1"/>
  <c r="Q124" i="7"/>
  <c r="R124" i="7" s="1"/>
  <c r="AF124" i="7" s="1"/>
  <c r="Q125" i="7"/>
  <c r="R125" i="7" s="1"/>
  <c r="AF125" i="7" s="1"/>
  <c r="Q126" i="7"/>
  <c r="R126" i="7" s="1"/>
  <c r="AF126" i="7" s="1"/>
  <c r="Q127" i="7"/>
  <c r="R127" i="7" s="1"/>
  <c r="AF127" i="7" s="1"/>
  <c r="Q128" i="7"/>
  <c r="R128" i="7" s="1"/>
  <c r="AF128" i="7" s="1"/>
  <c r="Q129" i="7"/>
  <c r="R129" i="7" s="1"/>
  <c r="AF129" i="7" s="1"/>
  <c r="Q130" i="7"/>
  <c r="R130" i="7" s="1"/>
  <c r="AF130" i="7" s="1"/>
  <c r="Q131" i="7"/>
  <c r="R131" i="7" s="1"/>
  <c r="AF131" i="7" s="1"/>
  <c r="Q132" i="7"/>
  <c r="R132" i="7" s="1"/>
  <c r="AF132" i="7" s="1"/>
  <c r="Q133" i="7"/>
  <c r="R133" i="7" s="1"/>
  <c r="AF133" i="7" s="1"/>
  <c r="Q134" i="7"/>
  <c r="R134" i="7"/>
  <c r="AF134" i="7" s="1"/>
  <c r="Q135" i="7"/>
  <c r="R135" i="7" s="1"/>
  <c r="AF135" i="7" s="1"/>
  <c r="Q136" i="7"/>
  <c r="R136" i="7" s="1"/>
  <c r="AF136" i="7" s="1"/>
  <c r="Q137" i="7"/>
  <c r="R137" i="7" s="1"/>
  <c r="AF137" i="7" s="1"/>
  <c r="Q138" i="7"/>
  <c r="R138" i="7" s="1"/>
  <c r="AF138" i="7" s="1"/>
  <c r="Q139" i="7"/>
  <c r="R139" i="7" s="1"/>
  <c r="AF139" i="7" s="1"/>
  <c r="Q140" i="7"/>
  <c r="R140" i="7" s="1"/>
  <c r="AF140" i="7" s="1"/>
  <c r="Q141" i="7"/>
  <c r="R141" i="7" s="1"/>
  <c r="AF141" i="7" s="1"/>
  <c r="Q142" i="7"/>
  <c r="R142" i="7" s="1"/>
  <c r="AF142" i="7" s="1"/>
  <c r="Q143" i="7"/>
  <c r="R143" i="7" s="1"/>
  <c r="AF143" i="7" s="1"/>
  <c r="Q144" i="7"/>
  <c r="R144" i="7" s="1"/>
  <c r="AF144" i="7" s="1"/>
  <c r="Q145" i="7"/>
  <c r="R145" i="7" s="1"/>
  <c r="AF145" i="7" s="1"/>
  <c r="Q146" i="7"/>
  <c r="R146" i="7" s="1"/>
  <c r="AF146" i="7" s="1"/>
  <c r="Q147" i="7"/>
  <c r="R147" i="7" s="1"/>
  <c r="AF147" i="7" s="1"/>
  <c r="Q148" i="7"/>
  <c r="R148" i="7" s="1"/>
  <c r="AF148" i="7" s="1"/>
  <c r="Q149" i="7"/>
  <c r="R149" i="7" s="1"/>
  <c r="AF149" i="7" s="1"/>
  <c r="Q150" i="7"/>
  <c r="R150" i="7" s="1"/>
  <c r="AF150" i="7" s="1"/>
  <c r="Q151" i="7"/>
  <c r="R151" i="7" s="1"/>
  <c r="AF151" i="7" s="1"/>
  <c r="Q152" i="7"/>
  <c r="R152" i="7" s="1"/>
  <c r="AF152" i="7" s="1"/>
  <c r="Q153" i="7"/>
  <c r="R153" i="7" s="1"/>
  <c r="AF153" i="7" s="1"/>
  <c r="Q154" i="7"/>
  <c r="R154" i="7" s="1"/>
  <c r="AF154" i="7" s="1"/>
  <c r="Q155" i="7"/>
  <c r="R155" i="7" s="1"/>
  <c r="AF155" i="7" s="1"/>
  <c r="Q156" i="7"/>
  <c r="R156" i="7" s="1"/>
  <c r="AF156" i="7" s="1"/>
  <c r="Q157" i="7"/>
  <c r="R157" i="7" s="1"/>
  <c r="AF157" i="7" s="1"/>
  <c r="Q158" i="7"/>
  <c r="R158" i="7" s="1"/>
  <c r="AF158" i="7" s="1"/>
  <c r="Q159" i="7"/>
  <c r="R159" i="7" s="1"/>
  <c r="AF159" i="7" s="1"/>
  <c r="Q160" i="7"/>
  <c r="R160" i="7" s="1"/>
  <c r="AF160" i="7" s="1"/>
  <c r="Q161" i="7"/>
  <c r="R161" i="7" s="1"/>
  <c r="AF161" i="7" s="1"/>
  <c r="Q162" i="7"/>
  <c r="R162" i="7" s="1"/>
  <c r="AF162" i="7" s="1"/>
  <c r="Q163" i="7"/>
  <c r="R163" i="7" s="1"/>
  <c r="AF163" i="7" s="1"/>
  <c r="Q164" i="7"/>
  <c r="R164" i="7" s="1"/>
  <c r="AF164" i="7" s="1"/>
  <c r="Q165" i="7"/>
  <c r="R165" i="7" s="1"/>
  <c r="AF165" i="7" s="1"/>
  <c r="Q166" i="7"/>
  <c r="R166" i="7" s="1"/>
  <c r="AF166" i="7" s="1"/>
  <c r="Q167" i="7"/>
  <c r="R167" i="7" s="1"/>
  <c r="AF167" i="7" s="1"/>
  <c r="Q168" i="7"/>
  <c r="R168" i="7" s="1"/>
  <c r="AF168" i="7" s="1"/>
  <c r="Q169" i="7"/>
  <c r="R169" i="7" s="1"/>
  <c r="AF169" i="7" s="1"/>
  <c r="Q170" i="7"/>
  <c r="R170" i="7" s="1"/>
  <c r="AF170" i="7" s="1"/>
  <c r="Q171" i="7"/>
  <c r="R171" i="7" s="1"/>
  <c r="AF171" i="7" s="1"/>
  <c r="Q172" i="7"/>
  <c r="R172" i="7" s="1"/>
  <c r="AF172" i="7" s="1"/>
  <c r="Q173" i="7"/>
  <c r="R173" i="7" s="1"/>
  <c r="AF173" i="7" s="1"/>
  <c r="Q174" i="7"/>
  <c r="R174" i="7" s="1"/>
  <c r="AF174" i="7" s="1"/>
  <c r="Q175" i="7"/>
  <c r="R175" i="7" s="1"/>
  <c r="AF175" i="7" s="1"/>
  <c r="Q176" i="7"/>
  <c r="R176" i="7" s="1"/>
  <c r="AF176" i="7" s="1"/>
  <c r="Q177" i="7"/>
  <c r="R177" i="7" s="1"/>
  <c r="AF177" i="7" s="1"/>
  <c r="Q178" i="7"/>
  <c r="R178" i="7" s="1"/>
  <c r="AF178" i="7" s="1"/>
  <c r="Q179" i="7"/>
  <c r="R179" i="7" s="1"/>
  <c r="AF179" i="7" s="1"/>
  <c r="Q180" i="7"/>
  <c r="R180" i="7" s="1"/>
  <c r="AF180" i="7" s="1"/>
  <c r="Q181" i="7"/>
  <c r="R181" i="7" s="1"/>
  <c r="AF181" i="7" s="1"/>
  <c r="Q182" i="7"/>
  <c r="R182" i="7" s="1"/>
  <c r="AF182" i="7" s="1"/>
  <c r="Q183" i="7"/>
  <c r="R183" i="7" s="1"/>
  <c r="AF183" i="7" s="1"/>
  <c r="Q184" i="7"/>
  <c r="R184" i="7" s="1"/>
  <c r="AF184" i="7" s="1"/>
  <c r="Q185" i="7"/>
  <c r="R185" i="7" s="1"/>
  <c r="AF185" i="7" s="1"/>
  <c r="Q186" i="7"/>
  <c r="R186" i="7" s="1"/>
  <c r="AF186" i="7" s="1"/>
  <c r="Q187" i="7"/>
  <c r="R187" i="7" s="1"/>
  <c r="AF187" i="7" s="1"/>
  <c r="Q188" i="7"/>
  <c r="R188" i="7" s="1"/>
  <c r="AF188" i="7" s="1"/>
  <c r="Q189" i="7"/>
  <c r="R189" i="7" s="1"/>
  <c r="AF189" i="7" s="1"/>
  <c r="Q190" i="7"/>
  <c r="R190" i="7" s="1"/>
  <c r="AF190" i="7" s="1"/>
  <c r="Q191" i="7"/>
  <c r="R191" i="7" s="1"/>
  <c r="AF191" i="7" s="1"/>
  <c r="Q192" i="7"/>
  <c r="R192" i="7" s="1"/>
  <c r="AF192" i="7" s="1"/>
  <c r="Q193" i="7"/>
  <c r="R193" i="7" s="1"/>
  <c r="AF193" i="7" s="1"/>
  <c r="Q194" i="7"/>
  <c r="R194" i="7" s="1"/>
  <c r="AF194" i="7" s="1"/>
  <c r="Q195" i="7"/>
  <c r="R195" i="7" s="1"/>
  <c r="AF195" i="7" s="1"/>
  <c r="Q196" i="7"/>
  <c r="R196" i="7" s="1"/>
  <c r="AF196" i="7" s="1"/>
  <c r="Q197" i="7"/>
  <c r="R197" i="7" s="1"/>
  <c r="AF197" i="7" s="1"/>
  <c r="Q198" i="7"/>
  <c r="R198" i="7" s="1"/>
  <c r="AF198" i="7" s="1"/>
  <c r="Q199" i="7"/>
  <c r="R199" i="7" s="1"/>
  <c r="AF199" i="7" s="1"/>
  <c r="Q200" i="7"/>
  <c r="R200" i="7" s="1"/>
  <c r="AF200" i="7" s="1"/>
  <c r="Q201" i="7"/>
  <c r="R201" i="7" s="1"/>
  <c r="AF201" i="7" s="1"/>
  <c r="Q202" i="7"/>
  <c r="R202" i="7" s="1"/>
  <c r="AF202" i="7" s="1"/>
  <c r="Q203" i="7"/>
  <c r="R203" i="7" s="1"/>
  <c r="AF203" i="7" s="1"/>
  <c r="Q204" i="7"/>
  <c r="R204" i="7" s="1"/>
  <c r="AF204" i="7" s="1"/>
  <c r="Q205" i="7"/>
  <c r="R205" i="7" s="1"/>
  <c r="AF205" i="7" s="1"/>
  <c r="Q206" i="7"/>
  <c r="R206" i="7" s="1"/>
  <c r="AF206" i="7" s="1"/>
  <c r="Q207" i="7"/>
  <c r="R207" i="7" s="1"/>
  <c r="AF207" i="7" s="1"/>
  <c r="Q208" i="7"/>
  <c r="R208" i="7" s="1"/>
  <c r="AF208" i="7" s="1"/>
  <c r="Q209" i="7"/>
  <c r="R209" i="7" s="1"/>
  <c r="AF209" i="7" s="1"/>
  <c r="Q210" i="7"/>
  <c r="R210" i="7" s="1"/>
  <c r="AF210" i="7" s="1"/>
  <c r="Q211" i="7"/>
  <c r="R211" i="7" s="1"/>
  <c r="AF211" i="7" s="1"/>
  <c r="Q212" i="7"/>
  <c r="R212" i="7" s="1"/>
  <c r="AF212" i="7" s="1"/>
  <c r="Q213" i="7"/>
  <c r="R213" i="7" s="1"/>
  <c r="AF213" i="7" s="1"/>
  <c r="Q214" i="7"/>
  <c r="R214" i="7" s="1"/>
  <c r="AF214" i="7" s="1"/>
  <c r="Q215" i="7"/>
  <c r="R215" i="7" s="1"/>
  <c r="AF215" i="7" s="1"/>
  <c r="AG215" i="7" s="1"/>
  <c r="Q216" i="7"/>
  <c r="R216" i="7" s="1"/>
  <c r="AF216" i="7" s="1"/>
  <c r="Q217" i="7"/>
  <c r="R217" i="7" s="1"/>
  <c r="AF217" i="7" s="1"/>
  <c r="Q218" i="7"/>
  <c r="R218" i="7" s="1"/>
  <c r="AF218" i="7" s="1"/>
  <c r="Q219" i="7"/>
  <c r="R219" i="7" s="1"/>
  <c r="AF219" i="7" s="1"/>
  <c r="Q220" i="7"/>
  <c r="R220" i="7" s="1"/>
  <c r="AF220" i="7" s="1"/>
  <c r="Q221" i="7"/>
  <c r="R221" i="7" s="1"/>
  <c r="AF221" i="7" s="1"/>
  <c r="Q222" i="7"/>
  <c r="R222" i="7" s="1"/>
  <c r="AF222" i="7" s="1"/>
  <c r="Q223" i="7"/>
  <c r="R223" i="7" s="1"/>
  <c r="AF223" i="7" s="1"/>
  <c r="Q224" i="7"/>
  <c r="R224" i="7" s="1"/>
  <c r="AF224" i="7" s="1"/>
  <c r="Q225" i="7"/>
  <c r="R225" i="7" s="1"/>
  <c r="AF225" i="7" s="1"/>
  <c r="Q226" i="7"/>
  <c r="R226" i="7" s="1"/>
  <c r="AF226" i="7" s="1"/>
  <c r="Q227" i="7"/>
  <c r="R227" i="7" s="1"/>
  <c r="AF227" i="7" s="1"/>
  <c r="Q228" i="7"/>
  <c r="R228" i="7" s="1"/>
  <c r="AF228" i="7" s="1"/>
  <c r="Q229" i="7"/>
  <c r="R229" i="7" s="1"/>
  <c r="AF229" i="7" s="1"/>
  <c r="Q230" i="7"/>
  <c r="R230" i="7" s="1"/>
  <c r="AF230" i="7" s="1"/>
  <c r="Q231" i="7"/>
  <c r="R231" i="7" s="1"/>
  <c r="AF231" i="7" s="1"/>
  <c r="Q232" i="7"/>
  <c r="R232" i="7" s="1"/>
  <c r="AF232" i="7" s="1"/>
  <c r="Q233" i="7"/>
  <c r="R233" i="7" s="1"/>
  <c r="AF233" i="7" s="1"/>
  <c r="Q234" i="7"/>
  <c r="R234" i="7" s="1"/>
  <c r="AF234" i="7" s="1"/>
  <c r="Q235" i="7"/>
  <c r="R235" i="7" s="1"/>
  <c r="AF235" i="7" s="1"/>
  <c r="Q236" i="7"/>
  <c r="R236" i="7" s="1"/>
  <c r="AF236" i="7" s="1"/>
  <c r="Q237" i="7"/>
  <c r="R237" i="7" s="1"/>
  <c r="AF237" i="7" s="1"/>
  <c r="Q238" i="7"/>
  <c r="R238" i="7" s="1"/>
  <c r="AF238" i="7" s="1"/>
  <c r="Q239" i="7"/>
  <c r="R239" i="7" s="1"/>
  <c r="AF239" i="7" s="1"/>
  <c r="Q240" i="7"/>
  <c r="R240" i="7" s="1"/>
  <c r="AF240" i="7" s="1"/>
  <c r="Q241" i="7"/>
  <c r="R241" i="7" s="1"/>
  <c r="AF241" i="7" s="1"/>
  <c r="Q242" i="7"/>
  <c r="R242" i="7" s="1"/>
  <c r="AF242" i="7" s="1"/>
  <c r="Q243" i="7"/>
  <c r="R243" i="7" s="1"/>
  <c r="AF243" i="7" s="1"/>
  <c r="Q244" i="7"/>
  <c r="R244" i="7" s="1"/>
  <c r="AF244" i="7" s="1"/>
  <c r="Q245" i="7"/>
  <c r="R245" i="7" s="1"/>
  <c r="AF245" i="7" s="1"/>
  <c r="Q246" i="7"/>
  <c r="R246" i="7"/>
  <c r="AF246" i="7" s="1"/>
  <c r="Q247" i="7"/>
  <c r="R247" i="7" s="1"/>
  <c r="AF247" i="7" s="1"/>
  <c r="Q248" i="7"/>
  <c r="R248" i="7" s="1"/>
  <c r="AF248" i="7" s="1"/>
  <c r="Q249" i="7"/>
  <c r="R249" i="7" s="1"/>
  <c r="AF249" i="7" s="1"/>
  <c r="Q250" i="7"/>
  <c r="R250" i="7" s="1"/>
  <c r="AF250" i="7" s="1"/>
  <c r="Q251" i="7"/>
  <c r="R251" i="7" s="1"/>
  <c r="AF251" i="7" s="1"/>
  <c r="Q252" i="7"/>
  <c r="R252" i="7" s="1"/>
  <c r="AF252" i="7" s="1"/>
  <c r="Q253" i="7"/>
  <c r="R253" i="7" s="1"/>
  <c r="AF253" i="7" s="1"/>
  <c r="Q254" i="7"/>
  <c r="R254" i="7" s="1"/>
  <c r="AF254" i="7" s="1"/>
  <c r="Q255" i="7"/>
  <c r="R255" i="7" s="1"/>
  <c r="AF255" i="7" s="1"/>
  <c r="Q256" i="7"/>
  <c r="R256" i="7" s="1"/>
  <c r="AF256" i="7" s="1"/>
  <c r="Q257" i="7"/>
  <c r="R257" i="7" s="1"/>
  <c r="AF257" i="7" s="1"/>
  <c r="Q258" i="7"/>
  <c r="R258" i="7" s="1"/>
  <c r="AF258" i="7" s="1"/>
  <c r="Q259" i="7"/>
  <c r="R259" i="7" s="1"/>
  <c r="AF259" i="7" s="1"/>
  <c r="Q260" i="7"/>
  <c r="R260" i="7" s="1"/>
  <c r="AF260" i="7" s="1"/>
  <c r="Q261" i="7"/>
  <c r="R261" i="7" s="1"/>
  <c r="AF261" i="7" s="1"/>
  <c r="Q262" i="7"/>
  <c r="R262" i="7" s="1"/>
  <c r="AF262" i="7" s="1"/>
  <c r="Q263" i="7"/>
  <c r="R263" i="7" s="1"/>
  <c r="AF263" i="7" s="1"/>
  <c r="Q264" i="7"/>
  <c r="R264" i="7" s="1"/>
  <c r="AF264" i="7" s="1"/>
  <c r="Q265" i="7"/>
  <c r="R265" i="7" s="1"/>
  <c r="AF265" i="7" s="1"/>
  <c r="Q266" i="7"/>
  <c r="R266" i="7" s="1"/>
  <c r="AF266" i="7" s="1"/>
  <c r="Q267" i="7"/>
  <c r="R267" i="7" s="1"/>
  <c r="AF267" i="7" s="1"/>
  <c r="Q268" i="7"/>
  <c r="R268" i="7" s="1"/>
  <c r="AF268" i="7" s="1"/>
  <c r="Q269" i="7"/>
  <c r="R269" i="7" s="1"/>
  <c r="AF269" i="7" s="1"/>
  <c r="Q270" i="7"/>
  <c r="R270" i="7" s="1"/>
  <c r="AF270" i="7" s="1"/>
  <c r="Q271" i="7"/>
  <c r="R271" i="7" s="1"/>
  <c r="AF271" i="7" s="1"/>
  <c r="Q272" i="7"/>
  <c r="R272" i="7" s="1"/>
  <c r="AF272" i="7" s="1"/>
  <c r="AG272" i="7" s="1"/>
  <c r="Q273" i="7"/>
  <c r="R273" i="7" s="1"/>
  <c r="AF273" i="7" s="1"/>
  <c r="Q274" i="7"/>
  <c r="R274" i="7" s="1"/>
  <c r="AF274" i="7" s="1"/>
  <c r="Q275" i="7"/>
  <c r="R275" i="7" s="1"/>
  <c r="AF275" i="7" s="1"/>
  <c r="AG275" i="7" s="1"/>
  <c r="Q276" i="7"/>
  <c r="R276" i="7" s="1"/>
  <c r="AF276" i="7" s="1"/>
  <c r="Q277" i="7"/>
  <c r="R277" i="7" s="1"/>
  <c r="AF277" i="7" s="1"/>
  <c r="Q278" i="7"/>
  <c r="R278" i="7" s="1"/>
  <c r="AF278" i="7" s="1"/>
  <c r="Q279" i="7"/>
  <c r="R279" i="7" s="1"/>
  <c r="AF279" i="7" s="1"/>
  <c r="Q280" i="7"/>
  <c r="R280" i="7" s="1"/>
  <c r="AF280" i="7" s="1"/>
  <c r="Q281" i="7"/>
  <c r="R281" i="7" s="1"/>
  <c r="AF281" i="7" s="1"/>
  <c r="Q282" i="7"/>
  <c r="R282" i="7" s="1"/>
  <c r="AF282" i="7" s="1"/>
  <c r="Q283" i="7"/>
  <c r="R283" i="7" s="1"/>
  <c r="AF283" i="7" s="1"/>
  <c r="Q284" i="7"/>
  <c r="R284" i="7" s="1"/>
  <c r="AF284" i="7" s="1"/>
  <c r="Q285" i="7"/>
  <c r="R285" i="7" s="1"/>
  <c r="AF285" i="7" s="1"/>
  <c r="Q286" i="7"/>
  <c r="R286" i="7" s="1"/>
  <c r="AF286" i="7" s="1"/>
  <c r="Q287" i="7"/>
  <c r="R287" i="7" s="1"/>
  <c r="AF287" i="7" s="1"/>
  <c r="Q288" i="7"/>
  <c r="R288" i="7" s="1"/>
  <c r="AF288" i="7" s="1"/>
  <c r="Q289" i="7"/>
  <c r="R289" i="7" s="1"/>
  <c r="AF289" i="7" s="1"/>
  <c r="Q290" i="7"/>
  <c r="R290" i="7" s="1"/>
  <c r="AF290" i="7" s="1"/>
  <c r="Q291" i="7"/>
  <c r="R291" i="7" s="1"/>
  <c r="AF291" i="7" s="1"/>
  <c r="Q292" i="7"/>
  <c r="R292" i="7" s="1"/>
  <c r="AF292" i="7" s="1"/>
  <c r="Q293" i="7"/>
  <c r="R293" i="7" s="1"/>
  <c r="AF293" i="7" s="1"/>
  <c r="Q294" i="7"/>
  <c r="R294" i="7" s="1"/>
  <c r="AF294" i="7" s="1"/>
  <c r="Q295" i="7"/>
  <c r="R295" i="7" s="1"/>
  <c r="AF295" i="7" s="1"/>
  <c r="Q296" i="7"/>
  <c r="R296" i="7" s="1"/>
  <c r="AF296" i="7" s="1"/>
  <c r="Q297" i="7"/>
  <c r="R297" i="7" s="1"/>
  <c r="AF297" i="7" s="1"/>
  <c r="Q298" i="7"/>
  <c r="R298" i="7" s="1"/>
  <c r="AF298" i="7" s="1"/>
  <c r="Q299" i="7"/>
  <c r="R299" i="7" s="1"/>
  <c r="AF299" i="7" s="1"/>
  <c r="Q300" i="7"/>
  <c r="R300" i="7" s="1"/>
  <c r="AF300" i="7" s="1"/>
  <c r="Q301" i="7"/>
  <c r="R301" i="7" s="1"/>
  <c r="AF301" i="7" s="1"/>
  <c r="Q302" i="7"/>
  <c r="R302" i="7" s="1"/>
  <c r="AF302" i="7" s="1"/>
  <c r="Q303" i="7"/>
  <c r="R303" i="7" s="1"/>
  <c r="AF303" i="7" s="1"/>
  <c r="Q304" i="7"/>
  <c r="R304" i="7" s="1"/>
  <c r="AF304" i="7" s="1"/>
  <c r="Q305" i="7"/>
  <c r="R305" i="7" s="1"/>
  <c r="AF305" i="7" s="1"/>
  <c r="Q306" i="7"/>
  <c r="R306" i="7" s="1"/>
  <c r="AF306" i="7" s="1"/>
  <c r="Q307" i="7"/>
  <c r="R307" i="7" s="1"/>
  <c r="AF307" i="7" s="1"/>
  <c r="Q308" i="7"/>
  <c r="R308" i="7" s="1"/>
  <c r="AF308" i="7" s="1"/>
  <c r="Q309" i="7"/>
  <c r="R309" i="7" s="1"/>
  <c r="AF309" i="7" s="1"/>
  <c r="Q310" i="7"/>
  <c r="R310" i="7" s="1"/>
  <c r="AF310" i="7" s="1"/>
  <c r="Q311" i="7"/>
  <c r="R311" i="7" s="1"/>
  <c r="AF311" i="7" s="1"/>
  <c r="Q312" i="7"/>
  <c r="R312" i="7" s="1"/>
  <c r="AF312" i="7" s="1"/>
  <c r="Q313" i="7"/>
  <c r="R313" i="7" s="1"/>
  <c r="AF313" i="7" s="1"/>
  <c r="Q314" i="7"/>
  <c r="R314" i="7" s="1"/>
  <c r="AF314" i="7" s="1"/>
  <c r="Q315" i="7"/>
  <c r="R315" i="7" s="1"/>
  <c r="AF315" i="7" s="1"/>
  <c r="Q316" i="7"/>
  <c r="R316" i="7" s="1"/>
  <c r="AF316" i="7" s="1"/>
  <c r="Q317" i="7"/>
  <c r="R317" i="7" s="1"/>
  <c r="AF317" i="7" s="1"/>
  <c r="Q318" i="7"/>
  <c r="R318" i="7" s="1"/>
  <c r="AF318" i="7" s="1"/>
  <c r="Q319" i="7"/>
  <c r="R319" i="7" s="1"/>
  <c r="AF319" i="7" s="1"/>
  <c r="Q320" i="7"/>
  <c r="R320" i="7" s="1"/>
  <c r="AF320" i="7" s="1"/>
  <c r="Q321" i="7"/>
  <c r="R321" i="7" s="1"/>
  <c r="AF321" i="7" s="1"/>
  <c r="Q322" i="7"/>
  <c r="R322" i="7" s="1"/>
  <c r="AF322" i="7" s="1"/>
  <c r="Q323" i="7"/>
  <c r="R323" i="7" s="1"/>
  <c r="AF323" i="7" s="1"/>
  <c r="Q324" i="7"/>
  <c r="R324" i="7" s="1"/>
  <c r="AF324" i="7" s="1"/>
  <c r="Q325" i="7"/>
  <c r="R325" i="7" s="1"/>
  <c r="AF325" i="7" s="1"/>
  <c r="Q326" i="7"/>
  <c r="R326" i="7" s="1"/>
  <c r="AF326" i="7" s="1"/>
  <c r="Q327" i="7"/>
  <c r="R327" i="7" s="1"/>
  <c r="AF327" i="7" s="1"/>
  <c r="AG327" i="7" s="1"/>
  <c r="Q328" i="7"/>
  <c r="R328" i="7" s="1"/>
  <c r="AF328" i="7" s="1"/>
  <c r="Q329" i="7"/>
  <c r="R329" i="7" s="1"/>
  <c r="AF329" i="7" s="1"/>
  <c r="Q330" i="7"/>
  <c r="R330" i="7" s="1"/>
  <c r="AF330" i="7" s="1"/>
  <c r="Q331" i="7"/>
  <c r="R331" i="7" s="1"/>
  <c r="AF331" i="7" s="1"/>
  <c r="Q332" i="7"/>
  <c r="R332" i="7" s="1"/>
  <c r="AF332" i="7" s="1"/>
  <c r="Q333" i="7"/>
  <c r="R333" i="7" s="1"/>
  <c r="AF333" i="7" s="1"/>
  <c r="Q334" i="7"/>
  <c r="R334" i="7" s="1"/>
  <c r="AF334" i="7" s="1"/>
  <c r="Q335" i="7"/>
  <c r="R335" i="7" s="1"/>
  <c r="AF335" i="7" s="1"/>
  <c r="Q336" i="7"/>
  <c r="R336" i="7" s="1"/>
  <c r="AF336" i="7" s="1"/>
  <c r="Q337" i="7"/>
  <c r="R337" i="7" s="1"/>
  <c r="AF337" i="7" s="1"/>
  <c r="Q338" i="7"/>
  <c r="R338" i="7" s="1"/>
  <c r="AF338" i="7" s="1"/>
  <c r="Q339" i="7"/>
  <c r="R339" i="7" s="1"/>
  <c r="AF339" i="7" s="1"/>
  <c r="Q340" i="7"/>
  <c r="R340" i="7" s="1"/>
  <c r="AF340" i="7" s="1"/>
  <c r="Q341" i="7"/>
  <c r="R341" i="7" s="1"/>
  <c r="AF341" i="7" s="1"/>
  <c r="Q342" i="7"/>
  <c r="R342" i="7" s="1"/>
  <c r="AF342" i="7" s="1"/>
  <c r="Q343" i="7"/>
  <c r="R343" i="7" s="1"/>
  <c r="AF343" i="7" s="1"/>
  <c r="Q344" i="7"/>
  <c r="R344" i="7" s="1"/>
  <c r="AF344" i="7" s="1"/>
  <c r="Q345" i="7"/>
  <c r="R345" i="7" s="1"/>
  <c r="AF345" i="7" s="1"/>
  <c r="Q346" i="7"/>
  <c r="R346" i="7" s="1"/>
  <c r="AF346" i="7" s="1"/>
  <c r="Q347" i="7"/>
  <c r="R347" i="7" s="1"/>
  <c r="AF347" i="7" s="1"/>
  <c r="Q348" i="7"/>
  <c r="R348" i="7" s="1"/>
  <c r="AF348" i="7" s="1"/>
  <c r="Q349" i="7"/>
  <c r="R349" i="7" s="1"/>
  <c r="AF349" i="7" s="1"/>
  <c r="Q350" i="7"/>
  <c r="R350" i="7" s="1"/>
  <c r="AF350" i="7" s="1"/>
  <c r="Q351" i="7"/>
  <c r="R351" i="7" s="1"/>
  <c r="AF351" i="7" s="1"/>
  <c r="Q352" i="7"/>
  <c r="R352" i="7" s="1"/>
  <c r="AF352" i="7" s="1"/>
  <c r="Q353" i="7"/>
  <c r="R353" i="7" s="1"/>
  <c r="AF353" i="7" s="1"/>
  <c r="Q354" i="7"/>
  <c r="R354" i="7" s="1"/>
  <c r="AF354" i="7" s="1"/>
  <c r="Q355" i="7"/>
  <c r="R355" i="7" s="1"/>
  <c r="AF355" i="7" s="1"/>
  <c r="Q356" i="7"/>
  <c r="R356" i="7" s="1"/>
  <c r="AF356" i="7" s="1"/>
  <c r="Q357" i="7"/>
  <c r="R357" i="7" s="1"/>
  <c r="AF357" i="7" s="1"/>
  <c r="Q358" i="7"/>
  <c r="R358" i="7" s="1"/>
  <c r="AF358" i="7" s="1"/>
  <c r="Q359" i="7"/>
  <c r="R359" i="7" s="1"/>
  <c r="AF359" i="7" s="1"/>
  <c r="Q360" i="7"/>
  <c r="R360" i="7" s="1"/>
  <c r="AF360" i="7" s="1"/>
  <c r="Q361" i="7"/>
  <c r="R361" i="7" s="1"/>
  <c r="AF361" i="7" s="1"/>
  <c r="Q362" i="7"/>
  <c r="R362" i="7" s="1"/>
  <c r="AF362" i="7" s="1"/>
  <c r="Q363" i="7"/>
  <c r="R363" i="7" s="1"/>
  <c r="AF363" i="7" s="1"/>
  <c r="Q364" i="7"/>
  <c r="R364" i="7" s="1"/>
  <c r="AF364" i="7" s="1"/>
  <c r="Q365" i="7"/>
  <c r="R365" i="7" s="1"/>
  <c r="AF365" i="7" s="1"/>
  <c r="Q366" i="7"/>
  <c r="R366" i="7" s="1"/>
  <c r="AF366" i="7" s="1"/>
  <c r="Q367" i="7"/>
  <c r="R367" i="7" s="1"/>
  <c r="AF367" i="7" s="1"/>
  <c r="Q368" i="7"/>
  <c r="R368" i="7" s="1"/>
  <c r="AF368" i="7" s="1"/>
  <c r="Q369" i="7"/>
  <c r="R369" i="7" s="1"/>
  <c r="AF369" i="7" s="1"/>
  <c r="Q370" i="7"/>
  <c r="R370" i="7" s="1"/>
  <c r="AF370" i="7" s="1"/>
  <c r="Q371" i="7"/>
  <c r="R371" i="7" s="1"/>
  <c r="AF371" i="7" s="1"/>
  <c r="AG371" i="7" s="1"/>
  <c r="Q372" i="7"/>
  <c r="R372" i="7" s="1"/>
  <c r="AF372" i="7" s="1"/>
  <c r="Q373" i="7"/>
  <c r="R373" i="7" s="1"/>
  <c r="AF373" i="7" s="1"/>
  <c r="Q374" i="7"/>
  <c r="R374" i="7" s="1"/>
  <c r="AF374" i="7" s="1"/>
  <c r="Q375" i="7"/>
  <c r="R375" i="7" s="1"/>
  <c r="AF375" i="7" s="1"/>
  <c r="AG375" i="7" s="1"/>
  <c r="Q376" i="7"/>
  <c r="R376" i="7" s="1"/>
  <c r="AF376" i="7" s="1"/>
  <c r="Q377" i="7"/>
  <c r="R377" i="7" s="1"/>
  <c r="AF377" i="7" s="1"/>
  <c r="Q378" i="7"/>
  <c r="R378" i="7" s="1"/>
  <c r="AF378" i="7" s="1"/>
  <c r="Q379" i="7"/>
  <c r="R379" i="7" s="1"/>
  <c r="AF379" i="7" s="1"/>
  <c r="AG379" i="7" s="1"/>
  <c r="Q380" i="7"/>
  <c r="R380" i="7" s="1"/>
  <c r="AF380" i="7" s="1"/>
  <c r="Q381" i="7"/>
  <c r="R381" i="7" s="1"/>
  <c r="AF381" i="7" s="1"/>
  <c r="Q382" i="7"/>
  <c r="R382" i="7" s="1"/>
  <c r="AF382" i="7" s="1"/>
  <c r="Q383" i="7"/>
  <c r="R383" i="7" s="1"/>
  <c r="AF383" i="7" s="1"/>
  <c r="AG383" i="7" s="1"/>
  <c r="Q384" i="7"/>
  <c r="R384" i="7" s="1"/>
  <c r="AF384" i="7" s="1"/>
  <c r="Q385" i="7"/>
  <c r="R385" i="7" s="1"/>
  <c r="AF385" i="7" s="1"/>
  <c r="Q386" i="7"/>
  <c r="R386" i="7" s="1"/>
  <c r="AF386" i="7" s="1"/>
  <c r="Q387" i="7"/>
  <c r="R387" i="7" s="1"/>
  <c r="AF387" i="7" s="1"/>
  <c r="Q388" i="7"/>
  <c r="R388" i="7" s="1"/>
  <c r="AF388" i="7" s="1"/>
  <c r="Q389" i="7"/>
  <c r="R389" i="7" s="1"/>
  <c r="AF389" i="7" s="1"/>
  <c r="Q390" i="7"/>
  <c r="R390" i="7" s="1"/>
  <c r="AF390" i="7" s="1"/>
  <c r="AG390" i="7" s="1"/>
  <c r="Q391" i="7"/>
  <c r="R391" i="7" s="1"/>
  <c r="AF391" i="7" s="1"/>
  <c r="Q392" i="7"/>
  <c r="R392" i="7" s="1"/>
  <c r="AF392" i="7" s="1"/>
  <c r="Q393" i="7"/>
  <c r="R393" i="7" s="1"/>
  <c r="AF393" i="7" s="1"/>
  <c r="Q394" i="7"/>
  <c r="R394" i="7" s="1"/>
  <c r="AF394" i="7" s="1"/>
  <c r="Q395" i="7"/>
  <c r="R395" i="7" s="1"/>
  <c r="AF395" i="7" s="1"/>
  <c r="Q396" i="7"/>
  <c r="R396" i="7" s="1"/>
  <c r="AF396" i="7" s="1"/>
  <c r="Q397" i="7"/>
  <c r="R397" i="7" s="1"/>
  <c r="AF397" i="7" s="1"/>
  <c r="Q398" i="7"/>
  <c r="R398" i="7" s="1"/>
  <c r="AF398" i="7" s="1"/>
  <c r="Q399" i="7"/>
  <c r="R399" i="7" s="1"/>
  <c r="AF399" i="7" s="1"/>
  <c r="Q400" i="7"/>
  <c r="R400" i="7" s="1"/>
  <c r="AF400" i="7" s="1"/>
  <c r="Q401" i="7"/>
  <c r="R401" i="7" s="1"/>
  <c r="AF401" i="7" s="1"/>
  <c r="Q402" i="7"/>
  <c r="R402" i="7" s="1"/>
  <c r="AF402" i="7" s="1"/>
  <c r="Q403" i="7"/>
  <c r="R403" i="7" s="1"/>
  <c r="AF403" i="7" s="1"/>
  <c r="AG403" i="7" s="1"/>
  <c r="Q404" i="7"/>
  <c r="R404" i="7" s="1"/>
  <c r="AF404" i="7" s="1"/>
  <c r="Q405" i="7"/>
  <c r="R405" i="7" s="1"/>
  <c r="AF405" i="7" s="1"/>
  <c r="Q406" i="7"/>
  <c r="R406" i="7" s="1"/>
  <c r="AF406" i="7" s="1"/>
  <c r="AG406" i="7" s="1"/>
  <c r="Q407" i="7"/>
  <c r="R407" i="7" s="1"/>
  <c r="AF407" i="7" s="1"/>
  <c r="AG407" i="7" s="1"/>
  <c r="Q408" i="7"/>
  <c r="R408" i="7" s="1"/>
  <c r="AF408" i="7" s="1"/>
  <c r="Q409" i="7"/>
  <c r="R409" i="7" s="1"/>
  <c r="AF409" i="7" s="1"/>
  <c r="Q410" i="7"/>
  <c r="R410" i="7" s="1"/>
  <c r="AF410" i="7" s="1"/>
  <c r="Q411" i="7"/>
  <c r="R411" i="7" s="1"/>
  <c r="AF411" i="7" s="1"/>
  <c r="Q412" i="7"/>
  <c r="R412" i="7" s="1"/>
  <c r="AF412" i="7" s="1"/>
  <c r="AG412" i="7" s="1"/>
  <c r="Q413" i="7"/>
  <c r="R413" i="7" s="1"/>
  <c r="AF413" i="7" s="1"/>
  <c r="Q414" i="7"/>
  <c r="R414" i="7" s="1"/>
  <c r="AF414" i="7" s="1"/>
  <c r="AG414" i="7" s="1"/>
  <c r="Q415" i="7"/>
  <c r="R415" i="7" s="1"/>
  <c r="AF415" i="7" s="1"/>
  <c r="Q416" i="7"/>
  <c r="R416" i="7" s="1"/>
  <c r="AF416" i="7" s="1"/>
  <c r="Q417" i="7"/>
  <c r="R417" i="7" s="1"/>
  <c r="AF417" i="7" s="1"/>
  <c r="Q418" i="7"/>
  <c r="R418" i="7" s="1"/>
  <c r="AF418" i="7" s="1"/>
  <c r="Q419" i="7"/>
  <c r="R419" i="7" s="1"/>
  <c r="AF419" i="7" s="1"/>
  <c r="Q420" i="7"/>
  <c r="R420" i="7" s="1"/>
  <c r="AF420" i="7" s="1"/>
  <c r="AG420" i="7" s="1"/>
  <c r="Q421" i="7"/>
  <c r="R421" i="7" s="1"/>
  <c r="AF421" i="7" s="1"/>
  <c r="Q422" i="7"/>
  <c r="R422" i="7" s="1"/>
  <c r="AF422" i="7" s="1"/>
  <c r="Q423" i="7"/>
  <c r="R423" i="7" s="1"/>
  <c r="AF423" i="7" s="1"/>
  <c r="Q424" i="7"/>
  <c r="R424" i="7" s="1"/>
  <c r="AF424" i="7" s="1"/>
  <c r="Q425" i="7"/>
  <c r="R425" i="7" s="1"/>
  <c r="AF425" i="7" s="1"/>
  <c r="Q426" i="7"/>
  <c r="R426" i="7" s="1"/>
  <c r="AF426" i="7" s="1"/>
  <c r="Q427" i="7"/>
  <c r="R427" i="7" s="1"/>
  <c r="AF427" i="7" s="1"/>
  <c r="Q428" i="7"/>
  <c r="R428" i="7" s="1"/>
  <c r="AF428" i="7" s="1"/>
  <c r="Q429" i="7"/>
  <c r="R429" i="7" s="1"/>
  <c r="AF429" i="7" s="1"/>
  <c r="Q430" i="7"/>
  <c r="R430" i="7" s="1"/>
  <c r="AF430" i="7" s="1"/>
  <c r="Q431" i="7"/>
  <c r="R431" i="7" s="1"/>
  <c r="AF431" i="7" s="1"/>
  <c r="Q432" i="7"/>
  <c r="R432" i="7" s="1"/>
  <c r="AF432" i="7" s="1"/>
  <c r="Q433" i="7"/>
  <c r="R433" i="7" s="1"/>
  <c r="AF433" i="7" s="1"/>
  <c r="Q434" i="7"/>
  <c r="R434" i="7" s="1"/>
  <c r="AF434" i="7" s="1"/>
  <c r="Q435" i="7"/>
  <c r="R435" i="7" s="1"/>
  <c r="AF435" i="7" s="1"/>
  <c r="Q436" i="7"/>
  <c r="R436" i="7" s="1"/>
  <c r="AF436" i="7" s="1"/>
  <c r="Q437" i="7"/>
  <c r="R437" i="7" s="1"/>
  <c r="AF437" i="7" s="1"/>
  <c r="Q438" i="7"/>
  <c r="R438" i="7" s="1"/>
  <c r="AF438" i="7" s="1"/>
  <c r="Q439" i="7"/>
  <c r="R439" i="7" s="1"/>
  <c r="AF439" i="7" s="1"/>
  <c r="Q440" i="7"/>
  <c r="R440" i="7" s="1"/>
  <c r="AF440" i="7" s="1"/>
  <c r="Q441" i="7"/>
  <c r="R441" i="7" s="1"/>
  <c r="AF441" i="7" s="1"/>
  <c r="Q442" i="7"/>
  <c r="R442" i="7" s="1"/>
  <c r="AF442" i="7" s="1"/>
  <c r="Q443" i="7"/>
  <c r="R443" i="7" s="1"/>
  <c r="AF443" i="7" s="1"/>
  <c r="Q444" i="7"/>
  <c r="R444" i="7" s="1"/>
  <c r="AF444" i="7" s="1"/>
  <c r="Q445" i="7"/>
  <c r="R445" i="7" s="1"/>
  <c r="AF445" i="7" s="1"/>
  <c r="Q446" i="7"/>
  <c r="R446" i="7" s="1"/>
  <c r="AF446" i="7" s="1"/>
  <c r="Q447" i="7"/>
  <c r="R447" i="7" s="1"/>
  <c r="AF447" i="7" s="1"/>
  <c r="Q448" i="7"/>
  <c r="R448" i="7" s="1"/>
  <c r="AF448" i="7" s="1"/>
  <c r="Q449" i="7"/>
  <c r="R449" i="7" s="1"/>
  <c r="AF449" i="7" s="1"/>
  <c r="Q450" i="7"/>
  <c r="R450" i="7" s="1"/>
  <c r="AF450" i="7" s="1"/>
  <c r="Q451" i="7"/>
  <c r="R451" i="7" s="1"/>
  <c r="AF451" i="7" s="1"/>
  <c r="Q452" i="7"/>
  <c r="R452" i="7" s="1"/>
  <c r="AF452" i="7" s="1"/>
  <c r="Q453" i="7"/>
  <c r="R453" i="7" s="1"/>
  <c r="AF453" i="7" s="1"/>
  <c r="Q454" i="7"/>
  <c r="R454" i="7" s="1"/>
  <c r="AF454" i="7" s="1"/>
  <c r="Q455" i="7"/>
  <c r="R455" i="7" s="1"/>
  <c r="AF455" i="7" s="1"/>
  <c r="Q456" i="7"/>
  <c r="R456" i="7" s="1"/>
  <c r="AF456" i="7" s="1"/>
  <c r="AG456" i="7" s="1"/>
  <c r="Q457" i="7"/>
  <c r="R457" i="7" s="1"/>
  <c r="AF457" i="7" s="1"/>
  <c r="Q458" i="7"/>
  <c r="R458" i="7" s="1"/>
  <c r="AF458" i="7" s="1"/>
  <c r="Q459" i="7"/>
  <c r="R459" i="7" s="1"/>
  <c r="AF459" i="7" s="1"/>
  <c r="Q460" i="7"/>
  <c r="R460" i="7" s="1"/>
  <c r="AF460" i="7" s="1"/>
  <c r="Q461" i="7"/>
  <c r="R461" i="7" s="1"/>
  <c r="AF461" i="7" s="1"/>
  <c r="Q462" i="7"/>
  <c r="R462" i="7" s="1"/>
  <c r="AF462" i="7" s="1"/>
  <c r="Q463" i="7"/>
  <c r="R463" i="7" s="1"/>
  <c r="AF463" i="7" s="1"/>
  <c r="Q464" i="7"/>
  <c r="R464" i="7" s="1"/>
  <c r="AF464" i="7" s="1"/>
  <c r="Q465" i="7"/>
  <c r="R465" i="7" s="1"/>
  <c r="AF465" i="7" s="1"/>
  <c r="Q466" i="7"/>
  <c r="R466" i="7" s="1"/>
  <c r="AF466" i="7" s="1"/>
  <c r="Q467" i="7"/>
  <c r="R467" i="7" s="1"/>
  <c r="AF467" i="7" s="1"/>
  <c r="Q468" i="7"/>
  <c r="R468" i="7" s="1"/>
  <c r="AF468" i="7" s="1"/>
  <c r="Q469" i="7"/>
  <c r="R469" i="7" s="1"/>
  <c r="AF469" i="7" s="1"/>
  <c r="Q470" i="7"/>
  <c r="R470" i="7" s="1"/>
  <c r="AF470" i="7" s="1"/>
  <c r="Q471" i="7"/>
  <c r="R471" i="7" s="1"/>
  <c r="AF471" i="7" s="1"/>
  <c r="Q472" i="7"/>
  <c r="R472" i="7" s="1"/>
  <c r="AF472" i="7" s="1"/>
  <c r="Q473" i="7"/>
  <c r="R473" i="7" s="1"/>
  <c r="AF473" i="7" s="1"/>
  <c r="Q474" i="7"/>
  <c r="R474" i="7" s="1"/>
  <c r="AF474" i="7" s="1"/>
  <c r="Q475" i="7"/>
  <c r="R475" i="7" s="1"/>
  <c r="AF475" i="7" s="1"/>
  <c r="AG475" i="7" s="1"/>
  <c r="Q476" i="7"/>
  <c r="R476" i="7" s="1"/>
  <c r="AF476" i="7" s="1"/>
  <c r="Q477" i="7"/>
  <c r="R477" i="7" s="1"/>
  <c r="AF477" i="7" s="1"/>
  <c r="AG477" i="7" s="1"/>
  <c r="Q478" i="7"/>
  <c r="R478" i="7" s="1"/>
  <c r="AF478" i="7" s="1"/>
  <c r="AG478" i="7" s="1"/>
  <c r="Q479" i="7"/>
  <c r="R479" i="7" s="1"/>
  <c r="AF479" i="7" s="1"/>
  <c r="AG479" i="7" s="1"/>
  <c r="Q480" i="7"/>
  <c r="R480" i="7" s="1"/>
  <c r="AF480" i="7" s="1"/>
  <c r="Q481" i="7"/>
  <c r="R481" i="7" s="1"/>
  <c r="Q482" i="7"/>
  <c r="R482" i="7" s="1"/>
  <c r="AF482" i="7" s="1"/>
  <c r="Q483" i="7"/>
  <c r="R483" i="7" s="1"/>
  <c r="AF483" i="7" s="1"/>
  <c r="Q484" i="7"/>
  <c r="R484" i="7" s="1"/>
  <c r="AF484" i="7" s="1"/>
  <c r="Q485" i="7"/>
  <c r="R485" i="7" s="1"/>
  <c r="AF485" i="7" s="1"/>
  <c r="Q486" i="7"/>
  <c r="R486" i="7" s="1"/>
  <c r="AF486" i="7" s="1"/>
  <c r="Q487" i="7"/>
  <c r="R487" i="7" s="1"/>
  <c r="AF487" i="7" s="1"/>
  <c r="Q488" i="7"/>
  <c r="R488" i="7" s="1"/>
  <c r="AF488" i="7" s="1"/>
  <c r="Q489" i="7"/>
  <c r="R489" i="7" s="1"/>
  <c r="Q490" i="7"/>
  <c r="R490" i="7" s="1"/>
  <c r="AF490" i="7" s="1"/>
  <c r="Q491" i="7"/>
  <c r="R491" i="7" s="1"/>
  <c r="AF491" i="7" s="1"/>
  <c r="Q492" i="7"/>
  <c r="R492" i="7" s="1"/>
  <c r="AF492" i="7" s="1"/>
  <c r="Q493" i="7"/>
  <c r="R493" i="7" s="1"/>
  <c r="AF493" i="7" s="1"/>
  <c r="Q494" i="7"/>
  <c r="R494" i="7" s="1"/>
  <c r="AF494" i="7" s="1"/>
  <c r="Q495" i="7"/>
  <c r="R495" i="7" s="1"/>
  <c r="AF495" i="7" s="1"/>
  <c r="Q496" i="7"/>
  <c r="R496" i="7" s="1"/>
  <c r="AF496" i="7" s="1"/>
  <c r="Q497" i="7"/>
  <c r="R497" i="7"/>
  <c r="AF497" i="7" s="1"/>
  <c r="Q498" i="7"/>
  <c r="R498" i="7" s="1"/>
  <c r="AF498" i="7" s="1"/>
  <c r="Q499" i="7"/>
  <c r="R499" i="7" s="1"/>
  <c r="AF499" i="7" s="1"/>
  <c r="Q500" i="7"/>
  <c r="R500" i="7" s="1"/>
  <c r="AF500" i="7" s="1"/>
  <c r="Q501" i="7"/>
  <c r="R501" i="7" s="1"/>
  <c r="AF501" i="7" s="1"/>
  <c r="Q502" i="7"/>
  <c r="R502" i="7" s="1"/>
  <c r="AF502" i="7" s="1"/>
  <c r="Q503" i="7"/>
  <c r="R503" i="7" s="1"/>
  <c r="AF503" i="7" s="1"/>
  <c r="Q504" i="7"/>
  <c r="R504" i="7" s="1"/>
  <c r="AF504" i="7" s="1"/>
  <c r="Q505" i="7"/>
  <c r="R505" i="7" s="1"/>
  <c r="Q506" i="7"/>
  <c r="R506" i="7" s="1"/>
  <c r="AF506" i="7" s="1"/>
  <c r="Q507" i="7"/>
  <c r="R507" i="7" s="1"/>
  <c r="AF507" i="7" s="1"/>
  <c r="Q508" i="7"/>
  <c r="R508" i="7" s="1"/>
  <c r="AF508" i="7" s="1"/>
  <c r="Q509" i="7"/>
  <c r="R509" i="7" s="1"/>
  <c r="AF509" i="7" s="1"/>
  <c r="Q510" i="7"/>
  <c r="R510" i="7" s="1"/>
  <c r="AF510" i="7" s="1"/>
  <c r="Q511" i="7"/>
  <c r="R511" i="7" s="1"/>
  <c r="AF511" i="7" s="1"/>
  <c r="Q512" i="7"/>
  <c r="R512" i="7" s="1"/>
  <c r="AF512" i="7" s="1"/>
  <c r="Q513" i="7"/>
  <c r="R513" i="7" s="1"/>
  <c r="Q514" i="7"/>
  <c r="R514" i="7" s="1"/>
  <c r="AF514" i="7" s="1"/>
  <c r="Q515" i="7"/>
  <c r="R515" i="7" s="1"/>
  <c r="AF515" i="7" s="1"/>
  <c r="Q516" i="7"/>
  <c r="R516" i="7" s="1"/>
  <c r="AF516" i="7" s="1"/>
  <c r="Q517" i="7"/>
  <c r="R517" i="7" s="1"/>
  <c r="Q518" i="7"/>
  <c r="R518" i="7" s="1"/>
  <c r="AF518" i="7" s="1"/>
  <c r="Q519" i="7"/>
  <c r="R519" i="7" s="1"/>
  <c r="AF519" i="7" s="1"/>
  <c r="Q520" i="7"/>
  <c r="R520" i="7" s="1"/>
  <c r="AF520" i="7" s="1"/>
  <c r="Q521" i="7"/>
  <c r="R521" i="7" s="1"/>
  <c r="Q522" i="7"/>
  <c r="R522" i="7" s="1"/>
  <c r="AF522" i="7" s="1"/>
  <c r="Q523" i="7"/>
  <c r="R523" i="7" s="1"/>
  <c r="AF523" i="7" s="1"/>
  <c r="Q524" i="7"/>
  <c r="R524" i="7" s="1"/>
  <c r="AF524" i="7" s="1"/>
  <c r="Q525" i="7"/>
  <c r="R525" i="7" s="1"/>
  <c r="AF525" i="7" s="1"/>
  <c r="Q526" i="7"/>
  <c r="R526" i="7" s="1"/>
  <c r="AF526" i="7" s="1"/>
  <c r="Q527" i="7"/>
  <c r="R527" i="7" s="1"/>
  <c r="AF527" i="7" s="1"/>
  <c r="Q528" i="7"/>
  <c r="R528" i="7" s="1"/>
  <c r="AF528" i="7" s="1"/>
  <c r="Q529" i="7"/>
  <c r="R529" i="7" s="1"/>
  <c r="AF529" i="7" s="1"/>
  <c r="Q530" i="7"/>
  <c r="R530" i="7" s="1"/>
  <c r="AF530" i="7" s="1"/>
  <c r="AG530" i="7" s="1"/>
  <c r="Q531" i="7"/>
  <c r="R531" i="7" s="1"/>
  <c r="AF531" i="7" s="1"/>
  <c r="Q532" i="7"/>
  <c r="R532" i="7" s="1"/>
  <c r="AF532" i="7" s="1"/>
  <c r="Q533" i="7"/>
  <c r="R533" i="7" s="1"/>
  <c r="AF533" i="7" s="1"/>
  <c r="AG533" i="7" s="1"/>
  <c r="Q534" i="7"/>
  <c r="R534" i="7" s="1"/>
  <c r="AF534" i="7" s="1"/>
  <c r="AG534" i="7" s="1"/>
  <c r="Q535" i="7"/>
  <c r="R535" i="7" s="1"/>
  <c r="AF535" i="7" s="1"/>
  <c r="AG535" i="7" s="1"/>
  <c r="Q536" i="7"/>
  <c r="R536" i="7" s="1"/>
  <c r="AF536" i="7" s="1"/>
  <c r="AG536" i="7" s="1"/>
  <c r="Q537" i="7"/>
  <c r="R537" i="7" s="1"/>
  <c r="AF537" i="7" s="1"/>
  <c r="AG537" i="7" s="1"/>
  <c r="Q538" i="7"/>
  <c r="R538" i="7" s="1"/>
  <c r="AF538" i="7" s="1"/>
  <c r="AG538" i="7" s="1"/>
  <c r="Q539" i="7"/>
  <c r="R539" i="7" s="1"/>
  <c r="AF539" i="7" s="1"/>
  <c r="AG539" i="7" s="1"/>
  <c r="Q540" i="7"/>
  <c r="R540" i="7" s="1"/>
  <c r="AF540" i="7" s="1"/>
  <c r="AG540" i="7" s="1"/>
  <c r="Q541" i="7"/>
  <c r="R541" i="7" s="1"/>
  <c r="AF541" i="7" s="1"/>
  <c r="AG541" i="7" s="1"/>
  <c r="Q542" i="7"/>
  <c r="R542" i="7"/>
  <c r="AF542" i="7" s="1"/>
  <c r="AG542" i="7" s="1"/>
  <c r="Q543" i="7"/>
  <c r="R543" i="7" s="1"/>
  <c r="AF543" i="7" s="1"/>
  <c r="AG543" i="7" s="1"/>
  <c r="Q544" i="7"/>
  <c r="R544" i="7" s="1"/>
  <c r="AF544" i="7" s="1"/>
  <c r="AG544" i="7" s="1"/>
  <c r="Q545" i="7"/>
  <c r="R545" i="7" s="1"/>
  <c r="AF545" i="7" s="1"/>
  <c r="AG545" i="7" s="1"/>
  <c r="Q546" i="7"/>
  <c r="R546" i="7" s="1"/>
  <c r="AF546" i="7" s="1"/>
  <c r="AG546" i="7" s="1"/>
  <c r="Q547" i="7"/>
  <c r="R547" i="7" s="1"/>
  <c r="AF547" i="7" s="1"/>
  <c r="AG547" i="7" s="1"/>
  <c r="Q548" i="7"/>
  <c r="R548" i="7" s="1"/>
  <c r="AF548" i="7" s="1"/>
  <c r="AG548" i="7" s="1"/>
  <c r="Q549" i="7"/>
  <c r="R549" i="7" s="1"/>
  <c r="AF549" i="7" s="1"/>
  <c r="AG549" i="7" s="1"/>
  <c r="Q550" i="7"/>
  <c r="R550" i="7" s="1"/>
  <c r="AF550" i="7" s="1"/>
  <c r="AG550" i="7" s="1"/>
  <c r="Q551" i="7"/>
  <c r="R551" i="7" s="1"/>
  <c r="AF551" i="7" s="1"/>
  <c r="AG551" i="7" s="1"/>
  <c r="Q552" i="7"/>
  <c r="R552" i="7" s="1"/>
  <c r="AF552" i="7" s="1"/>
  <c r="AG552" i="7" s="1"/>
  <c r="Q553" i="7"/>
  <c r="R553" i="7" s="1"/>
  <c r="AF553" i="7" s="1"/>
  <c r="AG553" i="7" s="1"/>
  <c r="Q554" i="7"/>
  <c r="R554" i="7" s="1"/>
  <c r="AF554" i="7" s="1"/>
  <c r="AG554" i="7" s="1"/>
  <c r="Q555" i="7"/>
  <c r="R555" i="7" s="1"/>
  <c r="AF555" i="7" s="1"/>
  <c r="AG555" i="7" s="1"/>
  <c r="Q556" i="7"/>
  <c r="R556" i="7" s="1"/>
  <c r="AF556" i="7" s="1"/>
  <c r="AG556" i="7" s="1"/>
  <c r="Q557" i="7"/>
  <c r="R557" i="7" s="1"/>
  <c r="AF557" i="7" s="1"/>
  <c r="AG557" i="7" s="1"/>
  <c r="Q558" i="7"/>
  <c r="R558" i="7" s="1"/>
  <c r="AF558" i="7" s="1"/>
  <c r="AG558" i="7" s="1"/>
  <c r="Q559" i="7"/>
  <c r="R559" i="7" s="1"/>
  <c r="AF559" i="7" s="1"/>
  <c r="AG559" i="7" s="1"/>
  <c r="Q560" i="7"/>
  <c r="R560" i="7" s="1"/>
  <c r="AF560" i="7" s="1"/>
  <c r="AG560" i="7" s="1"/>
  <c r="Q561" i="7"/>
  <c r="R561" i="7" s="1"/>
  <c r="AF561" i="7" s="1"/>
  <c r="AG561" i="7" s="1"/>
  <c r="Q562" i="7"/>
  <c r="R562" i="7" s="1"/>
  <c r="AF562" i="7" s="1"/>
  <c r="AG562" i="7" s="1"/>
  <c r="Q563" i="7"/>
  <c r="R563" i="7" s="1"/>
  <c r="AF563" i="7" s="1"/>
  <c r="AG563" i="7" s="1"/>
  <c r="Q564" i="7"/>
  <c r="R564" i="7" s="1"/>
  <c r="AF564" i="7" s="1"/>
  <c r="AG564" i="7" s="1"/>
  <c r="Q565" i="7"/>
  <c r="R565" i="7" s="1"/>
  <c r="AF565" i="7" s="1"/>
  <c r="AG565" i="7" s="1"/>
  <c r="Q566" i="7"/>
  <c r="R566" i="7" s="1"/>
  <c r="AF566" i="7" s="1"/>
  <c r="AG566" i="7" s="1"/>
  <c r="Q567" i="7"/>
  <c r="R567" i="7" s="1"/>
  <c r="AF567" i="7" s="1"/>
  <c r="AG567" i="7" s="1"/>
  <c r="Q568" i="7"/>
  <c r="R568" i="7" s="1"/>
  <c r="AF568" i="7" s="1"/>
  <c r="AG568" i="7" s="1"/>
  <c r="Q569" i="7"/>
  <c r="R569" i="7" s="1"/>
  <c r="AF569" i="7" s="1"/>
  <c r="AG569" i="7" s="1"/>
  <c r="Q570" i="7"/>
  <c r="R570" i="7" s="1"/>
  <c r="AF570" i="7" s="1"/>
  <c r="AG570" i="7" s="1"/>
  <c r="Q571" i="7"/>
  <c r="R571" i="7" s="1"/>
  <c r="AF571" i="7" s="1"/>
  <c r="AG571" i="7" s="1"/>
  <c r="Q572" i="7"/>
  <c r="R572" i="7" s="1"/>
  <c r="AF572" i="7" s="1"/>
  <c r="AG572" i="7" s="1"/>
  <c r="Q573" i="7"/>
  <c r="R573" i="7" s="1"/>
  <c r="AF573" i="7" s="1"/>
  <c r="AG573" i="7" s="1"/>
  <c r="Q574" i="7"/>
  <c r="R574" i="7" s="1"/>
  <c r="AF574" i="7" s="1"/>
  <c r="AG574" i="7" s="1"/>
  <c r="Q575" i="7"/>
  <c r="R575" i="7" s="1"/>
  <c r="AF575" i="7" s="1"/>
  <c r="AG575" i="7" s="1"/>
  <c r="Q576" i="7"/>
  <c r="R576" i="7" s="1"/>
  <c r="AF576" i="7" s="1"/>
  <c r="AG576" i="7" s="1"/>
  <c r="Q577" i="7"/>
  <c r="R577" i="7" s="1"/>
  <c r="AF577" i="7" s="1"/>
  <c r="AG577" i="7" s="1"/>
  <c r="Q578" i="7"/>
  <c r="R578" i="7" s="1"/>
  <c r="AF578" i="7" s="1"/>
  <c r="AG578" i="7" s="1"/>
  <c r="Q579" i="7"/>
  <c r="R579" i="7" s="1"/>
  <c r="AF579" i="7" s="1"/>
  <c r="AG579" i="7" s="1"/>
  <c r="Q580" i="7"/>
  <c r="R580" i="7" s="1"/>
  <c r="AF580" i="7" s="1"/>
  <c r="AG580" i="7" s="1"/>
  <c r="Q581" i="7"/>
  <c r="R581" i="7" s="1"/>
  <c r="AF581" i="7" s="1"/>
  <c r="AG581" i="7" s="1"/>
  <c r="Q582" i="7"/>
  <c r="R582" i="7" s="1"/>
  <c r="AF582" i="7" s="1"/>
  <c r="AG582" i="7" s="1"/>
  <c r="Q583" i="7"/>
  <c r="R583" i="7" s="1"/>
  <c r="AF583" i="7" s="1"/>
  <c r="AG583" i="7" s="1"/>
  <c r="Q584" i="7"/>
  <c r="R584" i="7" s="1"/>
  <c r="AF584" i="7" s="1"/>
  <c r="AG584" i="7" s="1"/>
  <c r="Q585" i="7"/>
  <c r="R585" i="7" s="1"/>
  <c r="AF585" i="7" s="1"/>
  <c r="AG585" i="7" s="1"/>
  <c r="Q586" i="7"/>
  <c r="R586" i="7" s="1"/>
  <c r="AF586" i="7" s="1"/>
  <c r="AG586" i="7" s="1"/>
  <c r="Q587" i="7"/>
  <c r="R587" i="7" s="1"/>
  <c r="AF587" i="7" s="1"/>
  <c r="AG587" i="7" s="1"/>
  <c r="Q588" i="7"/>
  <c r="R588" i="7" s="1"/>
  <c r="AF588" i="7" s="1"/>
  <c r="AG588" i="7" s="1"/>
  <c r="Q589" i="7"/>
  <c r="R589" i="7" s="1"/>
  <c r="AF589" i="7" s="1"/>
  <c r="AG589" i="7" s="1"/>
  <c r="Q590" i="7"/>
  <c r="R590" i="7"/>
  <c r="AF590" i="7" s="1"/>
  <c r="AG590" i="7" s="1"/>
  <c r="Q591" i="7"/>
  <c r="R591" i="7" s="1"/>
  <c r="AF591" i="7" s="1"/>
  <c r="AG591" i="7" s="1"/>
  <c r="Q592" i="7"/>
  <c r="R592" i="7" s="1"/>
  <c r="AF592" i="7" s="1"/>
  <c r="AG592" i="7" s="1"/>
  <c r="Q593" i="7"/>
  <c r="R593" i="7"/>
  <c r="AF593" i="7" s="1"/>
  <c r="AG593" i="7" s="1"/>
  <c r="Q594" i="7"/>
  <c r="R594" i="7"/>
  <c r="AF594" i="7" s="1"/>
  <c r="AG594" i="7" s="1"/>
  <c r="Q595" i="7"/>
  <c r="R595" i="7" s="1"/>
  <c r="AF595" i="7" s="1"/>
  <c r="AG595" i="7" s="1"/>
  <c r="Q596" i="7"/>
  <c r="R596" i="7" s="1"/>
  <c r="AF596" i="7" s="1"/>
  <c r="AG596" i="7" s="1"/>
  <c r="Q597" i="7"/>
  <c r="R597" i="7" s="1"/>
  <c r="AF597" i="7" s="1"/>
  <c r="AG597" i="7" s="1"/>
  <c r="Q598" i="7"/>
  <c r="R598" i="7" s="1"/>
  <c r="AF598" i="7" s="1"/>
  <c r="AG598" i="7" s="1"/>
  <c r="Q599" i="7"/>
  <c r="R599" i="7" s="1"/>
  <c r="AF599" i="7" s="1"/>
  <c r="AG599" i="7" s="1"/>
  <c r="Q600" i="7"/>
  <c r="R600" i="7" s="1"/>
  <c r="AF600" i="7" s="1"/>
  <c r="AG600" i="7" s="1"/>
  <c r="Q601" i="7"/>
  <c r="R601" i="7" s="1"/>
  <c r="AF601" i="7" s="1"/>
  <c r="AG601" i="7" s="1"/>
  <c r="Q602" i="7"/>
  <c r="R602" i="7" s="1"/>
  <c r="AF602" i="7" s="1"/>
  <c r="AG602" i="7" s="1"/>
  <c r="Q603" i="7"/>
  <c r="R603" i="7" s="1"/>
  <c r="AF603" i="7" s="1"/>
  <c r="AG603" i="7" s="1"/>
  <c r="Q604" i="7"/>
  <c r="R604" i="7" s="1"/>
  <c r="AF604" i="7" s="1"/>
  <c r="AG604" i="7" s="1"/>
  <c r="Q605" i="7"/>
  <c r="R605" i="7" s="1"/>
  <c r="AF605" i="7" s="1"/>
  <c r="AG605" i="7" s="1"/>
  <c r="Q606" i="7"/>
  <c r="R606" i="7" s="1"/>
  <c r="AF606" i="7" s="1"/>
  <c r="AG606" i="7" s="1"/>
  <c r="Q607" i="7"/>
  <c r="R607" i="7" s="1"/>
  <c r="AF607" i="7" s="1"/>
  <c r="AG607" i="7" s="1"/>
  <c r="Q608" i="7"/>
  <c r="R608" i="7" s="1"/>
  <c r="AF608" i="7" s="1"/>
  <c r="AG608" i="7" s="1"/>
  <c r="Q609" i="7"/>
  <c r="R609" i="7" s="1"/>
  <c r="AF609" i="7" s="1"/>
  <c r="AG609" i="7" s="1"/>
  <c r="Q610" i="7"/>
  <c r="R610" i="7" s="1"/>
  <c r="AF610" i="7" s="1"/>
  <c r="AG610" i="7" s="1"/>
  <c r="Q611" i="7"/>
  <c r="R611" i="7" s="1"/>
  <c r="AF611" i="7" s="1"/>
  <c r="AG611" i="7" s="1"/>
  <c r="Q612" i="7"/>
  <c r="R612" i="7" s="1"/>
  <c r="AF612" i="7" s="1"/>
  <c r="AG612" i="7" s="1"/>
  <c r="Q613" i="7"/>
  <c r="R613" i="7" s="1"/>
  <c r="AF613" i="7" s="1"/>
  <c r="AG613" i="7" s="1"/>
  <c r="Q614" i="7"/>
  <c r="R614" i="7" s="1"/>
  <c r="AF614" i="7" s="1"/>
  <c r="AG614" i="7" s="1"/>
  <c r="Q615" i="7"/>
  <c r="R615" i="7" s="1"/>
  <c r="AF615" i="7" s="1"/>
  <c r="AG615" i="7" s="1"/>
  <c r="Q616" i="7"/>
  <c r="R616" i="7" s="1"/>
  <c r="AF616" i="7" s="1"/>
  <c r="AG616" i="7" s="1"/>
  <c r="Q617" i="7"/>
  <c r="R617" i="7" s="1"/>
  <c r="AF617" i="7" s="1"/>
  <c r="AG617" i="7" s="1"/>
  <c r="Q618" i="7"/>
  <c r="R618" i="7" s="1"/>
  <c r="AF618" i="7" s="1"/>
  <c r="AG618" i="7" s="1"/>
  <c r="Q619" i="7"/>
  <c r="R619" i="7" s="1"/>
  <c r="AF619" i="7" s="1"/>
  <c r="AG619" i="7" s="1"/>
  <c r="Q620" i="7"/>
  <c r="R620" i="7" s="1"/>
  <c r="AF620" i="7" s="1"/>
  <c r="AG620" i="7" s="1"/>
  <c r="Q621" i="7"/>
  <c r="R621" i="7" s="1"/>
  <c r="AF621" i="7" s="1"/>
  <c r="AG621" i="7" s="1"/>
  <c r="Q622" i="7"/>
  <c r="R622" i="7" s="1"/>
  <c r="AF622" i="7" s="1"/>
  <c r="AG622" i="7" s="1"/>
  <c r="Q623" i="7"/>
  <c r="R623" i="7" s="1"/>
  <c r="AF623" i="7" s="1"/>
  <c r="AG623" i="7" s="1"/>
  <c r="Q624" i="7"/>
  <c r="R624" i="7" s="1"/>
  <c r="AF624" i="7" s="1"/>
  <c r="AG624" i="7" s="1"/>
  <c r="Q625" i="7"/>
  <c r="R625" i="7" s="1"/>
  <c r="AF625" i="7" s="1"/>
  <c r="AG625" i="7" s="1"/>
  <c r="Q626" i="7"/>
  <c r="R626" i="7" s="1"/>
  <c r="AF626" i="7" s="1"/>
  <c r="AG626" i="7" s="1"/>
  <c r="Q627" i="7"/>
  <c r="R627" i="7" s="1"/>
  <c r="AF627" i="7" s="1"/>
  <c r="AG627" i="7" s="1"/>
  <c r="Q628" i="7"/>
  <c r="R628" i="7" s="1"/>
  <c r="AF628" i="7" s="1"/>
  <c r="AG628" i="7" s="1"/>
  <c r="Q629" i="7"/>
  <c r="R629" i="7" s="1"/>
  <c r="AF629" i="7" s="1"/>
  <c r="AG629" i="7" s="1"/>
  <c r="Q630" i="7"/>
  <c r="R630" i="7" s="1"/>
  <c r="AF630" i="7" s="1"/>
  <c r="AG630" i="7" s="1"/>
  <c r="Q631" i="7"/>
  <c r="R631" i="7" s="1"/>
  <c r="AF631" i="7" s="1"/>
  <c r="AG631" i="7" s="1"/>
  <c r="Q632" i="7"/>
  <c r="R632" i="7" s="1"/>
  <c r="AF632" i="7" s="1"/>
  <c r="AG632" i="7" s="1"/>
  <c r="Q633" i="7"/>
  <c r="R633" i="7" s="1"/>
  <c r="AF633" i="7" s="1"/>
  <c r="AG633" i="7" s="1"/>
  <c r="Q634" i="7"/>
  <c r="R634" i="7" s="1"/>
  <c r="AF634" i="7" s="1"/>
  <c r="AG634" i="7" s="1"/>
  <c r="Q635" i="7"/>
  <c r="R635" i="7" s="1"/>
  <c r="AF635" i="7" s="1"/>
  <c r="AG635" i="7" s="1"/>
  <c r="Q636" i="7"/>
  <c r="R636" i="7" s="1"/>
  <c r="AF636" i="7" s="1"/>
  <c r="AG636" i="7" s="1"/>
  <c r="Q637" i="7"/>
  <c r="R637" i="7" s="1"/>
  <c r="AF637" i="7" s="1"/>
  <c r="AG637" i="7" s="1"/>
  <c r="Q638" i="7"/>
  <c r="R638" i="7" s="1"/>
  <c r="AF638" i="7" s="1"/>
  <c r="AG638" i="7" s="1"/>
  <c r="Q639" i="7"/>
  <c r="R639" i="7" s="1"/>
  <c r="AF639" i="7" s="1"/>
  <c r="AG639" i="7" s="1"/>
  <c r="Q640" i="7"/>
  <c r="R640" i="7" s="1"/>
  <c r="AF640" i="7" s="1"/>
  <c r="AG640" i="7" s="1"/>
  <c r="Q641" i="7"/>
  <c r="R641" i="7" s="1"/>
  <c r="AF641" i="7" s="1"/>
  <c r="AG641" i="7" s="1"/>
  <c r="Q642" i="7"/>
  <c r="R642" i="7" s="1"/>
  <c r="AF642" i="7" s="1"/>
  <c r="AG642" i="7" s="1"/>
  <c r="Q643" i="7"/>
  <c r="R643" i="7" s="1"/>
  <c r="AF643" i="7" s="1"/>
  <c r="AG643" i="7" s="1"/>
  <c r="Q644" i="7"/>
  <c r="R644" i="7"/>
  <c r="AF644" i="7" s="1"/>
  <c r="AG644" i="7" s="1"/>
  <c r="Q645" i="7"/>
  <c r="R645" i="7" s="1"/>
  <c r="AF645" i="7" s="1"/>
  <c r="AG645" i="7" s="1"/>
  <c r="Q646" i="7"/>
  <c r="R646" i="7" s="1"/>
  <c r="AF646" i="7" s="1"/>
  <c r="AG646" i="7" s="1"/>
  <c r="Q647" i="7"/>
  <c r="R647" i="7" s="1"/>
  <c r="AF647" i="7" s="1"/>
  <c r="AG647" i="7" s="1"/>
  <c r="Q648" i="7"/>
  <c r="R648" i="7" s="1"/>
  <c r="AF648" i="7" s="1"/>
  <c r="AG648" i="7" s="1"/>
  <c r="Q649" i="7"/>
  <c r="R649" i="7" s="1"/>
  <c r="AF649" i="7" s="1"/>
  <c r="AG649" i="7" s="1"/>
  <c r="Q650" i="7"/>
  <c r="R650" i="7" s="1"/>
  <c r="AF650" i="7" s="1"/>
  <c r="AG650" i="7" s="1"/>
  <c r="Q651" i="7"/>
  <c r="R651" i="7" s="1"/>
  <c r="AF651" i="7" s="1"/>
  <c r="AG651" i="7" s="1"/>
  <c r="Q652" i="7"/>
  <c r="R652" i="7" s="1"/>
  <c r="AF652" i="7" s="1"/>
  <c r="AG652" i="7" s="1"/>
  <c r="Q653" i="7"/>
  <c r="R653" i="7" s="1"/>
  <c r="AF653" i="7" s="1"/>
  <c r="AG653" i="7" s="1"/>
  <c r="Q654" i="7"/>
  <c r="R654" i="7" s="1"/>
  <c r="AF654" i="7" s="1"/>
  <c r="AG654" i="7" s="1"/>
  <c r="Q655" i="7"/>
  <c r="R655" i="7" s="1"/>
  <c r="AF655" i="7" s="1"/>
  <c r="AG655" i="7" s="1"/>
  <c r="Q656" i="7"/>
  <c r="R656" i="7" s="1"/>
  <c r="AF656" i="7" s="1"/>
  <c r="AG656" i="7" s="1"/>
  <c r="Q657" i="7"/>
  <c r="R657" i="7" s="1"/>
  <c r="AF657" i="7" s="1"/>
  <c r="AG657" i="7" s="1"/>
  <c r="Q658" i="7"/>
  <c r="R658" i="7" s="1"/>
  <c r="AF658" i="7" s="1"/>
  <c r="AG658" i="7" s="1"/>
  <c r="Q659" i="7"/>
  <c r="R659" i="7" s="1"/>
  <c r="AF659" i="7" s="1"/>
  <c r="AG659" i="7" s="1"/>
  <c r="Q660" i="7"/>
  <c r="R660" i="7" s="1"/>
  <c r="AF660" i="7" s="1"/>
  <c r="AG660" i="7" s="1"/>
  <c r="Q661" i="7"/>
  <c r="R661" i="7" s="1"/>
  <c r="AF661" i="7" s="1"/>
  <c r="AG661" i="7" s="1"/>
  <c r="Q662" i="7"/>
  <c r="R662" i="7" s="1"/>
  <c r="AF662" i="7" s="1"/>
  <c r="AG662" i="7" s="1"/>
  <c r="Q663" i="7"/>
  <c r="R663" i="7" s="1"/>
  <c r="AF663" i="7" s="1"/>
  <c r="AG663" i="7" s="1"/>
  <c r="Q664" i="7"/>
  <c r="R664" i="7" s="1"/>
  <c r="AF664" i="7" s="1"/>
  <c r="AG664" i="7" s="1"/>
  <c r="Q665" i="7"/>
  <c r="R665" i="7" s="1"/>
  <c r="AF665" i="7" s="1"/>
  <c r="AG665" i="7" s="1"/>
  <c r="Q666" i="7"/>
  <c r="R666" i="7" s="1"/>
  <c r="AF666" i="7" s="1"/>
  <c r="AG666" i="7" s="1"/>
  <c r="Q667" i="7"/>
  <c r="R667" i="7" s="1"/>
  <c r="AF667" i="7" s="1"/>
  <c r="AG667" i="7" s="1"/>
  <c r="Q668" i="7"/>
  <c r="R668" i="7" s="1"/>
  <c r="AF668" i="7" s="1"/>
  <c r="AG668" i="7" s="1"/>
  <c r="Q669" i="7"/>
  <c r="R669" i="7" s="1"/>
  <c r="AF669" i="7" s="1"/>
  <c r="AG669" i="7" s="1"/>
  <c r="Q670" i="7"/>
  <c r="R670" i="7" s="1"/>
  <c r="AF670" i="7" s="1"/>
  <c r="AG670" i="7" s="1"/>
  <c r="Q671" i="7"/>
  <c r="R671" i="7" s="1"/>
  <c r="AF671" i="7" s="1"/>
  <c r="AG671" i="7" s="1"/>
  <c r="Q672" i="7"/>
  <c r="R672" i="7" s="1"/>
  <c r="AF672" i="7" s="1"/>
  <c r="AG672" i="7" s="1"/>
  <c r="Q673" i="7"/>
  <c r="R673" i="7" s="1"/>
  <c r="AF673" i="7" s="1"/>
  <c r="AG673" i="7" s="1"/>
  <c r="Q674" i="7"/>
  <c r="R674" i="7" s="1"/>
  <c r="AF674" i="7" s="1"/>
  <c r="AG674" i="7" s="1"/>
  <c r="Q675" i="7"/>
  <c r="R675" i="7" s="1"/>
  <c r="AF675" i="7" s="1"/>
  <c r="AG675" i="7" s="1"/>
  <c r="Q676" i="7"/>
  <c r="R676" i="7" s="1"/>
  <c r="AF676" i="7" s="1"/>
  <c r="AG676" i="7" s="1"/>
  <c r="Q677" i="7"/>
  <c r="R677" i="7" s="1"/>
  <c r="AF677" i="7" s="1"/>
  <c r="AG677" i="7" s="1"/>
  <c r="Q678" i="7"/>
  <c r="R678" i="7" s="1"/>
  <c r="AF678" i="7" s="1"/>
  <c r="AG678" i="7" s="1"/>
  <c r="Q679" i="7"/>
  <c r="R679" i="7" s="1"/>
  <c r="AF679" i="7" s="1"/>
  <c r="AG679" i="7" s="1"/>
  <c r="Q680" i="7"/>
  <c r="R680" i="7" s="1"/>
  <c r="AF680" i="7" s="1"/>
  <c r="AG680" i="7" s="1"/>
  <c r="Q681" i="7"/>
  <c r="R681" i="7" s="1"/>
  <c r="AF681" i="7" s="1"/>
  <c r="AG681" i="7" s="1"/>
  <c r="Q682" i="7"/>
  <c r="R682" i="7" s="1"/>
  <c r="AF682" i="7" s="1"/>
  <c r="AG682" i="7" s="1"/>
  <c r="Q683" i="7"/>
  <c r="R683" i="7" s="1"/>
  <c r="AF683" i="7" s="1"/>
  <c r="AG683" i="7" s="1"/>
  <c r="Q684" i="7"/>
  <c r="R684" i="7" s="1"/>
  <c r="AF684" i="7" s="1"/>
  <c r="AG684" i="7" s="1"/>
  <c r="Q685" i="7"/>
  <c r="R685" i="7" s="1"/>
  <c r="AF685" i="7" s="1"/>
  <c r="AG685" i="7" s="1"/>
  <c r="Q686" i="7"/>
  <c r="R686" i="7" s="1"/>
  <c r="AF686" i="7" s="1"/>
  <c r="AG686" i="7" s="1"/>
  <c r="Q687" i="7"/>
  <c r="R687" i="7" s="1"/>
  <c r="AF687" i="7" s="1"/>
  <c r="AG687" i="7" s="1"/>
  <c r="Q688" i="7"/>
  <c r="R688" i="7" s="1"/>
  <c r="AF688" i="7" s="1"/>
  <c r="AG688" i="7" s="1"/>
  <c r="Q689" i="7"/>
  <c r="R689" i="7" s="1"/>
  <c r="AF689" i="7" s="1"/>
  <c r="AG689" i="7" s="1"/>
  <c r="Q690" i="7"/>
  <c r="R690" i="7" s="1"/>
  <c r="AF690" i="7" s="1"/>
  <c r="AG690" i="7" s="1"/>
  <c r="Q691" i="7"/>
  <c r="R691" i="7" s="1"/>
  <c r="AF691" i="7" s="1"/>
  <c r="AG691" i="7" s="1"/>
  <c r="Q692" i="7"/>
  <c r="R692" i="7" s="1"/>
  <c r="AF692" i="7" s="1"/>
  <c r="AG692" i="7" s="1"/>
  <c r="Q693" i="7"/>
  <c r="R693" i="7" s="1"/>
  <c r="AF693" i="7" s="1"/>
  <c r="AG693" i="7" s="1"/>
  <c r="Q694" i="7"/>
  <c r="R694" i="7"/>
  <c r="AF694" i="7" s="1"/>
  <c r="AG694" i="7" s="1"/>
  <c r="Q695" i="7"/>
  <c r="R695" i="7" s="1"/>
  <c r="AF695" i="7" s="1"/>
  <c r="AG695" i="7" s="1"/>
  <c r="Q696" i="7"/>
  <c r="R696" i="7" s="1"/>
  <c r="AF696" i="7" s="1"/>
  <c r="AG696" i="7" s="1"/>
  <c r="Q697" i="7"/>
  <c r="R697" i="7"/>
  <c r="AF697" i="7" s="1"/>
  <c r="AG697" i="7" s="1"/>
  <c r="Q698" i="7"/>
  <c r="R698" i="7"/>
  <c r="AF698" i="7" s="1"/>
  <c r="AG698" i="7" s="1"/>
  <c r="Q699" i="7"/>
  <c r="R699" i="7" s="1"/>
  <c r="AF699" i="7" s="1"/>
  <c r="AG699" i="7" s="1"/>
  <c r="Q700" i="7"/>
  <c r="R700" i="7" s="1"/>
  <c r="AF700" i="7" s="1"/>
  <c r="AG700" i="7" s="1"/>
  <c r="Q701" i="7"/>
  <c r="R701" i="7" s="1"/>
  <c r="AF701" i="7" s="1"/>
  <c r="AG701" i="7" s="1"/>
  <c r="Q702" i="7"/>
  <c r="R702" i="7" s="1"/>
  <c r="AF702" i="7" s="1"/>
  <c r="AG702" i="7" s="1"/>
  <c r="Q703" i="7"/>
  <c r="R703" i="7" s="1"/>
  <c r="AF703" i="7" s="1"/>
  <c r="AG703" i="7" s="1"/>
  <c r="Q704" i="7"/>
  <c r="R704" i="7" s="1"/>
  <c r="AF704" i="7" s="1"/>
  <c r="AG704" i="7" s="1"/>
  <c r="Q705" i="7"/>
  <c r="R705" i="7" s="1"/>
  <c r="AF705" i="7" s="1"/>
  <c r="AG705" i="7" s="1"/>
  <c r="Q706" i="7"/>
  <c r="R706" i="7" s="1"/>
  <c r="AF706" i="7" s="1"/>
  <c r="AG706" i="7" s="1"/>
  <c r="Q707" i="7"/>
  <c r="R707" i="7" s="1"/>
  <c r="AF707" i="7" s="1"/>
  <c r="AG707" i="7" s="1"/>
  <c r="Q708" i="7"/>
  <c r="R708" i="7" s="1"/>
  <c r="AF708" i="7" s="1"/>
  <c r="AG708" i="7" s="1"/>
  <c r="Q709" i="7"/>
  <c r="R709" i="7" s="1"/>
  <c r="AF709" i="7" s="1"/>
  <c r="AG709" i="7" s="1"/>
  <c r="Q710" i="7"/>
  <c r="R710" i="7" s="1"/>
  <c r="AF710" i="7" s="1"/>
  <c r="AG710" i="7" s="1"/>
  <c r="Q711" i="7"/>
  <c r="R711" i="7" s="1"/>
  <c r="AF711" i="7" s="1"/>
  <c r="AG711" i="7" s="1"/>
  <c r="Q712" i="7"/>
  <c r="R712" i="7" s="1"/>
  <c r="AF712" i="7" s="1"/>
  <c r="AG712" i="7" s="1"/>
  <c r="Q713" i="7"/>
  <c r="R713" i="7" s="1"/>
  <c r="AF713" i="7" s="1"/>
  <c r="AG713" i="7" s="1"/>
  <c r="Q714" i="7"/>
  <c r="R714" i="7" s="1"/>
  <c r="AF714" i="7" s="1"/>
  <c r="AG714" i="7" s="1"/>
  <c r="Q715" i="7"/>
  <c r="R715" i="7" s="1"/>
  <c r="AF715" i="7" s="1"/>
  <c r="AG715" i="7" s="1"/>
  <c r="Q716" i="7"/>
  <c r="R716" i="7" s="1"/>
  <c r="AF716" i="7" s="1"/>
  <c r="AG716" i="7" s="1"/>
  <c r="Q717" i="7"/>
  <c r="R717" i="7" s="1"/>
  <c r="AF717" i="7" s="1"/>
  <c r="AG717" i="7" s="1"/>
  <c r="Q718" i="7"/>
  <c r="R718" i="7" s="1"/>
  <c r="AF718" i="7" s="1"/>
  <c r="AG718" i="7" s="1"/>
  <c r="Q719" i="7"/>
  <c r="R719" i="7" s="1"/>
  <c r="AF719" i="7" s="1"/>
  <c r="AG719" i="7" s="1"/>
  <c r="Q720" i="7"/>
  <c r="R720" i="7" s="1"/>
  <c r="AF720" i="7" s="1"/>
  <c r="AG720" i="7" s="1"/>
  <c r="Q721" i="7"/>
  <c r="R721" i="7" s="1"/>
  <c r="AF721" i="7" s="1"/>
  <c r="AG721" i="7" s="1"/>
  <c r="Q722" i="7"/>
  <c r="R722" i="7" s="1"/>
  <c r="AF722" i="7" s="1"/>
  <c r="AG722" i="7" s="1"/>
  <c r="Q723" i="7"/>
  <c r="R723" i="7" s="1"/>
  <c r="AF723" i="7" s="1"/>
  <c r="AG723" i="7" s="1"/>
  <c r="Q724" i="7"/>
  <c r="R724" i="7" s="1"/>
  <c r="AF724" i="7" s="1"/>
  <c r="AG724" i="7" s="1"/>
  <c r="Q725" i="7"/>
  <c r="R725" i="7" s="1"/>
  <c r="AF725" i="7" s="1"/>
  <c r="AG725" i="7" s="1"/>
  <c r="Q726" i="7"/>
  <c r="R726" i="7" s="1"/>
  <c r="AF726" i="7" s="1"/>
  <c r="AG726" i="7" s="1"/>
  <c r="Q727" i="7"/>
  <c r="R727" i="7" s="1"/>
  <c r="AF727" i="7" s="1"/>
  <c r="AG727" i="7" s="1"/>
  <c r="Q728" i="7"/>
  <c r="R728" i="7" s="1"/>
  <c r="AF728" i="7" s="1"/>
  <c r="AG728" i="7" s="1"/>
  <c r="Q729" i="7"/>
  <c r="R729" i="7" s="1"/>
  <c r="AF729" i="7" s="1"/>
  <c r="AG729" i="7" s="1"/>
  <c r="Q730" i="7"/>
  <c r="R730" i="7" s="1"/>
  <c r="AF730" i="7" s="1"/>
  <c r="AG730" i="7" s="1"/>
  <c r="Q731" i="7"/>
  <c r="R731" i="7" s="1"/>
  <c r="AF731" i="7" s="1"/>
  <c r="AG731" i="7" s="1"/>
  <c r="Q732" i="7"/>
  <c r="R732" i="7" s="1"/>
  <c r="AF732" i="7" s="1"/>
  <c r="AG732" i="7" s="1"/>
  <c r="Q733" i="7"/>
  <c r="R733" i="7" s="1"/>
  <c r="AF733" i="7" s="1"/>
  <c r="AG733" i="7" s="1"/>
  <c r="Q734" i="7"/>
  <c r="R734" i="7" s="1"/>
  <c r="AF734" i="7" s="1"/>
  <c r="AG734" i="7" s="1"/>
  <c r="Q735" i="7"/>
  <c r="R735" i="7" s="1"/>
  <c r="AF735" i="7" s="1"/>
  <c r="AG735" i="7" s="1"/>
  <c r="Q736" i="7"/>
  <c r="R736" i="7" s="1"/>
  <c r="AF736" i="7" s="1"/>
  <c r="AG736" i="7" s="1"/>
  <c r="Q737" i="7"/>
  <c r="R737" i="7" s="1"/>
  <c r="AF737" i="7" s="1"/>
  <c r="AG737" i="7" s="1"/>
  <c r="Q738" i="7"/>
  <c r="R738" i="7" s="1"/>
  <c r="AF738" i="7" s="1"/>
  <c r="AG738" i="7" s="1"/>
  <c r="Q739" i="7"/>
  <c r="R739" i="7" s="1"/>
  <c r="AF739" i="7" s="1"/>
  <c r="AG739" i="7" s="1"/>
  <c r="Q740" i="7"/>
  <c r="R740" i="7" s="1"/>
  <c r="AF740" i="7" s="1"/>
  <c r="AG740" i="7" s="1"/>
  <c r="Q741" i="7"/>
  <c r="R741" i="7" s="1"/>
  <c r="AF741" i="7" s="1"/>
  <c r="AG741" i="7" s="1"/>
  <c r="Q742" i="7"/>
  <c r="R742" i="7" s="1"/>
  <c r="AF742" i="7" s="1"/>
  <c r="AG742" i="7" s="1"/>
  <c r="Q743" i="7"/>
  <c r="R743" i="7" s="1"/>
  <c r="AF743" i="7" s="1"/>
  <c r="AG743" i="7" s="1"/>
  <c r="Q744" i="7"/>
  <c r="R744" i="7" s="1"/>
  <c r="AF744" i="7" s="1"/>
  <c r="AG744" i="7" s="1"/>
  <c r="Q745" i="7"/>
  <c r="R745" i="7" s="1"/>
  <c r="AF745" i="7" s="1"/>
  <c r="AG745" i="7" s="1"/>
  <c r="Q746" i="7"/>
  <c r="R746" i="7"/>
  <c r="AF746" i="7" s="1"/>
  <c r="AG746" i="7" s="1"/>
  <c r="Q747" i="7"/>
  <c r="R747" i="7" s="1"/>
  <c r="AF747" i="7" s="1"/>
  <c r="AG747" i="7" s="1"/>
  <c r="Q748" i="7"/>
  <c r="R748" i="7" s="1"/>
  <c r="AF748" i="7" s="1"/>
  <c r="AG748" i="7" s="1"/>
  <c r="Q749" i="7"/>
  <c r="R749" i="7" s="1"/>
  <c r="AF749" i="7" s="1"/>
  <c r="AG749" i="7" s="1"/>
  <c r="Q750" i="7"/>
  <c r="R750" i="7" s="1"/>
  <c r="AF750" i="7" s="1"/>
  <c r="AG750" i="7" s="1"/>
  <c r="Q751" i="7"/>
  <c r="R751" i="7" s="1"/>
  <c r="AF751" i="7" s="1"/>
  <c r="AG751" i="7" s="1"/>
  <c r="Q752" i="7"/>
  <c r="R752" i="7" s="1"/>
  <c r="AF752" i="7" s="1"/>
  <c r="AG752" i="7" s="1"/>
  <c r="Q753" i="7"/>
  <c r="R753" i="7" s="1"/>
  <c r="AF753" i="7" s="1"/>
  <c r="AG753" i="7" s="1"/>
  <c r="Q754" i="7"/>
  <c r="R754" i="7" s="1"/>
  <c r="AF754" i="7" s="1"/>
  <c r="AG754" i="7" s="1"/>
  <c r="Q755" i="7"/>
  <c r="R755" i="7" s="1"/>
  <c r="AF755" i="7" s="1"/>
  <c r="AG755" i="7" s="1"/>
  <c r="Q756" i="7"/>
  <c r="R756" i="7" s="1"/>
  <c r="AF756" i="7" s="1"/>
  <c r="AG756" i="7" s="1"/>
  <c r="Q757" i="7"/>
  <c r="R757" i="7" s="1"/>
  <c r="AF757" i="7" s="1"/>
  <c r="AG757" i="7" s="1"/>
  <c r="Q758" i="7"/>
  <c r="R758" i="7" s="1"/>
  <c r="AF758" i="7" s="1"/>
  <c r="AG758" i="7" s="1"/>
  <c r="Q759" i="7"/>
  <c r="R759" i="7" s="1"/>
  <c r="AF759" i="7" s="1"/>
  <c r="AG759" i="7" s="1"/>
  <c r="Q760" i="7"/>
  <c r="R760" i="7" s="1"/>
  <c r="AF760" i="7" s="1"/>
  <c r="AG760" i="7" s="1"/>
  <c r="Q761" i="7"/>
  <c r="R761" i="7" s="1"/>
  <c r="AF761" i="7" s="1"/>
  <c r="AG761" i="7" s="1"/>
  <c r="Q762" i="7"/>
  <c r="R762" i="7" s="1"/>
  <c r="AF762" i="7" s="1"/>
  <c r="AG762" i="7" s="1"/>
  <c r="Q763" i="7"/>
  <c r="R763" i="7" s="1"/>
  <c r="AF763" i="7" s="1"/>
  <c r="AG763" i="7" s="1"/>
  <c r="Q764" i="7"/>
  <c r="R764" i="7" s="1"/>
  <c r="AF764" i="7" s="1"/>
  <c r="AG764" i="7" s="1"/>
  <c r="Q765" i="7"/>
  <c r="R765" i="7" s="1"/>
  <c r="AF765" i="7" s="1"/>
  <c r="AG765" i="7" s="1"/>
  <c r="Q766" i="7"/>
  <c r="R766" i="7" s="1"/>
  <c r="AF766" i="7" s="1"/>
  <c r="AG766" i="7" s="1"/>
  <c r="Q767" i="7"/>
  <c r="R767" i="7" s="1"/>
  <c r="AF767" i="7" s="1"/>
  <c r="AG767" i="7" s="1"/>
  <c r="Q768" i="7"/>
  <c r="R768" i="7" s="1"/>
  <c r="AF768" i="7" s="1"/>
  <c r="AG768" i="7" s="1"/>
  <c r="Q769" i="7"/>
  <c r="R769" i="7" s="1"/>
  <c r="AF769" i="7" s="1"/>
  <c r="AG769" i="7" s="1"/>
  <c r="Q770" i="7"/>
  <c r="R770" i="7" s="1"/>
  <c r="AF770" i="7" s="1"/>
  <c r="AG770" i="7" s="1"/>
  <c r="Q771" i="7"/>
  <c r="R771" i="7" s="1"/>
  <c r="AF771" i="7" s="1"/>
  <c r="AG771" i="7" s="1"/>
  <c r="Q772" i="7"/>
  <c r="R772" i="7" s="1"/>
  <c r="AF772" i="7" s="1"/>
  <c r="AG772" i="7" s="1"/>
  <c r="Q773" i="7"/>
  <c r="R773" i="7" s="1"/>
  <c r="AF773" i="7" s="1"/>
  <c r="AG773" i="7" s="1"/>
  <c r="Q774" i="7"/>
  <c r="R774" i="7" s="1"/>
  <c r="AF774" i="7" s="1"/>
  <c r="AG774" i="7" s="1"/>
  <c r="Q775" i="7"/>
  <c r="R775" i="7" s="1"/>
  <c r="AF775" i="7" s="1"/>
  <c r="AG775" i="7" s="1"/>
  <c r="Q776" i="7"/>
  <c r="R776" i="7" s="1"/>
  <c r="AF776" i="7" s="1"/>
  <c r="AG776" i="7" s="1"/>
  <c r="Q777" i="7"/>
  <c r="R777" i="7" s="1"/>
  <c r="AF777" i="7" s="1"/>
  <c r="AG777" i="7" s="1"/>
  <c r="Q778" i="7"/>
  <c r="R778" i="7" s="1"/>
  <c r="AF778" i="7" s="1"/>
  <c r="AG778" i="7" s="1"/>
  <c r="Q779" i="7"/>
  <c r="R779" i="7" s="1"/>
  <c r="AF779" i="7" s="1"/>
  <c r="AG779" i="7" s="1"/>
  <c r="Q780" i="7"/>
  <c r="R780" i="7" s="1"/>
  <c r="AF780" i="7" s="1"/>
  <c r="AG780" i="7" s="1"/>
  <c r="Q781" i="7"/>
  <c r="R781" i="7" s="1"/>
  <c r="AF781" i="7" s="1"/>
  <c r="AG781" i="7" s="1"/>
  <c r="Q782" i="7"/>
  <c r="R782" i="7" s="1"/>
  <c r="AF782" i="7" s="1"/>
  <c r="AG782" i="7" s="1"/>
  <c r="Q783" i="7"/>
  <c r="R783" i="7" s="1"/>
  <c r="AF783" i="7" s="1"/>
  <c r="AG783" i="7" s="1"/>
  <c r="Q784" i="7"/>
  <c r="R784" i="7" s="1"/>
  <c r="AF784" i="7" s="1"/>
  <c r="AG784" i="7" s="1"/>
  <c r="Q785" i="7"/>
  <c r="R785" i="7" s="1"/>
  <c r="AF785" i="7" s="1"/>
  <c r="AG785" i="7" s="1"/>
  <c r="Q786" i="7"/>
  <c r="R786" i="7" s="1"/>
  <c r="AF786" i="7" s="1"/>
  <c r="AG786" i="7" s="1"/>
  <c r="Q787" i="7"/>
  <c r="R787" i="7" s="1"/>
  <c r="AF787" i="7" s="1"/>
  <c r="AG787" i="7" s="1"/>
  <c r="Q788" i="7"/>
  <c r="R788" i="7" s="1"/>
  <c r="AF788" i="7" s="1"/>
  <c r="AG788" i="7" s="1"/>
  <c r="Q789" i="7"/>
  <c r="R789" i="7" s="1"/>
  <c r="AF789" i="7" s="1"/>
  <c r="AG789" i="7" s="1"/>
  <c r="Q790" i="7"/>
  <c r="R790" i="7" s="1"/>
  <c r="AF790" i="7" s="1"/>
  <c r="AG790" i="7" s="1"/>
  <c r="Q791" i="7"/>
  <c r="R791" i="7" s="1"/>
  <c r="AF791" i="7" s="1"/>
  <c r="AG791" i="7" s="1"/>
  <c r="Q792" i="7"/>
  <c r="R792" i="7" s="1"/>
  <c r="AF792" i="7" s="1"/>
  <c r="AG792" i="7" s="1"/>
  <c r="Q793" i="7"/>
  <c r="R793" i="7" s="1"/>
  <c r="AF793" i="7" s="1"/>
  <c r="AG793" i="7" s="1"/>
  <c r="Q794" i="7"/>
  <c r="R794" i="7" s="1"/>
  <c r="AF794" i="7" s="1"/>
  <c r="AG794" i="7" s="1"/>
  <c r="Q795" i="7"/>
  <c r="R795" i="7" s="1"/>
  <c r="AF795" i="7" s="1"/>
  <c r="AG795" i="7" s="1"/>
  <c r="Q796" i="7"/>
  <c r="R796" i="7" s="1"/>
  <c r="AF796" i="7" s="1"/>
  <c r="AG796" i="7" s="1"/>
  <c r="Q797" i="7"/>
  <c r="R797" i="7" s="1"/>
  <c r="AF797" i="7" s="1"/>
  <c r="AG797" i="7" s="1"/>
  <c r="Q798" i="7"/>
  <c r="R798" i="7" s="1"/>
  <c r="AF798" i="7" s="1"/>
  <c r="AG798" i="7" s="1"/>
  <c r="Q799" i="7"/>
  <c r="R799" i="7" s="1"/>
  <c r="AF799" i="7" s="1"/>
  <c r="AG799" i="7" s="1"/>
  <c r="Q800" i="7"/>
  <c r="R800" i="7" s="1"/>
  <c r="AF800" i="7" s="1"/>
  <c r="AG800" i="7" s="1"/>
  <c r="Q801" i="7"/>
  <c r="R801" i="7" s="1"/>
  <c r="AF801" i="7" s="1"/>
  <c r="AG801" i="7" s="1"/>
  <c r="Q802" i="7"/>
  <c r="R802" i="7" s="1"/>
  <c r="AF802" i="7" s="1"/>
  <c r="AG802" i="7" s="1"/>
  <c r="Q803" i="7"/>
  <c r="R803" i="7" s="1"/>
  <c r="AF803" i="7" s="1"/>
  <c r="AG803" i="7" s="1"/>
  <c r="Q804" i="7"/>
  <c r="R804" i="7" s="1"/>
  <c r="AF804" i="7" s="1"/>
  <c r="AG804" i="7" s="1"/>
  <c r="Q805" i="7"/>
  <c r="R805" i="7" s="1"/>
  <c r="AF805" i="7" s="1"/>
  <c r="AG805" i="7" s="1"/>
  <c r="Q806" i="7"/>
  <c r="R806" i="7" s="1"/>
  <c r="AF806" i="7" s="1"/>
  <c r="AG806" i="7" s="1"/>
  <c r="Q807" i="7"/>
  <c r="R807" i="7" s="1"/>
  <c r="AF807" i="7" s="1"/>
  <c r="AG807" i="7" s="1"/>
  <c r="Q808" i="7"/>
  <c r="R808" i="7" s="1"/>
  <c r="AF808" i="7" s="1"/>
  <c r="AG808" i="7" s="1"/>
  <c r="Q809" i="7"/>
  <c r="R809" i="7" s="1"/>
  <c r="AF809" i="7" s="1"/>
  <c r="AG809" i="7" s="1"/>
  <c r="Q810" i="7"/>
  <c r="R810" i="7" s="1"/>
  <c r="AF810" i="7" s="1"/>
  <c r="AG810" i="7" s="1"/>
  <c r="Q811" i="7"/>
  <c r="R811" i="7" s="1"/>
  <c r="AF811" i="7" s="1"/>
  <c r="AG811" i="7" s="1"/>
  <c r="Q812" i="7"/>
  <c r="R812" i="7" s="1"/>
  <c r="AF812" i="7" s="1"/>
  <c r="AG812" i="7" s="1"/>
  <c r="Q813" i="7"/>
  <c r="R813" i="7" s="1"/>
  <c r="AF813" i="7" s="1"/>
  <c r="AG813" i="7" s="1"/>
  <c r="Q814" i="7"/>
  <c r="R814" i="7" s="1"/>
  <c r="AF814" i="7" s="1"/>
  <c r="AG814" i="7" s="1"/>
  <c r="Q815" i="7"/>
  <c r="R815" i="7" s="1"/>
  <c r="AF815" i="7" s="1"/>
  <c r="AG815" i="7" s="1"/>
  <c r="Q816" i="7"/>
  <c r="R816" i="7" s="1"/>
  <c r="AF816" i="7" s="1"/>
  <c r="AG816" i="7" s="1"/>
  <c r="Q817" i="7"/>
  <c r="R817" i="7" s="1"/>
  <c r="AF817" i="7" s="1"/>
  <c r="AG817" i="7" s="1"/>
  <c r="Q818" i="7"/>
  <c r="R818" i="7" s="1"/>
  <c r="AF818" i="7" s="1"/>
  <c r="AG818" i="7" s="1"/>
  <c r="Q819" i="7"/>
  <c r="R819" i="7" s="1"/>
  <c r="AF819" i="7" s="1"/>
  <c r="AG819" i="7" s="1"/>
  <c r="Q820" i="7"/>
  <c r="R820" i="7" s="1"/>
  <c r="AF820" i="7" s="1"/>
  <c r="AG820" i="7" s="1"/>
  <c r="Q821" i="7"/>
  <c r="R821" i="7" s="1"/>
  <c r="AF821" i="7" s="1"/>
  <c r="AG821" i="7" s="1"/>
  <c r="Q822" i="7"/>
  <c r="R822" i="7" s="1"/>
  <c r="AF822" i="7" s="1"/>
  <c r="AG822" i="7" s="1"/>
  <c r="Q823" i="7"/>
  <c r="R823" i="7" s="1"/>
  <c r="AF823" i="7" s="1"/>
  <c r="AG823" i="7" s="1"/>
  <c r="Q824" i="7"/>
  <c r="R824" i="7" s="1"/>
  <c r="AF824" i="7" s="1"/>
  <c r="AG824" i="7" s="1"/>
  <c r="Q825" i="7"/>
  <c r="R825" i="7" s="1"/>
  <c r="AF825" i="7" s="1"/>
  <c r="AG825" i="7" s="1"/>
  <c r="Q826" i="7"/>
  <c r="R826" i="7" s="1"/>
  <c r="AF826" i="7" s="1"/>
  <c r="AG826" i="7" s="1"/>
  <c r="Q827" i="7"/>
  <c r="R827" i="7" s="1"/>
  <c r="AF827" i="7" s="1"/>
  <c r="AG827" i="7" s="1"/>
  <c r="Q828" i="7"/>
  <c r="R828" i="7" s="1"/>
  <c r="AF828" i="7" s="1"/>
  <c r="AG828" i="7" s="1"/>
  <c r="Q829" i="7"/>
  <c r="R829" i="7" s="1"/>
  <c r="AF829" i="7" s="1"/>
  <c r="AG829" i="7" s="1"/>
  <c r="Q830" i="7"/>
  <c r="R830" i="7" s="1"/>
  <c r="AF830" i="7" s="1"/>
  <c r="AG830" i="7" s="1"/>
  <c r="Q831" i="7"/>
  <c r="R831" i="7" s="1"/>
  <c r="AF831" i="7" s="1"/>
  <c r="AG831" i="7" s="1"/>
  <c r="Q832" i="7"/>
  <c r="R832" i="7" s="1"/>
  <c r="AF832" i="7" s="1"/>
  <c r="AG832" i="7" s="1"/>
  <c r="Q833" i="7"/>
  <c r="R833" i="7" s="1"/>
  <c r="AF833" i="7" s="1"/>
  <c r="AG833" i="7" s="1"/>
  <c r="Q834" i="7"/>
  <c r="R834" i="7" s="1"/>
  <c r="AF834" i="7" s="1"/>
  <c r="AG834" i="7" s="1"/>
  <c r="Q835" i="7"/>
  <c r="R835" i="7" s="1"/>
  <c r="AF835" i="7" s="1"/>
  <c r="AG835" i="7" s="1"/>
  <c r="Q836" i="7"/>
  <c r="R836" i="7" s="1"/>
  <c r="AF836" i="7" s="1"/>
  <c r="AG836" i="7" s="1"/>
  <c r="Q837" i="7"/>
  <c r="R837" i="7" s="1"/>
  <c r="AF837" i="7" s="1"/>
  <c r="AG837" i="7" s="1"/>
  <c r="Q838" i="7"/>
  <c r="R838" i="7" s="1"/>
  <c r="AF838" i="7" s="1"/>
  <c r="AG838" i="7" s="1"/>
  <c r="Q839" i="7"/>
  <c r="R839" i="7" s="1"/>
  <c r="AF839" i="7" s="1"/>
  <c r="AG839" i="7" s="1"/>
  <c r="Q840" i="7"/>
  <c r="R840" i="7" s="1"/>
  <c r="AF840" i="7" s="1"/>
  <c r="AG840" i="7" s="1"/>
  <c r="Q841" i="7"/>
  <c r="R841" i="7" s="1"/>
  <c r="AF841" i="7" s="1"/>
  <c r="AG841" i="7" s="1"/>
  <c r="Q842" i="7"/>
  <c r="R842" i="7" s="1"/>
  <c r="AF842" i="7" s="1"/>
  <c r="AG842" i="7" s="1"/>
  <c r="Q843" i="7"/>
  <c r="R843" i="7" s="1"/>
  <c r="AF843" i="7" s="1"/>
  <c r="AG843" i="7" s="1"/>
  <c r="Q844" i="7"/>
  <c r="R844" i="7" s="1"/>
  <c r="AF844" i="7" s="1"/>
  <c r="AG844" i="7" s="1"/>
  <c r="Q845" i="7"/>
  <c r="R845" i="7" s="1"/>
  <c r="AF845" i="7" s="1"/>
  <c r="AG845" i="7" s="1"/>
  <c r="Q846" i="7"/>
  <c r="R846" i="7" s="1"/>
  <c r="AF846" i="7" s="1"/>
  <c r="AG846" i="7" s="1"/>
  <c r="Q847" i="7"/>
  <c r="R847" i="7" s="1"/>
  <c r="AF847" i="7" s="1"/>
  <c r="AG847" i="7" s="1"/>
  <c r="Q848" i="7"/>
  <c r="R848" i="7" s="1"/>
  <c r="AF848" i="7" s="1"/>
  <c r="AG848" i="7" s="1"/>
  <c r="Q849" i="7"/>
  <c r="R849" i="7" s="1"/>
  <c r="AF849" i="7" s="1"/>
  <c r="AG849" i="7" s="1"/>
  <c r="Q850" i="7"/>
  <c r="R850" i="7" s="1"/>
  <c r="AF850" i="7" s="1"/>
  <c r="AG850" i="7" s="1"/>
  <c r="Q851" i="7"/>
  <c r="R851" i="7" s="1"/>
  <c r="AF851" i="7" s="1"/>
  <c r="AG851" i="7" s="1"/>
  <c r="Q852" i="7"/>
  <c r="R852" i="7" s="1"/>
  <c r="AF852" i="7" s="1"/>
  <c r="AG852" i="7" s="1"/>
  <c r="Q853" i="7"/>
  <c r="R853" i="7" s="1"/>
  <c r="AF853" i="7" s="1"/>
  <c r="AG853" i="7" s="1"/>
  <c r="Q854" i="7"/>
  <c r="R854" i="7" s="1"/>
  <c r="AF854" i="7" s="1"/>
  <c r="AG854" i="7" s="1"/>
  <c r="Q855" i="7"/>
  <c r="R855" i="7" s="1"/>
  <c r="AF855" i="7" s="1"/>
  <c r="AG855" i="7" s="1"/>
  <c r="Q856" i="7"/>
  <c r="R856" i="7" s="1"/>
  <c r="AF856" i="7" s="1"/>
  <c r="AG856" i="7" s="1"/>
  <c r="Q857" i="7"/>
  <c r="R857" i="7" s="1"/>
  <c r="AF857" i="7" s="1"/>
  <c r="AG857" i="7" s="1"/>
  <c r="Q858" i="7"/>
  <c r="R858" i="7" s="1"/>
  <c r="AF858" i="7" s="1"/>
  <c r="AG858" i="7" s="1"/>
  <c r="Q859" i="7"/>
  <c r="R859" i="7" s="1"/>
  <c r="AF859" i="7" s="1"/>
  <c r="AG859" i="7" s="1"/>
  <c r="Q860" i="7"/>
  <c r="R860" i="7" s="1"/>
  <c r="AF860" i="7" s="1"/>
  <c r="AG860" i="7" s="1"/>
  <c r="Q861" i="7"/>
  <c r="R861" i="7" s="1"/>
  <c r="AF861" i="7" s="1"/>
  <c r="AG861" i="7" s="1"/>
  <c r="Q862" i="7"/>
  <c r="R862" i="7" s="1"/>
  <c r="AF862" i="7" s="1"/>
  <c r="AG862" i="7" s="1"/>
  <c r="Q863" i="7"/>
  <c r="R863" i="7" s="1"/>
  <c r="AF863" i="7" s="1"/>
  <c r="AG863" i="7" s="1"/>
  <c r="Q864" i="7"/>
  <c r="R864" i="7" s="1"/>
  <c r="AF864" i="7" s="1"/>
  <c r="AG864" i="7" s="1"/>
  <c r="Q865" i="7"/>
  <c r="R865" i="7" s="1"/>
  <c r="AF865" i="7" s="1"/>
  <c r="AG865" i="7" s="1"/>
  <c r="Q866" i="7"/>
  <c r="R866" i="7" s="1"/>
  <c r="AF866" i="7" s="1"/>
  <c r="AG866" i="7" s="1"/>
  <c r="Q867" i="7"/>
  <c r="R867" i="7" s="1"/>
  <c r="AF867" i="7" s="1"/>
  <c r="AG867" i="7" s="1"/>
  <c r="Q868" i="7"/>
  <c r="R868" i="7" s="1"/>
  <c r="AF868" i="7" s="1"/>
  <c r="AG868" i="7" s="1"/>
  <c r="Q869" i="7"/>
  <c r="R869" i="7" s="1"/>
  <c r="AF869" i="7" s="1"/>
  <c r="AG869" i="7" s="1"/>
  <c r="Q870" i="7"/>
  <c r="R870" i="7" s="1"/>
  <c r="AF870" i="7" s="1"/>
  <c r="AG870" i="7" s="1"/>
  <c r="Q871" i="7"/>
  <c r="R871" i="7" s="1"/>
  <c r="AF871" i="7" s="1"/>
  <c r="AG871" i="7" s="1"/>
  <c r="Q872" i="7"/>
  <c r="R872" i="7" s="1"/>
  <c r="AF872" i="7" s="1"/>
  <c r="AG872" i="7" s="1"/>
  <c r="Q873" i="7"/>
  <c r="R873" i="7" s="1"/>
  <c r="AF873" i="7" s="1"/>
  <c r="AG873" i="7" s="1"/>
  <c r="Q874" i="7"/>
  <c r="R874" i="7" s="1"/>
  <c r="AF874" i="7" s="1"/>
  <c r="AG874" i="7" s="1"/>
  <c r="Q875" i="7"/>
  <c r="R875" i="7" s="1"/>
  <c r="AF875" i="7" s="1"/>
  <c r="AG875" i="7" s="1"/>
  <c r="Q876" i="7"/>
  <c r="R876" i="7" s="1"/>
  <c r="AF876" i="7" s="1"/>
  <c r="AG876" i="7" s="1"/>
  <c r="Q877" i="7"/>
  <c r="R877" i="7" s="1"/>
  <c r="AF877" i="7" s="1"/>
  <c r="AG877" i="7" s="1"/>
  <c r="Q878" i="7"/>
  <c r="R878" i="7" s="1"/>
  <c r="AF878" i="7" s="1"/>
  <c r="AG878" i="7" s="1"/>
  <c r="Q879" i="7"/>
  <c r="R879" i="7" s="1"/>
  <c r="AF879" i="7" s="1"/>
  <c r="AG879" i="7" s="1"/>
  <c r="Q880" i="7"/>
  <c r="R880" i="7" s="1"/>
  <c r="AF880" i="7" s="1"/>
  <c r="AG880" i="7" s="1"/>
  <c r="Q881" i="7"/>
  <c r="R881" i="7" s="1"/>
  <c r="AF881" i="7" s="1"/>
  <c r="AG881" i="7" s="1"/>
  <c r="Q882" i="7"/>
  <c r="R882" i="7" s="1"/>
  <c r="AF882" i="7" s="1"/>
  <c r="AG882" i="7" s="1"/>
  <c r="Q883" i="7"/>
  <c r="R883" i="7" s="1"/>
  <c r="AF883" i="7" s="1"/>
  <c r="AG883" i="7" s="1"/>
  <c r="Q884" i="7"/>
  <c r="R884" i="7" s="1"/>
  <c r="AF884" i="7" s="1"/>
  <c r="AG884" i="7" s="1"/>
  <c r="Q885" i="7"/>
  <c r="R885" i="7" s="1"/>
  <c r="AF885" i="7" s="1"/>
  <c r="AG885" i="7" s="1"/>
  <c r="Q886" i="7"/>
  <c r="R886" i="7" s="1"/>
  <c r="AF886" i="7" s="1"/>
  <c r="AG886" i="7" s="1"/>
  <c r="Q887" i="7"/>
  <c r="R887" i="7" s="1"/>
  <c r="AF887" i="7" s="1"/>
  <c r="AG887" i="7" s="1"/>
  <c r="Q888" i="7"/>
  <c r="R888" i="7" s="1"/>
  <c r="AF888" i="7" s="1"/>
  <c r="AG888" i="7" s="1"/>
  <c r="Q889" i="7"/>
  <c r="R889" i="7" s="1"/>
  <c r="AF889" i="7" s="1"/>
  <c r="AG889" i="7" s="1"/>
  <c r="Q890" i="7"/>
  <c r="R890" i="7" s="1"/>
  <c r="AF890" i="7" s="1"/>
  <c r="AG890" i="7" s="1"/>
  <c r="Q891" i="7"/>
  <c r="R891" i="7" s="1"/>
  <c r="AF891" i="7" s="1"/>
  <c r="AG891" i="7" s="1"/>
  <c r="Q892" i="7"/>
  <c r="R892" i="7"/>
  <c r="AF892" i="7" s="1"/>
  <c r="AG892" i="7" s="1"/>
  <c r="Q893" i="7"/>
  <c r="R893" i="7" s="1"/>
  <c r="AF893" i="7" s="1"/>
  <c r="AG893" i="7" s="1"/>
  <c r="Q894" i="7"/>
  <c r="R894" i="7" s="1"/>
  <c r="AF894" i="7" s="1"/>
  <c r="AG894" i="7" s="1"/>
  <c r="Q895" i="7"/>
  <c r="R895" i="7" s="1"/>
  <c r="AF895" i="7" s="1"/>
  <c r="AG895" i="7" s="1"/>
  <c r="Q896" i="7"/>
  <c r="R896" i="7" s="1"/>
  <c r="AF896" i="7" s="1"/>
  <c r="AG896" i="7" s="1"/>
  <c r="Q897" i="7"/>
  <c r="R897" i="7" s="1"/>
  <c r="AF897" i="7" s="1"/>
  <c r="AG897" i="7" s="1"/>
  <c r="Q898" i="7"/>
  <c r="R898" i="7" s="1"/>
  <c r="AF898" i="7" s="1"/>
  <c r="AG898" i="7" s="1"/>
  <c r="Q899" i="7"/>
  <c r="R899" i="7" s="1"/>
  <c r="AF899" i="7" s="1"/>
  <c r="AG899" i="7" s="1"/>
  <c r="Q900" i="7"/>
  <c r="R900" i="7" s="1"/>
  <c r="AF900" i="7" s="1"/>
  <c r="AG900" i="7" s="1"/>
  <c r="Q901" i="7"/>
  <c r="R901" i="7" s="1"/>
  <c r="AF901" i="7" s="1"/>
  <c r="AG901" i="7" s="1"/>
  <c r="Q902" i="7"/>
  <c r="R902" i="7" s="1"/>
  <c r="AF902" i="7" s="1"/>
  <c r="AG902" i="7" s="1"/>
  <c r="Q903" i="7"/>
  <c r="R903" i="7" s="1"/>
  <c r="AF903" i="7" s="1"/>
  <c r="AG903" i="7" s="1"/>
  <c r="Q904" i="7"/>
  <c r="R904" i="7" s="1"/>
  <c r="AF904" i="7" s="1"/>
  <c r="AG904" i="7" s="1"/>
  <c r="Q905" i="7"/>
  <c r="R905" i="7"/>
  <c r="AF905" i="7" s="1"/>
  <c r="AG905" i="7" s="1"/>
  <c r="Q906" i="7"/>
  <c r="R906" i="7"/>
  <c r="AF906" i="7" s="1"/>
  <c r="AG906" i="7" s="1"/>
  <c r="Q907" i="7"/>
  <c r="R907" i="7" s="1"/>
  <c r="AF907" i="7" s="1"/>
  <c r="AG907" i="7" s="1"/>
  <c r="Q908" i="7"/>
  <c r="R908" i="7" s="1"/>
  <c r="AF908" i="7" s="1"/>
  <c r="AG908" i="7" s="1"/>
  <c r="Q909" i="7"/>
  <c r="R909" i="7"/>
  <c r="AF909" i="7" s="1"/>
  <c r="AG909" i="7" s="1"/>
  <c r="Q910" i="7"/>
  <c r="R910" i="7"/>
  <c r="AF910" i="7" s="1"/>
  <c r="AG910" i="7" s="1"/>
  <c r="Q911" i="7"/>
  <c r="R911" i="7" s="1"/>
  <c r="AF911" i="7" s="1"/>
  <c r="AG911" i="7" s="1"/>
  <c r="Q912" i="7"/>
  <c r="R912" i="7" s="1"/>
  <c r="AF912" i="7" s="1"/>
  <c r="AG912" i="7" s="1"/>
  <c r="Q913" i="7"/>
  <c r="R913" i="7" s="1"/>
  <c r="AF913" i="7" s="1"/>
  <c r="AG913" i="7" s="1"/>
  <c r="Q914" i="7"/>
  <c r="R914" i="7" s="1"/>
  <c r="AF914" i="7" s="1"/>
  <c r="AG914" i="7" s="1"/>
  <c r="Q915" i="7"/>
  <c r="R915" i="7" s="1"/>
  <c r="AF915" i="7" s="1"/>
  <c r="AG915" i="7" s="1"/>
  <c r="Q916" i="7"/>
  <c r="R916" i="7" s="1"/>
  <c r="AF916" i="7" s="1"/>
  <c r="AG916" i="7" s="1"/>
  <c r="Q917" i="7"/>
  <c r="R917" i="7" s="1"/>
  <c r="AF917" i="7" s="1"/>
  <c r="AG917" i="7" s="1"/>
  <c r="Q918" i="7"/>
  <c r="R918" i="7" s="1"/>
  <c r="AF918" i="7" s="1"/>
  <c r="AG918" i="7" s="1"/>
  <c r="Q919" i="7"/>
  <c r="R919" i="7" s="1"/>
  <c r="AF919" i="7" s="1"/>
  <c r="AG919" i="7" s="1"/>
  <c r="Q920" i="7"/>
  <c r="R920" i="7" s="1"/>
  <c r="AF920" i="7" s="1"/>
  <c r="AG920" i="7" s="1"/>
  <c r="Q921" i="7"/>
  <c r="R921" i="7"/>
  <c r="AF921" i="7" s="1"/>
  <c r="AG921" i="7" s="1"/>
  <c r="Q922" i="7"/>
  <c r="R922" i="7"/>
  <c r="AF922" i="7" s="1"/>
  <c r="AG922" i="7" s="1"/>
  <c r="Q923" i="7"/>
  <c r="R923" i="7" s="1"/>
  <c r="AF923" i="7" s="1"/>
  <c r="AG923" i="7" s="1"/>
  <c r="Q924" i="7"/>
  <c r="R924" i="7" s="1"/>
  <c r="AF924" i="7" s="1"/>
  <c r="AG924" i="7" s="1"/>
  <c r="Q925" i="7"/>
  <c r="R925" i="7"/>
  <c r="AF925" i="7" s="1"/>
  <c r="AG925" i="7" s="1"/>
  <c r="Q926" i="7"/>
  <c r="R926" i="7"/>
  <c r="AF926" i="7" s="1"/>
  <c r="AG926" i="7" s="1"/>
  <c r="Q927" i="7"/>
  <c r="R927" i="7" s="1"/>
  <c r="AF927" i="7" s="1"/>
  <c r="AG927" i="7" s="1"/>
  <c r="Q928" i="7"/>
  <c r="R928" i="7" s="1"/>
  <c r="AF928" i="7" s="1"/>
  <c r="AG928" i="7" s="1"/>
  <c r="Q929" i="7"/>
  <c r="R929" i="7" s="1"/>
  <c r="AF929" i="7" s="1"/>
  <c r="AG929" i="7" s="1"/>
  <c r="Q930" i="7"/>
  <c r="R930" i="7" s="1"/>
  <c r="AF930" i="7" s="1"/>
  <c r="AG930" i="7" s="1"/>
  <c r="Q931" i="7"/>
  <c r="R931" i="7" s="1"/>
  <c r="AF931" i="7" s="1"/>
  <c r="AG931" i="7" s="1"/>
  <c r="Q932" i="7"/>
  <c r="R932" i="7" s="1"/>
  <c r="AF932" i="7" s="1"/>
  <c r="AG932" i="7" s="1"/>
  <c r="Q933" i="7"/>
  <c r="R933" i="7" s="1"/>
  <c r="AF933" i="7" s="1"/>
  <c r="AG933" i="7" s="1"/>
  <c r="Q934" i="7"/>
  <c r="R934" i="7" s="1"/>
  <c r="AF934" i="7" s="1"/>
  <c r="AG934" i="7" s="1"/>
  <c r="Q935" i="7"/>
  <c r="R935" i="7" s="1"/>
  <c r="AF935" i="7" s="1"/>
  <c r="AG935" i="7" s="1"/>
  <c r="Q936" i="7"/>
  <c r="R936" i="7" s="1"/>
  <c r="AF936" i="7" s="1"/>
  <c r="AG936" i="7" s="1"/>
  <c r="Q937" i="7"/>
  <c r="R937" i="7"/>
  <c r="AF937" i="7" s="1"/>
  <c r="AG937" i="7" s="1"/>
  <c r="Q938" i="7"/>
  <c r="R938" i="7"/>
  <c r="AF938" i="7" s="1"/>
  <c r="AG938" i="7" s="1"/>
  <c r="Q939" i="7"/>
  <c r="R939" i="7" s="1"/>
  <c r="AF939" i="7" s="1"/>
  <c r="AG939" i="7" s="1"/>
  <c r="Q940" i="7"/>
  <c r="R940" i="7" s="1"/>
  <c r="AF940" i="7" s="1"/>
  <c r="AG940" i="7" s="1"/>
  <c r="Q941" i="7"/>
  <c r="R941" i="7"/>
  <c r="AF941" i="7" s="1"/>
  <c r="AG941" i="7" s="1"/>
  <c r="Q942" i="7"/>
  <c r="R942" i="7"/>
  <c r="AF942" i="7" s="1"/>
  <c r="AG942" i="7" s="1"/>
  <c r="Q943" i="7"/>
  <c r="R943" i="7" s="1"/>
  <c r="AF943" i="7" s="1"/>
  <c r="AG943" i="7" s="1"/>
  <c r="Q944" i="7"/>
  <c r="R944" i="7" s="1"/>
  <c r="AF944" i="7" s="1"/>
  <c r="AG944" i="7" s="1"/>
  <c r="Q945" i="7"/>
  <c r="R945" i="7" s="1"/>
  <c r="AF945" i="7" s="1"/>
  <c r="AG945" i="7" s="1"/>
  <c r="Q946" i="7"/>
  <c r="R946" i="7" s="1"/>
  <c r="AF946" i="7" s="1"/>
  <c r="AG946" i="7" s="1"/>
  <c r="Q947" i="7"/>
  <c r="R947" i="7" s="1"/>
  <c r="AF947" i="7" s="1"/>
  <c r="AG947" i="7" s="1"/>
  <c r="Q948" i="7"/>
  <c r="R948" i="7" s="1"/>
  <c r="AF948" i="7" s="1"/>
  <c r="AG948" i="7" s="1"/>
  <c r="Q949" i="7"/>
  <c r="R949" i="7" s="1"/>
  <c r="AF949" i="7" s="1"/>
  <c r="AG949" i="7" s="1"/>
  <c r="Q950" i="7"/>
  <c r="R950" i="7" s="1"/>
  <c r="AF950" i="7" s="1"/>
  <c r="AG950" i="7" s="1"/>
  <c r="Q951" i="7"/>
  <c r="R951" i="7" s="1"/>
  <c r="AF951" i="7" s="1"/>
  <c r="AG951" i="7" s="1"/>
  <c r="Q952" i="7"/>
  <c r="R952" i="7" s="1"/>
  <c r="AF952" i="7" s="1"/>
  <c r="AG952" i="7" s="1"/>
  <c r="Q953" i="7"/>
  <c r="R953" i="7"/>
  <c r="AF953" i="7" s="1"/>
  <c r="AG953" i="7" s="1"/>
  <c r="Q954" i="7"/>
  <c r="R954" i="7"/>
  <c r="AF954" i="7" s="1"/>
  <c r="AG954" i="7" s="1"/>
  <c r="Q955" i="7"/>
  <c r="R955" i="7" s="1"/>
  <c r="AF955" i="7" s="1"/>
  <c r="AG955" i="7" s="1"/>
  <c r="Q956" i="7"/>
  <c r="R956" i="7" s="1"/>
  <c r="AF956" i="7" s="1"/>
  <c r="AG956" i="7" s="1"/>
  <c r="Q957" i="7"/>
  <c r="R957" i="7"/>
  <c r="AF957" i="7" s="1"/>
  <c r="AG957" i="7" s="1"/>
  <c r="Q958" i="7"/>
  <c r="R958" i="7"/>
  <c r="AF958" i="7" s="1"/>
  <c r="AG958" i="7" s="1"/>
  <c r="Q959" i="7"/>
  <c r="R959" i="7" s="1"/>
  <c r="AF959" i="7" s="1"/>
  <c r="AG959" i="7" s="1"/>
  <c r="Q960" i="7"/>
  <c r="R960" i="7" s="1"/>
  <c r="AF960" i="7" s="1"/>
  <c r="AG960" i="7" s="1"/>
  <c r="Q961" i="7"/>
  <c r="R961" i="7" s="1"/>
  <c r="AF961" i="7" s="1"/>
  <c r="AG961" i="7" s="1"/>
  <c r="Q962" i="7"/>
  <c r="R962" i="7" s="1"/>
  <c r="AF962" i="7" s="1"/>
  <c r="AG962" i="7" s="1"/>
  <c r="Q963" i="7"/>
  <c r="R963" i="7" s="1"/>
  <c r="AF963" i="7" s="1"/>
  <c r="AG963" i="7" s="1"/>
  <c r="Q964" i="7"/>
  <c r="R964" i="7" s="1"/>
  <c r="AF964" i="7" s="1"/>
  <c r="AG964" i="7" s="1"/>
  <c r="Q965" i="7"/>
  <c r="R965" i="7" s="1"/>
  <c r="AF965" i="7" s="1"/>
  <c r="AG965" i="7" s="1"/>
  <c r="Q966" i="7"/>
  <c r="R966" i="7" s="1"/>
  <c r="AF966" i="7" s="1"/>
  <c r="AG966" i="7" s="1"/>
  <c r="Q967" i="7"/>
  <c r="R967" i="7" s="1"/>
  <c r="AF967" i="7" s="1"/>
  <c r="AG967" i="7" s="1"/>
  <c r="Q968" i="7"/>
  <c r="R968" i="7" s="1"/>
  <c r="AF968" i="7" s="1"/>
  <c r="AG968" i="7" s="1"/>
  <c r="Q969" i="7"/>
  <c r="R969" i="7"/>
  <c r="AF969" i="7" s="1"/>
  <c r="AG969" i="7" s="1"/>
  <c r="Q970" i="7"/>
  <c r="R970" i="7"/>
  <c r="AF970" i="7" s="1"/>
  <c r="AG970" i="7" s="1"/>
  <c r="Q971" i="7"/>
  <c r="R971" i="7" s="1"/>
  <c r="AF971" i="7" s="1"/>
  <c r="AG971" i="7" s="1"/>
  <c r="Q972" i="7"/>
  <c r="R972" i="7" s="1"/>
  <c r="AF972" i="7" s="1"/>
  <c r="AG972" i="7" s="1"/>
  <c r="Q973" i="7"/>
  <c r="R973" i="7"/>
  <c r="AF973" i="7" s="1"/>
  <c r="AG973" i="7" s="1"/>
  <c r="Q974" i="7"/>
  <c r="R974" i="7"/>
  <c r="AF974" i="7" s="1"/>
  <c r="AG974" i="7" s="1"/>
  <c r="Q975" i="7"/>
  <c r="R975" i="7" s="1"/>
  <c r="AF975" i="7" s="1"/>
  <c r="AG975" i="7" s="1"/>
  <c r="Q976" i="7"/>
  <c r="R976" i="7" s="1"/>
  <c r="AF976" i="7" s="1"/>
  <c r="AG976" i="7" s="1"/>
  <c r="Q977" i="7"/>
  <c r="R977" i="7" s="1"/>
  <c r="AF977" i="7" s="1"/>
  <c r="AG977" i="7" s="1"/>
  <c r="Q978" i="7"/>
  <c r="R978" i="7" s="1"/>
  <c r="AF978" i="7" s="1"/>
  <c r="AG978" i="7" s="1"/>
  <c r="Q979" i="7"/>
  <c r="R979" i="7" s="1"/>
  <c r="AF979" i="7" s="1"/>
  <c r="AG979" i="7" s="1"/>
  <c r="Q980" i="7"/>
  <c r="R980" i="7" s="1"/>
  <c r="AF980" i="7" s="1"/>
  <c r="AG980" i="7" s="1"/>
  <c r="Q981" i="7"/>
  <c r="R981" i="7" s="1"/>
  <c r="AF981" i="7" s="1"/>
  <c r="AG981" i="7" s="1"/>
  <c r="Q982" i="7"/>
  <c r="R982" i="7" s="1"/>
  <c r="AF982" i="7" s="1"/>
  <c r="AG982" i="7" s="1"/>
  <c r="Q983" i="7"/>
  <c r="R983" i="7" s="1"/>
  <c r="AF983" i="7" s="1"/>
  <c r="AG983" i="7" s="1"/>
  <c r="Q984" i="7"/>
  <c r="R984" i="7" s="1"/>
  <c r="AF984" i="7" s="1"/>
  <c r="AG984" i="7" s="1"/>
  <c r="Q985" i="7"/>
  <c r="R985" i="7"/>
  <c r="AF985" i="7" s="1"/>
  <c r="AG985" i="7" s="1"/>
  <c r="Q986" i="7"/>
  <c r="R986" i="7"/>
  <c r="AF986" i="7" s="1"/>
  <c r="AG986" i="7" s="1"/>
  <c r="Q987" i="7"/>
  <c r="R987" i="7" s="1"/>
  <c r="AF987" i="7" s="1"/>
  <c r="AG987" i="7" s="1"/>
  <c r="Q988" i="7"/>
  <c r="R988" i="7" s="1"/>
  <c r="AF988" i="7" s="1"/>
  <c r="AG988" i="7" s="1"/>
  <c r="Q989" i="7"/>
  <c r="R989" i="7"/>
  <c r="AF989" i="7" s="1"/>
  <c r="AG989" i="7" s="1"/>
  <c r="Q990" i="7"/>
  <c r="R990" i="7"/>
  <c r="AF990" i="7" s="1"/>
  <c r="AG990" i="7" s="1"/>
  <c r="Q991" i="7"/>
  <c r="R991" i="7" s="1"/>
  <c r="AF991" i="7" s="1"/>
  <c r="AG991" i="7" s="1"/>
  <c r="Q992" i="7"/>
  <c r="R992" i="7" s="1"/>
  <c r="AF992" i="7" s="1"/>
  <c r="AG992" i="7" s="1"/>
  <c r="Q993" i="7"/>
  <c r="R993" i="7" s="1"/>
  <c r="AF993" i="7" s="1"/>
  <c r="AG993" i="7" s="1"/>
  <c r="Q994" i="7"/>
  <c r="R994" i="7" s="1"/>
  <c r="AF994" i="7" s="1"/>
  <c r="AG994" i="7" s="1"/>
  <c r="Q995" i="7"/>
  <c r="R995" i="7" s="1"/>
  <c r="AF995" i="7" s="1"/>
  <c r="AG995" i="7" s="1"/>
  <c r="Q996" i="7"/>
  <c r="R996" i="7" s="1"/>
  <c r="AF996" i="7" s="1"/>
  <c r="AG996" i="7" s="1"/>
  <c r="Q997" i="7"/>
  <c r="R997" i="7" s="1"/>
  <c r="AF997" i="7" s="1"/>
  <c r="AG997" i="7" s="1"/>
  <c r="Q998" i="7"/>
  <c r="R998" i="7" s="1"/>
  <c r="AF998" i="7" s="1"/>
  <c r="AG998" i="7" s="1"/>
  <c r="Q999" i="7"/>
  <c r="R999" i="7" s="1"/>
  <c r="AF999" i="7" s="1"/>
  <c r="AG999" i="7" s="1"/>
  <c r="Q1000" i="7"/>
  <c r="R1000" i="7" s="1"/>
  <c r="AF1000" i="7" s="1"/>
  <c r="AG1000" i="7" s="1"/>
  <c r="Q1001" i="7"/>
  <c r="R1001" i="7" s="1"/>
  <c r="AF1001" i="7" s="1"/>
  <c r="AG1001" i="7" s="1"/>
  <c r="Q1002" i="7"/>
  <c r="R1002" i="7" s="1"/>
  <c r="AF1002" i="7" s="1"/>
  <c r="AG1002" i="7" s="1"/>
  <c r="Q1003" i="7"/>
  <c r="R1003" i="7" s="1"/>
  <c r="AF1003" i="7" s="1"/>
  <c r="AG1003" i="7" s="1"/>
  <c r="Q1004" i="7"/>
  <c r="R1004" i="7" s="1"/>
  <c r="AF1004" i="7" s="1"/>
  <c r="AG1004" i="7" s="1"/>
  <c r="Q1005" i="7"/>
  <c r="R1005" i="7" s="1"/>
  <c r="AF1005" i="7" s="1"/>
  <c r="AG1005" i="7" s="1"/>
  <c r="Q1006" i="7"/>
  <c r="R1006" i="7" s="1"/>
  <c r="AF1006" i="7" s="1"/>
  <c r="AG1006" i="7" s="1"/>
  <c r="Q1007" i="7"/>
  <c r="R1007" i="7" s="1"/>
  <c r="AF1007" i="7" s="1"/>
  <c r="AG1007" i="7" s="1"/>
  <c r="Q1008" i="7"/>
  <c r="R1008" i="7" s="1"/>
  <c r="AF1008" i="7" s="1"/>
  <c r="AG1008" i="7" s="1"/>
  <c r="Q1009" i="7"/>
  <c r="R1009" i="7"/>
  <c r="AF1009" i="7" s="1"/>
  <c r="AG1009" i="7" s="1"/>
  <c r="Q1010" i="7"/>
  <c r="R1010" i="7" s="1"/>
  <c r="AF1010" i="7"/>
  <c r="AG1010" i="7" s="1"/>
  <c r="Q1011" i="7"/>
  <c r="R1011" i="7" s="1"/>
  <c r="AF1011" i="7" s="1"/>
  <c r="AG1011" i="7" s="1"/>
  <c r="Q1012" i="7"/>
  <c r="R1012" i="7" s="1"/>
  <c r="AF1012" i="7" s="1"/>
  <c r="AG1012" i="7" s="1"/>
  <c r="Q1013" i="7"/>
  <c r="R1013" i="7"/>
  <c r="AF1013" i="7" s="1"/>
  <c r="AG1013" i="7" s="1"/>
  <c r="Q1014" i="7"/>
  <c r="R1014" i="7" s="1"/>
  <c r="AF1014" i="7" s="1"/>
  <c r="AG1014" i="7" s="1"/>
  <c r="Q1015" i="7"/>
  <c r="R1015" i="7" s="1"/>
  <c r="AF1015" i="7" s="1"/>
  <c r="AG1015" i="7" s="1"/>
  <c r="Q1016" i="7"/>
  <c r="R1016" i="7" s="1"/>
  <c r="AF1016" i="7" s="1"/>
  <c r="AG1016" i="7" s="1"/>
  <c r="Q1017" i="7"/>
  <c r="R1017" i="7" s="1"/>
  <c r="AF1017" i="7" s="1"/>
  <c r="AG1017" i="7" s="1"/>
  <c r="Q1018" i="7"/>
  <c r="R1018" i="7" s="1"/>
  <c r="AF1018" i="7" s="1"/>
  <c r="AG1018" i="7" s="1"/>
  <c r="Q1019" i="7"/>
  <c r="R1019" i="7" s="1"/>
  <c r="AF1019" i="7" s="1"/>
  <c r="AG1019" i="7" s="1"/>
  <c r="Q1020" i="7"/>
  <c r="R1020" i="7" s="1"/>
  <c r="AF1020" i="7" s="1"/>
  <c r="AG1020" i="7" s="1"/>
  <c r="Q1021" i="7"/>
  <c r="R1021" i="7" s="1"/>
  <c r="AF1021" i="7" s="1"/>
  <c r="AG1021" i="7" s="1"/>
  <c r="Q1022" i="7"/>
  <c r="R1022" i="7" s="1"/>
  <c r="AF1022" i="7" s="1"/>
  <c r="AG1022" i="7" s="1"/>
  <c r="Q1023" i="7"/>
  <c r="R1023" i="7" s="1"/>
  <c r="AF1023" i="7" s="1"/>
  <c r="AG1023" i="7" s="1"/>
  <c r="Q1024" i="7"/>
  <c r="R1024" i="7" s="1"/>
  <c r="AF1024" i="7" s="1"/>
  <c r="AG1024" i="7" s="1"/>
  <c r="Q1025" i="7"/>
  <c r="R1025" i="7" s="1"/>
  <c r="AF1025" i="7" s="1"/>
  <c r="AG1025" i="7" s="1"/>
  <c r="Q1026" i="7"/>
  <c r="R1026" i="7" s="1"/>
  <c r="AF1026" i="7" s="1"/>
  <c r="AG1026" i="7" s="1"/>
  <c r="Q1027" i="7"/>
  <c r="R1027" i="7" s="1"/>
  <c r="AF1027" i="7" s="1"/>
  <c r="AG1027" i="7" s="1"/>
  <c r="Q1028" i="7"/>
  <c r="R1028" i="7" s="1"/>
  <c r="AF1028" i="7" s="1"/>
  <c r="AG1028" i="7" s="1"/>
  <c r="Q1029" i="7"/>
  <c r="R1029" i="7" s="1"/>
  <c r="AF1029" i="7" s="1"/>
  <c r="AG1029" i="7" s="1"/>
  <c r="Q1030" i="7"/>
  <c r="R1030" i="7" s="1"/>
  <c r="AF1030" i="7" s="1"/>
  <c r="AG1030" i="7" s="1"/>
  <c r="Q1031" i="7"/>
  <c r="R1031" i="7" s="1"/>
  <c r="AF1031" i="7" s="1"/>
  <c r="AG1031" i="7" s="1"/>
  <c r="Q1032" i="7"/>
  <c r="R1032" i="7" s="1"/>
  <c r="AF1032" i="7" s="1"/>
  <c r="AG1032" i="7" s="1"/>
  <c r="Q1033" i="7"/>
  <c r="R1033" i="7" s="1"/>
  <c r="AF1033" i="7" s="1"/>
  <c r="AG1033" i="7" s="1"/>
  <c r="Q1034" i="7"/>
  <c r="R1034" i="7" s="1"/>
  <c r="AF1034" i="7" s="1"/>
  <c r="AG1034" i="7" s="1"/>
  <c r="Q1035" i="7"/>
  <c r="R1035" i="7" s="1"/>
  <c r="AF1035" i="7" s="1"/>
  <c r="AG1035" i="7" s="1"/>
  <c r="Q1036" i="7"/>
  <c r="R1036" i="7" s="1"/>
  <c r="AF1036" i="7" s="1"/>
  <c r="AG1036" i="7" s="1"/>
  <c r="Q1037" i="7"/>
  <c r="R1037" i="7" s="1"/>
  <c r="AF1037" i="7" s="1"/>
  <c r="AG1037" i="7" s="1"/>
  <c r="Q1038" i="7"/>
  <c r="R1038" i="7" s="1"/>
  <c r="AF1038" i="7" s="1"/>
  <c r="AG1038" i="7" s="1"/>
  <c r="Q1039" i="7"/>
  <c r="R1039" i="7" s="1"/>
  <c r="AF1039" i="7" s="1"/>
  <c r="AG1039" i="7" s="1"/>
  <c r="Q1040" i="7"/>
  <c r="R1040" i="7" s="1"/>
  <c r="AF1040" i="7" s="1"/>
  <c r="AG1040" i="7" s="1"/>
  <c r="Q1041" i="7"/>
  <c r="R1041" i="7" s="1"/>
  <c r="AF1041" i="7" s="1"/>
  <c r="AG1041" i="7" s="1"/>
  <c r="Q1042" i="7"/>
  <c r="R1042" i="7" s="1"/>
  <c r="AF1042" i="7" s="1"/>
  <c r="AG1042" i="7" s="1"/>
  <c r="Q1043" i="7"/>
  <c r="R1043" i="7" s="1"/>
  <c r="AF1043" i="7" s="1"/>
  <c r="AG1043" i="7" s="1"/>
  <c r="Q1044" i="7"/>
  <c r="R1044" i="7" s="1"/>
  <c r="AF1044" i="7" s="1"/>
  <c r="AG1044" i="7" s="1"/>
  <c r="Q1045" i="7"/>
  <c r="R1045" i="7" s="1"/>
  <c r="AF1045" i="7" s="1"/>
  <c r="AG1045" i="7" s="1"/>
  <c r="Q1046" i="7"/>
  <c r="R1046" i="7" s="1"/>
  <c r="AF1046" i="7" s="1"/>
  <c r="AG1046" i="7" s="1"/>
  <c r="Q1047" i="7"/>
  <c r="R1047" i="7" s="1"/>
  <c r="AF1047" i="7" s="1"/>
  <c r="AG1047" i="7" s="1"/>
  <c r="Q1048" i="7"/>
  <c r="R1048" i="7" s="1"/>
  <c r="AF1048" i="7" s="1"/>
  <c r="AG1048" i="7" s="1"/>
  <c r="Q1049" i="7"/>
  <c r="R1049" i="7" s="1"/>
  <c r="AF1049" i="7" s="1"/>
  <c r="AG1049" i="7" s="1"/>
  <c r="Q1050" i="7"/>
  <c r="R1050" i="7" s="1"/>
  <c r="AF1050" i="7" s="1"/>
  <c r="AG1050" i="7" s="1"/>
  <c r="Q1051" i="7"/>
  <c r="R1051" i="7" s="1"/>
  <c r="AF1051" i="7" s="1"/>
  <c r="AG1051" i="7" s="1"/>
  <c r="Q1052" i="7"/>
  <c r="R1052" i="7" s="1"/>
  <c r="AF1052" i="7" s="1"/>
  <c r="AG1052" i="7" s="1"/>
  <c r="Q1053" i="7"/>
  <c r="R1053" i="7" s="1"/>
  <c r="AF1053" i="7" s="1"/>
  <c r="AG1053" i="7" s="1"/>
  <c r="Q1054" i="7"/>
  <c r="R1054" i="7" s="1"/>
  <c r="AF1054" i="7" s="1"/>
  <c r="AG1054" i="7" s="1"/>
  <c r="Q1055" i="7"/>
  <c r="R1055" i="7" s="1"/>
  <c r="AF1055" i="7" s="1"/>
  <c r="AG1055" i="7" s="1"/>
  <c r="Q1056" i="7"/>
  <c r="R1056" i="7" s="1"/>
  <c r="AF1056" i="7" s="1"/>
  <c r="AG1056" i="7" s="1"/>
  <c r="Q1057" i="7"/>
  <c r="R1057" i="7" s="1"/>
  <c r="AF1057" i="7" s="1"/>
  <c r="AG1057" i="7" s="1"/>
  <c r="Q1058" i="7"/>
  <c r="R1058" i="7" s="1"/>
  <c r="AF1058" i="7" s="1"/>
  <c r="AG1058" i="7" s="1"/>
  <c r="Q1059" i="7"/>
  <c r="R1059" i="7" s="1"/>
  <c r="AF1059" i="7" s="1"/>
  <c r="AG1059" i="7" s="1"/>
  <c r="Q1060" i="7"/>
  <c r="R1060" i="7" s="1"/>
  <c r="AF1060" i="7" s="1"/>
  <c r="AG1060" i="7" s="1"/>
  <c r="Q1061" i="7"/>
  <c r="R1061" i="7" s="1"/>
  <c r="AF1061" i="7" s="1"/>
  <c r="AG1061" i="7" s="1"/>
  <c r="Q1062" i="7"/>
  <c r="R1062" i="7" s="1"/>
  <c r="AF1062" i="7" s="1"/>
  <c r="AG1062" i="7" s="1"/>
  <c r="Q1063" i="7"/>
  <c r="R1063" i="7" s="1"/>
  <c r="AF1063" i="7" s="1"/>
  <c r="AG1063" i="7" s="1"/>
  <c r="Q1064" i="7"/>
  <c r="R1064" i="7" s="1"/>
  <c r="AF1064" i="7" s="1"/>
  <c r="AG1064" i="7" s="1"/>
  <c r="Q1065" i="7"/>
  <c r="R1065" i="7" s="1"/>
  <c r="AF1065" i="7" s="1"/>
  <c r="AG1065" i="7" s="1"/>
  <c r="Q1066" i="7"/>
  <c r="R1066" i="7" s="1"/>
  <c r="AF1066" i="7" s="1"/>
  <c r="AG1066" i="7" s="1"/>
  <c r="Q1067" i="7"/>
  <c r="R1067" i="7" s="1"/>
  <c r="AF1067" i="7" s="1"/>
  <c r="AG1067" i="7" s="1"/>
  <c r="Q1068" i="7"/>
  <c r="R1068" i="7" s="1"/>
  <c r="AF1068" i="7" s="1"/>
  <c r="AG1068" i="7" s="1"/>
  <c r="Q1069" i="7"/>
  <c r="R1069" i="7" s="1"/>
  <c r="AF1069" i="7" s="1"/>
  <c r="AG1069" i="7" s="1"/>
  <c r="Q1070" i="7"/>
  <c r="R1070" i="7" s="1"/>
  <c r="AF1070" i="7" s="1"/>
  <c r="AG1070" i="7" s="1"/>
  <c r="Q1071" i="7"/>
  <c r="R1071" i="7" s="1"/>
  <c r="AF1071" i="7" s="1"/>
  <c r="AG1071" i="7" s="1"/>
  <c r="Q1072" i="7"/>
  <c r="R1072" i="7" s="1"/>
  <c r="AF1072" i="7" s="1"/>
  <c r="AG1072" i="7" s="1"/>
  <c r="Q1073" i="7"/>
  <c r="R1073" i="7" s="1"/>
  <c r="AF1073" i="7" s="1"/>
  <c r="AG1073" i="7" s="1"/>
  <c r="Q1074" i="7"/>
  <c r="R1074" i="7" s="1"/>
  <c r="AF1074" i="7" s="1"/>
  <c r="AG1074" i="7" s="1"/>
  <c r="Q1075" i="7"/>
  <c r="R1075" i="7" s="1"/>
  <c r="AF1075" i="7" s="1"/>
  <c r="AG1075" i="7" s="1"/>
  <c r="Q1076" i="7"/>
  <c r="R1076" i="7" s="1"/>
  <c r="AF1076" i="7" s="1"/>
  <c r="AG1076" i="7" s="1"/>
  <c r="Q1077" i="7"/>
  <c r="R1077" i="7" s="1"/>
  <c r="AF1077" i="7" s="1"/>
  <c r="AG1077" i="7" s="1"/>
  <c r="Q1078" i="7"/>
  <c r="R1078" i="7" s="1"/>
  <c r="AF1078" i="7" s="1"/>
  <c r="AG1078" i="7" s="1"/>
  <c r="Q1079" i="7"/>
  <c r="R1079" i="7" s="1"/>
  <c r="AF1079" i="7" s="1"/>
  <c r="AG1079" i="7" s="1"/>
  <c r="Q1080" i="7"/>
  <c r="R1080" i="7" s="1"/>
  <c r="AF1080" i="7" s="1"/>
  <c r="AG1080" i="7" s="1"/>
  <c r="Q1081" i="7"/>
  <c r="R1081" i="7" s="1"/>
  <c r="AF1081" i="7" s="1"/>
  <c r="AG1081" i="7" s="1"/>
  <c r="Q1082" i="7"/>
  <c r="R1082" i="7" s="1"/>
  <c r="AF1082" i="7" s="1"/>
  <c r="AG1082" i="7" s="1"/>
  <c r="Q1083" i="7"/>
  <c r="R1083" i="7" s="1"/>
  <c r="AF1083" i="7" s="1"/>
  <c r="AG1083" i="7" s="1"/>
  <c r="Q1084" i="7"/>
  <c r="R1084" i="7" s="1"/>
  <c r="AF1084" i="7" s="1"/>
  <c r="AG1084" i="7" s="1"/>
  <c r="Q1085" i="7"/>
  <c r="R1085" i="7" s="1"/>
  <c r="AF1085" i="7" s="1"/>
  <c r="AG1085" i="7" s="1"/>
  <c r="Q1086" i="7"/>
  <c r="R1086" i="7" s="1"/>
  <c r="AF1086" i="7" s="1"/>
  <c r="AG1086" i="7" s="1"/>
  <c r="Q1087" i="7"/>
  <c r="R1087" i="7" s="1"/>
  <c r="AF1087" i="7" s="1"/>
  <c r="AG1087" i="7" s="1"/>
  <c r="Q1088" i="7"/>
  <c r="R1088" i="7" s="1"/>
  <c r="AF1088" i="7" s="1"/>
  <c r="AG1088" i="7" s="1"/>
  <c r="Q1089" i="7"/>
  <c r="R1089" i="7" s="1"/>
  <c r="AF1089" i="7" s="1"/>
  <c r="AG1089" i="7" s="1"/>
  <c r="Q1090" i="7"/>
  <c r="R1090" i="7" s="1"/>
  <c r="AF1090" i="7" s="1"/>
  <c r="AG1090" i="7" s="1"/>
  <c r="Q1091" i="7"/>
  <c r="R1091" i="7" s="1"/>
  <c r="AF1091" i="7" s="1"/>
  <c r="AG1091" i="7" s="1"/>
  <c r="Q1092" i="7"/>
  <c r="R1092" i="7" s="1"/>
  <c r="AF1092" i="7" s="1"/>
  <c r="AG1092" i="7" s="1"/>
  <c r="Q1093" i="7"/>
  <c r="R1093" i="7" s="1"/>
  <c r="AF1093" i="7" s="1"/>
  <c r="AG1093" i="7" s="1"/>
  <c r="Q1094" i="7"/>
  <c r="R1094" i="7" s="1"/>
  <c r="AF1094" i="7" s="1"/>
  <c r="AG1094" i="7" s="1"/>
  <c r="Q1095" i="7"/>
  <c r="R1095" i="7" s="1"/>
  <c r="AF1095" i="7" s="1"/>
  <c r="AG1095" i="7" s="1"/>
  <c r="Q1096" i="7"/>
  <c r="R1096" i="7" s="1"/>
  <c r="AF1096" i="7" s="1"/>
  <c r="AG1096" i="7" s="1"/>
  <c r="Q1097" i="7"/>
  <c r="R1097" i="7" s="1"/>
  <c r="AF1097" i="7" s="1"/>
  <c r="AG1097" i="7" s="1"/>
  <c r="Q1098" i="7"/>
  <c r="R1098" i="7" s="1"/>
  <c r="AF1098" i="7" s="1"/>
  <c r="AG1098" i="7" s="1"/>
  <c r="Q1099" i="7"/>
  <c r="R1099" i="7" s="1"/>
  <c r="AF1099" i="7" s="1"/>
  <c r="AG1099" i="7" s="1"/>
  <c r="Q1100" i="7"/>
  <c r="R1100" i="7" s="1"/>
  <c r="AF1100" i="7" s="1"/>
  <c r="AG1100" i="7" s="1"/>
  <c r="Q1101" i="7"/>
  <c r="R1101" i="7" s="1"/>
  <c r="AF1101" i="7" s="1"/>
  <c r="AG1101" i="7" s="1"/>
  <c r="Q1102" i="7"/>
  <c r="R1102" i="7" s="1"/>
  <c r="AF1102" i="7" s="1"/>
  <c r="AG1102" i="7" s="1"/>
  <c r="Q1103" i="7"/>
  <c r="R1103" i="7" s="1"/>
  <c r="AF1103" i="7" s="1"/>
  <c r="AG1103" i="7" s="1"/>
  <c r="Q1104" i="7"/>
  <c r="R1104" i="7" s="1"/>
  <c r="AF1104" i="7" s="1"/>
  <c r="AG1104" i="7" s="1"/>
  <c r="Q1105" i="7"/>
  <c r="R1105" i="7"/>
  <c r="AF1105" i="7" s="1"/>
  <c r="AG1105" i="7" s="1"/>
  <c r="Q1106" i="7"/>
  <c r="R1106" i="7" s="1"/>
  <c r="AF1106" i="7" s="1"/>
  <c r="AG1106" i="7" s="1"/>
  <c r="Q1107" i="7"/>
  <c r="R1107" i="7" s="1"/>
  <c r="AF1107" i="7" s="1"/>
  <c r="AG1107" i="7" s="1"/>
  <c r="Q1108" i="7"/>
  <c r="R1108" i="7"/>
  <c r="AF1108" i="7" s="1"/>
  <c r="AG1108" i="7" s="1"/>
  <c r="Q1109" i="7"/>
  <c r="R1109" i="7"/>
  <c r="AF1109" i="7" s="1"/>
  <c r="AG1109" i="7" s="1"/>
  <c r="Q1110" i="7"/>
  <c r="R1110" i="7" s="1"/>
  <c r="AF1110" i="7" s="1"/>
  <c r="AG1110" i="7" s="1"/>
  <c r="Q1111" i="7"/>
  <c r="R1111" i="7" s="1"/>
  <c r="AF1111" i="7" s="1"/>
  <c r="AG1111" i="7" s="1"/>
  <c r="Q1112" i="7"/>
  <c r="R1112" i="7" s="1"/>
  <c r="AF1112" i="7" s="1"/>
  <c r="AG1112" i="7" s="1"/>
  <c r="Q1113" i="7"/>
  <c r="R1113" i="7" s="1"/>
  <c r="AF1113" i="7" s="1"/>
  <c r="AG1113" i="7" s="1"/>
  <c r="Q1114" i="7"/>
  <c r="R1114" i="7" s="1"/>
  <c r="AF1114" i="7" s="1"/>
  <c r="AG1114" i="7" s="1"/>
  <c r="Q1115" i="7"/>
  <c r="R1115" i="7" s="1"/>
  <c r="AF1115" i="7" s="1"/>
  <c r="AG1115" i="7" s="1"/>
  <c r="Q1116" i="7"/>
  <c r="R1116" i="7" s="1"/>
  <c r="AF1116" i="7" s="1"/>
  <c r="AG1116" i="7" s="1"/>
  <c r="Q1117" i="7"/>
  <c r="R1117" i="7" s="1"/>
  <c r="AF1117" i="7" s="1"/>
  <c r="AG1117" i="7" s="1"/>
  <c r="Q1118" i="7"/>
  <c r="R1118" i="7" s="1"/>
  <c r="AF1118" i="7" s="1"/>
  <c r="AG1118" i="7" s="1"/>
  <c r="Q1119" i="7"/>
  <c r="R1119" i="7" s="1"/>
  <c r="AF1119" i="7" s="1"/>
  <c r="AG1119" i="7" s="1"/>
  <c r="Q1120" i="7"/>
  <c r="R1120" i="7" s="1"/>
  <c r="AF1120" i="7" s="1"/>
  <c r="AG1120" i="7" s="1"/>
  <c r="Q1121" i="7"/>
  <c r="R1121" i="7" s="1"/>
  <c r="AF1121" i="7" s="1"/>
  <c r="AG1121" i="7" s="1"/>
  <c r="Q1122" i="7"/>
  <c r="R1122" i="7" s="1"/>
  <c r="AF1122" i="7" s="1"/>
  <c r="AG1122" i="7" s="1"/>
  <c r="Q1123" i="7"/>
  <c r="R1123" i="7" s="1"/>
  <c r="AF1123" i="7" s="1"/>
  <c r="AG1123" i="7" s="1"/>
  <c r="Q1124" i="7"/>
  <c r="R1124" i="7" s="1"/>
  <c r="AF1124" i="7" s="1"/>
  <c r="AG1124" i="7" s="1"/>
  <c r="Q1125" i="7"/>
  <c r="R1125" i="7" s="1"/>
  <c r="AF1125" i="7" s="1"/>
  <c r="AG1125" i="7" s="1"/>
  <c r="Q1126" i="7"/>
  <c r="R1126" i="7" s="1"/>
  <c r="AF1126" i="7" s="1"/>
  <c r="AG1126" i="7" s="1"/>
  <c r="Q1127" i="7"/>
  <c r="R1127" i="7" s="1"/>
  <c r="AF1127" i="7" s="1"/>
  <c r="AG1127" i="7" s="1"/>
  <c r="Q1128" i="7"/>
  <c r="R1128" i="7" s="1"/>
  <c r="AF1128" i="7" s="1"/>
  <c r="AG1128" i="7" s="1"/>
  <c r="Q1129" i="7"/>
  <c r="R1129" i="7" s="1"/>
  <c r="AF1129" i="7" s="1"/>
  <c r="AG1129" i="7" s="1"/>
  <c r="Q1130" i="7"/>
  <c r="R1130" i="7" s="1"/>
  <c r="AF1130" i="7" s="1"/>
  <c r="AG1130" i="7" s="1"/>
  <c r="Q1131" i="7"/>
  <c r="R1131" i="7" s="1"/>
  <c r="AF1131" i="7" s="1"/>
  <c r="AG1131" i="7" s="1"/>
  <c r="Q1132" i="7"/>
  <c r="R1132" i="7" s="1"/>
  <c r="AF1132" i="7" s="1"/>
  <c r="AG1132" i="7" s="1"/>
  <c r="Q1133" i="7"/>
  <c r="R1133" i="7" s="1"/>
  <c r="AF1133" i="7" s="1"/>
  <c r="AG1133" i="7" s="1"/>
  <c r="Q1134" i="7"/>
  <c r="R1134" i="7" s="1"/>
  <c r="AF1134" i="7" s="1"/>
  <c r="AG1134" i="7" s="1"/>
  <c r="Q1135" i="7"/>
  <c r="R1135" i="7" s="1"/>
  <c r="AF1135" i="7" s="1"/>
  <c r="AG1135" i="7" s="1"/>
  <c r="Q1136" i="7"/>
  <c r="R1136" i="7" s="1"/>
  <c r="AF1136" i="7" s="1"/>
  <c r="AG1136" i="7" s="1"/>
  <c r="Q1137" i="7"/>
  <c r="R1137" i="7" s="1"/>
  <c r="AF1137" i="7" s="1"/>
  <c r="AG1137" i="7" s="1"/>
  <c r="Q1138" i="7"/>
  <c r="R1138" i="7" s="1"/>
  <c r="AF1138" i="7" s="1"/>
  <c r="AG1138" i="7" s="1"/>
  <c r="Q1139" i="7"/>
  <c r="R1139" i="7" s="1"/>
  <c r="AF1139" i="7" s="1"/>
  <c r="AG1139" i="7" s="1"/>
  <c r="Q1140" i="7"/>
  <c r="R1140" i="7" s="1"/>
  <c r="AF1140" i="7" s="1"/>
  <c r="AG1140" i="7" s="1"/>
  <c r="Q1141" i="7"/>
  <c r="R1141" i="7" s="1"/>
  <c r="AF1141" i="7" s="1"/>
  <c r="AG1141" i="7" s="1"/>
  <c r="Q1142" i="7"/>
  <c r="R1142" i="7" s="1"/>
  <c r="AF1142" i="7" s="1"/>
  <c r="AG1142" i="7" s="1"/>
  <c r="Q1143" i="7"/>
  <c r="R1143" i="7" s="1"/>
  <c r="AF1143" i="7" s="1"/>
  <c r="AG1143" i="7" s="1"/>
  <c r="Q1144" i="7"/>
  <c r="R1144" i="7" s="1"/>
  <c r="AF1144" i="7" s="1"/>
  <c r="AG1144" i="7" s="1"/>
  <c r="Q1145" i="7"/>
  <c r="R1145" i="7" s="1"/>
  <c r="AF1145" i="7" s="1"/>
  <c r="AG1145" i="7" s="1"/>
  <c r="Q1146" i="7"/>
  <c r="R1146" i="7" s="1"/>
  <c r="AF1146" i="7" s="1"/>
  <c r="AG1146" i="7" s="1"/>
  <c r="Q1147" i="7"/>
  <c r="R1147" i="7" s="1"/>
  <c r="AF1147" i="7" s="1"/>
  <c r="AG1147" i="7" s="1"/>
  <c r="Q1148" i="7"/>
  <c r="R1148" i="7" s="1"/>
  <c r="AF1148" i="7" s="1"/>
  <c r="AG1148" i="7" s="1"/>
  <c r="Q1149" i="7"/>
  <c r="R1149" i="7" s="1"/>
  <c r="AF1149" i="7" s="1"/>
  <c r="AG1149" i="7" s="1"/>
  <c r="Q1150" i="7"/>
  <c r="R1150" i="7" s="1"/>
  <c r="AF1150" i="7" s="1"/>
  <c r="AG1150" i="7" s="1"/>
  <c r="Q1151" i="7"/>
  <c r="R1151" i="7" s="1"/>
  <c r="AF1151" i="7" s="1"/>
  <c r="AG1151" i="7" s="1"/>
  <c r="Q1152" i="7"/>
  <c r="R1152" i="7" s="1"/>
  <c r="AF1152" i="7" s="1"/>
  <c r="AG1152" i="7" s="1"/>
  <c r="Q1153" i="7"/>
  <c r="R1153" i="7" s="1"/>
  <c r="AF1153" i="7" s="1"/>
  <c r="AG1153" i="7" s="1"/>
  <c r="Q1154" i="7"/>
  <c r="R1154" i="7" s="1"/>
  <c r="AF1154" i="7" s="1"/>
  <c r="AG1154" i="7" s="1"/>
  <c r="Q1155" i="7"/>
  <c r="R1155" i="7" s="1"/>
  <c r="AF1155" i="7" s="1"/>
  <c r="AG1155" i="7" s="1"/>
  <c r="Q1156" i="7"/>
  <c r="R1156" i="7" s="1"/>
  <c r="AF1156" i="7" s="1"/>
  <c r="AG1156" i="7" s="1"/>
  <c r="Q1157" i="7"/>
  <c r="R1157" i="7" s="1"/>
  <c r="AF1157" i="7" s="1"/>
  <c r="AG1157" i="7" s="1"/>
  <c r="Q1158" i="7"/>
  <c r="R1158" i="7" s="1"/>
  <c r="AF1158" i="7" s="1"/>
  <c r="AG1158" i="7" s="1"/>
  <c r="Q1159" i="7"/>
  <c r="R1159" i="7" s="1"/>
  <c r="AF1159" i="7" s="1"/>
  <c r="AG1159" i="7" s="1"/>
  <c r="Q1160" i="7"/>
  <c r="R1160" i="7" s="1"/>
  <c r="AF1160" i="7" s="1"/>
  <c r="AG1160" i="7" s="1"/>
  <c r="Q1161" i="7"/>
  <c r="R1161" i="7" s="1"/>
  <c r="AF1161" i="7" s="1"/>
  <c r="AG1161" i="7" s="1"/>
  <c r="Q1162" i="7"/>
  <c r="R1162" i="7" s="1"/>
  <c r="AF1162" i="7" s="1"/>
  <c r="AG1162" i="7" s="1"/>
  <c r="Q1163" i="7"/>
  <c r="R1163" i="7" s="1"/>
  <c r="AF1163" i="7" s="1"/>
  <c r="AG1163" i="7" s="1"/>
  <c r="Q1164" i="7"/>
  <c r="R1164" i="7" s="1"/>
  <c r="AF1164" i="7" s="1"/>
  <c r="AG1164" i="7" s="1"/>
  <c r="Q1165" i="7"/>
  <c r="R1165" i="7" s="1"/>
  <c r="AF1165" i="7" s="1"/>
  <c r="AG1165" i="7" s="1"/>
  <c r="Q1166" i="7"/>
  <c r="R1166" i="7" s="1"/>
  <c r="AF1166" i="7" s="1"/>
  <c r="AG1166" i="7" s="1"/>
  <c r="Q1167" i="7"/>
  <c r="R1167" i="7" s="1"/>
  <c r="AF1167" i="7" s="1"/>
  <c r="AG1167" i="7" s="1"/>
  <c r="Q1168" i="7"/>
  <c r="R1168" i="7" s="1"/>
  <c r="AF1168" i="7" s="1"/>
  <c r="AG1168" i="7" s="1"/>
  <c r="Q1169" i="7"/>
  <c r="R1169" i="7" s="1"/>
  <c r="AF1169" i="7" s="1"/>
  <c r="AG1169" i="7" s="1"/>
  <c r="Q1170" i="7"/>
  <c r="R1170" i="7" s="1"/>
  <c r="AF1170" i="7" s="1"/>
  <c r="AG1170" i="7" s="1"/>
  <c r="Q1171" i="7"/>
  <c r="R1171" i="7" s="1"/>
  <c r="AF1171" i="7" s="1"/>
  <c r="AG1171" i="7" s="1"/>
  <c r="Q1172" i="7"/>
  <c r="R1172" i="7" s="1"/>
  <c r="AF1172" i="7" s="1"/>
  <c r="AG1172" i="7" s="1"/>
  <c r="Q1173" i="7"/>
  <c r="R1173" i="7" s="1"/>
  <c r="AF1173" i="7"/>
  <c r="AG1173" i="7" s="1"/>
  <c r="Q1174" i="7"/>
  <c r="R1174" i="7" s="1"/>
  <c r="AF1174" i="7" s="1"/>
  <c r="AG1174" i="7" s="1"/>
  <c r="Q1175" i="7"/>
  <c r="R1175" i="7" s="1"/>
  <c r="AF1175" i="7" s="1"/>
  <c r="AG1175" i="7" s="1"/>
  <c r="Q1176" i="7"/>
  <c r="R1176" i="7" s="1"/>
  <c r="AF1176" i="7" s="1"/>
  <c r="AG1176" i="7" s="1"/>
  <c r="Q1177" i="7"/>
  <c r="R1177" i="7" s="1"/>
  <c r="AF1177" i="7" s="1"/>
  <c r="AG1177" i="7" s="1"/>
  <c r="Q1178" i="7"/>
  <c r="R1178" i="7" s="1"/>
  <c r="AF1178" i="7" s="1"/>
  <c r="AG1178" i="7" s="1"/>
  <c r="Q1179" i="7"/>
  <c r="R1179" i="7" s="1"/>
  <c r="AF1179" i="7" s="1"/>
  <c r="AG1179" i="7" s="1"/>
  <c r="Q1180" i="7"/>
  <c r="R1180" i="7" s="1"/>
  <c r="AF1180" i="7" s="1"/>
  <c r="AG1180" i="7" s="1"/>
  <c r="Q1181" i="7"/>
  <c r="R1181" i="7" s="1"/>
  <c r="AF1181" i="7" s="1"/>
  <c r="AG1181" i="7" s="1"/>
  <c r="Q1182" i="7"/>
  <c r="R1182" i="7" s="1"/>
  <c r="AF1182" i="7" s="1"/>
  <c r="AG1182" i="7" s="1"/>
  <c r="Q1183" i="7"/>
  <c r="R1183" i="7" s="1"/>
  <c r="AF1183" i="7" s="1"/>
  <c r="AG1183" i="7" s="1"/>
  <c r="Q1184" i="7"/>
  <c r="R1184" i="7" s="1"/>
  <c r="AF1184" i="7" s="1"/>
  <c r="AG1184" i="7" s="1"/>
  <c r="Q1185" i="7"/>
  <c r="R1185" i="7" s="1"/>
  <c r="AF1185" i="7" s="1"/>
  <c r="AG1185" i="7" s="1"/>
  <c r="Q1186" i="7"/>
  <c r="R1186" i="7" s="1"/>
  <c r="AF1186" i="7" s="1"/>
  <c r="AG1186" i="7" s="1"/>
  <c r="Q1187" i="7"/>
  <c r="R1187" i="7" s="1"/>
  <c r="AF1187" i="7" s="1"/>
  <c r="AG1187" i="7" s="1"/>
  <c r="Q1188" i="7"/>
  <c r="R1188" i="7" s="1"/>
  <c r="AF1188" i="7" s="1"/>
  <c r="AG1188" i="7" s="1"/>
  <c r="Q1189" i="7"/>
  <c r="R1189" i="7" s="1"/>
  <c r="AF1189" i="7" s="1"/>
  <c r="AG1189" i="7" s="1"/>
  <c r="Q1190" i="7"/>
  <c r="R1190" i="7" s="1"/>
  <c r="AF1190" i="7" s="1"/>
  <c r="AG1190" i="7" s="1"/>
  <c r="Q1191" i="7"/>
  <c r="R1191" i="7" s="1"/>
  <c r="AF1191" i="7" s="1"/>
  <c r="AG1191" i="7" s="1"/>
  <c r="Q1192" i="7"/>
  <c r="R1192" i="7" s="1"/>
  <c r="AF1192" i="7" s="1"/>
  <c r="AG1192" i="7" s="1"/>
  <c r="Q1193" i="7"/>
  <c r="R1193" i="7" s="1"/>
  <c r="AF1193" i="7" s="1"/>
  <c r="AG1193" i="7" s="1"/>
  <c r="Q1194" i="7"/>
  <c r="R1194" i="7" s="1"/>
  <c r="AF1194" i="7" s="1"/>
  <c r="AG1194" i="7" s="1"/>
  <c r="Q1195" i="7"/>
  <c r="R1195" i="7" s="1"/>
  <c r="AF1195" i="7" s="1"/>
  <c r="AG1195" i="7" s="1"/>
  <c r="Q1196" i="7"/>
  <c r="R1196" i="7" s="1"/>
  <c r="AF1196" i="7" s="1"/>
  <c r="AG1196" i="7" s="1"/>
  <c r="Q1197" i="7"/>
  <c r="R1197" i="7" s="1"/>
  <c r="AF1197" i="7" s="1"/>
  <c r="AG1197" i="7" s="1"/>
  <c r="Q1198" i="7"/>
  <c r="R1198" i="7" s="1"/>
  <c r="AF1198" i="7" s="1"/>
  <c r="AG1198" i="7" s="1"/>
  <c r="Q1199" i="7"/>
  <c r="R1199" i="7" s="1"/>
  <c r="AF1199" i="7" s="1"/>
  <c r="AG1199" i="7" s="1"/>
  <c r="Q1200" i="7"/>
  <c r="R1200" i="7" s="1"/>
  <c r="AF1200" i="7" s="1"/>
  <c r="AG1200" i="7" s="1"/>
  <c r="Q1201" i="7"/>
  <c r="R1201" i="7" s="1"/>
  <c r="AF1201" i="7" s="1"/>
  <c r="AG1201" i="7" s="1"/>
  <c r="Q1202" i="7"/>
  <c r="R1202" i="7" s="1"/>
  <c r="AF1202" i="7" s="1"/>
  <c r="AG1202" i="7" s="1"/>
  <c r="Q1203" i="7"/>
  <c r="R1203" i="7" s="1"/>
  <c r="AF1203" i="7" s="1"/>
  <c r="AG1203" i="7" s="1"/>
  <c r="Q1204" i="7"/>
  <c r="R1204" i="7" s="1"/>
  <c r="AF1204" i="7" s="1"/>
  <c r="AG1204" i="7" s="1"/>
  <c r="Q1205" i="7"/>
  <c r="R1205" i="7" s="1"/>
  <c r="AF1205" i="7" s="1"/>
  <c r="AG1205" i="7" s="1"/>
  <c r="Q1206" i="7"/>
  <c r="R1206" i="7" s="1"/>
  <c r="AF1206" i="7" s="1"/>
  <c r="AG1206" i="7" s="1"/>
  <c r="Q1207" i="7"/>
  <c r="R1207" i="7" s="1"/>
  <c r="AF1207" i="7" s="1"/>
  <c r="AG1207" i="7" s="1"/>
  <c r="Q1208" i="7"/>
  <c r="R1208" i="7" s="1"/>
  <c r="AF1208" i="7" s="1"/>
  <c r="AG1208" i="7" s="1"/>
  <c r="Q1209" i="7"/>
  <c r="R1209" i="7" s="1"/>
  <c r="AF1209" i="7" s="1"/>
  <c r="AG1209" i="7" s="1"/>
  <c r="Q1210" i="7"/>
  <c r="R1210" i="7" s="1"/>
  <c r="AF1210" i="7" s="1"/>
  <c r="AG1210" i="7" s="1"/>
  <c r="Q1211" i="7"/>
  <c r="R1211" i="7" s="1"/>
  <c r="AF1211" i="7" s="1"/>
  <c r="AG1211" i="7" s="1"/>
  <c r="Q1212" i="7"/>
  <c r="R1212" i="7" s="1"/>
  <c r="AF1212" i="7" s="1"/>
  <c r="AG1212" i="7" s="1"/>
  <c r="Q1213" i="7"/>
  <c r="R1213" i="7" s="1"/>
  <c r="AF1213" i="7" s="1"/>
  <c r="AG1213" i="7" s="1"/>
  <c r="Q1214" i="7"/>
  <c r="R1214" i="7" s="1"/>
  <c r="AF1214" i="7" s="1"/>
  <c r="AG1214" i="7" s="1"/>
  <c r="Q1215" i="7"/>
  <c r="R1215" i="7" s="1"/>
  <c r="AF1215" i="7" s="1"/>
  <c r="AG1215" i="7" s="1"/>
  <c r="Q1216" i="7"/>
  <c r="R1216" i="7" s="1"/>
  <c r="AF1216" i="7" s="1"/>
  <c r="AG1216" i="7" s="1"/>
  <c r="Q1217" i="7"/>
  <c r="R1217" i="7" s="1"/>
  <c r="AF1217" i="7" s="1"/>
  <c r="AG1217" i="7" s="1"/>
  <c r="Q1218" i="7"/>
  <c r="R1218" i="7" s="1"/>
  <c r="AF1218" i="7" s="1"/>
  <c r="AG1218" i="7" s="1"/>
  <c r="Q1219" i="7"/>
  <c r="R1219" i="7" s="1"/>
  <c r="AF1219" i="7" s="1"/>
  <c r="AG1219" i="7" s="1"/>
  <c r="Q1220" i="7"/>
  <c r="R1220" i="7" s="1"/>
  <c r="AF1220" i="7" s="1"/>
  <c r="AG1220" i="7" s="1"/>
  <c r="Q1221" i="7"/>
  <c r="R1221" i="7" s="1"/>
  <c r="AF1221" i="7" s="1"/>
  <c r="AG1221" i="7" s="1"/>
  <c r="Q1222" i="7"/>
  <c r="R1222" i="7" s="1"/>
  <c r="AF1222" i="7" s="1"/>
  <c r="AG1222" i="7" s="1"/>
  <c r="Q1223" i="7"/>
  <c r="R1223" i="7" s="1"/>
  <c r="AF1223" i="7" s="1"/>
  <c r="AG1223" i="7" s="1"/>
  <c r="Q1224" i="7"/>
  <c r="R1224" i="7" s="1"/>
  <c r="AF1224" i="7" s="1"/>
  <c r="AG1224" i="7" s="1"/>
  <c r="Q1225" i="7"/>
  <c r="R1225" i="7" s="1"/>
  <c r="AF1225" i="7" s="1"/>
  <c r="AG1225" i="7" s="1"/>
  <c r="Q1226" i="7"/>
  <c r="R1226" i="7" s="1"/>
  <c r="AF1226" i="7" s="1"/>
  <c r="AG1226" i="7" s="1"/>
  <c r="Q1227" i="7"/>
  <c r="R1227" i="7" s="1"/>
  <c r="AF1227" i="7" s="1"/>
  <c r="AG1227" i="7" s="1"/>
  <c r="Q1228" i="7"/>
  <c r="R1228" i="7" s="1"/>
  <c r="AF1228" i="7" s="1"/>
  <c r="AG1228" i="7" s="1"/>
  <c r="Q1229" i="7"/>
  <c r="R1229" i="7" s="1"/>
  <c r="AF1229" i="7" s="1"/>
  <c r="AG1229" i="7" s="1"/>
  <c r="Q1230" i="7"/>
  <c r="R1230" i="7" s="1"/>
  <c r="AF1230" i="7" s="1"/>
  <c r="AG1230" i="7" s="1"/>
  <c r="Q1231" i="7"/>
  <c r="R1231" i="7" s="1"/>
  <c r="AF1231" i="7" s="1"/>
  <c r="AG1231" i="7" s="1"/>
  <c r="Q1232" i="7"/>
  <c r="R1232" i="7" s="1"/>
  <c r="AF1232" i="7" s="1"/>
  <c r="AG1232" i="7" s="1"/>
  <c r="Q1233" i="7"/>
  <c r="R1233" i="7" s="1"/>
  <c r="AF1233" i="7" s="1"/>
  <c r="AG1233" i="7" s="1"/>
  <c r="Q1234" i="7"/>
  <c r="R1234" i="7" s="1"/>
  <c r="AF1234" i="7" s="1"/>
  <c r="AG1234" i="7" s="1"/>
  <c r="Q1235" i="7"/>
  <c r="R1235" i="7" s="1"/>
  <c r="AF1235" i="7" s="1"/>
  <c r="AG1235" i="7" s="1"/>
  <c r="Q1236" i="7"/>
  <c r="R1236" i="7" s="1"/>
  <c r="AF1236" i="7" s="1"/>
  <c r="AG1236" i="7" s="1"/>
  <c r="Q1237" i="7"/>
  <c r="R1237" i="7" s="1"/>
  <c r="AF1237" i="7"/>
  <c r="AG1237" i="7" s="1"/>
  <c r="Q1238" i="7"/>
  <c r="R1238" i="7" s="1"/>
  <c r="AF1238" i="7"/>
  <c r="AG1238" i="7" s="1"/>
  <c r="Q1239" i="7"/>
  <c r="R1239" i="7"/>
  <c r="AF1239" i="7" s="1"/>
  <c r="AG1239" i="7" s="1"/>
  <c r="Q1240" i="7"/>
  <c r="R1240" i="7"/>
  <c r="AF1240" i="7" s="1"/>
  <c r="AG1240" i="7" s="1"/>
  <c r="Q1241" i="7"/>
  <c r="R1241" i="7"/>
  <c r="AF1241" i="7" s="1"/>
  <c r="AG1241" i="7" s="1"/>
  <c r="Q1242" i="7"/>
  <c r="R1242" i="7" s="1"/>
  <c r="AF1242" i="7" s="1"/>
  <c r="AG1242" i="7" s="1"/>
  <c r="Q1243" i="7"/>
  <c r="R1243" i="7" s="1"/>
  <c r="AF1243" i="7" s="1"/>
  <c r="AG1243" i="7" s="1"/>
  <c r="Q1244" i="7"/>
  <c r="R1244" i="7" s="1"/>
  <c r="AF1244" i="7" s="1"/>
  <c r="AG1244" i="7" s="1"/>
  <c r="Q1245" i="7"/>
  <c r="R1245" i="7" s="1"/>
  <c r="AF1245" i="7" s="1"/>
  <c r="AG1245" i="7" s="1"/>
  <c r="Q1246" i="7"/>
  <c r="R1246" i="7" s="1"/>
  <c r="AF1246" i="7" s="1"/>
  <c r="AG1246" i="7" s="1"/>
  <c r="Q1247" i="7"/>
  <c r="R1247" i="7" s="1"/>
  <c r="AF1247" i="7" s="1"/>
  <c r="AG1247" i="7" s="1"/>
  <c r="Q1248" i="7"/>
  <c r="R1248" i="7" s="1"/>
  <c r="AF1248" i="7" s="1"/>
  <c r="AG1248" i="7" s="1"/>
  <c r="Q1249" i="7"/>
  <c r="R1249" i="7" s="1"/>
  <c r="AF1249" i="7" s="1"/>
  <c r="AG1249" i="7" s="1"/>
  <c r="Q1250" i="7"/>
  <c r="R1250" i="7" s="1"/>
  <c r="AF1250" i="7" s="1"/>
  <c r="AG1250" i="7" s="1"/>
  <c r="Q1251" i="7"/>
  <c r="R1251" i="7" s="1"/>
  <c r="AF1251" i="7" s="1"/>
  <c r="AG1251" i="7" s="1"/>
  <c r="Q1252" i="7"/>
  <c r="R1252" i="7" s="1"/>
  <c r="AF1252" i="7" s="1"/>
  <c r="AG1252" i="7" s="1"/>
  <c r="Q1253" i="7"/>
  <c r="R1253" i="7" s="1"/>
  <c r="AF1253" i="7" s="1"/>
  <c r="AG1253" i="7" s="1"/>
  <c r="Q1254" i="7"/>
  <c r="R1254" i="7" s="1"/>
  <c r="AF1254" i="7" s="1"/>
  <c r="AG1254" i="7" s="1"/>
  <c r="Q1255" i="7"/>
  <c r="R1255" i="7" s="1"/>
  <c r="AF1255" i="7" s="1"/>
  <c r="AG1255" i="7" s="1"/>
  <c r="Q1256" i="7"/>
  <c r="R1256" i="7" s="1"/>
  <c r="AF1256" i="7" s="1"/>
  <c r="AG1256" i="7" s="1"/>
  <c r="Q1257" i="7"/>
  <c r="R1257" i="7" s="1"/>
  <c r="AF1257" i="7" s="1"/>
  <c r="AG1257" i="7" s="1"/>
  <c r="Q1258" i="7"/>
  <c r="R1258" i="7" s="1"/>
  <c r="AF1258" i="7" s="1"/>
  <c r="AG1258" i="7" s="1"/>
  <c r="Q1259" i="7"/>
  <c r="R1259" i="7" s="1"/>
  <c r="AF1259" i="7" s="1"/>
  <c r="AG1259" i="7" s="1"/>
  <c r="Q1260" i="7"/>
  <c r="R1260" i="7" s="1"/>
  <c r="AF1260" i="7" s="1"/>
  <c r="AG1260" i="7" s="1"/>
  <c r="Q1261" i="7"/>
  <c r="R1261" i="7" s="1"/>
  <c r="AF1261" i="7" s="1"/>
  <c r="AG1261" i="7" s="1"/>
  <c r="Q1262" i="7"/>
  <c r="R1262" i="7" s="1"/>
  <c r="AF1262" i="7" s="1"/>
  <c r="AG1262" i="7" s="1"/>
  <c r="Q1263" i="7"/>
  <c r="R1263" i="7" s="1"/>
  <c r="AF1263" i="7" s="1"/>
  <c r="AG1263" i="7" s="1"/>
  <c r="Q1264" i="7"/>
  <c r="R1264" i="7" s="1"/>
  <c r="AF1264" i="7" s="1"/>
  <c r="AG1264" i="7" s="1"/>
  <c r="Q1265" i="7"/>
  <c r="R1265" i="7" s="1"/>
  <c r="AF1265" i="7" s="1"/>
  <c r="AG1265" i="7" s="1"/>
  <c r="Q1266" i="7"/>
  <c r="R1266" i="7" s="1"/>
  <c r="AF1266" i="7" s="1"/>
  <c r="AG1266" i="7" s="1"/>
  <c r="Q1267" i="7"/>
  <c r="R1267" i="7" s="1"/>
  <c r="AF1267" i="7" s="1"/>
  <c r="AG1267" i="7" s="1"/>
  <c r="Q1268" i="7"/>
  <c r="R1268" i="7" s="1"/>
  <c r="AF1268" i="7" s="1"/>
  <c r="AG1268" i="7" s="1"/>
  <c r="Q1269" i="7"/>
  <c r="R1269" i="7" s="1"/>
  <c r="AF1269" i="7" s="1"/>
  <c r="AG1269" i="7" s="1"/>
  <c r="Q1270" i="7"/>
  <c r="R1270" i="7" s="1"/>
  <c r="AF1270" i="7" s="1"/>
  <c r="AG1270" i="7" s="1"/>
  <c r="Q1271" i="7"/>
  <c r="R1271" i="7" s="1"/>
  <c r="AF1271" i="7" s="1"/>
  <c r="AG1271" i="7" s="1"/>
  <c r="Q1272" i="7"/>
  <c r="R1272" i="7" s="1"/>
  <c r="AF1272" i="7" s="1"/>
  <c r="AG1272" i="7" s="1"/>
  <c r="Q1273" i="7"/>
  <c r="R1273" i="7" s="1"/>
  <c r="AF1273" i="7" s="1"/>
  <c r="AG1273" i="7" s="1"/>
  <c r="Q1274" i="7"/>
  <c r="R1274" i="7" s="1"/>
  <c r="AF1274" i="7" s="1"/>
  <c r="AG1274" i="7" s="1"/>
  <c r="Q1275" i="7"/>
  <c r="R1275" i="7" s="1"/>
  <c r="AF1275" i="7" s="1"/>
  <c r="AG1275" i="7" s="1"/>
  <c r="Q1276" i="7"/>
  <c r="R1276" i="7" s="1"/>
  <c r="AF1276" i="7" s="1"/>
  <c r="AG1276" i="7" s="1"/>
  <c r="Q1277" i="7"/>
  <c r="R1277" i="7" s="1"/>
  <c r="AF1277" i="7" s="1"/>
  <c r="AG1277" i="7" s="1"/>
  <c r="Q1278" i="7"/>
  <c r="R1278" i="7" s="1"/>
  <c r="AF1278" i="7" s="1"/>
  <c r="AG1278" i="7" s="1"/>
  <c r="Q1279" i="7"/>
  <c r="R1279" i="7" s="1"/>
  <c r="AF1279" i="7" s="1"/>
  <c r="AG1279" i="7" s="1"/>
  <c r="Q1280" i="7"/>
  <c r="R1280" i="7" s="1"/>
  <c r="AF1280" i="7" s="1"/>
  <c r="AG1280" i="7" s="1"/>
  <c r="Q1281" i="7"/>
  <c r="R1281" i="7" s="1"/>
  <c r="AF1281" i="7" s="1"/>
  <c r="AG1281" i="7" s="1"/>
  <c r="Q1282" i="7"/>
  <c r="R1282" i="7" s="1"/>
  <c r="AF1282" i="7" s="1"/>
  <c r="AG1282" i="7" s="1"/>
  <c r="Q1283" i="7"/>
  <c r="R1283" i="7" s="1"/>
  <c r="AF1283" i="7" s="1"/>
  <c r="AG1283" i="7" s="1"/>
  <c r="Q1284" i="7"/>
  <c r="R1284" i="7" s="1"/>
  <c r="AF1284" i="7" s="1"/>
  <c r="AG1284" i="7" s="1"/>
  <c r="Q1285" i="7"/>
  <c r="R1285" i="7" s="1"/>
  <c r="AF1285" i="7" s="1"/>
  <c r="AG1285" i="7" s="1"/>
  <c r="Q1286" i="7"/>
  <c r="R1286" i="7" s="1"/>
  <c r="AF1286" i="7" s="1"/>
  <c r="AG1286" i="7" s="1"/>
  <c r="Q1287" i="7"/>
  <c r="R1287" i="7" s="1"/>
  <c r="AF1287" i="7" s="1"/>
  <c r="AG1287" i="7" s="1"/>
  <c r="Q1288" i="7"/>
  <c r="R1288" i="7" s="1"/>
  <c r="AF1288" i="7" s="1"/>
  <c r="AG1288" i="7" s="1"/>
  <c r="Q1289" i="7"/>
  <c r="R1289" i="7" s="1"/>
  <c r="AF1289" i="7" s="1"/>
  <c r="AG1289" i="7" s="1"/>
  <c r="Q1290" i="7"/>
  <c r="R1290" i="7" s="1"/>
  <c r="AF1290" i="7" s="1"/>
  <c r="AG1290" i="7" s="1"/>
  <c r="Q1291" i="7"/>
  <c r="R1291" i="7" s="1"/>
  <c r="AF1291" i="7" s="1"/>
  <c r="AG1291" i="7" s="1"/>
  <c r="Q1292" i="7"/>
  <c r="R1292" i="7" s="1"/>
  <c r="AF1292" i="7" s="1"/>
  <c r="AG1292" i="7" s="1"/>
  <c r="Q1293" i="7"/>
  <c r="R1293" i="7" s="1"/>
  <c r="AF1293" i="7" s="1"/>
  <c r="AG1293" i="7" s="1"/>
  <c r="Q1294" i="7"/>
  <c r="R1294" i="7" s="1"/>
  <c r="AF1294" i="7" s="1"/>
  <c r="AG1294" i="7" s="1"/>
  <c r="Q1295" i="7"/>
  <c r="R1295" i="7" s="1"/>
  <c r="AF1295" i="7" s="1"/>
  <c r="AG1295" i="7" s="1"/>
  <c r="Q1296" i="7"/>
  <c r="R1296" i="7" s="1"/>
  <c r="AF1296" i="7" s="1"/>
  <c r="AG1296" i="7" s="1"/>
  <c r="Q1297" i="7"/>
  <c r="R1297" i="7" s="1"/>
  <c r="AF1297" i="7" s="1"/>
  <c r="AG1297" i="7" s="1"/>
  <c r="Q1298" i="7"/>
  <c r="R1298" i="7" s="1"/>
  <c r="AF1298" i="7" s="1"/>
  <c r="AG1298" i="7" s="1"/>
  <c r="Q1299" i="7"/>
  <c r="R1299" i="7" s="1"/>
  <c r="AF1299" i="7" s="1"/>
  <c r="AG1299" i="7" s="1"/>
  <c r="Q1300" i="7"/>
  <c r="R1300" i="7" s="1"/>
  <c r="AF1300" i="7" s="1"/>
  <c r="AG1300" i="7" s="1"/>
  <c r="Q1301" i="7"/>
  <c r="R1301" i="7" s="1"/>
  <c r="AF1301" i="7" s="1"/>
  <c r="AG1301" i="7" s="1"/>
  <c r="Q1302" i="7"/>
  <c r="R1302" i="7" s="1"/>
  <c r="AF1302" i="7" s="1"/>
  <c r="AG1302" i="7" s="1"/>
  <c r="Q1303" i="7"/>
  <c r="R1303" i="7"/>
  <c r="AF1303" i="7" s="1"/>
  <c r="AG1303" i="7" s="1"/>
  <c r="Q1304" i="7"/>
  <c r="R1304" i="7"/>
  <c r="AF1304" i="7" s="1"/>
  <c r="AG1304" i="7" s="1"/>
  <c r="Q1305" i="7"/>
  <c r="R1305" i="7"/>
  <c r="AF1305" i="7" s="1"/>
  <c r="AG1305" i="7" s="1"/>
  <c r="Q1306" i="7"/>
  <c r="R1306" i="7" s="1"/>
  <c r="AF1306" i="7" s="1"/>
  <c r="AG1306" i="7" s="1"/>
  <c r="Q1307" i="7"/>
  <c r="R1307" i="7" s="1"/>
  <c r="AF1307" i="7" s="1"/>
  <c r="AG1307" i="7" s="1"/>
  <c r="Q1308" i="7"/>
  <c r="R1308" i="7" s="1"/>
  <c r="AF1308" i="7" s="1"/>
  <c r="AG1308" i="7" s="1"/>
  <c r="Q1309" i="7"/>
  <c r="R1309" i="7" s="1"/>
  <c r="AF1309" i="7" s="1"/>
  <c r="AG1309" i="7" s="1"/>
  <c r="Q1310" i="7"/>
  <c r="R1310" i="7" s="1"/>
  <c r="AF1310" i="7" s="1"/>
  <c r="AG1310" i="7" s="1"/>
  <c r="Q1311" i="7"/>
  <c r="R1311" i="7" s="1"/>
  <c r="AF1311" i="7" s="1"/>
  <c r="AG1311" i="7" s="1"/>
  <c r="Q1312" i="7"/>
  <c r="R1312" i="7" s="1"/>
  <c r="AF1312" i="7" s="1"/>
  <c r="AG1312" i="7" s="1"/>
  <c r="Q1313" i="7"/>
  <c r="R1313" i="7" s="1"/>
  <c r="AF1313" i="7" s="1"/>
  <c r="AG1313" i="7" s="1"/>
  <c r="Q1314" i="7"/>
  <c r="R1314" i="7" s="1"/>
  <c r="AF1314" i="7" s="1"/>
  <c r="AG1314" i="7" s="1"/>
  <c r="Q1315" i="7"/>
  <c r="R1315" i="7" s="1"/>
  <c r="AF1315" i="7" s="1"/>
  <c r="AG1315" i="7" s="1"/>
  <c r="Q1316" i="7"/>
  <c r="R1316" i="7" s="1"/>
  <c r="AF1316" i="7" s="1"/>
  <c r="AG1316" i="7" s="1"/>
  <c r="Q1317" i="7"/>
  <c r="R1317" i="7" s="1"/>
  <c r="AF1317" i="7" s="1"/>
  <c r="AG1317" i="7" s="1"/>
  <c r="Q1318" i="7"/>
  <c r="R1318" i="7" s="1"/>
  <c r="AF1318" i="7" s="1"/>
  <c r="AG1318" i="7" s="1"/>
  <c r="Q1319" i="7"/>
  <c r="R1319" i="7" s="1"/>
  <c r="AF1319" i="7" s="1"/>
  <c r="AG1319" i="7" s="1"/>
  <c r="Q1320" i="7"/>
  <c r="R1320" i="7" s="1"/>
  <c r="AF1320" i="7" s="1"/>
  <c r="AG1320" i="7" s="1"/>
  <c r="Q1321" i="7"/>
  <c r="R1321" i="7" s="1"/>
  <c r="AF1321" i="7" s="1"/>
  <c r="AG1321" i="7" s="1"/>
  <c r="Q1322" i="7"/>
  <c r="R1322" i="7" s="1"/>
  <c r="AF1322" i="7" s="1"/>
  <c r="AG1322" i="7" s="1"/>
  <c r="Q1323" i="7"/>
  <c r="R1323" i="7" s="1"/>
  <c r="AF1323" i="7" s="1"/>
  <c r="AG1323" i="7" s="1"/>
  <c r="Q1324" i="7"/>
  <c r="R1324" i="7" s="1"/>
  <c r="AF1324" i="7" s="1"/>
  <c r="AG1324" i="7" s="1"/>
  <c r="Q1325" i="7"/>
  <c r="R1325" i="7" s="1"/>
  <c r="AF1325" i="7" s="1"/>
  <c r="AG1325" i="7" s="1"/>
  <c r="Q1326" i="7"/>
  <c r="R1326" i="7" s="1"/>
  <c r="AF1326" i="7" s="1"/>
  <c r="AG1326" i="7" s="1"/>
  <c r="Q1327" i="7"/>
  <c r="R1327" i="7" s="1"/>
  <c r="AF1327" i="7" s="1"/>
  <c r="AG1327" i="7" s="1"/>
  <c r="Q1328" i="7"/>
  <c r="R1328" i="7" s="1"/>
  <c r="AF1328" i="7" s="1"/>
  <c r="AG1328" i="7" s="1"/>
  <c r="Q1329" i="7"/>
  <c r="R1329" i="7" s="1"/>
  <c r="AF1329" i="7" s="1"/>
  <c r="AG1329" i="7" s="1"/>
  <c r="Q1330" i="7"/>
  <c r="R1330" i="7" s="1"/>
  <c r="AF1330" i="7" s="1"/>
  <c r="AG1330" i="7" s="1"/>
  <c r="Q1331" i="7"/>
  <c r="R1331" i="7" s="1"/>
  <c r="AF1331" i="7" s="1"/>
  <c r="AG1331" i="7" s="1"/>
  <c r="Q1332" i="7"/>
  <c r="R1332" i="7" s="1"/>
  <c r="AF1332" i="7" s="1"/>
  <c r="AG1332" i="7" s="1"/>
  <c r="Q1333" i="7"/>
  <c r="R1333" i="7" s="1"/>
  <c r="AF1333" i="7" s="1"/>
  <c r="AG1333" i="7" s="1"/>
  <c r="Q1334" i="7"/>
  <c r="R1334" i="7" s="1"/>
  <c r="AF1334" i="7" s="1"/>
  <c r="AG1334" i="7" s="1"/>
  <c r="Q1335" i="7"/>
  <c r="R1335" i="7" s="1"/>
  <c r="AF1335" i="7" s="1"/>
  <c r="AG1335" i="7" s="1"/>
  <c r="Q1336" i="7"/>
  <c r="R1336" i="7" s="1"/>
  <c r="AF1336" i="7" s="1"/>
  <c r="AG1336" i="7" s="1"/>
  <c r="Q1337" i="7"/>
  <c r="R1337" i="7" s="1"/>
  <c r="AF1337" i="7" s="1"/>
  <c r="AG1337" i="7" s="1"/>
  <c r="Q1338" i="7"/>
  <c r="R1338" i="7" s="1"/>
  <c r="AF1338" i="7" s="1"/>
  <c r="AG1338" i="7" s="1"/>
  <c r="Q1339" i="7"/>
  <c r="R1339" i="7" s="1"/>
  <c r="AF1339" i="7" s="1"/>
  <c r="AG1339" i="7" s="1"/>
  <c r="Q1340" i="7"/>
  <c r="R1340" i="7" s="1"/>
  <c r="AF1340" i="7" s="1"/>
  <c r="AG1340" i="7" s="1"/>
  <c r="Q1341" i="7"/>
  <c r="R1341" i="7" s="1"/>
  <c r="AF1341" i="7" s="1"/>
  <c r="AG1341" i="7" s="1"/>
  <c r="Q1342" i="7"/>
  <c r="R1342" i="7" s="1"/>
  <c r="AF1342" i="7" s="1"/>
  <c r="AG1342" i="7" s="1"/>
  <c r="Q1343" i="7"/>
  <c r="R1343" i="7" s="1"/>
  <c r="AF1343" i="7" s="1"/>
  <c r="AG1343" i="7" s="1"/>
  <c r="Q1344" i="7"/>
  <c r="R1344" i="7" s="1"/>
  <c r="AF1344" i="7" s="1"/>
  <c r="AG1344" i="7" s="1"/>
  <c r="Q1345" i="7"/>
  <c r="R1345" i="7" s="1"/>
  <c r="AF1345" i="7" s="1"/>
  <c r="AG1345" i="7" s="1"/>
  <c r="Q1346" i="7"/>
  <c r="R1346" i="7" s="1"/>
  <c r="AF1346" i="7" s="1"/>
  <c r="AG1346" i="7" s="1"/>
  <c r="Q1347" i="7"/>
  <c r="R1347" i="7" s="1"/>
  <c r="AF1347" i="7" s="1"/>
  <c r="AG1347" i="7" s="1"/>
  <c r="Q1348" i="7"/>
  <c r="R1348" i="7" s="1"/>
  <c r="AF1348" i="7" s="1"/>
  <c r="AG1348" i="7" s="1"/>
  <c r="Q1349" i="7"/>
  <c r="R1349" i="7" s="1"/>
  <c r="AF1349" i="7" s="1"/>
  <c r="AG1349" i="7" s="1"/>
  <c r="Q1350" i="7"/>
  <c r="R1350" i="7" s="1"/>
  <c r="AF1350" i="7" s="1"/>
  <c r="AG1350" i="7" s="1"/>
  <c r="Q1351" i="7"/>
  <c r="R1351" i="7" s="1"/>
  <c r="AF1351" i="7" s="1"/>
  <c r="AG1351" i="7" s="1"/>
  <c r="Q1352" i="7"/>
  <c r="R1352" i="7" s="1"/>
  <c r="AF1352" i="7" s="1"/>
  <c r="AG1352" i="7" s="1"/>
  <c r="Q1353" i="7"/>
  <c r="R1353" i="7" s="1"/>
  <c r="AF1353" i="7" s="1"/>
  <c r="AG1353" i="7" s="1"/>
  <c r="Q1354" i="7"/>
  <c r="R1354" i="7" s="1"/>
  <c r="AF1354" i="7" s="1"/>
  <c r="AG1354" i="7" s="1"/>
  <c r="Q1355" i="7"/>
  <c r="R1355" i="7" s="1"/>
  <c r="AF1355" i="7" s="1"/>
  <c r="AG1355" i="7" s="1"/>
  <c r="Q1356" i="7"/>
  <c r="R1356" i="7" s="1"/>
  <c r="AF1356" i="7" s="1"/>
  <c r="AG1356" i="7" s="1"/>
  <c r="Q1357" i="7"/>
  <c r="R1357" i="7" s="1"/>
  <c r="AF1357" i="7" s="1"/>
  <c r="AG1357" i="7" s="1"/>
  <c r="Q1358" i="7"/>
  <c r="R1358" i="7" s="1"/>
  <c r="AF1358" i="7" s="1"/>
  <c r="AG1358" i="7" s="1"/>
  <c r="Q1359" i="7"/>
  <c r="R1359" i="7" s="1"/>
  <c r="AF1359" i="7" s="1"/>
  <c r="AG1359" i="7" s="1"/>
  <c r="Q1360" i="7"/>
  <c r="R1360" i="7" s="1"/>
  <c r="AF1360" i="7" s="1"/>
  <c r="AG1360" i="7" s="1"/>
  <c r="Q1361" i="7"/>
  <c r="R1361" i="7" s="1"/>
  <c r="AF1361" i="7" s="1"/>
  <c r="AG1361" i="7" s="1"/>
  <c r="Q1362" i="7"/>
  <c r="R1362" i="7" s="1"/>
  <c r="AF1362" i="7" s="1"/>
  <c r="AG1362" i="7" s="1"/>
  <c r="Q1363" i="7"/>
  <c r="R1363" i="7" s="1"/>
  <c r="AF1363" i="7" s="1"/>
  <c r="AG1363" i="7" s="1"/>
  <c r="Q1364" i="7"/>
  <c r="R1364" i="7" s="1"/>
  <c r="AF1364" i="7" s="1"/>
  <c r="AG1364" i="7" s="1"/>
  <c r="Q1365" i="7"/>
  <c r="R1365" i="7" s="1"/>
  <c r="AF1365" i="7" s="1"/>
  <c r="AG1365" i="7" s="1"/>
  <c r="Q1366" i="7"/>
  <c r="R1366" i="7" s="1"/>
  <c r="AF1366" i="7" s="1"/>
  <c r="AG1366" i="7" s="1"/>
  <c r="Q1367" i="7"/>
  <c r="R1367" i="7" s="1"/>
  <c r="AF1367" i="7" s="1"/>
  <c r="AG1367" i="7" s="1"/>
  <c r="Q1368" i="7"/>
  <c r="R1368" i="7" s="1"/>
  <c r="AF1368" i="7" s="1"/>
  <c r="AG1368" i="7" s="1"/>
  <c r="Q1369" i="7"/>
  <c r="R1369" i="7" s="1"/>
  <c r="AF1369" i="7" s="1"/>
  <c r="AG1369" i="7" s="1"/>
  <c r="Q1370" i="7"/>
  <c r="R1370" i="7" s="1"/>
  <c r="AF1370" i="7" s="1"/>
  <c r="AG1370" i="7" s="1"/>
  <c r="Q1371" i="7"/>
  <c r="R1371" i="7" s="1"/>
  <c r="AF1371" i="7" s="1"/>
  <c r="AG1371" i="7" s="1"/>
  <c r="Q1372" i="7"/>
  <c r="R1372" i="7" s="1"/>
  <c r="AF1372" i="7" s="1"/>
  <c r="AG1372" i="7" s="1"/>
  <c r="Q1373" i="7"/>
  <c r="R1373" i="7" s="1"/>
  <c r="AF1373" i="7" s="1"/>
  <c r="AG1373" i="7" s="1"/>
  <c r="Q1374" i="7"/>
  <c r="R1374" i="7" s="1"/>
  <c r="AF1374" i="7" s="1"/>
  <c r="AG1374" i="7" s="1"/>
  <c r="Q1375" i="7"/>
  <c r="R1375" i="7" s="1"/>
  <c r="AF1375" i="7" s="1"/>
  <c r="AG1375" i="7" s="1"/>
  <c r="Q1376" i="7"/>
  <c r="R1376" i="7" s="1"/>
  <c r="AF1376" i="7" s="1"/>
  <c r="AG1376" i="7" s="1"/>
  <c r="Q1377" i="7"/>
  <c r="R1377" i="7" s="1"/>
  <c r="AF1377" i="7" s="1"/>
  <c r="AG1377" i="7" s="1"/>
  <c r="Q1378" i="7"/>
  <c r="R1378" i="7" s="1"/>
  <c r="AF1378" i="7" s="1"/>
  <c r="AG1378" i="7" s="1"/>
  <c r="Q1379" i="7"/>
  <c r="R1379" i="7" s="1"/>
  <c r="AF1379" i="7" s="1"/>
  <c r="AG1379" i="7" s="1"/>
  <c r="Q1380" i="7"/>
  <c r="R1380" i="7" s="1"/>
  <c r="AF1380" i="7" s="1"/>
  <c r="AG1380" i="7" s="1"/>
  <c r="Q1381" i="7"/>
  <c r="R1381" i="7" s="1"/>
  <c r="AF1381" i="7" s="1"/>
  <c r="AG1381" i="7" s="1"/>
  <c r="Q1382" i="7"/>
  <c r="R1382" i="7" s="1"/>
  <c r="AF1382" i="7" s="1"/>
  <c r="AG1382" i="7" s="1"/>
  <c r="Q1383" i="7"/>
  <c r="R1383" i="7" s="1"/>
  <c r="AF1383" i="7" s="1"/>
  <c r="AG1383" i="7" s="1"/>
  <c r="Q1384" i="7"/>
  <c r="R1384" i="7" s="1"/>
  <c r="AF1384" i="7" s="1"/>
  <c r="AG1384" i="7" s="1"/>
  <c r="Q1385" i="7"/>
  <c r="R1385" i="7" s="1"/>
  <c r="AF1385" i="7" s="1"/>
  <c r="AG1385" i="7" s="1"/>
  <c r="Q1386" i="7"/>
  <c r="R1386" i="7" s="1"/>
  <c r="AF1386" i="7" s="1"/>
  <c r="AG1386" i="7" s="1"/>
  <c r="Q1387" i="7"/>
  <c r="R1387" i="7" s="1"/>
  <c r="AF1387" i="7" s="1"/>
  <c r="AG1387" i="7" s="1"/>
  <c r="Q1388" i="7"/>
  <c r="R1388" i="7" s="1"/>
  <c r="AF1388" i="7" s="1"/>
  <c r="AG1388" i="7" s="1"/>
  <c r="Q1389" i="7"/>
  <c r="R1389" i="7" s="1"/>
  <c r="AF1389" i="7" s="1"/>
  <c r="AG1389" i="7" s="1"/>
  <c r="Q1390" i="7"/>
  <c r="R1390" i="7" s="1"/>
  <c r="AF1390" i="7" s="1"/>
  <c r="AG1390" i="7" s="1"/>
  <c r="Q1391" i="7"/>
  <c r="R1391" i="7" s="1"/>
  <c r="AF1391" i="7" s="1"/>
  <c r="AG1391" i="7" s="1"/>
  <c r="Q1392" i="7"/>
  <c r="R1392" i="7" s="1"/>
  <c r="AF1392" i="7" s="1"/>
  <c r="AG1392" i="7" s="1"/>
  <c r="Q1393" i="7"/>
  <c r="R1393" i="7" s="1"/>
  <c r="AF1393" i="7" s="1"/>
  <c r="AG1393" i="7" s="1"/>
  <c r="Q1394" i="7"/>
  <c r="R1394" i="7" s="1"/>
  <c r="AF1394" i="7" s="1"/>
  <c r="AG1394" i="7" s="1"/>
  <c r="Q1395" i="7"/>
  <c r="R1395" i="7" s="1"/>
  <c r="AF1395" i="7" s="1"/>
  <c r="AG1395" i="7" s="1"/>
  <c r="Q1396" i="7"/>
  <c r="R1396" i="7" s="1"/>
  <c r="AF1396" i="7" s="1"/>
  <c r="AG1396" i="7" s="1"/>
  <c r="Q1397" i="7"/>
  <c r="R1397" i="7" s="1"/>
  <c r="AF1397" i="7" s="1"/>
  <c r="AG1397" i="7" s="1"/>
  <c r="Q1398" i="7"/>
  <c r="R1398" i="7" s="1"/>
  <c r="AF1398" i="7" s="1"/>
  <c r="AG1398" i="7" s="1"/>
  <c r="Q1399" i="7"/>
  <c r="R1399" i="7" s="1"/>
  <c r="AF1399" i="7" s="1"/>
  <c r="AG1399" i="7" s="1"/>
  <c r="Q1400" i="7"/>
  <c r="R1400" i="7" s="1"/>
  <c r="AF1400" i="7" s="1"/>
  <c r="AG1400" i="7" s="1"/>
  <c r="Q1401" i="7"/>
  <c r="R1401" i="7" s="1"/>
  <c r="AF1401" i="7" s="1"/>
  <c r="AG1401" i="7" s="1"/>
  <c r="Q1402" i="7"/>
  <c r="R1402" i="7" s="1"/>
  <c r="AF1402" i="7" s="1"/>
  <c r="AG1402" i="7" s="1"/>
  <c r="Q1403" i="7"/>
  <c r="R1403" i="7" s="1"/>
  <c r="AF1403" i="7" s="1"/>
  <c r="AG1403" i="7" s="1"/>
  <c r="Q1404" i="7"/>
  <c r="R1404" i="7" s="1"/>
  <c r="AF1404" i="7" s="1"/>
  <c r="AG1404" i="7" s="1"/>
  <c r="Q1405" i="7"/>
  <c r="R1405" i="7" s="1"/>
  <c r="AF1405" i="7" s="1"/>
  <c r="AG1405" i="7" s="1"/>
  <c r="Q1406" i="7"/>
  <c r="R1406" i="7" s="1"/>
  <c r="AF1406" i="7" s="1"/>
  <c r="AG1406" i="7" s="1"/>
  <c r="Q1407" i="7"/>
  <c r="R1407" i="7" s="1"/>
  <c r="AF1407" i="7" s="1"/>
  <c r="AG1407" i="7" s="1"/>
  <c r="Q1408" i="7"/>
  <c r="R1408" i="7" s="1"/>
  <c r="AF1408" i="7" s="1"/>
  <c r="AG1408" i="7" s="1"/>
  <c r="Q1409" i="7"/>
  <c r="R1409" i="7" s="1"/>
  <c r="AF1409" i="7" s="1"/>
  <c r="AG1409" i="7" s="1"/>
  <c r="Q1410" i="7"/>
  <c r="R1410" i="7" s="1"/>
  <c r="AF1410" i="7" s="1"/>
  <c r="AG1410" i="7" s="1"/>
  <c r="Q1411" i="7"/>
  <c r="R1411" i="7" s="1"/>
  <c r="AF1411" i="7" s="1"/>
  <c r="AG1411" i="7" s="1"/>
  <c r="Q1412" i="7"/>
  <c r="R1412" i="7" s="1"/>
  <c r="AF1412" i="7" s="1"/>
  <c r="AG1412" i="7" s="1"/>
  <c r="Q1413" i="7"/>
  <c r="R1413" i="7" s="1"/>
  <c r="AF1413" i="7" s="1"/>
  <c r="AG1413" i="7" s="1"/>
  <c r="Q1414" i="7"/>
  <c r="R1414" i="7" s="1"/>
  <c r="AF1414" i="7" s="1"/>
  <c r="AG1414" i="7" s="1"/>
  <c r="Q1415" i="7"/>
  <c r="R1415" i="7" s="1"/>
  <c r="AF1415" i="7" s="1"/>
  <c r="AG1415" i="7" s="1"/>
  <c r="Q1416" i="7"/>
  <c r="R1416" i="7" s="1"/>
  <c r="AF1416" i="7" s="1"/>
  <c r="AG1416" i="7" s="1"/>
  <c r="Q1417" i="7"/>
  <c r="R1417" i="7" s="1"/>
  <c r="AF1417" i="7" s="1"/>
  <c r="AG1417" i="7" s="1"/>
  <c r="Q1418" i="7"/>
  <c r="R1418" i="7" s="1"/>
  <c r="AF1418" i="7" s="1"/>
  <c r="AG1418" i="7" s="1"/>
  <c r="Q1419" i="7"/>
  <c r="R1419" i="7" s="1"/>
  <c r="AF1419" i="7" s="1"/>
  <c r="AG1419" i="7" s="1"/>
  <c r="Q1420" i="7"/>
  <c r="R1420" i="7" s="1"/>
  <c r="AF1420" i="7" s="1"/>
  <c r="AG1420" i="7" s="1"/>
  <c r="Q1421" i="7"/>
  <c r="R1421" i="7" s="1"/>
  <c r="AF1421" i="7" s="1"/>
  <c r="AG1421" i="7" s="1"/>
  <c r="Q1422" i="7"/>
  <c r="R1422" i="7" s="1"/>
  <c r="AF1422" i="7" s="1"/>
  <c r="AG1422" i="7" s="1"/>
  <c r="Q1423" i="7"/>
  <c r="R1423" i="7" s="1"/>
  <c r="AF1423" i="7" s="1"/>
  <c r="AG1423" i="7" s="1"/>
  <c r="Q1424" i="7"/>
  <c r="R1424" i="7" s="1"/>
  <c r="AF1424" i="7" s="1"/>
  <c r="AG1424" i="7" s="1"/>
  <c r="Q1425" i="7"/>
  <c r="R1425" i="7" s="1"/>
  <c r="AF1425" i="7" s="1"/>
  <c r="AG1425" i="7" s="1"/>
  <c r="Q1426" i="7"/>
  <c r="R1426" i="7" s="1"/>
  <c r="AF1426" i="7" s="1"/>
  <c r="AG1426" i="7" s="1"/>
  <c r="Q1427" i="7"/>
  <c r="R1427" i="7" s="1"/>
  <c r="AF1427" i="7" s="1"/>
  <c r="AG1427" i="7" s="1"/>
  <c r="Q1428" i="7"/>
  <c r="R1428" i="7" s="1"/>
  <c r="AF1428" i="7" s="1"/>
  <c r="AG1428" i="7" s="1"/>
  <c r="Q1429" i="7"/>
  <c r="R1429" i="7" s="1"/>
  <c r="AF1429" i="7" s="1"/>
  <c r="AG1429" i="7" s="1"/>
  <c r="Q1430" i="7"/>
  <c r="R1430" i="7" s="1"/>
  <c r="AF1430" i="7" s="1"/>
  <c r="AG1430" i="7" s="1"/>
  <c r="Q1431" i="7"/>
  <c r="R1431" i="7"/>
  <c r="AF1431" i="7" s="1"/>
  <c r="AG1431" i="7" s="1"/>
  <c r="Q1432" i="7"/>
  <c r="R1432" i="7"/>
  <c r="AF1432" i="7" s="1"/>
  <c r="AG1432" i="7" s="1"/>
  <c r="Q1433" i="7"/>
  <c r="R1433" i="7"/>
  <c r="AF1433" i="7" s="1"/>
  <c r="AG1433" i="7" s="1"/>
  <c r="Q1434" i="7"/>
  <c r="R1434" i="7" s="1"/>
  <c r="AF1434" i="7" s="1"/>
  <c r="AG1434" i="7" s="1"/>
  <c r="Q1435" i="7"/>
  <c r="R1435" i="7" s="1"/>
  <c r="AF1435" i="7" s="1"/>
  <c r="AG1435" i="7" s="1"/>
  <c r="Q1436" i="7"/>
  <c r="R1436" i="7" s="1"/>
  <c r="AF1436" i="7" s="1"/>
  <c r="AG1436" i="7" s="1"/>
  <c r="Q1437" i="7"/>
  <c r="R1437" i="7" s="1"/>
  <c r="AF1437" i="7" s="1"/>
  <c r="AG1437" i="7" s="1"/>
  <c r="Q1438" i="7"/>
  <c r="R1438" i="7" s="1"/>
  <c r="AF1438" i="7" s="1"/>
  <c r="AG1438" i="7" s="1"/>
  <c r="Q1439" i="7"/>
  <c r="R1439" i="7" s="1"/>
  <c r="AF1439" i="7" s="1"/>
  <c r="AG1439" i="7" s="1"/>
  <c r="Q1440" i="7"/>
  <c r="R1440" i="7" s="1"/>
  <c r="AF1440" i="7" s="1"/>
  <c r="AG1440" i="7" s="1"/>
  <c r="Q1441" i="7"/>
  <c r="R1441" i="7" s="1"/>
  <c r="AF1441" i="7" s="1"/>
  <c r="AG1441" i="7" s="1"/>
  <c r="Q1442" i="7"/>
  <c r="R1442" i="7" s="1"/>
  <c r="AF1442" i="7" s="1"/>
  <c r="AG1442" i="7" s="1"/>
  <c r="Q1443" i="7"/>
  <c r="R1443" i="7" s="1"/>
  <c r="AF1443" i="7" s="1"/>
  <c r="AG1443" i="7" s="1"/>
  <c r="Q1444" i="7"/>
  <c r="R1444" i="7" s="1"/>
  <c r="AF1444" i="7" s="1"/>
  <c r="AG1444" i="7" s="1"/>
  <c r="Q1445" i="7"/>
  <c r="R1445" i="7" s="1"/>
  <c r="AF1445" i="7" s="1"/>
  <c r="AG1445" i="7" s="1"/>
  <c r="Q1446" i="7"/>
  <c r="R1446" i="7" s="1"/>
  <c r="AF1446" i="7" s="1"/>
  <c r="AG1446" i="7" s="1"/>
  <c r="Q1447" i="7"/>
  <c r="R1447" i="7" s="1"/>
  <c r="AF1447" i="7" s="1"/>
  <c r="AG1447" i="7" s="1"/>
  <c r="Q1448" i="7"/>
  <c r="R1448" i="7" s="1"/>
  <c r="AF1448" i="7" s="1"/>
  <c r="AG1448" i="7" s="1"/>
  <c r="Q1449" i="7"/>
  <c r="R1449" i="7" s="1"/>
  <c r="AF1449" i="7" s="1"/>
  <c r="AG1449" i="7" s="1"/>
  <c r="Q1450" i="7"/>
  <c r="R1450" i="7" s="1"/>
  <c r="AF1450" i="7" s="1"/>
  <c r="AG1450" i="7" s="1"/>
  <c r="Q1451" i="7"/>
  <c r="R1451" i="7" s="1"/>
  <c r="AF1451" i="7" s="1"/>
  <c r="AG1451" i="7" s="1"/>
  <c r="Q1452" i="7"/>
  <c r="R1452" i="7" s="1"/>
  <c r="AF1452" i="7" s="1"/>
  <c r="AG1452" i="7" s="1"/>
  <c r="Q1453" i="7"/>
  <c r="R1453" i="7" s="1"/>
  <c r="AF1453" i="7" s="1"/>
  <c r="AG1453" i="7" s="1"/>
  <c r="Q1454" i="7"/>
  <c r="R1454" i="7" s="1"/>
  <c r="AF1454" i="7" s="1"/>
  <c r="AG1454" i="7" s="1"/>
  <c r="Q1455" i="7"/>
  <c r="R1455" i="7" s="1"/>
  <c r="AF1455" i="7" s="1"/>
  <c r="AG1455" i="7" s="1"/>
  <c r="Q1456" i="7"/>
  <c r="R1456" i="7" s="1"/>
  <c r="AF1456" i="7" s="1"/>
  <c r="AG1456" i="7" s="1"/>
  <c r="Q1457" i="7"/>
  <c r="R1457" i="7" s="1"/>
  <c r="AF1457" i="7" s="1"/>
  <c r="AG1457" i="7" s="1"/>
  <c r="Q1458" i="7"/>
  <c r="R1458" i="7" s="1"/>
  <c r="AF1458" i="7" s="1"/>
  <c r="AG1458" i="7" s="1"/>
  <c r="Q1459" i="7"/>
  <c r="R1459" i="7" s="1"/>
  <c r="AF1459" i="7" s="1"/>
  <c r="AG1459" i="7" s="1"/>
  <c r="Q1460" i="7"/>
  <c r="R1460" i="7" s="1"/>
  <c r="AF1460" i="7" s="1"/>
  <c r="AG1460" i="7" s="1"/>
  <c r="Q1461" i="7"/>
  <c r="R1461" i="7" s="1"/>
  <c r="AF1461" i="7" s="1"/>
  <c r="AG1461" i="7" s="1"/>
  <c r="Q1462" i="7"/>
  <c r="R1462" i="7" s="1"/>
  <c r="AF1462" i="7" s="1"/>
  <c r="AG1462" i="7" s="1"/>
  <c r="Q1463" i="7"/>
  <c r="R1463" i="7"/>
  <c r="AF1463" i="7" s="1"/>
  <c r="AG1463" i="7" s="1"/>
  <c r="Q1464" i="7"/>
  <c r="R1464" i="7"/>
  <c r="AF1464" i="7" s="1"/>
  <c r="AG1464" i="7" s="1"/>
  <c r="Q1465" i="7"/>
  <c r="R1465" i="7"/>
  <c r="AF1465" i="7" s="1"/>
  <c r="AG1465" i="7" s="1"/>
  <c r="Q1466" i="7"/>
  <c r="R1466" i="7" s="1"/>
  <c r="AF1466" i="7" s="1"/>
  <c r="AG1466" i="7" s="1"/>
  <c r="Q1467" i="7"/>
  <c r="R1467" i="7" s="1"/>
  <c r="AF1467" i="7" s="1"/>
  <c r="AG1467" i="7" s="1"/>
  <c r="Q1468" i="7"/>
  <c r="R1468" i="7" s="1"/>
  <c r="AF1468" i="7" s="1"/>
  <c r="AG1468" i="7" s="1"/>
  <c r="Q1469" i="7"/>
  <c r="R1469" i="7" s="1"/>
  <c r="AF1469" i="7" s="1"/>
  <c r="AG1469" i="7" s="1"/>
  <c r="Q1470" i="7"/>
  <c r="R1470" i="7" s="1"/>
  <c r="AF1470" i="7" s="1"/>
  <c r="AG1470" i="7" s="1"/>
  <c r="Q1471" i="7"/>
  <c r="R1471" i="7" s="1"/>
  <c r="AF1471" i="7" s="1"/>
  <c r="AG1471" i="7" s="1"/>
  <c r="Q1472" i="7"/>
  <c r="R1472" i="7" s="1"/>
  <c r="AF1472" i="7" s="1"/>
  <c r="AG1472" i="7" s="1"/>
  <c r="Q1473" i="7"/>
  <c r="R1473" i="7" s="1"/>
  <c r="AF1473" i="7" s="1"/>
  <c r="AG1473" i="7" s="1"/>
  <c r="Q1474" i="7"/>
  <c r="R1474" i="7" s="1"/>
  <c r="AF1474" i="7" s="1"/>
  <c r="AG1474" i="7" s="1"/>
  <c r="Q1475" i="7"/>
  <c r="R1475" i="7" s="1"/>
  <c r="AF1475" i="7" s="1"/>
  <c r="AG1475" i="7" s="1"/>
  <c r="Q1476" i="7"/>
  <c r="R1476" i="7" s="1"/>
  <c r="AF1476" i="7" s="1"/>
  <c r="AG1476" i="7" s="1"/>
  <c r="Q1477" i="7"/>
  <c r="R1477" i="7" s="1"/>
  <c r="AF1477" i="7" s="1"/>
  <c r="AG1477" i="7" s="1"/>
  <c r="Q1478" i="7"/>
  <c r="R1478" i="7" s="1"/>
  <c r="AF1478" i="7" s="1"/>
  <c r="AG1478" i="7" s="1"/>
  <c r="Q1479" i="7"/>
  <c r="R1479" i="7" s="1"/>
  <c r="AF1479" i="7" s="1"/>
  <c r="AG1479" i="7" s="1"/>
  <c r="Q1480" i="7"/>
  <c r="R1480" i="7" s="1"/>
  <c r="AF1480" i="7" s="1"/>
  <c r="AG1480" i="7" s="1"/>
  <c r="Q1481" i="7"/>
  <c r="R1481" i="7"/>
  <c r="AF1481" i="7" s="1"/>
  <c r="AG1481" i="7" s="1"/>
  <c r="Q1482" i="7"/>
  <c r="R1482" i="7" s="1"/>
  <c r="AF1482" i="7" s="1"/>
  <c r="AG1482" i="7" s="1"/>
  <c r="Q1483" i="7"/>
  <c r="R1483" i="7" s="1"/>
  <c r="AF1483" i="7" s="1"/>
  <c r="AG1483" i="7" s="1"/>
  <c r="Q1484" i="7"/>
  <c r="R1484" i="7" s="1"/>
  <c r="AF1484" i="7" s="1"/>
  <c r="AG1484" i="7" s="1"/>
  <c r="Q1485" i="7"/>
  <c r="R1485" i="7" s="1"/>
  <c r="AF1485" i="7" s="1"/>
  <c r="AG1485" i="7" s="1"/>
  <c r="Q1486" i="7"/>
  <c r="R1486" i="7" s="1"/>
  <c r="AF1486" i="7" s="1"/>
  <c r="AG1486" i="7" s="1"/>
  <c r="Q1487" i="7"/>
  <c r="R1487" i="7" s="1"/>
  <c r="AF1487" i="7" s="1"/>
  <c r="AG1487" i="7" s="1"/>
  <c r="Q1488" i="7"/>
  <c r="R1488" i="7" s="1"/>
  <c r="AF1488" i="7" s="1"/>
  <c r="AG1488" i="7" s="1"/>
  <c r="Q1489" i="7"/>
  <c r="R1489" i="7" s="1"/>
  <c r="AF1489" i="7" s="1"/>
  <c r="AG1489" i="7" s="1"/>
  <c r="Q1490" i="7"/>
  <c r="R1490" i="7" s="1"/>
  <c r="AF1490" i="7" s="1"/>
  <c r="AG1490" i="7" s="1"/>
  <c r="Q1491" i="7"/>
  <c r="R1491" i="7" s="1"/>
  <c r="AF1491" i="7" s="1"/>
  <c r="AG1491" i="7" s="1"/>
  <c r="Q1492" i="7"/>
  <c r="R1492" i="7" s="1"/>
  <c r="AF1492" i="7" s="1"/>
  <c r="AG1492" i="7" s="1"/>
  <c r="Q1493" i="7"/>
  <c r="R1493" i="7" s="1"/>
  <c r="AF1493" i="7" s="1"/>
  <c r="AG1493" i="7" s="1"/>
  <c r="Q1494" i="7"/>
  <c r="R1494" i="7" s="1"/>
  <c r="AF1494" i="7" s="1"/>
  <c r="AG1494" i="7" s="1"/>
  <c r="Q1495" i="7"/>
  <c r="R1495" i="7" s="1"/>
  <c r="AF1495" i="7" s="1"/>
  <c r="AG1495" i="7" s="1"/>
  <c r="Q1496" i="7"/>
  <c r="R1496" i="7" s="1"/>
  <c r="AF1496" i="7" s="1"/>
  <c r="AG1496" i="7" s="1"/>
  <c r="Q1497" i="7"/>
  <c r="R1497" i="7"/>
  <c r="AF1497" i="7" s="1"/>
  <c r="AG1497" i="7" s="1"/>
  <c r="Q1498" i="7"/>
  <c r="R1498" i="7" s="1"/>
  <c r="AF1498" i="7" s="1"/>
  <c r="AG1498" i="7" s="1"/>
  <c r="Q1499" i="7"/>
  <c r="R1499" i="7" s="1"/>
  <c r="AF1499" i="7" s="1"/>
  <c r="AG1499" i="7" s="1"/>
  <c r="Q1500" i="7"/>
  <c r="R1500" i="7" s="1"/>
  <c r="AF1500" i="7" s="1"/>
  <c r="AG1500" i="7" s="1"/>
  <c r="Q1501" i="7"/>
  <c r="R1501" i="7" s="1"/>
  <c r="AF1501" i="7" s="1"/>
  <c r="AG1501" i="7" s="1"/>
  <c r="Q1502" i="7"/>
  <c r="R1502" i="7" s="1"/>
  <c r="AF1502" i="7" s="1"/>
  <c r="AG1502" i="7" s="1"/>
  <c r="Q1503" i="7"/>
  <c r="R1503" i="7" s="1"/>
  <c r="AF1503" i="7" s="1"/>
  <c r="AG1503" i="7" s="1"/>
  <c r="Q1504" i="7"/>
  <c r="R1504" i="7" s="1"/>
  <c r="AF1504" i="7" s="1"/>
  <c r="AG1504" i="7" s="1"/>
  <c r="Q1505" i="7"/>
  <c r="R1505" i="7" s="1"/>
  <c r="AF1505" i="7" s="1"/>
  <c r="AG1505" i="7" s="1"/>
  <c r="Q1506" i="7"/>
  <c r="R1506" i="7" s="1"/>
  <c r="AF1506" i="7" s="1"/>
  <c r="AG1506" i="7" s="1"/>
  <c r="Q1507" i="7"/>
  <c r="R1507" i="7" s="1"/>
  <c r="AF1507" i="7" s="1"/>
  <c r="AG1507" i="7" s="1"/>
  <c r="Q1508" i="7"/>
  <c r="R1508" i="7" s="1"/>
  <c r="AF1508" i="7" s="1"/>
  <c r="AG1508" i="7" s="1"/>
  <c r="Q1509" i="7"/>
  <c r="R1509" i="7" s="1"/>
  <c r="AF1509" i="7" s="1"/>
  <c r="AG1509" i="7" s="1"/>
  <c r="Q1510" i="7"/>
  <c r="R1510" i="7" s="1"/>
  <c r="AF1510" i="7" s="1"/>
  <c r="AG1510" i="7" s="1"/>
  <c r="Q1511" i="7"/>
  <c r="R1511" i="7" s="1"/>
  <c r="AF1511" i="7" s="1"/>
  <c r="AG1511" i="7" s="1"/>
  <c r="Q1512" i="7"/>
  <c r="R1512" i="7" s="1"/>
  <c r="AF1512" i="7" s="1"/>
  <c r="AG1512" i="7" s="1"/>
  <c r="Q1513" i="7"/>
  <c r="R1513" i="7"/>
  <c r="AF1513" i="7" s="1"/>
  <c r="AG1513" i="7" s="1"/>
  <c r="Q1514" i="7"/>
  <c r="R1514" i="7" s="1"/>
  <c r="AF1514" i="7" s="1"/>
  <c r="AG1514" i="7" s="1"/>
  <c r="Q1515" i="7"/>
  <c r="R1515" i="7" s="1"/>
  <c r="AF1515" i="7" s="1"/>
  <c r="AG1515" i="7" s="1"/>
  <c r="Q1516" i="7"/>
  <c r="R1516" i="7" s="1"/>
  <c r="AF1516" i="7" s="1"/>
  <c r="AG1516" i="7" s="1"/>
  <c r="Q1517" i="7"/>
  <c r="R1517" i="7" s="1"/>
  <c r="AF1517" i="7" s="1"/>
  <c r="AG1517" i="7" s="1"/>
  <c r="Q1518" i="7"/>
  <c r="R1518" i="7" s="1"/>
  <c r="AF1518" i="7" s="1"/>
  <c r="AG1518" i="7" s="1"/>
  <c r="Q1519" i="7"/>
  <c r="R1519" i="7" s="1"/>
  <c r="AF1519" i="7" s="1"/>
  <c r="AG1519" i="7" s="1"/>
  <c r="Q1520" i="7"/>
  <c r="R1520" i="7" s="1"/>
  <c r="AF1520" i="7" s="1"/>
  <c r="AG1520" i="7" s="1"/>
  <c r="Q1521" i="7"/>
  <c r="R1521" i="7" s="1"/>
  <c r="AF1521" i="7" s="1"/>
  <c r="AG1521" i="7" s="1"/>
  <c r="Q1522" i="7"/>
  <c r="R1522" i="7" s="1"/>
  <c r="AF1522" i="7" s="1"/>
  <c r="AG1522" i="7" s="1"/>
  <c r="Q1523" i="7"/>
  <c r="R1523" i="7" s="1"/>
  <c r="AF1523" i="7" s="1"/>
  <c r="AG1523" i="7" s="1"/>
  <c r="Q1524" i="7"/>
  <c r="R1524" i="7" s="1"/>
  <c r="AF1524" i="7" s="1"/>
  <c r="AG1524" i="7" s="1"/>
  <c r="Q1525" i="7"/>
  <c r="R1525" i="7" s="1"/>
  <c r="AF1525" i="7" s="1"/>
  <c r="AG1525" i="7" s="1"/>
  <c r="Q1526" i="7"/>
  <c r="R1526" i="7" s="1"/>
  <c r="AF1526" i="7" s="1"/>
  <c r="AG1526" i="7" s="1"/>
  <c r="Q1527" i="7"/>
  <c r="R1527" i="7" s="1"/>
  <c r="AF1527" i="7" s="1"/>
  <c r="AG1527" i="7" s="1"/>
  <c r="Q1528" i="7"/>
  <c r="R1528" i="7" s="1"/>
  <c r="AF1528" i="7" s="1"/>
  <c r="AG1528" i="7" s="1"/>
  <c r="Q1529" i="7"/>
  <c r="R1529" i="7"/>
  <c r="AF1529" i="7" s="1"/>
  <c r="AG1529" i="7" s="1"/>
  <c r="Q1530" i="7"/>
  <c r="R1530" i="7" s="1"/>
  <c r="AF1530" i="7" s="1"/>
  <c r="AG1530" i="7" s="1"/>
  <c r="Q1531" i="7"/>
  <c r="R1531" i="7" s="1"/>
  <c r="AF1531" i="7" s="1"/>
  <c r="AG1531" i="7" s="1"/>
  <c r="Q1532" i="7"/>
  <c r="R1532" i="7" s="1"/>
  <c r="AF1532" i="7" s="1"/>
  <c r="AG1532" i="7" s="1"/>
  <c r="Q1533" i="7"/>
  <c r="R1533" i="7" s="1"/>
  <c r="AF1533" i="7" s="1"/>
  <c r="AG1533" i="7" s="1"/>
  <c r="Q1534" i="7"/>
  <c r="R1534" i="7" s="1"/>
  <c r="AF1534" i="7" s="1"/>
  <c r="AG1534" i="7" s="1"/>
  <c r="Q1535" i="7"/>
  <c r="R1535" i="7" s="1"/>
  <c r="AF1535" i="7" s="1"/>
  <c r="AG1535" i="7" s="1"/>
  <c r="Q1536" i="7"/>
  <c r="R1536" i="7" s="1"/>
  <c r="AF1536" i="7" s="1"/>
  <c r="AG1536" i="7" s="1"/>
  <c r="Q1537" i="7"/>
  <c r="R1537" i="7" s="1"/>
  <c r="AF1537" i="7" s="1"/>
  <c r="AG1537" i="7" s="1"/>
  <c r="Q1538" i="7"/>
  <c r="R1538" i="7" s="1"/>
  <c r="AF1538" i="7" s="1"/>
  <c r="AG1538" i="7" s="1"/>
  <c r="Q1539" i="7"/>
  <c r="R1539" i="7" s="1"/>
  <c r="AF1539" i="7" s="1"/>
  <c r="AG1539" i="7" s="1"/>
  <c r="Q1540" i="7"/>
  <c r="R1540" i="7" s="1"/>
  <c r="AF1540" i="7" s="1"/>
  <c r="AG1540" i="7" s="1"/>
  <c r="Q1541" i="7"/>
  <c r="R1541" i="7" s="1"/>
  <c r="AF1541" i="7" s="1"/>
  <c r="AG1541" i="7" s="1"/>
  <c r="Q1542" i="7"/>
  <c r="R1542" i="7" s="1"/>
  <c r="AF1542" i="7" s="1"/>
  <c r="AG1542" i="7" s="1"/>
  <c r="Q1543" i="7"/>
  <c r="R1543" i="7" s="1"/>
  <c r="AF1543" i="7" s="1"/>
  <c r="AG1543" i="7" s="1"/>
  <c r="Q1544" i="7"/>
  <c r="R1544" i="7" s="1"/>
  <c r="AF1544" i="7" s="1"/>
  <c r="AG1544" i="7" s="1"/>
  <c r="Q1545" i="7"/>
  <c r="R1545" i="7"/>
  <c r="AF1545" i="7" s="1"/>
  <c r="AG1545" i="7" s="1"/>
  <c r="Q1546" i="7"/>
  <c r="R1546" i="7" s="1"/>
  <c r="AF1546" i="7" s="1"/>
  <c r="AG1546" i="7" s="1"/>
  <c r="Q1547" i="7"/>
  <c r="R1547" i="7" s="1"/>
  <c r="AF1547" i="7" s="1"/>
  <c r="AG1547" i="7" s="1"/>
  <c r="Q1548" i="7"/>
  <c r="R1548" i="7" s="1"/>
  <c r="AF1548" i="7" s="1"/>
  <c r="AG1548" i="7" s="1"/>
  <c r="Q1549" i="7"/>
  <c r="R1549" i="7" s="1"/>
  <c r="AF1549" i="7" s="1"/>
  <c r="AG1549" i="7" s="1"/>
  <c r="Q1550" i="7"/>
  <c r="R1550" i="7" s="1"/>
  <c r="AF1550" i="7" s="1"/>
  <c r="AG1550" i="7" s="1"/>
  <c r="Q1551" i="7"/>
  <c r="R1551" i="7" s="1"/>
  <c r="AF1551" i="7" s="1"/>
  <c r="AG1551" i="7" s="1"/>
  <c r="Q1552" i="7"/>
  <c r="R1552" i="7" s="1"/>
  <c r="AF1552" i="7" s="1"/>
  <c r="AG1552" i="7" s="1"/>
  <c r="Q1553" i="7"/>
  <c r="R1553" i="7" s="1"/>
  <c r="AF1553" i="7" s="1"/>
  <c r="AG1553" i="7" s="1"/>
  <c r="Q1554" i="7"/>
  <c r="R1554" i="7" s="1"/>
  <c r="AF1554" i="7" s="1"/>
  <c r="AG1554" i="7" s="1"/>
  <c r="Q1555" i="7"/>
  <c r="R1555" i="7" s="1"/>
  <c r="AF1555" i="7" s="1"/>
  <c r="AG1555" i="7" s="1"/>
  <c r="Q1556" i="7"/>
  <c r="R1556" i="7" s="1"/>
  <c r="AF1556" i="7" s="1"/>
  <c r="AG1556" i="7" s="1"/>
  <c r="Q1557" i="7"/>
  <c r="R1557" i="7" s="1"/>
  <c r="AF1557" i="7" s="1"/>
  <c r="AG1557" i="7" s="1"/>
  <c r="Q1558" i="7"/>
  <c r="R1558" i="7" s="1"/>
  <c r="AF1558" i="7" s="1"/>
  <c r="AG1558" i="7" s="1"/>
  <c r="Q1559" i="7"/>
  <c r="R1559" i="7" s="1"/>
  <c r="AF1559" i="7" s="1"/>
  <c r="AG1559" i="7" s="1"/>
  <c r="Q1560" i="7"/>
  <c r="R1560" i="7" s="1"/>
  <c r="AF1560" i="7" s="1"/>
  <c r="AG1560" i="7" s="1"/>
  <c r="Q1561" i="7"/>
  <c r="R1561" i="7"/>
  <c r="AF1561" i="7" s="1"/>
  <c r="AG1561" i="7" s="1"/>
  <c r="Q1562" i="7"/>
  <c r="R1562" i="7" s="1"/>
  <c r="AF1562" i="7" s="1"/>
  <c r="AG1562" i="7" s="1"/>
  <c r="Q1563" i="7"/>
  <c r="R1563" i="7" s="1"/>
  <c r="AF1563" i="7" s="1"/>
  <c r="AG1563" i="7" s="1"/>
  <c r="Q1564" i="7"/>
  <c r="R1564" i="7" s="1"/>
  <c r="AF1564" i="7" s="1"/>
  <c r="AG1564" i="7" s="1"/>
  <c r="Q1565" i="7"/>
  <c r="R1565" i="7" s="1"/>
  <c r="AF1565" i="7" s="1"/>
  <c r="AG1565" i="7" s="1"/>
  <c r="Q1566" i="7"/>
  <c r="R1566" i="7" s="1"/>
  <c r="AF1566" i="7" s="1"/>
  <c r="AG1566" i="7" s="1"/>
  <c r="Q1567" i="7"/>
  <c r="R1567" i="7" s="1"/>
  <c r="AF1567" i="7" s="1"/>
  <c r="AG1567" i="7" s="1"/>
  <c r="Q1568" i="7"/>
  <c r="R1568" i="7" s="1"/>
  <c r="AF1568" i="7" s="1"/>
  <c r="AG1568" i="7" s="1"/>
  <c r="Q1569" i="7"/>
  <c r="R1569" i="7" s="1"/>
  <c r="AF1569" i="7" s="1"/>
  <c r="AG1569" i="7" s="1"/>
  <c r="Q1570" i="7"/>
  <c r="R1570" i="7" s="1"/>
  <c r="AF1570" i="7" s="1"/>
  <c r="AG1570" i="7" s="1"/>
  <c r="Q1571" i="7"/>
  <c r="R1571" i="7" s="1"/>
  <c r="AF1571" i="7" s="1"/>
  <c r="AG1571" i="7" s="1"/>
  <c r="Q1572" i="7"/>
  <c r="R1572" i="7" s="1"/>
  <c r="AF1572" i="7" s="1"/>
  <c r="AG1572" i="7" s="1"/>
  <c r="Q1573" i="7"/>
  <c r="R1573" i="7" s="1"/>
  <c r="AF1573" i="7" s="1"/>
  <c r="AG1573" i="7" s="1"/>
  <c r="Q1574" i="7"/>
  <c r="R1574" i="7" s="1"/>
  <c r="AF1574" i="7" s="1"/>
  <c r="AG1574" i="7" s="1"/>
  <c r="Q1575" i="7"/>
  <c r="R1575" i="7" s="1"/>
  <c r="AF1575" i="7" s="1"/>
  <c r="AG1575" i="7" s="1"/>
  <c r="Q1576" i="7"/>
  <c r="R1576" i="7" s="1"/>
  <c r="AF1576" i="7" s="1"/>
  <c r="AG1576" i="7" s="1"/>
  <c r="Q1577" i="7"/>
  <c r="R1577" i="7"/>
  <c r="AF1577" i="7" s="1"/>
  <c r="AG1577" i="7" s="1"/>
  <c r="Q1578" i="7"/>
  <c r="R1578" i="7" s="1"/>
  <c r="AF1578" i="7" s="1"/>
  <c r="AG1578" i="7" s="1"/>
  <c r="Q1579" i="7"/>
  <c r="R1579" i="7" s="1"/>
  <c r="AF1579" i="7" s="1"/>
  <c r="AG1579" i="7" s="1"/>
  <c r="Q1580" i="7"/>
  <c r="R1580" i="7" s="1"/>
  <c r="AF1580" i="7" s="1"/>
  <c r="AG1580" i="7" s="1"/>
  <c r="Q1581" i="7"/>
  <c r="R1581" i="7" s="1"/>
  <c r="AF1581" i="7" s="1"/>
  <c r="AG1581" i="7" s="1"/>
  <c r="Q1582" i="7"/>
  <c r="R1582" i="7" s="1"/>
  <c r="AF1582" i="7" s="1"/>
  <c r="AG1582" i="7" s="1"/>
  <c r="Q1583" i="7"/>
  <c r="R1583" i="7" s="1"/>
  <c r="AF1583" i="7" s="1"/>
  <c r="AG1583" i="7" s="1"/>
  <c r="Q1584" i="7"/>
  <c r="R1584" i="7" s="1"/>
  <c r="AF1584" i="7" s="1"/>
  <c r="AG1584" i="7" s="1"/>
  <c r="Q1585" i="7"/>
  <c r="R1585" i="7" s="1"/>
  <c r="AF1585" i="7" s="1"/>
  <c r="AG1585" i="7" s="1"/>
  <c r="Q1586" i="7"/>
  <c r="R1586" i="7" s="1"/>
  <c r="AF1586" i="7" s="1"/>
  <c r="AG1586" i="7" s="1"/>
  <c r="Q1587" i="7"/>
  <c r="R1587" i="7" s="1"/>
  <c r="AF1587" i="7" s="1"/>
  <c r="AG1587" i="7" s="1"/>
  <c r="Q1588" i="7"/>
  <c r="R1588" i="7" s="1"/>
  <c r="AF1588" i="7" s="1"/>
  <c r="AG1588" i="7" s="1"/>
  <c r="Q1589" i="7"/>
  <c r="R1589" i="7" s="1"/>
  <c r="AF1589" i="7" s="1"/>
  <c r="AG1589" i="7" s="1"/>
  <c r="Q1590" i="7"/>
  <c r="R1590" i="7" s="1"/>
  <c r="AF1590" i="7" s="1"/>
  <c r="AG1590" i="7" s="1"/>
  <c r="Q1591" i="7"/>
  <c r="R1591" i="7" s="1"/>
  <c r="AF1591" i="7" s="1"/>
  <c r="AG1591" i="7" s="1"/>
  <c r="Q1592" i="7"/>
  <c r="R1592" i="7" s="1"/>
  <c r="AF1592" i="7" s="1"/>
  <c r="AG1592" i="7" s="1"/>
  <c r="Q1593" i="7"/>
  <c r="R1593" i="7"/>
  <c r="AF1593" i="7" s="1"/>
  <c r="AG1593" i="7" s="1"/>
  <c r="Q1594" i="7"/>
  <c r="R1594" i="7" s="1"/>
  <c r="AF1594" i="7" s="1"/>
  <c r="AG1594" i="7" s="1"/>
  <c r="Q1595" i="7"/>
  <c r="R1595" i="7" s="1"/>
  <c r="AF1595" i="7" s="1"/>
  <c r="AG1595" i="7" s="1"/>
  <c r="Q1596" i="7"/>
  <c r="R1596" i="7" s="1"/>
  <c r="AF1596" i="7" s="1"/>
  <c r="AG1596" i="7" s="1"/>
  <c r="Q1597" i="7"/>
  <c r="R1597" i="7" s="1"/>
  <c r="AF1597" i="7" s="1"/>
  <c r="AG1597" i="7" s="1"/>
  <c r="Q1598" i="7"/>
  <c r="R1598" i="7" s="1"/>
  <c r="AF1598" i="7" s="1"/>
  <c r="AG1598" i="7" s="1"/>
  <c r="Q1599" i="7"/>
  <c r="R1599" i="7" s="1"/>
  <c r="AF1599" i="7" s="1"/>
  <c r="AG1599" i="7" s="1"/>
  <c r="Q1600" i="7"/>
  <c r="R1600" i="7" s="1"/>
  <c r="AF1600" i="7" s="1"/>
  <c r="AG1600" i="7" s="1"/>
  <c r="Q1601" i="7"/>
  <c r="R1601" i="7" s="1"/>
  <c r="AF1601" i="7" s="1"/>
  <c r="AG1601" i="7" s="1"/>
  <c r="Q1602" i="7"/>
  <c r="R1602" i="7" s="1"/>
  <c r="AF1602" i="7" s="1"/>
  <c r="AG1602" i="7" s="1"/>
  <c r="Q1603" i="7"/>
  <c r="R1603" i="7" s="1"/>
  <c r="AF1603" i="7" s="1"/>
  <c r="AG1603" i="7" s="1"/>
  <c r="Q1604" i="7"/>
  <c r="R1604" i="7" s="1"/>
  <c r="AF1604" i="7" s="1"/>
  <c r="AG1604" i="7" s="1"/>
  <c r="Q1605" i="7"/>
  <c r="R1605" i="7" s="1"/>
  <c r="AF1605" i="7" s="1"/>
  <c r="AG1605" i="7" s="1"/>
  <c r="Q1606" i="7"/>
  <c r="R1606" i="7" s="1"/>
  <c r="AF1606" i="7" s="1"/>
  <c r="AG1606" i="7" s="1"/>
  <c r="Q1607" i="7"/>
  <c r="R1607" i="7" s="1"/>
  <c r="AF1607" i="7" s="1"/>
  <c r="AG1607" i="7" s="1"/>
  <c r="Q1608" i="7"/>
  <c r="R1608" i="7" s="1"/>
  <c r="AF1608" i="7" s="1"/>
  <c r="AG1608" i="7" s="1"/>
  <c r="Q1609" i="7"/>
  <c r="R1609" i="7"/>
  <c r="AF1609" i="7" s="1"/>
  <c r="AG1609" i="7" s="1"/>
  <c r="Q1610" i="7"/>
  <c r="R1610" i="7" s="1"/>
  <c r="AF1610" i="7" s="1"/>
  <c r="AG1610" i="7" s="1"/>
  <c r="Q1611" i="7"/>
  <c r="R1611" i="7" s="1"/>
  <c r="AF1611" i="7" s="1"/>
  <c r="AG1611" i="7" s="1"/>
  <c r="Q1612" i="7"/>
  <c r="R1612" i="7" s="1"/>
  <c r="AF1612" i="7" s="1"/>
  <c r="AG1612" i="7" s="1"/>
  <c r="Q1613" i="7"/>
  <c r="R1613" i="7" s="1"/>
  <c r="AF1613" i="7" s="1"/>
  <c r="AG1613" i="7" s="1"/>
  <c r="Q1614" i="7"/>
  <c r="R1614" i="7" s="1"/>
  <c r="AF1614" i="7" s="1"/>
  <c r="AG1614" i="7" s="1"/>
  <c r="Q1615" i="7"/>
  <c r="R1615" i="7" s="1"/>
  <c r="AF1615" i="7" s="1"/>
  <c r="AG1615" i="7" s="1"/>
  <c r="Q1616" i="7"/>
  <c r="R1616" i="7" s="1"/>
  <c r="AF1616" i="7" s="1"/>
  <c r="AG1616" i="7" s="1"/>
  <c r="Q1617" i="7"/>
  <c r="R1617" i="7" s="1"/>
  <c r="AF1617" i="7" s="1"/>
  <c r="AG1617" i="7" s="1"/>
  <c r="Q1618" i="7"/>
  <c r="R1618" i="7" s="1"/>
  <c r="AF1618" i="7" s="1"/>
  <c r="AG1618" i="7" s="1"/>
  <c r="Q1619" i="7"/>
  <c r="R1619" i="7" s="1"/>
  <c r="AF1619" i="7" s="1"/>
  <c r="AG1619" i="7" s="1"/>
  <c r="Q1620" i="7"/>
  <c r="R1620" i="7" s="1"/>
  <c r="AF1620" i="7" s="1"/>
  <c r="AG1620" i="7" s="1"/>
  <c r="Q1621" i="7"/>
  <c r="R1621" i="7" s="1"/>
  <c r="AF1621" i="7" s="1"/>
  <c r="AG1621" i="7" s="1"/>
  <c r="Q1622" i="7"/>
  <c r="R1622" i="7" s="1"/>
  <c r="AF1622" i="7" s="1"/>
  <c r="AG1622" i="7" s="1"/>
  <c r="Q1623" i="7"/>
  <c r="R1623" i="7" s="1"/>
  <c r="AF1623" i="7" s="1"/>
  <c r="AG1623" i="7" s="1"/>
  <c r="Q1624" i="7"/>
  <c r="R1624" i="7" s="1"/>
  <c r="AF1624" i="7" s="1"/>
  <c r="AG1624" i="7" s="1"/>
  <c r="Q1625" i="7"/>
  <c r="R1625" i="7"/>
  <c r="AF1625" i="7" s="1"/>
  <c r="AG1625" i="7" s="1"/>
  <c r="Q1626" i="7"/>
  <c r="R1626" i="7" s="1"/>
  <c r="AF1626" i="7" s="1"/>
  <c r="AG1626" i="7" s="1"/>
  <c r="Q1627" i="7"/>
  <c r="R1627" i="7" s="1"/>
  <c r="AF1627" i="7" s="1"/>
  <c r="AG1627" i="7" s="1"/>
  <c r="Q1628" i="7"/>
  <c r="R1628" i="7" s="1"/>
  <c r="AF1628" i="7" s="1"/>
  <c r="AG1628" i="7" s="1"/>
  <c r="Q1629" i="7"/>
  <c r="R1629" i="7" s="1"/>
  <c r="AF1629" i="7" s="1"/>
  <c r="AG1629" i="7" s="1"/>
  <c r="Q1630" i="7"/>
  <c r="R1630" i="7" s="1"/>
  <c r="AF1630" i="7" s="1"/>
  <c r="AG1630" i="7" s="1"/>
  <c r="Q1631" i="7"/>
  <c r="R1631" i="7" s="1"/>
  <c r="AF1631" i="7" s="1"/>
  <c r="AG1631" i="7" s="1"/>
  <c r="Q1632" i="7"/>
  <c r="R1632" i="7" s="1"/>
  <c r="AF1632" i="7" s="1"/>
  <c r="AG1632" i="7" s="1"/>
  <c r="Q1633" i="7"/>
  <c r="R1633" i="7" s="1"/>
  <c r="AF1633" i="7" s="1"/>
  <c r="AG1633" i="7" s="1"/>
  <c r="Q1634" i="7"/>
  <c r="R1634" i="7" s="1"/>
  <c r="AF1634" i="7" s="1"/>
  <c r="AG1634" i="7" s="1"/>
  <c r="Q1635" i="7"/>
  <c r="R1635" i="7" s="1"/>
  <c r="AF1635" i="7" s="1"/>
  <c r="AG1635" i="7" s="1"/>
  <c r="Q1636" i="7"/>
  <c r="R1636" i="7" s="1"/>
  <c r="AF1636" i="7" s="1"/>
  <c r="AG1636" i="7" s="1"/>
  <c r="Q1637" i="7"/>
  <c r="R1637" i="7" s="1"/>
  <c r="AF1637" i="7" s="1"/>
  <c r="AG1637" i="7" s="1"/>
  <c r="Q1638" i="7"/>
  <c r="R1638" i="7" s="1"/>
  <c r="AF1638" i="7" s="1"/>
  <c r="AG1638" i="7" s="1"/>
  <c r="Q1639" i="7"/>
  <c r="R1639" i="7" s="1"/>
  <c r="AF1639" i="7" s="1"/>
  <c r="AG1639" i="7" s="1"/>
  <c r="Q1640" i="7"/>
  <c r="R1640" i="7" s="1"/>
  <c r="AF1640" i="7" s="1"/>
  <c r="AG1640" i="7" s="1"/>
  <c r="Q1641" i="7"/>
  <c r="R1641" i="7"/>
  <c r="AF1641" i="7" s="1"/>
  <c r="AG1641" i="7" s="1"/>
  <c r="Q1642" i="7"/>
  <c r="R1642" i="7" s="1"/>
  <c r="AF1642" i="7" s="1"/>
  <c r="AG1642" i="7" s="1"/>
  <c r="Q1643" i="7"/>
  <c r="R1643" i="7" s="1"/>
  <c r="AF1643" i="7" s="1"/>
  <c r="AG1643" i="7" s="1"/>
  <c r="Q1644" i="7"/>
  <c r="R1644" i="7" s="1"/>
  <c r="AF1644" i="7" s="1"/>
  <c r="AG1644" i="7" s="1"/>
  <c r="Q1645" i="7"/>
  <c r="R1645" i="7" s="1"/>
  <c r="AF1645" i="7" s="1"/>
  <c r="AG1645" i="7" s="1"/>
  <c r="Q1646" i="7"/>
  <c r="R1646" i="7" s="1"/>
  <c r="AF1646" i="7" s="1"/>
  <c r="AG1646" i="7" s="1"/>
  <c r="Q1647" i="7"/>
  <c r="R1647" i="7" s="1"/>
  <c r="AF1647" i="7" s="1"/>
  <c r="AG1647" i="7" s="1"/>
  <c r="Q1648" i="7"/>
  <c r="R1648" i="7" s="1"/>
  <c r="AF1648" i="7" s="1"/>
  <c r="AG1648" i="7" s="1"/>
  <c r="Q1649" i="7"/>
  <c r="R1649" i="7" s="1"/>
  <c r="AF1649" i="7" s="1"/>
  <c r="AG1649" i="7" s="1"/>
  <c r="Q1650" i="7"/>
  <c r="R1650" i="7" s="1"/>
  <c r="AF1650" i="7" s="1"/>
  <c r="AG1650" i="7" s="1"/>
  <c r="Q1651" i="7"/>
  <c r="R1651" i="7" s="1"/>
  <c r="AF1651" i="7" s="1"/>
  <c r="AG1651" i="7" s="1"/>
  <c r="Q1652" i="7"/>
  <c r="R1652" i="7" s="1"/>
  <c r="AF1652" i="7" s="1"/>
  <c r="AG1652" i="7" s="1"/>
  <c r="Q1653" i="7"/>
  <c r="R1653" i="7" s="1"/>
  <c r="AF1653" i="7" s="1"/>
  <c r="AG1653" i="7" s="1"/>
  <c r="Q1654" i="7"/>
  <c r="R1654" i="7" s="1"/>
  <c r="AF1654" i="7" s="1"/>
  <c r="AG1654" i="7" s="1"/>
  <c r="Q1655" i="7"/>
  <c r="R1655" i="7" s="1"/>
  <c r="AF1655" i="7" s="1"/>
  <c r="AG1655" i="7" s="1"/>
  <c r="Q1656" i="7"/>
  <c r="R1656" i="7" s="1"/>
  <c r="AF1656" i="7" s="1"/>
  <c r="AG1656" i="7" s="1"/>
  <c r="Q1657" i="7"/>
  <c r="R1657" i="7"/>
  <c r="AF1657" i="7" s="1"/>
  <c r="AG1657" i="7" s="1"/>
  <c r="Q1658" i="7"/>
  <c r="R1658" i="7" s="1"/>
  <c r="AF1658" i="7" s="1"/>
  <c r="AG1658" i="7" s="1"/>
  <c r="Q1659" i="7"/>
  <c r="R1659" i="7" s="1"/>
  <c r="AF1659" i="7" s="1"/>
  <c r="AG1659" i="7" s="1"/>
  <c r="Q1660" i="7"/>
  <c r="R1660" i="7" s="1"/>
  <c r="AF1660" i="7" s="1"/>
  <c r="AG1660" i="7" s="1"/>
  <c r="Q1661" i="7"/>
  <c r="R1661" i="7" s="1"/>
  <c r="AF1661" i="7" s="1"/>
  <c r="AG1661" i="7" s="1"/>
  <c r="Q1662" i="7"/>
  <c r="R1662" i="7" s="1"/>
  <c r="AF1662" i="7" s="1"/>
  <c r="AG1662" i="7" s="1"/>
  <c r="Q1663" i="7"/>
  <c r="R1663" i="7" s="1"/>
  <c r="AF1663" i="7" s="1"/>
  <c r="AG1663" i="7" s="1"/>
  <c r="Q1664" i="7"/>
  <c r="R1664" i="7" s="1"/>
  <c r="AF1664" i="7" s="1"/>
  <c r="AG1664" i="7" s="1"/>
  <c r="Q1665" i="7"/>
  <c r="R1665" i="7" s="1"/>
  <c r="AF1665" i="7" s="1"/>
  <c r="AG1665" i="7" s="1"/>
  <c r="Q1666" i="7"/>
  <c r="R1666" i="7" s="1"/>
  <c r="AF1666" i="7" s="1"/>
  <c r="AG1666" i="7" s="1"/>
  <c r="Q1667" i="7"/>
  <c r="R1667" i="7" s="1"/>
  <c r="AF1667" i="7" s="1"/>
  <c r="AG1667" i="7" s="1"/>
  <c r="Q1668" i="7"/>
  <c r="R1668" i="7" s="1"/>
  <c r="AF1668" i="7" s="1"/>
  <c r="AG1668" i="7" s="1"/>
  <c r="Q1669" i="7"/>
  <c r="R1669" i="7" s="1"/>
  <c r="AF1669" i="7" s="1"/>
  <c r="AG1669" i="7" s="1"/>
  <c r="Q1670" i="7"/>
  <c r="R1670" i="7" s="1"/>
  <c r="AF1670" i="7" s="1"/>
  <c r="AG1670" i="7" s="1"/>
  <c r="Q1671" i="7"/>
  <c r="R1671" i="7" s="1"/>
  <c r="AF1671" i="7" s="1"/>
  <c r="AG1671" i="7" s="1"/>
  <c r="Q1672" i="7"/>
  <c r="R1672" i="7" s="1"/>
  <c r="AF1672" i="7" s="1"/>
  <c r="AG1672" i="7" s="1"/>
  <c r="Q1673" i="7"/>
  <c r="R1673" i="7"/>
  <c r="AF1673" i="7" s="1"/>
  <c r="AG1673" i="7" s="1"/>
  <c r="Q1674" i="7"/>
  <c r="R1674" i="7" s="1"/>
  <c r="AF1674" i="7" s="1"/>
  <c r="AG1674" i="7" s="1"/>
  <c r="Q1675" i="7"/>
  <c r="R1675" i="7" s="1"/>
  <c r="AF1675" i="7" s="1"/>
  <c r="AG1675" i="7" s="1"/>
  <c r="Q1676" i="7"/>
  <c r="R1676" i="7" s="1"/>
  <c r="AF1676" i="7" s="1"/>
  <c r="AG1676" i="7" s="1"/>
  <c r="Q1677" i="7"/>
  <c r="R1677" i="7" s="1"/>
  <c r="AF1677" i="7" s="1"/>
  <c r="AG1677" i="7" s="1"/>
  <c r="Q1678" i="7"/>
  <c r="R1678" i="7" s="1"/>
  <c r="AF1678" i="7" s="1"/>
  <c r="AG1678" i="7" s="1"/>
  <c r="Q1679" i="7"/>
  <c r="R1679" i="7" s="1"/>
  <c r="AF1679" i="7" s="1"/>
  <c r="AG1679" i="7" s="1"/>
  <c r="Q1680" i="7"/>
  <c r="R1680" i="7" s="1"/>
  <c r="AF1680" i="7" s="1"/>
  <c r="AG1680" i="7" s="1"/>
  <c r="Q1681" i="7"/>
  <c r="R1681" i="7" s="1"/>
  <c r="AF1681" i="7" s="1"/>
  <c r="AG1681" i="7" s="1"/>
  <c r="Q1682" i="7"/>
  <c r="R1682" i="7" s="1"/>
  <c r="AF1682" i="7" s="1"/>
  <c r="AG1682" i="7" s="1"/>
  <c r="Q1683" i="7"/>
  <c r="R1683" i="7" s="1"/>
  <c r="AF1683" i="7" s="1"/>
  <c r="AG1683" i="7" s="1"/>
  <c r="Q1684" i="7"/>
  <c r="R1684" i="7" s="1"/>
  <c r="AF1684" i="7" s="1"/>
  <c r="AG1684" i="7" s="1"/>
  <c r="Q1685" i="7"/>
  <c r="R1685" i="7" s="1"/>
  <c r="AF1685" i="7" s="1"/>
  <c r="AG1685" i="7" s="1"/>
  <c r="Q1686" i="7"/>
  <c r="R1686" i="7" s="1"/>
  <c r="AF1686" i="7" s="1"/>
  <c r="AG1686" i="7" s="1"/>
  <c r="Q1687" i="7"/>
  <c r="R1687" i="7" s="1"/>
  <c r="AF1687" i="7" s="1"/>
  <c r="AG1687" i="7" s="1"/>
  <c r="Q1688" i="7"/>
  <c r="R1688" i="7" s="1"/>
  <c r="AF1688" i="7" s="1"/>
  <c r="AG1688" i="7" s="1"/>
  <c r="Q1689" i="7"/>
  <c r="R1689" i="7"/>
  <c r="AF1689" i="7" s="1"/>
  <c r="AG1689" i="7" s="1"/>
  <c r="Q1690" i="7"/>
  <c r="R1690" i="7" s="1"/>
  <c r="AF1690" i="7" s="1"/>
  <c r="AG1690" i="7" s="1"/>
  <c r="Q1691" i="7"/>
  <c r="R1691" i="7" s="1"/>
  <c r="AF1691" i="7" s="1"/>
  <c r="AG1691" i="7" s="1"/>
  <c r="Q1692" i="7"/>
  <c r="R1692" i="7" s="1"/>
  <c r="AF1692" i="7" s="1"/>
  <c r="AG1692" i="7" s="1"/>
  <c r="Q1693" i="7"/>
  <c r="R1693" i="7" s="1"/>
  <c r="AF1693" i="7" s="1"/>
  <c r="AG1693" i="7" s="1"/>
  <c r="Q1694" i="7"/>
  <c r="R1694" i="7" s="1"/>
  <c r="AF1694" i="7" s="1"/>
  <c r="AG1694" i="7" s="1"/>
  <c r="Q1695" i="7"/>
  <c r="R1695" i="7" s="1"/>
  <c r="AF1695" i="7" s="1"/>
  <c r="AG1695" i="7" s="1"/>
  <c r="Q1696" i="7"/>
  <c r="R1696" i="7" s="1"/>
  <c r="AF1696" i="7" s="1"/>
  <c r="AG1696" i="7" s="1"/>
  <c r="Q1697" i="7"/>
  <c r="R1697" i="7" s="1"/>
  <c r="AF1697" i="7" s="1"/>
  <c r="AG1697" i="7" s="1"/>
  <c r="Q1698" i="7"/>
  <c r="R1698" i="7" s="1"/>
  <c r="AF1698" i="7" s="1"/>
  <c r="AG1698" i="7" s="1"/>
  <c r="Q1699" i="7"/>
  <c r="R1699" i="7" s="1"/>
  <c r="AF1699" i="7" s="1"/>
  <c r="AG1699" i="7" s="1"/>
  <c r="Q1700" i="7"/>
  <c r="R1700" i="7" s="1"/>
  <c r="AF1700" i="7" s="1"/>
  <c r="AG1700" i="7" s="1"/>
  <c r="Q1701" i="7"/>
  <c r="R1701" i="7" s="1"/>
  <c r="AF1701" i="7" s="1"/>
  <c r="AG1701" i="7" s="1"/>
  <c r="Q1702" i="7"/>
  <c r="R1702" i="7" s="1"/>
  <c r="AF1702" i="7" s="1"/>
  <c r="AG1702" i="7" s="1"/>
  <c r="Q1703" i="7"/>
  <c r="R1703" i="7" s="1"/>
  <c r="AF1703" i="7" s="1"/>
  <c r="AG1703" i="7" s="1"/>
  <c r="Q1704" i="7"/>
  <c r="R1704" i="7" s="1"/>
  <c r="AF1704" i="7" s="1"/>
  <c r="AG1704" i="7" s="1"/>
  <c r="Q1705" i="7"/>
  <c r="R1705" i="7"/>
  <c r="AF1705" i="7" s="1"/>
  <c r="AG1705" i="7" s="1"/>
  <c r="Q1706" i="7"/>
  <c r="R1706" i="7" s="1"/>
  <c r="AF1706" i="7" s="1"/>
  <c r="AG1706" i="7" s="1"/>
  <c r="Q1707" i="7"/>
  <c r="R1707" i="7" s="1"/>
  <c r="AF1707" i="7" s="1"/>
  <c r="AG1707" i="7" s="1"/>
  <c r="Q1708" i="7"/>
  <c r="R1708" i="7" s="1"/>
  <c r="AF1708" i="7" s="1"/>
  <c r="AG1708" i="7" s="1"/>
  <c r="Q1709" i="7"/>
  <c r="R1709" i="7" s="1"/>
  <c r="AF1709" i="7" s="1"/>
  <c r="AG1709" i="7" s="1"/>
  <c r="Q1710" i="7"/>
  <c r="R1710" i="7" s="1"/>
  <c r="AF1710" i="7" s="1"/>
  <c r="AG1710" i="7" s="1"/>
  <c r="Q1711" i="7"/>
  <c r="R1711" i="7" s="1"/>
  <c r="AF1711" i="7" s="1"/>
  <c r="AG1711" i="7" s="1"/>
  <c r="Q1712" i="7"/>
  <c r="R1712" i="7" s="1"/>
  <c r="AF1712" i="7" s="1"/>
  <c r="AG1712" i="7" s="1"/>
  <c r="Q1713" i="7"/>
  <c r="R1713" i="7" s="1"/>
  <c r="AF1713" i="7" s="1"/>
  <c r="AG1713" i="7" s="1"/>
  <c r="Q1714" i="7"/>
  <c r="R1714" i="7" s="1"/>
  <c r="AF1714" i="7" s="1"/>
  <c r="AG1714" i="7" s="1"/>
  <c r="Q1715" i="7"/>
  <c r="R1715" i="7" s="1"/>
  <c r="AF1715" i="7" s="1"/>
  <c r="AG1715" i="7" s="1"/>
  <c r="Q1716" i="7"/>
  <c r="R1716" i="7" s="1"/>
  <c r="AF1716" i="7" s="1"/>
  <c r="AG1716" i="7" s="1"/>
  <c r="Q1717" i="7"/>
  <c r="R1717" i="7" s="1"/>
  <c r="AF1717" i="7" s="1"/>
  <c r="AG1717" i="7" s="1"/>
  <c r="Q1718" i="7"/>
  <c r="R1718" i="7" s="1"/>
  <c r="AF1718" i="7" s="1"/>
  <c r="AG1718" i="7" s="1"/>
  <c r="Q1719" i="7"/>
  <c r="R1719" i="7" s="1"/>
  <c r="AF1719" i="7" s="1"/>
  <c r="AG1719" i="7" s="1"/>
  <c r="Q1720" i="7"/>
  <c r="R1720" i="7" s="1"/>
  <c r="AF1720" i="7" s="1"/>
  <c r="AG1720" i="7" s="1"/>
  <c r="Q1721" i="7"/>
  <c r="R1721" i="7"/>
  <c r="AF1721" i="7" s="1"/>
  <c r="AG1721" i="7" s="1"/>
  <c r="Q1722" i="7"/>
  <c r="R1722" i="7" s="1"/>
  <c r="AF1722" i="7" s="1"/>
  <c r="AG1722" i="7" s="1"/>
  <c r="Q1723" i="7"/>
  <c r="R1723" i="7" s="1"/>
  <c r="AF1723" i="7" s="1"/>
  <c r="AG1723" i="7" s="1"/>
  <c r="Q1724" i="7"/>
  <c r="R1724" i="7" s="1"/>
  <c r="AF1724" i="7" s="1"/>
  <c r="AG1724" i="7" s="1"/>
  <c r="Q1725" i="7"/>
  <c r="R1725" i="7" s="1"/>
  <c r="AF1725" i="7" s="1"/>
  <c r="AG1725" i="7" s="1"/>
  <c r="Q1726" i="7"/>
  <c r="R1726" i="7" s="1"/>
  <c r="AF1726" i="7" s="1"/>
  <c r="AG1726" i="7" s="1"/>
  <c r="Q1727" i="7"/>
  <c r="R1727" i="7" s="1"/>
  <c r="AF1727" i="7" s="1"/>
  <c r="AG1727" i="7" s="1"/>
  <c r="Q1728" i="7"/>
  <c r="R1728" i="7" s="1"/>
  <c r="AF1728" i="7" s="1"/>
  <c r="AG1728" i="7" s="1"/>
  <c r="Q1729" i="7"/>
  <c r="R1729" i="7" s="1"/>
  <c r="AF1729" i="7" s="1"/>
  <c r="AG1729" i="7" s="1"/>
  <c r="Q1730" i="7"/>
  <c r="R1730" i="7" s="1"/>
  <c r="AF1730" i="7" s="1"/>
  <c r="AG1730" i="7" s="1"/>
  <c r="Q1731" i="7"/>
  <c r="R1731" i="7" s="1"/>
  <c r="AF1731" i="7" s="1"/>
  <c r="AG1731" i="7" s="1"/>
  <c r="Q1732" i="7"/>
  <c r="R1732" i="7" s="1"/>
  <c r="AF1732" i="7" s="1"/>
  <c r="AG1732" i="7" s="1"/>
  <c r="Q1733" i="7"/>
  <c r="R1733" i="7" s="1"/>
  <c r="AF1733" i="7" s="1"/>
  <c r="AG1733" i="7" s="1"/>
  <c r="Q1734" i="7"/>
  <c r="R1734" i="7" s="1"/>
  <c r="AF1734" i="7" s="1"/>
  <c r="AG1734" i="7" s="1"/>
  <c r="Q1735" i="7"/>
  <c r="R1735" i="7" s="1"/>
  <c r="AF1735" i="7" s="1"/>
  <c r="AG1735" i="7" s="1"/>
  <c r="Q1736" i="7"/>
  <c r="R1736" i="7" s="1"/>
  <c r="AF1736" i="7" s="1"/>
  <c r="AG1736" i="7" s="1"/>
  <c r="Q1737" i="7"/>
  <c r="R1737" i="7"/>
  <c r="AF1737" i="7" s="1"/>
  <c r="AG1737" i="7" s="1"/>
  <c r="Q1738" i="7"/>
  <c r="R1738" i="7" s="1"/>
  <c r="AF1738" i="7" s="1"/>
  <c r="AG1738" i="7" s="1"/>
  <c r="Q1739" i="7"/>
  <c r="R1739" i="7" s="1"/>
  <c r="AF1739" i="7" s="1"/>
  <c r="AG1739" i="7" s="1"/>
  <c r="Q1740" i="7"/>
  <c r="R1740" i="7" s="1"/>
  <c r="AF1740" i="7" s="1"/>
  <c r="AG1740" i="7" s="1"/>
  <c r="Q1741" i="7"/>
  <c r="R1741" i="7" s="1"/>
  <c r="AF1741" i="7" s="1"/>
  <c r="AG1741" i="7" s="1"/>
  <c r="Q1742" i="7"/>
  <c r="R1742" i="7" s="1"/>
  <c r="AF1742" i="7" s="1"/>
  <c r="AG1742" i="7" s="1"/>
  <c r="Q1743" i="7"/>
  <c r="R1743" i="7" s="1"/>
  <c r="AF1743" i="7" s="1"/>
  <c r="AG1743" i="7" s="1"/>
  <c r="Q1744" i="7"/>
  <c r="R1744" i="7" s="1"/>
  <c r="AF1744" i="7" s="1"/>
  <c r="AG1744" i="7" s="1"/>
  <c r="Q1745" i="7"/>
  <c r="R1745" i="7" s="1"/>
  <c r="AF1745" i="7" s="1"/>
  <c r="AG1745" i="7" s="1"/>
  <c r="Q1746" i="7"/>
  <c r="R1746" i="7" s="1"/>
  <c r="AF1746" i="7" s="1"/>
  <c r="AG1746" i="7" s="1"/>
  <c r="Q1747" i="7"/>
  <c r="R1747" i="7" s="1"/>
  <c r="AF1747" i="7" s="1"/>
  <c r="AG1747" i="7" s="1"/>
  <c r="Q1748" i="7"/>
  <c r="R1748" i="7" s="1"/>
  <c r="AF1748" i="7" s="1"/>
  <c r="AG1748" i="7" s="1"/>
  <c r="Q1749" i="7"/>
  <c r="R1749" i="7" s="1"/>
  <c r="AF1749" i="7" s="1"/>
  <c r="AG1749" i="7" s="1"/>
  <c r="Q1750" i="7"/>
  <c r="R1750" i="7" s="1"/>
  <c r="AF1750" i="7" s="1"/>
  <c r="AG1750" i="7" s="1"/>
  <c r="Q1751" i="7"/>
  <c r="R1751" i="7" s="1"/>
  <c r="AF1751" i="7" s="1"/>
  <c r="AG1751" i="7" s="1"/>
  <c r="Q1752" i="7"/>
  <c r="R1752" i="7" s="1"/>
  <c r="AF1752" i="7" s="1"/>
  <c r="AG1752" i="7" s="1"/>
  <c r="Q1753" i="7"/>
  <c r="R1753" i="7"/>
  <c r="AF1753" i="7" s="1"/>
  <c r="AG1753" i="7" s="1"/>
  <c r="Q1754" i="7"/>
  <c r="R1754" i="7" s="1"/>
  <c r="AF1754" i="7" s="1"/>
  <c r="AG1754" i="7" s="1"/>
  <c r="Q1755" i="7"/>
  <c r="R1755" i="7" s="1"/>
  <c r="AF1755" i="7" s="1"/>
  <c r="AG1755" i="7" s="1"/>
  <c r="Q1756" i="7"/>
  <c r="R1756" i="7" s="1"/>
  <c r="AF1756" i="7" s="1"/>
  <c r="AG1756" i="7" s="1"/>
  <c r="Q1757" i="7"/>
  <c r="R1757" i="7" s="1"/>
  <c r="AF1757" i="7" s="1"/>
  <c r="AG1757" i="7" s="1"/>
  <c r="Q1758" i="7"/>
  <c r="R1758" i="7" s="1"/>
  <c r="AF1758" i="7" s="1"/>
  <c r="AG1758" i="7" s="1"/>
  <c r="Q1759" i="7"/>
  <c r="R1759" i="7" s="1"/>
  <c r="AF1759" i="7" s="1"/>
  <c r="AG1759" i="7" s="1"/>
  <c r="Q1760" i="7"/>
  <c r="R1760" i="7" s="1"/>
  <c r="AF1760" i="7" s="1"/>
  <c r="AG1760" i="7" s="1"/>
  <c r="Q1761" i="7"/>
  <c r="R1761" i="7" s="1"/>
  <c r="AF1761" i="7" s="1"/>
  <c r="AG1761" i="7" s="1"/>
  <c r="Q1762" i="7"/>
  <c r="R1762" i="7" s="1"/>
  <c r="AF1762" i="7" s="1"/>
  <c r="AG1762" i="7" s="1"/>
  <c r="Q1763" i="7"/>
  <c r="R1763" i="7" s="1"/>
  <c r="AF1763" i="7" s="1"/>
  <c r="AG1763" i="7" s="1"/>
  <c r="Q1764" i="7"/>
  <c r="R1764" i="7" s="1"/>
  <c r="AF1764" i="7" s="1"/>
  <c r="AG1764" i="7" s="1"/>
  <c r="Q1765" i="7"/>
  <c r="R1765" i="7" s="1"/>
  <c r="AF1765" i="7" s="1"/>
  <c r="AG1765" i="7" s="1"/>
  <c r="Q1766" i="7"/>
  <c r="R1766" i="7" s="1"/>
  <c r="AF1766" i="7" s="1"/>
  <c r="AG1766" i="7" s="1"/>
  <c r="Q1767" i="7"/>
  <c r="R1767" i="7" s="1"/>
  <c r="AF1767" i="7" s="1"/>
  <c r="AG1767" i="7" s="1"/>
  <c r="Q1768" i="7"/>
  <c r="R1768" i="7" s="1"/>
  <c r="AF1768" i="7" s="1"/>
  <c r="AG1768" i="7" s="1"/>
  <c r="Q1769" i="7"/>
  <c r="R1769" i="7"/>
  <c r="AF1769" i="7" s="1"/>
  <c r="AG1769" i="7" s="1"/>
  <c r="Q1770" i="7"/>
  <c r="R1770" i="7" s="1"/>
  <c r="AF1770" i="7" s="1"/>
  <c r="AG1770" i="7" s="1"/>
  <c r="Q1771" i="7"/>
  <c r="R1771" i="7" s="1"/>
  <c r="AF1771" i="7" s="1"/>
  <c r="AG1771" i="7" s="1"/>
  <c r="Q1772" i="7"/>
  <c r="R1772" i="7" s="1"/>
  <c r="AF1772" i="7" s="1"/>
  <c r="AG1772" i="7" s="1"/>
  <c r="Q1773" i="7"/>
  <c r="R1773" i="7" s="1"/>
  <c r="AF1773" i="7" s="1"/>
  <c r="AG1773" i="7" s="1"/>
  <c r="Q1774" i="7"/>
  <c r="R1774" i="7" s="1"/>
  <c r="AF1774" i="7" s="1"/>
  <c r="AG1774" i="7" s="1"/>
  <c r="Q1775" i="7"/>
  <c r="R1775" i="7" s="1"/>
  <c r="AF1775" i="7" s="1"/>
  <c r="AG1775" i="7" s="1"/>
  <c r="Q1776" i="7"/>
  <c r="R1776" i="7" s="1"/>
  <c r="AF1776" i="7" s="1"/>
  <c r="AG1776" i="7" s="1"/>
  <c r="Q1777" i="7"/>
  <c r="R1777" i="7" s="1"/>
  <c r="AF1777" i="7" s="1"/>
  <c r="AG1777" i="7" s="1"/>
  <c r="Q1778" i="7"/>
  <c r="R1778" i="7" s="1"/>
  <c r="AF1778" i="7" s="1"/>
  <c r="AG1778" i="7" s="1"/>
  <c r="Q1779" i="7"/>
  <c r="R1779" i="7" s="1"/>
  <c r="AF1779" i="7" s="1"/>
  <c r="AG1779" i="7" s="1"/>
  <c r="Q1780" i="7"/>
  <c r="R1780" i="7" s="1"/>
  <c r="AF1780" i="7" s="1"/>
  <c r="AG1780" i="7" s="1"/>
  <c r="Q1781" i="7"/>
  <c r="R1781" i="7" s="1"/>
  <c r="AF1781" i="7" s="1"/>
  <c r="AG1781" i="7" s="1"/>
  <c r="Q1782" i="7"/>
  <c r="R1782" i="7" s="1"/>
  <c r="AF1782" i="7" s="1"/>
  <c r="AG1782" i="7" s="1"/>
  <c r="Q1783" i="7"/>
  <c r="R1783" i="7" s="1"/>
  <c r="AF1783" i="7" s="1"/>
  <c r="AG1783" i="7" s="1"/>
  <c r="Q1784" i="7"/>
  <c r="R1784" i="7" s="1"/>
  <c r="AF1784" i="7" s="1"/>
  <c r="AG1784" i="7" s="1"/>
  <c r="Q1785" i="7"/>
  <c r="R1785" i="7"/>
  <c r="AF1785" i="7" s="1"/>
  <c r="AG1785" i="7" s="1"/>
  <c r="Q1786" i="7"/>
  <c r="R1786" i="7" s="1"/>
  <c r="AF1786" i="7" s="1"/>
  <c r="AG1786" i="7" s="1"/>
  <c r="Q1787" i="7"/>
  <c r="R1787" i="7" s="1"/>
  <c r="AF1787" i="7" s="1"/>
  <c r="AG1787" i="7" s="1"/>
  <c r="Q1788" i="7"/>
  <c r="R1788" i="7" s="1"/>
  <c r="AF1788" i="7" s="1"/>
  <c r="AG1788" i="7" s="1"/>
  <c r="Q1789" i="7"/>
  <c r="R1789" i="7" s="1"/>
  <c r="AF1789" i="7" s="1"/>
  <c r="AG1789" i="7" s="1"/>
  <c r="Q1790" i="7"/>
  <c r="R1790" i="7" s="1"/>
  <c r="AF1790" i="7" s="1"/>
  <c r="AG1790" i="7" s="1"/>
  <c r="Q1791" i="7"/>
  <c r="R1791" i="7" s="1"/>
  <c r="AF1791" i="7" s="1"/>
  <c r="AG1791" i="7" s="1"/>
  <c r="Q1792" i="7"/>
  <c r="R1792" i="7" s="1"/>
  <c r="AF1792" i="7" s="1"/>
  <c r="AG1792" i="7" s="1"/>
  <c r="Q1793" i="7"/>
  <c r="R1793" i="7" s="1"/>
  <c r="AF1793" i="7" s="1"/>
  <c r="AG1793" i="7" s="1"/>
  <c r="Q1794" i="7"/>
  <c r="R1794" i="7" s="1"/>
  <c r="AF1794" i="7" s="1"/>
  <c r="AG1794" i="7" s="1"/>
  <c r="Q1795" i="7"/>
  <c r="R1795" i="7" s="1"/>
  <c r="AF1795" i="7" s="1"/>
  <c r="AG1795" i="7" s="1"/>
  <c r="Q1796" i="7"/>
  <c r="R1796" i="7" s="1"/>
  <c r="AF1796" i="7" s="1"/>
  <c r="AG1796" i="7" s="1"/>
  <c r="Q1797" i="7"/>
  <c r="R1797" i="7" s="1"/>
  <c r="AF1797" i="7" s="1"/>
  <c r="AG1797" i="7" s="1"/>
  <c r="Q1798" i="7"/>
  <c r="R1798" i="7" s="1"/>
  <c r="AF1798" i="7" s="1"/>
  <c r="AG1798" i="7" s="1"/>
  <c r="Q1799" i="7"/>
  <c r="R1799" i="7" s="1"/>
  <c r="AF1799" i="7" s="1"/>
  <c r="AG1799" i="7" s="1"/>
  <c r="Q1800" i="7"/>
  <c r="R1800" i="7" s="1"/>
  <c r="AF1800" i="7" s="1"/>
  <c r="AG1800" i="7" s="1"/>
  <c r="Q1801" i="7"/>
  <c r="R1801" i="7"/>
  <c r="AF1801" i="7" s="1"/>
  <c r="AG1801" i="7" s="1"/>
  <c r="Q1802" i="7"/>
  <c r="R1802" i="7" s="1"/>
  <c r="AF1802" i="7" s="1"/>
  <c r="AG1802" i="7" s="1"/>
  <c r="Q1803" i="7"/>
  <c r="R1803" i="7" s="1"/>
  <c r="AF1803" i="7" s="1"/>
  <c r="AG1803" i="7" s="1"/>
  <c r="Q1804" i="7"/>
  <c r="R1804" i="7" s="1"/>
  <c r="AF1804" i="7" s="1"/>
  <c r="AG1804" i="7" s="1"/>
  <c r="Q1805" i="7"/>
  <c r="R1805" i="7" s="1"/>
  <c r="AF1805" i="7" s="1"/>
  <c r="AG1805" i="7" s="1"/>
  <c r="Q1806" i="7"/>
  <c r="R1806" i="7" s="1"/>
  <c r="AF1806" i="7" s="1"/>
  <c r="AG1806" i="7" s="1"/>
  <c r="Q1807" i="7"/>
  <c r="R1807" i="7" s="1"/>
  <c r="AF1807" i="7" s="1"/>
  <c r="AG1807" i="7" s="1"/>
  <c r="Q1808" i="7"/>
  <c r="R1808" i="7" s="1"/>
  <c r="AF1808" i="7" s="1"/>
  <c r="AG1808" i="7" s="1"/>
  <c r="Q1809" i="7"/>
  <c r="R1809" i="7" s="1"/>
  <c r="AF1809" i="7" s="1"/>
  <c r="AG1809" i="7" s="1"/>
  <c r="Q1810" i="7"/>
  <c r="R1810" i="7" s="1"/>
  <c r="AF1810" i="7" s="1"/>
  <c r="AG1810" i="7" s="1"/>
  <c r="Q1811" i="7"/>
  <c r="R1811" i="7" s="1"/>
  <c r="AF1811" i="7" s="1"/>
  <c r="AG1811" i="7" s="1"/>
  <c r="Q1812" i="7"/>
  <c r="R1812" i="7" s="1"/>
  <c r="AF1812" i="7" s="1"/>
  <c r="AG1812" i="7" s="1"/>
  <c r="Q1813" i="7"/>
  <c r="R1813" i="7" s="1"/>
  <c r="AF1813" i="7" s="1"/>
  <c r="AG1813" i="7" s="1"/>
  <c r="Q1814" i="7"/>
  <c r="R1814" i="7" s="1"/>
  <c r="AF1814" i="7" s="1"/>
  <c r="AG1814" i="7" s="1"/>
  <c r="Q1815" i="7"/>
  <c r="R1815" i="7" s="1"/>
  <c r="AF1815" i="7" s="1"/>
  <c r="AG1815" i="7" s="1"/>
  <c r="Q1816" i="7"/>
  <c r="R1816" i="7" s="1"/>
  <c r="AF1816" i="7" s="1"/>
  <c r="AG1816" i="7" s="1"/>
  <c r="Q1817" i="7"/>
  <c r="R1817" i="7"/>
  <c r="AF1817" i="7" s="1"/>
  <c r="AG1817" i="7" s="1"/>
  <c r="Q1818" i="7"/>
  <c r="R1818" i="7" s="1"/>
  <c r="AF1818" i="7" s="1"/>
  <c r="AG1818" i="7" s="1"/>
  <c r="Q1819" i="7"/>
  <c r="R1819" i="7" s="1"/>
  <c r="AF1819" i="7" s="1"/>
  <c r="AG1819" i="7" s="1"/>
  <c r="Q1820" i="7"/>
  <c r="R1820" i="7" s="1"/>
  <c r="AF1820" i="7" s="1"/>
  <c r="AG1820" i="7" s="1"/>
  <c r="Q1821" i="7"/>
  <c r="R1821" i="7" s="1"/>
  <c r="AF1821" i="7" s="1"/>
  <c r="AG1821" i="7" s="1"/>
  <c r="Q1822" i="7"/>
  <c r="R1822" i="7" s="1"/>
  <c r="AF1822" i="7" s="1"/>
  <c r="AG1822" i="7" s="1"/>
  <c r="Q1823" i="7"/>
  <c r="R1823" i="7" s="1"/>
  <c r="AF1823" i="7" s="1"/>
  <c r="AG1823" i="7" s="1"/>
  <c r="Q1824" i="7"/>
  <c r="R1824" i="7" s="1"/>
  <c r="AF1824" i="7" s="1"/>
  <c r="AG1824" i="7" s="1"/>
  <c r="Q1825" i="7"/>
  <c r="R1825" i="7" s="1"/>
  <c r="AF1825" i="7" s="1"/>
  <c r="AG1825" i="7" s="1"/>
  <c r="Q1826" i="7"/>
  <c r="R1826" i="7" s="1"/>
  <c r="AF1826" i="7" s="1"/>
  <c r="AG1826" i="7" s="1"/>
  <c r="Q1827" i="7"/>
  <c r="R1827" i="7" s="1"/>
  <c r="AF1827" i="7" s="1"/>
  <c r="AG1827" i="7" s="1"/>
  <c r="Q1828" i="7"/>
  <c r="R1828" i="7" s="1"/>
  <c r="AF1828" i="7" s="1"/>
  <c r="AG1828" i="7" s="1"/>
  <c r="Q1829" i="7"/>
  <c r="R1829" i="7" s="1"/>
  <c r="AF1829" i="7" s="1"/>
  <c r="AG1829" i="7" s="1"/>
  <c r="Q1830" i="7"/>
  <c r="R1830" i="7" s="1"/>
  <c r="AF1830" i="7" s="1"/>
  <c r="AG1830" i="7" s="1"/>
  <c r="Q1831" i="7"/>
  <c r="R1831" i="7" s="1"/>
  <c r="AF1831" i="7" s="1"/>
  <c r="AG1831" i="7" s="1"/>
  <c r="Q1832" i="7"/>
  <c r="R1832" i="7" s="1"/>
  <c r="AF1832" i="7" s="1"/>
  <c r="AG1832" i="7" s="1"/>
  <c r="Q1833" i="7"/>
  <c r="R1833" i="7"/>
  <c r="AF1833" i="7" s="1"/>
  <c r="AG1833" i="7" s="1"/>
  <c r="Q1834" i="7"/>
  <c r="R1834" i="7" s="1"/>
  <c r="AF1834" i="7" s="1"/>
  <c r="AG1834" i="7" s="1"/>
  <c r="Q1835" i="7"/>
  <c r="R1835" i="7" s="1"/>
  <c r="AF1835" i="7" s="1"/>
  <c r="AG1835" i="7" s="1"/>
  <c r="Q1836" i="7"/>
  <c r="R1836" i="7" s="1"/>
  <c r="AF1836" i="7" s="1"/>
  <c r="AG1836" i="7" s="1"/>
  <c r="Q1837" i="7"/>
  <c r="R1837" i="7" s="1"/>
  <c r="AF1837" i="7" s="1"/>
  <c r="AG1837" i="7" s="1"/>
  <c r="Q1838" i="7"/>
  <c r="R1838" i="7" s="1"/>
  <c r="AF1838" i="7" s="1"/>
  <c r="AG1838" i="7" s="1"/>
  <c r="Q1839" i="7"/>
  <c r="R1839" i="7" s="1"/>
  <c r="AF1839" i="7" s="1"/>
  <c r="AG1839" i="7" s="1"/>
  <c r="Q1840" i="7"/>
  <c r="R1840" i="7" s="1"/>
  <c r="AF1840" i="7" s="1"/>
  <c r="AG1840" i="7" s="1"/>
  <c r="Q1841" i="7"/>
  <c r="R1841" i="7" s="1"/>
  <c r="AF1841" i="7" s="1"/>
  <c r="AG1841" i="7" s="1"/>
  <c r="Q1842" i="7"/>
  <c r="R1842" i="7" s="1"/>
  <c r="AF1842" i="7" s="1"/>
  <c r="AG1842" i="7" s="1"/>
  <c r="Q1843" i="7"/>
  <c r="R1843" i="7" s="1"/>
  <c r="AF1843" i="7" s="1"/>
  <c r="AG1843" i="7" s="1"/>
  <c r="Q1844" i="7"/>
  <c r="R1844" i="7" s="1"/>
  <c r="AF1844" i="7" s="1"/>
  <c r="AG1844" i="7" s="1"/>
  <c r="Q1845" i="7"/>
  <c r="R1845" i="7" s="1"/>
  <c r="AF1845" i="7" s="1"/>
  <c r="AG1845" i="7" s="1"/>
  <c r="Q1846" i="7"/>
  <c r="R1846" i="7" s="1"/>
  <c r="AF1846" i="7" s="1"/>
  <c r="AG1846" i="7" s="1"/>
  <c r="Q1847" i="7"/>
  <c r="R1847" i="7" s="1"/>
  <c r="AF1847" i="7" s="1"/>
  <c r="AG1847" i="7" s="1"/>
  <c r="Q1848" i="7"/>
  <c r="R1848" i="7" s="1"/>
  <c r="AF1848" i="7" s="1"/>
  <c r="AG1848" i="7" s="1"/>
  <c r="Q1849" i="7"/>
  <c r="R1849" i="7"/>
  <c r="AF1849" i="7" s="1"/>
  <c r="AG1849" i="7" s="1"/>
  <c r="Q1850" i="7"/>
  <c r="R1850" i="7" s="1"/>
  <c r="AF1850" i="7" s="1"/>
  <c r="AG1850" i="7" s="1"/>
  <c r="Q1851" i="7"/>
  <c r="R1851" i="7" s="1"/>
  <c r="AF1851" i="7" s="1"/>
  <c r="AG1851" i="7" s="1"/>
  <c r="Q1852" i="7"/>
  <c r="R1852" i="7" s="1"/>
  <c r="AF1852" i="7" s="1"/>
  <c r="AG1852" i="7" s="1"/>
  <c r="Q1853" i="7"/>
  <c r="R1853" i="7" s="1"/>
  <c r="AF1853" i="7" s="1"/>
  <c r="AG1853" i="7" s="1"/>
  <c r="Q1854" i="7"/>
  <c r="R1854" i="7" s="1"/>
  <c r="AF1854" i="7" s="1"/>
  <c r="AG1854" i="7" s="1"/>
  <c r="Q1855" i="7"/>
  <c r="R1855" i="7" s="1"/>
  <c r="AF1855" i="7" s="1"/>
  <c r="AG1855" i="7" s="1"/>
  <c r="Q1856" i="7"/>
  <c r="R1856" i="7" s="1"/>
  <c r="AF1856" i="7" s="1"/>
  <c r="AG1856" i="7" s="1"/>
  <c r="Q1857" i="7"/>
  <c r="R1857" i="7" s="1"/>
  <c r="AF1857" i="7" s="1"/>
  <c r="AG1857" i="7" s="1"/>
  <c r="R65" i="22"/>
  <c r="R64" i="22"/>
  <c r="R63" i="22"/>
  <c r="R62" i="22"/>
  <c r="R61" i="22"/>
  <c r="AC3" i="7"/>
  <c r="AC28" i="7"/>
  <c r="AC31" i="7"/>
  <c r="AC33" i="7"/>
  <c r="AC2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9" i="7"/>
  <c r="AC30" i="7"/>
  <c r="AC32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R26" i="22"/>
  <c r="M27" i="22"/>
  <c r="R27" i="22"/>
  <c r="X27" i="22"/>
  <c r="AC27" i="22"/>
  <c r="AH27" i="22"/>
  <c r="M28" i="22"/>
  <c r="R28" i="22"/>
  <c r="X28" i="22"/>
  <c r="AC28" i="22"/>
  <c r="AH28" i="22"/>
  <c r="M29" i="22"/>
  <c r="R29" i="22"/>
  <c r="V29" i="22"/>
  <c r="Z29" i="22"/>
  <c r="AD29" i="22"/>
  <c r="AH29" i="22"/>
  <c r="AL29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W30" i="22"/>
  <c r="X30" i="22"/>
  <c r="Y30" i="22"/>
  <c r="Z30" i="22"/>
  <c r="AA30" i="22"/>
  <c r="AB30" i="22"/>
  <c r="AC30" i="22"/>
  <c r="AD30" i="22"/>
  <c r="AE30" i="22"/>
  <c r="AF30" i="22"/>
  <c r="AG30" i="22"/>
  <c r="AH30" i="22"/>
  <c r="AI30" i="22"/>
  <c r="AJ30" i="22"/>
  <c r="AK30" i="22"/>
  <c r="AL30" i="22"/>
  <c r="AM30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AB31" i="22"/>
  <c r="AC31" i="22"/>
  <c r="AD31" i="22"/>
  <c r="AE31" i="22"/>
  <c r="AF31" i="22"/>
  <c r="AG31" i="22"/>
  <c r="AH31" i="22"/>
  <c r="AI31" i="22"/>
  <c r="AJ31" i="22"/>
  <c r="AK31" i="22"/>
  <c r="AL31" i="22"/>
  <c r="AM31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32" i="22"/>
  <c r="Z32" i="22"/>
  <c r="AA32" i="22"/>
  <c r="AB32" i="22"/>
  <c r="AC32" i="22"/>
  <c r="AD32" i="22"/>
  <c r="AE32" i="22"/>
  <c r="AF32" i="22"/>
  <c r="AG32" i="22"/>
  <c r="AH32" i="22"/>
  <c r="AI32" i="22"/>
  <c r="AJ32" i="22"/>
  <c r="AK32" i="22"/>
  <c r="AL32" i="22"/>
  <c r="AM32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AB33" i="22"/>
  <c r="AC33" i="22"/>
  <c r="AD33" i="22"/>
  <c r="AE33" i="22"/>
  <c r="AF33" i="22"/>
  <c r="AG33" i="22"/>
  <c r="AH33" i="22"/>
  <c r="AI33" i="22"/>
  <c r="AJ33" i="22"/>
  <c r="AK33" i="22"/>
  <c r="AL33" i="22"/>
  <c r="AM33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AB34" i="22"/>
  <c r="AC34" i="22"/>
  <c r="AD34" i="22"/>
  <c r="AE34" i="22"/>
  <c r="AF34" i="22"/>
  <c r="AG34" i="22"/>
  <c r="AH34" i="22"/>
  <c r="AI34" i="22"/>
  <c r="AJ34" i="22"/>
  <c r="AK34" i="22"/>
  <c r="AL34" i="22"/>
  <c r="AM34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AB35" i="22"/>
  <c r="AC35" i="22"/>
  <c r="AD35" i="22"/>
  <c r="AE35" i="22"/>
  <c r="AF35" i="22"/>
  <c r="AG35" i="22"/>
  <c r="AH35" i="22"/>
  <c r="AI35" i="22"/>
  <c r="AJ35" i="22"/>
  <c r="AK35" i="22"/>
  <c r="AL35" i="22"/>
  <c r="AM35" i="22"/>
  <c r="AJ2" i="27"/>
  <c r="AK2" i="27" s="1"/>
  <c r="AL2" i="27"/>
  <c r="AM2" i="27"/>
  <c r="X57" i="22"/>
  <c r="W57" i="22"/>
  <c r="V57" i="22"/>
  <c r="U57" i="22"/>
  <c r="T57" i="22"/>
  <c r="S57" i="22"/>
  <c r="Q57" i="22"/>
  <c r="R57" i="22" s="1"/>
  <c r="P57" i="22"/>
  <c r="O57" i="22"/>
  <c r="N57" i="22"/>
  <c r="I57" i="22"/>
  <c r="H57" i="22"/>
  <c r="R56" i="22"/>
  <c r="J56" i="22"/>
  <c r="R55" i="22"/>
  <c r="J55" i="22"/>
  <c r="R54" i="22"/>
  <c r="J54" i="22"/>
  <c r="R53" i="22"/>
  <c r="J53" i="22"/>
  <c r="R52" i="22"/>
  <c r="J52" i="22"/>
  <c r="D40" i="22"/>
  <c r="D41" i="22"/>
  <c r="D42" i="22"/>
  <c r="D43" i="22"/>
  <c r="D44" i="22"/>
  <c r="D45" i="22"/>
  <c r="R36" i="22"/>
  <c r="R37" i="22" s="1"/>
  <c r="D26" i="22"/>
  <c r="F26" i="22"/>
  <c r="D27" i="22"/>
  <c r="F27" i="22"/>
  <c r="D28" i="22"/>
  <c r="F28" i="22"/>
  <c r="D29" i="22"/>
  <c r="F29" i="22"/>
  <c r="D30" i="22"/>
  <c r="F30" i="22"/>
  <c r="D31" i="22"/>
  <c r="F31" i="22"/>
  <c r="D32" i="22"/>
  <c r="F32" i="22"/>
  <c r="D33" i="22"/>
  <c r="F33" i="22"/>
  <c r="D34" i="22"/>
  <c r="F34" i="22"/>
  <c r="D35" i="22"/>
  <c r="F35" i="22"/>
  <c r="G36" i="22"/>
  <c r="E36" i="22"/>
  <c r="A1" i="22"/>
  <c r="Y200" i="11"/>
  <c r="W200" i="11"/>
  <c r="Q200" i="11"/>
  <c r="P200" i="11"/>
  <c r="O200" i="11"/>
  <c r="L200" i="11"/>
  <c r="K200" i="11"/>
  <c r="J200" i="11"/>
  <c r="I200" i="11"/>
  <c r="G200" i="11"/>
  <c r="F200" i="11"/>
  <c r="C200" i="11"/>
  <c r="B200" i="11"/>
  <c r="A200" i="11"/>
  <c r="Y199" i="11"/>
  <c r="W199" i="11"/>
  <c r="Q199" i="11"/>
  <c r="P199" i="11"/>
  <c r="O199" i="11"/>
  <c r="L199" i="11"/>
  <c r="K199" i="11"/>
  <c r="J199" i="11"/>
  <c r="I199" i="11"/>
  <c r="G199" i="11"/>
  <c r="F199" i="11"/>
  <c r="C199" i="11"/>
  <c r="B199" i="11"/>
  <c r="A199" i="11"/>
  <c r="Y198" i="11"/>
  <c r="W198" i="11"/>
  <c r="Q198" i="11"/>
  <c r="P198" i="11"/>
  <c r="O198" i="11"/>
  <c r="L198" i="11"/>
  <c r="K198" i="11"/>
  <c r="J198" i="11"/>
  <c r="I198" i="11"/>
  <c r="G198" i="11"/>
  <c r="F198" i="11"/>
  <c r="C198" i="11"/>
  <c r="B198" i="11"/>
  <c r="A198" i="11"/>
  <c r="Y197" i="11"/>
  <c r="W197" i="11"/>
  <c r="Q197" i="11"/>
  <c r="P197" i="11"/>
  <c r="O197" i="11"/>
  <c r="L197" i="11"/>
  <c r="K197" i="11"/>
  <c r="J197" i="11"/>
  <c r="I197" i="11"/>
  <c r="G197" i="11"/>
  <c r="F197" i="11"/>
  <c r="C197" i="11"/>
  <c r="B197" i="11"/>
  <c r="A197" i="11"/>
  <c r="Y196" i="11"/>
  <c r="W196" i="11"/>
  <c r="Q196" i="11"/>
  <c r="P196" i="11"/>
  <c r="O196" i="11"/>
  <c r="L196" i="11"/>
  <c r="K196" i="11"/>
  <c r="J196" i="11"/>
  <c r="I196" i="11"/>
  <c r="G196" i="11"/>
  <c r="F196" i="11"/>
  <c r="C196" i="11"/>
  <c r="B196" i="11"/>
  <c r="A196" i="11"/>
  <c r="Y195" i="11"/>
  <c r="W195" i="11"/>
  <c r="Q195" i="11"/>
  <c r="P195" i="11"/>
  <c r="O195" i="11"/>
  <c r="L195" i="11"/>
  <c r="K195" i="11"/>
  <c r="J195" i="11"/>
  <c r="I195" i="11"/>
  <c r="G195" i="11"/>
  <c r="F195" i="11"/>
  <c r="C195" i="11"/>
  <c r="B195" i="11"/>
  <c r="A195" i="11"/>
  <c r="Y194" i="11"/>
  <c r="W194" i="11"/>
  <c r="Q194" i="11"/>
  <c r="P194" i="11"/>
  <c r="O194" i="11"/>
  <c r="L194" i="11"/>
  <c r="K194" i="11"/>
  <c r="J194" i="11"/>
  <c r="I194" i="11"/>
  <c r="G194" i="11"/>
  <c r="F194" i="11"/>
  <c r="C194" i="11"/>
  <c r="B194" i="11"/>
  <c r="A194" i="11"/>
  <c r="Y193" i="11"/>
  <c r="W193" i="11"/>
  <c r="Q193" i="11"/>
  <c r="P193" i="11"/>
  <c r="O193" i="11"/>
  <c r="L193" i="11"/>
  <c r="K193" i="11"/>
  <c r="J193" i="11"/>
  <c r="I193" i="11"/>
  <c r="G193" i="11"/>
  <c r="F193" i="11"/>
  <c r="C193" i="11"/>
  <c r="B193" i="11"/>
  <c r="A193" i="11"/>
  <c r="Y192" i="11"/>
  <c r="W192" i="11"/>
  <c r="Q192" i="11"/>
  <c r="P192" i="11"/>
  <c r="O192" i="11"/>
  <c r="L192" i="11"/>
  <c r="K192" i="11"/>
  <c r="J192" i="11"/>
  <c r="I192" i="11"/>
  <c r="G192" i="11"/>
  <c r="F192" i="11"/>
  <c r="C192" i="11"/>
  <c r="B192" i="11"/>
  <c r="A192" i="11"/>
  <c r="Y191" i="11"/>
  <c r="W191" i="11"/>
  <c r="Q191" i="11"/>
  <c r="P191" i="11"/>
  <c r="O191" i="11"/>
  <c r="L191" i="11"/>
  <c r="K191" i="11"/>
  <c r="J191" i="11"/>
  <c r="I191" i="11"/>
  <c r="G191" i="11"/>
  <c r="F191" i="11"/>
  <c r="C191" i="11"/>
  <c r="B191" i="11"/>
  <c r="A191" i="11"/>
  <c r="Y190" i="11"/>
  <c r="W190" i="11"/>
  <c r="Q190" i="11"/>
  <c r="P190" i="11"/>
  <c r="O190" i="11"/>
  <c r="L190" i="11"/>
  <c r="K190" i="11"/>
  <c r="J190" i="11"/>
  <c r="I190" i="11"/>
  <c r="G190" i="11"/>
  <c r="F190" i="11"/>
  <c r="C190" i="11"/>
  <c r="B190" i="11"/>
  <c r="A190" i="11"/>
  <c r="Y189" i="11"/>
  <c r="W189" i="11"/>
  <c r="Q189" i="11"/>
  <c r="P189" i="11"/>
  <c r="O189" i="11"/>
  <c r="L189" i="11"/>
  <c r="K189" i="11"/>
  <c r="J189" i="11"/>
  <c r="I189" i="11"/>
  <c r="G189" i="11"/>
  <c r="F189" i="11"/>
  <c r="C189" i="11"/>
  <c r="B189" i="11"/>
  <c r="A189" i="11"/>
  <c r="Y188" i="11"/>
  <c r="W188" i="11"/>
  <c r="Q188" i="11"/>
  <c r="P188" i="11"/>
  <c r="O188" i="11"/>
  <c r="L188" i="11"/>
  <c r="K188" i="11"/>
  <c r="J188" i="11"/>
  <c r="I188" i="11"/>
  <c r="G188" i="11"/>
  <c r="F188" i="11"/>
  <c r="C188" i="11"/>
  <c r="B188" i="11"/>
  <c r="A188" i="11"/>
  <c r="Y187" i="11"/>
  <c r="W187" i="11"/>
  <c r="Q187" i="11"/>
  <c r="P187" i="11"/>
  <c r="O187" i="11"/>
  <c r="L187" i="11"/>
  <c r="K187" i="11"/>
  <c r="J187" i="11"/>
  <c r="I187" i="11"/>
  <c r="G187" i="11"/>
  <c r="F187" i="11"/>
  <c r="C187" i="11"/>
  <c r="B187" i="11"/>
  <c r="A187" i="11"/>
  <c r="Y186" i="11"/>
  <c r="W186" i="11"/>
  <c r="Q186" i="11"/>
  <c r="P186" i="11"/>
  <c r="O186" i="11"/>
  <c r="L186" i="11"/>
  <c r="K186" i="11"/>
  <c r="J186" i="11"/>
  <c r="I186" i="11"/>
  <c r="G186" i="11"/>
  <c r="F186" i="11"/>
  <c r="C186" i="11"/>
  <c r="B186" i="11"/>
  <c r="A186" i="11"/>
  <c r="Y185" i="11"/>
  <c r="W185" i="11"/>
  <c r="Q185" i="11"/>
  <c r="P185" i="11"/>
  <c r="O185" i="11"/>
  <c r="L185" i="11"/>
  <c r="K185" i="11"/>
  <c r="J185" i="11"/>
  <c r="I185" i="11"/>
  <c r="G185" i="11"/>
  <c r="F185" i="11"/>
  <c r="C185" i="11"/>
  <c r="B185" i="11"/>
  <c r="A185" i="11"/>
  <c r="Y184" i="11"/>
  <c r="W184" i="11"/>
  <c r="Q184" i="11"/>
  <c r="P184" i="11"/>
  <c r="O184" i="11"/>
  <c r="L184" i="11"/>
  <c r="K184" i="11"/>
  <c r="J184" i="11"/>
  <c r="I184" i="11"/>
  <c r="G184" i="11"/>
  <c r="F184" i="11"/>
  <c r="C184" i="11"/>
  <c r="B184" i="11"/>
  <c r="A184" i="11"/>
  <c r="Y183" i="11"/>
  <c r="W183" i="11"/>
  <c r="Q183" i="11"/>
  <c r="P183" i="11"/>
  <c r="O183" i="11"/>
  <c r="L183" i="11"/>
  <c r="K183" i="11"/>
  <c r="J183" i="11"/>
  <c r="I183" i="11"/>
  <c r="G183" i="11"/>
  <c r="F183" i="11"/>
  <c r="C183" i="11"/>
  <c r="B183" i="11"/>
  <c r="A183" i="11"/>
  <c r="Y182" i="11"/>
  <c r="W182" i="11"/>
  <c r="Q182" i="11"/>
  <c r="P182" i="11"/>
  <c r="O182" i="11"/>
  <c r="L182" i="11"/>
  <c r="K182" i="11"/>
  <c r="J182" i="11"/>
  <c r="I182" i="11"/>
  <c r="G182" i="11"/>
  <c r="F182" i="11"/>
  <c r="C182" i="11"/>
  <c r="B182" i="11"/>
  <c r="A182" i="11"/>
  <c r="Y181" i="11"/>
  <c r="W181" i="11"/>
  <c r="Q181" i="11"/>
  <c r="P181" i="11"/>
  <c r="O181" i="11"/>
  <c r="L181" i="11"/>
  <c r="K181" i="11"/>
  <c r="J181" i="11"/>
  <c r="I181" i="11"/>
  <c r="G181" i="11"/>
  <c r="F181" i="11"/>
  <c r="C181" i="11"/>
  <c r="B181" i="11"/>
  <c r="A181" i="11"/>
  <c r="Y180" i="11"/>
  <c r="W180" i="11"/>
  <c r="Q180" i="11"/>
  <c r="P180" i="11"/>
  <c r="O180" i="11"/>
  <c r="L180" i="11"/>
  <c r="K180" i="11"/>
  <c r="J180" i="11"/>
  <c r="I180" i="11"/>
  <c r="G180" i="11"/>
  <c r="F180" i="11"/>
  <c r="C180" i="11"/>
  <c r="B180" i="11"/>
  <c r="A180" i="11"/>
  <c r="Y179" i="11"/>
  <c r="W179" i="11"/>
  <c r="Q179" i="11"/>
  <c r="P179" i="11"/>
  <c r="O179" i="11"/>
  <c r="L179" i="11"/>
  <c r="K179" i="11"/>
  <c r="J179" i="11"/>
  <c r="I179" i="11"/>
  <c r="G179" i="11"/>
  <c r="F179" i="11"/>
  <c r="C179" i="11"/>
  <c r="B179" i="11"/>
  <c r="A179" i="11"/>
  <c r="Y178" i="11"/>
  <c r="W178" i="11"/>
  <c r="Q178" i="11"/>
  <c r="P178" i="11"/>
  <c r="O178" i="11"/>
  <c r="L178" i="11"/>
  <c r="K178" i="11"/>
  <c r="J178" i="11"/>
  <c r="I178" i="11"/>
  <c r="G178" i="11"/>
  <c r="F178" i="11"/>
  <c r="C178" i="11"/>
  <c r="B178" i="11"/>
  <c r="A178" i="11"/>
  <c r="Y177" i="11"/>
  <c r="W177" i="11"/>
  <c r="Q177" i="11"/>
  <c r="P177" i="11"/>
  <c r="O177" i="11"/>
  <c r="L177" i="11"/>
  <c r="K177" i="11"/>
  <c r="J177" i="11"/>
  <c r="I177" i="11"/>
  <c r="G177" i="11"/>
  <c r="F177" i="11"/>
  <c r="C177" i="11"/>
  <c r="B177" i="11"/>
  <c r="A177" i="11"/>
  <c r="Y176" i="11"/>
  <c r="W176" i="11"/>
  <c r="Q176" i="11"/>
  <c r="P176" i="11"/>
  <c r="O176" i="11"/>
  <c r="L176" i="11"/>
  <c r="K176" i="11"/>
  <c r="J176" i="11"/>
  <c r="I176" i="11"/>
  <c r="G176" i="11"/>
  <c r="F176" i="11"/>
  <c r="C176" i="11"/>
  <c r="B176" i="11"/>
  <c r="A176" i="11"/>
  <c r="Y175" i="11"/>
  <c r="W175" i="11"/>
  <c r="Q175" i="11"/>
  <c r="P175" i="11"/>
  <c r="O175" i="11"/>
  <c r="L175" i="11"/>
  <c r="K175" i="11"/>
  <c r="J175" i="11"/>
  <c r="I175" i="11"/>
  <c r="G175" i="11"/>
  <c r="F175" i="11"/>
  <c r="C175" i="11"/>
  <c r="B175" i="11"/>
  <c r="A175" i="11"/>
  <c r="Y174" i="11"/>
  <c r="W174" i="11"/>
  <c r="Q174" i="11"/>
  <c r="P174" i="11"/>
  <c r="O174" i="11"/>
  <c r="L174" i="11"/>
  <c r="K174" i="11"/>
  <c r="J174" i="11"/>
  <c r="I174" i="11"/>
  <c r="G174" i="11"/>
  <c r="F174" i="11"/>
  <c r="C174" i="11"/>
  <c r="B174" i="11"/>
  <c r="A174" i="11"/>
  <c r="Y173" i="11"/>
  <c r="W173" i="11"/>
  <c r="Q173" i="11"/>
  <c r="P173" i="11"/>
  <c r="O173" i="11"/>
  <c r="L173" i="11"/>
  <c r="K173" i="11"/>
  <c r="J173" i="11"/>
  <c r="I173" i="11"/>
  <c r="G173" i="11"/>
  <c r="F173" i="11"/>
  <c r="C173" i="11"/>
  <c r="B173" i="11"/>
  <c r="A173" i="11"/>
  <c r="Y172" i="11"/>
  <c r="W172" i="11"/>
  <c r="Q172" i="11"/>
  <c r="P172" i="11"/>
  <c r="O172" i="11"/>
  <c r="L172" i="11"/>
  <c r="K172" i="11"/>
  <c r="J172" i="11"/>
  <c r="I172" i="11"/>
  <c r="G172" i="11"/>
  <c r="F172" i="11"/>
  <c r="C172" i="11"/>
  <c r="B172" i="11"/>
  <c r="A172" i="11"/>
  <c r="Y171" i="11"/>
  <c r="W171" i="11"/>
  <c r="Q171" i="11"/>
  <c r="P171" i="11"/>
  <c r="O171" i="11"/>
  <c r="L171" i="11"/>
  <c r="K171" i="11"/>
  <c r="J171" i="11"/>
  <c r="I171" i="11"/>
  <c r="G171" i="11"/>
  <c r="F171" i="11"/>
  <c r="C171" i="11"/>
  <c r="B171" i="11"/>
  <c r="A171" i="11"/>
  <c r="Y170" i="11"/>
  <c r="W170" i="11"/>
  <c r="Q170" i="11"/>
  <c r="P170" i="11"/>
  <c r="O170" i="11"/>
  <c r="L170" i="11"/>
  <c r="K170" i="11"/>
  <c r="J170" i="11"/>
  <c r="I170" i="11"/>
  <c r="G170" i="11"/>
  <c r="F170" i="11"/>
  <c r="C170" i="11"/>
  <c r="B170" i="11"/>
  <c r="A170" i="11"/>
  <c r="Y169" i="11"/>
  <c r="W169" i="11"/>
  <c r="Q169" i="11"/>
  <c r="P169" i="11"/>
  <c r="O169" i="11"/>
  <c r="L169" i="11"/>
  <c r="K169" i="11"/>
  <c r="J169" i="11"/>
  <c r="I169" i="11"/>
  <c r="G169" i="11"/>
  <c r="F169" i="11"/>
  <c r="C169" i="11"/>
  <c r="B169" i="11"/>
  <c r="A169" i="11"/>
  <c r="Y168" i="11"/>
  <c r="W168" i="11"/>
  <c r="Q168" i="11"/>
  <c r="P168" i="11"/>
  <c r="O168" i="11"/>
  <c r="L168" i="11"/>
  <c r="K168" i="11"/>
  <c r="J168" i="11"/>
  <c r="I168" i="11"/>
  <c r="G168" i="11"/>
  <c r="F168" i="11"/>
  <c r="C168" i="11"/>
  <c r="B168" i="11"/>
  <c r="A168" i="11"/>
  <c r="Y167" i="11"/>
  <c r="W167" i="11"/>
  <c r="Q167" i="11"/>
  <c r="P167" i="11"/>
  <c r="O167" i="11"/>
  <c r="L167" i="11"/>
  <c r="K167" i="11"/>
  <c r="J167" i="11"/>
  <c r="I167" i="11"/>
  <c r="G167" i="11"/>
  <c r="F167" i="11"/>
  <c r="C167" i="11"/>
  <c r="B167" i="11"/>
  <c r="A167" i="11"/>
  <c r="Y166" i="11"/>
  <c r="W166" i="11"/>
  <c r="Q166" i="11"/>
  <c r="P166" i="11"/>
  <c r="O166" i="11"/>
  <c r="L166" i="11"/>
  <c r="K166" i="11"/>
  <c r="J166" i="11"/>
  <c r="I166" i="11"/>
  <c r="G166" i="11"/>
  <c r="F166" i="11"/>
  <c r="C166" i="11"/>
  <c r="B166" i="11"/>
  <c r="A166" i="11"/>
  <c r="Y165" i="11"/>
  <c r="W165" i="11"/>
  <c r="Q165" i="11"/>
  <c r="P165" i="11"/>
  <c r="O165" i="11"/>
  <c r="L165" i="11"/>
  <c r="K165" i="11"/>
  <c r="J165" i="11"/>
  <c r="I165" i="11"/>
  <c r="G165" i="11"/>
  <c r="F165" i="11"/>
  <c r="C165" i="11"/>
  <c r="B165" i="11"/>
  <c r="A165" i="11"/>
  <c r="Y164" i="11"/>
  <c r="W164" i="11"/>
  <c r="Q164" i="11"/>
  <c r="P164" i="11"/>
  <c r="O164" i="11"/>
  <c r="L164" i="11"/>
  <c r="K164" i="11"/>
  <c r="J164" i="11"/>
  <c r="I164" i="11"/>
  <c r="G164" i="11"/>
  <c r="F164" i="11"/>
  <c r="C164" i="11"/>
  <c r="B164" i="11"/>
  <c r="A164" i="11"/>
  <c r="Y163" i="11"/>
  <c r="W163" i="11"/>
  <c r="Q163" i="11"/>
  <c r="P163" i="11"/>
  <c r="O163" i="11"/>
  <c r="L163" i="11"/>
  <c r="K163" i="11"/>
  <c r="J163" i="11"/>
  <c r="I163" i="11"/>
  <c r="G163" i="11"/>
  <c r="F163" i="11"/>
  <c r="C163" i="11"/>
  <c r="B163" i="11"/>
  <c r="A163" i="11"/>
  <c r="Y162" i="11"/>
  <c r="W162" i="11"/>
  <c r="Q162" i="11"/>
  <c r="P162" i="11"/>
  <c r="O162" i="11"/>
  <c r="L162" i="11"/>
  <c r="K162" i="11"/>
  <c r="J162" i="11"/>
  <c r="I162" i="11"/>
  <c r="G162" i="11"/>
  <c r="F162" i="11"/>
  <c r="C162" i="11"/>
  <c r="B162" i="11"/>
  <c r="A162" i="11"/>
  <c r="Y161" i="11"/>
  <c r="W161" i="11"/>
  <c r="Q161" i="11"/>
  <c r="P161" i="11"/>
  <c r="O161" i="11"/>
  <c r="L161" i="11"/>
  <c r="K161" i="11"/>
  <c r="J161" i="11"/>
  <c r="I161" i="11"/>
  <c r="G161" i="11"/>
  <c r="F161" i="11"/>
  <c r="C161" i="11"/>
  <c r="B161" i="11"/>
  <c r="A161" i="11"/>
  <c r="Y160" i="11"/>
  <c r="W160" i="11"/>
  <c r="Q160" i="11"/>
  <c r="P160" i="11"/>
  <c r="O160" i="11"/>
  <c r="L160" i="11"/>
  <c r="K160" i="11"/>
  <c r="J160" i="11"/>
  <c r="I160" i="11"/>
  <c r="G160" i="11"/>
  <c r="F160" i="11"/>
  <c r="C160" i="11"/>
  <c r="B160" i="11"/>
  <c r="A160" i="11"/>
  <c r="Y159" i="11"/>
  <c r="W159" i="11"/>
  <c r="Q159" i="11"/>
  <c r="P159" i="11"/>
  <c r="O159" i="11"/>
  <c r="L159" i="11"/>
  <c r="K159" i="11"/>
  <c r="J159" i="11"/>
  <c r="I159" i="11"/>
  <c r="G159" i="11"/>
  <c r="F159" i="11"/>
  <c r="C159" i="11"/>
  <c r="B159" i="11"/>
  <c r="A159" i="11"/>
  <c r="Y158" i="11"/>
  <c r="W158" i="11"/>
  <c r="Q158" i="11"/>
  <c r="P158" i="11"/>
  <c r="O158" i="11"/>
  <c r="L158" i="11"/>
  <c r="K158" i="11"/>
  <c r="J158" i="11"/>
  <c r="I158" i="11"/>
  <c r="G158" i="11"/>
  <c r="F158" i="11"/>
  <c r="C158" i="11"/>
  <c r="B158" i="11"/>
  <c r="A158" i="11"/>
  <c r="Y157" i="11"/>
  <c r="W157" i="11"/>
  <c r="Q157" i="11"/>
  <c r="P157" i="11"/>
  <c r="O157" i="11"/>
  <c r="L157" i="11"/>
  <c r="K157" i="11"/>
  <c r="J157" i="11"/>
  <c r="I157" i="11"/>
  <c r="G157" i="11"/>
  <c r="F157" i="11"/>
  <c r="C157" i="11"/>
  <c r="B157" i="11"/>
  <c r="A157" i="11"/>
  <c r="Y156" i="11"/>
  <c r="W156" i="11"/>
  <c r="Q156" i="11"/>
  <c r="P156" i="11"/>
  <c r="O156" i="11"/>
  <c r="L156" i="11"/>
  <c r="K156" i="11"/>
  <c r="J156" i="11"/>
  <c r="I156" i="11"/>
  <c r="G156" i="11"/>
  <c r="F156" i="11"/>
  <c r="C156" i="11"/>
  <c r="B156" i="11"/>
  <c r="A156" i="11"/>
  <c r="Y155" i="11"/>
  <c r="W155" i="11"/>
  <c r="Q155" i="11"/>
  <c r="P155" i="11"/>
  <c r="O155" i="11"/>
  <c r="L155" i="11"/>
  <c r="K155" i="11"/>
  <c r="J155" i="11"/>
  <c r="I155" i="11"/>
  <c r="G155" i="11"/>
  <c r="F155" i="11"/>
  <c r="C155" i="11"/>
  <c r="B155" i="11"/>
  <c r="A155" i="11"/>
  <c r="Y154" i="11"/>
  <c r="W154" i="11"/>
  <c r="Q154" i="11"/>
  <c r="P154" i="11"/>
  <c r="O154" i="11"/>
  <c r="L154" i="11"/>
  <c r="K154" i="11"/>
  <c r="J154" i="11"/>
  <c r="I154" i="11"/>
  <c r="G154" i="11"/>
  <c r="F154" i="11"/>
  <c r="C154" i="11"/>
  <c r="B154" i="11"/>
  <c r="A154" i="11"/>
  <c r="Y153" i="11"/>
  <c r="W153" i="11"/>
  <c r="Q153" i="11"/>
  <c r="P153" i="11"/>
  <c r="O153" i="11"/>
  <c r="L153" i="11"/>
  <c r="K153" i="11"/>
  <c r="J153" i="11"/>
  <c r="I153" i="11"/>
  <c r="G153" i="11"/>
  <c r="F153" i="11"/>
  <c r="C153" i="11"/>
  <c r="B153" i="11"/>
  <c r="A153" i="11"/>
  <c r="Y152" i="11"/>
  <c r="W152" i="11"/>
  <c r="Q152" i="11"/>
  <c r="P152" i="11"/>
  <c r="O152" i="11"/>
  <c r="L152" i="11"/>
  <c r="K152" i="11"/>
  <c r="J152" i="11"/>
  <c r="I152" i="11"/>
  <c r="G152" i="11"/>
  <c r="F152" i="11"/>
  <c r="C152" i="11"/>
  <c r="B152" i="11"/>
  <c r="A152" i="11"/>
  <c r="Y151" i="11"/>
  <c r="W151" i="11"/>
  <c r="Q151" i="11"/>
  <c r="P151" i="11"/>
  <c r="O151" i="11"/>
  <c r="L151" i="11"/>
  <c r="K151" i="11"/>
  <c r="J151" i="11"/>
  <c r="I151" i="11"/>
  <c r="G151" i="11"/>
  <c r="F151" i="11"/>
  <c r="C151" i="11"/>
  <c r="B151" i="11"/>
  <c r="A151" i="11"/>
  <c r="Y150" i="11"/>
  <c r="W150" i="11"/>
  <c r="Q150" i="11"/>
  <c r="P150" i="11"/>
  <c r="O150" i="11"/>
  <c r="L150" i="11"/>
  <c r="K150" i="11"/>
  <c r="J150" i="11"/>
  <c r="I150" i="11"/>
  <c r="G150" i="11"/>
  <c r="F150" i="11"/>
  <c r="C150" i="11"/>
  <c r="B150" i="11"/>
  <c r="A150" i="11"/>
  <c r="Y149" i="11"/>
  <c r="W149" i="11"/>
  <c r="Q149" i="11"/>
  <c r="P149" i="11"/>
  <c r="O149" i="11"/>
  <c r="L149" i="11"/>
  <c r="K149" i="11"/>
  <c r="J149" i="11"/>
  <c r="I149" i="11"/>
  <c r="G149" i="11"/>
  <c r="F149" i="11"/>
  <c r="C149" i="11"/>
  <c r="B149" i="11"/>
  <c r="A149" i="11"/>
  <c r="Y148" i="11"/>
  <c r="W148" i="11"/>
  <c r="Q148" i="11"/>
  <c r="P148" i="11"/>
  <c r="O148" i="11"/>
  <c r="L148" i="11"/>
  <c r="K148" i="11"/>
  <c r="J148" i="11"/>
  <c r="I148" i="11"/>
  <c r="G148" i="11"/>
  <c r="F148" i="11"/>
  <c r="C148" i="11"/>
  <c r="B148" i="11"/>
  <c r="A148" i="11"/>
  <c r="Y147" i="11"/>
  <c r="W147" i="11"/>
  <c r="Q147" i="11"/>
  <c r="P147" i="11"/>
  <c r="O147" i="11"/>
  <c r="L147" i="11"/>
  <c r="K147" i="11"/>
  <c r="J147" i="11"/>
  <c r="I147" i="11"/>
  <c r="G147" i="11"/>
  <c r="F147" i="11"/>
  <c r="C147" i="11"/>
  <c r="B147" i="11"/>
  <c r="A147" i="11"/>
  <c r="Y146" i="11"/>
  <c r="W146" i="11"/>
  <c r="Q146" i="11"/>
  <c r="P146" i="11"/>
  <c r="O146" i="11"/>
  <c r="L146" i="11"/>
  <c r="K146" i="11"/>
  <c r="J146" i="11"/>
  <c r="I146" i="11"/>
  <c r="G146" i="11"/>
  <c r="F146" i="11"/>
  <c r="C146" i="11"/>
  <c r="B146" i="11"/>
  <c r="A146" i="11"/>
  <c r="Y145" i="11"/>
  <c r="W145" i="11"/>
  <c r="Q145" i="11"/>
  <c r="P145" i="11"/>
  <c r="O145" i="11"/>
  <c r="L145" i="11"/>
  <c r="K145" i="11"/>
  <c r="J145" i="11"/>
  <c r="I145" i="11"/>
  <c r="G145" i="11"/>
  <c r="F145" i="11"/>
  <c r="C145" i="11"/>
  <c r="B145" i="11"/>
  <c r="A145" i="11"/>
  <c r="Y144" i="11"/>
  <c r="W144" i="11"/>
  <c r="Q144" i="11"/>
  <c r="P144" i="11"/>
  <c r="O144" i="11"/>
  <c r="L144" i="11"/>
  <c r="K144" i="11"/>
  <c r="J144" i="11"/>
  <c r="I144" i="11"/>
  <c r="G144" i="11"/>
  <c r="F144" i="11"/>
  <c r="C144" i="11"/>
  <c r="B144" i="11"/>
  <c r="A144" i="11"/>
  <c r="Y143" i="11"/>
  <c r="W143" i="11"/>
  <c r="Q143" i="11"/>
  <c r="P143" i="11"/>
  <c r="O143" i="11"/>
  <c r="L143" i="11"/>
  <c r="K143" i="11"/>
  <c r="J143" i="11"/>
  <c r="I143" i="11"/>
  <c r="G143" i="11"/>
  <c r="F143" i="11"/>
  <c r="C143" i="11"/>
  <c r="B143" i="11"/>
  <c r="A143" i="11"/>
  <c r="Y142" i="11"/>
  <c r="W142" i="11"/>
  <c r="Q142" i="11"/>
  <c r="P142" i="11"/>
  <c r="O142" i="11"/>
  <c r="L142" i="11"/>
  <c r="K142" i="11"/>
  <c r="J142" i="11"/>
  <c r="I142" i="11"/>
  <c r="G142" i="11"/>
  <c r="F142" i="11"/>
  <c r="C142" i="11"/>
  <c r="B142" i="11"/>
  <c r="A142" i="11"/>
  <c r="Y141" i="11"/>
  <c r="W141" i="11"/>
  <c r="Q141" i="11"/>
  <c r="P141" i="11"/>
  <c r="O141" i="11"/>
  <c r="L141" i="11"/>
  <c r="K141" i="11"/>
  <c r="J141" i="11"/>
  <c r="I141" i="11"/>
  <c r="G141" i="11"/>
  <c r="F141" i="11"/>
  <c r="C141" i="11"/>
  <c r="B141" i="11"/>
  <c r="A141" i="11"/>
  <c r="Y140" i="11"/>
  <c r="W140" i="11"/>
  <c r="Q140" i="11"/>
  <c r="P140" i="11"/>
  <c r="O140" i="11"/>
  <c r="L140" i="11"/>
  <c r="K140" i="11"/>
  <c r="J140" i="11"/>
  <c r="I140" i="11"/>
  <c r="G140" i="11"/>
  <c r="F140" i="11"/>
  <c r="C140" i="11"/>
  <c r="B140" i="11"/>
  <c r="A140" i="11"/>
  <c r="Y139" i="11"/>
  <c r="W139" i="11"/>
  <c r="Q139" i="11"/>
  <c r="P139" i="11"/>
  <c r="O139" i="11"/>
  <c r="L139" i="11"/>
  <c r="K139" i="11"/>
  <c r="J139" i="11"/>
  <c r="I139" i="11"/>
  <c r="G139" i="11"/>
  <c r="F139" i="11"/>
  <c r="C139" i="11"/>
  <c r="B139" i="11"/>
  <c r="A139" i="11"/>
  <c r="Y138" i="11"/>
  <c r="W138" i="11"/>
  <c r="Q138" i="11"/>
  <c r="P138" i="11"/>
  <c r="O138" i="11"/>
  <c r="L138" i="11"/>
  <c r="K138" i="11"/>
  <c r="J138" i="11"/>
  <c r="I138" i="11"/>
  <c r="G138" i="11"/>
  <c r="F138" i="11"/>
  <c r="C138" i="11"/>
  <c r="B138" i="11"/>
  <c r="A138" i="11"/>
  <c r="Y137" i="11"/>
  <c r="W137" i="11"/>
  <c r="Q137" i="11"/>
  <c r="P137" i="11"/>
  <c r="O137" i="11"/>
  <c r="L137" i="11"/>
  <c r="K137" i="11"/>
  <c r="J137" i="11"/>
  <c r="I137" i="11"/>
  <c r="G137" i="11"/>
  <c r="F137" i="11"/>
  <c r="C137" i="11"/>
  <c r="B137" i="11"/>
  <c r="A137" i="11"/>
  <c r="Y136" i="11"/>
  <c r="W136" i="11"/>
  <c r="Q136" i="11"/>
  <c r="P136" i="11"/>
  <c r="O136" i="11"/>
  <c r="L136" i="11"/>
  <c r="K136" i="11"/>
  <c r="J136" i="11"/>
  <c r="I136" i="11"/>
  <c r="G136" i="11"/>
  <c r="F136" i="11"/>
  <c r="C136" i="11"/>
  <c r="B136" i="11"/>
  <c r="A136" i="11"/>
  <c r="Y135" i="11"/>
  <c r="W135" i="11"/>
  <c r="Q135" i="11"/>
  <c r="P135" i="11"/>
  <c r="O135" i="11"/>
  <c r="L135" i="11"/>
  <c r="K135" i="11"/>
  <c r="J135" i="11"/>
  <c r="I135" i="11"/>
  <c r="G135" i="11"/>
  <c r="F135" i="11"/>
  <c r="C135" i="11"/>
  <c r="B135" i="11"/>
  <c r="A135" i="11"/>
  <c r="Y134" i="11"/>
  <c r="W134" i="11"/>
  <c r="Q134" i="11"/>
  <c r="P134" i="11"/>
  <c r="O134" i="11"/>
  <c r="L134" i="11"/>
  <c r="K134" i="11"/>
  <c r="J134" i="11"/>
  <c r="I134" i="11"/>
  <c r="G134" i="11"/>
  <c r="F134" i="11"/>
  <c r="C134" i="11"/>
  <c r="B134" i="11"/>
  <c r="A134" i="11"/>
  <c r="Y133" i="11"/>
  <c r="W133" i="11"/>
  <c r="Q133" i="11"/>
  <c r="P133" i="11"/>
  <c r="O133" i="11"/>
  <c r="L133" i="11"/>
  <c r="K133" i="11"/>
  <c r="J133" i="11"/>
  <c r="I133" i="11"/>
  <c r="G133" i="11"/>
  <c r="F133" i="11"/>
  <c r="C133" i="11"/>
  <c r="B133" i="11"/>
  <c r="A133" i="11"/>
  <c r="Y132" i="11"/>
  <c r="W132" i="11"/>
  <c r="Q132" i="11"/>
  <c r="P132" i="11"/>
  <c r="O132" i="11"/>
  <c r="L132" i="11"/>
  <c r="K132" i="11"/>
  <c r="J132" i="11"/>
  <c r="I132" i="11"/>
  <c r="G132" i="11"/>
  <c r="F132" i="11"/>
  <c r="C132" i="11"/>
  <c r="B132" i="11"/>
  <c r="A132" i="11"/>
  <c r="Y131" i="11"/>
  <c r="W131" i="11"/>
  <c r="Q131" i="11"/>
  <c r="P131" i="11"/>
  <c r="O131" i="11"/>
  <c r="L131" i="11"/>
  <c r="K131" i="11"/>
  <c r="J131" i="11"/>
  <c r="I131" i="11"/>
  <c r="G131" i="11"/>
  <c r="F131" i="11"/>
  <c r="C131" i="11"/>
  <c r="B131" i="11"/>
  <c r="A131" i="11"/>
  <c r="Y130" i="11"/>
  <c r="W130" i="11"/>
  <c r="Q130" i="11"/>
  <c r="P130" i="11"/>
  <c r="O130" i="11"/>
  <c r="L130" i="11"/>
  <c r="K130" i="11"/>
  <c r="J130" i="11"/>
  <c r="I130" i="11"/>
  <c r="G130" i="11"/>
  <c r="F130" i="11"/>
  <c r="C130" i="11"/>
  <c r="B130" i="11"/>
  <c r="A130" i="11"/>
  <c r="Y129" i="11"/>
  <c r="W129" i="11"/>
  <c r="Q129" i="11"/>
  <c r="P129" i="11"/>
  <c r="O129" i="11"/>
  <c r="L129" i="11"/>
  <c r="K129" i="11"/>
  <c r="J129" i="11"/>
  <c r="I129" i="11"/>
  <c r="G129" i="11"/>
  <c r="F129" i="11"/>
  <c r="C129" i="11"/>
  <c r="B129" i="11"/>
  <c r="A129" i="11"/>
  <c r="Y128" i="11"/>
  <c r="W128" i="11"/>
  <c r="Q128" i="11"/>
  <c r="P128" i="11"/>
  <c r="O128" i="11"/>
  <c r="L128" i="11"/>
  <c r="K128" i="11"/>
  <c r="J128" i="11"/>
  <c r="I128" i="11"/>
  <c r="G128" i="11"/>
  <c r="F128" i="11"/>
  <c r="C128" i="11"/>
  <c r="B128" i="11"/>
  <c r="A128" i="11"/>
  <c r="Y127" i="11"/>
  <c r="W127" i="11"/>
  <c r="Q127" i="11"/>
  <c r="P127" i="11"/>
  <c r="O127" i="11"/>
  <c r="L127" i="11"/>
  <c r="K127" i="11"/>
  <c r="J127" i="11"/>
  <c r="I127" i="11"/>
  <c r="G127" i="11"/>
  <c r="F127" i="11"/>
  <c r="C127" i="11"/>
  <c r="B127" i="11"/>
  <c r="A127" i="11"/>
  <c r="Y126" i="11"/>
  <c r="W126" i="11"/>
  <c r="Q126" i="11"/>
  <c r="P126" i="11"/>
  <c r="O126" i="11"/>
  <c r="L126" i="11"/>
  <c r="K126" i="11"/>
  <c r="J126" i="11"/>
  <c r="I126" i="11"/>
  <c r="G126" i="11"/>
  <c r="F126" i="11"/>
  <c r="C126" i="11"/>
  <c r="B126" i="11"/>
  <c r="A126" i="11"/>
  <c r="Y125" i="11"/>
  <c r="W125" i="11"/>
  <c r="Q125" i="11"/>
  <c r="P125" i="11"/>
  <c r="O125" i="11"/>
  <c r="L125" i="11"/>
  <c r="K125" i="11"/>
  <c r="J125" i="11"/>
  <c r="I125" i="11"/>
  <c r="G125" i="11"/>
  <c r="F125" i="11"/>
  <c r="C125" i="11"/>
  <c r="B125" i="11"/>
  <c r="A125" i="11"/>
  <c r="Y124" i="11"/>
  <c r="W124" i="11"/>
  <c r="Q124" i="11"/>
  <c r="P124" i="11"/>
  <c r="O124" i="11"/>
  <c r="L124" i="11"/>
  <c r="K124" i="11"/>
  <c r="J124" i="11"/>
  <c r="I124" i="11"/>
  <c r="G124" i="11"/>
  <c r="F124" i="11"/>
  <c r="C124" i="11"/>
  <c r="B124" i="11"/>
  <c r="A124" i="11"/>
  <c r="Y123" i="11"/>
  <c r="W123" i="11"/>
  <c r="Q123" i="11"/>
  <c r="P123" i="11"/>
  <c r="O123" i="11"/>
  <c r="L123" i="11"/>
  <c r="K123" i="11"/>
  <c r="J123" i="11"/>
  <c r="I123" i="11"/>
  <c r="G123" i="11"/>
  <c r="F123" i="11"/>
  <c r="C123" i="11"/>
  <c r="B123" i="11"/>
  <c r="A123" i="11"/>
  <c r="Y122" i="11"/>
  <c r="W122" i="11"/>
  <c r="Q122" i="11"/>
  <c r="P122" i="11"/>
  <c r="O122" i="11"/>
  <c r="L122" i="11"/>
  <c r="K122" i="11"/>
  <c r="J122" i="11"/>
  <c r="I122" i="11"/>
  <c r="G122" i="11"/>
  <c r="F122" i="11"/>
  <c r="C122" i="11"/>
  <c r="B122" i="11"/>
  <c r="A122" i="11"/>
  <c r="Y121" i="11"/>
  <c r="W121" i="11"/>
  <c r="Q121" i="11"/>
  <c r="P121" i="11"/>
  <c r="O121" i="11"/>
  <c r="L121" i="11"/>
  <c r="K121" i="11"/>
  <c r="J121" i="11"/>
  <c r="I121" i="11"/>
  <c r="G121" i="11"/>
  <c r="F121" i="11"/>
  <c r="C121" i="11"/>
  <c r="B121" i="11"/>
  <c r="A121" i="11"/>
  <c r="Y120" i="11"/>
  <c r="W120" i="11"/>
  <c r="Q120" i="11"/>
  <c r="P120" i="11"/>
  <c r="O120" i="11"/>
  <c r="L120" i="11"/>
  <c r="K120" i="11"/>
  <c r="J120" i="11"/>
  <c r="I120" i="11"/>
  <c r="G120" i="11"/>
  <c r="F120" i="11"/>
  <c r="C120" i="11"/>
  <c r="B120" i="11"/>
  <c r="A120" i="11"/>
  <c r="Y119" i="11"/>
  <c r="W119" i="11"/>
  <c r="Q119" i="11"/>
  <c r="P119" i="11"/>
  <c r="O119" i="11"/>
  <c r="L119" i="11"/>
  <c r="K119" i="11"/>
  <c r="J119" i="11"/>
  <c r="I119" i="11"/>
  <c r="G119" i="11"/>
  <c r="F119" i="11"/>
  <c r="C119" i="11"/>
  <c r="B119" i="11"/>
  <c r="A119" i="11"/>
  <c r="Y118" i="11"/>
  <c r="W118" i="11"/>
  <c r="Q118" i="11"/>
  <c r="P118" i="11"/>
  <c r="O118" i="11"/>
  <c r="L118" i="11"/>
  <c r="K118" i="11"/>
  <c r="J118" i="11"/>
  <c r="I118" i="11"/>
  <c r="G118" i="11"/>
  <c r="F118" i="11"/>
  <c r="C118" i="11"/>
  <c r="B118" i="11"/>
  <c r="A118" i="11"/>
  <c r="Y117" i="11"/>
  <c r="W117" i="11"/>
  <c r="Q117" i="11"/>
  <c r="P117" i="11"/>
  <c r="O117" i="11"/>
  <c r="L117" i="11"/>
  <c r="K117" i="11"/>
  <c r="J117" i="11"/>
  <c r="I117" i="11"/>
  <c r="G117" i="11"/>
  <c r="F117" i="11"/>
  <c r="C117" i="11"/>
  <c r="B117" i="11"/>
  <c r="A117" i="11"/>
  <c r="Y116" i="11"/>
  <c r="W116" i="11"/>
  <c r="Q116" i="11"/>
  <c r="P116" i="11"/>
  <c r="O116" i="11"/>
  <c r="L116" i="11"/>
  <c r="K116" i="11"/>
  <c r="J116" i="11"/>
  <c r="I116" i="11"/>
  <c r="G116" i="11"/>
  <c r="F116" i="11"/>
  <c r="C116" i="11"/>
  <c r="B116" i="11"/>
  <c r="A116" i="11"/>
  <c r="Y115" i="11"/>
  <c r="W115" i="11"/>
  <c r="Q115" i="11"/>
  <c r="P115" i="11"/>
  <c r="O115" i="11"/>
  <c r="L115" i="11"/>
  <c r="K115" i="11"/>
  <c r="J115" i="11"/>
  <c r="I115" i="11"/>
  <c r="G115" i="11"/>
  <c r="F115" i="11"/>
  <c r="C115" i="11"/>
  <c r="B115" i="11"/>
  <c r="A115" i="11"/>
  <c r="Y114" i="11"/>
  <c r="W114" i="11"/>
  <c r="Q114" i="11"/>
  <c r="P114" i="11"/>
  <c r="O114" i="11"/>
  <c r="L114" i="11"/>
  <c r="K114" i="11"/>
  <c r="J114" i="11"/>
  <c r="I114" i="11"/>
  <c r="G114" i="11"/>
  <c r="F114" i="11"/>
  <c r="C114" i="11"/>
  <c r="B114" i="11"/>
  <c r="A114" i="11"/>
  <c r="Y113" i="11"/>
  <c r="W113" i="11"/>
  <c r="Q113" i="11"/>
  <c r="P113" i="11"/>
  <c r="O113" i="11"/>
  <c r="L113" i="11"/>
  <c r="K113" i="11"/>
  <c r="J113" i="11"/>
  <c r="I113" i="11"/>
  <c r="G113" i="11"/>
  <c r="F113" i="11"/>
  <c r="C113" i="11"/>
  <c r="B113" i="11"/>
  <c r="A113" i="11"/>
  <c r="Y112" i="11"/>
  <c r="W112" i="11"/>
  <c r="Q112" i="11"/>
  <c r="P112" i="11"/>
  <c r="O112" i="11"/>
  <c r="L112" i="11"/>
  <c r="K112" i="11"/>
  <c r="J112" i="11"/>
  <c r="I112" i="11"/>
  <c r="G112" i="11"/>
  <c r="F112" i="11"/>
  <c r="C112" i="11"/>
  <c r="B112" i="11"/>
  <c r="A112" i="11"/>
  <c r="Y111" i="11"/>
  <c r="W111" i="11"/>
  <c r="Q111" i="11"/>
  <c r="P111" i="11"/>
  <c r="O111" i="11"/>
  <c r="L111" i="11"/>
  <c r="K111" i="11"/>
  <c r="J111" i="11"/>
  <c r="I111" i="11"/>
  <c r="G111" i="11"/>
  <c r="F111" i="11"/>
  <c r="C111" i="11"/>
  <c r="B111" i="11"/>
  <c r="A111" i="11"/>
  <c r="Y110" i="11"/>
  <c r="W110" i="11"/>
  <c r="Q110" i="11"/>
  <c r="P110" i="11"/>
  <c r="O110" i="11"/>
  <c r="L110" i="11"/>
  <c r="K110" i="11"/>
  <c r="J110" i="11"/>
  <c r="I110" i="11"/>
  <c r="G110" i="11"/>
  <c r="F110" i="11"/>
  <c r="C110" i="11"/>
  <c r="B110" i="11"/>
  <c r="A110" i="11"/>
  <c r="Y109" i="11"/>
  <c r="W109" i="11"/>
  <c r="Q109" i="11"/>
  <c r="P109" i="11"/>
  <c r="O109" i="11"/>
  <c r="L109" i="11"/>
  <c r="K109" i="11"/>
  <c r="J109" i="11"/>
  <c r="I109" i="11"/>
  <c r="G109" i="11"/>
  <c r="F109" i="11"/>
  <c r="C109" i="11"/>
  <c r="B109" i="11"/>
  <c r="A109" i="11"/>
  <c r="Y108" i="11"/>
  <c r="W108" i="11"/>
  <c r="Q108" i="11"/>
  <c r="P108" i="11"/>
  <c r="O108" i="11"/>
  <c r="L108" i="11"/>
  <c r="K108" i="11"/>
  <c r="J108" i="11"/>
  <c r="I108" i="11"/>
  <c r="G108" i="11"/>
  <c r="F108" i="11"/>
  <c r="C108" i="11"/>
  <c r="B108" i="11"/>
  <c r="A108" i="11"/>
  <c r="Y107" i="11"/>
  <c r="W107" i="11"/>
  <c r="Q107" i="11"/>
  <c r="P107" i="11"/>
  <c r="O107" i="11"/>
  <c r="L107" i="11"/>
  <c r="K107" i="11"/>
  <c r="J107" i="11"/>
  <c r="I107" i="11"/>
  <c r="G107" i="11"/>
  <c r="F107" i="11"/>
  <c r="C107" i="11"/>
  <c r="B107" i="11"/>
  <c r="A107" i="11"/>
  <c r="Y106" i="11"/>
  <c r="W106" i="11"/>
  <c r="Q106" i="11"/>
  <c r="P106" i="11"/>
  <c r="O106" i="11"/>
  <c r="L106" i="11"/>
  <c r="K106" i="11"/>
  <c r="J106" i="11"/>
  <c r="I106" i="11"/>
  <c r="G106" i="11"/>
  <c r="F106" i="11"/>
  <c r="C106" i="11"/>
  <c r="B106" i="11"/>
  <c r="A106" i="11"/>
  <c r="Y105" i="11"/>
  <c r="W105" i="11"/>
  <c r="Q105" i="11"/>
  <c r="P105" i="11"/>
  <c r="O105" i="11"/>
  <c r="L105" i="11"/>
  <c r="K105" i="11"/>
  <c r="J105" i="11"/>
  <c r="I105" i="11"/>
  <c r="G105" i="11"/>
  <c r="F105" i="11"/>
  <c r="C105" i="11"/>
  <c r="B105" i="11"/>
  <c r="A105" i="11"/>
  <c r="Y104" i="11"/>
  <c r="W104" i="11"/>
  <c r="Q104" i="11"/>
  <c r="P104" i="11"/>
  <c r="O104" i="11"/>
  <c r="L104" i="11"/>
  <c r="K104" i="11"/>
  <c r="J104" i="11"/>
  <c r="I104" i="11"/>
  <c r="G104" i="11"/>
  <c r="F104" i="11"/>
  <c r="C104" i="11"/>
  <c r="B104" i="11"/>
  <c r="A104" i="11"/>
  <c r="Y103" i="11"/>
  <c r="W103" i="11"/>
  <c r="Q103" i="11"/>
  <c r="P103" i="11"/>
  <c r="O103" i="11"/>
  <c r="L103" i="11"/>
  <c r="K103" i="11"/>
  <c r="J103" i="11"/>
  <c r="I103" i="11"/>
  <c r="G103" i="11"/>
  <c r="F103" i="11"/>
  <c r="C103" i="11"/>
  <c r="B103" i="11"/>
  <c r="A103" i="11"/>
  <c r="Y102" i="11"/>
  <c r="W102" i="11"/>
  <c r="Q102" i="11"/>
  <c r="P102" i="11"/>
  <c r="O102" i="11"/>
  <c r="L102" i="11"/>
  <c r="K102" i="11"/>
  <c r="J102" i="11"/>
  <c r="I102" i="11"/>
  <c r="G102" i="11"/>
  <c r="F102" i="11"/>
  <c r="C102" i="11"/>
  <c r="B102" i="11"/>
  <c r="A102" i="11"/>
  <c r="Y101" i="11"/>
  <c r="W101" i="11"/>
  <c r="Q101" i="11"/>
  <c r="P101" i="11"/>
  <c r="O101" i="11"/>
  <c r="L101" i="11"/>
  <c r="K101" i="11"/>
  <c r="J101" i="11"/>
  <c r="I101" i="11"/>
  <c r="G101" i="11"/>
  <c r="F101" i="11"/>
  <c r="C101" i="11"/>
  <c r="B101" i="11"/>
  <c r="A101" i="11"/>
  <c r="Y100" i="11"/>
  <c r="W100" i="11"/>
  <c r="Q100" i="11"/>
  <c r="P100" i="11"/>
  <c r="O100" i="11"/>
  <c r="L100" i="11"/>
  <c r="K100" i="11"/>
  <c r="J100" i="11"/>
  <c r="I100" i="11"/>
  <c r="G100" i="11"/>
  <c r="F100" i="11"/>
  <c r="C100" i="11"/>
  <c r="B100" i="11"/>
  <c r="A100" i="11"/>
  <c r="Y99" i="11"/>
  <c r="W99" i="11"/>
  <c r="Q99" i="11"/>
  <c r="P99" i="11"/>
  <c r="O99" i="11"/>
  <c r="L99" i="11"/>
  <c r="K99" i="11"/>
  <c r="J99" i="11"/>
  <c r="I99" i="11"/>
  <c r="G99" i="11"/>
  <c r="F99" i="11"/>
  <c r="C99" i="11"/>
  <c r="B99" i="11"/>
  <c r="A99" i="11"/>
  <c r="Y98" i="11"/>
  <c r="W98" i="11"/>
  <c r="Q98" i="11"/>
  <c r="P98" i="11"/>
  <c r="O98" i="11"/>
  <c r="L98" i="11"/>
  <c r="K98" i="11"/>
  <c r="J98" i="11"/>
  <c r="I98" i="11"/>
  <c r="G98" i="11"/>
  <c r="F98" i="11"/>
  <c r="C98" i="11"/>
  <c r="B98" i="11"/>
  <c r="A98" i="11"/>
  <c r="Y97" i="11"/>
  <c r="W97" i="11"/>
  <c r="Q97" i="11"/>
  <c r="P97" i="11"/>
  <c r="O97" i="11"/>
  <c r="L97" i="11"/>
  <c r="K97" i="11"/>
  <c r="J97" i="11"/>
  <c r="I97" i="11"/>
  <c r="G97" i="11"/>
  <c r="F97" i="11"/>
  <c r="C97" i="11"/>
  <c r="B97" i="11"/>
  <c r="A97" i="11"/>
  <c r="Y96" i="11"/>
  <c r="W96" i="11"/>
  <c r="Q96" i="11"/>
  <c r="P96" i="11"/>
  <c r="O96" i="11"/>
  <c r="L96" i="11"/>
  <c r="K96" i="11"/>
  <c r="J96" i="11"/>
  <c r="I96" i="11"/>
  <c r="G96" i="11"/>
  <c r="F96" i="11"/>
  <c r="C96" i="11"/>
  <c r="B96" i="11"/>
  <c r="A96" i="11"/>
  <c r="Y95" i="11"/>
  <c r="W95" i="11"/>
  <c r="Q95" i="11"/>
  <c r="P95" i="11"/>
  <c r="O95" i="11"/>
  <c r="L95" i="11"/>
  <c r="K95" i="11"/>
  <c r="J95" i="11"/>
  <c r="I95" i="11"/>
  <c r="G95" i="11"/>
  <c r="F95" i="11"/>
  <c r="C95" i="11"/>
  <c r="B95" i="11"/>
  <c r="A95" i="11"/>
  <c r="Y94" i="11"/>
  <c r="W94" i="11"/>
  <c r="Q94" i="11"/>
  <c r="P94" i="11"/>
  <c r="O94" i="11"/>
  <c r="L94" i="11"/>
  <c r="K94" i="11"/>
  <c r="J94" i="11"/>
  <c r="I94" i="11"/>
  <c r="G94" i="11"/>
  <c r="F94" i="11"/>
  <c r="C94" i="11"/>
  <c r="B94" i="11"/>
  <c r="A94" i="11"/>
  <c r="Y93" i="11"/>
  <c r="W93" i="11"/>
  <c r="Q93" i="11"/>
  <c r="P93" i="11"/>
  <c r="O93" i="11"/>
  <c r="L93" i="11"/>
  <c r="K93" i="11"/>
  <c r="J93" i="11"/>
  <c r="I93" i="11"/>
  <c r="G93" i="11"/>
  <c r="F93" i="11"/>
  <c r="C93" i="11"/>
  <c r="B93" i="11"/>
  <c r="A93" i="11"/>
  <c r="Y92" i="11"/>
  <c r="W92" i="11"/>
  <c r="Q92" i="11"/>
  <c r="P92" i="11"/>
  <c r="O92" i="11"/>
  <c r="L92" i="11"/>
  <c r="K92" i="11"/>
  <c r="J92" i="11"/>
  <c r="I92" i="11"/>
  <c r="G92" i="11"/>
  <c r="F92" i="11"/>
  <c r="C92" i="11"/>
  <c r="B92" i="11"/>
  <c r="A92" i="11"/>
  <c r="Y91" i="11"/>
  <c r="W91" i="11"/>
  <c r="Q91" i="11"/>
  <c r="P91" i="11"/>
  <c r="O91" i="11"/>
  <c r="L91" i="11"/>
  <c r="K91" i="11"/>
  <c r="J91" i="11"/>
  <c r="I91" i="11"/>
  <c r="G91" i="11"/>
  <c r="F91" i="11"/>
  <c r="C91" i="11"/>
  <c r="B91" i="11"/>
  <c r="A91" i="11"/>
  <c r="Y90" i="11"/>
  <c r="W90" i="11"/>
  <c r="Q90" i="11"/>
  <c r="P90" i="11"/>
  <c r="O90" i="11"/>
  <c r="L90" i="11"/>
  <c r="K90" i="11"/>
  <c r="J90" i="11"/>
  <c r="I90" i="11"/>
  <c r="G90" i="11"/>
  <c r="F90" i="11"/>
  <c r="C90" i="11"/>
  <c r="B90" i="11"/>
  <c r="A90" i="11"/>
  <c r="Y89" i="11"/>
  <c r="W89" i="11"/>
  <c r="Q89" i="11"/>
  <c r="P89" i="11"/>
  <c r="O89" i="11"/>
  <c r="L89" i="11"/>
  <c r="K89" i="11"/>
  <c r="J89" i="11"/>
  <c r="I89" i="11"/>
  <c r="G89" i="11"/>
  <c r="F89" i="11"/>
  <c r="C89" i="11"/>
  <c r="B89" i="11"/>
  <c r="A89" i="11"/>
  <c r="Y88" i="11"/>
  <c r="W88" i="11"/>
  <c r="Q88" i="11"/>
  <c r="P88" i="11"/>
  <c r="O88" i="11"/>
  <c r="L88" i="11"/>
  <c r="K88" i="11"/>
  <c r="J88" i="11"/>
  <c r="I88" i="11"/>
  <c r="G88" i="11"/>
  <c r="F88" i="11"/>
  <c r="C88" i="11"/>
  <c r="B88" i="11"/>
  <c r="A88" i="11"/>
  <c r="Y87" i="11"/>
  <c r="W87" i="11"/>
  <c r="Q87" i="11"/>
  <c r="P87" i="11"/>
  <c r="O87" i="11"/>
  <c r="L87" i="11"/>
  <c r="K87" i="11"/>
  <c r="J87" i="11"/>
  <c r="I87" i="11"/>
  <c r="G87" i="11"/>
  <c r="F87" i="11"/>
  <c r="C87" i="11"/>
  <c r="B87" i="11"/>
  <c r="A87" i="11"/>
  <c r="Y86" i="11"/>
  <c r="W86" i="11"/>
  <c r="Q86" i="11"/>
  <c r="P86" i="11"/>
  <c r="O86" i="11"/>
  <c r="L86" i="11"/>
  <c r="K86" i="11"/>
  <c r="J86" i="11"/>
  <c r="I86" i="11"/>
  <c r="G86" i="11"/>
  <c r="F86" i="11"/>
  <c r="C86" i="11"/>
  <c r="B86" i="11"/>
  <c r="A86" i="11"/>
  <c r="Y85" i="11"/>
  <c r="W85" i="11"/>
  <c r="Q85" i="11"/>
  <c r="P85" i="11"/>
  <c r="O85" i="11"/>
  <c r="L85" i="11"/>
  <c r="K85" i="11"/>
  <c r="J85" i="11"/>
  <c r="I85" i="11"/>
  <c r="G85" i="11"/>
  <c r="F85" i="11"/>
  <c r="C85" i="11"/>
  <c r="B85" i="11"/>
  <c r="A85" i="11"/>
  <c r="Y84" i="11"/>
  <c r="W84" i="11"/>
  <c r="Q84" i="11"/>
  <c r="P84" i="11"/>
  <c r="O84" i="11"/>
  <c r="L84" i="11"/>
  <c r="K84" i="11"/>
  <c r="J84" i="11"/>
  <c r="I84" i="11"/>
  <c r="G84" i="11"/>
  <c r="F84" i="11"/>
  <c r="C84" i="11"/>
  <c r="B84" i="11"/>
  <c r="A84" i="11"/>
  <c r="Y83" i="11"/>
  <c r="W83" i="11"/>
  <c r="Q83" i="11"/>
  <c r="P83" i="11"/>
  <c r="O83" i="11"/>
  <c r="L83" i="11"/>
  <c r="K83" i="11"/>
  <c r="J83" i="11"/>
  <c r="I83" i="11"/>
  <c r="G83" i="11"/>
  <c r="F83" i="11"/>
  <c r="C83" i="11"/>
  <c r="B83" i="11"/>
  <c r="A83" i="11"/>
  <c r="Y82" i="11"/>
  <c r="W82" i="11"/>
  <c r="Q82" i="11"/>
  <c r="P82" i="11"/>
  <c r="O82" i="11"/>
  <c r="L82" i="11"/>
  <c r="K82" i="11"/>
  <c r="J82" i="11"/>
  <c r="I82" i="11"/>
  <c r="G82" i="11"/>
  <c r="F82" i="11"/>
  <c r="C82" i="11"/>
  <c r="B82" i="11"/>
  <c r="A82" i="11"/>
  <c r="Y81" i="11"/>
  <c r="W81" i="11"/>
  <c r="Q81" i="11"/>
  <c r="P81" i="11"/>
  <c r="O81" i="11"/>
  <c r="L81" i="11"/>
  <c r="K81" i="11"/>
  <c r="J81" i="11"/>
  <c r="I81" i="11"/>
  <c r="G81" i="11"/>
  <c r="F81" i="11"/>
  <c r="C81" i="11"/>
  <c r="B81" i="11"/>
  <c r="A81" i="11"/>
  <c r="Y80" i="11"/>
  <c r="W80" i="11"/>
  <c r="Q80" i="11"/>
  <c r="P80" i="11"/>
  <c r="O80" i="11"/>
  <c r="L80" i="11"/>
  <c r="K80" i="11"/>
  <c r="J80" i="11"/>
  <c r="I80" i="11"/>
  <c r="G80" i="11"/>
  <c r="F80" i="11"/>
  <c r="C80" i="11"/>
  <c r="B80" i="11"/>
  <c r="A80" i="11"/>
  <c r="Y79" i="11"/>
  <c r="W79" i="11"/>
  <c r="Q79" i="11"/>
  <c r="P79" i="11"/>
  <c r="O79" i="11"/>
  <c r="L79" i="11"/>
  <c r="K79" i="11"/>
  <c r="J79" i="11"/>
  <c r="I79" i="11"/>
  <c r="G79" i="11"/>
  <c r="F79" i="11"/>
  <c r="C79" i="11"/>
  <c r="B79" i="11"/>
  <c r="A79" i="11"/>
  <c r="Y78" i="11"/>
  <c r="W78" i="11"/>
  <c r="Q78" i="11"/>
  <c r="P78" i="11"/>
  <c r="O78" i="11"/>
  <c r="L78" i="11"/>
  <c r="K78" i="11"/>
  <c r="J78" i="11"/>
  <c r="I78" i="11"/>
  <c r="G78" i="11"/>
  <c r="F78" i="11"/>
  <c r="C78" i="11"/>
  <c r="B78" i="11"/>
  <c r="A78" i="11"/>
  <c r="Y77" i="11"/>
  <c r="W77" i="11"/>
  <c r="Q77" i="11"/>
  <c r="P77" i="11"/>
  <c r="O77" i="11"/>
  <c r="L77" i="11"/>
  <c r="K77" i="11"/>
  <c r="J77" i="11"/>
  <c r="I77" i="11"/>
  <c r="G77" i="11"/>
  <c r="F77" i="11"/>
  <c r="C77" i="11"/>
  <c r="B77" i="11"/>
  <c r="A77" i="11"/>
  <c r="Y76" i="11"/>
  <c r="W76" i="11"/>
  <c r="Q76" i="11"/>
  <c r="P76" i="11"/>
  <c r="O76" i="11"/>
  <c r="L76" i="11"/>
  <c r="K76" i="11"/>
  <c r="J76" i="11"/>
  <c r="I76" i="11"/>
  <c r="G76" i="11"/>
  <c r="F76" i="11"/>
  <c r="C76" i="11"/>
  <c r="B76" i="11"/>
  <c r="A76" i="11"/>
  <c r="Y75" i="11"/>
  <c r="W75" i="11"/>
  <c r="Q75" i="11"/>
  <c r="P75" i="11"/>
  <c r="O75" i="11"/>
  <c r="L75" i="11"/>
  <c r="K75" i="11"/>
  <c r="J75" i="11"/>
  <c r="I75" i="11"/>
  <c r="G75" i="11"/>
  <c r="F75" i="11"/>
  <c r="C75" i="11"/>
  <c r="B75" i="11"/>
  <c r="A75" i="11"/>
  <c r="Y74" i="11"/>
  <c r="W74" i="11"/>
  <c r="Q74" i="11"/>
  <c r="P74" i="11"/>
  <c r="O74" i="11"/>
  <c r="L74" i="11"/>
  <c r="K74" i="11"/>
  <c r="J74" i="11"/>
  <c r="I74" i="11"/>
  <c r="G74" i="11"/>
  <c r="F74" i="11"/>
  <c r="C74" i="11"/>
  <c r="B74" i="11"/>
  <c r="A74" i="11"/>
  <c r="Y73" i="11"/>
  <c r="W73" i="11"/>
  <c r="Q73" i="11"/>
  <c r="P73" i="11"/>
  <c r="O73" i="11"/>
  <c r="L73" i="11"/>
  <c r="K73" i="11"/>
  <c r="J73" i="11"/>
  <c r="I73" i="11"/>
  <c r="G73" i="11"/>
  <c r="F73" i="11"/>
  <c r="C73" i="11"/>
  <c r="B73" i="11"/>
  <c r="A73" i="11"/>
  <c r="Y72" i="11"/>
  <c r="W72" i="11"/>
  <c r="Q72" i="11"/>
  <c r="P72" i="11"/>
  <c r="O72" i="11"/>
  <c r="L72" i="11"/>
  <c r="K72" i="11"/>
  <c r="J72" i="11"/>
  <c r="I72" i="11"/>
  <c r="G72" i="11"/>
  <c r="F72" i="11"/>
  <c r="C72" i="11"/>
  <c r="B72" i="11"/>
  <c r="A72" i="11"/>
  <c r="Y71" i="11"/>
  <c r="W71" i="11"/>
  <c r="Q71" i="11"/>
  <c r="P71" i="11"/>
  <c r="O71" i="11"/>
  <c r="L71" i="11"/>
  <c r="K71" i="11"/>
  <c r="J71" i="11"/>
  <c r="I71" i="11"/>
  <c r="G71" i="11"/>
  <c r="F71" i="11"/>
  <c r="C71" i="11"/>
  <c r="B71" i="11"/>
  <c r="A71" i="11"/>
  <c r="Y70" i="11"/>
  <c r="W70" i="11"/>
  <c r="Q70" i="11"/>
  <c r="P70" i="11"/>
  <c r="O70" i="11"/>
  <c r="L70" i="11"/>
  <c r="K70" i="11"/>
  <c r="J70" i="11"/>
  <c r="I70" i="11"/>
  <c r="G70" i="11"/>
  <c r="F70" i="11"/>
  <c r="C70" i="11"/>
  <c r="B70" i="11"/>
  <c r="A70" i="11"/>
  <c r="Y69" i="11"/>
  <c r="W69" i="11"/>
  <c r="Q69" i="11"/>
  <c r="P69" i="11"/>
  <c r="O69" i="11"/>
  <c r="L69" i="11"/>
  <c r="K69" i="11"/>
  <c r="J69" i="11"/>
  <c r="I69" i="11"/>
  <c r="G69" i="11"/>
  <c r="F69" i="11"/>
  <c r="C69" i="11"/>
  <c r="B69" i="11"/>
  <c r="A69" i="11"/>
  <c r="Y68" i="11"/>
  <c r="W68" i="11"/>
  <c r="Q68" i="11"/>
  <c r="P68" i="11"/>
  <c r="O68" i="11"/>
  <c r="L68" i="11"/>
  <c r="K68" i="11"/>
  <c r="J68" i="11"/>
  <c r="I68" i="11"/>
  <c r="G68" i="11"/>
  <c r="F68" i="11"/>
  <c r="C68" i="11"/>
  <c r="B68" i="11"/>
  <c r="A68" i="11"/>
  <c r="Y67" i="11"/>
  <c r="W67" i="11"/>
  <c r="Q67" i="11"/>
  <c r="P67" i="11"/>
  <c r="O67" i="11"/>
  <c r="L67" i="11"/>
  <c r="K67" i="11"/>
  <c r="J67" i="11"/>
  <c r="I67" i="11"/>
  <c r="G67" i="11"/>
  <c r="F67" i="11"/>
  <c r="C67" i="11"/>
  <c r="B67" i="11"/>
  <c r="A67" i="11"/>
  <c r="Y66" i="11"/>
  <c r="W66" i="11"/>
  <c r="Q66" i="11"/>
  <c r="P66" i="11"/>
  <c r="O66" i="11"/>
  <c r="L66" i="11"/>
  <c r="K66" i="11"/>
  <c r="J66" i="11"/>
  <c r="I66" i="11"/>
  <c r="G66" i="11"/>
  <c r="F66" i="11"/>
  <c r="C66" i="11"/>
  <c r="B66" i="11"/>
  <c r="A66" i="11"/>
  <c r="Y65" i="11"/>
  <c r="W65" i="11"/>
  <c r="Q65" i="11"/>
  <c r="P65" i="11"/>
  <c r="O65" i="11"/>
  <c r="L65" i="11"/>
  <c r="K65" i="11"/>
  <c r="J65" i="11"/>
  <c r="I65" i="11"/>
  <c r="G65" i="11"/>
  <c r="F65" i="11"/>
  <c r="C65" i="11"/>
  <c r="B65" i="11"/>
  <c r="A65" i="11"/>
  <c r="Y64" i="11"/>
  <c r="W64" i="11"/>
  <c r="Q64" i="11"/>
  <c r="P64" i="11"/>
  <c r="O64" i="11"/>
  <c r="L64" i="11"/>
  <c r="K64" i="11"/>
  <c r="J64" i="11"/>
  <c r="I64" i="11"/>
  <c r="G64" i="11"/>
  <c r="F64" i="11"/>
  <c r="C64" i="11"/>
  <c r="B64" i="11"/>
  <c r="A64" i="11"/>
  <c r="Y63" i="11"/>
  <c r="W63" i="11"/>
  <c r="Q63" i="11"/>
  <c r="P63" i="11"/>
  <c r="O63" i="11"/>
  <c r="L63" i="11"/>
  <c r="K63" i="11"/>
  <c r="J63" i="11"/>
  <c r="I63" i="11"/>
  <c r="G63" i="11"/>
  <c r="F63" i="11"/>
  <c r="C63" i="11"/>
  <c r="B63" i="11"/>
  <c r="A63" i="11"/>
  <c r="Y62" i="11"/>
  <c r="W62" i="11"/>
  <c r="Q62" i="11"/>
  <c r="P62" i="11"/>
  <c r="O62" i="11"/>
  <c r="L62" i="11"/>
  <c r="K62" i="11"/>
  <c r="J62" i="11"/>
  <c r="I62" i="11"/>
  <c r="G62" i="11"/>
  <c r="F62" i="11"/>
  <c r="C62" i="11"/>
  <c r="B62" i="11"/>
  <c r="A62" i="11"/>
  <c r="Y61" i="11"/>
  <c r="W61" i="11"/>
  <c r="Q61" i="11"/>
  <c r="P61" i="11"/>
  <c r="O61" i="11"/>
  <c r="L61" i="11"/>
  <c r="K61" i="11"/>
  <c r="J61" i="11"/>
  <c r="I61" i="11"/>
  <c r="G61" i="11"/>
  <c r="F61" i="11"/>
  <c r="C61" i="11"/>
  <c r="B61" i="11"/>
  <c r="A61" i="11"/>
  <c r="Y60" i="11"/>
  <c r="W60" i="11"/>
  <c r="Q60" i="11"/>
  <c r="P60" i="11"/>
  <c r="O60" i="11"/>
  <c r="L60" i="11"/>
  <c r="K60" i="11"/>
  <c r="J60" i="11"/>
  <c r="I60" i="11"/>
  <c r="G60" i="11"/>
  <c r="F60" i="11"/>
  <c r="C60" i="11"/>
  <c r="B60" i="11"/>
  <c r="A60" i="11"/>
  <c r="Y59" i="11"/>
  <c r="W59" i="11"/>
  <c r="Q59" i="11"/>
  <c r="P59" i="11"/>
  <c r="O59" i="11"/>
  <c r="L59" i="11"/>
  <c r="K59" i="11"/>
  <c r="J59" i="11"/>
  <c r="I59" i="11"/>
  <c r="G59" i="11"/>
  <c r="F59" i="11"/>
  <c r="C59" i="11"/>
  <c r="B59" i="11"/>
  <c r="A59" i="11"/>
  <c r="Y58" i="11"/>
  <c r="W58" i="11"/>
  <c r="Q58" i="11"/>
  <c r="P58" i="11"/>
  <c r="O58" i="11"/>
  <c r="L58" i="11"/>
  <c r="K58" i="11"/>
  <c r="J58" i="11"/>
  <c r="I58" i="11"/>
  <c r="G58" i="11"/>
  <c r="F58" i="11"/>
  <c r="C58" i="11"/>
  <c r="B58" i="11"/>
  <c r="A58" i="11"/>
  <c r="Y57" i="11"/>
  <c r="W57" i="11"/>
  <c r="Q57" i="11"/>
  <c r="P57" i="11"/>
  <c r="O57" i="11"/>
  <c r="L57" i="11"/>
  <c r="K57" i="11"/>
  <c r="J57" i="11"/>
  <c r="I57" i="11"/>
  <c r="G57" i="11"/>
  <c r="F57" i="11"/>
  <c r="C57" i="11"/>
  <c r="B57" i="11"/>
  <c r="A57" i="11"/>
  <c r="Y56" i="11"/>
  <c r="W56" i="11"/>
  <c r="Q56" i="11"/>
  <c r="P56" i="11"/>
  <c r="O56" i="11"/>
  <c r="L56" i="11"/>
  <c r="K56" i="11"/>
  <c r="J56" i="11"/>
  <c r="I56" i="11"/>
  <c r="G56" i="11"/>
  <c r="F56" i="11"/>
  <c r="C56" i="11"/>
  <c r="B56" i="11"/>
  <c r="A56" i="11"/>
  <c r="Y55" i="11"/>
  <c r="W55" i="11"/>
  <c r="Q55" i="11"/>
  <c r="P55" i="11"/>
  <c r="O55" i="11"/>
  <c r="L55" i="11"/>
  <c r="K55" i="11"/>
  <c r="J55" i="11"/>
  <c r="I55" i="11"/>
  <c r="G55" i="11"/>
  <c r="F55" i="11"/>
  <c r="C55" i="11"/>
  <c r="B55" i="11"/>
  <c r="A55" i="11"/>
  <c r="Y54" i="11"/>
  <c r="W54" i="11"/>
  <c r="Q54" i="11"/>
  <c r="P54" i="11"/>
  <c r="O54" i="11"/>
  <c r="L54" i="11"/>
  <c r="K54" i="11"/>
  <c r="J54" i="11"/>
  <c r="I54" i="11"/>
  <c r="G54" i="11"/>
  <c r="F54" i="11"/>
  <c r="C54" i="11"/>
  <c r="B54" i="11"/>
  <c r="A54" i="11"/>
  <c r="Y53" i="11"/>
  <c r="W53" i="11"/>
  <c r="Q53" i="11"/>
  <c r="P53" i="11"/>
  <c r="O53" i="11"/>
  <c r="L53" i="11"/>
  <c r="K53" i="11"/>
  <c r="J53" i="11"/>
  <c r="I53" i="11"/>
  <c r="G53" i="11"/>
  <c r="F53" i="11"/>
  <c r="C53" i="11"/>
  <c r="B53" i="11"/>
  <c r="A53" i="11"/>
  <c r="Y52" i="11"/>
  <c r="W52" i="11"/>
  <c r="Q52" i="11"/>
  <c r="P52" i="11"/>
  <c r="O52" i="11"/>
  <c r="L52" i="11"/>
  <c r="K52" i="11"/>
  <c r="J52" i="11"/>
  <c r="I52" i="11"/>
  <c r="G52" i="11"/>
  <c r="F52" i="11"/>
  <c r="C52" i="11"/>
  <c r="B52" i="11"/>
  <c r="A52" i="11"/>
  <c r="Y51" i="11"/>
  <c r="W51" i="11"/>
  <c r="Q51" i="11"/>
  <c r="P51" i="11"/>
  <c r="O51" i="11"/>
  <c r="L51" i="11"/>
  <c r="K51" i="11"/>
  <c r="J51" i="11"/>
  <c r="I51" i="11"/>
  <c r="G51" i="11"/>
  <c r="F51" i="11"/>
  <c r="C51" i="11"/>
  <c r="B51" i="11"/>
  <c r="A51" i="11"/>
  <c r="Y50" i="11"/>
  <c r="W50" i="11"/>
  <c r="Q50" i="11"/>
  <c r="P50" i="11"/>
  <c r="O50" i="11"/>
  <c r="L50" i="11"/>
  <c r="K50" i="11"/>
  <c r="J50" i="11"/>
  <c r="I50" i="11"/>
  <c r="G50" i="11"/>
  <c r="F50" i="11"/>
  <c r="C50" i="11"/>
  <c r="B50" i="11"/>
  <c r="A50" i="11"/>
  <c r="Y49" i="11"/>
  <c r="W49" i="11"/>
  <c r="Q49" i="11"/>
  <c r="P49" i="11"/>
  <c r="O49" i="11"/>
  <c r="L49" i="11"/>
  <c r="K49" i="11"/>
  <c r="J49" i="11"/>
  <c r="I49" i="11"/>
  <c r="G49" i="11"/>
  <c r="F49" i="11"/>
  <c r="C49" i="11"/>
  <c r="B49" i="11"/>
  <c r="A49" i="11"/>
  <c r="Y48" i="11"/>
  <c r="W48" i="11"/>
  <c r="Q48" i="11"/>
  <c r="P48" i="11"/>
  <c r="O48" i="11"/>
  <c r="L48" i="11"/>
  <c r="K48" i="11"/>
  <c r="J48" i="11"/>
  <c r="I48" i="11"/>
  <c r="G48" i="11"/>
  <c r="F48" i="11"/>
  <c r="C48" i="11"/>
  <c r="B48" i="11"/>
  <c r="A48" i="11"/>
  <c r="Y47" i="11"/>
  <c r="W47" i="11"/>
  <c r="Q47" i="11"/>
  <c r="P47" i="11"/>
  <c r="O47" i="11"/>
  <c r="L47" i="11"/>
  <c r="K47" i="11"/>
  <c r="J47" i="11"/>
  <c r="I47" i="11"/>
  <c r="G47" i="11"/>
  <c r="F47" i="11"/>
  <c r="C47" i="11"/>
  <c r="B47" i="11"/>
  <c r="A47" i="11"/>
  <c r="Y46" i="11"/>
  <c r="W46" i="11"/>
  <c r="Q46" i="11"/>
  <c r="P46" i="11"/>
  <c r="O46" i="11"/>
  <c r="L46" i="11"/>
  <c r="K46" i="11"/>
  <c r="J46" i="11"/>
  <c r="I46" i="11"/>
  <c r="G46" i="11"/>
  <c r="F46" i="11"/>
  <c r="C46" i="11"/>
  <c r="B46" i="11"/>
  <c r="A46" i="11"/>
  <c r="Y45" i="11"/>
  <c r="W45" i="11"/>
  <c r="Q45" i="11"/>
  <c r="P45" i="11"/>
  <c r="O45" i="11"/>
  <c r="L45" i="11"/>
  <c r="K45" i="11"/>
  <c r="J45" i="11"/>
  <c r="I45" i="11"/>
  <c r="G45" i="11"/>
  <c r="F45" i="11"/>
  <c r="C45" i="11"/>
  <c r="B45" i="11"/>
  <c r="A45" i="11"/>
  <c r="Y44" i="11"/>
  <c r="W44" i="11"/>
  <c r="Q44" i="11"/>
  <c r="P44" i="11"/>
  <c r="O44" i="11"/>
  <c r="L44" i="11"/>
  <c r="K44" i="11"/>
  <c r="J44" i="11"/>
  <c r="I44" i="11"/>
  <c r="G44" i="11"/>
  <c r="F44" i="11"/>
  <c r="C44" i="11"/>
  <c r="B44" i="11"/>
  <c r="A44" i="11"/>
  <c r="Y43" i="11"/>
  <c r="W43" i="11"/>
  <c r="Q43" i="11"/>
  <c r="P43" i="11"/>
  <c r="O43" i="11"/>
  <c r="L43" i="11"/>
  <c r="K43" i="11"/>
  <c r="J43" i="11"/>
  <c r="I43" i="11"/>
  <c r="G43" i="11"/>
  <c r="F43" i="11"/>
  <c r="C43" i="11"/>
  <c r="B43" i="11"/>
  <c r="A43" i="11"/>
  <c r="Y42" i="11"/>
  <c r="W42" i="11"/>
  <c r="Q42" i="11"/>
  <c r="P42" i="11"/>
  <c r="O42" i="11"/>
  <c r="L42" i="11"/>
  <c r="K42" i="11"/>
  <c r="J42" i="11"/>
  <c r="I42" i="11"/>
  <c r="G42" i="11"/>
  <c r="F42" i="11"/>
  <c r="C42" i="11"/>
  <c r="B42" i="11"/>
  <c r="A42" i="11"/>
  <c r="Y41" i="11"/>
  <c r="W41" i="11"/>
  <c r="Q41" i="11"/>
  <c r="P41" i="11"/>
  <c r="O41" i="11"/>
  <c r="L41" i="11"/>
  <c r="K41" i="11"/>
  <c r="J41" i="11"/>
  <c r="I41" i="11"/>
  <c r="G41" i="11"/>
  <c r="F41" i="11"/>
  <c r="C41" i="11"/>
  <c r="B41" i="11"/>
  <c r="A41" i="11"/>
  <c r="Y40" i="11"/>
  <c r="W40" i="11"/>
  <c r="Q40" i="11"/>
  <c r="P40" i="11"/>
  <c r="O40" i="11"/>
  <c r="L40" i="11"/>
  <c r="K40" i="11"/>
  <c r="J40" i="11"/>
  <c r="I40" i="11"/>
  <c r="G40" i="11"/>
  <c r="F40" i="11"/>
  <c r="C40" i="11"/>
  <c r="B40" i="11"/>
  <c r="A40" i="11"/>
  <c r="Y39" i="11"/>
  <c r="W39" i="11"/>
  <c r="Q39" i="11"/>
  <c r="P39" i="11"/>
  <c r="O39" i="11"/>
  <c r="L39" i="11"/>
  <c r="K39" i="11"/>
  <c r="J39" i="11"/>
  <c r="I39" i="11"/>
  <c r="G39" i="11"/>
  <c r="F39" i="11"/>
  <c r="C39" i="11"/>
  <c r="B39" i="11"/>
  <c r="A39" i="11"/>
  <c r="Y38" i="11"/>
  <c r="W38" i="11"/>
  <c r="Q38" i="11"/>
  <c r="P38" i="11"/>
  <c r="O38" i="11"/>
  <c r="L38" i="11"/>
  <c r="K38" i="11"/>
  <c r="J38" i="11"/>
  <c r="I38" i="11"/>
  <c r="G38" i="11"/>
  <c r="F38" i="11"/>
  <c r="C38" i="11"/>
  <c r="B38" i="11"/>
  <c r="A38" i="11"/>
  <c r="Y37" i="11"/>
  <c r="W37" i="11"/>
  <c r="Q37" i="11"/>
  <c r="P37" i="11"/>
  <c r="O37" i="11"/>
  <c r="L37" i="11"/>
  <c r="K37" i="11"/>
  <c r="J37" i="11"/>
  <c r="I37" i="11"/>
  <c r="G37" i="11"/>
  <c r="F37" i="11"/>
  <c r="C37" i="11"/>
  <c r="B37" i="11"/>
  <c r="A37" i="11"/>
  <c r="Y36" i="11"/>
  <c r="W36" i="11"/>
  <c r="Q36" i="11"/>
  <c r="P36" i="11"/>
  <c r="O36" i="11"/>
  <c r="L36" i="11"/>
  <c r="K36" i="11"/>
  <c r="J36" i="11"/>
  <c r="I36" i="11"/>
  <c r="G36" i="11"/>
  <c r="F36" i="11"/>
  <c r="C36" i="11"/>
  <c r="B36" i="11"/>
  <c r="A36" i="11"/>
  <c r="Y35" i="11"/>
  <c r="W35" i="11"/>
  <c r="Q35" i="11"/>
  <c r="P35" i="11"/>
  <c r="O35" i="11"/>
  <c r="L35" i="11"/>
  <c r="K35" i="11"/>
  <c r="J35" i="11"/>
  <c r="I35" i="11"/>
  <c r="G35" i="11"/>
  <c r="F35" i="11"/>
  <c r="C35" i="11"/>
  <c r="B35" i="11"/>
  <c r="A35" i="11"/>
  <c r="Y34" i="11"/>
  <c r="W34" i="11"/>
  <c r="Q34" i="11"/>
  <c r="P34" i="11"/>
  <c r="O34" i="11"/>
  <c r="L34" i="11"/>
  <c r="K34" i="11"/>
  <c r="J34" i="11"/>
  <c r="I34" i="11"/>
  <c r="G34" i="11"/>
  <c r="F34" i="11"/>
  <c r="C34" i="11"/>
  <c r="B34" i="11"/>
  <c r="A34" i="11"/>
  <c r="Y33" i="11"/>
  <c r="W33" i="11"/>
  <c r="Q33" i="11"/>
  <c r="P33" i="11"/>
  <c r="O33" i="11"/>
  <c r="L33" i="11"/>
  <c r="K33" i="11"/>
  <c r="J33" i="11"/>
  <c r="I33" i="11"/>
  <c r="G33" i="11"/>
  <c r="F33" i="11"/>
  <c r="C33" i="11"/>
  <c r="B33" i="11"/>
  <c r="A33" i="11"/>
  <c r="Y32" i="11"/>
  <c r="W32" i="11"/>
  <c r="Q32" i="11"/>
  <c r="P32" i="11"/>
  <c r="O32" i="11"/>
  <c r="L32" i="11"/>
  <c r="K32" i="11"/>
  <c r="J32" i="11"/>
  <c r="I32" i="11"/>
  <c r="G32" i="11"/>
  <c r="F32" i="11"/>
  <c r="C32" i="11"/>
  <c r="B32" i="11"/>
  <c r="A32" i="11"/>
  <c r="Y31" i="11"/>
  <c r="W31" i="11"/>
  <c r="Q31" i="11"/>
  <c r="P31" i="11"/>
  <c r="O31" i="11"/>
  <c r="L31" i="11"/>
  <c r="K31" i="11"/>
  <c r="J31" i="11"/>
  <c r="I31" i="11"/>
  <c r="G31" i="11"/>
  <c r="F31" i="11"/>
  <c r="C31" i="11"/>
  <c r="B31" i="11"/>
  <c r="A31" i="11"/>
  <c r="Y30" i="11"/>
  <c r="W30" i="11"/>
  <c r="Q30" i="11"/>
  <c r="P30" i="11"/>
  <c r="O30" i="11"/>
  <c r="L30" i="11"/>
  <c r="K30" i="11"/>
  <c r="J30" i="11"/>
  <c r="I30" i="11"/>
  <c r="G30" i="11"/>
  <c r="F30" i="11"/>
  <c r="C30" i="11"/>
  <c r="B30" i="11"/>
  <c r="A30" i="11"/>
  <c r="Y29" i="11"/>
  <c r="W29" i="11"/>
  <c r="Q29" i="11"/>
  <c r="P29" i="11"/>
  <c r="O29" i="11"/>
  <c r="L29" i="11"/>
  <c r="K29" i="11"/>
  <c r="J29" i="11"/>
  <c r="I29" i="11"/>
  <c r="G29" i="11"/>
  <c r="F29" i="11"/>
  <c r="C29" i="11"/>
  <c r="B29" i="11"/>
  <c r="A29" i="11"/>
  <c r="Y28" i="11"/>
  <c r="W28" i="11"/>
  <c r="Q28" i="11"/>
  <c r="P28" i="11"/>
  <c r="O28" i="11"/>
  <c r="L28" i="11"/>
  <c r="K28" i="11"/>
  <c r="J28" i="11"/>
  <c r="I28" i="11"/>
  <c r="G28" i="11"/>
  <c r="F28" i="11"/>
  <c r="C28" i="11"/>
  <c r="B28" i="11"/>
  <c r="A28" i="11"/>
  <c r="Y27" i="11"/>
  <c r="W27" i="11"/>
  <c r="Q27" i="11"/>
  <c r="P27" i="11"/>
  <c r="O27" i="11"/>
  <c r="L27" i="11"/>
  <c r="K27" i="11"/>
  <c r="J27" i="11"/>
  <c r="I27" i="11"/>
  <c r="G27" i="11"/>
  <c r="F27" i="11"/>
  <c r="C27" i="11"/>
  <c r="B27" i="11"/>
  <c r="A27" i="11"/>
  <c r="Y26" i="11"/>
  <c r="W26" i="11"/>
  <c r="Q26" i="11"/>
  <c r="P26" i="11"/>
  <c r="O26" i="11"/>
  <c r="L26" i="11"/>
  <c r="K26" i="11"/>
  <c r="J26" i="11"/>
  <c r="I26" i="11"/>
  <c r="G26" i="11"/>
  <c r="F26" i="11"/>
  <c r="C26" i="11"/>
  <c r="B26" i="11"/>
  <c r="A26" i="11"/>
  <c r="Y25" i="11"/>
  <c r="W25" i="11"/>
  <c r="Q25" i="11"/>
  <c r="P25" i="11"/>
  <c r="O25" i="11"/>
  <c r="L25" i="11"/>
  <c r="K25" i="11"/>
  <c r="J25" i="11"/>
  <c r="I25" i="11"/>
  <c r="G25" i="11"/>
  <c r="F25" i="11"/>
  <c r="C25" i="11"/>
  <c r="B25" i="11"/>
  <c r="A25" i="11"/>
  <c r="Y24" i="11"/>
  <c r="W24" i="11"/>
  <c r="Q24" i="11"/>
  <c r="P24" i="11"/>
  <c r="O24" i="11"/>
  <c r="L24" i="11"/>
  <c r="K24" i="11"/>
  <c r="J24" i="11"/>
  <c r="I24" i="11"/>
  <c r="G24" i="11"/>
  <c r="F24" i="11"/>
  <c r="C24" i="11"/>
  <c r="B24" i="11"/>
  <c r="A24" i="11"/>
  <c r="Y23" i="11"/>
  <c r="W23" i="11"/>
  <c r="Q23" i="11"/>
  <c r="P23" i="11"/>
  <c r="O23" i="11"/>
  <c r="L23" i="11"/>
  <c r="K23" i="11"/>
  <c r="J23" i="11"/>
  <c r="I23" i="11"/>
  <c r="G23" i="11"/>
  <c r="F23" i="11"/>
  <c r="C23" i="11"/>
  <c r="B23" i="11"/>
  <c r="A23" i="11"/>
  <c r="W22" i="11"/>
  <c r="Q22" i="11"/>
  <c r="P22" i="11"/>
  <c r="O22" i="11"/>
  <c r="K22" i="11"/>
  <c r="J22" i="11"/>
  <c r="I22" i="11"/>
  <c r="G22" i="11"/>
  <c r="F22" i="11"/>
  <c r="W21" i="11"/>
  <c r="Q21" i="11"/>
  <c r="P21" i="11"/>
  <c r="O21" i="11"/>
  <c r="K21" i="11"/>
  <c r="J21" i="11"/>
  <c r="I21" i="11"/>
  <c r="G21" i="11"/>
  <c r="F21" i="11"/>
  <c r="W20" i="11"/>
  <c r="Q20" i="11"/>
  <c r="P20" i="11"/>
  <c r="O20" i="11"/>
  <c r="K20" i="11"/>
  <c r="J20" i="11"/>
  <c r="G20" i="11"/>
  <c r="F20" i="11"/>
  <c r="W19" i="11"/>
  <c r="Q19" i="11"/>
  <c r="P19" i="11"/>
  <c r="O19" i="11"/>
  <c r="K19" i="11"/>
  <c r="J19" i="11"/>
  <c r="I19" i="11"/>
  <c r="G19" i="11"/>
  <c r="F19" i="11"/>
  <c r="W18" i="11"/>
  <c r="Q18" i="11"/>
  <c r="P18" i="11"/>
  <c r="O18" i="11"/>
  <c r="K18" i="11"/>
  <c r="J18" i="11"/>
  <c r="G18" i="11"/>
  <c r="F18" i="11"/>
  <c r="W17" i="11"/>
  <c r="Q17" i="11"/>
  <c r="P17" i="11"/>
  <c r="O17" i="11"/>
  <c r="K17" i="11"/>
  <c r="I17" i="11"/>
  <c r="G17" i="11"/>
  <c r="F17" i="11"/>
  <c r="W16" i="11"/>
  <c r="Q16" i="11"/>
  <c r="P16" i="11"/>
  <c r="O16" i="11"/>
  <c r="K16" i="11"/>
  <c r="J16" i="11"/>
  <c r="G16" i="11"/>
  <c r="F16" i="11"/>
  <c r="W15" i="11"/>
  <c r="Q15" i="11"/>
  <c r="P15" i="11"/>
  <c r="O15" i="11"/>
  <c r="K15" i="11"/>
  <c r="I15" i="11"/>
  <c r="G15" i="11"/>
  <c r="F15" i="11"/>
  <c r="W14" i="11"/>
  <c r="Q14" i="11"/>
  <c r="P14" i="11"/>
  <c r="O14" i="11"/>
  <c r="K14" i="11"/>
  <c r="J14" i="11"/>
  <c r="I14" i="11"/>
  <c r="G14" i="11"/>
  <c r="F14" i="11"/>
  <c r="W13" i="11"/>
  <c r="Q13" i="11"/>
  <c r="P13" i="11"/>
  <c r="O13" i="11"/>
  <c r="K13" i="11"/>
  <c r="I13" i="11"/>
  <c r="G13" i="11"/>
  <c r="F13" i="11"/>
  <c r="W12" i="11"/>
  <c r="Q12" i="11"/>
  <c r="P12" i="11"/>
  <c r="O12" i="11"/>
  <c r="K12" i="11"/>
  <c r="J12" i="11"/>
  <c r="I12" i="11"/>
  <c r="G12" i="11"/>
  <c r="F12" i="11"/>
  <c r="W11" i="11"/>
  <c r="Q11" i="11"/>
  <c r="P11" i="11"/>
  <c r="O11" i="11"/>
  <c r="K11" i="11"/>
  <c r="I11" i="11"/>
  <c r="G11" i="11"/>
  <c r="F11" i="11"/>
  <c r="W10" i="11"/>
  <c r="Q10" i="11"/>
  <c r="P10" i="11"/>
  <c r="O10" i="11"/>
  <c r="K10" i="11"/>
  <c r="J10" i="11"/>
  <c r="I10" i="11"/>
  <c r="G10" i="11"/>
  <c r="F10" i="11"/>
  <c r="W9" i="11"/>
  <c r="Q9" i="11"/>
  <c r="P9" i="11"/>
  <c r="O9" i="11"/>
  <c r="K9" i="11"/>
  <c r="I9" i="11"/>
  <c r="G9" i="11"/>
  <c r="F9" i="11"/>
  <c r="W8" i="11"/>
  <c r="Q8" i="11"/>
  <c r="P8" i="11"/>
  <c r="O8" i="11"/>
  <c r="K8" i="11"/>
  <c r="J8" i="11"/>
  <c r="I8" i="11"/>
  <c r="G8" i="11"/>
  <c r="F8" i="11"/>
  <c r="W7" i="11"/>
  <c r="Q7" i="11"/>
  <c r="P7" i="11"/>
  <c r="O7" i="11"/>
  <c r="K7" i="11"/>
  <c r="I7" i="11"/>
  <c r="G7" i="11"/>
  <c r="F7" i="11"/>
  <c r="W6" i="11"/>
  <c r="Q6" i="11"/>
  <c r="P6" i="11"/>
  <c r="O6" i="11"/>
  <c r="K6" i="11"/>
  <c r="J6" i="11"/>
  <c r="I6" i="11"/>
  <c r="G6" i="11"/>
  <c r="F6" i="11"/>
  <c r="W5" i="11"/>
  <c r="Q5" i="11"/>
  <c r="P5" i="11"/>
  <c r="O5" i="11"/>
  <c r="K5" i="11"/>
  <c r="I5" i="11"/>
  <c r="G5" i="11"/>
  <c r="F5" i="11"/>
  <c r="W4" i="11"/>
  <c r="Q4" i="11"/>
  <c r="P4" i="11"/>
  <c r="O4" i="11"/>
  <c r="K4" i="11"/>
  <c r="J4" i="11"/>
  <c r="I4" i="11"/>
  <c r="G4" i="11"/>
  <c r="F4" i="11"/>
  <c r="W3" i="11"/>
  <c r="Q3" i="11"/>
  <c r="P3" i="11"/>
  <c r="O3" i="11"/>
  <c r="K3" i="11"/>
  <c r="I3" i="11"/>
  <c r="G3" i="11"/>
  <c r="F3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W2" i="11"/>
  <c r="Q2" i="11"/>
  <c r="P2" i="11"/>
  <c r="O2" i="11"/>
  <c r="K2" i="11"/>
  <c r="I2" i="11"/>
  <c r="G2" i="11"/>
  <c r="F2" i="11"/>
  <c r="C2" i="11"/>
  <c r="C19" i="11" s="1"/>
  <c r="B2" i="11"/>
  <c r="B20" i="11" s="1"/>
  <c r="U425" i="10"/>
  <c r="S425" i="10"/>
  <c r="P425" i="10"/>
  <c r="O425" i="10"/>
  <c r="N425" i="10"/>
  <c r="M425" i="10"/>
  <c r="L425" i="10"/>
  <c r="K425" i="10"/>
  <c r="J425" i="10"/>
  <c r="I425" i="10"/>
  <c r="H425" i="10"/>
  <c r="G425" i="10"/>
  <c r="F425" i="10"/>
  <c r="C425" i="10"/>
  <c r="B425" i="10"/>
  <c r="A425" i="10"/>
  <c r="U424" i="10"/>
  <c r="S424" i="10"/>
  <c r="P424" i="10"/>
  <c r="O424" i="10"/>
  <c r="N424" i="10"/>
  <c r="M424" i="10"/>
  <c r="L424" i="10"/>
  <c r="K424" i="10"/>
  <c r="J424" i="10"/>
  <c r="I424" i="10"/>
  <c r="H424" i="10"/>
  <c r="G424" i="10"/>
  <c r="F424" i="10"/>
  <c r="C424" i="10"/>
  <c r="B424" i="10"/>
  <c r="A424" i="10"/>
  <c r="U423" i="10"/>
  <c r="S423" i="10"/>
  <c r="P423" i="10"/>
  <c r="O423" i="10"/>
  <c r="N423" i="10"/>
  <c r="M423" i="10"/>
  <c r="L423" i="10"/>
  <c r="K423" i="10"/>
  <c r="J423" i="10"/>
  <c r="I423" i="10"/>
  <c r="H423" i="10"/>
  <c r="G423" i="10"/>
  <c r="F423" i="10"/>
  <c r="C423" i="10"/>
  <c r="B423" i="10"/>
  <c r="A423" i="10"/>
  <c r="U422" i="10"/>
  <c r="S422" i="10"/>
  <c r="P422" i="10"/>
  <c r="O422" i="10"/>
  <c r="N422" i="10"/>
  <c r="M422" i="10"/>
  <c r="L422" i="10"/>
  <c r="K422" i="10"/>
  <c r="J422" i="10"/>
  <c r="I422" i="10"/>
  <c r="H422" i="10"/>
  <c r="G422" i="10"/>
  <c r="F422" i="10"/>
  <c r="C422" i="10"/>
  <c r="B422" i="10"/>
  <c r="A422" i="10"/>
  <c r="U421" i="10"/>
  <c r="S421" i="10"/>
  <c r="P421" i="10"/>
  <c r="O421" i="10"/>
  <c r="N421" i="10"/>
  <c r="M421" i="10"/>
  <c r="L421" i="10"/>
  <c r="K421" i="10"/>
  <c r="J421" i="10"/>
  <c r="I421" i="10"/>
  <c r="H421" i="10"/>
  <c r="G421" i="10"/>
  <c r="F421" i="10"/>
  <c r="C421" i="10"/>
  <c r="B421" i="10"/>
  <c r="A421" i="10"/>
  <c r="U420" i="10"/>
  <c r="S420" i="10"/>
  <c r="P420" i="10"/>
  <c r="O420" i="10"/>
  <c r="N420" i="10"/>
  <c r="M420" i="10"/>
  <c r="L420" i="10"/>
  <c r="K420" i="10"/>
  <c r="J420" i="10"/>
  <c r="I420" i="10"/>
  <c r="H420" i="10"/>
  <c r="G420" i="10"/>
  <c r="F420" i="10"/>
  <c r="C420" i="10"/>
  <c r="B420" i="10"/>
  <c r="A420" i="10"/>
  <c r="U419" i="10"/>
  <c r="S419" i="10"/>
  <c r="P419" i="10"/>
  <c r="O419" i="10"/>
  <c r="N419" i="10"/>
  <c r="M419" i="10"/>
  <c r="L419" i="10"/>
  <c r="K419" i="10"/>
  <c r="J419" i="10"/>
  <c r="I419" i="10"/>
  <c r="H419" i="10"/>
  <c r="G419" i="10"/>
  <c r="F419" i="10"/>
  <c r="C419" i="10"/>
  <c r="B419" i="10"/>
  <c r="A419" i="10"/>
  <c r="U418" i="10"/>
  <c r="S418" i="10"/>
  <c r="P418" i="10"/>
  <c r="O418" i="10"/>
  <c r="N418" i="10"/>
  <c r="M418" i="10"/>
  <c r="L418" i="10"/>
  <c r="K418" i="10"/>
  <c r="J418" i="10"/>
  <c r="I418" i="10"/>
  <c r="H418" i="10"/>
  <c r="G418" i="10"/>
  <c r="F418" i="10"/>
  <c r="C418" i="10"/>
  <c r="B418" i="10"/>
  <c r="A418" i="10"/>
  <c r="U417" i="10"/>
  <c r="S417" i="10"/>
  <c r="P417" i="10"/>
  <c r="O417" i="10"/>
  <c r="N417" i="10"/>
  <c r="M417" i="10"/>
  <c r="L417" i="10"/>
  <c r="K417" i="10"/>
  <c r="J417" i="10"/>
  <c r="I417" i="10"/>
  <c r="H417" i="10"/>
  <c r="G417" i="10"/>
  <c r="F417" i="10"/>
  <c r="C417" i="10"/>
  <c r="B417" i="10"/>
  <c r="A417" i="10"/>
  <c r="U416" i="10"/>
  <c r="S416" i="10"/>
  <c r="P416" i="10"/>
  <c r="O416" i="10"/>
  <c r="N416" i="10"/>
  <c r="M416" i="10"/>
  <c r="L416" i="10"/>
  <c r="K416" i="10"/>
  <c r="J416" i="10"/>
  <c r="I416" i="10"/>
  <c r="H416" i="10"/>
  <c r="G416" i="10"/>
  <c r="F416" i="10"/>
  <c r="C416" i="10"/>
  <c r="B416" i="10"/>
  <c r="A416" i="10"/>
  <c r="U415" i="10"/>
  <c r="S415" i="10"/>
  <c r="P415" i="10"/>
  <c r="O415" i="10"/>
  <c r="N415" i="10"/>
  <c r="M415" i="10"/>
  <c r="L415" i="10"/>
  <c r="K415" i="10"/>
  <c r="J415" i="10"/>
  <c r="I415" i="10"/>
  <c r="H415" i="10"/>
  <c r="G415" i="10"/>
  <c r="F415" i="10"/>
  <c r="C415" i="10"/>
  <c r="B415" i="10"/>
  <c r="A415" i="10"/>
  <c r="U414" i="10"/>
  <c r="S414" i="10"/>
  <c r="P414" i="10"/>
  <c r="O414" i="10"/>
  <c r="N414" i="10"/>
  <c r="M414" i="10"/>
  <c r="L414" i="10"/>
  <c r="K414" i="10"/>
  <c r="J414" i="10"/>
  <c r="I414" i="10"/>
  <c r="H414" i="10"/>
  <c r="G414" i="10"/>
  <c r="F414" i="10"/>
  <c r="C414" i="10"/>
  <c r="B414" i="10"/>
  <c r="A414" i="10"/>
  <c r="U413" i="10"/>
  <c r="S413" i="10"/>
  <c r="P413" i="10"/>
  <c r="O413" i="10"/>
  <c r="N413" i="10"/>
  <c r="M413" i="10"/>
  <c r="L413" i="10"/>
  <c r="K413" i="10"/>
  <c r="J413" i="10"/>
  <c r="I413" i="10"/>
  <c r="H413" i="10"/>
  <c r="G413" i="10"/>
  <c r="F413" i="10"/>
  <c r="C413" i="10"/>
  <c r="B413" i="10"/>
  <c r="A413" i="10"/>
  <c r="U412" i="10"/>
  <c r="S412" i="10"/>
  <c r="P412" i="10"/>
  <c r="O412" i="10"/>
  <c r="N412" i="10"/>
  <c r="M412" i="10"/>
  <c r="L412" i="10"/>
  <c r="K412" i="10"/>
  <c r="J412" i="10"/>
  <c r="I412" i="10"/>
  <c r="H412" i="10"/>
  <c r="G412" i="10"/>
  <c r="F412" i="10"/>
  <c r="C412" i="10"/>
  <c r="B412" i="10"/>
  <c r="A412" i="10"/>
  <c r="U411" i="10"/>
  <c r="S411" i="10"/>
  <c r="P411" i="10"/>
  <c r="O411" i="10"/>
  <c r="N411" i="10"/>
  <c r="M411" i="10"/>
  <c r="L411" i="10"/>
  <c r="K411" i="10"/>
  <c r="J411" i="10"/>
  <c r="I411" i="10"/>
  <c r="H411" i="10"/>
  <c r="G411" i="10"/>
  <c r="F411" i="10"/>
  <c r="C411" i="10"/>
  <c r="B411" i="10"/>
  <c r="A411" i="10"/>
  <c r="U410" i="10"/>
  <c r="S410" i="10"/>
  <c r="P410" i="10"/>
  <c r="O410" i="10"/>
  <c r="N410" i="10"/>
  <c r="M410" i="10"/>
  <c r="L410" i="10"/>
  <c r="K410" i="10"/>
  <c r="J410" i="10"/>
  <c r="I410" i="10"/>
  <c r="H410" i="10"/>
  <c r="G410" i="10"/>
  <c r="F410" i="10"/>
  <c r="C410" i="10"/>
  <c r="B410" i="10"/>
  <c r="A410" i="10"/>
  <c r="U409" i="10"/>
  <c r="S409" i="10"/>
  <c r="P409" i="10"/>
  <c r="O409" i="10"/>
  <c r="N409" i="10"/>
  <c r="M409" i="10"/>
  <c r="L409" i="10"/>
  <c r="K409" i="10"/>
  <c r="J409" i="10"/>
  <c r="I409" i="10"/>
  <c r="H409" i="10"/>
  <c r="G409" i="10"/>
  <c r="F409" i="10"/>
  <c r="C409" i="10"/>
  <c r="B409" i="10"/>
  <c r="A409" i="10"/>
  <c r="U408" i="10"/>
  <c r="S408" i="10"/>
  <c r="P408" i="10"/>
  <c r="O408" i="10"/>
  <c r="N408" i="10"/>
  <c r="M408" i="10"/>
  <c r="L408" i="10"/>
  <c r="K408" i="10"/>
  <c r="J408" i="10"/>
  <c r="I408" i="10"/>
  <c r="H408" i="10"/>
  <c r="G408" i="10"/>
  <c r="F408" i="10"/>
  <c r="C408" i="10"/>
  <c r="B408" i="10"/>
  <c r="A408" i="10"/>
  <c r="U407" i="10"/>
  <c r="S407" i="10"/>
  <c r="P407" i="10"/>
  <c r="O407" i="10"/>
  <c r="N407" i="10"/>
  <c r="M407" i="10"/>
  <c r="L407" i="10"/>
  <c r="K407" i="10"/>
  <c r="J407" i="10"/>
  <c r="I407" i="10"/>
  <c r="H407" i="10"/>
  <c r="G407" i="10"/>
  <c r="F407" i="10"/>
  <c r="C407" i="10"/>
  <c r="B407" i="10"/>
  <c r="A407" i="10"/>
  <c r="U406" i="10"/>
  <c r="S406" i="10"/>
  <c r="P406" i="10"/>
  <c r="O406" i="10"/>
  <c r="N406" i="10"/>
  <c r="M406" i="10"/>
  <c r="L406" i="10"/>
  <c r="K406" i="10"/>
  <c r="J406" i="10"/>
  <c r="I406" i="10"/>
  <c r="H406" i="10"/>
  <c r="G406" i="10"/>
  <c r="F406" i="10"/>
  <c r="C406" i="10"/>
  <c r="B406" i="10"/>
  <c r="A406" i="10"/>
  <c r="U405" i="10"/>
  <c r="S405" i="10"/>
  <c r="P405" i="10"/>
  <c r="O405" i="10"/>
  <c r="N405" i="10"/>
  <c r="M405" i="10"/>
  <c r="L405" i="10"/>
  <c r="K405" i="10"/>
  <c r="J405" i="10"/>
  <c r="I405" i="10"/>
  <c r="H405" i="10"/>
  <c r="G405" i="10"/>
  <c r="F405" i="10"/>
  <c r="C405" i="10"/>
  <c r="B405" i="10"/>
  <c r="A405" i="10"/>
  <c r="U404" i="10"/>
  <c r="S404" i="10"/>
  <c r="P404" i="10"/>
  <c r="O404" i="10"/>
  <c r="N404" i="10"/>
  <c r="M404" i="10"/>
  <c r="L404" i="10"/>
  <c r="K404" i="10"/>
  <c r="J404" i="10"/>
  <c r="I404" i="10"/>
  <c r="H404" i="10"/>
  <c r="G404" i="10"/>
  <c r="F404" i="10"/>
  <c r="C404" i="10"/>
  <c r="B404" i="10"/>
  <c r="A404" i="10"/>
  <c r="U403" i="10"/>
  <c r="S403" i="10"/>
  <c r="P403" i="10"/>
  <c r="O403" i="10"/>
  <c r="N403" i="10"/>
  <c r="M403" i="10"/>
  <c r="L403" i="10"/>
  <c r="K403" i="10"/>
  <c r="J403" i="10"/>
  <c r="I403" i="10"/>
  <c r="H403" i="10"/>
  <c r="G403" i="10"/>
  <c r="F403" i="10"/>
  <c r="C403" i="10"/>
  <c r="B403" i="10"/>
  <c r="A403" i="10"/>
  <c r="U402" i="10"/>
  <c r="S402" i="10"/>
  <c r="P402" i="10"/>
  <c r="O402" i="10"/>
  <c r="N402" i="10"/>
  <c r="M402" i="10"/>
  <c r="L402" i="10"/>
  <c r="K402" i="10"/>
  <c r="J402" i="10"/>
  <c r="I402" i="10"/>
  <c r="H402" i="10"/>
  <c r="G402" i="10"/>
  <c r="F402" i="10"/>
  <c r="C402" i="10"/>
  <c r="B402" i="10"/>
  <c r="A402" i="10"/>
  <c r="U401" i="10"/>
  <c r="S401" i="10"/>
  <c r="P401" i="10"/>
  <c r="O401" i="10"/>
  <c r="N401" i="10"/>
  <c r="M401" i="10"/>
  <c r="L401" i="10"/>
  <c r="K401" i="10"/>
  <c r="J401" i="10"/>
  <c r="I401" i="10"/>
  <c r="H401" i="10"/>
  <c r="G401" i="10"/>
  <c r="F401" i="10"/>
  <c r="C401" i="10"/>
  <c r="B401" i="10"/>
  <c r="A401" i="10"/>
  <c r="U400" i="10"/>
  <c r="S400" i="10"/>
  <c r="P400" i="10"/>
  <c r="O400" i="10"/>
  <c r="N400" i="10"/>
  <c r="M400" i="10"/>
  <c r="L400" i="10"/>
  <c r="K400" i="10"/>
  <c r="J400" i="10"/>
  <c r="I400" i="10"/>
  <c r="H400" i="10"/>
  <c r="G400" i="10"/>
  <c r="F400" i="10"/>
  <c r="C400" i="10"/>
  <c r="B400" i="10"/>
  <c r="A400" i="10"/>
  <c r="U399" i="10"/>
  <c r="S399" i="10"/>
  <c r="P399" i="10"/>
  <c r="O399" i="10"/>
  <c r="N399" i="10"/>
  <c r="M399" i="10"/>
  <c r="L399" i="10"/>
  <c r="K399" i="10"/>
  <c r="J399" i="10"/>
  <c r="I399" i="10"/>
  <c r="H399" i="10"/>
  <c r="G399" i="10"/>
  <c r="F399" i="10"/>
  <c r="C399" i="10"/>
  <c r="B399" i="10"/>
  <c r="A399" i="10"/>
  <c r="U398" i="10"/>
  <c r="S398" i="10"/>
  <c r="P398" i="10"/>
  <c r="O398" i="10"/>
  <c r="N398" i="10"/>
  <c r="M398" i="10"/>
  <c r="L398" i="10"/>
  <c r="K398" i="10"/>
  <c r="J398" i="10"/>
  <c r="I398" i="10"/>
  <c r="H398" i="10"/>
  <c r="G398" i="10"/>
  <c r="F398" i="10"/>
  <c r="C398" i="10"/>
  <c r="B398" i="10"/>
  <c r="A398" i="10"/>
  <c r="U397" i="10"/>
  <c r="S397" i="10"/>
  <c r="P397" i="10"/>
  <c r="O397" i="10"/>
  <c r="N397" i="10"/>
  <c r="M397" i="10"/>
  <c r="L397" i="10"/>
  <c r="K397" i="10"/>
  <c r="J397" i="10"/>
  <c r="I397" i="10"/>
  <c r="H397" i="10"/>
  <c r="G397" i="10"/>
  <c r="F397" i="10"/>
  <c r="C397" i="10"/>
  <c r="B397" i="10"/>
  <c r="A397" i="10"/>
  <c r="U396" i="10"/>
  <c r="S396" i="10"/>
  <c r="P396" i="10"/>
  <c r="O396" i="10"/>
  <c r="N396" i="10"/>
  <c r="M396" i="10"/>
  <c r="L396" i="10"/>
  <c r="K396" i="10"/>
  <c r="J396" i="10"/>
  <c r="I396" i="10"/>
  <c r="H396" i="10"/>
  <c r="G396" i="10"/>
  <c r="F396" i="10"/>
  <c r="C396" i="10"/>
  <c r="B396" i="10"/>
  <c r="A396" i="10"/>
  <c r="U395" i="10"/>
  <c r="S395" i="10"/>
  <c r="P395" i="10"/>
  <c r="O395" i="10"/>
  <c r="N395" i="10"/>
  <c r="M395" i="10"/>
  <c r="L395" i="10"/>
  <c r="K395" i="10"/>
  <c r="J395" i="10"/>
  <c r="I395" i="10"/>
  <c r="H395" i="10"/>
  <c r="G395" i="10"/>
  <c r="F395" i="10"/>
  <c r="C395" i="10"/>
  <c r="B395" i="10"/>
  <c r="A395" i="10"/>
  <c r="U394" i="10"/>
  <c r="S394" i="10"/>
  <c r="P394" i="10"/>
  <c r="O394" i="10"/>
  <c r="N394" i="10"/>
  <c r="M394" i="10"/>
  <c r="L394" i="10"/>
  <c r="K394" i="10"/>
  <c r="J394" i="10"/>
  <c r="I394" i="10"/>
  <c r="H394" i="10"/>
  <c r="G394" i="10"/>
  <c r="F394" i="10"/>
  <c r="C394" i="10"/>
  <c r="B394" i="10"/>
  <c r="A394" i="10"/>
  <c r="U393" i="10"/>
  <c r="S393" i="10"/>
  <c r="P393" i="10"/>
  <c r="O393" i="10"/>
  <c r="N393" i="10"/>
  <c r="M393" i="10"/>
  <c r="L393" i="10"/>
  <c r="K393" i="10"/>
  <c r="J393" i="10"/>
  <c r="I393" i="10"/>
  <c r="H393" i="10"/>
  <c r="G393" i="10"/>
  <c r="F393" i="10"/>
  <c r="C393" i="10"/>
  <c r="B393" i="10"/>
  <c r="A393" i="10"/>
  <c r="U392" i="10"/>
  <c r="S392" i="10"/>
  <c r="P392" i="10"/>
  <c r="O392" i="10"/>
  <c r="N392" i="10"/>
  <c r="M392" i="10"/>
  <c r="L392" i="10"/>
  <c r="K392" i="10"/>
  <c r="J392" i="10"/>
  <c r="I392" i="10"/>
  <c r="H392" i="10"/>
  <c r="G392" i="10"/>
  <c r="F392" i="10"/>
  <c r="C392" i="10"/>
  <c r="B392" i="10"/>
  <c r="A392" i="10"/>
  <c r="U391" i="10"/>
  <c r="S391" i="10"/>
  <c r="P391" i="10"/>
  <c r="O391" i="10"/>
  <c r="N391" i="10"/>
  <c r="M391" i="10"/>
  <c r="L391" i="10"/>
  <c r="K391" i="10"/>
  <c r="J391" i="10"/>
  <c r="I391" i="10"/>
  <c r="H391" i="10"/>
  <c r="G391" i="10"/>
  <c r="F391" i="10"/>
  <c r="C391" i="10"/>
  <c r="B391" i="10"/>
  <c r="A391" i="10"/>
  <c r="U390" i="10"/>
  <c r="S390" i="10"/>
  <c r="P390" i="10"/>
  <c r="O390" i="10"/>
  <c r="N390" i="10"/>
  <c r="M390" i="10"/>
  <c r="L390" i="10"/>
  <c r="K390" i="10"/>
  <c r="J390" i="10"/>
  <c r="I390" i="10"/>
  <c r="H390" i="10"/>
  <c r="G390" i="10"/>
  <c r="F390" i="10"/>
  <c r="C390" i="10"/>
  <c r="B390" i="10"/>
  <c r="A390" i="10"/>
  <c r="U389" i="10"/>
  <c r="S389" i="10"/>
  <c r="P389" i="10"/>
  <c r="O389" i="10"/>
  <c r="N389" i="10"/>
  <c r="M389" i="10"/>
  <c r="L389" i="10"/>
  <c r="K389" i="10"/>
  <c r="J389" i="10"/>
  <c r="I389" i="10"/>
  <c r="H389" i="10"/>
  <c r="G389" i="10"/>
  <c r="F389" i="10"/>
  <c r="C389" i="10"/>
  <c r="B389" i="10"/>
  <c r="A389" i="10"/>
  <c r="U388" i="10"/>
  <c r="S388" i="10"/>
  <c r="P388" i="10"/>
  <c r="O388" i="10"/>
  <c r="N388" i="10"/>
  <c r="M388" i="10"/>
  <c r="L388" i="10"/>
  <c r="K388" i="10"/>
  <c r="J388" i="10"/>
  <c r="I388" i="10"/>
  <c r="H388" i="10"/>
  <c r="G388" i="10"/>
  <c r="F388" i="10"/>
  <c r="C388" i="10"/>
  <c r="B388" i="10"/>
  <c r="A388" i="10"/>
  <c r="U387" i="10"/>
  <c r="S387" i="10"/>
  <c r="P387" i="10"/>
  <c r="O387" i="10"/>
  <c r="N387" i="10"/>
  <c r="M387" i="10"/>
  <c r="L387" i="10"/>
  <c r="K387" i="10"/>
  <c r="J387" i="10"/>
  <c r="I387" i="10"/>
  <c r="H387" i="10"/>
  <c r="G387" i="10"/>
  <c r="F387" i="10"/>
  <c r="C387" i="10"/>
  <c r="B387" i="10"/>
  <c r="A387" i="10"/>
  <c r="U386" i="10"/>
  <c r="S386" i="10"/>
  <c r="P386" i="10"/>
  <c r="O386" i="10"/>
  <c r="N386" i="10"/>
  <c r="M386" i="10"/>
  <c r="L386" i="10"/>
  <c r="K386" i="10"/>
  <c r="J386" i="10"/>
  <c r="I386" i="10"/>
  <c r="H386" i="10"/>
  <c r="G386" i="10"/>
  <c r="F386" i="10"/>
  <c r="C386" i="10"/>
  <c r="B386" i="10"/>
  <c r="A386" i="10"/>
  <c r="U385" i="10"/>
  <c r="S385" i="10"/>
  <c r="P385" i="10"/>
  <c r="O385" i="10"/>
  <c r="N385" i="10"/>
  <c r="M385" i="10"/>
  <c r="L385" i="10"/>
  <c r="K385" i="10"/>
  <c r="J385" i="10"/>
  <c r="I385" i="10"/>
  <c r="H385" i="10"/>
  <c r="G385" i="10"/>
  <c r="F385" i="10"/>
  <c r="C385" i="10"/>
  <c r="B385" i="10"/>
  <c r="A385" i="10"/>
  <c r="U384" i="10"/>
  <c r="S384" i="10"/>
  <c r="P384" i="10"/>
  <c r="O384" i="10"/>
  <c r="N384" i="10"/>
  <c r="M384" i="10"/>
  <c r="L384" i="10"/>
  <c r="K384" i="10"/>
  <c r="J384" i="10"/>
  <c r="I384" i="10"/>
  <c r="H384" i="10"/>
  <c r="G384" i="10"/>
  <c r="F384" i="10"/>
  <c r="C384" i="10"/>
  <c r="B384" i="10"/>
  <c r="A384" i="10"/>
  <c r="U383" i="10"/>
  <c r="S383" i="10"/>
  <c r="P383" i="10"/>
  <c r="O383" i="10"/>
  <c r="N383" i="10"/>
  <c r="M383" i="10"/>
  <c r="L383" i="10"/>
  <c r="K383" i="10"/>
  <c r="J383" i="10"/>
  <c r="I383" i="10"/>
  <c r="H383" i="10"/>
  <c r="G383" i="10"/>
  <c r="F383" i="10"/>
  <c r="C383" i="10"/>
  <c r="B383" i="10"/>
  <c r="A383" i="10"/>
  <c r="U382" i="10"/>
  <c r="S382" i="10"/>
  <c r="P382" i="10"/>
  <c r="O382" i="10"/>
  <c r="N382" i="10"/>
  <c r="M382" i="10"/>
  <c r="L382" i="10"/>
  <c r="K382" i="10"/>
  <c r="J382" i="10"/>
  <c r="I382" i="10"/>
  <c r="H382" i="10"/>
  <c r="G382" i="10"/>
  <c r="F382" i="10"/>
  <c r="C382" i="10"/>
  <c r="B382" i="10"/>
  <c r="A382" i="10"/>
  <c r="U381" i="10"/>
  <c r="S381" i="10"/>
  <c r="P381" i="10"/>
  <c r="O381" i="10"/>
  <c r="N381" i="10"/>
  <c r="M381" i="10"/>
  <c r="L381" i="10"/>
  <c r="K381" i="10"/>
  <c r="J381" i="10"/>
  <c r="I381" i="10"/>
  <c r="H381" i="10"/>
  <c r="G381" i="10"/>
  <c r="F381" i="10"/>
  <c r="C381" i="10"/>
  <c r="B381" i="10"/>
  <c r="A381" i="10"/>
  <c r="U380" i="10"/>
  <c r="S380" i="10"/>
  <c r="P380" i="10"/>
  <c r="O380" i="10"/>
  <c r="N380" i="10"/>
  <c r="M380" i="10"/>
  <c r="L380" i="10"/>
  <c r="K380" i="10"/>
  <c r="J380" i="10"/>
  <c r="I380" i="10"/>
  <c r="H380" i="10"/>
  <c r="G380" i="10"/>
  <c r="F380" i="10"/>
  <c r="C380" i="10"/>
  <c r="B380" i="10"/>
  <c r="A380" i="10"/>
  <c r="U379" i="10"/>
  <c r="S379" i="10"/>
  <c r="P379" i="10"/>
  <c r="O379" i="10"/>
  <c r="N379" i="10"/>
  <c r="M379" i="10"/>
  <c r="L379" i="10"/>
  <c r="K379" i="10"/>
  <c r="J379" i="10"/>
  <c r="I379" i="10"/>
  <c r="H379" i="10"/>
  <c r="G379" i="10"/>
  <c r="F379" i="10"/>
  <c r="C379" i="10"/>
  <c r="B379" i="10"/>
  <c r="A379" i="10"/>
  <c r="U378" i="10"/>
  <c r="S378" i="10"/>
  <c r="P378" i="10"/>
  <c r="O378" i="10"/>
  <c r="N378" i="10"/>
  <c r="M378" i="10"/>
  <c r="L378" i="10"/>
  <c r="K378" i="10"/>
  <c r="J378" i="10"/>
  <c r="I378" i="10"/>
  <c r="H378" i="10"/>
  <c r="G378" i="10"/>
  <c r="F378" i="10"/>
  <c r="C378" i="10"/>
  <c r="B378" i="10"/>
  <c r="A378" i="10"/>
  <c r="U377" i="10"/>
  <c r="S377" i="10"/>
  <c r="P377" i="10"/>
  <c r="O377" i="10"/>
  <c r="N377" i="10"/>
  <c r="M377" i="10"/>
  <c r="L377" i="10"/>
  <c r="K377" i="10"/>
  <c r="J377" i="10"/>
  <c r="I377" i="10"/>
  <c r="H377" i="10"/>
  <c r="G377" i="10"/>
  <c r="F377" i="10"/>
  <c r="C377" i="10"/>
  <c r="B377" i="10"/>
  <c r="A377" i="10"/>
  <c r="U376" i="10"/>
  <c r="S376" i="10"/>
  <c r="P376" i="10"/>
  <c r="O376" i="10"/>
  <c r="N376" i="10"/>
  <c r="M376" i="10"/>
  <c r="L376" i="10"/>
  <c r="K376" i="10"/>
  <c r="J376" i="10"/>
  <c r="I376" i="10"/>
  <c r="H376" i="10"/>
  <c r="G376" i="10"/>
  <c r="F376" i="10"/>
  <c r="C376" i="10"/>
  <c r="B376" i="10"/>
  <c r="A376" i="10"/>
  <c r="U375" i="10"/>
  <c r="S375" i="10"/>
  <c r="P375" i="10"/>
  <c r="O375" i="10"/>
  <c r="N375" i="10"/>
  <c r="M375" i="10"/>
  <c r="L375" i="10"/>
  <c r="K375" i="10"/>
  <c r="J375" i="10"/>
  <c r="I375" i="10"/>
  <c r="H375" i="10"/>
  <c r="G375" i="10"/>
  <c r="F375" i="10"/>
  <c r="C375" i="10"/>
  <c r="B375" i="10"/>
  <c r="A375" i="10"/>
  <c r="U374" i="10"/>
  <c r="S374" i="10"/>
  <c r="P374" i="10"/>
  <c r="O374" i="10"/>
  <c r="N374" i="10"/>
  <c r="M374" i="10"/>
  <c r="L374" i="10"/>
  <c r="K374" i="10"/>
  <c r="J374" i="10"/>
  <c r="I374" i="10"/>
  <c r="H374" i="10"/>
  <c r="G374" i="10"/>
  <c r="F374" i="10"/>
  <c r="C374" i="10"/>
  <c r="B374" i="10"/>
  <c r="A374" i="10"/>
  <c r="U373" i="10"/>
  <c r="S373" i="10"/>
  <c r="P373" i="10"/>
  <c r="O373" i="10"/>
  <c r="N373" i="10"/>
  <c r="M373" i="10"/>
  <c r="L373" i="10"/>
  <c r="K373" i="10"/>
  <c r="J373" i="10"/>
  <c r="I373" i="10"/>
  <c r="H373" i="10"/>
  <c r="G373" i="10"/>
  <c r="F373" i="10"/>
  <c r="C373" i="10"/>
  <c r="B373" i="10"/>
  <c r="A373" i="10"/>
  <c r="U372" i="10"/>
  <c r="S372" i="10"/>
  <c r="P372" i="10"/>
  <c r="O372" i="10"/>
  <c r="N372" i="10"/>
  <c r="M372" i="10"/>
  <c r="L372" i="10"/>
  <c r="K372" i="10"/>
  <c r="J372" i="10"/>
  <c r="I372" i="10"/>
  <c r="H372" i="10"/>
  <c r="G372" i="10"/>
  <c r="F372" i="10"/>
  <c r="C372" i="10"/>
  <c r="B372" i="10"/>
  <c r="A372" i="10"/>
  <c r="U371" i="10"/>
  <c r="S371" i="10"/>
  <c r="P371" i="10"/>
  <c r="O371" i="10"/>
  <c r="N371" i="10"/>
  <c r="M371" i="10"/>
  <c r="L371" i="10"/>
  <c r="K371" i="10"/>
  <c r="J371" i="10"/>
  <c r="I371" i="10"/>
  <c r="H371" i="10"/>
  <c r="G371" i="10"/>
  <c r="F371" i="10"/>
  <c r="C371" i="10"/>
  <c r="B371" i="10"/>
  <c r="A371" i="10"/>
  <c r="U370" i="10"/>
  <c r="S370" i="10"/>
  <c r="P370" i="10"/>
  <c r="O370" i="10"/>
  <c r="N370" i="10"/>
  <c r="M370" i="10"/>
  <c r="L370" i="10"/>
  <c r="K370" i="10"/>
  <c r="J370" i="10"/>
  <c r="I370" i="10"/>
  <c r="H370" i="10"/>
  <c r="G370" i="10"/>
  <c r="F370" i="10"/>
  <c r="C370" i="10"/>
  <c r="B370" i="10"/>
  <c r="A370" i="10"/>
  <c r="U369" i="10"/>
  <c r="S369" i="10"/>
  <c r="P369" i="10"/>
  <c r="O369" i="10"/>
  <c r="N369" i="10"/>
  <c r="M369" i="10"/>
  <c r="L369" i="10"/>
  <c r="K369" i="10"/>
  <c r="J369" i="10"/>
  <c r="I369" i="10"/>
  <c r="H369" i="10"/>
  <c r="G369" i="10"/>
  <c r="F369" i="10"/>
  <c r="C369" i="10"/>
  <c r="B369" i="10"/>
  <c r="A369" i="10"/>
  <c r="U368" i="10"/>
  <c r="S368" i="10"/>
  <c r="P368" i="10"/>
  <c r="O368" i="10"/>
  <c r="N368" i="10"/>
  <c r="M368" i="10"/>
  <c r="L368" i="10"/>
  <c r="K368" i="10"/>
  <c r="J368" i="10"/>
  <c r="I368" i="10"/>
  <c r="H368" i="10"/>
  <c r="G368" i="10"/>
  <c r="F368" i="10"/>
  <c r="C368" i="10"/>
  <c r="B368" i="10"/>
  <c r="A368" i="10"/>
  <c r="U367" i="10"/>
  <c r="S367" i="10"/>
  <c r="P367" i="10"/>
  <c r="O367" i="10"/>
  <c r="N367" i="10"/>
  <c r="M367" i="10"/>
  <c r="L367" i="10"/>
  <c r="K367" i="10"/>
  <c r="J367" i="10"/>
  <c r="I367" i="10"/>
  <c r="H367" i="10"/>
  <c r="G367" i="10"/>
  <c r="F367" i="10"/>
  <c r="C367" i="10"/>
  <c r="B367" i="10"/>
  <c r="A367" i="10"/>
  <c r="U366" i="10"/>
  <c r="S366" i="10"/>
  <c r="P366" i="10"/>
  <c r="O366" i="10"/>
  <c r="N366" i="10"/>
  <c r="M366" i="10"/>
  <c r="L366" i="10"/>
  <c r="K366" i="10"/>
  <c r="J366" i="10"/>
  <c r="I366" i="10"/>
  <c r="H366" i="10"/>
  <c r="G366" i="10"/>
  <c r="F366" i="10"/>
  <c r="C366" i="10"/>
  <c r="B366" i="10"/>
  <c r="A366" i="10"/>
  <c r="U365" i="10"/>
  <c r="S365" i="10"/>
  <c r="P365" i="10"/>
  <c r="O365" i="10"/>
  <c r="N365" i="10"/>
  <c r="M365" i="10"/>
  <c r="L365" i="10"/>
  <c r="K365" i="10"/>
  <c r="J365" i="10"/>
  <c r="I365" i="10"/>
  <c r="H365" i="10"/>
  <c r="G365" i="10"/>
  <c r="F365" i="10"/>
  <c r="C365" i="10"/>
  <c r="B365" i="10"/>
  <c r="A365" i="10"/>
  <c r="U364" i="10"/>
  <c r="S364" i="10"/>
  <c r="P364" i="10"/>
  <c r="O364" i="10"/>
  <c r="N364" i="10"/>
  <c r="M364" i="10"/>
  <c r="L364" i="10"/>
  <c r="K364" i="10"/>
  <c r="J364" i="10"/>
  <c r="I364" i="10"/>
  <c r="H364" i="10"/>
  <c r="G364" i="10"/>
  <c r="F364" i="10"/>
  <c r="C364" i="10"/>
  <c r="B364" i="10"/>
  <c r="A364" i="10"/>
  <c r="U363" i="10"/>
  <c r="S363" i="10"/>
  <c r="P363" i="10"/>
  <c r="O363" i="10"/>
  <c r="N363" i="10"/>
  <c r="M363" i="10"/>
  <c r="L363" i="10"/>
  <c r="K363" i="10"/>
  <c r="J363" i="10"/>
  <c r="I363" i="10"/>
  <c r="H363" i="10"/>
  <c r="G363" i="10"/>
  <c r="F363" i="10"/>
  <c r="C363" i="10"/>
  <c r="B363" i="10"/>
  <c r="A363" i="10"/>
  <c r="U362" i="10"/>
  <c r="S362" i="10"/>
  <c r="P362" i="10"/>
  <c r="O362" i="10"/>
  <c r="N362" i="10"/>
  <c r="M362" i="10"/>
  <c r="L362" i="10"/>
  <c r="K362" i="10"/>
  <c r="J362" i="10"/>
  <c r="I362" i="10"/>
  <c r="H362" i="10"/>
  <c r="G362" i="10"/>
  <c r="F362" i="10"/>
  <c r="C362" i="10"/>
  <c r="B362" i="10"/>
  <c r="A362" i="10"/>
  <c r="U361" i="10"/>
  <c r="S361" i="10"/>
  <c r="P361" i="10"/>
  <c r="O361" i="10"/>
  <c r="N361" i="10"/>
  <c r="M361" i="10"/>
  <c r="L361" i="10"/>
  <c r="K361" i="10"/>
  <c r="J361" i="10"/>
  <c r="I361" i="10"/>
  <c r="H361" i="10"/>
  <c r="G361" i="10"/>
  <c r="F361" i="10"/>
  <c r="C361" i="10"/>
  <c r="B361" i="10"/>
  <c r="A361" i="10"/>
  <c r="U360" i="10"/>
  <c r="S360" i="10"/>
  <c r="P360" i="10"/>
  <c r="O360" i="10"/>
  <c r="N360" i="10"/>
  <c r="M360" i="10"/>
  <c r="L360" i="10"/>
  <c r="K360" i="10"/>
  <c r="J360" i="10"/>
  <c r="I360" i="10"/>
  <c r="H360" i="10"/>
  <c r="G360" i="10"/>
  <c r="F360" i="10"/>
  <c r="C360" i="10"/>
  <c r="B360" i="10"/>
  <c r="A360" i="10"/>
  <c r="U359" i="10"/>
  <c r="S359" i="10"/>
  <c r="P359" i="10"/>
  <c r="O359" i="10"/>
  <c r="N359" i="10"/>
  <c r="M359" i="10"/>
  <c r="L359" i="10"/>
  <c r="K359" i="10"/>
  <c r="J359" i="10"/>
  <c r="I359" i="10"/>
  <c r="H359" i="10"/>
  <c r="G359" i="10"/>
  <c r="F359" i="10"/>
  <c r="C359" i="10"/>
  <c r="B359" i="10"/>
  <c r="A359" i="10"/>
  <c r="U358" i="10"/>
  <c r="S358" i="10"/>
  <c r="P358" i="10"/>
  <c r="O358" i="10"/>
  <c r="N358" i="10"/>
  <c r="M358" i="10"/>
  <c r="L358" i="10"/>
  <c r="K358" i="10"/>
  <c r="J358" i="10"/>
  <c r="I358" i="10"/>
  <c r="H358" i="10"/>
  <c r="G358" i="10"/>
  <c r="F358" i="10"/>
  <c r="C358" i="10"/>
  <c r="B358" i="10"/>
  <c r="A358" i="10"/>
  <c r="U357" i="10"/>
  <c r="S357" i="10"/>
  <c r="P357" i="10"/>
  <c r="O357" i="10"/>
  <c r="N357" i="10"/>
  <c r="M357" i="10"/>
  <c r="L357" i="10"/>
  <c r="K357" i="10"/>
  <c r="J357" i="10"/>
  <c r="I357" i="10"/>
  <c r="H357" i="10"/>
  <c r="G357" i="10"/>
  <c r="F357" i="10"/>
  <c r="C357" i="10"/>
  <c r="B357" i="10"/>
  <c r="A357" i="10"/>
  <c r="U356" i="10"/>
  <c r="S356" i="10"/>
  <c r="P356" i="10"/>
  <c r="O356" i="10"/>
  <c r="N356" i="10"/>
  <c r="M356" i="10"/>
  <c r="L356" i="10"/>
  <c r="K356" i="10"/>
  <c r="J356" i="10"/>
  <c r="I356" i="10"/>
  <c r="H356" i="10"/>
  <c r="G356" i="10"/>
  <c r="F356" i="10"/>
  <c r="C356" i="10"/>
  <c r="B356" i="10"/>
  <c r="A356" i="10"/>
  <c r="U355" i="10"/>
  <c r="S355" i="10"/>
  <c r="P355" i="10"/>
  <c r="O355" i="10"/>
  <c r="N355" i="10"/>
  <c r="M355" i="10"/>
  <c r="L355" i="10"/>
  <c r="K355" i="10"/>
  <c r="J355" i="10"/>
  <c r="I355" i="10"/>
  <c r="H355" i="10"/>
  <c r="G355" i="10"/>
  <c r="F355" i="10"/>
  <c r="C355" i="10"/>
  <c r="B355" i="10"/>
  <c r="A355" i="10"/>
  <c r="U354" i="10"/>
  <c r="S354" i="10"/>
  <c r="P354" i="10"/>
  <c r="O354" i="10"/>
  <c r="N354" i="10"/>
  <c r="M354" i="10"/>
  <c r="L354" i="10"/>
  <c r="K354" i="10"/>
  <c r="J354" i="10"/>
  <c r="I354" i="10"/>
  <c r="H354" i="10"/>
  <c r="G354" i="10"/>
  <c r="F354" i="10"/>
  <c r="C354" i="10"/>
  <c r="B354" i="10"/>
  <c r="A354" i="10"/>
  <c r="U353" i="10"/>
  <c r="S353" i="10"/>
  <c r="P353" i="10"/>
  <c r="O353" i="10"/>
  <c r="N353" i="10"/>
  <c r="M353" i="10"/>
  <c r="L353" i="10"/>
  <c r="K353" i="10"/>
  <c r="J353" i="10"/>
  <c r="I353" i="10"/>
  <c r="H353" i="10"/>
  <c r="G353" i="10"/>
  <c r="F353" i="10"/>
  <c r="C353" i="10"/>
  <c r="B353" i="10"/>
  <c r="A353" i="10"/>
  <c r="U352" i="10"/>
  <c r="S352" i="10"/>
  <c r="P352" i="10"/>
  <c r="O352" i="10"/>
  <c r="N352" i="10"/>
  <c r="M352" i="10"/>
  <c r="L352" i="10"/>
  <c r="K352" i="10"/>
  <c r="J352" i="10"/>
  <c r="I352" i="10"/>
  <c r="H352" i="10"/>
  <c r="G352" i="10"/>
  <c r="F352" i="10"/>
  <c r="C352" i="10"/>
  <c r="B352" i="10"/>
  <c r="A352" i="10"/>
  <c r="U351" i="10"/>
  <c r="S351" i="10"/>
  <c r="P351" i="10"/>
  <c r="O351" i="10"/>
  <c r="N351" i="10"/>
  <c r="M351" i="10"/>
  <c r="L351" i="10"/>
  <c r="K351" i="10"/>
  <c r="J351" i="10"/>
  <c r="I351" i="10"/>
  <c r="H351" i="10"/>
  <c r="G351" i="10"/>
  <c r="F351" i="10"/>
  <c r="C351" i="10"/>
  <c r="B351" i="10"/>
  <c r="A351" i="10"/>
  <c r="U350" i="10"/>
  <c r="S350" i="10"/>
  <c r="P350" i="10"/>
  <c r="O350" i="10"/>
  <c r="N350" i="10"/>
  <c r="M350" i="10"/>
  <c r="L350" i="10"/>
  <c r="K350" i="10"/>
  <c r="J350" i="10"/>
  <c r="I350" i="10"/>
  <c r="H350" i="10"/>
  <c r="G350" i="10"/>
  <c r="F350" i="10"/>
  <c r="C350" i="10"/>
  <c r="B350" i="10"/>
  <c r="A350" i="10"/>
  <c r="U349" i="10"/>
  <c r="S349" i="10"/>
  <c r="P349" i="10"/>
  <c r="O349" i="10"/>
  <c r="N349" i="10"/>
  <c r="M349" i="10"/>
  <c r="L349" i="10"/>
  <c r="K349" i="10"/>
  <c r="J349" i="10"/>
  <c r="I349" i="10"/>
  <c r="H349" i="10"/>
  <c r="G349" i="10"/>
  <c r="F349" i="10"/>
  <c r="C349" i="10"/>
  <c r="B349" i="10"/>
  <c r="A349" i="10"/>
  <c r="U348" i="10"/>
  <c r="S348" i="10"/>
  <c r="P348" i="10"/>
  <c r="O348" i="10"/>
  <c r="N348" i="10"/>
  <c r="M348" i="10"/>
  <c r="L348" i="10"/>
  <c r="K348" i="10"/>
  <c r="J348" i="10"/>
  <c r="I348" i="10"/>
  <c r="H348" i="10"/>
  <c r="G348" i="10"/>
  <c r="F348" i="10"/>
  <c r="C348" i="10"/>
  <c r="B348" i="10"/>
  <c r="A348" i="10"/>
  <c r="U347" i="10"/>
  <c r="S347" i="10"/>
  <c r="P347" i="10"/>
  <c r="O347" i="10"/>
  <c r="N347" i="10"/>
  <c r="M347" i="10"/>
  <c r="L347" i="10"/>
  <c r="K347" i="10"/>
  <c r="J347" i="10"/>
  <c r="I347" i="10"/>
  <c r="H347" i="10"/>
  <c r="G347" i="10"/>
  <c r="F347" i="10"/>
  <c r="C347" i="10"/>
  <c r="B347" i="10"/>
  <c r="A347" i="10"/>
  <c r="U346" i="10"/>
  <c r="S346" i="10"/>
  <c r="P346" i="10"/>
  <c r="O346" i="10"/>
  <c r="N346" i="10"/>
  <c r="M346" i="10"/>
  <c r="L346" i="10"/>
  <c r="K346" i="10"/>
  <c r="J346" i="10"/>
  <c r="I346" i="10"/>
  <c r="H346" i="10"/>
  <c r="G346" i="10"/>
  <c r="F346" i="10"/>
  <c r="C346" i="10"/>
  <c r="B346" i="10"/>
  <c r="A346" i="10"/>
  <c r="U345" i="10"/>
  <c r="S345" i="10"/>
  <c r="P345" i="10"/>
  <c r="O345" i="10"/>
  <c r="N345" i="10"/>
  <c r="M345" i="10"/>
  <c r="L345" i="10"/>
  <c r="K345" i="10"/>
  <c r="J345" i="10"/>
  <c r="I345" i="10"/>
  <c r="H345" i="10"/>
  <c r="G345" i="10"/>
  <c r="F345" i="10"/>
  <c r="C345" i="10"/>
  <c r="B345" i="10"/>
  <c r="A345" i="10"/>
  <c r="U344" i="10"/>
  <c r="S344" i="10"/>
  <c r="P344" i="10"/>
  <c r="O344" i="10"/>
  <c r="N344" i="10"/>
  <c r="M344" i="10"/>
  <c r="L344" i="10"/>
  <c r="K344" i="10"/>
  <c r="J344" i="10"/>
  <c r="I344" i="10"/>
  <c r="H344" i="10"/>
  <c r="G344" i="10"/>
  <c r="F344" i="10"/>
  <c r="C344" i="10"/>
  <c r="B344" i="10"/>
  <c r="A344" i="10"/>
  <c r="U343" i="10"/>
  <c r="S343" i="10"/>
  <c r="P343" i="10"/>
  <c r="O343" i="10"/>
  <c r="N343" i="10"/>
  <c r="M343" i="10"/>
  <c r="L343" i="10"/>
  <c r="K343" i="10"/>
  <c r="J343" i="10"/>
  <c r="I343" i="10"/>
  <c r="H343" i="10"/>
  <c r="G343" i="10"/>
  <c r="F343" i="10"/>
  <c r="C343" i="10"/>
  <c r="B343" i="10"/>
  <c r="A343" i="10"/>
  <c r="U342" i="10"/>
  <c r="S342" i="10"/>
  <c r="P342" i="10"/>
  <c r="O342" i="10"/>
  <c r="N342" i="10"/>
  <c r="M342" i="10"/>
  <c r="L342" i="10"/>
  <c r="K342" i="10"/>
  <c r="J342" i="10"/>
  <c r="I342" i="10"/>
  <c r="H342" i="10"/>
  <c r="G342" i="10"/>
  <c r="F342" i="10"/>
  <c r="C342" i="10"/>
  <c r="B342" i="10"/>
  <c r="A342" i="10"/>
  <c r="U341" i="10"/>
  <c r="S341" i="10"/>
  <c r="P341" i="10"/>
  <c r="O341" i="10"/>
  <c r="N341" i="10"/>
  <c r="M341" i="10"/>
  <c r="L341" i="10"/>
  <c r="K341" i="10"/>
  <c r="J341" i="10"/>
  <c r="I341" i="10"/>
  <c r="H341" i="10"/>
  <c r="G341" i="10"/>
  <c r="F341" i="10"/>
  <c r="C341" i="10"/>
  <c r="B341" i="10"/>
  <c r="A341" i="10"/>
  <c r="U340" i="10"/>
  <c r="S340" i="10"/>
  <c r="P340" i="10"/>
  <c r="O340" i="10"/>
  <c r="N340" i="10"/>
  <c r="M340" i="10"/>
  <c r="L340" i="10"/>
  <c r="K340" i="10"/>
  <c r="J340" i="10"/>
  <c r="I340" i="10"/>
  <c r="H340" i="10"/>
  <c r="G340" i="10"/>
  <c r="F340" i="10"/>
  <c r="C340" i="10"/>
  <c r="B340" i="10"/>
  <c r="A340" i="10"/>
  <c r="U339" i="10"/>
  <c r="S339" i="10"/>
  <c r="P339" i="10"/>
  <c r="O339" i="10"/>
  <c r="N339" i="10"/>
  <c r="M339" i="10"/>
  <c r="L339" i="10"/>
  <c r="K339" i="10"/>
  <c r="J339" i="10"/>
  <c r="I339" i="10"/>
  <c r="H339" i="10"/>
  <c r="G339" i="10"/>
  <c r="F339" i="10"/>
  <c r="C339" i="10"/>
  <c r="B339" i="10"/>
  <c r="A339" i="10"/>
  <c r="U338" i="10"/>
  <c r="S338" i="10"/>
  <c r="P338" i="10"/>
  <c r="O338" i="10"/>
  <c r="N338" i="10"/>
  <c r="M338" i="10"/>
  <c r="L338" i="10"/>
  <c r="K338" i="10"/>
  <c r="J338" i="10"/>
  <c r="I338" i="10"/>
  <c r="H338" i="10"/>
  <c r="G338" i="10"/>
  <c r="F338" i="10"/>
  <c r="C338" i="10"/>
  <c r="B338" i="10"/>
  <c r="A338" i="10"/>
  <c r="U337" i="10"/>
  <c r="S337" i="10"/>
  <c r="P337" i="10"/>
  <c r="O337" i="10"/>
  <c r="N337" i="10"/>
  <c r="M337" i="10"/>
  <c r="L337" i="10"/>
  <c r="K337" i="10"/>
  <c r="J337" i="10"/>
  <c r="I337" i="10"/>
  <c r="H337" i="10"/>
  <c r="G337" i="10"/>
  <c r="F337" i="10"/>
  <c r="C337" i="10"/>
  <c r="B337" i="10"/>
  <c r="A337" i="10"/>
  <c r="U336" i="10"/>
  <c r="S336" i="10"/>
  <c r="P336" i="10"/>
  <c r="O336" i="10"/>
  <c r="N336" i="10"/>
  <c r="M336" i="10"/>
  <c r="L336" i="10"/>
  <c r="K336" i="10"/>
  <c r="J336" i="10"/>
  <c r="I336" i="10"/>
  <c r="H336" i="10"/>
  <c r="G336" i="10"/>
  <c r="F336" i="10"/>
  <c r="C336" i="10"/>
  <c r="B336" i="10"/>
  <c r="A336" i="10"/>
  <c r="U335" i="10"/>
  <c r="S335" i="10"/>
  <c r="P335" i="10"/>
  <c r="O335" i="10"/>
  <c r="N335" i="10"/>
  <c r="M335" i="10"/>
  <c r="L335" i="10"/>
  <c r="K335" i="10"/>
  <c r="J335" i="10"/>
  <c r="I335" i="10"/>
  <c r="H335" i="10"/>
  <c r="G335" i="10"/>
  <c r="F335" i="10"/>
  <c r="C335" i="10"/>
  <c r="B335" i="10"/>
  <c r="A335" i="10"/>
  <c r="U334" i="10"/>
  <c r="S334" i="10"/>
  <c r="P334" i="10"/>
  <c r="O334" i="10"/>
  <c r="N334" i="10"/>
  <c r="M334" i="10"/>
  <c r="L334" i="10"/>
  <c r="K334" i="10"/>
  <c r="J334" i="10"/>
  <c r="I334" i="10"/>
  <c r="H334" i="10"/>
  <c r="G334" i="10"/>
  <c r="F334" i="10"/>
  <c r="C334" i="10"/>
  <c r="B334" i="10"/>
  <c r="A334" i="10"/>
  <c r="U333" i="10"/>
  <c r="S333" i="10"/>
  <c r="P333" i="10"/>
  <c r="O333" i="10"/>
  <c r="N333" i="10"/>
  <c r="M333" i="10"/>
  <c r="L333" i="10"/>
  <c r="K333" i="10"/>
  <c r="J333" i="10"/>
  <c r="I333" i="10"/>
  <c r="H333" i="10"/>
  <c r="G333" i="10"/>
  <c r="F333" i="10"/>
  <c r="C333" i="10"/>
  <c r="B333" i="10"/>
  <c r="A333" i="10"/>
  <c r="U332" i="10"/>
  <c r="S332" i="10"/>
  <c r="P332" i="10"/>
  <c r="O332" i="10"/>
  <c r="N332" i="10"/>
  <c r="M332" i="10"/>
  <c r="L332" i="10"/>
  <c r="K332" i="10"/>
  <c r="J332" i="10"/>
  <c r="I332" i="10"/>
  <c r="H332" i="10"/>
  <c r="G332" i="10"/>
  <c r="F332" i="10"/>
  <c r="C332" i="10"/>
  <c r="B332" i="10"/>
  <c r="A332" i="10"/>
  <c r="U331" i="10"/>
  <c r="S331" i="10"/>
  <c r="P331" i="10"/>
  <c r="O331" i="10"/>
  <c r="N331" i="10"/>
  <c r="M331" i="10"/>
  <c r="L331" i="10"/>
  <c r="K331" i="10"/>
  <c r="J331" i="10"/>
  <c r="I331" i="10"/>
  <c r="H331" i="10"/>
  <c r="G331" i="10"/>
  <c r="F331" i="10"/>
  <c r="C331" i="10"/>
  <c r="B331" i="10"/>
  <c r="A331" i="10"/>
  <c r="U330" i="10"/>
  <c r="S330" i="10"/>
  <c r="P330" i="10"/>
  <c r="O330" i="10"/>
  <c r="N330" i="10"/>
  <c r="M330" i="10"/>
  <c r="L330" i="10"/>
  <c r="K330" i="10"/>
  <c r="J330" i="10"/>
  <c r="I330" i="10"/>
  <c r="H330" i="10"/>
  <c r="G330" i="10"/>
  <c r="F330" i="10"/>
  <c r="C330" i="10"/>
  <c r="B330" i="10"/>
  <c r="A330" i="10"/>
  <c r="U329" i="10"/>
  <c r="S329" i="10"/>
  <c r="P329" i="10"/>
  <c r="O329" i="10"/>
  <c r="N329" i="10"/>
  <c r="M329" i="10"/>
  <c r="L329" i="10"/>
  <c r="K329" i="10"/>
  <c r="J329" i="10"/>
  <c r="I329" i="10"/>
  <c r="H329" i="10"/>
  <c r="G329" i="10"/>
  <c r="F329" i="10"/>
  <c r="C329" i="10"/>
  <c r="B329" i="10"/>
  <c r="A329" i="10"/>
  <c r="U328" i="10"/>
  <c r="S328" i="10"/>
  <c r="P328" i="10"/>
  <c r="O328" i="10"/>
  <c r="N328" i="10"/>
  <c r="M328" i="10"/>
  <c r="L328" i="10"/>
  <c r="K328" i="10"/>
  <c r="J328" i="10"/>
  <c r="I328" i="10"/>
  <c r="H328" i="10"/>
  <c r="G328" i="10"/>
  <c r="F328" i="10"/>
  <c r="C328" i="10"/>
  <c r="B328" i="10"/>
  <c r="A328" i="10"/>
  <c r="U327" i="10"/>
  <c r="S327" i="10"/>
  <c r="P327" i="10"/>
  <c r="O327" i="10"/>
  <c r="N327" i="10"/>
  <c r="M327" i="10"/>
  <c r="L327" i="10"/>
  <c r="K327" i="10"/>
  <c r="J327" i="10"/>
  <c r="I327" i="10"/>
  <c r="H327" i="10"/>
  <c r="G327" i="10"/>
  <c r="F327" i="10"/>
  <c r="C327" i="10"/>
  <c r="B327" i="10"/>
  <c r="A327" i="10"/>
  <c r="U326" i="10"/>
  <c r="S326" i="10"/>
  <c r="P326" i="10"/>
  <c r="O326" i="10"/>
  <c r="N326" i="10"/>
  <c r="M326" i="10"/>
  <c r="L326" i="10"/>
  <c r="K326" i="10"/>
  <c r="J326" i="10"/>
  <c r="I326" i="10"/>
  <c r="H326" i="10"/>
  <c r="G326" i="10"/>
  <c r="F326" i="10"/>
  <c r="C326" i="10"/>
  <c r="B326" i="10"/>
  <c r="A326" i="10"/>
  <c r="U325" i="10"/>
  <c r="S325" i="10"/>
  <c r="P325" i="10"/>
  <c r="O325" i="10"/>
  <c r="N325" i="10"/>
  <c r="M325" i="10"/>
  <c r="L325" i="10"/>
  <c r="K325" i="10"/>
  <c r="J325" i="10"/>
  <c r="I325" i="10"/>
  <c r="H325" i="10"/>
  <c r="G325" i="10"/>
  <c r="F325" i="10"/>
  <c r="C325" i="10"/>
  <c r="B325" i="10"/>
  <c r="A325" i="10"/>
  <c r="U324" i="10"/>
  <c r="S324" i="10"/>
  <c r="P324" i="10"/>
  <c r="O324" i="10"/>
  <c r="N324" i="10"/>
  <c r="M324" i="10"/>
  <c r="L324" i="10"/>
  <c r="K324" i="10"/>
  <c r="J324" i="10"/>
  <c r="I324" i="10"/>
  <c r="H324" i="10"/>
  <c r="G324" i="10"/>
  <c r="F324" i="10"/>
  <c r="C324" i="10"/>
  <c r="B324" i="10"/>
  <c r="A324" i="10"/>
  <c r="U323" i="10"/>
  <c r="S323" i="10"/>
  <c r="P323" i="10"/>
  <c r="O323" i="10"/>
  <c r="N323" i="10"/>
  <c r="M323" i="10"/>
  <c r="L323" i="10"/>
  <c r="K323" i="10"/>
  <c r="J323" i="10"/>
  <c r="I323" i="10"/>
  <c r="H323" i="10"/>
  <c r="G323" i="10"/>
  <c r="F323" i="10"/>
  <c r="C323" i="10"/>
  <c r="B323" i="10"/>
  <c r="A323" i="10"/>
  <c r="U322" i="10"/>
  <c r="S322" i="10"/>
  <c r="P322" i="10"/>
  <c r="O322" i="10"/>
  <c r="N322" i="10"/>
  <c r="M322" i="10"/>
  <c r="L322" i="10"/>
  <c r="K322" i="10"/>
  <c r="J322" i="10"/>
  <c r="I322" i="10"/>
  <c r="H322" i="10"/>
  <c r="G322" i="10"/>
  <c r="F322" i="10"/>
  <c r="C322" i="10"/>
  <c r="B322" i="10"/>
  <c r="A322" i="10"/>
  <c r="U321" i="10"/>
  <c r="S321" i="10"/>
  <c r="P321" i="10"/>
  <c r="O321" i="10"/>
  <c r="N321" i="10"/>
  <c r="M321" i="10"/>
  <c r="L321" i="10"/>
  <c r="K321" i="10"/>
  <c r="J321" i="10"/>
  <c r="I321" i="10"/>
  <c r="H321" i="10"/>
  <c r="G321" i="10"/>
  <c r="F321" i="10"/>
  <c r="C321" i="10"/>
  <c r="B321" i="10"/>
  <c r="A321" i="10"/>
  <c r="U320" i="10"/>
  <c r="S320" i="10"/>
  <c r="P320" i="10"/>
  <c r="O320" i="10"/>
  <c r="N320" i="10"/>
  <c r="M320" i="10"/>
  <c r="L320" i="10"/>
  <c r="K320" i="10"/>
  <c r="J320" i="10"/>
  <c r="I320" i="10"/>
  <c r="H320" i="10"/>
  <c r="G320" i="10"/>
  <c r="F320" i="10"/>
  <c r="C320" i="10"/>
  <c r="B320" i="10"/>
  <c r="A320" i="10"/>
  <c r="U319" i="10"/>
  <c r="S319" i="10"/>
  <c r="P319" i="10"/>
  <c r="O319" i="10"/>
  <c r="N319" i="10"/>
  <c r="M319" i="10"/>
  <c r="L319" i="10"/>
  <c r="K319" i="10"/>
  <c r="J319" i="10"/>
  <c r="I319" i="10"/>
  <c r="H319" i="10"/>
  <c r="G319" i="10"/>
  <c r="F319" i="10"/>
  <c r="C319" i="10"/>
  <c r="B319" i="10"/>
  <c r="A319" i="10"/>
  <c r="U318" i="10"/>
  <c r="S318" i="10"/>
  <c r="P318" i="10"/>
  <c r="O318" i="10"/>
  <c r="N318" i="10"/>
  <c r="M318" i="10"/>
  <c r="L318" i="10"/>
  <c r="K318" i="10"/>
  <c r="J318" i="10"/>
  <c r="I318" i="10"/>
  <c r="H318" i="10"/>
  <c r="G318" i="10"/>
  <c r="F318" i="10"/>
  <c r="C318" i="10"/>
  <c r="B318" i="10"/>
  <c r="A318" i="10"/>
  <c r="U317" i="10"/>
  <c r="S317" i="10"/>
  <c r="P317" i="10"/>
  <c r="O317" i="10"/>
  <c r="N317" i="10"/>
  <c r="M317" i="10"/>
  <c r="L317" i="10"/>
  <c r="K317" i="10"/>
  <c r="J317" i="10"/>
  <c r="I317" i="10"/>
  <c r="H317" i="10"/>
  <c r="G317" i="10"/>
  <c r="F317" i="10"/>
  <c r="C317" i="10"/>
  <c r="B317" i="10"/>
  <c r="A317" i="10"/>
  <c r="U316" i="10"/>
  <c r="S316" i="10"/>
  <c r="P316" i="10"/>
  <c r="O316" i="10"/>
  <c r="N316" i="10"/>
  <c r="M316" i="10"/>
  <c r="L316" i="10"/>
  <c r="K316" i="10"/>
  <c r="J316" i="10"/>
  <c r="I316" i="10"/>
  <c r="H316" i="10"/>
  <c r="G316" i="10"/>
  <c r="F316" i="10"/>
  <c r="C316" i="10"/>
  <c r="B316" i="10"/>
  <c r="A316" i="10"/>
  <c r="U315" i="10"/>
  <c r="S315" i="10"/>
  <c r="P315" i="10"/>
  <c r="O315" i="10"/>
  <c r="N315" i="10"/>
  <c r="M315" i="10"/>
  <c r="L315" i="10"/>
  <c r="K315" i="10"/>
  <c r="J315" i="10"/>
  <c r="I315" i="10"/>
  <c r="H315" i="10"/>
  <c r="G315" i="10"/>
  <c r="F315" i="10"/>
  <c r="C315" i="10"/>
  <c r="B315" i="10"/>
  <c r="A315" i="10"/>
  <c r="U314" i="10"/>
  <c r="S314" i="10"/>
  <c r="P314" i="10"/>
  <c r="O314" i="10"/>
  <c r="N314" i="10"/>
  <c r="M314" i="10"/>
  <c r="L314" i="10"/>
  <c r="K314" i="10"/>
  <c r="J314" i="10"/>
  <c r="I314" i="10"/>
  <c r="H314" i="10"/>
  <c r="G314" i="10"/>
  <c r="F314" i="10"/>
  <c r="C314" i="10"/>
  <c r="B314" i="10"/>
  <c r="A314" i="10"/>
  <c r="U313" i="10"/>
  <c r="S313" i="10"/>
  <c r="P313" i="10"/>
  <c r="O313" i="10"/>
  <c r="N313" i="10"/>
  <c r="M313" i="10"/>
  <c r="L313" i="10"/>
  <c r="K313" i="10"/>
  <c r="J313" i="10"/>
  <c r="I313" i="10"/>
  <c r="H313" i="10"/>
  <c r="G313" i="10"/>
  <c r="F313" i="10"/>
  <c r="C313" i="10"/>
  <c r="B313" i="10"/>
  <c r="A313" i="10"/>
  <c r="U312" i="10"/>
  <c r="S312" i="10"/>
  <c r="P312" i="10"/>
  <c r="O312" i="10"/>
  <c r="N312" i="10"/>
  <c r="M312" i="10"/>
  <c r="L312" i="10"/>
  <c r="K312" i="10"/>
  <c r="J312" i="10"/>
  <c r="I312" i="10"/>
  <c r="H312" i="10"/>
  <c r="G312" i="10"/>
  <c r="F312" i="10"/>
  <c r="C312" i="10"/>
  <c r="B312" i="10"/>
  <c r="A312" i="10"/>
  <c r="U311" i="10"/>
  <c r="S311" i="10"/>
  <c r="P311" i="10"/>
  <c r="O311" i="10"/>
  <c r="N311" i="10"/>
  <c r="M311" i="10"/>
  <c r="L311" i="10"/>
  <c r="K311" i="10"/>
  <c r="J311" i="10"/>
  <c r="I311" i="10"/>
  <c r="H311" i="10"/>
  <c r="G311" i="10"/>
  <c r="F311" i="10"/>
  <c r="C311" i="10"/>
  <c r="B311" i="10"/>
  <c r="A311" i="10"/>
  <c r="U310" i="10"/>
  <c r="S310" i="10"/>
  <c r="P310" i="10"/>
  <c r="O310" i="10"/>
  <c r="N310" i="10"/>
  <c r="M310" i="10"/>
  <c r="L310" i="10"/>
  <c r="K310" i="10"/>
  <c r="J310" i="10"/>
  <c r="I310" i="10"/>
  <c r="H310" i="10"/>
  <c r="G310" i="10"/>
  <c r="F310" i="10"/>
  <c r="C310" i="10"/>
  <c r="B310" i="10"/>
  <c r="A310" i="10"/>
  <c r="U309" i="10"/>
  <c r="S309" i="10"/>
  <c r="P309" i="10"/>
  <c r="O309" i="10"/>
  <c r="N309" i="10"/>
  <c r="M309" i="10"/>
  <c r="L309" i="10"/>
  <c r="K309" i="10"/>
  <c r="J309" i="10"/>
  <c r="I309" i="10"/>
  <c r="H309" i="10"/>
  <c r="G309" i="10"/>
  <c r="F309" i="10"/>
  <c r="C309" i="10"/>
  <c r="B309" i="10"/>
  <c r="A309" i="10"/>
  <c r="U308" i="10"/>
  <c r="S308" i="10"/>
  <c r="P308" i="10"/>
  <c r="O308" i="10"/>
  <c r="N308" i="10"/>
  <c r="M308" i="10"/>
  <c r="L308" i="10"/>
  <c r="K308" i="10"/>
  <c r="J308" i="10"/>
  <c r="I308" i="10"/>
  <c r="H308" i="10"/>
  <c r="G308" i="10"/>
  <c r="F308" i="10"/>
  <c r="C308" i="10"/>
  <c r="B308" i="10"/>
  <c r="A308" i="10"/>
  <c r="U307" i="10"/>
  <c r="S307" i="10"/>
  <c r="P307" i="10"/>
  <c r="O307" i="10"/>
  <c r="N307" i="10"/>
  <c r="M307" i="10"/>
  <c r="L307" i="10"/>
  <c r="K307" i="10"/>
  <c r="J307" i="10"/>
  <c r="I307" i="10"/>
  <c r="H307" i="10"/>
  <c r="G307" i="10"/>
  <c r="F307" i="10"/>
  <c r="C307" i="10"/>
  <c r="B307" i="10"/>
  <c r="A307" i="10"/>
  <c r="U306" i="10"/>
  <c r="S306" i="10"/>
  <c r="P306" i="10"/>
  <c r="O306" i="10"/>
  <c r="N306" i="10"/>
  <c r="M306" i="10"/>
  <c r="L306" i="10"/>
  <c r="K306" i="10"/>
  <c r="J306" i="10"/>
  <c r="I306" i="10"/>
  <c r="H306" i="10"/>
  <c r="G306" i="10"/>
  <c r="F306" i="10"/>
  <c r="C306" i="10"/>
  <c r="B306" i="10"/>
  <c r="A306" i="10"/>
  <c r="U305" i="10"/>
  <c r="S305" i="10"/>
  <c r="P305" i="10"/>
  <c r="O305" i="10"/>
  <c r="N305" i="10"/>
  <c r="M305" i="10"/>
  <c r="L305" i="10"/>
  <c r="K305" i="10"/>
  <c r="J305" i="10"/>
  <c r="I305" i="10"/>
  <c r="H305" i="10"/>
  <c r="G305" i="10"/>
  <c r="F305" i="10"/>
  <c r="C305" i="10"/>
  <c r="B305" i="10"/>
  <c r="A305" i="10"/>
  <c r="U304" i="10"/>
  <c r="S304" i="10"/>
  <c r="P304" i="10"/>
  <c r="O304" i="10"/>
  <c r="N304" i="10"/>
  <c r="M304" i="10"/>
  <c r="L304" i="10"/>
  <c r="K304" i="10"/>
  <c r="J304" i="10"/>
  <c r="I304" i="10"/>
  <c r="H304" i="10"/>
  <c r="G304" i="10"/>
  <c r="F304" i="10"/>
  <c r="C304" i="10"/>
  <c r="B304" i="10"/>
  <c r="A304" i="10"/>
  <c r="U303" i="10"/>
  <c r="S303" i="10"/>
  <c r="P303" i="10"/>
  <c r="O303" i="10"/>
  <c r="N303" i="10"/>
  <c r="M303" i="10"/>
  <c r="L303" i="10"/>
  <c r="K303" i="10"/>
  <c r="J303" i="10"/>
  <c r="I303" i="10"/>
  <c r="H303" i="10"/>
  <c r="G303" i="10"/>
  <c r="F303" i="10"/>
  <c r="C303" i="10"/>
  <c r="B303" i="10"/>
  <c r="A303" i="10"/>
  <c r="U302" i="10"/>
  <c r="S302" i="10"/>
  <c r="P302" i="10"/>
  <c r="O302" i="10"/>
  <c r="N302" i="10"/>
  <c r="M302" i="10"/>
  <c r="L302" i="10"/>
  <c r="K302" i="10"/>
  <c r="J302" i="10"/>
  <c r="I302" i="10"/>
  <c r="H302" i="10"/>
  <c r="G302" i="10"/>
  <c r="F302" i="10"/>
  <c r="C302" i="10"/>
  <c r="B302" i="10"/>
  <c r="A302" i="10"/>
  <c r="U301" i="10"/>
  <c r="S301" i="10"/>
  <c r="P301" i="10"/>
  <c r="O301" i="10"/>
  <c r="N301" i="10"/>
  <c r="M301" i="10"/>
  <c r="L301" i="10"/>
  <c r="K301" i="10"/>
  <c r="J301" i="10"/>
  <c r="I301" i="10"/>
  <c r="H301" i="10"/>
  <c r="G301" i="10"/>
  <c r="F301" i="10"/>
  <c r="C301" i="10"/>
  <c r="B301" i="10"/>
  <c r="A301" i="10"/>
  <c r="U300" i="10"/>
  <c r="S300" i="10"/>
  <c r="P300" i="10"/>
  <c r="O300" i="10"/>
  <c r="N300" i="10"/>
  <c r="M300" i="10"/>
  <c r="L300" i="10"/>
  <c r="K300" i="10"/>
  <c r="J300" i="10"/>
  <c r="I300" i="10"/>
  <c r="H300" i="10"/>
  <c r="G300" i="10"/>
  <c r="F300" i="10"/>
  <c r="C300" i="10"/>
  <c r="B300" i="10"/>
  <c r="A300" i="10"/>
  <c r="U299" i="10"/>
  <c r="S299" i="10"/>
  <c r="P299" i="10"/>
  <c r="O299" i="10"/>
  <c r="N299" i="10"/>
  <c r="M299" i="10"/>
  <c r="L299" i="10"/>
  <c r="K299" i="10"/>
  <c r="J299" i="10"/>
  <c r="I299" i="10"/>
  <c r="H299" i="10"/>
  <c r="G299" i="10"/>
  <c r="F299" i="10"/>
  <c r="C299" i="10"/>
  <c r="B299" i="10"/>
  <c r="A299" i="10"/>
  <c r="U298" i="10"/>
  <c r="S298" i="10"/>
  <c r="P298" i="10"/>
  <c r="O298" i="10"/>
  <c r="N298" i="10"/>
  <c r="M298" i="10"/>
  <c r="L298" i="10"/>
  <c r="K298" i="10"/>
  <c r="J298" i="10"/>
  <c r="I298" i="10"/>
  <c r="H298" i="10"/>
  <c r="G298" i="10"/>
  <c r="F298" i="10"/>
  <c r="C298" i="10"/>
  <c r="B298" i="10"/>
  <c r="A298" i="10"/>
  <c r="U297" i="10"/>
  <c r="S297" i="10"/>
  <c r="P297" i="10"/>
  <c r="O297" i="10"/>
  <c r="N297" i="10"/>
  <c r="M297" i="10"/>
  <c r="L297" i="10"/>
  <c r="K297" i="10"/>
  <c r="J297" i="10"/>
  <c r="I297" i="10"/>
  <c r="H297" i="10"/>
  <c r="G297" i="10"/>
  <c r="F297" i="10"/>
  <c r="C297" i="10"/>
  <c r="B297" i="10"/>
  <c r="A297" i="10"/>
  <c r="U296" i="10"/>
  <c r="S296" i="10"/>
  <c r="P296" i="10"/>
  <c r="O296" i="10"/>
  <c r="N296" i="10"/>
  <c r="M296" i="10"/>
  <c r="L296" i="10"/>
  <c r="K296" i="10"/>
  <c r="J296" i="10"/>
  <c r="I296" i="10"/>
  <c r="H296" i="10"/>
  <c r="G296" i="10"/>
  <c r="F296" i="10"/>
  <c r="C296" i="10"/>
  <c r="B296" i="10"/>
  <c r="A296" i="10"/>
  <c r="U295" i="10"/>
  <c r="S295" i="10"/>
  <c r="P295" i="10"/>
  <c r="O295" i="10"/>
  <c r="N295" i="10"/>
  <c r="M295" i="10"/>
  <c r="L295" i="10"/>
  <c r="K295" i="10"/>
  <c r="J295" i="10"/>
  <c r="I295" i="10"/>
  <c r="H295" i="10"/>
  <c r="G295" i="10"/>
  <c r="F295" i="10"/>
  <c r="C295" i="10"/>
  <c r="B295" i="10"/>
  <c r="A295" i="10"/>
  <c r="U294" i="10"/>
  <c r="S294" i="10"/>
  <c r="P294" i="10"/>
  <c r="O294" i="10"/>
  <c r="N294" i="10"/>
  <c r="M294" i="10"/>
  <c r="L294" i="10"/>
  <c r="K294" i="10"/>
  <c r="J294" i="10"/>
  <c r="I294" i="10"/>
  <c r="H294" i="10"/>
  <c r="G294" i="10"/>
  <c r="F294" i="10"/>
  <c r="C294" i="10"/>
  <c r="B294" i="10"/>
  <c r="A294" i="10"/>
  <c r="U293" i="10"/>
  <c r="S293" i="10"/>
  <c r="P293" i="10"/>
  <c r="O293" i="10"/>
  <c r="N293" i="10"/>
  <c r="M293" i="10"/>
  <c r="L293" i="10"/>
  <c r="K293" i="10"/>
  <c r="J293" i="10"/>
  <c r="I293" i="10"/>
  <c r="H293" i="10"/>
  <c r="G293" i="10"/>
  <c r="F293" i="10"/>
  <c r="C293" i="10"/>
  <c r="B293" i="10"/>
  <c r="A293" i="10"/>
  <c r="U292" i="10"/>
  <c r="S292" i="10"/>
  <c r="P292" i="10"/>
  <c r="O292" i="10"/>
  <c r="N292" i="10"/>
  <c r="M292" i="10"/>
  <c r="L292" i="10"/>
  <c r="K292" i="10"/>
  <c r="J292" i="10"/>
  <c r="I292" i="10"/>
  <c r="H292" i="10"/>
  <c r="G292" i="10"/>
  <c r="F292" i="10"/>
  <c r="C292" i="10"/>
  <c r="B292" i="10"/>
  <c r="A292" i="10"/>
  <c r="U291" i="10"/>
  <c r="S291" i="10"/>
  <c r="P291" i="10"/>
  <c r="O291" i="10"/>
  <c r="N291" i="10"/>
  <c r="M291" i="10"/>
  <c r="L291" i="10"/>
  <c r="K291" i="10"/>
  <c r="J291" i="10"/>
  <c r="I291" i="10"/>
  <c r="H291" i="10"/>
  <c r="G291" i="10"/>
  <c r="F291" i="10"/>
  <c r="C291" i="10"/>
  <c r="B291" i="10"/>
  <c r="A291" i="10"/>
  <c r="U290" i="10"/>
  <c r="S290" i="10"/>
  <c r="P290" i="10"/>
  <c r="O290" i="10"/>
  <c r="N290" i="10"/>
  <c r="M290" i="10"/>
  <c r="L290" i="10"/>
  <c r="K290" i="10"/>
  <c r="J290" i="10"/>
  <c r="I290" i="10"/>
  <c r="H290" i="10"/>
  <c r="G290" i="10"/>
  <c r="F290" i="10"/>
  <c r="C290" i="10"/>
  <c r="B290" i="10"/>
  <c r="A290" i="10"/>
  <c r="U289" i="10"/>
  <c r="S289" i="10"/>
  <c r="P289" i="10"/>
  <c r="O289" i="10"/>
  <c r="N289" i="10"/>
  <c r="M289" i="10"/>
  <c r="L289" i="10"/>
  <c r="K289" i="10"/>
  <c r="J289" i="10"/>
  <c r="I289" i="10"/>
  <c r="H289" i="10"/>
  <c r="G289" i="10"/>
  <c r="F289" i="10"/>
  <c r="C289" i="10"/>
  <c r="B289" i="10"/>
  <c r="A289" i="10"/>
  <c r="U288" i="10"/>
  <c r="S288" i="10"/>
  <c r="P288" i="10"/>
  <c r="O288" i="10"/>
  <c r="N288" i="10"/>
  <c r="M288" i="10"/>
  <c r="L288" i="10"/>
  <c r="K288" i="10"/>
  <c r="J288" i="10"/>
  <c r="I288" i="10"/>
  <c r="H288" i="10"/>
  <c r="G288" i="10"/>
  <c r="F288" i="10"/>
  <c r="C288" i="10"/>
  <c r="B288" i="10"/>
  <c r="A288" i="10"/>
  <c r="U287" i="10"/>
  <c r="S287" i="10"/>
  <c r="P287" i="10"/>
  <c r="O287" i="10"/>
  <c r="N287" i="10"/>
  <c r="M287" i="10"/>
  <c r="L287" i="10"/>
  <c r="K287" i="10"/>
  <c r="J287" i="10"/>
  <c r="I287" i="10"/>
  <c r="H287" i="10"/>
  <c r="G287" i="10"/>
  <c r="F287" i="10"/>
  <c r="C287" i="10"/>
  <c r="B287" i="10"/>
  <c r="A287" i="10"/>
  <c r="U286" i="10"/>
  <c r="S286" i="10"/>
  <c r="P286" i="10"/>
  <c r="O286" i="10"/>
  <c r="N286" i="10"/>
  <c r="M286" i="10"/>
  <c r="L286" i="10"/>
  <c r="K286" i="10"/>
  <c r="J286" i="10"/>
  <c r="I286" i="10"/>
  <c r="H286" i="10"/>
  <c r="G286" i="10"/>
  <c r="F286" i="10"/>
  <c r="C286" i="10"/>
  <c r="B286" i="10"/>
  <c r="A286" i="10"/>
  <c r="U285" i="10"/>
  <c r="S285" i="10"/>
  <c r="P285" i="10"/>
  <c r="O285" i="10"/>
  <c r="N285" i="10"/>
  <c r="M285" i="10"/>
  <c r="L285" i="10"/>
  <c r="K285" i="10"/>
  <c r="J285" i="10"/>
  <c r="I285" i="10"/>
  <c r="H285" i="10"/>
  <c r="G285" i="10"/>
  <c r="F285" i="10"/>
  <c r="C285" i="10"/>
  <c r="B285" i="10"/>
  <c r="A285" i="10"/>
  <c r="U284" i="10"/>
  <c r="S284" i="10"/>
  <c r="P284" i="10"/>
  <c r="O284" i="10"/>
  <c r="N284" i="10"/>
  <c r="M284" i="10"/>
  <c r="L284" i="10"/>
  <c r="K284" i="10"/>
  <c r="J284" i="10"/>
  <c r="I284" i="10"/>
  <c r="H284" i="10"/>
  <c r="G284" i="10"/>
  <c r="F284" i="10"/>
  <c r="C284" i="10"/>
  <c r="B284" i="10"/>
  <c r="A284" i="10"/>
  <c r="U283" i="10"/>
  <c r="S283" i="10"/>
  <c r="P283" i="10"/>
  <c r="O283" i="10"/>
  <c r="N283" i="10"/>
  <c r="M283" i="10"/>
  <c r="L283" i="10"/>
  <c r="K283" i="10"/>
  <c r="J283" i="10"/>
  <c r="I283" i="10"/>
  <c r="H283" i="10"/>
  <c r="G283" i="10"/>
  <c r="F283" i="10"/>
  <c r="C283" i="10"/>
  <c r="B283" i="10"/>
  <c r="A283" i="10"/>
  <c r="U282" i="10"/>
  <c r="S282" i="10"/>
  <c r="P282" i="10"/>
  <c r="O282" i="10"/>
  <c r="N282" i="10"/>
  <c r="M282" i="10"/>
  <c r="L282" i="10"/>
  <c r="K282" i="10"/>
  <c r="J282" i="10"/>
  <c r="I282" i="10"/>
  <c r="H282" i="10"/>
  <c r="G282" i="10"/>
  <c r="F282" i="10"/>
  <c r="C282" i="10"/>
  <c r="B282" i="10"/>
  <c r="A282" i="10"/>
  <c r="U281" i="10"/>
  <c r="S281" i="10"/>
  <c r="P281" i="10"/>
  <c r="O281" i="10"/>
  <c r="N281" i="10"/>
  <c r="M281" i="10"/>
  <c r="L281" i="10"/>
  <c r="K281" i="10"/>
  <c r="J281" i="10"/>
  <c r="I281" i="10"/>
  <c r="H281" i="10"/>
  <c r="G281" i="10"/>
  <c r="F281" i="10"/>
  <c r="C281" i="10"/>
  <c r="B281" i="10"/>
  <c r="A281" i="10"/>
  <c r="U280" i="10"/>
  <c r="S280" i="10"/>
  <c r="P280" i="10"/>
  <c r="O280" i="10"/>
  <c r="N280" i="10"/>
  <c r="M280" i="10"/>
  <c r="L280" i="10"/>
  <c r="K280" i="10"/>
  <c r="J280" i="10"/>
  <c r="I280" i="10"/>
  <c r="H280" i="10"/>
  <c r="G280" i="10"/>
  <c r="F280" i="10"/>
  <c r="C280" i="10"/>
  <c r="B280" i="10"/>
  <c r="A280" i="10"/>
  <c r="U279" i="10"/>
  <c r="S279" i="10"/>
  <c r="P279" i="10"/>
  <c r="O279" i="10"/>
  <c r="N279" i="10"/>
  <c r="M279" i="10"/>
  <c r="L279" i="10"/>
  <c r="K279" i="10"/>
  <c r="J279" i="10"/>
  <c r="I279" i="10"/>
  <c r="H279" i="10"/>
  <c r="G279" i="10"/>
  <c r="F279" i="10"/>
  <c r="C279" i="10"/>
  <c r="B279" i="10"/>
  <c r="A279" i="10"/>
  <c r="U278" i="10"/>
  <c r="S278" i="10"/>
  <c r="P278" i="10"/>
  <c r="O278" i="10"/>
  <c r="N278" i="10"/>
  <c r="M278" i="10"/>
  <c r="L278" i="10"/>
  <c r="K278" i="10"/>
  <c r="J278" i="10"/>
  <c r="I278" i="10"/>
  <c r="H278" i="10"/>
  <c r="G278" i="10"/>
  <c r="F278" i="10"/>
  <c r="C278" i="10"/>
  <c r="B278" i="10"/>
  <c r="A278" i="10"/>
  <c r="U277" i="10"/>
  <c r="S277" i="10"/>
  <c r="P277" i="10"/>
  <c r="O277" i="10"/>
  <c r="N277" i="10"/>
  <c r="M277" i="10"/>
  <c r="L277" i="10"/>
  <c r="K277" i="10"/>
  <c r="J277" i="10"/>
  <c r="I277" i="10"/>
  <c r="H277" i="10"/>
  <c r="G277" i="10"/>
  <c r="F277" i="10"/>
  <c r="C277" i="10"/>
  <c r="B277" i="10"/>
  <c r="A277" i="10"/>
  <c r="U276" i="10"/>
  <c r="S276" i="10"/>
  <c r="P276" i="10"/>
  <c r="O276" i="10"/>
  <c r="N276" i="10"/>
  <c r="M276" i="10"/>
  <c r="L276" i="10"/>
  <c r="K276" i="10"/>
  <c r="J276" i="10"/>
  <c r="I276" i="10"/>
  <c r="H276" i="10"/>
  <c r="G276" i="10"/>
  <c r="F276" i="10"/>
  <c r="C276" i="10"/>
  <c r="B276" i="10"/>
  <c r="A276" i="10"/>
  <c r="U275" i="10"/>
  <c r="S275" i="10"/>
  <c r="P275" i="10"/>
  <c r="O275" i="10"/>
  <c r="N275" i="10"/>
  <c r="M275" i="10"/>
  <c r="L275" i="10"/>
  <c r="K275" i="10"/>
  <c r="J275" i="10"/>
  <c r="I275" i="10"/>
  <c r="H275" i="10"/>
  <c r="G275" i="10"/>
  <c r="F275" i="10"/>
  <c r="C275" i="10"/>
  <c r="B275" i="10"/>
  <c r="A275" i="10"/>
  <c r="U274" i="10"/>
  <c r="S274" i="10"/>
  <c r="P274" i="10"/>
  <c r="O274" i="10"/>
  <c r="N274" i="10"/>
  <c r="M274" i="10"/>
  <c r="L274" i="10"/>
  <c r="K274" i="10"/>
  <c r="J274" i="10"/>
  <c r="I274" i="10"/>
  <c r="H274" i="10"/>
  <c r="G274" i="10"/>
  <c r="F274" i="10"/>
  <c r="C274" i="10"/>
  <c r="B274" i="10"/>
  <c r="A274" i="10"/>
  <c r="U273" i="10"/>
  <c r="S273" i="10"/>
  <c r="P273" i="10"/>
  <c r="O273" i="10"/>
  <c r="N273" i="10"/>
  <c r="M273" i="10"/>
  <c r="L273" i="10"/>
  <c r="K273" i="10"/>
  <c r="J273" i="10"/>
  <c r="I273" i="10"/>
  <c r="H273" i="10"/>
  <c r="G273" i="10"/>
  <c r="F273" i="10"/>
  <c r="C273" i="10"/>
  <c r="B273" i="10"/>
  <c r="A273" i="10"/>
  <c r="U272" i="10"/>
  <c r="S272" i="10"/>
  <c r="P272" i="10"/>
  <c r="O272" i="10"/>
  <c r="N272" i="10"/>
  <c r="M272" i="10"/>
  <c r="L272" i="10"/>
  <c r="K272" i="10"/>
  <c r="J272" i="10"/>
  <c r="I272" i="10"/>
  <c r="H272" i="10"/>
  <c r="G272" i="10"/>
  <c r="F272" i="10"/>
  <c r="C272" i="10"/>
  <c r="B272" i="10"/>
  <c r="A272" i="10"/>
  <c r="U271" i="10"/>
  <c r="S271" i="10"/>
  <c r="P271" i="10"/>
  <c r="O271" i="10"/>
  <c r="N271" i="10"/>
  <c r="M271" i="10"/>
  <c r="L271" i="10"/>
  <c r="K271" i="10"/>
  <c r="J271" i="10"/>
  <c r="I271" i="10"/>
  <c r="H271" i="10"/>
  <c r="G271" i="10"/>
  <c r="F271" i="10"/>
  <c r="C271" i="10"/>
  <c r="B271" i="10"/>
  <c r="A271" i="10"/>
  <c r="U270" i="10"/>
  <c r="S270" i="10"/>
  <c r="P270" i="10"/>
  <c r="O270" i="10"/>
  <c r="N270" i="10"/>
  <c r="M270" i="10"/>
  <c r="L270" i="10"/>
  <c r="K270" i="10"/>
  <c r="J270" i="10"/>
  <c r="I270" i="10"/>
  <c r="H270" i="10"/>
  <c r="G270" i="10"/>
  <c r="F270" i="10"/>
  <c r="C270" i="10"/>
  <c r="B270" i="10"/>
  <c r="A270" i="10"/>
  <c r="U269" i="10"/>
  <c r="S269" i="10"/>
  <c r="P269" i="10"/>
  <c r="O269" i="10"/>
  <c r="N269" i="10"/>
  <c r="M269" i="10"/>
  <c r="L269" i="10"/>
  <c r="K269" i="10"/>
  <c r="J269" i="10"/>
  <c r="I269" i="10"/>
  <c r="H269" i="10"/>
  <c r="G269" i="10"/>
  <c r="F269" i="10"/>
  <c r="C269" i="10"/>
  <c r="B269" i="10"/>
  <c r="A269" i="10"/>
  <c r="U268" i="10"/>
  <c r="S268" i="10"/>
  <c r="P268" i="10"/>
  <c r="O268" i="10"/>
  <c r="N268" i="10"/>
  <c r="M268" i="10"/>
  <c r="L268" i="10"/>
  <c r="K268" i="10"/>
  <c r="J268" i="10"/>
  <c r="I268" i="10"/>
  <c r="H268" i="10"/>
  <c r="G268" i="10"/>
  <c r="F268" i="10"/>
  <c r="C268" i="10"/>
  <c r="B268" i="10"/>
  <c r="A268" i="10"/>
  <c r="U267" i="10"/>
  <c r="S267" i="10"/>
  <c r="P267" i="10"/>
  <c r="O267" i="10"/>
  <c r="N267" i="10"/>
  <c r="M267" i="10"/>
  <c r="L267" i="10"/>
  <c r="K267" i="10"/>
  <c r="J267" i="10"/>
  <c r="I267" i="10"/>
  <c r="H267" i="10"/>
  <c r="G267" i="10"/>
  <c r="F267" i="10"/>
  <c r="C267" i="10"/>
  <c r="B267" i="10"/>
  <c r="A267" i="10"/>
  <c r="U266" i="10"/>
  <c r="S266" i="10"/>
  <c r="P266" i="10"/>
  <c r="O266" i="10"/>
  <c r="N266" i="10"/>
  <c r="M266" i="10"/>
  <c r="L266" i="10"/>
  <c r="K266" i="10"/>
  <c r="J266" i="10"/>
  <c r="I266" i="10"/>
  <c r="H266" i="10"/>
  <c r="G266" i="10"/>
  <c r="F266" i="10"/>
  <c r="C266" i="10"/>
  <c r="B266" i="10"/>
  <c r="A266" i="10"/>
  <c r="U265" i="10"/>
  <c r="S265" i="10"/>
  <c r="P265" i="10"/>
  <c r="O265" i="10"/>
  <c r="N265" i="10"/>
  <c r="M265" i="10"/>
  <c r="L265" i="10"/>
  <c r="K265" i="10"/>
  <c r="J265" i="10"/>
  <c r="I265" i="10"/>
  <c r="H265" i="10"/>
  <c r="G265" i="10"/>
  <c r="F265" i="10"/>
  <c r="C265" i="10"/>
  <c r="B265" i="10"/>
  <c r="A265" i="10"/>
  <c r="U264" i="10"/>
  <c r="S264" i="10"/>
  <c r="P264" i="10"/>
  <c r="O264" i="10"/>
  <c r="N264" i="10"/>
  <c r="M264" i="10"/>
  <c r="L264" i="10"/>
  <c r="K264" i="10"/>
  <c r="J264" i="10"/>
  <c r="I264" i="10"/>
  <c r="H264" i="10"/>
  <c r="G264" i="10"/>
  <c r="F264" i="10"/>
  <c r="C264" i="10"/>
  <c r="B264" i="10"/>
  <c r="A264" i="10"/>
  <c r="U263" i="10"/>
  <c r="S263" i="10"/>
  <c r="P263" i="10"/>
  <c r="O263" i="10"/>
  <c r="N263" i="10"/>
  <c r="M263" i="10"/>
  <c r="L263" i="10"/>
  <c r="K263" i="10"/>
  <c r="J263" i="10"/>
  <c r="I263" i="10"/>
  <c r="H263" i="10"/>
  <c r="G263" i="10"/>
  <c r="F263" i="10"/>
  <c r="C263" i="10"/>
  <c r="B263" i="10"/>
  <c r="A263" i="10"/>
  <c r="U262" i="10"/>
  <c r="S262" i="10"/>
  <c r="P262" i="10"/>
  <c r="O262" i="10"/>
  <c r="N262" i="10"/>
  <c r="M262" i="10"/>
  <c r="L262" i="10"/>
  <c r="K262" i="10"/>
  <c r="J262" i="10"/>
  <c r="I262" i="10"/>
  <c r="H262" i="10"/>
  <c r="G262" i="10"/>
  <c r="F262" i="10"/>
  <c r="C262" i="10"/>
  <c r="B262" i="10"/>
  <c r="A262" i="10"/>
  <c r="U261" i="10"/>
  <c r="S261" i="10"/>
  <c r="P261" i="10"/>
  <c r="O261" i="10"/>
  <c r="N261" i="10"/>
  <c r="M261" i="10"/>
  <c r="L261" i="10"/>
  <c r="K261" i="10"/>
  <c r="J261" i="10"/>
  <c r="I261" i="10"/>
  <c r="H261" i="10"/>
  <c r="G261" i="10"/>
  <c r="F261" i="10"/>
  <c r="C261" i="10"/>
  <c r="B261" i="10"/>
  <c r="A261" i="10"/>
  <c r="U260" i="10"/>
  <c r="S260" i="10"/>
  <c r="P260" i="10"/>
  <c r="O260" i="10"/>
  <c r="N260" i="10"/>
  <c r="M260" i="10"/>
  <c r="L260" i="10"/>
  <c r="K260" i="10"/>
  <c r="J260" i="10"/>
  <c r="I260" i="10"/>
  <c r="H260" i="10"/>
  <c r="G260" i="10"/>
  <c r="F260" i="10"/>
  <c r="C260" i="10"/>
  <c r="B260" i="10"/>
  <c r="A260" i="10"/>
  <c r="U259" i="10"/>
  <c r="S259" i="10"/>
  <c r="P259" i="10"/>
  <c r="O259" i="10"/>
  <c r="N259" i="10"/>
  <c r="M259" i="10"/>
  <c r="L259" i="10"/>
  <c r="K259" i="10"/>
  <c r="J259" i="10"/>
  <c r="I259" i="10"/>
  <c r="H259" i="10"/>
  <c r="G259" i="10"/>
  <c r="F259" i="10"/>
  <c r="C259" i="10"/>
  <c r="B259" i="10"/>
  <c r="A259" i="10"/>
  <c r="U258" i="10"/>
  <c r="S258" i="10"/>
  <c r="P258" i="10"/>
  <c r="O258" i="10"/>
  <c r="N258" i="10"/>
  <c r="M258" i="10"/>
  <c r="L258" i="10"/>
  <c r="K258" i="10"/>
  <c r="J258" i="10"/>
  <c r="I258" i="10"/>
  <c r="H258" i="10"/>
  <c r="G258" i="10"/>
  <c r="F258" i="10"/>
  <c r="C258" i="10"/>
  <c r="B258" i="10"/>
  <c r="A258" i="10"/>
  <c r="U257" i="10"/>
  <c r="S257" i="10"/>
  <c r="P257" i="10"/>
  <c r="O257" i="10"/>
  <c r="N257" i="10"/>
  <c r="M257" i="10"/>
  <c r="L257" i="10"/>
  <c r="K257" i="10"/>
  <c r="J257" i="10"/>
  <c r="I257" i="10"/>
  <c r="H257" i="10"/>
  <c r="G257" i="10"/>
  <c r="F257" i="10"/>
  <c r="C257" i="10"/>
  <c r="B257" i="10"/>
  <c r="A257" i="10"/>
  <c r="U256" i="10"/>
  <c r="S256" i="10"/>
  <c r="P256" i="10"/>
  <c r="O256" i="10"/>
  <c r="N256" i="10"/>
  <c r="M256" i="10"/>
  <c r="L256" i="10"/>
  <c r="K256" i="10"/>
  <c r="J256" i="10"/>
  <c r="I256" i="10"/>
  <c r="H256" i="10"/>
  <c r="G256" i="10"/>
  <c r="F256" i="10"/>
  <c r="C256" i="10"/>
  <c r="B256" i="10"/>
  <c r="A256" i="10"/>
  <c r="U255" i="10"/>
  <c r="S255" i="10"/>
  <c r="P255" i="10"/>
  <c r="O255" i="10"/>
  <c r="N255" i="10"/>
  <c r="M255" i="10"/>
  <c r="L255" i="10"/>
  <c r="K255" i="10"/>
  <c r="J255" i="10"/>
  <c r="I255" i="10"/>
  <c r="H255" i="10"/>
  <c r="G255" i="10"/>
  <c r="F255" i="10"/>
  <c r="C255" i="10"/>
  <c r="B255" i="10"/>
  <c r="A255" i="10"/>
  <c r="U254" i="10"/>
  <c r="S254" i="10"/>
  <c r="P254" i="10"/>
  <c r="O254" i="10"/>
  <c r="N254" i="10"/>
  <c r="M254" i="10"/>
  <c r="L254" i="10"/>
  <c r="K254" i="10"/>
  <c r="J254" i="10"/>
  <c r="I254" i="10"/>
  <c r="H254" i="10"/>
  <c r="G254" i="10"/>
  <c r="F254" i="10"/>
  <c r="C254" i="10"/>
  <c r="B254" i="10"/>
  <c r="A254" i="10"/>
  <c r="U253" i="10"/>
  <c r="S253" i="10"/>
  <c r="P253" i="10"/>
  <c r="O253" i="10"/>
  <c r="N253" i="10"/>
  <c r="M253" i="10"/>
  <c r="L253" i="10"/>
  <c r="K253" i="10"/>
  <c r="J253" i="10"/>
  <c r="I253" i="10"/>
  <c r="H253" i="10"/>
  <c r="G253" i="10"/>
  <c r="F253" i="10"/>
  <c r="C253" i="10"/>
  <c r="B253" i="10"/>
  <c r="A253" i="10"/>
  <c r="U252" i="10"/>
  <c r="S252" i="10"/>
  <c r="P252" i="10"/>
  <c r="O252" i="10"/>
  <c r="N252" i="10"/>
  <c r="M252" i="10"/>
  <c r="L252" i="10"/>
  <c r="K252" i="10"/>
  <c r="J252" i="10"/>
  <c r="I252" i="10"/>
  <c r="H252" i="10"/>
  <c r="G252" i="10"/>
  <c r="F252" i="10"/>
  <c r="C252" i="10"/>
  <c r="B252" i="10"/>
  <c r="A252" i="10"/>
  <c r="U251" i="10"/>
  <c r="S251" i="10"/>
  <c r="P251" i="10"/>
  <c r="O251" i="10"/>
  <c r="N251" i="10"/>
  <c r="M251" i="10"/>
  <c r="L251" i="10"/>
  <c r="K251" i="10"/>
  <c r="J251" i="10"/>
  <c r="I251" i="10"/>
  <c r="H251" i="10"/>
  <c r="G251" i="10"/>
  <c r="F251" i="10"/>
  <c r="C251" i="10"/>
  <c r="B251" i="10"/>
  <c r="A251" i="10"/>
  <c r="U250" i="10"/>
  <c r="S250" i="10"/>
  <c r="P250" i="10"/>
  <c r="O250" i="10"/>
  <c r="N250" i="10"/>
  <c r="M250" i="10"/>
  <c r="L250" i="10"/>
  <c r="K250" i="10"/>
  <c r="J250" i="10"/>
  <c r="I250" i="10"/>
  <c r="H250" i="10"/>
  <c r="G250" i="10"/>
  <c r="F250" i="10"/>
  <c r="C250" i="10"/>
  <c r="B250" i="10"/>
  <c r="A250" i="10"/>
  <c r="U249" i="10"/>
  <c r="S249" i="10"/>
  <c r="P249" i="10"/>
  <c r="O249" i="10"/>
  <c r="N249" i="10"/>
  <c r="M249" i="10"/>
  <c r="L249" i="10"/>
  <c r="K249" i="10"/>
  <c r="J249" i="10"/>
  <c r="I249" i="10"/>
  <c r="H249" i="10"/>
  <c r="G249" i="10"/>
  <c r="F249" i="10"/>
  <c r="C249" i="10"/>
  <c r="B249" i="10"/>
  <c r="A249" i="10"/>
  <c r="U248" i="10"/>
  <c r="S248" i="10"/>
  <c r="P248" i="10"/>
  <c r="O248" i="10"/>
  <c r="N248" i="10"/>
  <c r="M248" i="10"/>
  <c r="L248" i="10"/>
  <c r="K248" i="10"/>
  <c r="J248" i="10"/>
  <c r="I248" i="10"/>
  <c r="H248" i="10"/>
  <c r="G248" i="10"/>
  <c r="F248" i="10"/>
  <c r="C248" i="10"/>
  <c r="B248" i="10"/>
  <c r="A248" i="10"/>
  <c r="U247" i="10"/>
  <c r="S247" i="10"/>
  <c r="P247" i="10"/>
  <c r="O247" i="10"/>
  <c r="N247" i="10"/>
  <c r="M247" i="10"/>
  <c r="L247" i="10"/>
  <c r="K247" i="10"/>
  <c r="J247" i="10"/>
  <c r="I247" i="10"/>
  <c r="H247" i="10"/>
  <c r="G247" i="10"/>
  <c r="F247" i="10"/>
  <c r="C247" i="10"/>
  <c r="B247" i="10"/>
  <c r="A247" i="10"/>
  <c r="U246" i="10"/>
  <c r="S246" i="10"/>
  <c r="P246" i="10"/>
  <c r="O246" i="10"/>
  <c r="N246" i="10"/>
  <c r="M246" i="10"/>
  <c r="L246" i="10"/>
  <c r="K246" i="10"/>
  <c r="J246" i="10"/>
  <c r="I246" i="10"/>
  <c r="H246" i="10"/>
  <c r="G246" i="10"/>
  <c r="F246" i="10"/>
  <c r="C246" i="10"/>
  <c r="B246" i="10"/>
  <c r="A246" i="10"/>
  <c r="U245" i="10"/>
  <c r="S245" i="10"/>
  <c r="P245" i="10"/>
  <c r="O245" i="10"/>
  <c r="N245" i="10"/>
  <c r="M245" i="10"/>
  <c r="L245" i="10"/>
  <c r="K245" i="10"/>
  <c r="J245" i="10"/>
  <c r="I245" i="10"/>
  <c r="H245" i="10"/>
  <c r="G245" i="10"/>
  <c r="F245" i="10"/>
  <c r="C245" i="10"/>
  <c r="B245" i="10"/>
  <c r="A245" i="10"/>
  <c r="U244" i="10"/>
  <c r="S244" i="10"/>
  <c r="P244" i="10"/>
  <c r="O244" i="10"/>
  <c r="N244" i="10"/>
  <c r="M244" i="10"/>
  <c r="L244" i="10"/>
  <c r="K244" i="10"/>
  <c r="J244" i="10"/>
  <c r="I244" i="10"/>
  <c r="H244" i="10"/>
  <c r="G244" i="10"/>
  <c r="F244" i="10"/>
  <c r="C244" i="10"/>
  <c r="B244" i="10"/>
  <c r="A244" i="10"/>
  <c r="U243" i="10"/>
  <c r="S243" i="10"/>
  <c r="P243" i="10"/>
  <c r="O243" i="10"/>
  <c r="N243" i="10"/>
  <c r="M243" i="10"/>
  <c r="L243" i="10"/>
  <c r="K243" i="10"/>
  <c r="J243" i="10"/>
  <c r="I243" i="10"/>
  <c r="H243" i="10"/>
  <c r="G243" i="10"/>
  <c r="F243" i="10"/>
  <c r="C243" i="10"/>
  <c r="B243" i="10"/>
  <c r="A243" i="10"/>
  <c r="U242" i="10"/>
  <c r="S242" i="10"/>
  <c r="P242" i="10"/>
  <c r="O242" i="10"/>
  <c r="N242" i="10"/>
  <c r="M242" i="10"/>
  <c r="L242" i="10"/>
  <c r="K242" i="10"/>
  <c r="J242" i="10"/>
  <c r="I242" i="10"/>
  <c r="H242" i="10"/>
  <c r="G242" i="10"/>
  <c r="F242" i="10"/>
  <c r="C242" i="10"/>
  <c r="B242" i="10"/>
  <c r="A242" i="10"/>
  <c r="U241" i="10"/>
  <c r="S241" i="10"/>
  <c r="P241" i="10"/>
  <c r="O241" i="10"/>
  <c r="N241" i="10"/>
  <c r="M241" i="10"/>
  <c r="L241" i="10"/>
  <c r="K241" i="10"/>
  <c r="J241" i="10"/>
  <c r="I241" i="10"/>
  <c r="H241" i="10"/>
  <c r="G241" i="10"/>
  <c r="F241" i="10"/>
  <c r="C241" i="10"/>
  <c r="B241" i="10"/>
  <c r="A241" i="10"/>
  <c r="U240" i="10"/>
  <c r="S240" i="10"/>
  <c r="P240" i="10"/>
  <c r="O240" i="10"/>
  <c r="N240" i="10"/>
  <c r="M240" i="10"/>
  <c r="L240" i="10"/>
  <c r="K240" i="10"/>
  <c r="J240" i="10"/>
  <c r="I240" i="10"/>
  <c r="H240" i="10"/>
  <c r="G240" i="10"/>
  <c r="F240" i="10"/>
  <c r="C240" i="10"/>
  <c r="B240" i="10"/>
  <c r="A240" i="10"/>
  <c r="U239" i="10"/>
  <c r="S239" i="10"/>
  <c r="P239" i="10"/>
  <c r="O239" i="10"/>
  <c r="N239" i="10"/>
  <c r="M239" i="10"/>
  <c r="L239" i="10"/>
  <c r="K239" i="10"/>
  <c r="J239" i="10"/>
  <c r="I239" i="10"/>
  <c r="H239" i="10"/>
  <c r="G239" i="10"/>
  <c r="F239" i="10"/>
  <c r="C239" i="10"/>
  <c r="B239" i="10"/>
  <c r="A239" i="10"/>
  <c r="U238" i="10"/>
  <c r="S238" i="10"/>
  <c r="P238" i="10"/>
  <c r="O238" i="10"/>
  <c r="N238" i="10"/>
  <c r="M238" i="10"/>
  <c r="L238" i="10"/>
  <c r="K238" i="10"/>
  <c r="J238" i="10"/>
  <c r="I238" i="10"/>
  <c r="H238" i="10"/>
  <c r="G238" i="10"/>
  <c r="F238" i="10"/>
  <c r="C238" i="10"/>
  <c r="B238" i="10"/>
  <c r="A238" i="10"/>
  <c r="U237" i="10"/>
  <c r="S237" i="10"/>
  <c r="P237" i="10"/>
  <c r="O237" i="10"/>
  <c r="N237" i="10"/>
  <c r="M237" i="10"/>
  <c r="L237" i="10"/>
  <c r="K237" i="10"/>
  <c r="J237" i="10"/>
  <c r="I237" i="10"/>
  <c r="H237" i="10"/>
  <c r="G237" i="10"/>
  <c r="F237" i="10"/>
  <c r="C237" i="10"/>
  <c r="B237" i="10"/>
  <c r="A237" i="10"/>
  <c r="U236" i="10"/>
  <c r="S236" i="10"/>
  <c r="P236" i="10"/>
  <c r="O236" i="10"/>
  <c r="N236" i="10"/>
  <c r="M236" i="10"/>
  <c r="L236" i="10"/>
  <c r="K236" i="10"/>
  <c r="J236" i="10"/>
  <c r="I236" i="10"/>
  <c r="H236" i="10"/>
  <c r="G236" i="10"/>
  <c r="F236" i="10"/>
  <c r="C236" i="10"/>
  <c r="B236" i="10"/>
  <c r="A236" i="10"/>
  <c r="U235" i="10"/>
  <c r="S235" i="10"/>
  <c r="P235" i="10"/>
  <c r="O235" i="10"/>
  <c r="N235" i="10"/>
  <c r="M235" i="10"/>
  <c r="L235" i="10"/>
  <c r="K235" i="10"/>
  <c r="J235" i="10"/>
  <c r="I235" i="10"/>
  <c r="H235" i="10"/>
  <c r="G235" i="10"/>
  <c r="F235" i="10"/>
  <c r="C235" i="10"/>
  <c r="B235" i="10"/>
  <c r="A235" i="10"/>
  <c r="U234" i="10"/>
  <c r="S234" i="10"/>
  <c r="P234" i="10"/>
  <c r="O234" i="10"/>
  <c r="N234" i="10"/>
  <c r="M234" i="10"/>
  <c r="L234" i="10"/>
  <c r="K234" i="10"/>
  <c r="J234" i="10"/>
  <c r="I234" i="10"/>
  <c r="H234" i="10"/>
  <c r="G234" i="10"/>
  <c r="F234" i="10"/>
  <c r="C234" i="10"/>
  <c r="B234" i="10"/>
  <c r="A234" i="10"/>
  <c r="U233" i="10"/>
  <c r="S233" i="10"/>
  <c r="P233" i="10"/>
  <c r="O233" i="10"/>
  <c r="N233" i="10"/>
  <c r="M233" i="10"/>
  <c r="L233" i="10"/>
  <c r="K233" i="10"/>
  <c r="J233" i="10"/>
  <c r="I233" i="10"/>
  <c r="H233" i="10"/>
  <c r="G233" i="10"/>
  <c r="F233" i="10"/>
  <c r="C233" i="10"/>
  <c r="B233" i="10"/>
  <c r="A233" i="10"/>
  <c r="U232" i="10"/>
  <c r="S232" i="10"/>
  <c r="P232" i="10"/>
  <c r="O232" i="10"/>
  <c r="N232" i="10"/>
  <c r="M232" i="10"/>
  <c r="L232" i="10"/>
  <c r="K232" i="10"/>
  <c r="J232" i="10"/>
  <c r="I232" i="10"/>
  <c r="H232" i="10"/>
  <c r="G232" i="10"/>
  <c r="F232" i="10"/>
  <c r="C232" i="10"/>
  <c r="B232" i="10"/>
  <c r="A232" i="10"/>
  <c r="U231" i="10"/>
  <c r="S231" i="10"/>
  <c r="P231" i="10"/>
  <c r="O231" i="10"/>
  <c r="N231" i="10"/>
  <c r="M231" i="10"/>
  <c r="L231" i="10"/>
  <c r="K231" i="10"/>
  <c r="J231" i="10"/>
  <c r="I231" i="10"/>
  <c r="H231" i="10"/>
  <c r="G231" i="10"/>
  <c r="F231" i="10"/>
  <c r="C231" i="10"/>
  <c r="B231" i="10"/>
  <c r="A231" i="10"/>
  <c r="U230" i="10"/>
  <c r="S230" i="10"/>
  <c r="P230" i="10"/>
  <c r="O230" i="10"/>
  <c r="N230" i="10"/>
  <c r="M230" i="10"/>
  <c r="L230" i="10"/>
  <c r="K230" i="10"/>
  <c r="J230" i="10"/>
  <c r="I230" i="10"/>
  <c r="H230" i="10"/>
  <c r="G230" i="10"/>
  <c r="F230" i="10"/>
  <c r="C230" i="10"/>
  <c r="B230" i="10"/>
  <c r="A230" i="10"/>
  <c r="U229" i="10"/>
  <c r="S229" i="10"/>
  <c r="P229" i="10"/>
  <c r="O229" i="10"/>
  <c r="N229" i="10"/>
  <c r="M229" i="10"/>
  <c r="L229" i="10"/>
  <c r="K229" i="10"/>
  <c r="J229" i="10"/>
  <c r="I229" i="10"/>
  <c r="H229" i="10"/>
  <c r="G229" i="10"/>
  <c r="F229" i="10"/>
  <c r="C229" i="10"/>
  <c r="B229" i="10"/>
  <c r="A229" i="10"/>
  <c r="U228" i="10"/>
  <c r="S228" i="10"/>
  <c r="P228" i="10"/>
  <c r="O228" i="10"/>
  <c r="N228" i="10"/>
  <c r="M228" i="10"/>
  <c r="L228" i="10"/>
  <c r="K228" i="10"/>
  <c r="J228" i="10"/>
  <c r="I228" i="10"/>
  <c r="H228" i="10"/>
  <c r="G228" i="10"/>
  <c r="F228" i="10"/>
  <c r="C228" i="10"/>
  <c r="B228" i="10"/>
  <c r="A228" i="10"/>
  <c r="U227" i="10"/>
  <c r="S227" i="10"/>
  <c r="P227" i="10"/>
  <c r="O227" i="10"/>
  <c r="N227" i="10"/>
  <c r="M227" i="10"/>
  <c r="L227" i="10"/>
  <c r="K227" i="10"/>
  <c r="J227" i="10"/>
  <c r="I227" i="10"/>
  <c r="H227" i="10"/>
  <c r="G227" i="10"/>
  <c r="F227" i="10"/>
  <c r="C227" i="10"/>
  <c r="B227" i="10"/>
  <c r="A227" i="10"/>
  <c r="U226" i="10"/>
  <c r="S226" i="10"/>
  <c r="P226" i="10"/>
  <c r="O226" i="10"/>
  <c r="N226" i="10"/>
  <c r="M226" i="10"/>
  <c r="L226" i="10"/>
  <c r="K226" i="10"/>
  <c r="J226" i="10"/>
  <c r="I226" i="10"/>
  <c r="H226" i="10"/>
  <c r="G226" i="10"/>
  <c r="F226" i="10"/>
  <c r="C226" i="10"/>
  <c r="B226" i="10"/>
  <c r="A226" i="10"/>
  <c r="U225" i="10"/>
  <c r="S225" i="10"/>
  <c r="P225" i="10"/>
  <c r="O225" i="10"/>
  <c r="N225" i="10"/>
  <c r="M225" i="10"/>
  <c r="L225" i="10"/>
  <c r="K225" i="10"/>
  <c r="J225" i="10"/>
  <c r="I225" i="10"/>
  <c r="H225" i="10"/>
  <c r="G225" i="10"/>
  <c r="F225" i="10"/>
  <c r="C225" i="10"/>
  <c r="B225" i="10"/>
  <c r="A225" i="10"/>
  <c r="U224" i="10"/>
  <c r="S224" i="10"/>
  <c r="P224" i="10"/>
  <c r="O224" i="10"/>
  <c r="N224" i="10"/>
  <c r="M224" i="10"/>
  <c r="L224" i="10"/>
  <c r="K224" i="10"/>
  <c r="J224" i="10"/>
  <c r="I224" i="10"/>
  <c r="H224" i="10"/>
  <c r="G224" i="10"/>
  <c r="F224" i="10"/>
  <c r="C224" i="10"/>
  <c r="B224" i="10"/>
  <c r="A224" i="10"/>
  <c r="U223" i="10"/>
  <c r="S223" i="10"/>
  <c r="P223" i="10"/>
  <c r="O223" i="10"/>
  <c r="N223" i="10"/>
  <c r="M223" i="10"/>
  <c r="L223" i="10"/>
  <c r="K223" i="10"/>
  <c r="J223" i="10"/>
  <c r="I223" i="10"/>
  <c r="H223" i="10"/>
  <c r="G223" i="10"/>
  <c r="F223" i="10"/>
  <c r="C223" i="10"/>
  <c r="B223" i="10"/>
  <c r="A223" i="10"/>
  <c r="U222" i="10"/>
  <c r="S222" i="10"/>
  <c r="P222" i="10"/>
  <c r="O222" i="10"/>
  <c r="N222" i="10"/>
  <c r="M222" i="10"/>
  <c r="L222" i="10"/>
  <c r="K222" i="10"/>
  <c r="J222" i="10"/>
  <c r="I222" i="10"/>
  <c r="H222" i="10"/>
  <c r="G222" i="10"/>
  <c r="F222" i="10"/>
  <c r="C222" i="10"/>
  <c r="B222" i="10"/>
  <c r="A222" i="10"/>
  <c r="U221" i="10"/>
  <c r="S221" i="10"/>
  <c r="P221" i="10"/>
  <c r="O221" i="10"/>
  <c r="N221" i="10"/>
  <c r="M221" i="10"/>
  <c r="L221" i="10"/>
  <c r="K221" i="10"/>
  <c r="J221" i="10"/>
  <c r="I221" i="10"/>
  <c r="H221" i="10"/>
  <c r="G221" i="10"/>
  <c r="F221" i="10"/>
  <c r="C221" i="10"/>
  <c r="B221" i="10"/>
  <c r="A221" i="10"/>
  <c r="U220" i="10"/>
  <c r="S220" i="10"/>
  <c r="P220" i="10"/>
  <c r="O220" i="10"/>
  <c r="N220" i="10"/>
  <c r="M220" i="10"/>
  <c r="L220" i="10"/>
  <c r="K220" i="10"/>
  <c r="J220" i="10"/>
  <c r="I220" i="10"/>
  <c r="H220" i="10"/>
  <c r="G220" i="10"/>
  <c r="F220" i="10"/>
  <c r="C220" i="10"/>
  <c r="B220" i="10"/>
  <c r="A220" i="10"/>
  <c r="U219" i="10"/>
  <c r="S219" i="10"/>
  <c r="P219" i="10"/>
  <c r="O219" i="10"/>
  <c r="N219" i="10"/>
  <c r="M219" i="10"/>
  <c r="L219" i="10"/>
  <c r="K219" i="10"/>
  <c r="J219" i="10"/>
  <c r="I219" i="10"/>
  <c r="H219" i="10"/>
  <c r="G219" i="10"/>
  <c r="F219" i="10"/>
  <c r="C219" i="10"/>
  <c r="B219" i="10"/>
  <c r="A219" i="10"/>
  <c r="U218" i="10"/>
  <c r="S218" i="10"/>
  <c r="P218" i="10"/>
  <c r="O218" i="10"/>
  <c r="N218" i="10"/>
  <c r="M218" i="10"/>
  <c r="L218" i="10"/>
  <c r="K218" i="10"/>
  <c r="J218" i="10"/>
  <c r="I218" i="10"/>
  <c r="H218" i="10"/>
  <c r="G218" i="10"/>
  <c r="F218" i="10"/>
  <c r="C218" i="10"/>
  <c r="B218" i="10"/>
  <c r="A218" i="10"/>
  <c r="U217" i="10"/>
  <c r="S217" i="10"/>
  <c r="P217" i="10"/>
  <c r="O217" i="10"/>
  <c r="N217" i="10"/>
  <c r="M217" i="10"/>
  <c r="L217" i="10"/>
  <c r="K217" i="10"/>
  <c r="J217" i="10"/>
  <c r="I217" i="10"/>
  <c r="H217" i="10"/>
  <c r="G217" i="10"/>
  <c r="F217" i="10"/>
  <c r="C217" i="10"/>
  <c r="B217" i="10"/>
  <c r="A217" i="10"/>
  <c r="U216" i="10"/>
  <c r="S216" i="10"/>
  <c r="P216" i="10"/>
  <c r="O216" i="10"/>
  <c r="N216" i="10"/>
  <c r="M216" i="10"/>
  <c r="L216" i="10"/>
  <c r="K216" i="10"/>
  <c r="J216" i="10"/>
  <c r="I216" i="10"/>
  <c r="H216" i="10"/>
  <c r="G216" i="10"/>
  <c r="F216" i="10"/>
  <c r="C216" i="10"/>
  <c r="B216" i="10"/>
  <c r="A216" i="10"/>
  <c r="U215" i="10"/>
  <c r="S215" i="10"/>
  <c r="P215" i="10"/>
  <c r="O215" i="10"/>
  <c r="N215" i="10"/>
  <c r="M215" i="10"/>
  <c r="L215" i="10"/>
  <c r="K215" i="10"/>
  <c r="J215" i="10"/>
  <c r="I215" i="10"/>
  <c r="H215" i="10"/>
  <c r="G215" i="10"/>
  <c r="F215" i="10"/>
  <c r="C215" i="10"/>
  <c r="B215" i="10"/>
  <c r="A215" i="10"/>
  <c r="U214" i="10"/>
  <c r="S214" i="10"/>
  <c r="P214" i="10"/>
  <c r="O214" i="10"/>
  <c r="N214" i="10"/>
  <c r="M214" i="10"/>
  <c r="L214" i="10"/>
  <c r="K214" i="10"/>
  <c r="J214" i="10"/>
  <c r="I214" i="10"/>
  <c r="H214" i="10"/>
  <c r="G214" i="10"/>
  <c r="F214" i="10"/>
  <c r="C214" i="10"/>
  <c r="B214" i="10"/>
  <c r="A214" i="10"/>
  <c r="U213" i="10"/>
  <c r="S213" i="10"/>
  <c r="P213" i="10"/>
  <c r="O213" i="10"/>
  <c r="N213" i="10"/>
  <c r="M213" i="10"/>
  <c r="L213" i="10"/>
  <c r="K213" i="10"/>
  <c r="J213" i="10"/>
  <c r="I213" i="10"/>
  <c r="H213" i="10"/>
  <c r="G213" i="10"/>
  <c r="F213" i="10"/>
  <c r="C213" i="10"/>
  <c r="B213" i="10"/>
  <c r="A213" i="10"/>
  <c r="U212" i="10"/>
  <c r="S212" i="10"/>
  <c r="P212" i="10"/>
  <c r="O212" i="10"/>
  <c r="N212" i="10"/>
  <c r="M212" i="10"/>
  <c r="L212" i="10"/>
  <c r="K212" i="10"/>
  <c r="J212" i="10"/>
  <c r="I212" i="10"/>
  <c r="H212" i="10"/>
  <c r="G212" i="10"/>
  <c r="F212" i="10"/>
  <c r="C212" i="10"/>
  <c r="B212" i="10"/>
  <c r="A212" i="10"/>
  <c r="U211" i="10"/>
  <c r="S211" i="10"/>
  <c r="P211" i="10"/>
  <c r="O211" i="10"/>
  <c r="N211" i="10"/>
  <c r="M211" i="10"/>
  <c r="L211" i="10"/>
  <c r="K211" i="10"/>
  <c r="J211" i="10"/>
  <c r="I211" i="10"/>
  <c r="H211" i="10"/>
  <c r="G211" i="10"/>
  <c r="F211" i="10"/>
  <c r="C211" i="10"/>
  <c r="B211" i="10"/>
  <c r="A211" i="10"/>
  <c r="U210" i="10"/>
  <c r="S210" i="10"/>
  <c r="P210" i="10"/>
  <c r="O210" i="10"/>
  <c r="N210" i="10"/>
  <c r="M210" i="10"/>
  <c r="L210" i="10"/>
  <c r="K210" i="10"/>
  <c r="J210" i="10"/>
  <c r="I210" i="10"/>
  <c r="H210" i="10"/>
  <c r="G210" i="10"/>
  <c r="F210" i="10"/>
  <c r="C210" i="10"/>
  <c r="B210" i="10"/>
  <c r="A210" i="10"/>
  <c r="U209" i="10"/>
  <c r="S209" i="10"/>
  <c r="P209" i="10"/>
  <c r="O209" i="10"/>
  <c r="N209" i="10"/>
  <c r="M209" i="10"/>
  <c r="L209" i="10"/>
  <c r="K209" i="10"/>
  <c r="J209" i="10"/>
  <c r="I209" i="10"/>
  <c r="H209" i="10"/>
  <c r="G209" i="10"/>
  <c r="F209" i="10"/>
  <c r="C209" i="10"/>
  <c r="B209" i="10"/>
  <c r="A209" i="10"/>
  <c r="U208" i="10"/>
  <c r="S208" i="10"/>
  <c r="P208" i="10"/>
  <c r="O208" i="10"/>
  <c r="N208" i="10"/>
  <c r="M208" i="10"/>
  <c r="L208" i="10"/>
  <c r="K208" i="10"/>
  <c r="J208" i="10"/>
  <c r="I208" i="10"/>
  <c r="H208" i="10"/>
  <c r="G208" i="10"/>
  <c r="F208" i="10"/>
  <c r="C208" i="10"/>
  <c r="B208" i="10"/>
  <c r="A208" i="10"/>
  <c r="U207" i="10"/>
  <c r="S207" i="10"/>
  <c r="P207" i="10"/>
  <c r="O207" i="10"/>
  <c r="N207" i="10"/>
  <c r="M207" i="10"/>
  <c r="L207" i="10"/>
  <c r="K207" i="10"/>
  <c r="J207" i="10"/>
  <c r="I207" i="10"/>
  <c r="H207" i="10"/>
  <c r="G207" i="10"/>
  <c r="F207" i="10"/>
  <c r="C207" i="10"/>
  <c r="B207" i="10"/>
  <c r="A207" i="10"/>
  <c r="U206" i="10"/>
  <c r="S206" i="10"/>
  <c r="P206" i="10"/>
  <c r="O206" i="10"/>
  <c r="N206" i="10"/>
  <c r="M206" i="10"/>
  <c r="L206" i="10"/>
  <c r="K206" i="10"/>
  <c r="J206" i="10"/>
  <c r="I206" i="10"/>
  <c r="H206" i="10"/>
  <c r="G206" i="10"/>
  <c r="F206" i="10"/>
  <c r="C206" i="10"/>
  <c r="B206" i="10"/>
  <c r="A206" i="10"/>
  <c r="U205" i="10"/>
  <c r="S205" i="10"/>
  <c r="P205" i="10"/>
  <c r="O205" i="10"/>
  <c r="N205" i="10"/>
  <c r="M205" i="10"/>
  <c r="L205" i="10"/>
  <c r="K205" i="10"/>
  <c r="J205" i="10"/>
  <c r="I205" i="10"/>
  <c r="H205" i="10"/>
  <c r="G205" i="10"/>
  <c r="F205" i="10"/>
  <c r="C205" i="10"/>
  <c r="B205" i="10"/>
  <c r="A205" i="10"/>
  <c r="U204" i="10"/>
  <c r="S204" i="10"/>
  <c r="P204" i="10"/>
  <c r="O204" i="10"/>
  <c r="N204" i="10"/>
  <c r="M204" i="10"/>
  <c r="L204" i="10"/>
  <c r="K204" i="10"/>
  <c r="J204" i="10"/>
  <c r="I204" i="10"/>
  <c r="H204" i="10"/>
  <c r="G204" i="10"/>
  <c r="F204" i="10"/>
  <c r="C204" i="10"/>
  <c r="B204" i="10"/>
  <c r="A204" i="10"/>
  <c r="U203" i="10"/>
  <c r="S203" i="10"/>
  <c r="P203" i="10"/>
  <c r="O203" i="10"/>
  <c r="N203" i="10"/>
  <c r="M203" i="10"/>
  <c r="L203" i="10"/>
  <c r="K203" i="10"/>
  <c r="J203" i="10"/>
  <c r="I203" i="10"/>
  <c r="H203" i="10"/>
  <c r="G203" i="10"/>
  <c r="F203" i="10"/>
  <c r="C203" i="10"/>
  <c r="B203" i="10"/>
  <c r="A203" i="10"/>
  <c r="U202" i="10"/>
  <c r="S202" i="10"/>
  <c r="P202" i="10"/>
  <c r="O202" i="10"/>
  <c r="N202" i="10"/>
  <c r="M202" i="10"/>
  <c r="L202" i="10"/>
  <c r="K202" i="10"/>
  <c r="J202" i="10"/>
  <c r="I202" i="10"/>
  <c r="H202" i="10"/>
  <c r="G202" i="10"/>
  <c r="F202" i="10"/>
  <c r="C202" i="10"/>
  <c r="B202" i="10"/>
  <c r="A202" i="10"/>
  <c r="U201" i="10"/>
  <c r="S201" i="10"/>
  <c r="P201" i="10"/>
  <c r="O201" i="10"/>
  <c r="N201" i="10"/>
  <c r="M201" i="10"/>
  <c r="L201" i="10"/>
  <c r="K201" i="10"/>
  <c r="J201" i="10"/>
  <c r="I201" i="10"/>
  <c r="H201" i="10"/>
  <c r="G201" i="10"/>
  <c r="F201" i="10"/>
  <c r="C201" i="10"/>
  <c r="B201" i="10"/>
  <c r="A201" i="10"/>
  <c r="U200" i="10"/>
  <c r="S200" i="10"/>
  <c r="P200" i="10"/>
  <c r="O200" i="10"/>
  <c r="N200" i="10"/>
  <c r="M200" i="10"/>
  <c r="L200" i="10"/>
  <c r="K200" i="10"/>
  <c r="J200" i="10"/>
  <c r="I200" i="10"/>
  <c r="H200" i="10"/>
  <c r="G200" i="10"/>
  <c r="F200" i="10"/>
  <c r="C200" i="10"/>
  <c r="B200" i="10"/>
  <c r="A200" i="10"/>
  <c r="U199" i="10"/>
  <c r="S199" i="10"/>
  <c r="P199" i="10"/>
  <c r="O199" i="10"/>
  <c r="N199" i="10"/>
  <c r="M199" i="10"/>
  <c r="L199" i="10"/>
  <c r="K199" i="10"/>
  <c r="J199" i="10"/>
  <c r="I199" i="10"/>
  <c r="H199" i="10"/>
  <c r="G199" i="10"/>
  <c r="F199" i="10"/>
  <c r="C199" i="10"/>
  <c r="B199" i="10"/>
  <c r="A199" i="10"/>
  <c r="U198" i="10"/>
  <c r="S198" i="10"/>
  <c r="P198" i="10"/>
  <c r="O198" i="10"/>
  <c r="N198" i="10"/>
  <c r="M198" i="10"/>
  <c r="L198" i="10"/>
  <c r="K198" i="10"/>
  <c r="J198" i="10"/>
  <c r="I198" i="10"/>
  <c r="H198" i="10"/>
  <c r="G198" i="10"/>
  <c r="F198" i="10"/>
  <c r="C198" i="10"/>
  <c r="B198" i="10"/>
  <c r="A198" i="10"/>
  <c r="U197" i="10"/>
  <c r="S197" i="10"/>
  <c r="P197" i="10"/>
  <c r="O197" i="10"/>
  <c r="N197" i="10"/>
  <c r="M197" i="10"/>
  <c r="L197" i="10"/>
  <c r="K197" i="10"/>
  <c r="J197" i="10"/>
  <c r="I197" i="10"/>
  <c r="H197" i="10"/>
  <c r="G197" i="10"/>
  <c r="F197" i="10"/>
  <c r="C197" i="10"/>
  <c r="B197" i="10"/>
  <c r="A197" i="10"/>
  <c r="U196" i="10"/>
  <c r="S196" i="10"/>
  <c r="P196" i="10"/>
  <c r="O196" i="10"/>
  <c r="N196" i="10"/>
  <c r="M196" i="10"/>
  <c r="L196" i="10"/>
  <c r="K196" i="10"/>
  <c r="J196" i="10"/>
  <c r="I196" i="10"/>
  <c r="H196" i="10"/>
  <c r="G196" i="10"/>
  <c r="F196" i="10"/>
  <c r="C196" i="10"/>
  <c r="B196" i="10"/>
  <c r="A196" i="10"/>
  <c r="U195" i="10"/>
  <c r="S195" i="10"/>
  <c r="P195" i="10"/>
  <c r="O195" i="10"/>
  <c r="N195" i="10"/>
  <c r="M195" i="10"/>
  <c r="L195" i="10"/>
  <c r="K195" i="10"/>
  <c r="J195" i="10"/>
  <c r="I195" i="10"/>
  <c r="H195" i="10"/>
  <c r="G195" i="10"/>
  <c r="F195" i="10"/>
  <c r="C195" i="10"/>
  <c r="B195" i="10"/>
  <c r="A195" i="10"/>
  <c r="U194" i="10"/>
  <c r="S194" i="10"/>
  <c r="P194" i="10"/>
  <c r="O194" i="10"/>
  <c r="N194" i="10"/>
  <c r="M194" i="10"/>
  <c r="L194" i="10"/>
  <c r="K194" i="10"/>
  <c r="J194" i="10"/>
  <c r="I194" i="10"/>
  <c r="H194" i="10"/>
  <c r="G194" i="10"/>
  <c r="F194" i="10"/>
  <c r="C194" i="10"/>
  <c r="B194" i="10"/>
  <c r="A194" i="10"/>
  <c r="U193" i="10"/>
  <c r="S193" i="10"/>
  <c r="P193" i="10"/>
  <c r="O193" i="10"/>
  <c r="N193" i="10"/>
  <c r="M193" i="10"/>
  <c r="L193" i="10"/>
  <c r="K193" i="10"/>
  <c r="J193" i="10"/>
  <c r="I193" i="10"/>
  <c r="H193" i="10"/>
  <c r="G193" i="10"/>
  <c r="F193" i="10"/>
  <c r="C193" i="10"/>
  <c r="B193" i="10"/>
  <c r="A193" i="10"/>
  <c r="U192" i="10"/>
  <c r="S192" i="10"/>
  <c r="P192" i="10"/>
  <c r="O192" i="10"/>
  <c r="N192" i="10"/>
  <c r="M192" i="10"/>
  <c r="L192" i="10"/>
  <c r="K192" i="10"/>
  <c r="J192" i="10"/>
  <c r="I192" i="10"/>
  <c r="H192" i="10"/>
  <c r="G192" i="10"/>
  <c r="F192" i="10"/>
  <c r="C192" i="10"/>
  <c r="B192" i="10"/>
  <c r="A192" i="10"/>
  <c r="U191" i="10"/>
  <c r="S191" i="10"/>
  <c r="P191" i="10"/>
  <c r="O191" i="10"/>
  <c r="N191" i="10"/>
  <c r="M191" i="10"/>
  <c r="L191" i="10"/>
  <c r="K191" i="10"/>
  <c r="J191" i="10"/>
  <c r="I191" i="10"/>
  <c r="H191" i="10"/>
  <c r="G191" i="10"/>
  <c r="F191" i="10"/>
  <c r="C191" i="10"/>
  <c r="B191" i="10"/>
  <c r="A191" i="10"/>
  <c r="U190" i="10"/>
  <c r="S190" i="10"/>
  <c r="P190" i="10"/>
  <c r="O190" i="10"/>
  <c r="N190" i="10"/>
  <c r="M190" i="10"/>
  <c r="L190" i="10"/>
  <c r="K190" i="10"/>
  <c r="J190" i="10"/>
  <c r="I190" i="10"/>
  <c r="H190" i="10"/>
  <c r="G190" i="10"/>
  <c r="F190" i="10"/>
  <c r="C190" i="10"/>
  <c r="B190" i="10"/>
  <c r="A190" i="10"/>
  <c r="U189" i="10"/>
  <c r="S189" i="10"/>
  <c r="P189" i="10"/>
  <c r="O189" i="10"/>
  <c r="N189" i="10"/>
  <c r="M189" i="10"/>
  <c r="L189" i="10"/>
  <c r="K189" i="10"/>
  <c r="J189" i="10"/>
  <c r="I189" i="10"/>
  <c r="H189" i="10"/>
  <c r="G189" i="10"/>
  <c r="F189" i="10"/>
  <c r="C189" i="10"/>
  <c r="B189" i="10"/>
  <c r="A189" i="10"/>
  <c r="U188" i="10"/>
  <c r="S188" i="10"/>
  <c r="P188" i="10"/>
  <c r="O188" i="10"/>
  <c r="N188" i="10"/>
  <c r="M188" i="10"/>
  <c r="L188" i="10"/>
  <c r="K188" i="10"/>
  <c r="J188" i="10"/>
  <c r="I188" i="10"/>
  <c r="H188" i="10"/>
  <c r="G188" i="10"/>
  <c r="F188" i="10"/>
  <c r="C188" i="10"/>
  <c r="B188" i="10"/>
  <c r="A188" i="10"/>
  <c r="U187" i="10"/>
  <c r="S187" i="10"/>
  <c r="P187" i="10"/>
  <c r="O187" i="10"/>
  <c r="N187" i="10"/>
  <c r="M187" i="10"/>
  <c r="L187" i="10"/>
  <c r="K187" i="10"/>
  <c r="J187" i="10"/>
  <c r="I187" i="10"/>
  <c r="H187" i="10"/>
  <c r="G187" i="10"/>
  <c r="F187" i="10"/>
  <c r="C187" i="10"/>
  <c r="B187" i="10"/>
  <c r="A187" i="10"/>
  <c r="U186" i="10"/>
  <c r="S186" i="10"/>
  <c r="P186" i="10"/>
  <c r="O186" i="10"/>
  <c r="N186" i="10"/>
  <c r="M186" i="10"/>
  <c r="L186" i="10"/>
  <c r="K186" i="10"/>
  <c r="J186" i="10"/>
  <c r="I186" i="10"/>
  <c r="H186" i="10"/>
  <c r="G186" i="10"/>
  <c r="F186" i="10"/>
  <c r="C186" i="10"/>
  <c r="B186" i="10"/>
  <c r="A186" i="10"/>
  <c r="U185" i="10"/>
  <c r="S185" i="10"/>
  <c r="P185" i="10"/>
  <c r="O185" i="10"/>
  <c r="N185" i="10"/>
  <c r="M185" i="10"/>
  <c r="L185" i="10"/>
  <c r="K185" i="10"/>
  <c r="J185" i="10"/>
  <c r="I185" i="10"/>
  <c r="H185" i="10"/>
  <c r="G185" i="10"/>
  <c r="F185" i="10"/>
  <c r="C185" i="10"/>
  <c r="B185" i="10"/>
  <c r="A185" i="10"/>
  <c r="U184" i="10"/>
  <c r="S184" i="10"/>
  <c r="P184" i="10"/>
  <c r="O184" i="10"/>
  <c r="N184" i="10"/>
  <c r="M184" i="10"/>
  <c r="L184" i="10"/>
  <c r="K184" i="10"/>
  <c r="J184" i="10"/>
  <c r="I184" i="10"/>
  <c r="H184" i="10"/>
  <c r="G184" i="10"/>
  <c r="F184" i="10"/>
  <c r="C184" i="10"/>
  <c r="B184" i="10"/>
  <c r="A184" i="10"/>
  <c r="U183" i="10"/>
  <c r="S183" i="10"/>
  <c r="P183" i="10"/>
  <c r="O183" i="10"/>
  <c r="N183" i="10"/>
  <c r="M183" i="10"/>
  <c r="L183" i="10"/>
  <c r="K183" i="10"/>
  <c r="J183" i="10"/>
  <c r="I183" i="10"/>
  <c r="H183" i="10"/>
  <c r="G183" i="10"/>
  <c r="F183" i="10"/>
  <c r="C183" i="10"/>
  <c r="B183" i="10"/>
  <c r="A183" i="10"/>
  <c r="U182" i="10"/>
  <c r="S182" i="10"/>
  <c r="P182" i="10"/>
  <c r="O182" i="10"/>
  <c r="N182" i="10"/>
  <c r="M182" i="10"/>
  <c r="L182" i="10"/>
  <c r="K182" i="10"/>
  <c r="J182" i="10"/>
  <c r="I182" i="10"/>
  <c r="H182" i="10"/>
  <c r="G182" i="10"/>
  <c r="F182" i="10"/>
  <c r="C182" i="10"/>
  <c r="B182" i="10"/>
  <c r="A182" i="10"/>
  <c r="U181" i="10"/>
  <c r="S181" i="10"/>
  <c r="P181" i="10"/>
  <c r="O181" i="10"/>
  <c r="N181" i="10"/>
  <c r="M181" i="10"/>
  <c r="L181" i="10"/>
  <c r="K181" i="10"/>
  <c r="J181" i="10"/>
  <c r="I181" i="10"/>
  <c r="H181" i="10"/>
  <c r="G181" i="10"/>
  <c r="F181" i="10"/>
  <c r="C181" i="10"/>
  <c r="B181" i="10"/>
  <c r="A181" i="10"/>
  <c r="U180" i="10"/>
  <c r="S180" i="10"/>
  <c r="P180" i="10"/>
  <c r="O180" i="10"/>
  <c r="N180" i="10"/>
  <c r="M180" i="10"/>
  <c r="L180" i="10"/>
  <c r="K180" i="10"/>
  <c r="J180" i="10"/>
  <c r="I180" i="10"/>
  <c r="H180" i="10"/>
  <c r="G180" i="10"/>
  <c r="F180" i="10"/>
  <c r="C180" i="10"/>
  <c r="B180" i="10"/>
  <c r="A180" i="10"/>
  <c r="U179" i="10"/>
  <c r="S179" i="10"/>
  <c r="P179" i="10"/>
  <c r="O179" i="10"/>
  <c r="N179" i="10"/>
  <c r="M179" i="10"/>
  <c r="L179" i="10"/>
  <c r="K179" i="10"/>
  <c r="J179" i="10"/>
  <c r="I179" i="10"/>
  <c r="H179" i="10"/>
  <c r="G179" i="10"/>
  <c r="F179" i="10"/>
  <c r="C179" i="10"/>
  <c r="B179" i="10"/>
  <c r="A179" i="10"/>
  <c r="U178" i="10"/>
  <c r="S178" i="10"/>
  <c r="P178" i="10"/>
  <c r="O178" i="10"/>
  <c r="N178" i="10"/>
  <c r="M178" i="10"/>
  <c r="L178" i="10"/>
  <c r="K178" i="10"/>
  <c r="J178" i="10"/>
  <c r="I178" i="10"/>
  <c r="H178" i="10"/>
  <c r="G178" i="10"/>
  <c r="F178" i="10"/>
  <c r="C178" i="10"/>
  <c r="B178" i="10"/>
  <c r="A178" i="10"/>
  <c r="U177" i="10"/>
  <c r="S177" i="10"/>
  <c r="P177" i="10"/>
  <c r="O177" i="10"/>
  <c r="N177" i="10"/>
  <c r="M177" i="10"/>
  <c r="L177" i="10"/>
  <c r="K177" i="10"/>
  <c r="J177" i="10"/>
  <c r="I177" i="10"/>
  <c r="H177" i="10"/>
  <c r="G177" i="10"/>
  <c r="F177" i="10"/>
  <c r="C177" i="10"/>
  <c r="B177" i="10"/>
  <c r="A177" i="10"/>
  <c r="U176" i="10"/>
  <c r="S176" i="10"/>
  <c r="P176" i="10"/>
  <c r="O176" i="10"/>
  <c r="N176" i="10"/>
  <c r="M176" i="10"/>
  <c r="L176" i="10"/>
  <c r="K176" i="10"/>
  <c r="J176" i="10"/>
  <c r="I176" i="10"/>
  <c r="H176" i="10"/>
  <c r="G176" i="10"/>
  <c r="F176" i="10"/>
  <c r="C176" i="10"/>
  <c r="B176" i="10"/>
  <c r="A176" i="10"/>
  <c r="U175" i="10"/>
  <c r="S175" i="10"/>
  <c r="P175" i="10"/>
  <c r="O175" i="10"/>
  <c r="N175" i="10"/>
  <c r="M175" i="10"/>
  <c r="L175" i="10"/>
  <c r="K175" i="10"/>
  <c r="J175" i="10"/>
  <c r="I175" i="10"/>
  <c r="H175" i="10"/>
  <c r="G175" i="10"/>
  <c r="F175" i="10"/>
  <c r="C175" i="10"/>
  <c r="B175" i="10"/>
  <c r="A175" i="10"/>
  <c r="U174" i="10"/>
  <c r="S174" i="10"/>
  <c r="P174" i="10"/>
  <c r="O174" i="10"/>
  <c r="N174" i="10"/>
  <c r="M174" i="10"/>
  <c r="L174" i="10"/>
  <c r="K174" i="10"/>
  <c r="J174" i="10"/>
  <c r="I174" i="10"/>
  <c r="H174" i="10"/>
  <c r="G174" i="10"/>
  <c r="F174" i="10"/>
  <c r="C174" i="10"/>
  <c r="B174" i="10"/>
  <c r="A174" i="10"/>
  <c r="U173" i="10"/>
  <c r="S173" i="10"/>
  <c r="P173" i="10"/>
  <c r="O173" i="10"/>
  <c r="N173" i="10"/>
  <c r="M173" i="10"/>
  <c r="L173" i="10"/>
  <c r="K173" i="10"/>
  <c r="J173" i="10"/>
  <c r="I173" i="10"/>
  <c r="H173" i="10"/>
  <c r="G173" i="10"/>
  <c r="F173" i="10"/>
  <c r="C173" i="10"/>
  <c r="B173" i="10"/>
  <c r="A173" i="10"/>
  <c r="U172" i="10"/>
  <c r="S172" i="10"/>
  <c r="P172" i="10"/>
  <c r="O172" i="10"/>
  <c r="N172" i="10"/>
  <c r="M172" i="10"/>
  <c r="L172" i="10"/>
  <c r="K172" i="10"/>
  <c r="J172" i="10"/>
  <c r="I172" i="10"/>
  <c r="H172" i="10"/>
  <c r="G172" i="10"/>
  <c r="F172" i="10"/>
  <c r="C172" i="10"/>
  <c r="B172" i="10"/>
  <c r="A172" i="10"/>
  <c r="U171" i="10"/>
  <c r="S171" i="10"/>
  <c r="P171" i="10"/>
  <c r="O171" i="10"/>
  <c r="N171" i="10"/>
  <c r="M171" i="10"/>
  <c r="L171" i="10"/>
  <c r="K171" i="10"/>
  <c r="J171" i="10"/>
  <c r="I171" i="10"/>
  <c r="H171" i="10"/>
  <c r="G171" i="10"/>
  <c r="F171" i="10"/>
  <c r="C171" i="10"/>
  <c r="B171" i="10"/>
  <c r="A171" i="10"/>
  <c r="U170" i="10"/>
  <c r="S170" i="10"/>
  <c r="P170" i="10"/>
  <c r="O170" i="10"/>
  <c r="N170" i="10"/>
  <c r="M170" i="10"/>
  <c r="L170" i="10"/>
  <c r="K170" i="10"/>
  <c r="J170" i="10"/>
  <c r="I170" i="10"/>
  <c r="H170" i="10"/>
  <c r="G170" i="10"/>
  <c r="F170" i="10"/>
  <c r="C170" i="10"/>
  <c r="B170" i="10"/>
  <c r="A170" i="10"/>
  <c r="U169" i="10"/>
  <c r="S169" i="10"/>
  <c r="P169" i="10"/>
  <c r="O169" i="10"/>
  <c r="N169" i="10"/>
  <c r="M169" i="10"/>
  <c r="L169" i="10"/>
  <c r="K169" i="10"/>
  <c r="J169" i="10"/>
  <c r="I169" i="10"/>
  <c r="H169" i="10"/>
  <c r="G169" i="10"/>
  <c r="F169" i="10"/>
  <c r="C169" i="10"/>
  <c r="B169" i="10"/>
  <c r="A169" i="10"/>
  <c r="U168" i="10"/>
  <c r="S168" i="10"/>
  <c r="P168" i="10"/>
  <c r="O168" i="10"/>
  <c r="N168" i="10"/>
  <c r="M168" i="10"/>
  <c r="L168" i="10"/>
  <c r="K168" i="10"/>
  <c r="J168" i="10"/>
  <c r="I168" i="10"/>
  <c r="H168" i="10"/>
  <c r="G168" i="10"/>
  <c r="F168" i="10"/>
  <c r="C168" i="10"/>
  <c r="B168" i="10"/>
  <c r="A168" i="10"/>
  <c r="U167" i="10"/>
  <c r="S167" i="10"/>
  <c r="P167" i="10"/>
  <c r="O167" i="10"/>
  <c r="N167" i="10"/>
  <c r="M167" i="10"/>
  <c r="L167" i="10"/>
  <c r="K167" i="10"/>
  <c r="J167" i="10"/>
  <c r="I167" i="10"/>
  <c r="H167" i="10"/>
  <c r="G167" i="10"/>
  <c r="F167" i="10"/>
  <c r="C167" i="10"/>
  <c r="B167" i="10"/>
  <c r="A167" i="10"/>
  <c r="U166" i="10"/>
  <c r="S166" i="10"/>
  <c r="P166" i="10"/>
  <c r="O166" i="10"/>
  <c r="N166" i="10"/>
  <c r="M166" i="10"/>
  <c r="L166" i="10"/>
  <c r="K166" i="10"/>
  <c r="J166" i="10"/>
  <c r="I166" i="10"/>
  <c r="H166" i="10"/>
  <c r="G166" i="10"/>
  <c r="F166" i="10"/>
  <c r="C166" i="10"/>
  <c r="B166" i="10"/>
  <c r="A166" i="10"/>
  <c r="U165" i="10"/>
  <c r="S165" i="10"/>
  <c r="P165" i="10"/>
  <c r="O165" i="10"/>
  <c r="N165" i="10"/>
  <c r="M165" i="10"/>
  <c r="L165" i="10"/>
  <c r="K165" i="10"/>
  <c r="J165" i="10"/>
  <c r="I165" i="10"/>
  <c r="H165" i="10"/>
  <c r="G165" i="10"/>
  <c r="F165" i="10"/>
  <c r="C165" i="10"/>
  <c r="B165" i="10"/>
  <c r="A165" i="10"/>
  <c r="U164" i="10"/>
  <c r="S164" i="10"/>
  <c r="P164" i="10"/>
  <c r="O164" i="10"/>
  <c r="N164" i="10"/>
  <c r="M164" i="10"/>
  <c r="L164" i="10"/>
  <c r="K164" i="10"/>
  <c r="J164" i="10"/>
  <c r="I164" i="10"/>
  <c r="H164" i="10"/>
  <c r="G164" i="10"/>
  <c r="F164" i="10"/>
  <c r="C164" i="10"/>
  <c r="B164" i="10"/>
  <c r="A164" i="10"/>
  <c r="U163" i="10"/>
  <c r="S163" i="10"/>
  <c r="P163" i="10"/>
  <c r="O163" i="10"/>
  <c r="N163" i="10"/>
  <c r="M163" i="10"/>
  <c r="L163" i="10"/>
  <c r="K163" i="10"/>
  <c r="J163" i="10"/>
  <c r="I163" i="10"/>
  <c r="H163" i="10"/>
  <c r="G163" i="10"/>
  <c r="F163" i="10"/>
  <c r="C163" i="10"/>
  <c r="B163" i="10"/>
  <c r="A163" i="10"/>
  <c r="U162" i="10"/>
  <c r="S162" i="10"/>
  <c r="P162" i="10"/>
  <c r="O162" i="10"/>
  <c r="N162" i="10"/>
  <c r="M162" i="10"/>
  <c r="L162" i="10"/>
  <c r="K162" i="10"/>
  <c r="J162" i="10"/>
  <c r="I162" i="10"/>
  <c r="H162" i="10"/>
  <c r="G162" i="10"/>
  <c r="F162" i="10"/>
  <c r="C162" i="10"/>
  <c r="B162" i="10"/>
  <c r="A162" i="10"/>
  <c r="U161" i="10"/>
  <c r="S161" i="10"/>
  <c r="P161" i="10"/>
  <c r="O161" i="10"/>
  <c r="N161" i="10"/>
  <c r="M161" i="10"/>
  <c r="L161" i="10"/>
  <c r="K161" i="10"/>
  <c r="J161" i="10"/>
  <c r="I161" i="10"/>
  <c r="H161" i="10"/>
  <c r="G161" i="10"/>
  <c r="F161" i="10"/>
  <c r="C161" i="10"/>
  <c r="B161" i="10"/>
  <c r="A161" i="10"/>
  <c r="U160" i="10"/>
  <c r="S160" i="10"/>
  <c r="P160" i="10"/>
  <c r="O160" i="10"/>
  <c r="N160" i="10"/>
  <c r="M160" i="10"/>
  <c r="L160" i="10"/>
  <c r="K160" i="10"/>
  <c r="J160" i="10"/>
  <c r="I160" i="10"/>
  <c r="H160" i="10"/>
  <c r="G160" i="10"/>
  <c r="F160" i="10"/>
  <c r="C160" i="10"/>
  <c r="B160" i="10"/>
  <c r="A160" i="10"/>
  <c r="U159" i="10"/>
  <c r="S159" i="10"/>
  <c r="P159" i="10"/>
  <c r="O159" i="10"/>
  <c r="N159" i="10"/>
  <c r="M159" i="10"/>
  <c r="L159" i="10"/>
  <c r="K159" i="10"/>
  <c r="J159" i="10"/>
  <c r="I159" i="10"/>
  <c r="H159" i="10"/>
  <c r="G159" i="10"/>
  <c r="F159" i="10"/>
  <c r="C159" i="10"/>
  <c r="B159" i="10"/>
  <c r="A159" i="10"/>
  <c r="U158" i="10"/>
  <c r="S158" i="10"/>
  <c r="P158" i="10"/>
  <c r="O158" i="10"/>
  <c r="N158" i="10"/>
  <c r="M158" i="10"/>
  <c r="L158" i="10"/>
  <c r="K158" i="10"/>
  <c r="J158" i="10"/>
  <c r="I158" i="10"/>
  <c r="H158" i="10"/>
  <c r="G158" i="10"/>
  <c r="F158" i="10"/>
  <c r="C158" i="10"/>
  <c r="B158" i="10"/>
  <c r="A158" i="10"/>
  <c r="U157" i="10"/>
  <c r="S157" i="10"/>
  <c r="P157" i="10"/>
  <c r="O157" i="10"/>
  <c r="N157" i="10"/>
  <c r="M157" i="10"/>
  <c r="L157" i="10"/>
  <c r="K157" i="10"/>
  <c r="J157" i="10"/>
  <c r="I157" i="10"/>
  <c r="H157" i="10"/>
  <c r="G157" i="10"/>
  <c r="F157" i="10"/>
  <c r="C157" i="10"/>
  <c r="B157" i="10"/>
  <c r="A157" i="10"/>
  <c r="U156" i="10"/>
  <c r="S156" i="10"/>
  <c r="P156" i="10"/>
  <c r="O156" i="10"/>
  <c r="N156" i="10"/>
  <c r="M156" i="10"/>
  <c r="L156" i="10"/>
  <c r="K156" i="10"/>
  <c r="J156" i="10"/>
  <c r="I156" i="10"/>
  <c r="H156" i="10"/>
  <c r="G156" i="10"/>
  <c r="F156" i="10"/>
  <c r="C156" i="10"/>
  <c r="B156" i="10"/>
  <c r="A156" i="10"/>
  <c r="U155" i="10"/>
  <c r="S155" i="10"/>
  <c r="P155" i="10"/>
  <c r="O155" i="10"/>
  <c r="N155" i="10"/>
  <c r="M155" i="10"/>
  <c r="L155" i="10"/>
  <c r="K155" i="10"/>
  <c r="J155" i="10"/>
  <c r="I155" i="10"/>
  <c r="H155" i="10"/>
  <c r="G155" i="10"/>
  <c r="F155" i="10"/>
  <c r="C155" i="10"/>
  <c r="B155" i="10"/>
  <c r="A155" i="10"/>
  <c r="U154" i="10"/>
  <c r="S154" i="10"/>
  <c r="P154" i="10"/>
  <c r="O154" i="10"/>
  <c r="N154" i="10"/>
  <c r="M154" i="10"/>
  <c r="L154" i="10"/>
  <c r="K154" i="10"/>
  <c r="J154" i="10"/>
  <c r="I154" i="10"/>
  <c r="H154" i="10"/>
  <c r="G154" i="10"/>
  <c r="F154" i="10"/>
  <c r="C154" i="10"/>
  <c r="B154" i="10"/>
  <c r="A154" i="10"/>
  <c r="U153" i="10"/>
  <c r="S153" i="10"/>
  <c r="P153" i="10"/>
  <c r="O153" i="10"/>
  <c r="N153" i="10"/>
  <c r="M153" i="10"/>
  <c r="L153" i="10"/>
  <c r="K153" i="10"/>
  <c r="J153" i="10"/>
  <c r="I153" i="10"/>
  <c r="H153" i="10"/>
  <c r="G153" i="10"/>
  <c r="F153" i="10"/>
  <c r="C153" i="10"/>
  <c r="B153" i="10"/>
  <c r="A153" i="10"/>
  <c r="U152" i="10"/>
  <c r="S152" i="10"/>
  <c r="P152" i="10"/>
  <c r="O152" i="10"/>
  <c r="N152" i="10"/>
  <c r="M152" i="10"/>
  <c r="L152" i="10"/>
  <c r="K152" i="10"/>
  <c r="J152" i="10"/>
  <c r="I152" i="10"/>
  <c r="H152" i="10"/>
  <c r="G152" i="10"/>
  <c r="F152" i="10"/>
  <c r="C152" i="10"/>
  <c r="B152" i="10"/>
  <c r="A152" i="10"/>
  <c r="U151" i="10"/>
  <c r="S151" i="10"/>
  <c r="P151" i="10"/>
  <c r="O151" i="10"/>
  <c r="N151" i="10"/>
  <c r="M151" i="10"/>
  <c r="L151" i="10"/>
  <c r="K151" i="10"/>
  <c r="J151" i="10"/>
  <c r="I151" i="10"/>
  <c r="H151" i="10"/>
  <c r="G151" i="10"/>
  <c r="F151" i="10"/>
  <c r="C151" i="10"/>
  <c r="B151" i="10"/>
  <c r="A151" i="10"/>
  <c r="U150" i="10"/>
  <c r="S150" i="10"/>
  <c r="P150" i="10"/>
  <c r="O150" i="10"/>
  <c r="N150" i="10"/>
  <c r="M150" i="10"/>
  <c r="L150" i="10"/>
  <c r="K150" i="10"/>
  <c r="J150" i="10"/>
  <c r="I150" i="10"/>
  <c r="H150" i="10"/>
  <c r="G150" i="10"/>
  <c r="F150" i="10"/>
  <c r="C150" i="10"/>
  <c r="B150" i="10"/>
  <c r="A150" i="10"/>
  <c r="U149" i="10"/>
  <c r="S149" i="10"/>
  <c r="P149" i="10"/>
  <c r="O149" i="10"/>
  <c r="N149" i="10"/>
  <c r="M149" i="10"/>
  <c r="L149" i="10"/>
  <c r="K149" i="10"/>
  <c r="J149" i="10"/>
  <c r="I149" i="10"/>
  <c r="H149" i="10"/>
  <c r="G149" i="10"/>
  <c r="F149" i="10"/>
  <c r="C149" i="10"/>
  <c r="B149" i="10"/>
  <c r="A149" i="10"/>
  <c r="U148" i="10"/>
  <c r="S148" i="10"/>
  <c r="P148" i="10"/>
  <c r="O148" i="10"/>
  <c r="N148" i="10"/>
  <c r="M148" i="10"/>
  <c r="L148" i="10"/>
  <c r="K148" i="10"/>
  <c r="J148" i="10"/>
  <c r="I148" i="10"/>
  <c r="H148" i="10"/>
  <c r="G148" i="10"/>
  <c r="F148" i="10"/>
  <c r="C148" i="10"/>
  <c r="B148" i="10"/>
  <c r="A148" i="10"/>
  <c r="U147" i="10"/>
  <c r="S147" i="10"/>
  <c r="P147" i="10"/>
  <c r="O147" i="10"/>
  <c r="N147" i="10"/>
  <c r="M147" i="10"/>
  <c r="L147" i="10"/>
  <c r="K147" i="10"/>
  <c r="J147" i="10"/>
  <c r="I147" i="10"/>
  <c r="H147" i="10"/>
  <c r="G147" i="10"/>
  <c r="F147" i="10"/>
  <c r="C147" i="10"/>
  <c r="B147" i="10"/>
  <c r="A147" i="10"/>
  <c r="U146" i="10"/>
  <c r="S146" i="10"/>
  <c r="P146" i="10"/>
  <c r="O146" i="10"/>
  <c r="N146" i="10"/>
  <c r="M146" i="10"/>
  <c r="L146" i="10"/>
  <c r="K146" i="10"/>
  <c r="J146" i="10"/>
  <c r="I146" i="10"/>
  <c r="H146" i="10"/>
  <c r="G146" i="10"/>
  <c r="F146" i="10"/>
  <c r="C146" i="10"/>
  <c r="B146" i="10"/>
  <c r="A146" i="10"/>
  <c r="U145" i="10"/>
  <c r="S145" i="10"/>
  <c r="P145" i="10"/>
  <c r="O145" i="10"/>
  <c r="N145" i="10"/>
  <c r="M145" i="10"/>
  <c r="L145" i="10"/>
  <c r="K145" i="10"/>
  <c r="J145" i="10"/>
  <c r="I145" i="10"/>
  <c r="H145" i="10"/>
  <c r="G145" i="10"/>
  <c r="F145" i="10"/>
  <c r="C145" i="10"/>
  <c r="B145" i="10"/>
  <c r="A145" i="10"/>
  <c r="U144" i="10"/>
  <c r="S144" i="10"/>
  <c r="P144" i="10"/>
  <c r="O144" i="10"/>
  <c r="N144" i="10"/>
  <c r="M144" i="10"/>
  <c r="L144" i="10"/>
  <c r="K144" i="10"/>
  <c r="J144" i="10"/>
  <c r="I144" i="10"/>
  <c r="H144" i="10"/>
  <c r="G144" i="10"/>
  <c r="F144" i="10"/>
  <c r="C144" i="10"/>
  <c r="B144" i="10"/>
  <c r="A144" i="10"/>
  <c r="U143" i="10"/>
  <c r="S143" i="10"/>
  <c r="P143" i="10"/>
  <c r="O143" i="10"/>
  <c r="N143" i="10"/>
  <c r="M143" i="10"/>
  <c r="L143" i="10"/>
  <c r="K143" i="10"/>
  <c r="J143" i="10"/>
  <c r="I143" i="10"/>
  <c r="H143" i="10"/>
  <c r="G143" i="10"/>
  <c r="F143" i="10"/>
  <c r="C143" i="10"/>
  <c r="B143" i="10"/>
  <c r="A143" i="10"/>
  <c r="U142" i="10"/>
  <c r="S142" i="10"/>
  <c r="P142" i="10"/>
  <c r="O142" i="10"/>
  <c r="N142" i="10"/>
  <c r="M142" i="10"/>
  <c r="L142" i="10"/>
  <c r="K142" i="10"/>
  <c r="J142" i="10"/>
  <c r="I142" i="10"/>
  <c r="H142" i="10"/>
  <c r="G142" i="10"/>
  <c r="F142" i="10"/>
  <c r="C142" i="10"/>
  <c r="B142" i="10"/>
  <c r="A142" i="10"/>
  <c r="U141" i="10"/>
  <c r="S141" i="10"/>
  <c r="P141" i="10"/>
  <c r="O141" i="10"/>
  <c r="N141" i="10"/>
  <c r="M141" i="10"/>
  <c r="L141" i="10"/>
  <c r="K141" i="10"/>
  <c r="J141" i="10"/>
  <c r="I141" i="10"/>
  <c r="H141" i="10"/>
  <c r="G141" i="10"/>
  <c r="F141" i="10"/>
  <c r="C141" i="10"/>
  <c r="B141" i="10"/>
  <c r="A141" i="10"/>
  <c r="U140" i="10"/>
  <c r="S140" i="10"/>
  <c r="P140" i="10"/>
  <c r="O140" i="10"/>
  <c r="N140" i="10"/>
  <c r="M140" i="10"/>
  <c r="L140" i="10"/>
  <c r="K140" i="10"/>
  <c r="J140" i="10"/>
  <c r="I140" i="10"/>
  <c r="H140" i="10"/>
  <c r="G140" i="10"/>
  <c r="F140" i="10"/>
  <c r="C140" i="10"/>
  <c r="B140" i="10"/>
  <c r="A140" i="10"/>
  <c r="U139" i="10"/>
  <c r="S139" i="10"/>
  <c r="P139" i="10"/>
  <c r="O139" i="10"/>
  <c r="N139" i="10"/>
  <c r="M139" i="10"/>
  <c r="L139" i="10"/>
  <c r="K139" i="10"/>
  <c r="J139" i="10"/>
  <c r="I139" i="10"/>
  <c r="H139" i="10"/>
  <c r="G139" i="10"/>
  <c r="F139" i="10"/>
  <c r="C139" i="10"/>
  <c r="B139" i="10"/>
  <c r="A139" i="10"/>
  <c r="U138" i="10"/>
  <c r="S138" i="10"/>
  <c r="P138" i="10"/>
  <c r="O138" i="10"/>
  <c r="N138" i="10"/>
  <c r="M138" i="10"/>
  <c r="L138" i="10"/>
  <c r="K138" i="10"/>
  <c r="J138" i="10"/>
  <c r="I138" i="10"/>
  <c r="H138" i="10"/>
  <c r="G138" i="10"/>
  <c r="F138" i="10"/>
  <c r="C138" i="10"/>
  <c r="B138" i="10"/>
  <c r="A138" i="10"/>
  <c r="U137" i="10"/>
  <c r="S137" i="10"/>
  <c r="P137" i="10"/>
  <c r="O137" i="10"/>
  <c r="N137" i="10"/>
  <c r="M137" i="10"/>
  <c r="L137" i="10"/>
  <c r="K137" i="10"/>
  <c r="J137" i="10"/>
  <c r="I137" i="10"/>
  <c r="H137" i="10"/>
  <c r="G137" i="10"/>
  <c r="F137" i="10"/>
  <c r="C137" i="10"/>
  <c r="B137" i="10"/>
  <c r="A137" i="10"/>
  <c r="U136" i="10"/>
  <c r="S136" i="10"/>
  <c r="P136" i="10"/>
  <c r="O136" i="10"/>
  <c r="N136" i="10"/>
  <c r="M136" i="10"/>
  <c r="L136" i="10"/>
  <c r="K136" i="10"/>
  <c r="J136" i="10"/>
  <c r="I136" i="10"/>
  <c r="H136" i="10"/>
  <c r="G136" i="10"/>
  <c r="F136" i="10"/>
  <c r="C136" i="10"/>
  <c r="B136" i="10"/>
  <c r="A136" i="10"/>
  <c r="U135" i="10"/>
  <c r="S135" i="10"/>
  <c r="P135" i="10"/>
  <c r="O135" i="10"/>
  <c r="N135" i="10"/>
  <c r="M135" i="10"/>
  <c r="L135" i="10"/>
  <c r="K135" i="10"/>
  <c r="J135" i="10"/>
  <c r="I135" i="10"/>
  <c r="H135" i="10"/>
  <c r="G135" i="10"/>
  <c r="F135" i="10"/>
  <c r="C135" i="10"/>
  <c r="B135" i="10"/>
  <c r="A135" i="10"/>
  <c r="U134" i="10"/>
  <c r="S134" i="10"/>
  <c r="P134" i="10"/>
  <c r="O134" i="10"/>
  <c r="N134" i="10"/>
  <c r="M134" i="10"/>
  <c r="L134" i="10"/>
  <c r="K134" i="10"/>
  <c r="J134" i="10"/>
  <c r="I134" i="10"/>
  <c r="H134" i="10"/>
  <c r="G134" i="10"/>
  <c r="F134" i="10"/>
  <c r="C134" i="10"/>
  <c r="B134" i="10"/>
  <c r="A134" i="10"/>
  <c r="U133" i="10"/>
  <c r="S133" i="10"/>
  <c r="P133" i="10"/>
  <c r="O133" i="10"/>
  <c r="N133" i="10"/>
  <c r="M133" i="10"/>
  <c r="L133" i="10"/>
  <c r="K133" i="10"/>
  <c r="J133" i="10"/>
  <c r="I133" i="10"/>
  <c r="H133" i="10"/>
  <c r="G133" i="10"/>
  <c r="F133" i="10"/>
  <c r="C133" i="10"/>
  <c r="B133" i="10"/>
  <c r="A133" i="10"/>
  <c r="U132" i="10"/>
  <c r="S132" i="10"/>
  <c r="P132" i="10"/>
  <c r="O132" i="10"/>
  <c r="N132" i="10"/>
  <c r="M132" i="10"/>
  <c r="L132" i="10"/>
  <c r="K132" i="10"/>
  <c r="J132" i="10"/>
  <c r="I132" i="10"/>
  <c r="H132" i="10"/>
  <c r="G132" i="10"/>
  <c r="F132" i="10"/>
  <c r="C132" i="10"/>
  <c r="B132" i="10"/>
  <c r="A132" i="10"/>
  <c r="U131" i="10"/>
  <c r="S131" i="10"/>
  <c r="P131" i="10"/>
  <c r="O131" i="10"/>
  <c r="N131" i="10"/>
  <c r="M131" i="10"/>
  <c r="L131" i="10"/>
  <c r="K131" i="10"/>
  <c r="J131" i="10"/>
  <c r="I131" i="10"/>
  <c r="H131" i="10"/>
  <c r="G131" i="10"/>
  <c r="F131" i="10"/>
  <c r="C131" i="10"/>
  <c r="B131" i="10"/>
  <c r="A131" i="10"/>
  <c r="U130" i="10"/>
  <c r="S130" i="10"/>
  <c r="P130" i="10"/>
  <c r="O130" i="10"/>
  <c r="N130" i="10"/>
  <c r="M130" i="10"/>
  <c r="L130" i="10"/>
  <c r="K130" i="10"/>
  <c r="J130" i="10"/>
  <c r="I130" i="10"/>
  <c r="H130" i="10"/>
  <c r="G130" i="10"/>
  <c r="F130" i="10"/>
  <c r="C130" i="10"/>
  <c r="B130" i="10"/>
  <c r="A130" i="10"/>
  <c r="U129" i="10"/>
  <c r="S129" i="10"/>
  <c r="P129" i="10"/>
  <c r="O129" i="10"/>
  <c r="N129" i="10"/>
  <c r="M129" i="10"/>
  <c r="L129" i="10"/>
  <c r="K129" i="10"/>
  <c r="J129" i="10"/>
  <c r="I129" i="10"/>
  <c r="H129" i="10"/>
  <c r="G129" i="10"/>
  <c r="F129" i="10"/>
  <c r="C129" i="10"/>
  <c r="B129" i="10"/>
  <c r="A129" i="10"/>
  <c r="U128" i="10"/>
  <c r="S128" i="10"/>
  <c r="P128" i="10"/>
  <c r="O128" i="10"/>
  <c r="N128" i="10"/>
  <c r="M128" i="10"/>
  <c r="L128" i="10"/>
  <c r="K128" i="10"/>
  <c r="J128" i="10"/>
  <c r="I128" i="10"/>
  <c r="H128" i="10"/>
  <c r="G128" i="10"/>
  <c r="F128" i="10"/>
  <c r="C128" i="10"/>
  <c r="B128" i="10"/>
  <c r="A128" i="10"/>
  <c r="U127" i="10"/>
  <c r="S127" i="10"/>
  <c r="P127" i="10"/>
  <c r="O127" i="10"/>
  <c r="N127" i="10"/>
  <c r="M127" i="10"/>
  <c r="L127" i="10"/>
  <c r="K127" i="10"/>
  <c r="J127" i="10"/>
  <c r="I127" i="10"/>
  <c r="H127" i="10"/>
  <c r="G127" i="10"/>
  <c r="F127" i="10"/>
  <c r="C127" i="10"/>
  <c r="B127" i="10"/>
  <c r="A127" i="10"/>
  <c r="U126" i="10"/>
  <c r="S126" i="10"/>
  <c r="P126" i="10"/>
  <c r="O126" i="10"/>
  <c r="N126" i="10"/>
  <c r="M126" i="10"/>
  <c r="L126" i="10"/>
  <c r="K126" i="10"/>
  <c r="J126" i="10"/>
  <c r="I126" i="10"/>
  <c r="H126" i="10"/>
  <c r="G126" i="10"/>
  <c r="F126" i="10"/>
  <c r="C126" i="10"/>
  <c r="B126" i="10"/>
  <c r="A126" i="10"/>
  <c r="U125" i="10"/>
  <c r="S125" i="10"/>
  <c r="P125" i="10"/>
  <c r="O125" i="10"/>
  <c r="N125" i="10"/>
  <c r="M125" i="10"/>
  <c r="L125" i="10"/>
  <c r="K125" i="10"/>
  <c r="J125" i="10"/>
  <c r="I125" i="10"/>
  <c r="H125" i="10"/>
  <c r="G125" i="10"/>
  <c r="F125" i="10"/>
  <c r="C125" i="10"/>
  <c r="B125" i="10"/>
  <c r="A125" i="10"/>
  <c r="U124" i="10"/>
  <c r="S124" i="10"/>
  <c r="P124" i="10"/>
  <c r="O124" i="10"/>
  <c r="N124" i="10"/>
  <c r="M124" i="10"/>
  <c r="L124" i="10"/>
  <c r="K124" i="10"/>
  <c r="J124" i="10"/>
  <c r="I124" i="10"/>
  <c r="H124" i="10"/>
  <c r="G124" i="10"/>
  <c r="F124" i="10"/>
  <c r="C124" i="10"/>
  <c r="B124" i="10"/>
  <c r="A124" i="10"/>
  <c r="U123" i="10"/>
  <c r="S123" i="10"/>
  <c r="P123" i="10"/>
  <c r="O123" i="10"/>
  <c r="N123" i="10"/>
  <c r="M123" i="10"/>
  <c r="L123" i="10"/>
  <c r="K123" i="10"/>
  <c r="J123" i="10"/>
  <c r="I123" i="10"/>
  <c r="H123" i="10"/>
  <c r="G123" i="10"/>
  <c r="F123" i="10"/>
  <c r="C123" i="10"/>
  <c r="B123" i="10"/>
  <c r="A123" i="10"/>
  <c r="U122" i="10"/>
  <c r="S122" i="10"/>
  <c r="P122" i="10"/>
  <c r="O122" i="10"/>
  <c r="N122" i="10"/>
  <c r="M122" i="10"/>
  <c r="L122" i="10"/>
  <c r="K122" i="10"/>
  <c r="J122" i="10"/>
  <c r="I122" i="10"/>
  <c r="H122" i="10"/>
  <c r="G122" i="10"/>
  <c r="F122" i="10"/>
  <c r="C122" i="10"/>
  <c r="B122" i="10"/>
  <c r="A122" i="10"/>
  <c r="U121" i="10"/>
  <c r="S121" i="10"/>
  <c r="P121" i="10"/>
  <c r="O121" i="10"/>
  <c r="N121" i="10"/>
  <c r="M121" i="10"/>
  <c r="L121" i="10"/>
  <c r="K121" i="10"/>
  <c r="J121" i="10"/>
  <c r="I121" i="10"/>
  <c r="H121" i="10"/>
  <c r="G121" i="10"/>
  <c r="F121" i="10"/>
  <c r="C121" i="10"/>
  <c r="B121" i="10"/>
  <c r="A121" i="10"/>
  <c r="U120" i="10"/>
  <c r="S120" i="10"/>
  <c r="P120" i="10"/>
  <c r="O120" i="10"/>
  <c r="N120" i="10"/>
  <c r="M120" i="10"/>
  <c r="L120" i="10"/>
  <c r="K120" i="10"/>
  <c r="J120" i="10"/>
  <c r="I120" i="10"/>
  <c r="H120" i="10"/>
  <c r="G120" i="10"/>
  <c r="F120" i="10"/>
  <c r="C120" i="10"/>
  <c r="B120" i="10"/>
  <c r="A120" i="10"/>
  <c r="U119" i="10"/>
  <c r="S119" i="10"/>
  <c r="P119" i="10"/>
  <c r="O119" i="10"/>
  <c r="N119" i="10"/>
  <c r="M119" i="10"/>
  <c r="L119" i="10"/>
  <c r="K119" i="10"/>
  <c r="J119" i="10"/>
  <c r="I119" i="10"/>
  <c r="H119" i="10"/>
  <c r="G119" i="10"/>
  <c r="F119" i="10"/>
  <c r="C119" i="10"/>
  <c r="B119" i="10"/>
  <c r="A119" i="10"/>
  <c r="U118" i="10"/>
  <c r="S118" i="10"/>
  <c r="P118" i="10"/>
  <c r="O118" i="10"/>
  <c r="N118" i="10"/>
  <c r="M118" i="10"/>
  <c r="L118" i="10"/>
  <c r="K118" i="10"/>
  <c r="J118" i="10"/>
  <c r="I118" i="10"/>
  <c r="H118" i="10"/>
  <c r="G118" i="10"/>
  <c r="F118" i="10"/>
  <c r="C118" i="10"/>
  <c r="B118" i="10"/>
  <c r="A118" i="10"/>
  <c r="U117" i="10"/>
  <c r="S117" i="10"/>
  <c r="P117" i="10"/>
  <c r="O117" i="10"/>
  <c r="N117" i="10"/>
  <c r="M117" i="10"/>
  <c r="L117" i="10"/>
  <c r="K117" i="10"/>
  <c r="J117" i="10"/>
  <c r="I117" i="10"/>
  <c r="H117" i="10"/>
  <c r="G117" i="10"/>
  <c r="F117" i="10"/>
  <c r="C117" i="10"/>
  <c r="B117" i="10"/>
  <c r="A117" i="10"/>
  <c r="U116" i="10"/>
  <c r="S116" i="10"/>
  <c r="P116" i="10"/>
  <c r="O116" i="10"/>
  <c r="N116" i="10"/>
  <c r="M116" i="10"/>
  <c r="L116" i="10"/>
  <c r="K116" i="10"/>
  <c r="J116" i="10"/>
  <c r="I116" i="10"/>
  <c r="H116" i="10"/>
  <c r="G116" i="10"/>
  <c r="F116" i="10"/>
  <c r="C116" i="10"/>
  <c r="B116" i="10"/>
  <c r="A116" i="10"/>
  <c r="U115" i="10"/>
  <c r="S115" i="10"/>
  <c r="P115" i="10"/>
  <c r="O115" i="10"/>
  <c r="N115" i="10"/>
  <c r="M115" i="10"/>
  <c r="L115" i="10"/>
  <c r="K115" i="10"/>
  <c r="J115" i="10"/>
  <c r="I115" i="10"/>
  <c r="H115" i="10"/>
  <c r="G115" i="10"/>
  <c r="F115" i="10"/>
  <c r="C115" i="10"/>
  <c r="B115" i="10"/>
  <c r="A115" i="10"/>
  <c r="U114" i="10"/>
  <c r="S114" i="10"/>
  <c r="P114" i="10"/>
  <c r="O114" i="10"/>
  <c r="N114" i="10"/>
  <c r="M114" i="10"/>
  <c r="L114" i="10"/>
  <c r="K114" i="10"/>
  <c r="J114" i="10"/>
  <c r="I114" i="10"/>
  <c r="H114" i="10"/>
  <c r="G114" i="10"/>
  <c r="F114" i="10"/>
  <c r="C114" i="10"/>
  <c r="B114" i="10"/>
  <c r="A114" i="10"/>
  <c r="U113" i="10"/>
  <c r="S113" i="10"/>
  <c r="P113" i="10"/>
  <c r="O113" i="10"/>
  <c r="N113" i="10"/>
  <c r="M113" i="10"/>
  <c r="L113" i="10"/>
  <c r="K113" i="10"/>
  <c r="J113" i="10"/>
  <c r="I113" i="10"/>
  <c r="H113" i="10"/>
  <c r="G113" i="10"/>
  <c r="F113" i="10"/>
  <c r="C113" i="10"/>
  <c r="B113" i="10"/>
  <c r="A113" i="10"/>
  <c r="U112" i="10"/>
  <c r="S112" i="10"/>
  <c r="P112" i="10"/>
  <c r="O112" i="10"/>
  <c r="N112" i="10"/>
  <c r="M112" i="10"/>
  <c r="L112" i="10"/>
  <c r="K112" i="10"/>
  <c r="J112" i="10"/>
  <c r="I112" i="10"/>
  <c r="H112" i="10"/>
  <c r="G112" i="10"/>
  <c r="F112" i="10"/>
  <c r="C112" i="10"/>
  <c r="B112" i="10"/>
  <c r="A112" i="10"/>
  <c r="U111" i="10"/>
  <c r="S111" i="10"/>
  <c r="P111" i="10"/>
  <c r="O111" i="10"/>
  <c r="N111" i="10"/>
  <c r="M111" i="10"/>
  <c r="L111" i="10"/>
  <c r="K111" i="10"/>
  <c r="J111" i="10"/>
  <c r="I111" i="10"/>
  <c r="H111" i="10"/>
  <c r="G111" i="10"/>
  <c r="F111" i="10"/>
  <c r="C111" i="10"/>
  <c r="B111" i="10"/>
  <c r="A111" i="10"/>
  <c r="U110" i="10"/>
  <c r="S110" i="10"/>
  <c r="P110" i="10"/>
  <c r="O110" i="10"/>
  <c r="N110" i="10"/>
  <c r="M110" i="10"/>
  <c r="L110" i="10"/>
  <c r="K110" i="10"/>
  <c r="J110" i="10"/>
  <c r="I110" i="10"/>
  <c r="H110" i="10"/>
  <c r="G110" i="10"/>
  <c r="F110" i="10"/>
  <c r="C110" i="10"/>
  <c r="B110" i="10"/>
  <c r="A110" i="10"/>
  <c r="U109" i="10"/>
  <c r="S109" i="10"/>
  <c r="P109" i="10"/>
  <c r="O109" i="10"/>
  <c r="N109" i="10"/>
  <c r="M109" i="10"/>
  <c r="L109" i="10"/>
  <c r="K109" i="10"/>
  <c r="J109" i="10"/>
  <c r="I109" i="10"/>
  <c r="H109" i="10"/>
  <c r="G109" i="10"/>
  <c r="F109" i="10"/>
  <c r="C109" i="10"/>
  <c r="B109" i="10"/>
  <c r="A109" i="10"/>
  <c r="U108" i="10"/>
  <c r="S108" i="10"/>
  <c r="P108" i="10"/>
  <c r="O108" i="10"/>
  <c r="N108" i="10"/>
  <c r="M108" i="10"/>
  <c r="L108" i="10"/>
  <c r="K108" i="10"/>
  <c r="J108" i="10"/>
  <c r="I108" i="10"/>
  <c r="H108" i="10"/>
  <c r="G108" i="10"/>
  <c r="F108" i="10"/>
  <c r="C108" i="10"/>
  <c r="B108" i="10"/>
  <c r="A108" i="10"/>
  <c r="U107" i="10"/>
  <c r="S107" i="10"/>
  <c r="P107" i="10"/>
  <c r="O107" i="10"/>
  <c r="N107" i="10"/>
  <c r="M107" i="10"/>
  <c r="L107" i="10"/>
  <c r="K107" i="10"/>
  <c r="J107" i="10"/>
  <c r="I107" i="10"/>
  <c r="H107" i="10"/>
  <c r="G107" i="10"/>
  <c r="F107" i="10"/>
  <c r="C107" i="10"/>
  <c r="B107" i="10"/>
  <c r="A107" i="10"/>
  <c r="U106" i="10"/>
  <c r="S106" i="10"/>
  <c r="P106" i="10"/>
  <c r="O106" i="10"/>
  <c r="N106" i="10"/>
  <c r="M106" i="10"/>
  <c r="L106" i="10"/>
  <c r="K106" i="10"/>
  <c r="J106" i="10"/>
  <c r="I106" i="10"/>
  <c r="H106" i="10"/>
  <c r="G106" i="10"/>
  <c r="F106" i="10"/>
  <c r="C106" i="10"/>
  <c r="B106" i="10"/>
  <c r="A106" i="10"/>
  <c r="U105" i="10"/>
  <c r="S105" i="10"/>
  <c r="P105" i="10"/>
  <c r="O105" i="10"/>
  <c r="N105" i="10"/>
  <c r="M105" i="10"/>
  <c r="L105" i="10"/>
  <c r="K105" i="10"/>
  <c r="J105" i="10"/>
  <c r="I105" i="10"/>
  <c r="H105" i="10"/>
  <c r="G105" i="10"/>
  <c r="F105" i="10"/>
  <c r="C105" i="10"/>
  <c r="B105" i="10"/>
  <c r="A105" i="10"/>
  <c r="U104" i="10"/>
  <c r="S104" i="10"/>
  <c r="P104" i="10"/>
  <c r="O104" i="10"/>
  <c r="N104" i="10"/>
  <c r="M104" i="10"/>
  <c r="L104" i="10"/>
  <c r="K104" i="10"/>
  <c r="J104" i="10"/>
  <c r="I104" i="10"/>
  <c r="H104" i="10"/>
  <c r="G104" i="10"/>
  <c r="F104" i="10"/>
  <c r="C104" i="10"/>
  <c r="B104" i="10"/>
  <c r="A104" i="10"/>
  <c r="U103" i="10"/>
  <c r="S103" i="10"/>
  <c r="P103" i="10"/>
  <c r="O103" i="10"/>
  <c r="N103" i="10"/>
  <c r="M103" i="10"/>
  <c r="L103" i="10"/>
  <c r="K103" i="10"/>
  <c r="J103" i="10"/>
  <c r="I103" i="10"/>
  <c r="H103" i="10"/>
  <c r="G103" i="10"/>
  <c r="F103" i="10"/>
  <c r="C103" i="10"/>
  <c r="B103" i="10"/>
  <c r="A103" i="10"/>
  <c r="U102" i="10"/>
  <c r="S102" i="10"/>
  <c r="P102" i="10"/>
  <c r="O102" i="10"/>
  <c r="N102" i="10"/>
  <c r="M102" i="10"/>
  <c r="L102" i="10"/>
  <c r="K102" i="10"/>
  <c r="J102" i="10"/>
  <c r="I102" i="10"/>
  <c r="H102" i="10"/>
  <c r="G102" i="10"/>
  <c r="F102" i="10"/>
  <c r="C102" i="10"/>
  <c r="B102" i="10"/>
  <c r="A102" i="10"/>
  <c r="U101" i="10"/>
  <c r="S101" i="10"/>
  <c r="P101" i="10"/>
  <c r="O101" i="10"/>
  <c r="N101" i="10"/>
  <c r="M101" i="10"/>
  <c r="L101" i="10"/>
  <c r="K101" i="10"/>
  <c r="J101" i="10"/>
  <c r="I101" i="10"/>
  <c r="H101" i="10"/>
  <c r="G101" i="10"/>
  <c r="F101" i="10"/>
  <c r="C101" i="10"/>
  <c r="B101" i="10"/>
  <c r="A101" i="10"/>
  <c r="U100" i="10"/>
  <c r="S100" i="10"/>
  <c r="P100" i="10"/>
  <c r="O100" i="10"/>
  <c r="N100" i="10"/>
  <c r="M100" i="10"/>
  <c r="L100" i="10"/>
  <c r="K100" i="10"/>
  <c r="J100" i="10"/>
  <c r="I100" i="10"/>
  <c r="H100" i="10"/>
  <c r="G100" i="10"/>
  <c r="F100" i="10"/>
  <c r="C100" i="10"/>
  <c r="B100" i="10"/>
  <c r="A100" i="10"/>
  <c r="U99" i="10"/>
  <c r="S99" i="10"/>
  <c r="P99" i="10"/>
  <c r="O99" i="10"/>
  <c r="N99" i="10"/>
  <c r="M99" i="10"/>
  <c r="L99" i="10"/>
  <c r="K99" i="10"/>
  <c r="J99" i="10"/>
  <c r="I99" i="10"/>
  <c r="H99" i="10"/>
  <c r="G99" i="10"/>
  <c r="F99" i="10"/>
  <c r="C99" i="10"/>
  <c r="B99" i="10"/>
  <c r="A99" i="10"/>
  <c r="U98" i="10"/>
  <c r="S98" i="10"/>
  <c r="P98" i="10"/>
  <c r="O98" i="10"/>
  <c r="N98" i="10"/>
  <c r="M98" i="10"/>
  <c r="L98" i="10"/>
  <c r="K98" i="10"/>
  <c r="J98" i="10"/>
  <c r="I98" i="10"/>
  <c r="H98" i="10"/>
  <c r="G98" i="10"/>
  <c r="F98" i="10"/>
  <c r="C98" i="10"/>
  <c r="B98" i="10"/>
  <c r="A98" i="10"/>
  <c r="U97" i="10"/>
  <c r="S97" i="10"/>
  <c r="P97" i="10"/>
  <c r="O97" i="10"/>
  <c r="N97" i="10"/>
  <c r="M97" i="10"/>
  <c r="L97" i="10"/>
  <c r="K97" i="10"/>
  <c r="J97" i="10"/>
  <c r="I97" i="10"/>
  <c r="H97" i="10"/>
  <c r="G97" i="10"/>
  <c r="F97" i="10"/>
  <c r="C97" i="10"/>
  <c r="B97" i="10"/>
  <c r="A97" i="10"/>
  <c r="U96" i="10"/>
  <c r="S96" i="10"/>
  <c r="P96" i="10"/>
  <c r="O96" i="10"/>
  <c r="N96" i="10"/>
  <c r="M96" i="10"/>
  <c r="L96" i="10"/>
  <c r="K96" i="10"/>
  <c r="J96" i="10"/>
  <c r="I96" i="10"/>
  <c r="H96" i="10"/>
  <c r="G96" i="10"/>
  <c r="F96" i="10"/>
  <c r="C96" i="10"/>
  <c r="B96" i="10"/>
  <c r="A96" i="10"/>
  <c r="U95" i="10"/>
  <c r="S95" i="10"/>
  <c r="P95" i="10"/>
  <c r="O95" i="10"/>
  <c r="N95" i="10"/>
  <c r="M95" i="10"/>
  <c r="L95" i="10"/>
  <c r="K95" i="10"/>
  <c r="J95" i="10"/>
  <c r="I95" i="10"/>
  <c r="H95" i="10"/>
  <c r="G95" i="10"/>
  <c r="F95" i="10"/>
  <c r="C95" i="10"/>
  <c r="B95" i="10"/>
  <c r="A95" i="10"/>
  <c r="U94" i="10"/>
  <c r="S94" i="10"/>
  <c r="P94" i="10"/>
  <c r="O94" i="10"/>
  <c r="N94" i="10"/>
  <c r="M94" i="10"/>
  <c r="L94" i="10"/>
  <c r="K94" i="10"/>
  <c r="J94" i="10"/>
  <c r="I94" i="10"/>
  <c r="H94" i="10"/>
  <c r="G94" i="10"/>
  <c r="F94" i="10"/>
  <c r="C94" i="10"/>
  <c r="B94" i="10"/>
  <c r="A94" i="10"/>
  <c r="U93" i="10"/>
  <c r="S93" i="10"/>
  <c r="P93" i="10"/>
  <c r="O93" i="10"/>
  <c r="N93" i="10"/>
  <c r="M93" i="10"/>
  <c r="L93" i="10"/>
  <c r="K93" i="10"/>
  <c r="J93" i="10"/>
  <c r="I93" i="10"/>
  <c r="H93" i="10"/>
  <c r="G93" i="10"/>
  <c r="F93" i="10"/>
  <c r="C93" i="10"/>
  <c r="B93" i="10"/>
  <c r="A93" i="10"/>
  <c r="U92" i="10"/>
  <c r="S92" i="10"/>
  <c r="P92" i="10"/>
  <c r="O92" i="10"/>
  <c r="N92" i="10"/>
  <c r="M92" i="10"/>
  <c r="L92" i="10"/>
  <c r="K92" i="10"/>
  <c r="J92" i="10"/>
  <c r="I92" i="10"/>
  <c r="H92" i="10"/>
  <c r="G92" i="10"/>
  <c r="F92" i="10"/>
  <c r="C92" i="10"/>
  <c r="B92" i="10"/>
  <c r="A92" i="10"/>
  <c r="U91" i="10"/>
  <c r="S91" i="10"/>
  <c r="P91" i="10"/>
  <c r="O91" i="10"/>
  <c r="N91" i="10"/>
  <c r="M91" i="10"/>
  <c r="L91" i="10"/>
  <c r="K91" i="10"/>
  <c r="J91" i="10"/>
  <c r="I91" i="10"/>
  <c r="H91" i="10"/>
  <c r="G91" i="10"/>
  <c r="F91" i="10"/>
  <c r="C91" i="10"/>
  <c r="B91" i="10"/>
  <c r="A91" i="10"/>
  <c r="U90" i="10"/>
  <c r="S90" i="10"/>
  <c r="P90" i="10"/>
  <c r="O90" i="10"/>
  <c r="N90" i="10"/>
  <c r="M90" i="10"/>
  <c r="L90" i="10"/>
  <c r="K90" i="10"/>
  <c r="J90" i="10"/>
  <c r="I90" i="10"/>
  <c r="H90" i="10"/>
  <c r="G90" i="10"/>
  <c r="F90" i="10"/>
  <c r="C90" i="10"/>
  <c r="B90" i="10"/>
  <c r="A90" i="10"/>
  <c r="U89" i="10"/>
  <c r="S89" i="10"/>
  <c r="P89" i="10"/>
  <c r="O89" i="10"/>
  <c r="N89" i="10"/>
  <c r="M89" i="10"/>
  <c r="L89" i="10"/>
  <c r="K89" i="10"/>
  <c r="J89" i="10"/>
  <c r="I89" i="10"/>
  <c r="H89" i="10"/>
  <c r="G89" i="10"/>
  <c r="F89" i="10"/>
  <c r="C89" i="10"/>
  <c r="B89" i="10"/>
  <c r="A89" i="10"/>
  <c r="U88" i="10"/>
  <c r="S88" i="10"/>
  <c r="P88" i="10"/>
  <c r="O88" i="10"/>
  <c r="N88" i="10"/>
  <c r="M88" i="10"/>
  <c r="L88" i="10"/>
  <c r="K88" i="10"/>
  <c r="J88" i="10"/>
  <c r="I88" i="10"/>
  <c r="H88" i="10"/>
  <c r="G88" i="10"/>
  <c r="F88" i="10"/>
  <c r="C88" i="10"/>
  <c r="B88" i="10"/>
  <c r="A88" i="10"/>
  <c r="U87" i="10"/>
  <c r="S87" i="10"/>
  <c r="P87" i="10"/>
  <c r="O87" i="10"/>
  <c r="N87" i="10"/>
  <c r="M87" i="10"/>
  <c r="L87" i="10"/>
  <c r="K87" i="10"/>
  <c r="J87" i="10"/>
  <c r="I87" i="10"/>
  <c r="H87" i="10"/>
  <c r="G87" i="10"/>
  <c r="F87" i="10"/>
  <c r="C87" i="10"/>
  <c r="B87" i="10"/>
  <c r="A87" i="10"/>
  <c r="U86" i="10"/>
  <c r="S86" i="10"/>
  <c r="P86" i="10"/>
  <c r="O86" i="10"/>
  <c r="N86" i="10"/>
  <c r="M86" i="10"/>
  <c r="H86" i="10"/>
  <c r="L86" i="10"/>
  <c r="K86" i="10"/>
  <c r="J86" i="10"/>
  <c r="I86" i="10"/>
  <c r="G86" i="10"/>
  <c r="F86" i="10"/>
  <c r="C86" i="10"/>
  <c r="B86" i="10"/>
  <c r="A85" i="10"/>
  <c r="A86" i="10"/>
  <c r="U85" i="10"/>
  <c r="S85" i="10"/>
  <c r="P85" i="10"/>
  <c r="O85" i="10"/>
  <c r="N85" i="10"/>
  <c r="M85" i="10"/>
  <c r="L85" i="10"/>
  <c r="K85" i="10"/>
  <c r="J85" i="10"/>
  <c r="I85" i="10"/>
  <c r="H85" i="10"/>
  <c r="G85" i="10"/>
  <c r="F85" i="10"/>
  <c r="C85" i="10"/>
  <c r="B85" i="10"/>
  <c r="U84" i="10"/>
  <c r="S84" i="10"/>
  <c r="P84" i="10"/>
  <c r="O84" i="10"/>
  <c r="N84" i="10"/>
  <c r="M84" i="10"/>
  <c r="L84" i="10"/>
  <c r="K84" i="10"/>
  <c r="J84" i="10"/>
  <c r="I84" i="10"/>
  <c r="H84" i="10"/>
  <c r="G84" i="10"/>
  <c r="F84" i="10"/>
  <c r="C84" i="10"/>
  <c r="B84" i="10"/>
  <c r="A84" i="10"/>
  <c r="U83" i="10"/>
  <c r="S83" i="10"/>
  <c r="P83" i="10"/>
  <c r="O83" i="10"/>
  <c r="N83" i="10"/>
  <c r="M83" i="10"/>
  <c r="S67" i="7"/>
  <c r="S4" i="7"/>
  <c r="H83" i="10"/>
  <c r="L83" i="10"/>
  <c r="K83" i="10"/>
  <c r="W67" i="7"/>
  <c r="X67" i="7"/>
  <c r="W4" i="7"/>
  <c r="Y4" i="7" s="1"/>
  <c r="X4" i="7"/>
  <c r="J83" i="10"/>
  <c r="T67" i="7"/>
  <c r="T4" i="7"/>
  <c r="I82" i="10" s="1"/>
  <c r="I83" i="10"/>
  <c r="G83" i="10"/>
  <c r="F83" i="10"/>
  <c r="C83" i="10"/>
  <c r="B83" i="10"/>
  <c r="A3" i="10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/>
  <c r="U82" i="10"/>
  <c r="S82" i="10"/>
  <c r="P82" i="10"/>
  <c r="O82" i="10"/>
  <c r="N82" i="10"/>
  <c r="M82" i="10"/>
  <c r="S48" i="7"/>
  <c r="S49" i="7"/>
  <c r="H79" i="10" s="1"/>
  <c r="S70" i="7"/>
  <c r="H82" i="10"/>
  <c r="AD2" i="27"/>
  <c r="L2" i="11" s="1"/>
  <c r="W48" i="7"/>
  <c r="Z48" i="7" s="1"/>
  <c r="X48" i="7"/>
  <c r="W49" i="7"/>
  <c r="X49" i="7"/>
  <c r="W70" i="7"/>
  <c r="Z70" i="7" s="1"/>
  <c r="X70" i="7"/>
  <c r="T48" i="7"/>
  <c r="I80" i="10" s="1"/>
  <c r="T49" i="7"/>
  <c r="I79" i="10" s="1"/>
  <c r="T70" i="7"/>
  <c r="G82" i="10"/>
  <c r="F82" i="10"/>
  <c r="U81" i="10"/>
  <c r="S81" i="10"/>
  <c r="P81" i="10"/>
  <c r="O81" i="10"/>
  <c r="N81" i="10"/>
  <c r="M81" i="10"/>
  <c r="S46" i="7"/>
  <c r="S47" i="7"/>
  <c r="H81" i="10"/>
  <c r="K81" i="10" s="1"/>
  <c r="W46" i="7"/>
  <c r="Y46" i="7" s="1"/>
  <c r="X46" i="7"/>
  <c r="W47" i="7"/>
  <c r="Z47" i="7" s="1"/>
  <c r="X47" i="7"/>
  <c r="T46" i="7"/>
  <c r="T47" i="7"/>
  <c r="I81" i="10"/>
  <c r="G81" i="10"/>
  <c r="F81" i="10"/>
  <c r="U80" i="10"/>
  <c r="S80" i="10"/>
  <c r="P80" i="10"/>
  <c r="O80" i="10"/>
  <c r="N80" i="10"/>
  <c r="M80" i="10"/>
  <c r="H80" i="10"/>
  <c r="K80" i="10" s="1"/>
  <c r="G80" i="10"/>
  <c r="F80" i="10"/>
  <c r="U79" i="10"/>
  <c r="S79" i="10"/>
  <c r="P79" i="10"/>
  <c r="O79" i="10"/>
  <c r="N79" i="10"/>
  <c r="M79" i="10"/>
  <c r="K79" i="10"/>
  <c r="G79" i="10"/>
  <c r="F79" i="10"/>
  <c r="U78" i="10"/>
  <c r="S78" i="10"/>
  <c r="P78" i="10"/>
  <c r="O78" i="10"/>
  <c r="N78" i="10"/>
  <c r="M78" i="10"/>
  <c r="S50" i="7"/>
  <c r="H78" i="10" s="1"/>
  <c r="K78" i="10" s="1"/>
  <c r="W50" i="7"/>
  <c r="X50" i="7"/>
  <c r="T50" i="7"/>
  <c r="I78" i="10"/>
  <c r="G78" i="10"/>
  <c r="F78" i="10"/>
  <c r="U77" i="10"/>
  <c r="S77" i="10"/>
  <c r="P77" i="10"/>
  <c r="O77" i="10"/>
  <c r="N77" i="10"/>
  <c r="M77" i="10"/>
  <c r="S51" i="7"/>
  <c r="H77" i="10"/>
  <c r="K77" i="10" s="1"/>
  <c r="L77" i="10"/>
  <c r="W51" i="7"/>
  <c r="Y51" i="7" s="1"/>
  <c r="X51" i="7"/>
  <c r="J77" i="10"/>
  <c r="T51" i="7"/>
  <c r="I77" i="10" s="1"/>
  <c r="G77" i="10"/>
  <c r="F77" i="10"/>
  <c r="U76" i="10"/>
  <c r="S76" i="10"/>
  <c r="P76" i="10"/>
  <c r="O76" i="10"/>
  <c r="N76" i="10"/>
  <c r="M76" i="10"/>
  <c r="S52" i="7"/>
  <c r="H76" i="10" s="1"/>
  <c r="L76" i="10" s="1"/>
  <c r="W52" i="7"/>
  <c r="X52" i="7"/>
  <c r="T52" i="7"/>
  <c r="I76" i="10"/>
  <c r="G76" i="10"/>
  <c r="F76" i="10"/>
  <c r="U75" i="10"/>
  <c r="S75" i="10"/>
  <c r="P75" i="10"/>
  <c r="O75" i="10"/>
  <c r="N75" i="10"/>
  <c r="M75" i="10"/>
  <c r="S53" i="7"/>
  <c r="H75" i="10"/>
  <c r="K75" i="10" s="1"/>
  <c r="W53" i="7"/>
  <c r="Y53" i="7" s="1"/>
  <c r="X53" i="7"/>
  <c r="T53" i="7"/>
  <c r="I75" i="10" s="1"/>
  <c r="G75" i="10"/>
  <c r="F75" i="10"/>
  <c r="U74" i="10"/>
  <c r="S74" i="10"/>
  <c r="P74" i="10"/>
  <c r="O74" i="10"/>
  <c r="N74" i="10"/>
  <c r="M74" i="10"/>
  <c r="S54" i="7"/>
  <c r="H74" i="10" s="1"/>
  <c r="K74" i="10" s="1"/>
  <c r="W54" i="7"/>
  <c r="X54" i="7"/>
  <c r="T54" i="7"/>
  <c r="I74" i="10"/>
  <c r="G74" i="10"/>
  <c r="F74" i="10"/>
  <c r="U73" i="10"/>
  <c r="S73" i="10"/>
  <c r="P73" i="10"/>
  <c r="O73" i="10"/>
  <c r="N73" i="10"/>
  <c r="M73" i="10"/>
  <c r="S55" i="7"/>
  <c r="H73" i="10"/>
  <c r="K73" i="10" s="1"/>
  <c r="L73" i="10"/>
  <c r="W55" i="7"/>
  <c r="Y55" i="7" s="1"/>
  <c r="X55" i="7"/>
  <c r="J73" i="10"/>
  <c r="T55" i="7"/>
  <c r="I73" i="10" s="1"/>
  <c r="G73" i="10"/>
  <c r="F73" i="10"/>
  <c r="U72" i="10"/>
  <c r="S72" i="10"/>
  <c r="P72" i="10"/>
  <c r="O72" i="10"/>
  <c r="N72" i="10"/>
  <c r="M72" i="10"/>
  <c r="S56" i="7"/>
  <c r="H72" i="10" s="1"/>
  <c r="L72" i="10" s="1"/>
  <c r="W56" i="7"/>
  <c r="X56" i="7"/>
  <c r="T56" i="7"/>
  <c r="I72" i="10"/>
  <c r="G72" i="10"/>
  <c r="F72" i="10"/>
  <c r="U71" i="10"/>
  <c r="S71" i="10"/>
  <c r="P71" i="10"/>
  <c r="O71" i="10"/>
  <c r="N71" i="10"/>
  <c r="M71" i="10"/>
  <c r="S57" i="7"/>
  <c r="H71" i="10"/>
  <c r="K71" i="10" s="1"/>
  <c r="W57" i="7"/>
  <c r="Y57" i="7" s="1"/>
  <c r="X57" i="7"/>
  <c r="T57" i="7"/>
  <c r="I71" i="10" s="1"/>
  <c r="G71" i="10"/>
  <c r="F71" i="10"/>
  <c r="U70" i="10"/>
  <c r="S70" i="10"/>
  <c r="P70" i="10"/>
  <c r="O70" i="10"/>
  <c r="N70" i="10"/>
  <c r="M70" i="10"/>
  <c r="S58" i="7"/>
  <c r="H70" i="10" s="1"/>
  <c r="K70" i="10" s="1"/>
  <c r="W58" i="7"/>
  <c r="X58" i="7"/>
  <c r="T58" i="7"/>
  <c r="I70" i="10"/>
  <c r="G70" i="10"/>
  <c r="F70" i="10"/>
  <c r="U69" i="10"/>
  <c r="S69" i="10"/>
  <c r="P69" i="10"/>
  <c r="O69" i="10"/>
  <c r="N69" i="10"/>
  <c r="M69" i="10"/>
  <c r="S59" i="7"/>
  <c r="H69" i="10"/>
  <c r="K69" i="10" s="1"/>
  <c r="L69" i="10"/>
  <c r="W59" i="7"/>
  <c r="Z59" i="7" s="1"/>
  <c r="X59" i="7"/>
  <c r="J69" i="10"/>
  <c r="T59" i="7"/>
  <c r="I69" i="10" s="1"/>
  <c r="G69" i="10"/>
  <c r="F69" i="10"/>
  <c r="U68" i="10"/>
  <c r="S68" i="10"/>
  <c r="P68" i="10"/>
  <c r="O68" i="10"/>
  <c r="N68" i="10"/>
  <c r="M68" i="10"/>
  <c r="S60" i="7"/>
  <c r="H68" i="10" s="1"/>
  <c r="L68" i="10" s="1"/>
  <c r="W60" i="7"/>
  <c r="X60" i="7"/>
  <c r="T60" i="7"/>
  <c r="I68" i="10"/>
  <c r="G68" i="10"/>
  <c r="F68" i="10"/>
  <c r="U67" i="10"/>
  <c r="S67" i="10"/>
  <c r="P67" i="10"/>
  <c r="O67" i="10"/>
  <c r="N67" i="10"/>
  <c r="M67" i="10"/>
  <c r="S61" i="7"/>
  <c r="H67" i="10"/>
  <c r="K67" i="10" s="1"/>
  <c r="W61" i="7"/>
  <c r="Y61" i="7" s="1"/>
  <c r="X61" i="7"/>
  <c r="T61" i="7"/>
  <c r="I67" i="10" s="1"/>
  <c r="G67" i="10"/>
  <c r="F67" i="10"/>
  <c r="U66" i="10"/>
  <c r="S66" i="10"/>
  <c r="P66" i="10"/>
  <c r="O66" i="10"/>
  <c r="N66" i="10"/>
  <c r="M66" i="10"/>
  <c r="S62" i="7"/>
  <c r="H66" i="10" s="1"/>
  <c r="K66" i="10" s="1"/>
  <c r="W62" i="7"/>
  <c r="X62" i="7"/>
  <c r="T62" i="7"/>
  <c r="I66" i="10"/>
  <c r="G66" i="10"/>
  <c r="F66" i="10"/>
  <c r="U65" i="10"/>
  <c r="S65" i="10"/>
  <c r="P65" i="10"/>
  <c r="O65" i="10"/>
  <c r="N65" i="10"/>
  <c r="M65" i="10"/>
  <c r="S39" i="7"/>
  <c r="S40" i="7"/>
  <c r="H65" i="10"/>
  <c r="W39" i="7"/>
  <c r="Z39" i="7" s="1"/>
  <c r="X39" i="7"/>
  <c r="W40" i="7"/>
  <c r="X40" i="7"/>
  <c r="T39" i="7"/>
  <c r="T40" i="7"/>
  <c r="I65" i="10" s="1"/>
  <c r="G65" i="10"/>
  <c r="F65" i="10"/>
  <c r="U64" i="10"/>
  <c r="S64" i="10"/>
  <c r="P64" i="10"/>
  <c r="O64" i="10"/>
  <c r="N64" i="10"/>
  <c r="M64" i="10"/>
  <c r="S63" i="7"/>
  <c r="H64" i="10" s="1"/>
  <c r="W63" i="7"/>
  <c r="Z63" i="7" s="1"/>
  <c r="X63" i="7"/>
  <c r="T63" i="7"/>
  <c r="I64" i="10"/>
  <c r="G64" i="10"/>
  <c r="F64" i="10"/>
  <c r="U63" i="10"/>
  <c r="S63" i="10"/>
  <c r="P63" i="10"/>
  <c r="O63" i="10"/>
  <c r="N63" i="10"/>
  <c r="M63" i="10"/>
  <c r="S64" i="7"/>
  <c r="H63" i="10"/>
  <c r="L63" i="10"/>
  <c r="K63" i="10"/>
  <c r="W64" i="7"/>
  <c r="Y64" i="7" s="1"/>
  <c r="X64" i="7"/>
  <c r="T64" i="7"/>
  <c r="I63" i="10" s="1"/>
  <c r="G63" i="10"/>
  <c r="F63" i="10"/>
  <c r="U62" i="10"/>
  <c r="S62" i="10"/>
  <c r="P62" i="10"/>
  <c r="O62" i="10"/>
  <c r="N62" i="10"/>
  <c r="M62" i="10"/>
  <c r="S65" i="7"/>
  <c r="H62" i="10" s="1"/>
  <c r="W65" i="7"/>
  <c r="Z65" i="7" s="1"/>
  <c r="X65" i="7"/>
  <c r="T65" i="7"/>
  <c r="I62" i="10"/>
  <c r="G62" i="10"/>
  <c r="F62" i="10"/>
  <c r="U61" i="10"/>
  <c r="S61" i="10"/>
  <c r="P61" i="10"/>
  <c r="O61" i="10"/>
  <c r="N61" i="10"/>
  <c r="M61" i="10"/>
  <c r="S66" i="7"/>
  <c r="H61" i="10"/>
  <c r="K61" i="10"/>
  <c r="W66" i="7"/>
  <c r="Y66" i="7" s="1"/>
  <c r="X66" i="7"/>
  <c r="T66" i="7"/>
  <c r="I61" i="10"/>
  <c r="G61" i="10"/>
  <c r="F61" i="10"/>
  <c r="U60" i="10"/>
  <c r="S60" i="10"/>
  <c r="P60" i="10"/>
  <c r="O60" i="10"/>
  <c r="N60" i="10"/>
  <c r="M60" i="10"/>
  <c r="S68" i="7"/>
  <c r="H60" i="10"/>
  <c r="W68" i="7"/>
  <c r="Z68" i="7" s="1"/>
  <c r="X68" i="7"/>
  <c r="T68" i="7"/>
  <c r="I60" i="10"/>
  <c r="G60" i="10"/>
  <c r="F60" i="10"/>
  <c r="U59" i="10"/>
  <c r="S59" i="10"/>
  <c r="P59" i="10"/>
  <c r="O59" i="10"/>
  <c r="N59" i="10"/>
  <c r="M59" i="10"/>
  <c r="S69" i="7"/>
  <c r="H59" i="10"/>
  <c r="K59" i="10"/>
  <c r="W69" i="7"/>
  <c r="Z69" i="7" s="1"/>
  <c r="X69" i="7"/>
  <c r="T69" i="7"/>
  <c r="I59" i="10" s="1"/>
  <c r="G59" i="10"/>
  <c r="F59" i="10"/>
  <c r="U58" i="10"/>
  <c r="S58" i="10"/>
  <c r="P58" i="10"/>
  <c r="O58" i="10"/>
  <c r="N58" i="10"/>
  <c r="M58" i="10"/>
  <c r="S71" i="7"/>
  <c r="H58" i="10" s="1"/>
  <c r="W71" i="7"/>
  <c r="Z71" i="7" s="1"/>
  <c r="X71" i="7"/>
  <c r="T71" i="7"/>
  <c r="I58" i="10"/>
  <c r="G58" i="10"/>
  <c r="F58" i="10"/>
  <c r="S57" i="10"/>
  <c r="O57" i="10"/>
  <c r="N57" i="10"/>
  <c r="M57" i="10"/>
  <c r="S72" i="7"/>
  <c r="W72" i="7"/>
  <c r="Y72" i="7" s="1"/>
  <c r="X72" i="7"/>
  <c r="T72" i="7"/>
  <c r="G57" i="10"/>
  <c r="F57" i="10"/>
  <c r="S56" i="10"/>
  <c r="O56" i="10"/>
  <c r="N56" i="10"/>
  <c r="M56" i="10"/>
  <c r="S73" i="7"/>
  <c r="W73" i="7"/>
  <c r="Z73" i="7" s="1"/>
  <c r="X73" i="7"/>
  <c r="T73" i="7"/>
  <c r="G56" i="10"/>
  <c r="F56" i="10"/>
  <c r="S55" i="10"/>
  <c r="O55" i="10"/>
  <c r="N55" i="10"/>
  <c r="M55" i="10"/>
  <c r="S74" i="7"/>
  <c r="W74" i="7"/>
  <c r="Y74" i="7" s="1"/>
  <c r="X74" i="7"/>
  <c r="T74" i="7"/>
  <c r="G55" i="10"/>
  <c r="F55" i="10"/>
  <c r="S54" i="10"/>
  <c r="O54" i="10"/>
  <c r="N54" i="10"/>
  <c r="M54" i="10"/>
  <c r="S75" i="7"/>
  <c r="W75" i="7"/>
  <c r="Z75" i="7" s="1"/>
  <c r="X75" i="7"/>
  <c r="T75" i="7"/>
  <c r="G54" i="10"/>
  <c r="F54" i="10"/>
  <c r="S53" i="10"/>
  <c r="O53" i="10"/>
  <c r="N53" i="10"/>
  <c r="M53" i="10"/>
  <c r="S76" i="7"/>
  <c r="W76" i="7"/>
  <c r="Y76" i="7" s="1"/>
  <c r="X76" i="7"/>
  <c r="T76" i="7"/>
  <c r="G53" i="10"/>
  <c r="F53" i="10"/>
  <c r="S52" i="10"/>
  <c r="O52" i="10"/>
  <c r="N52" i="10"/>
  <c r="M52" i="10"/>
  <c r="S77" i="7"/>
  <c r="W77" i="7"/>
  <c r="Z77" i="7" s="1"/>
  <c r="X77" i="7"/>
  <c r="T77" i="7"/>
  <c r="G52" i="10"/>
  <c r="F52" i="10"/>
  <c r="S51" i="10"/>
  <c r="O51" i="10"/>
  <c r="N51" i="10"/>
  <c r="M51" i="10"/>
  <c r="S78" i="7"/>
  <c r="W78" i="7"/>
  <c r="Y78" i="7" s="1"/>
  <c r="X78" i="7"/>
  <c r="T78" i="7"/>
  <c r="G51" i="10"/>
  <c r="F51" i="10"/>
  <c r="S50" i="10"/>
  <c r="O50" i="10"/>
  <c r="N50" i="10"/>
  <c r="M50" i="10"/>
  <c r="S79" i="7"/>
  <c r="W79" i="7"/>
  <c r="Z79" i="7" s="1"/>
  <c r="X79" i="7"/>
  <c r="T79" i="7"/>
  <c r="G50" i="10"/>
  <c r="F50" i="10"/>
  <c r="S49" i="10"/>
  <c r="O49" i="10"/>
  <c r="N49" i="10"/>
  <c r="M49" i="10"/>
  <c r="S80" i="7"/>
  <c r="W80" i="7"/>
  <c r="Z80" i="7" s="1"/>
  <c r="X80" i="7"/>
  <c r="T80" i="7"/>
  <c r="G49" i="10"/>
  <c r="F49" i="10"/>
  <c r="S48" i="10"/>
  <c r="O48" i="10"/>
  <c r="N48" i="10"/>
  <c r="M48" i="10"/>
  <c r="S81" i="7"/>
  <c r="W81" i="7"/>
  <c r="Z81" i="7" s="1"/>
  <c r="X81" i="7"/>
  <c r="T81" i="7"/>
  <c r="F48" i="10"/>
  <c r="S47" i="10"/>
  <c r="O47" i="10"/>
  <c r="N47" i="10"/>
  <c r="M47" i="10"/>
  <c r="S83" i="7"/>
  <c r="S84" i="7"/>
  <c r="W83" i="7"/>
  <c r="Y83" i="7" s="1"/>
  <c r="X83" i="7"/>
  <c r="W84" i="7"/>
  <c r="Z84" i="7" s="1"/>
  <c r="X84" i="7"/>
  <c r="T83" i="7"/>
  <c r="T84" i="7"/>
  <c r="G47" i="10"/>
  <c r="F47" i="10"/>
  <c r="S46" i="10"/>
  <c r="O46" i="10"/>
  <c r="N46" i="10"/>
  <c r="M46" i="10"/>
  <c r="S85" i="7"/>
  <c r="S86" i="7"/>
  <c r="W85" i="7"/>
  <c r="Z85" i="7" s="1"/>
  <c r="X85" i="7"/>
  <c r="W86" i="7"/>
  <c r="Y86" i="7" s="1"/>
  <c r="X86" i="7"/>
  <c r="T85" i="7"/>
  <c r="T86" i="7"/>
  <c r="G46" i="10"/>
  <c r="F46" i="10"/>
  <c r="S45" i="10"/>
  <c r="O45" i="10"/>
  <c r="N45" i="10"/>
  <c r="M45" i="10"/>
  <c r="S82" i="7"/>
  <c r="W82" i="7"/>
  <c r="Z82" i="7" s="1"/>
  <c r="X82" i="7"/>
  <c r="T82" i="7"/>
  <c r="G45" i="10"/>
  <c r="F45" i="10"/>
  <c r="S44" i="10"/>
  <c r="O44" i="10"/>
  <c r="N44" i="10"/>
  <c r="M44" i="10"/>
  <c r="S87" i="7"/>
  <c r="W87" i="7"/>
  <c r="Y87" i="7" s="1"/>
  <c r="X87" i="7"/>
  <c r="T87" i="7"/>
  <c r="G44" i="10"/>
  <c r="F44" i="10"/>
  <c r="S43" i="10"/>
  <c r="O43" i="10"/>
  <c r="N43" i="10"/>
  <c r="M43" i="10"/>
  <c r="S88" i="7"/>
  <c r="W88" i="7"/>
  <c r="Z88" i="7" s="1"/>
  <c r="X88" i="7"/>
  <c r="T88" i="7"/>
  <c r="G43" i="10"/>
  <c r="F43" i="10"/>
  <c r="S42" i="10"/>
  <c r="O42" i="10"/>
  <c r="N42" i="10"/>
  <c r="M42" i="10"/>
  <c r="S89" i="7"/>
  <c r="W89" i="7"/>
  <c r="Y89" i="7" s="1"/>
  <c r="X89" i="7"/>
  <c r="T89" i="7"/>
  <c r="G42" i="10"/>
  <c r="F42" i="10"/>
  <c r="S41" i="10"/>
  <c r="O41" i="10"/>
  <c r="N41" i="10"/>
  <c r="M41" i="10"/>
  <c r="S90" i="7"/>
  <c r="W90" i="7"/>
  <c r="Z90" i="7" s="1"/>
  <c r="X90" i="7"/>
  <c r="T90" i="7"/>
  <c r="G41" i="10"/>
  <c r="F41" i="10"/>
  <c r="S40" i="10"/>
  <c r="O40" i="10"/>
  <c r="N40" i="10"/>
  <c r="M40" i="10"/>
  <c r="S91" i="7"/>
  <c r="W91" i="7"/>
  <c r="Z91" i="7" s="1"/>
  <c r="X91" i="7"/>
  <c r="T91" i="7"/>
  <c r="G40" i="10"/>
  <c r="F40" i="10"/>
  <c r="S39" i="10"/>
  <c r="O39" i="10"/>
  <c r="N39" i="10"/>
  <c r="M39" i="10"/>
  <c r="S92" i="7"/>
  <c r="W92" i="7"/>
  <c r="Z92" i="7" s="1"/>
  <c r="X92" i="7"/>
  <c r="T92" i="7"/>
  <c r="G39" i="10"/>
  <c r="F39" i="10"/>
  <c r="S38" i="10"/>
  <c r="O38" i="10"/>
  <c r="N38" i="10"/>
  <c r="M38" i="10"/>
  <c r="S93" i="7"/>
  <c r="W93" i="7"/>
  <c r="Y93" i="7" s="1"/>
  <c r="X93" i="7"/>
  <c r="T93" i="7"/>
  <c r="F38" i="10"/>
  <c r="S37" i="10"/>
  <c r="O37" i="10"/>
  <c r="N37" i="10"/>
  <c r="M37" i="10"/>
  <c r="S94" i="7"/>
  <c r="W94" i="7"/>
  <c r="Z94" i="7" s="1"/>
  <c r="X94" i="7"/>
  <c r="T94" i="7"/>
  <c r="G37" i="10"/>
  <c r="F37" i="10"/>
  <c r="S36" i="10"/>
  <c r="O36" i="10"/>
  <c r="N36" i="10"/>
  <c r="M36" i="10"/>
  <c r="S95" i="7"/>
  <c r="W95" i="7"/>
  <c r="Z95" i="7" s="1"/>
  <c r="X95" i="7"/>
  <c r="T95" i="7"/>
  <c r="G36" i="10"/>
  <c r="F36" i="10"/>
  <c r="S35" i="10"/>
  <c r="O35" i="10"/>
  <c r="N35" i="10"/>
  <c r="M35" i="10"/>
  <c r="S96" i="7"/>
  <c r="W96" i="7"/>
  <c r="Z96" i="7" s="1"/>
  <c r="X96" i="7"/>
  <c r="T96" i="7"/>
  <c r="G35" i="10"/>
  <c r="F35" i="10"/>
  <c r="S34" i="10"/>
  <c r="O34" i="10"/>
  <c r="N34" i="10"/>
  <c r="M34" i="10"/>
  <c r="S97" i="7"/>
  <c r="W97" i="7"/>
  <c r="Y97" i="7" s="1"/>
  <c r="X97" i="7"/>
  <c r="T97" i="7"/>
  <c r="G34" i="10"/>
  <c r="F34" i="10"/>
  <c r="S33" i="10"/>
  <c r="O33" i="10"/>
  <c r="N33" i="10"/>
  <c r="M33" i="10"/>
  <c r="S98" i="7"/>
  <c r="W98" i="7"/>
  <c r="Z98" i="7" s="1"/>
  <c r="X98" i="7"/>
  <c r="T98" i="7"/>
  <c r="G33" i="10"/>
  <c r="F33" i="10"/>
  <c r="S32" i="10"/>
  <c r="O32" i="10"/>
  <c r="N32" i="10"/>
  <c r="M32" i="10"/>
  <c r="S99" i="7"/>
  <c r="W99" i="7"/>
  <c r="Y99" i="7" s="1"/>
  <c r="X99" i="7"/>
  <c r="T99" i="7"/>
  <c r="G32" i="10"/>
  <c r="F32" i="10"/>
  <c r="S31" i="10"/>
  <c r="O31" i="10"/>
  <c r="N31" i="10"/>
  <c r="M31" i="10"/>
  <c r="S100" i="7"/>
  <c r="W100" i="7"/>
  <c r="Z100" i="7" s="1"/>
  <c r="X100" i="7"/>
  <c r="T100" i="7"/>
  <c r="G31" i="10"/>
  <c r="F31" i="10"/>
  <c r="S30" i="10"/>
  <c r="O30" i="10"/>
  <c r="N30" i="10"/>
  <c r="M30" i="10"/>
  <c r="S101" i="7"/>
  <c r="W101" i="7"/>
  <c r="Y101" i="7" s="1"/>
  <c r="X101" i="7"/>
  <c r="T101" i="7"/>
  <c r="G30" i="10"/>
  <c r="F30" i="10"/>
  <c r="S29" i="10"/>
  <c r="O29" i="10"/>
  <c r="N29" i="10"/>
  <c r="M29" i="10"/>
  <c r="S102" i="7"/>
  <c r="W102" i="7"/>
  <c r="Z102" i="7" s="1"/>
  <c r="X102" i="7"/>
  <c r="T102" i="7"/>
  <c r="G29" i="10"/>
  <c r="F29" i="10"/>
  <c r="S28" i="10"/>
  <c r="O28" i="10"/>
  <c r="N28" i="10"/>
  <c r="M28" i="10"/>
  <c r="S103" i="7"/>
  <c r="W103" i="7"/>
  <c r="Y103" i="7" s="1"/>
  <c r="X103" i="7"/>
  <c r="T103" i="7"/>
  <c r="G28" i="10"/>
  <c r="F28" i="10"/>
  <c r="S27" i="10"/>
  <c r="O27" i="10"/>
  <c r="N27" i="10"/>
  <c r="M27" i="10"/>
  <c r="S104" i="7"/>
  <c r="W104" i="7"/>
  <c r="Z104" i="7" s="1"/>
  <c r="X104" i="7"/>
  <c r="T104" i="7"/>
  <c r="G27" i="10"/>
  <c r="F27" i="10"/>
  <c r="S26" i="10"/>
  <c r="O26" i="10"/>
  <c r="N26" i="10"/>
  <c r="M26" i="10"/>
  <c r="S105" i="7"/>
  <c r="W105" i="7"/>
  <c r="Y105" i="7" s="1"/>
  <c r="X105" i="7"/>
  <c r="T105" i="7"/>
  <c r="G26" i="10"/>
  <c r="F26" i="10"/>
  <c r="S25" i="10"/>
  <c r="O25" i="10"/>
  <c r="N25" i="10"/>
  <c r="M25" i="10"/>
  <c r="S106" i="7"/>
  <c r="W106" i="7"/>
  <c r="Z106" i="7" s="1"/>
  <c r="X106" i="7"/>
  <c r="T106" i="7"/>
  <c r="G25" i="10"/>
  <c r="F25" i="10"/>
  <c r="S24" i="10"/>
  <c r="O24" i="10"/>
  <c r="N24" i="10"/>
  <c r="M24" i="10"/>
  <c r="S107" i="7"/>
  <c r="W107" i="7"/>
  <c r="Z107" i="7" s="1"/>
  <c r="Y107" i="7"/>
  <c r="X107" i="7"/>
  <c r="T107" i="7"/>
  <c r="G24" i="10"/>
  <c r="F24" i="10"/>
  <c r="S23" i="10"/>
  <c r="O23" i="10"/>
  <c r="N23" i="10"/>
  <c r="M23" i="10"/>
  <c r="S108" i="7"/>
  <c r="W108" i="7"/>
  <c r="Z108" i="7" s="1"/>
  <c r="X108" i="7"/>
  <c r="T108" i="7"/>
  <c r="G23" i="10"/>
  <c r="F23" i="10"/>
  <c r="S22" i="10"/>
  <c r="O22" i="10"/>
  <c r="N22" i="10"/>
  <c r="M22" i="10"/>
  <c r="S109" i="7"/>
  <c r="W109" i="7"/>
  <c r="Y109" i="7" s="1"/>
  <c r="X109" i="7"/>
  <c r="T109" i="7"/>
  <c r="F22" i="10"/>
  <c r="S21" i="10"/>
  <c r="O21" i="10"/>
  <c r="N21" i="10"/>
  <c r="M21" i="10"/>
  <c r="S110" i="7"/>
  <c r="W110" i="7"/>
  <c r="Z110" i="7" s="1"/>
  <c r="X110" i="7"/>
  <c r="T110" i="7"/>
  <c r="G21" i="10"/>
  <c r="F21" i="10"/>
  <c r="S20" i="10"/>
  <c r="O20" i="10"/>
  <c r="N20" i="10"/>
  <c r="M20" i="10"/>
  <c r="S111" i="7"/>
  <c r="W111" i="7"/>
  <c r="Z111" i="7" s="1"/>
  <c r="X111" i="7"/>
  <c r="T111" i="7"/>
  <c r="G20" i="10"/>
  <c r="F20" i="10"/>
  <c r="S19" i="10"/>
  <c r="O19" i="10"/>
  <c r="N19" i="10"/>
  <c r="M19" i="10"/>
  <c r="S112" i="7"/>
  <c r="W112" i="7"/>
  <c r="Z112" i="7" s="1"/>
  <c r="X112" i="7"/>
  <c r="T112" i="7"/>
  <c r="G19" i="10"/>
  <c r="F19" i="10"/>
  <c r="S18" i="10"/>
  <c r="O18" i="10"/>
  <c r="N18" i="10"/>
  <c r="M18" i="10"/>
  <c r="S113" i="7"/>
  <c r="W113" i="7"/>
  <c r="Y113" i="7" s="1"/>
  <c r="X113" i="7"/>
  <c r="T113" i="7"/>
  <c r="G18" i="10"/>
  <c r="F18" i="10"/>
  <c r="S17" i="10"/>
  <c r="O17" i="10"/>
  <c r="N17" i="10"/>
  <c r="M17" i="10"/>
  <c r="S114" i="7"/>
  <c r="W114" i="7"/>
  <c r="Z114" i="7" s="1"/>
  <c r="X114" i="7"/>
  <c r="T114" i="7"/>
  <c r="G17" i="10"/>
  <c r="F17" i="10"/>
  <c r="S16" i="10"/>
  <c r="O16" i="10"/>
  <c r="N16" i="10"/>
  <c r="M16" i="10"/>
  <c r="S115" i="7"/>
  <c r="W115" i="7"/>
  <c r="Y115" i="7" s="1"/>
  <c r="X115" i="7"/>
  <c r="T115" i="7"/>
  <c r="G16" i="10"/>
  <c r="F16" i="10"/>
  <c r="S15" i="10"/>
  <c r="O15" i="10"/>
  <c r="N15" i="10"/>
  <c r="M15" i="10"/>
  <c r="S116" i="7"/>
  <c r="W116" i="7"/>
  <c r="Z116" i="7" s="1"/>
  <c r="X116" i="7"/>
  <c r="T116" i="7"/>
  <c r="G15" i="10"/>
  <c r="F15" i="10"/>
  <c r="S14" i="10"/>
  <c r="O14" i="10"/>
  <c r="N14" i="10"/>
  <c r="M14" i="10"/>
  <c r="G14" i="10"/>
  <c r="F14" i="10"/>
  <c r="S13" i="10"/>
  <c r="O13" i="10"/>
  <c r="N13" i="10"/>
  <c r="M13" i="10"/>
  <c r="G13" i="10"/>
  <c r="F13" i="10"/>
  <c r="S12" i="10"/>
  <c r="O12" i="10"/>
  <c r="N12" i="10"/>
  <c r="M12" i="10"/>
  <c r="S117" i="7"/>
  <c r="W117" i="7"/>
  <c r="Z117" i="7" s="1"/>
  <c r="X117" i="7"/>
  <c r="T117" i="7"/>
  <c r="F12" i="10"/>
  <c r="S11" i="10"/>
  <c r="O11" i="10"/>
  <c r="N11" i="10"/>
  <c r="M11" i="10"/>
  <c r="S118" i="7"/>
  <c r="W118" i="7"/>
  <c r="Y118" i="7" s="1"/>
  <c r="X118" i="7"/>
  <c r="T118" i="7"/>
  <c r="G11" i="10"/>
  <c r="F11" i="10"/>
  <c r="S10" i="10"/>
  <c r="O10" i="10"/>
  <c r="N10" i="10"/>
  <c r="M10" i="10"/>
  <c r="S119" i="7"/>
  <c r="W119" i="7"/>
  <c r="Z119" i="7" s="1"/>
  <c r="X119" i="7"/>
  <c r="T119" i="7"/>
  <c r="G10" i="10"/>
  <c r="F10" i="10"/>
  <c r="S9" i="10"/>
  <c r="O9" i="10"/>
  <c r="N9" i="10"/>
  <c r="M9" i="10"/>
  <c r="S120" i="7"/>
  <c r="W120" i="7"/>
  <c r="Z120" i="7" s="1"/>
  <c r="X120" i="7"/>
  <c r="T120" i="7"/>
  <c r="G9" i="10"/>
  <c r="F9" i="10"/>
  <c r="S8" i="10"/>
  <c r="O8" i="10"/>
  <c r="N8" i="10"/>
  <c r="M8" i="10"/>
  <c r="S121" i="7"/>
  <c r="W121" i="7"/>
  <c r="Z121" i="7" s="1"/>
  <c r="X121" i="7"/>
  <c r="T121" i="7"/>
  <c r="G8" i="10"/>
  <c r="F8" i="10"/>
  <c r="S7" i="10"/>
  <c r="O7" i="10"/>
  <c r="N7" i="10"/>
  <c r="M7" i="10"/>
  <c r="S122" i="7"/>
  <c r="W122" i="7"/>
  <c r="Y122" i="7" s="1"/>
  <c r="X122" i="7"/>
  <c r="T122" i="7"/>
  <c r="G7" i="10"/>
  <c r="F7" i="10"/>
  <c r="S6" i="10"/>
  <c r="O6" i="10"/>
  <c r="N6" i="10"/>
  <c r="M6" i="10"/>
  <c r="S123" i="7"/>
  <c r="W123" i="7"/>
  <c r="Z123" i="7" s="1"/>
  <c r="X123" i="7"/>
  <c r="T123" i="7"/>
  <c r="F6" i="10"/>
  <c r="S5" i="10"/>
  <c r="O5" i="10"/>
  <c r="N5" i="10"/>
  <c r="M5" i="10"/>
  <c r="S124" i="7"/>
  <c r="W124" i="7"/>
  <c r="Y124" i="7" s="1"/>
  <c r="X124" i="7"/>
  <c r="T124" i="7"/>
  <c r="G5" i="10"/>
  <c r="F5" i="10"/>
  <c r="S4" i="10"/>
  <c r="O4" i="10"/>
  <c r="N4" i="10"/>
  <c r="M4" i="10"/>
  <c r="S125" i="7"/>
  <c r="W125" i="7"/>
  <c r="Z125" i="7" s="1"/>
  <c r="X125" i="7"/>
  <c r="T125" i="7"/>
  <c r="G4" i="10"/>
  <c r="F4" i="10"/>
  <c r="S3" i="10"/>
  <c r="O3" i="10"/>
  <c r="N3" i="10"/>
  <c r="M3" i="10"/>
  <c r="F3" i="10"/>
  <c r="S2" i="10"/>
  <c r="O2" i="10"/>
  <c r="N2" i="10"/>
  <c r="M2" i="10"/>
  <c r="S126" i="7"/>
  <c r="W126" i="7"/>
  <c r="Y126" i="7" s="1"/>
  <c r="X126" i="7"/>
  <c r="T126" i="7"/>
  <c r="G2" i="10"/>
  <c r="F2" i="10"/>
  <c r="C2" i="10"/>
  <c r="C79" i="10" s="1"/>
  <c r="B2" i="10"/>
  <c r="B81" i="10" s="1"/>
  <c r="C134" i="20"/>
  <c r="D134" i="20"/>
  <c r="E134" i="20"/>
  <c r="F134" i="20"/>
  <c r="G134" i="20"/>
  <c r="H134" i="20"/>
  <c r="I134" i="20"/>
  <c r="J134" i="20"/>
  <c r="K134" i="20"/>
  <c r="L134" i="20"/>
  <c r="C133" i="20"/>
  <c r="D133" i="20"/>
  <c r="E133" i="20"/>
  <c r="F133" i="20"/>
  <c r="G133" i="20"/>
  <c r="H133" i="20"/>
  <c r="I133" i="20"/>
  <c r="J133" i="20"/>
  <c r="K133" i="20"/>
  <c r="L133" i="20"/>
  <c r="C132" i="20"/>
  <c r="D132" i="20"/>
  <c r="E132" i="20"/>
  <c r="F132" i="20"/>
  <c r="G132" i="20"/>
  <c r="H132" i="20"/>
  <c r="I132" i="20"/>
  <c r="J132" i="20"/>
  <c r="K132" i="20"/>
  <c r="L132" i="20"/>
  <c r="C131" i="20"/>
  <c r="D131" i="20"/>
  <c r="E131" i="20"/>
  <c r="F131" i="20"/>
  <c r="G131" i="20"/>
  <c r="H131" i="20"/>
  <c r="I131" i="20"/>
  <c r="J131" i="20"/>
  <c r="K131" i="20"/>
  <c r="L131" i="20"/>
  <c r="C130" i="20"/>
  <c r="D130" i="20"/>
  <c r="E130" i="20"/>
  <c r="F130" i="20"/>
  <c r="G130" i="20"/>
  <c r="H130" i="20"/>
  <c r="I130" i="20"/>
  <c r="J130" i="20"/>
  <c r="K130" i="20"/>
  <c r="L130" i="20"/>
  <c r="C129" i="20"/>
  <c r="D129" i="20"/>
  <c r="E129" i="20"/>
  <c r="F129" i="20"/>
  <c r="G129" i="20"/>
  <c r="H129" i="20"/>
  <c r="I129" i="20"/>
  <c r="J129" i="20"/>
  <c r="K129" i="20"/>
  <c r="L129" i="20"/>
  <c r="C128" i="20"/>
  <c r="D128" i="20"/>
  <c r="E128" i="20"/>
  <c r="F128" i="20"/>
  <c r="G128" i="20"/>
  <c r="H128" i="20"/>
  <c r="I128" i="20"/>
  <c r="J128" i="20"/>
  <c r="K128" i="20"/>
  <c r="L128" i="20"/>
  <c r="C127" i="20"/>
  <c r="D127" i="20"/>
  <c r="E127" i="20"/>
  <c r="F127" i="20"/>
  <c r="G127" i="20"/>
  <c r="H127" i="20"/>
  <c r="I127" i="20"/>
  <c r="J127" i="20"/>
  <c r="K127" i="20"/>
  <c r="L127" i="20"/>
  <c r="C126" i="20"/>
  <c r="D126" i="20"/>
  <c r="E126" i="20"/>
  <c r="F126" i="20"/>
  <c r="G126" i="20"/>
  <c r="H126" i="20"/>
  <c r="I126" i="20"/>
  <c r="J126" i="20"/>
  <c r="K126" i="20"/>
  <c r="L126" i="20"/>
  <c r="C125" i="20"/>
  <c r="D125" i="20"/>
  <c r="E125" i="20"/>
  <c r="F125" i="20"/>
  <c r="G125" i="20"/>
  <c r="H125" i="20"/>
  <c r="I125" i="20"/>
  <c r="J125" i="20"/>
  <c r="K125" i="20"/>
  <c r="L125" i="20"/>
  <c r="C124" i="20"/>
  <c r="D124" i="20"/>
  <c r="E124" i="20"/>
  <c r="F124" i="20"/>
  <c r="G124" i="20"/>
  <c r="H124" i="20"/>
  <c r="I124" i="20"/>
  <c r="J124" i="20"/>
  <c r="K124" i="20"/>
  <c r="L124" i="20"/>
  <c r="C123" i="20"/>
  <c r="D123" i="20"/>
  <c r="E123" i="20"/>
  <c r="F123" i="20"/>
  <c r="G123" i="20"/>
  <c r="H123" i="20"/>
  <c r="I123" i="20"/>
  <c r="J123" i="20"/>
  <c r="K123" i="20"/>
  <c r="L123" i="20"/>
  <c r="C122" i="20"/>
  <c r="D122" i="20"/>
  <c r="E122" i="20"/>
  <c r="F122" i="20"/>
  <c r="G122" i="20"/>
  <c r="H122" i="20"/>
  <c r="I122" i="20"/>
  <c r="J122" i="20"/>
  <c r="K122" i="20"/>
  <c r="L122" i="20"/>
  <c r="C121" i="20"/>
  <c r="D121" i="20"/>
  <c r="E121" i="20"/>
  <c r="F121" i="20"/>
  <c r="G121" i="20"/>
  <c r="H121" i="20"/>
  <c r="I121" i="20"/>
  <c r="J121" i="20"/>
  <c r="K121" i="20"/>
  <c r="L121" i="20"/>
  <c r="C120" i="20"/>
  <c r="D120" i="20"/>
  <c r="E120" i="20"/>
  <c r="F120" i="20"/>
  <c r="G120" i="20"/>
  <c r="H120" i="20"/>
  <c r="I120" i="20"/>
  <c r="J120" i="20"/>
  <c r="K120" i="20"/>
  <c r="L120" i="20"/>
  <c r="C119" i="20"/>
  <c r="D119" i="20"/>
  <c r="E119" i="20"/>
  <c r="F119" i="20"/>
  <c r="G119" i="20"/>
  <c r="H119" i="20"/>
  <c r="I119" i="20"/>
  <c r="J119" i="20"/>
  <c r="K119" i="20"/>
  <c r="L119" i="20"/>
  <c r="C118" i="20"/>
  <c r="D118" i="20"/>
  <c r="E118" i="20"/>
  <c r="F118" i="20"/>
  <c r="G118" i="20"/>
  <c r="H118" i="20"/>
  <c r="I118" i="20"/>
  <c r="J118" i="20"/>
  <c r="K118" i="20"/>
  <c r="L118" i="20"/>
  <c r="C117" i="20"/>
  <c r="D117" i="20"/>
  <c r="E117" i="20"/>
  <c r="F117" i="20"/>
  <c r="G117" i="20"/>
  <c r="H117" i="20"/>
  <c r="I117" i="20"/>
  <c r="J117" i="20"/>
  <c r="K117" i="20"/>
  <c r="L117" i="20"/>
  <c r="C116" i="20"/>
  <c r="D116" i="20"/>
  <c r="E116" i="20"/>
  <c r="F116" i="20"/>
  <c r="G116" i="20"/>
  <c r="H116" i="20"/>
  <c r="I116" i="20"/>
  <c r="J116" i="20"/>
  <c r="K116" i="20"/>
  <c r="L116" i="20"/>
  <c r="C115" i="20"/>
  <c r="D115" i="20"/>
  <c r="E115" i="20"/>
  <c r="F115" i="20"/>
  <c r="G115" i="20"/>
  <c r="H115" i="20"/>
  <c r="I115" i="20"/>
  <c r="J115" i="20"/>
  <c r="K115" i="20"/>
  <c r="L115" i="20"/>
  <c r="C114" i="20"/>
  <c r="D114" i="20"/>
  <c r="E114" i="20"/>
  <c r="F114" i="20"/>
  <c r="G114" i="20"/>
  <c r="H114" i="20"/>
  <c r="I114" i="20"/>
  <c r="J114" i="20"/>
  <c r="K114" i="20"/>
  <c r="L114" i="20"/>
  <c r="C113" i="20"/>
  <c r="D113" i="20"/>
  <c r="E113" i="20"/>
  <c r="F113" i="20"/>
  <c r="G113" i="20"/>
  <c r="H113" i="20"/>
  <c r="I113" i="20"/>
  <c r="J113" i="20"/>
  <c r="K113" i="20"/>
  <c r="L113" i="20"/>
  <c r="C112" i="20"/>
  <c r="D112" i="20"/>
  <c r="E112" i="20"/>
  <c r="F112" i="20"/>
  <c r="G112" i="20"/>
  <c r="H112" i="20"/>
  <c r="I112" i="20"/>
  <c r="J112" i="20"/>
  <c r="K112" i="20"/>
  <c r="L112" i="20"/>
  <c r="C111" i="20"/>
  <c r="D111" i="20"/>
  <c r="E111" i="20"/>
  <c r="F111" i="20"/>
  <c r="G111" i="20"/>
  <c r="H111" i="20"/>
  <c r="I111" i="20"/>
  <c r="J111" i="20"/>
  <c r="K111" i="20"/>
  <c r="L111" i="20"/>
  <c r="C110" i="20"/>
  <c r="D110" i="20"/>
  <c r="E110" i="20"/>
  <c r="F110" i="20"/>
  <c r="G110" i="20"/>
  <c r="H110" i="20"/>
  <c r="I110" i="20"/>
  <c r="J110" i="20"/>
  <c r="K110" i="20"/>
  <c r="L110" i="20"/>
  <c r="C109" i="20"/>
  <c r="D109" i="20"/>
  <c r="E109" i="20"/>
  <c r="F109" i="20"/>
  <c r="G109" i="20"/>
  <c r="H109" i="20"/>
  <c r="I109" i="20"/>
  <c r="J109" i="20"/>
  <c r="K109" i="20"/>
  <c r="L109" i="20"/>
  <c r="C108" i="20"/>
  <c r="D108" i="20"/>
  <c r="E108" i="20"/>
  <c r="F108" i="20"/>
  <c r="G108" i="20"/>
  <c r="H108" i="20"/>
  <c r="I108" i="20"/>
  <c r="J108" i="20"/>
  <c r="K108" i="20"/>
  <c r="L108" i="20"/>
  <c r="C107" i="20"/>
  <c r="D107" i="20"/>
  <c r="E107" i="20"/>
  <c r="F107" i="20"/>
  <c r="G107" i="20"/>
  <c r="H107" i="20"/>
  <c r="I107" i="20"/>
  <c r="J107" i="20"/>
  <c r="K107" i="20"/>
  <c r="L107" i="20"/>
  <c r="C106" i="20"/>
  <c r="D106" i="20"/>
  <c r="E106" i="20"/>
  <c r="F106" i="20"/>
  <c r="G106" i="20"/>
  <c r="H106" i="20"/>
  <c r="I106" i="20"/>
  <c r="J106" i="20"/>
  <c r="K106" i="20"/>
  <c r="L106" i="20"/>
  <c r="C105" i="20"/>
  <c r="D105" i="20"/>
  <c r="E105" i="20"/>
  <c r="F105" i="20"/>
  <c r="G105" i="20"/>
  <c r="H105" i="20"/>
  <c r="I105" i="20"/>
  <c r="J105" i="20"/>
  <c r="K105" i="20"/>
  <c r="L105" i="20"/>
  <c r="C104" i="20"/>
  <c r="D104" i="20"/>
  <c r="E104" i="20"/>
  <c r="F104" i="20"/>
  <c r="G104" i="20"/>
  <c r="H104" i="20"/>
  <c r="I104" i="20"/>
  <c r="J104" i="20"/>
  <c r="K104" i="20"/>
  <c r="L104" i="20"/>
  <c r="C103" i="20"/>
  <c r="D103" i="20"/>
  <c r="E103" i="20"/>
  <c r="F103" i="20"/>
  <c r="G103" i="20"/>
  <c r="H103" i="20"/>
  <c r="I103" i="20"/>
  <c r="J103" i="20"/>
  <c r="K103" i="20"/>
  <c r="L103" i="20"/>
  <c r="C102" i="20"/>
  <c r="D102" i="20"/>
  <c r="E102" i="20"/>
  <c r="F102" i="20"/>
  <c r="G102" i="20"/>
  <c r="H102" i="20"/>
  <c r="I102" i="20"/>
  <c r="J102" i="20"/>
  <c r="K102" i="20"/>
  <c r="L102" i="20"/>
  <c r="C101" i="20"/>
  <c r="D101" i="20"/>
  <c r="E101" i="20"/>
  <c r="F101" i="20"/>
  <c r="G101" i="20"/>
  <c r="H101" i="20"/>
  <c r="I101" i="20"/>
  <c r="J101" i="20"/>
  <c r="K101" i="20"/>
  <c r="L101" i="20"/>
  <c r="C100" i="20"/>
  <c r="D100" i="20"/>
  <c r="E100" i="20"/>
  <c r="F100" i="20"/>
  <c r="G100" i="20"/>
  <c r="H100" i="20"/>
  <c r="I100" i="20"/>
  <c r="J100" i="20"/>
  <c r="K100" i="20"/>
  <c r="L100" i="20"/>
  <c r="C99" i="20"/>
  <c r="D99" i="20"/>
  <c r="E99" i="20"/>
  <c r="F99" i="20"/>
  <c r="G99" i="20"/>
  <c r="H99" i="20"/>
  <c r="I99" i="20"/>
  <c r="J99" i="20"/>
  <c r="K99" i="20"/>
  <c r="L99" i="20"/>
  <c r="C98" i="20"/>
  <c r="D98" i="20"/>
  <c r="E98" i="20"/>
  <c r="F98" i="20"/>
  <c r="G98" i="20"/>
  <c r="H98" i="20"/>
  <c r="I98" i="20"/>
  <c r="J98" i="20"/>
  <c r="K98" i="20"/>
  <c r="L98" i="20"/>
  <c r="C97" i="20"/>
  <c r="D97" i="20"/>
  <c r="E97" i="20"/>
  <c r="F97" i="20"/>
  <c r="G97" i="20"/>
  <c r="H97" i="20"/>
  <c r="I97" i="20"/>
  <c r="J97" i="20"/>
  <c r="K97" i="20"/>
  <c r="L97" i="20"/>
  <c r="C96" i="20"/>
  <c r="D96" i="20"/>
  <c r="E96" i="20"/>
  <c r="F96" i="20"/>
  <c r="G96" i="20"/>
  <c r="H96" i="20"/>
  <c r="I96" i="20"/>
  <c r="J96" i="20"/>
  <c r="K96" i="20"/>
  <c r="L96" i="20"/>
  <c r="C95" i="20"/>
  <c r="D95" i="20"/>
  <c r="E95" i="20"/>
  <c r="F95" i="20"/>
  <c r="G95" i="20"/>
  <c r="H95" i="20"/>
  <c r="I95" i="20"/>
  <c r="J95" i="20"/>
  <c r="K95" i="20"/>
  <c r="L95" i="20"/>
  <c r="C94" i="20"/>
  <c r="D94" i="20"/>
  <c r="E94" i="20"/>
  <c r="F94" i="20"/>
  <c r="G94" i="20"/>
  <c r="H94" i="20"/>
  <c r="I94" i="20"/>
  <c r="J94" i="20"/>
  <c r="K94" i="20"/>
  <c r="L94" i="20"/>
  <c r="C93" i="20"/>
  <c r="D93" i="20"/>
  <c r="E93" i="20"/>
  <c r="F93" i="20"/>
  <c r="G93" i="20"/>
  <c r="H93" i="20"/>
  <c r="I93" i="20"/>
  <c r="J93" i="20"/>
  <c r="K93" i="20"/>
  <c r="L93" i="20"/>
  <c r="C92" i="20"/>
  <c r="D92" i="20"/>
  <c r="E92" i="20"/>
  <c r="F92" i="20"/>
  <c r="G92" i="20"/>
  <c r="H92" i="20"/>
  <c r="I92" i="20"/>
  <c r="J92" i="20"/>
  <c r="K92" i="20"/>
  <c r="L92" i="20"/>
  <c r="C91" i="20"/>
  <c r="D91" i="20"/>
  <c r="E91" i="20"/>
  <c r="F91" i="20"/>
  <c r="G91" i="20"/>
  <c r="H91" i="20"/>
  <c r="I91" i="20"/>
  <c r="J91" i="20"/>
  <c r="K91" i="20"/>
  <c r="L91" i="20"/>
  <c r="C90" i="20"/>
  <c r="D90" i="20"/>
  <c r="E90" i="20"/>
  <c r="F90" i="20"/>
  <c r="G90" i="20"/>
  <c r="H90" i="20"/>
  <c r="I90" i="20"/>
  <c r="J90" i="20"/>
  <c r="K90" i="20"/>
  <c r="L90" i="20"/>
  <c r="C89" i="20"/>
  <c r="D89" i="20"/>
  <c r="E89" i="20"/>
  <c r="F89" i="20"/>
  <c r="G89" i="20"/>
  <c r="H89" i="20"/>
  <c r="I89" i="20"/>
  <c r="J89" i="20"/>
  <c r="K89" i="20"/>
  <c r="L89" i="20"/>
  <c r="C88" i="20"/>
  <c r="D88" i="20"/>
  <c r="E88" i="20"/>
  <c r="F88" i="20"/>
  <c r="G88" i="20"/>
  <c r="H88" i="20"/>
  <c r="I88" i="20"/>
  <c r="J88" i="20"/>
  <c r="K88" i="20"/>
  <c r="L88" i="20"/>
  <c r="C87" i="20"/>
  <c r="D87" i="20"/>
  <c r="E87" i="20"/>
  <c r="F87" i="20"/>
  <c r="G87" i="20"/>
  <c r="H87" i="20"/>
  <c r="I87" i="20"/>
  <c r="J87" i="20"/>
  <c r="K87" i="20"/>
  <c r="L87" i="20"/>
  <c r="C86" i="20"/>
  <c r="D86" i="20"/>
  <c r="E86" i="20"/>
  <c r="F86" i="20"/>
  <c r="G86" i="20"/>
  <c r="H86" i="20"/>
  <c r="I86" i="20"/>
  <c r="J86" i="20"/>
  <c r="K86" i="20"/>
  <c r="L86" i="20"/>
  <c r="C85" i="20"/>
  <c r="D85" i="20"/>
  <c r="E85" i="20"/>
  <c r="F85" i="20"/>
  <c r="G85" i="20"/>
  <c r="H85" i="20"/>
  <c r="I85" i="20"/>
  <c r="J85" i="20"/>
  <c r="K85" i="20"/>
  <c r="L85" i="20"/>
  <c r="C84" i="20"/>
  <c r="D84" i="20"/>
  <c r="E84" i="20"/>
  <c r="F84" i="20"/>
  <c r="G84" i="20"/>
  <c r="H84" i="20"/>
  <c r="I84" i="20"/>
  <c r="J84" i="20"/>
  <c r="K84" i="20"/>
  <c r="L84" i="20"/>
  <c r="C83" i="20"/>
  <c r="D83" i="20"/>
  <c r="E83" i="20"/>
  <c r="F83" i="20"/>
  <c r="G83" i="20"/>
  <c r="H83" i="20"/>
  <c r="I83" i="20"/>
  <c r="J83" i="20"/>
  <c r="K83" i="20"/>
  <c r="L83" i="20"/>
  <c r="C82" i="20"/>
  <c r="D82" i="20"/>
  <c r="E82" i="20"/>
  <c r="F82" i="20"/>
  <c r="G82" i="20"/>
  <c r="H82" i="20"/>
  <c r="I82" i="20"/>
  <c r="J82" i="20"/>
  <c r="K82" i="20"/>
  <c r="L82" i="20"/>
  <c r="C81" i="20"/>
  <c r="D81" i="20"/>
  <c r="E81" i="20"/>
  <c r="F81" i="20"/>
  <c r="G81" i="20"/>
  <c r="H81" i="20"/>
  <c r="I81" i="20"/>
  <c r="J81" i="20"/>
  <c r="K81" i="20"/>
  <c r="L81" i="20"/>
  <c r="C80" i="20"/>
  <c r="D80" i="20"/>
  <c r="E80" i="20"/>
  <c r="F80" i="20"/>
  <c r="G80" i="20"/>
  <c r="H80" i="20"/>
  <c r="I80" i="20"/>
  <c r="J80" i="20"/>
  <c r="K80" i="20"/>
  <c r="L80" i="20"/>
  <c r="C79" i="20"/>
  <c r="D79" i="20"/>
  <c r="E79" i="20"/>
  <c r="F79" i="20"/>
  <c r="G79" i="20"/>
  <c r="H79" i="20"/>
  <c r="I79" i="20"/>
  <c r="J79" i="20"/>
  <c r="K79" i="20"/>
  <c r="L79" i="20"/>
  <c r="C78" i="20"/>
  <c r="D78" i="20"/>
  <c r="E78" i="20"/>
  <c r="F78" i="20"/>
  <c r="G78" i="20"/>
  <c r="H78" i="20"/>
  <c r="I78" i="20"/>
  <c r="J78" i="20"/>
  <c r="K78" i="20"/>
  <c r="L78" i="20"/>
  <c r="C77" i="20"/>
  <c r="D77" i="20"/>
  <c r="E77" i="20"/>
  <c r="F77" i="20"/>
  <c r="G77" i="20"/>
  <c r="H77" i="20"/>
  <c r="I77" i="20"/>
  <c r="J77" i="20"/>
  <c r="K77" i="20"/>
  <c r="L77" i="20"/>
  <c r="C76" i="20"/>
  <c r="D76" i="20"/>
  <c r="E76" i="20"/>
  <c r="F76" i="20"/>
  <c r="G76" i="20"/>
  <c r="H76" i="20"/>
  <c r="I76" i="20"/>
  <c r="J76" i="20"/>
  <c r="K76" i="20"/>
  <c r="L76" i="20"/>
  <c r="C75" i="20"/>
  <c r="D75" i="20"/>
  <c r="E75" i="20"/>
  <c r="F75" i="20"/>
  <c r="G75" i="20"/>
  <c r="H75" i="20"/>
  <c r="I75" i="20"/>
  <c r="J75" i="20"/>
  <c r="K75" i="20"/>
  <c r="L75" i="20"/>
  <c r="C74" i="20"/>
  <c r="D74" i="20"/>
  <c r="E74" i="20"/>
  <c r="F74" i="20"/>
  <c r="G74" i="20"/>
  <c r="H74" i="20"/>
  <c r="I74" i="20"/>
  <c r="J74" i="20"/>
  <c r="K74" i="20"/>
  <c r="L74" i="20"/>
  <c r="C73" i="20"/>
  <c r="D73" i="20"/>
  <c r="E73" i="20"/>
  <c r="F73" i="20"/>
  <c r="G73" i="20"/>
  <c r="H73" i="20"/>
  <c r="I73" i="20"/>
  <c r="J73" i="20"/>
  <c r="K73" i="20"/>
  <c r="L73" i="20"/>
  <c r="C72" i="20"/>
  <c r="D72" i="20"/>
  <c r="E72" i="20"/>
  <c r="F72" i="20"/>
  <c r="G72" i="20"/>
  <c r="H72" i="20"/>
  <c r="I72" i="20"/>
  <c r="J72" i="20"/>
  <c r="K72" i="20"/>
  <c r="L72" i="20"/>
  <c r="C71" i="20"/>
  <c r="D71" i="20"/>
  <c r="E71" i="20"/>
  <c r="F71" i="20"/>
  <c r="G71" i="20"/>
  <c r="H71" i="20"/>
  <c r="I71" i="20"/>
  <c r="J71" i="20"/>
  <c r="K71" i="20"/>
  <c r="L71" i="20"/>
  <c r="C70" i="20"/>
  <c r="D70" i="20"/>
  <c r="E70" i="20"/>
  <c r="F70" i="20"/>
  <c r="G70" i="20"/>
  <c r="H70" i="20"/>
  <c r="I70" i="20"/>
  <c r="J70" i="20"/>
  <c r="K70" i="20"/>
  <c r="L70" i="20"/>
  <c r="C69" i="20"/>
  <c r="D69" i="20"/>
  <c r="E69" i="20"/>
  <c r="F69" i="20"/>
  <c r="G69" i="20"/>
  <c r="H69" i="20"/>
  <c r="I69" i="20"/>
  <c r="J69" i="20"/>
  <c r="K69" i="20"/>
  <c r="L69" i="20"/>
  <c r="C68" i="20"/>
  <c r="D68" i="20"/>
  <c r="E68" i="20"/>
  <c r="F68" i="20"/>
  <c r="G68" i="20"/>
  <c r="H68" i="20"/>
  <c r="I68" i="20"/>
  <c r="J68" i="20"/>
  <c r="K68" i="20"/>
  <c r="L68" i="20"/>
  <c r="C67" i="20"/>
  <c r="D67" i="20"/>
  <c r="E67" i="20"/>
  <c r="F67" i="20"/>
  <c r="G67" i="20"/>
  <c r="H67" i="20"/>
  <c r="I67" i="20"/>
  <c r="J67" i="20"/>
  <c r="K67" i="20"/>
  <c r="L67" i="20"/>
  <c r="C66" i="20"/>
  <c r="D66" i="20"/>
  <c r="E66" i="20"/>
  <c r="F66" i="20"/>
  <c r="G66" i="20"/>
  <c r="H66" i="20"/>
  <c r="I66" i="20"/>
  <c r="J66" i="20"/>
  <c r="K66" i="20"/>
  <c r="L66" i="20"/>
  <c r="C65" i="20"/>
  <c r="D65" i="20"/>
  <c r="E65" i="20"/>
  <c r="F65" i="20"/>
  <c r="G65" i="20"/>
  <c r="H65" i="20"/>
  <c r="I65" i="20"/>
  <c r="J65" i="20"/>
  <c r="K65" i="20"/>
  <c r="L65" i="20"/>
  <c r="C64" i="20"/>
  <c r="D64" i="20"/>
  <c r="E64" i="20"/>
  <c r="F64" i="20"/>
  <c r="G64" i="20"/>
  <c r="H64" i="20"/>
  <c r="I64" i="20"/>
  <c r="J64" i="20"/>
  <c r="K64" i="20"/>
  <c r="L64" i="20"/>
  <c r="C63" i="20"/>
  <c r="D63" i="20"/>
  <c r="E63" i="20"/>
  <c r="F63" i="20"/>
  <c r="G63" i="20"/>
  <c r="H63" i="20"/>
  <c r="I63" i="20"/>
  <c r="J63" i="20"/>
  <c r="K63" i="20"/>
  <c r="L63" i="20"/>
  <c r="C62" i="20"/>
  <c r="D62" i="20"/>
  <c r="E62" i="20"/>
  <c r="F62" i="20"/>
  <c r="G62" i="20"/>
  <c r="H62" i="20"/>
  <c r="I62" i="20"/>
  <c r="J62" i="20"/>
  <c r="K62" i="20"/>
  <c r="L62" i="20"/>
  <c r="C61" i="20"/>
  <c r="D61" i="20"/>
  <c r="E61" i="20"/>
  <c r="F61" i="20"/>
  <c r="G61" i="20"/>
  <c r="H61" i="20"/>
  <c r="I61" i="20"/>
  <c r="J61" i="20"/>
  <c r="K61" i="20"/>
  <c r="L61" i="20"/>
  <c r="C60" i="20"/>
  <c r="D60" i="20"/>
  <c r="E60" i="20"/>
  <c r="F60" i="20"/>
  <c r="G60" i="20"/>
  <c r="H60" i="20"/>
  <c r="I60" i="20"/>
  <c r="J60" i="20"/>
  <c r="K60" i="20"/>
  <c r="L60" i="20"/>
  <c r="C59" i="20"/>
  <c r="D59" i="20"/>
  <c r="E59" i="20"/>
  <c r="F59" i="20"/>
  <c r="G59" i="20"/>
  <c r="H59" i="20"/>
  <c r="I59" i="20"/>
  <c r="J59" i="20"/>
  <c r="K59" i="20"/>
  <c r="L59" i="20"/>
  <c r="C58" i="20"/>
  <c r="D58" i="20"/>
  <c r="E58" i="20"/>
  <c r="F58" i="20"/>
  <c r="G58" i="20"/>
  <c r="H58" i="20"/>
  <c r="I58" i="20"/>
  <c r="J58" i="20"/>
  <c r="K58" i="20"/>
  <c r="L58" i="20"/>
  <c r="C57" i="20"/>
  <c r="D57" i="20"/>
  <c r="E57" i="20"/>
  <c r="F57" i="20"/>
  <c r="G57" i="20"/>
  <c r="H57" i="20"/>
  <c r="I57" i="20"/>
  <c r="J57" i="20"/>
  <c r="K57" i="20"/>
  <c r="L57" i="20"/>
  <c r="C56" i="20"/>
  <c r="D56" i="20"/>
  <c r="E56" i="20"/>
  <c r="F56" i="20"/>
  <c r="G56" i="20"/>
  <c r="H56" i="20"/>
  <c r="I56" i="20"/>
  <c r="J56" i="20"/>
  <c r="K56" i="20"/>
  <c r="L56" i="20"/>
  <c r="C55" i="20"/>
  <c r="D55" i="20"/>
  <c r="E55" i="20"/>
  <c r="F55" i="20"/>
  <c r="G55" i="20"/>
  <c r="H55" i="20"/>
  <c r="I55" i="20"/>
  <c r="J55" i="20"/>
  <c r="K55" i="20"/>
  <c r="L55" i="20"/>
  <c r="C54" i="20"/>
  <c r="D54" i="20"/>
  <c r="E54" i="20"/>
  <c r="F54" i="20"/>
  <c r="G54" i="20"/>
  <c r="H54" i="20"/>
  <c r="I54" i="20"/>
  <c r="J54" i="20"/>
  <c r="K54" i="20"/>
  <c r="L54" i="20"/>
  <c r="C53" i="20"/>
  <c r="D53" i="20"/>
  <c r="E53" i="20"/>
  <c r="F53" i="20"/>
  <c r="G53" i="20"/>
  <c r="H53" i="20"/>
  <c r="I53" i="20"/>
  <c r="J53" i="20"/>
  <c r="K53" i="20"/>
  <c r="L53" i="20"/>
  <c r="C52" i="20"/>
  <c r="D52" i="20"/>
  <c r="E52" i="20"/>
  <c r="F52" i="20"/>
  <c r="G52" i="20"/>
  <c r="H52" i="20"/>
  <c r="I52" i="20"/>
  <c r="J52" i="20"/>
  <c r="K52" i="20"/>
  <c r="L52" i="20"/>
  <c r="C51" i="20"/>
  <c r="D51" i="20"/>
  <c r="E51" i="20"/>
  <c r="F51" i="20"/>
  <c r="G51" i="20"/>
  <c r="H51" i="20"/>
  <c r="I51" i="20"/>
  <c r="J51" i="20"/>
  <c r="K51" i="20"/>
  <c r="L51" i="20"/>
  <c r="C50" i="20"/>
  <c r="D50" i="20"/>
  <c r="E50" i="20"/>
  <c r="F50" i="20"/>
  <c r="G50" i="20"/>
  <c r="H50" i="20"/>
  <c r="I50" i="20"/>
  <c r="J50" i="20"/>
  <c r="K50" i="20"/>
  <c r="L50" i="20"/>
  <c r="C49" i="20"/>
  <c r="D49" i="20"/>
  <c r="E49" i="20"/>
  <c r="F49" i="20"/>
  <c r="G49" i="20"/>
  <c r="H49" i="20"/>
  <c r="I49" i="20"/>
  <c r="J49" i="20"/>
  <c r="K49" i="20"/>
  <c r="L49" i="20"/>
  <c r="C48" i="20"/>
  <c r="D48" i="20"/>
  <c r="E48" i="20"/>
  <c r="F48" i="20"/>
  <c r="G48" i="20"/>
  <c r="H48" i="20"/>
  <c r="I48" i="20"/>
  <c r="J48" i="20"/>
  <c r="K48" i="20"/>
  <c r="L48" i="20"/>
  <c r="C47" i="20"/>
  <c r="D47" i="20"/>
  <c r="E47" i="20"/>
  <c r="F47" i="20"/>
  <c r="G47" i="20"/>
  <c r="H47" i="20"/>
  <c r="I47" i="20"/>
  <c r="J47" i="20"/>
  <c r="K47" i="20"/>
  <c r="L47" i="20"/>
  <c r="C46" i="20"/>
  <c r="D46" i="20"/>
  <c r="E46" i="20"/>
  <c r="F46" i="20"/>
  <c r="G46" i="20"/>
  <c r="H46" i="20"/>
  <c r="I46" i="20"/>
  <c r="J46" i="20"/>
  <c r="K46" i="20"/>
  <c r="L46" i="20"/>
  <c r="C45" i="20"/>
  <c r="D45" i="20"/>
  <c r="E45" i="20"/>
  <c r="F45" i="20"/>
  <c r="G45" i="20"/>
  <c r="H45" i="20"/>
  <c r="I45" i="20"/>
  <c r="J45" i="20"/>
  <c r="K45" i="20"/>
  <c r="L45" i="20"/>
  <c r="C44" i="20"/>
  <c r="D44" i="20"/>
  <c r="E44" i="20"/>
  <c r="F44" i="20"/>
  <c r="G44" i="20"/>
  <c r="H44" i="20"/>
  <c r="I44" i="20"/>
  <c r="J44" i="20"/>
  <c r="K44" i="20"/>
  <c r="L44" i="20"/>
  <c r="C43" i="20"/>
  <c r="D43" i="20"/>
  <c r="E43" i="20"/>
  <c r="F43" i="20"/>
  <c r="G43" i="20"/>
  <c r="H43" i="20"/>
  <c r="I43" i="20"/>
  <c r="J43" i="20"/>
  <c r="K43" i="20"/>
  <c r="L43" i="20"/>
  <c r="C42" i="20"/>
  <c r="D42" i="20"/>
  <c r="E42" i="20"/>
  <c r="F42" i="20"/>
  <c r="G42" i="20"/>
  <c r="H42" i="20"/>
  <c r="I42" i="20"/>
  <c r="J42" i="20"/>
  <c r="K42" i="20"/>
  <c r="L42" i="20"/>
  <c r="C41" i="20"/>
  <c r="D41" i="20"/>
  <c r="E41" i="20"/>
  <c r="F41" i="20"/>
  <c r="G41" i="20"/>
  <c r="H41" i="20"/>
  <c r="I41" i="20"/>
  <c r="J41" i="20"/>
  <c r="K41" i="20"/>
  <c r="L41" i="20"/>
  <c r="C40" i="20"/>
  <c r="D40" i="20"/>
  <c r="E40" i="20"/>
  <c r="F40" i="20"/>
  <c r="G40" i="20"/>
  <c r="H40" i="20"/>
  <c r="I40" i="20"/>
  <c r="J40" i="20"/>
  <c r="K40" i="20"/>
  <c r="L40" i="20"/>
  <c r="C39" i="20"/>
  <c r="D39" i="20"/>
  <c r="E39" i="20"/>
  <c r="F39" i="20"/>
  <c r="G39" i="20"/>
  <c r="H39" i="20"/>
  <c r="I39" i="20"/>
  <c r="J39" i="20"/>
  <c r="K39" i="20"/>
  <c r="L39" i="20"/>
  <c r="C38" i="20"/>
  <c r="D38" i="20"/>
  <c r="E38" i="20"/>
  <c r="F38" i="20"/>
  <c r="G38" i="20"/>
  <c r="H38" i="20"/>
  <c r="I38" i="20"/>
  <c r="J38" i="20"/>
  <c r="K38" i="20"/>
  <c r="L38" i="20"/>
  <c r="C37" i="20"/>
  <c r="D37" i="20"/>
  <c r="E37" i="20"/>
  <c r="F37" i="20"/>
  <c r="G37" i="20"/>
  <c r="H37" i="20"/>
  <c r="I37" i="20"/>
  <c r="J37" i="20"/>
  <c r="K37" i="20"/>
  <c r="L37" i="20"/>
  <c r="C36" i="20"/>
  <c r="D36" i="20"/>
  <c r="E36" i="20"/>
  <c r="F36" i="20"/>
  <c r="G36" i="20"/>
  <c r="H36" i="20"/>
  <c r="I36" i="20"/>
  <c r="J36" i="20"/>
  <c r="K36" i="20"/>
  <c r="L36" i="20"/>
  <c r="C35" i="20"/>
  <c r="D35" i="20"/>
  <c r="E35" i="20"/>
  <c r="F35" i="20"/>
  <c r="G35" i="20"/>
  <c r="H35" i="20"/>
  <c r="I35" i="20"/>
  <c r="J35" i="20"/>
  <c r="K35" i="20"/>
  <c r="L35" i="20"/>
  <c r="C34" i="20"/>
  <c r="D34" i="20"/>
  <c r="E34" i="20"/>
  <c r="F34" i="20"/>
  <c r="G34" i="20"/>
  <c r="H34" i="20"/>
  <c r="I34" i="20"/>
  <c r="J34" i="20"/>
  <c r="K34" i="20"/>
  <c r="L34" i="20"/>
  <c r="C33" i="20"/>
  <c r="D33" i="20"/>
  <c r="E33" i="20"/>
  <c r="F33" i="20"/>
  <c r="G33" i="20"/>
  <c r="H33" i="20"/>
  <c r="I33" i="20"/>
  <c r="J33" i="20"/>
  <c r="K33" i="20"/>
  <c r="L33" i="20"/>
  <c r="C32" i="20"/>
  <c r="D32" i="20"/>
  <c r="E32" i="20"/>
  <c r="F32" i="20"/>
  <c r="G32" i="20"/>
  <c r="H32" i="20"/>
  <c r="I32" i="20"/>
  <c r="J32" i="20"/>
  <c r="K32" i="20"/>
  <c r="L32" i="20"/>
  <c r="C31" i="20"/>
  <c r="D31" i="20"/>
  <c r="E31" i="20"/>
  <c r="F31" i="20"/>
  <c r="G31" i="20"/>
  <c r="H31" i="20"/>
  <c r="I31" i="20"/>
  <c r="J31" i="20"/>
  <c r="K31" i="20"/>
  <c r="L31" i="20"/>
  <c r="C30" i="20"/>
  <c r="D30" i="20"/>
  <c r="E30" i="20"/>
  <c r="F30" i="20"/>
  <c r="G30" i="20"/>
  <c r="H30" i="20"/>
  <c r="I30" i="20"/>
  <c r="J30" i="20"/>
  <c r="K30" i="20"/>
  <c r="L30" i="20"/>
  <c r="C29" i="20"/>
  <c r="D29" i="20"/>
  <c r="E29" i="20"/>
  <c r="F29" i="20"/>
  <c r="G29" i="20"/>
  <c r="H29" i="20"/>
  <c r="I29" i="20"/>
  <c r="J29" i="20"/>
  <c r="K29" i="20"/>
  <c r="L29" i="20"/>
  <c r="C28" i="20"/>
  <c r="D28" i="20"/>
  <c r="E28" i="20"/>
  <c r="F28" i="20"/>
  <c r="G28" i="20"/>
  <c r="H28" i="20"/>
  <c r="I28" i="20"/>
  <c r="J28" i="20"/>
  <c r="K28" i="20"/>
  <c r="L28" i="20"/>
  <c r="C27" i="20"/>
  <c r="D27" i="20"/>
  <c r="E27" i="20"/>
  <c r="F27" i="20"/>
  <c r="G27" i="20"/>
  <c r="H27" i="20"/>
  <c r="I27" i="20"/>
  <c r="J27" i="20"/>
  <c r="K27" i="20"/>
  <c r="L27" i="20"/>
  <c r="C26" i="20"/>
  <c r="D26" i="20"/>
  <c r="E26" i="20"/>
  <c r="F26" i="20"/>
  <c r="G26" i="20"/>
  <c r="H26" i="20"/>
  <c r="I26" i="20"/>
  <c r="J26" i="20"/>
  <c r="K26" i="20"/>
  <c r="L26" i="20"/>
  <c r="C25" i="20"/>
  <c r="D25" i="20"/>
  <c r="E25" i="20"/>
  <c r="F25" i="20"/>
  <c r="G25" i="20"/>
  <c r="H25" i="20"/>
  <c r="I25" i="20"/>
  <c r="J25" i="20"/>
  <c r="K25" i="20"/>
  <c r="L25" i="20"/>
  <c r="C24" i="20"/>
  <c r="D24" i="20"/>
  <c r="E24" i="20"/>
  <c r="F24" i="20"/>
  <c r="G24" i="20"/>
  <c r="H24" i="20"/>
  <c r="I24" i="20"/>
  <c r="J24" i="20"/>
  <c r="K24" i="20"/>
  <c r="L24" i="20"/>
  <c r="C23" i="20"/>
  <c r="D23" i="20"/>
  <c r="E23" i="20"/>
  <c r="F23" i="20"/>
  <c r="G23" i="20"/>
  <c r="H23" i="20"/>
  <c r="I23" i="20"/>
  <c r="J23" i="20"/>
  <c r="K23" i="20"/>
  <c r="L23" i="20"/>
  <c r="C22" i="20"/>
  <c r="D22" i="20"/>
  <c r="E22" i="20"/>
  <c r="F22" i="20"/>
  <c r="G22" i="20"/>
  <c r="H22" i="20"/>
  <c r="I22" i="20"/>
  <c r="J22" i="20"/>
  <c r="K22" i="20"/>
  <c r="L22" i="20"/>
  <c r="C21" i="20"/>
  <c r="D21" i="20"/>
  <c r="E21" i="20"/>
  <c r="F21" i="20"/>
  <c r="G21" i="20"/>
  <c r="H21" i="20"/>
  <c r="I21" i="20"/>
  <c r="J21" i="20"/>
  <c r="K21" i="20"/>
  <c r="L21" i="20"/>
  <c r="C20" i="20"/>
  <c r="D20" i="20"/>
  <c r="E20" i="20"/>
  <c r="F20" i="20"/>
  <c r="G20" i="20"/>
  <c r="H20" i="20"/>
  <c r="I20" i="20"/>
  <c r="J20" i="20"/>
  <c r="K20" i="20"/>
  <c r="L20" i="20"/>
  <c r="C19" i="20"/>
  <c r="D19" i="20"/>
  <c r="E19" i="20"/>
  <c r="F19" i="20"/>
  <c r="G19" i="20"/>
  <c r="H19" i="20"/>
  <c r="I19" i="20"/>
  <c r="J19" i="20"/>
  <c r="K19" i="20"/>
  <c r="L19" i="20"/>
  <c r="C18" i="20"/>
  <c r="D18" i="20"/>
  <c r="E18" i="20"/>
  <c r="F18" i="20"/>
  <c r="G18" i="20"/>
  <c r="H18" i="20"/>
  <c r="I18" i="20"/>
  <c r="J18" i="20"/>
  <c r="K18" i="20"/>
  <c r="L18" i="20"/>
  <c r="C17" i="20"/>
  <c r="D17" i="20"/>
  <c r="E17" i="20"/>
  <c r="F17" i="20"/>
  <c r="G17" i="20"/>
  <c r="H17" i="20"/>
  <c r="I17" i="20"/>
  <c r="J17" i="20"/>
  <c r="K17" i="20"/>
  <c r="L17" i="20"/>
  <c r="C16" i="20"/>
  <c r="D16" i="20"/>
  <c r="E16" i="20"/>
  <c r="F16" i="20"/>
  <c r="G16" i="20"/>
  <c r="H16" i="20"/>
  <c r="I16" i="20"/>
  <c r="J16" i="20"/>
  <c r="K16" i="20"/>
  <c r="L16" i="20"/>
  <c r="C15" i="20"/>
  <c r="D15" i="20"/>
  <c r="E15" i="20"/>
  <c r="F15" i="20"/>
  <c r="G15" i="20"/>
  <c r="H15" i="20"/>
  <c r="I15" i="20"/>
  <c r="J15" i="20"/>
  <c r="K15" i="20"/>
  <c r="L15" i="20"/>
  <c r="C14" i="20"/>
  <c r="D14" i="20"/>
  <c r="E14" i="20"/>
  <c r="F14" i="20"/>
  <c r="G14" i="20"/>
  <c r="H14" i="20"/>
  <c r="I14" i="20"/>
  <c r="J14" i="20"/>
  <c r="K14" i="20"/>
  <c r="L14" i="20"/>
  <c r="C13" i="20"/>
  <c r="D13" i="20"/>
  <c r="E13" i="20"/>
  <c r="F13" i="20"/>
  <c r="G13" i="20"/>
  <c r="H13" i="20"/>
  <c r="I13" i="20"/>
  <c r="J13" i="20"/>
  <c r="K13" i="20"/>
  <c r="L13" i="20"/>
  <c r="C12" i="20"/>
  <c r="D12" i="20"/>
  <c r="E12" i="20"/>
  <c r="F12" i="20"/>
  <c r="G12" i="20"/>
  <c r="H12" i="20"/>
  <c r="I12" i="20"/>
  <c r="J12" i="20"/>
  <c r="K12" i="20"/>
  <c r="L12" i="20"/>
  <c r="C11" i="20"/>
  <c r="D11" i="20"/>
  <c r="E11" i="20"/>
  <c r="F11" i="20"/>
  <c r="G11" i="20"/>
  <c r="H11" i="20"/>
  <c r="I11" i="20"/>
  <c r="J11" i="20"/>
  <c r="K11" i="20"/>
  <c r="L11" i="20"/>
  <c r="C10" i="20"/>
  <c r="D10" i="20"/>
  <c r="E10" i="20"/>
  <c r="F10" i="20"/>
  <c r="G10" i="20"/>
  <c r="H10" i="20"/>
  <c r="I10" i="20"/>
  <c r="J10" i="20"/>
  <c r="K10" i="20"/>
  <c r="L10" i="20"/>
  <c r="C9" i="20"/>
  <c r="D9" i="20"/>
  <c r="E9" i="20"/>
  <c r="F9" i="20"/>
  <c r="G9" i="20"/>
  <c r="H9" i="20"/>
  <c r="I9" i="20"/>
  <c r="J9" i="20"/>
  <c r="K9" i="20"/>
  <c r="L9" i="20"/>
  <c r="C8" i="20"/>
  <c r="D8" i="20"/>
  <c r="E8" i="20"/>
  <c r="F8" i="20"/>
  <c r="G8" i="20"/>
  <c r="H8" i="20"/>
  <c r="I8" i="20"/>
  <c r="J8" i="20"/>
  <c r="K8" i="20"/>
  <c r="L8" i="20"/>
  <c r="C7" i="20"/>
  <c r="D7" i="20"/>
  <c r="E7" i="20"/>
  <c r="E6" i="20" s="1"/>
  <c r="F7" i="20"/>
  <c r="F6" i="20" s="1"/>
  <c r="G7" i="20"/>
  <c r="H7" i="20"/>
  <c r="I7" i="20"/>
  <c r="I6" i="20" s="1"/>
  <c r="J7" i="20"/>
  <c r="J6" i="20" s="1"/>
  <c r="K7" i="20"/>
  <c r="L7" i="20"/>
  <c r="N6" i="20"/>
  <c r="K6" i="20"/>
  <c r="A1" i="20"/>
  <c r="AJ37" i="19"/>
  <c r="AC2" i="4"/>
  <c r="AC3" i="4"/>
  <c r="AH3" i="4"/>
  <c r="AI3" i="4" s="1"/>
  <c r="AJ3" i="4" s="1"/>
  <c r="BE3" i="4"/>
  <c r="AC4" i="4"/>
  <c r="AH2" i="4"/>
  <c r="AI2" i="4" s="1"/>
  <c r="AJ2" i="4" s="1"/>
  <c r="AO2" i="4" s="1"/>
  <c r="AH4" i="4"/>
  <c r="AI4" i="4" s="1"/>
  <c r="AJ4" i="4" s="1"/>
  <c r="AN4" i="4" s="1"/>
  <c r="AP4" i="4" s="1"/>
  <c r="AH5" i="4"/>
  <c r="AI5" i="4" s="1"/>
  <c r="AJ5" i="4" s="1"/>
  <c r="AO5" i="4" s="1"/>
  <c r="AR5" i="4" s="1"/>
  <c r="AH6" i="4"/>
  <c r="AI6" i="4" s="1"/>
  <c r="AJ6" i="4" s="1"/>
  <c r="AE6" i="4" s="1"/>
  <c r="AH7" i="4"/>
  <c r="AI7" i="4" s="1"/>
  <c r="AJ7" i="4" s="1"/>
  <c r="AM7" i="4" s="1"/>
  <c r="AH8" i="4"/>
  <c r="AI8" i="4" s="1"/>
  <c r="AJ8" i="4" s="1"/>
  <c r="AH9" i="4"/>
  <c r="AI9" i="4" s="1"/>
  <c r="AJ9" i="4" s="1"/>
  <c r="AL9" i="4" s="1"/>
  <c r="AH10" i="4"/>
  <c r="AI10" i="4" s="1"/>
  <c r="AH11" i="4"/>
  <c r="AI11" i="4" s="1"/>
  <c r="AH12" i="4"/>
  <c r="AI12" i="4" s="1"/>
  <c r="AJ12" i="4" s="1"/>
  <c r="AN12" i="4" s="1"/>
  <c r="AH13" i="4"/>
  <c r="AI13" i="4" s="1"/>
  <c r="AJ13" i="4" s="1"/>
  <c r="AS13" i="4" s="1"/>
  <c r="AH14" i="4"/>
  <c r="AI14" i="4" s="1"/>
  <c r="AJ14" i="4" s="1"/>
  <c r="AH15" i="4"/>
  <c r="AI15" i="4" s="1"/>
  <c r="AJ15" i="4" s="1"/>
  <c r="AN15" i="4" s="1"/>
  <c r="AP15" i="4" s="1"/>
  <c r="AH16" i="4"/>
  <c r="AI16" i="4" s="1"/>
  <c r="AJ16" i="4" s="1"/>
  <c r="AH17" i="4"/>
  <c r="AI17" i="4" s="1"/>
  <c r="AH18" i="4"/>
  <c r="AI18" i="4" s="1"/>
  <c r="AJ18" i="4" s="1"/>
  <c r="AH19" i="4"/>
  <c r="AI19" i="4" s="1"/>
  <c r="AJ19" i="4" s="1"/>
  <c r="AM19" i="4" s="1"/>
  <c r="AH20" i="4"/>
  <c r="AI20" i="4" s="1"/>
  <c r="AJ20" i="4" s="1"/>
  <c r="AH21" i="4"/>
  <c r="AI21" i="4" s="1"/>
  <c r="AJ21" i="4" s="1"/>
  <c r="AH22" i="4"/>
  <c r="AI22" i="4" s="1"/>
  <c r="AH23" i="4"/>
  <c r="AI23" i="4" s="1"/>
  <c r="AJ23" i="4" s="1"/>
  <c r="AO23" i="4" s="1"/>
  <c r="AH24" i="4"/>
  <c r="AI24" i="4" s="1"/>
  <c r="AJ24" i="4" s="1"/>
  <c r="AK24" i="4" s="1"/>
  <c r="AH25" i="4"/>
  <c r="AI25" i="4" s="1"/>
  <c r="AJ25" i="4" s="1"/>
  <c r="AH26" i="4"/>
  <c r="AI26" i="4" s="1"/>
  <c r="AH27" i="4"/>
  <c r="AI27" i="4" s="1"/>
  <c r="AJ27" i="4" s="1"/>
  <c r="AM27" i="4" s="1"/>
  <c r="AH28" i="4"/>
  <c r="AI28" i="4" s="1"/>
  <c r="AJ28" i="4" s="1"/>
  <c r="AH29" i="4"/>
  <c r="AI29" i="4" s="1"/>
  <c r="AJ29" i="4" s="1"/>
  <c r="AK29" i="4" s="1"/>
  <c r="AH30" i="4"/>
  <c r="AI30" i="4" s="1"/>
  <c r="AH31" i="4"/>
  <c r="AI31" i="4" s="1"/>
  <c r="AJ31" i="4" s="1"/>
  <c r="AE31" i="4" s="1"/>
  <c r="AH32" i="4"/>
  <c r="AI32" i="4" s="1"/>
  <c r="AJ32" i="4" s="1"/>
  <c r="AH33" i="4"/>
  <c r="AI33" i="4" s="1"/>
  <c r="AJ33" i="4" s="1"/>
  <c r="AH34" i="4"/>
  <c r="AI34" i="4" s="1"/>
  <c r="AJ34" i="4" s="1"/>
  <c r="AH35" i="4"/>
  <c r="AI35" i="4" s="1"/>
  <c r="AJ35" i="4" s="1"/>
  <c r="AH36" i="4"/>
  <c r="AI36" i="4" s="1"/>
  <c r="AJ36" i="4" s="1"/>
  <c r="AK36" i="4" s="1"/>
  <c r="AH37" i="4"/>
  <c r="AI37" i="4" s="1"/>
  <c r="AJ37" i="4" s="1"/>
  <c r="AH38" i="4"/>
  <c r="AI38" i="4" s="1"/>
  <c r="AH39" i="4"/>
  <c r="AI39" i="4" s="1"/>
  <c r="AJ39" i="4" s="1"/>
  <c r="AH40" i="4"/>
  <c r="AI40" i="4" s="1"/>
  <c r="AJ40" i="4" s="1"/>
  <c r="AK40" i="4" s="1"/>
  <c r="AH41" i="4"/>
  <c r="AI41" i="4" s="1"/>
  <c r="AJ41" i="4" s="1"/>
  <c r="AK41" i="4" s="1"/>
  <c r="AH42" i="4"/>
  <c r="AI42" i="4" s="1"/>
  <c r="AH43" i="4"/>
  <c r="AI43" i="4" s="1"/>
  <c r="AJ43" i="4" s="1"/>
  <c r="AH44" i="4"/>
  <c r="AI44" i="4" s="1"/>
  <c r="AJ44" i="4" s="1"/>
  <c r="AH45" i="4"/>
  <c r="AI45" i="4" s="1"/>
  <c r="AJ45" i="4" s="1"/>
  <c r="AH46" i="4"/>
  <c r="AI46" i="4" s="1"/>
  <c r="AH47" i="4"/>
  <c r="AI47" i="4" s="1"/>
  <c r="AH48" i="4"/>
  <c r="AI48" i="4" s="1"/>
  <c r="AJ48" i="4" s="1"/>
  <c r="AH49" i="4"/>
  <c r="AI49" i="4" s="1"/>
  <c r="AJ49" i="4" s="1"/>
  <c r="AO49" i="4" s="1"/>
  <c r="AH50" i="4"/>
  <c r="AI50" i="4" s="1"/>
  <c r="AJ50" i="4" s="1"/>
  <c r="AH51" i="4"/>
  <c r="AI51" i="4" s="1"/>
  <c r="AJ51" i="4" s="1"/>
  <c r="AH52" i="4"/>
  <c r="AI52" i="4" s="1"/>
  <c r="AJ52" i="4" s="1"/>
  <c r="AM52" i="4" s="1"/>
  <c r="AH53" i="4"/>
  <c r="AI53" i="4" s="1"/>
  <c r="AJ53" i="4" s="1"/>
  <c r="AS53" i="4" s="1"/>
  <c r="AH54" i="4"/>
  <c r="AI54" i="4" s="1"/>
  <c r="AH55" i="4"/>
  <c r="AI55" i="4" s="1"/>
  <c r="AJ55" i="4" s="1"/>
  <c r="AN55" i="4" s="1"/>
  <c r="AP55" i="4" s="1"/>
  <c r="AH56" i="4"/>
  <c r="AI56" i="4" s="1"/>
  <c r="AH57" i="4"/>
  <c r="AI57" i="4" s="1"/>
  <c r="AH58" i="4"/>
  <c r="AI58" i="4" s="1"/>
  <c r="AH59" i="4"/>
  <c r="AI59" i="4" s="1"/>
  <c r="AJ59" i="4" s="1"/>
  <c r="AH60" i="4"/>
  <c r="AI60" i="4" s="1"/>
  <c r="AH61" i="4"/>
  <c r="AI61" i="4" s="1"/>
  <c r="AH62" i="4"/>
  <c r="AI62" i="4" s="1"/>
  <c r="AH63" i="4"/>
  <c r="AI63" i="4" s="1"/>
  <c r="AH64" i="4"/>
  <c r="AI64" i="4" s="1"/>
  <c r="AJ64" i="4" s="1"/>
  <c r="AM64" i="4" s="1"/>
  <c r="AH65" i="4"/>
  <c r="AI65" i="4" s="1"/>
  <c r="AH66" i="4"/>
  <c r="AI66" i="4" s="1"/>
  <c r="AJ66" i="4" s="1"/>
  <c r="AH67" i="4"/>
  <c r="AI67" i="4" s="1"/>
  <c r="AJ67" i="4" s="1"/>
  <c r="AO67" i="4" s="1"/>
  <c r="AH68" i="4"/>
  <c r="AI68" i="4" s="1"/>
  <c r="AJ68" i="4" s="1"/>
  <c r="AH69" i="4"/>
  <c r="AI69" i="4" s="1"/>
  <c r="AJ69" i="4" s="1"/>
  <c r="AH70" i="4"/>
  <c r="AI70" i="4" s="1"/>
  <c r="AJ70" i="4" s="1"/>
  <c r="AH71" i="4"/>
  <c r="AI71" i="4" s="1"/>
  <c r="AJ71" i="4" s="1"/>
  <c r="AM71" i="4" s="1"/>
  <c r="AH72" i="4"/>
  <c r="AI72" i="4" s="1"/>
  <c r="AJ72" i="4" s="1"/>
  <c r="AH73" i="4"/>
  <c r="AI73" i="4" s="1"/>
  <c r="AJ73" i="4" s="1"/>
  <c r="AH74" i="4"/>
  <c r="AI74" i="4" s="1"/>
  <c r="AH75" i="4"/>
  <c r="AI75" i="4" s="1"/>
  <c r="AJ75" i="4" s="1"/>
  <c r="AH76" i="4"/>
  <c r="AI76" i="4" s="1"/>
  <c r="AJ76" i="4" s="1"/>
  <c r="AN76" i="4" s="1"/>
  <c r="AP76" i="4" s="1"/>
  <c r="AH77" i="4"/>
  <c r="AI77" i="4" s="1"/>
  <c r="AJ77" i="4" s="1"/>
  <c r="AH78" i="4"/>
  <c r="AI78" i="4" s="1"/>
  <c r="AH79" i="4"/>
  <c r="AI79" i="4" s="1"/>
  <c r="AJ79" i="4" s="1"/>
  <c r="AH80" i="4"/>
  <c r="AI80" i="4" s="1"/>
  <c r="AH81" i="4"/>
  <c r="AI81" i="4" s="1"/>
  <c r="AJ81" i="4" s="1"/>
  <c r="AH82" i="4"/>
  <c r="AI82" i="4" s="1"/>
  <c r="AH83" i="4"/>
  <c r="AI83" i="4" s="1"/>
  <c r="AJ83" i="4" s="1"/>
  <c r="AH84" i="4"/>
  <c r="AI84" i="4" s="1"/>
  <c r="AJ84" i="4" s="1"/>
  <c r="AK84" i="4" s="1"/>
  <c r="AH85" i="4"/>
  <c r="AI85" i="4" s="1"/>
  <c r="AH86" i="4"/>
  <c r="AI86" i="4" s="1"/>
  <c r="AJ86" i="4" s="1"/>
  <c r="AH87" i="4"/>
  <c r="AI87" i="4" s="1"/>
  <c r="AJ87" i="4" s="1"/>
  <c r="AE87" i="4" s="1"/>
  <c r="AH88" i="4"/>
  <c r="AI88" i="4" s="1"/>
  <c r="AJ88" i="4" s="1"/>
  <c r="AM88" i="4" s="1"/>
  <c r="AH89" i="4"/>
  <c r="AI89" i="4" s="1"/>
  <c r="AJ89" i="4" s="1"/>
  <c r="AO89" i="4" s="1"/>
  <c r="AH90" i="4"/>
  <c r="AI90" i="4" s="1"/>
  <c r="AJ90" i="4" s="1"/>
  <c r="AH91" i="4"/>
  <c r="AI91" i="4" s="1"/>
  <c r="AH92" i="4"/>
  <c r="AI92" i="4" s="1"/>
  <c r="AJ92" i="4" s="1"/>
  <c r="AH93" i="4"/>
  <c r="AI93" i="4" s="1"/>
  <c r="AH94" i="4"/>
  <c r="AI94" i="4" s="1"/>
  <c r="AH95" i="4"/>
  <c r="AI95" i="4" s="1"/>
  <c r="AH96" i="4"/>
  <c r="AI96" i="4" s="1"/>
  <c r="AH97" i="4"/>
  <c r="AI97" i="4" s="1"/>
  <c r="AJ97" i="4" s="1"/>
  <c r="AM97" i="4" s="1"/>
  <c r="AH98" i="4"/>
  <c r="AI98" i="4" s="1"/>
  <c r="AJ98" i="4" s="1"/>
  <c r="AH99" i="4"/>
  <c r="AI99" i="4" s="1"/>
  <c r="AH100" i="4"/>
  <c r="AI100" i="4" s="1"/>
  <c r="AH101" i="4"/>
  <c r="AI101" i="4" s="1"/>
  <c r="AJ101" i="4" s="1"/>
  <c r="AO101" i="4" s="1"/>
  <c r="AH102" i="4"/>
  <c r="AI102" i="4" s="1"/>
  <c r="AJ102" i="4" s="1"/>
  <c r="AH103" i="4"/>
  <c r="AI103" i="4" s="1"/>
  <c r="AJ103" i="4" s="1"/>
  <c r="AO103" i="4" s="1"/>
  <c r="AH104" i="4"/>
  <c r="AI104" i="4" s="1"/>
  <c r="AJ104" i="4" s="1"/>
  <c r="AN104" i="4" s="1"/>
  <c r="AH105" i="4"/>
  <c r="AI105" i="4" s="1"/>
  <c r="AJ105" i="4" s="1"/>
  <c r="AM105" i="4" s="1"/>
  <c r="AH106" i="4"/>
  <c r="AI106" i="4" s="1"/>
  <c r="AJ106" i="4" s="1"/>
  <c r="AH107" i="4"/>
  <c r="AI107" i="4" s="1"/>
  <c r="AH108" i="4"/>
  <c r="AI108" i="4" s="1"/>
  <c r="AJ108" i="4" s="1"/>
  <c r="AH109" i="4"/>
  <c r="AI109" i="4" s="1"/>
  <c r="AJ109" i="4" s="1"/>
  <c r="AW109" i="4" s="1"/>
  <c r="AH110" i="4"/>
  <c r="AI110" i="4" s="1"/>
  <c r="AJ110" i="4" s="1"/>
  <c r="AH111" i="4"/>
  <c r="AI111" i="4" s="1"/>
  <c r="AH112" i="4"/>
  <c r="AI112" i="4" s="1"/>
  <c r="AH113" i="4"/>
  <c r="AI113" i="4" s="1"/>
  <c r="AJ113" i="4" s="1"/>
  <c r="AM113" i="4" s="1"/>
  <c r="AH114" i="4"/>
  <c r="AI114" i="4" s="1"/>
  <c r="AJ114" i="4" s="1"/>
  <c r="AH115" i="4"/>
  <c r="AI115" i="4" s="1"/>
  <c r="AJ115" i="4" s="1"/>
  <c r="AH116" i="4"/>
  <c r="AI116" i="4" s="1"/>
  <c r="AH117" i="4"/>
  <c r="AI117" i="4" s="1"/>
  <c r="AJ117" i="4" s="1"/>
  <c r="AE117" i="4" s="1"/>
  <c r="AH118" i="4"/>
  <c r="AI118" i="4" s="1"/>
  <c r="AH119" i="4"/>
  <c r="AI119" i="4" s="1"/>
  <c r="AJ119" i="4" s="1"/>
  <c r="AK119" i="4" s="1"/>
  <c r="AH120" i="4"/>
  <c r="AI120" i="4" s="1"/>
  <c r="AJ120" i="4" s="1"/>
  <c r="AH121" i="4"/>
  <c r="AI121" i="4" s="1"/>
  <c r="AH122" i="4"/>
  <c r="AI122" i="4" s="1"/>
  <c r="AH123" i="4"/>
  <c r="AI123" i="4" s="1"/>
  <c r="AH124" i="4"/>
  <c r="AI124" i="4" s="1"/>
  <c r="AH125" i="4"/>
  <c r="AI125" i="4" s="1"/>
  <c r="AH126" i="4"/>
  <c r="AI126" i="4" s="1"/>
  <c r="AH127" i="4"/>
  <c r="AI127" i="4" s="1"/>
  <c r="AH128" i="4"/>
  <c r="AI128" i="4" s="1"/>
  <c r="AH129" i="4"/>
  <c r="AI129" i="4" s="1"/>
  <c r="AH130" i="4"/>
  <c r="AI130" i="4" s="1"/>
  <c r="AH131" i="4"/>
  <c r="AI131" i="4" s="1"/>
  <c r="AH132" i="4"/>
  <c r="AI132" i="4" s="1"/>
  <c r="AH133" i="4"/>
  <c r="AI133" i="4" s="1"/>
  <c r="AH134" i="4"/>
  <c r="AI134" i="4" s="1"/>
  <c r="AH135" i="4"/>
  <c r="AI135" i="4" s="1"/>
  <c r="AH136" i="4"/>
  <c r="AI136" i="4" s="1"/>
  <c r="AH137" i="4"/>
  <c r="AI137" i="4" s="1"/>
  <c r="AH138" i="4"/>
  <c r="AI138" i="4" s="1"/>
  <c r="AH139" i="4"/>
  <c r="AI139" i="4" s="1"/>
  <c r="AH140" i="4"/>
  <c r="AI140" i="4" s="1"/>
  <c r="AH141" i="4"/>
  <c r="AI141" i="4" s="1"/>
  <c r="AH142" i="4"/>
  <c r="AI142" i="4" s="1"/>
  <c r="AH143" i="4"/>
  <c r="AI143" i="4" s="1"/>
  <c r="AH144" i="4"/>
  <c r="AI144" i="4" s="1"/>
  <c r="AH145" i="4"/>
  <c r="AI145" i="4" s="1"/>
  <c r="AH146" i="4"/>
  <c r="AI146" i="4" s="1"/>
  <c r="AH147" i="4"/>
  <c r="AI147" i="4" s="1"/>
  <c r="AH148" i="4"/>
  <c r="AI148" i="4" s="1"/>
  <c r="AH149" i="4"/>
  <c r="AI149" i="4" s="1"/>
  <c r="AH150" i="4"/>
  <c r="AI150" i="4" s="1"/>
  <c r="AH151" i="4"/>
  <c r="AI151" i="4" s="1"/>
  <c r="AH152" i="4"/>
  <c r="AI152" i="4" s="1"/>
  <c r="AH153" i="4"/>
  <c r="AI153" i="4" s="1"/>
  <c r="AH154" i="4"/>
  <c r="AI154" i="4" s="1"/>
  <c r="AH155" i="4"/>
  <c r="AI155" i="4" s="1"/>
  <c r="AH156" i="4"/>
  <c r="AI156" i="4" s="1"/>
  <c r="AH157" i="4"/>
  <c r="AI157" i="4" s="1"/>
  <c r="AH158" i="4"/>
  <c r="AI158" i="4" s="1"/>
  <c r="AH159" i="4"/>
  <c r="AI159" i="4" s="1"/>
  <c r="AH160" i="4"/>
  <c r="AI160" i="4" s="1"/>
  <c r="AH161" i="4"/>
  <c r="AI161" i="4" s="1"/>
  <c r="AH162" i="4"/>
  <c r="AI162" i="4" s="1"/>
  <c r="AH163" i="4"/>
  <c r="AI163" i="4" s="1"/>
  <c r="AH164" i="4"/>
  <c r="AI164" i="4" s="1"/>
  <c r="AH165" i="4"/>
  <c r="AI165" i="4" s="1"/>
  <c r="AH166" i="4"/>
  <c r="AI166" i="4" s="1"/>
  <c r="AH167" i="4"/>
  <c r="AI167" i="4" s="1"/>
  <c r="AH168" i="4"/>
  <c r="AI168" i="4" s="1"/>
  <c r="AH169" i="4"/>
  <c r="AI169" i="4" s="1"/>
  <c r="AH170" i="4"/>
  <c r="AI170" i="4" s="1"/>
  <c r="AH171" i="4"/>
  <c r="AI171" i="4" s="1"/>
  <c r="AH172" i="4"/>
  <c r="AI172" i="4" s="1"/>
  <c r="AH173" i="4"/>
  <c r="AI173" i="4" s="1"/>
  <c r="AH174" i="4"/>
  <c r="AI174" i="4" s="1"/>
  <c r="AH175" i="4"/>
  <c r="AI175" i="4" s="1"/>
  <c r="AH176" i="4"/>
  <c r="AI176" i="4" s="1"/>
  <c r="AH177" i="4"/>
  <c r="AI177" i="4" s="1"/>
  <c r="AH178" i="4"/>
  <c r="AI178" i="4" s="1"/>
  <c r="AH179" i="4"/>
  <c r="AI179" i="4" s="1"/>
  <c r="AH180" i="4"/>
  <c r="AI180" i="4" s="1"/>
  <c r="AH181" i="4"/>
  <c r="AI181" i="4" s="1"/>
  <c r="AH182" i="4"/>
  <c r="AI182" i="4" s="1"/>
  <c r="AH183" i="4"/>
  <c r="AI183" i="4" s="1"/>
  <c r="AH184" i="4"/>
  <c r="AI184" i="4" s="1"/>
  <c r="AH185" i="4"/>
  <c r="AI185" i="4" s="1"/>
  <c r="AH186" i="4"/>
  <c r="AI186" i="4" s="1"/>
  <c r="AH187" i="4"/>
  <c r="AI187" i="4" s="1"/>
  <c r="AH188" i="4"/>
  <c r="AI188" i="4" s="1"/>
  <c r="AH189" i="4"/>
  <c r="AI189" i="4" s="1"/>
  <c r="AH190" i="4"/>
  <c r="AI190" i="4" s="1"/>
  <c r="AH191" i="4"/>
  <c r="AI191" i="4" s="1"/>
  <c r="AH192" i="4"/>
  <c r="AI192" i="4" s="1"/>
  <c r="AH193" i="4"/>
  <c r="AI193" i="4" s="1"/>
  <c r="AH194" i="4"/>
  <c r="AI194" i="4" s="1"/>
  <c r="AH195" i="4"/>
  <c r="AI195" i="4" s="1"/>
  <c r="AH196" i="4"/>
  <c r="AI196" i="4" s="1"/>
  <c r="AH197" i="4"/>
  <c r="AI197" i="4" s="1"/>
  <c r="AH198" i="4"/>
  <c r="AI198" i="4" s="1"/>
  <c r="AH199" i="4"/>
  <c r="AI199" i="4" s="1"/>
  <c r="AH200" i="4"/>
  <c r="AI200" i="4" s="1"/>
  <c r="AH201" i="4"/>
  <c r="AI201" i="4" s="1"/>
  <c r="AH202" i="4"/>
  <c r="AI202" i="4" s="1"/>
  <c r="AH203" i="4"/>
  <c r="AI203" i="4" s="1"/>
  <c r="AH204" i="4"/>
  <c r="AI204" i="4" s="1"/>
  <c r="AH205" i="4"/>
  <c r="AI205" i="4" s="1"/>
  <c r="AH206" i="4"/>
  <c r="AI206" i="4" s="1"/>
  <c r="AH207" i="4"/>
  <c r="AI207" i="4" s="1"/>
  <c r="AH208" i="4"/>
  <c r="AI208" i="4" s="1"/>
  <c r="AH209" i="4"/>
  <c r="AI209" i="4" s="1"/>
  <c r="AH210" i="4"/>
  <c r="AI210" i="4" s="1"/>
  <c r="AH211" i="4"/>
  <c r="AI211" i="4" s="1"/>
  <c r="AH212" i="4"/>
  <c r="AI212" i="4" s="1"/>
  <c r="AH213" i="4"/>
  <c r="AI213" i="4" s="1"/>
  <c r="AH214" i="4"/>
  <c r="AI214" i="4" s="1"/>
  <c r="AH215" i="4"/>
  <c r="AI215" i="4" s="1"/>
  <c r="AH216" i="4"/>
  <c r="AI216" i="4" s="1"/>
  <c r="AH217" i="4"/>
  <c r="AI217" i="4" s="1"/>
  <c r="AH218" i="4"/>
  <c r="AI218" i="4" s="1"/>
  <c r="AH219" i="4"/>
  <c r="AI219" i="4" s="1"/>
  <c r="AH220" i="4"/>
  <c r="AI220" i="4" s="1"/>
  <c r="AH221" i="4"/>
  <c r="AI221" i="4" s="1"/>
  <c r="AH222" i="4"/>
  <c r="AI222" i="4" s="1"/>
  <c r="AH223" i="4"/>
  <c r="AI223" i="4" s="1"/>
  <c r="AH224" i="4"/>
  <c r="AI224" i="4" s="1"/>
  <c r="AH225" i="4"/>
  <c r="AI225" i="4" s="1"/>
  <c r="AH226" i="4"/>
  <c r="AI226" i="4" s="1"/>
  <c r="AH227" i="4"/>
  <c r="AI227" i="4" s="1"/>
  <c r="AH228" i="4"/>
  <c r="AI228" i="4" s="1"/>
  <c r="AH229" i="4"/>
  <c r="AI229" i="4" s="1"/>
  <c r="AH230" i="4"/>
  <c r="AI230" i="4" s="1"/>
  <c r="AH231" i="4"/>
  <c r="AI231" i="4" s="1"/>
  <c r="AH232" i="4"/>
  <c r="AI232" i="4" s="1"/>
  <c r="AH233" i="4"/>
  <c r="AI233" i="4" s="1"/>
  <c r="AH234" i="4"/>
  <c r="AI234" i="4" s="1"/>
  <c r="AH235" i="4"/>
  <c r="AI235" i="4" s="1"/>
  <c r="AH236" i="4"/>
  <c r="AI236" i="4" s="1"/>
  <c r="AH237" i="4"/>
  <c r="AI237" i="4" s="1"/>
  <c r="AH238" i="4"/>
  <c r="AI238" i="4" s="1"/>
  <c r="AH239" i="4"/>
  <c r="AI239" i="4" s="1"/>
  <c r="AH240" i="4"/>
  <c r="AI240" i="4" s="1"/>
  <c r="AH241" i="4"/>
  <c r="AI241" i="4" s="1"/>
  <c r="AH242" i="4"/>
  <c r="AI242" i="4" s="1"/>
  <c r="AH243" i="4"/>
  <c r="AI243" i="4" s="1"/>
  <c r="AH244" i="4"/>
  <c r="AI244" i="4" s="1"/>
  <c r="AH245" i="4"/>
  <c r="AI245" i="4" s="1"/>
  <c r="AH246" i="4"/>
  <c r="AI246" i="4" s="1"/>
  <c r="AH247" i="4"/>
  <c r="AI247" i="4" s="1"/>
  <c r="AH248" i="4"/>
  <c r="AI248" i="4" s="1"/>
  <c r="AH249" i="4"/>
  <c r="AI249" i="4" s="1"/>
  <c r="AH250" i="4"/>
  <c r="AI250" i="4" s="1"/>
  <c r="AH251" i="4"/>
  <c r="AI251" i="4" s="1"/>
  <c r="AH252" i="4"/>
  <c r="AI252" i="4" s="1"/>
  <c r="AH253" i="4"/>
  <c r="AI253" i="4" s="1"/>
  <c r="AH254" i="4"/>
  <c r="AI254" i="4" s="1"/>
  <c r="AH255" i="4"/>
  <c r="AI255" i="4" s="1"/>
  <c r="AH256" i="4"/>
  <c r="AI256" i="4" s="1"/>
  <c r="AH257" i="4"/>
  <c r="AI257" i="4" s="1"/>
  <c r="AH258" i="4"/>
  <c r="AI258" i="4" s="1"/>
  <c r="AH259" i="4"/>
  <c r="AI259" i="4" s="1"/>
  <c r="AH260" i="4"/>
  <c r="AI260" i="4" s="1"/>
  <c r="AH261" i="4"/>
  <c r="AI261" i="4" s="1"/>
  <c r="AH262" i="4"/>
  <c r="AI262" i="4" s="1"/>
  <c r="AH263" i="4"/>
  <c r="AI263" i="4" s="1"/>
  <c r="AH264" i="4"/>
  <c r="AI264" i="4" s="1"/>
  <c r="AH265" i="4"/>
  <c r="AI265" i="4" s="1"/>
  <c r="AH266" i="4"/>
  <c r="AI266" i="4" s="1"/>
  <c r="AH267" i="4"/>
  <c r="AI267" i="4" s="1"/>
  <c r="AH268" i="4"/>
  <c r="AI268" i="4" s="1"/>
  <c r="AH269" i="4"/>
  <c r="AI269" i="4" s="1"/>
  <c r="AH270" i="4"/>
  <c r="AI270" i="4" s="1"/>
  <c r="AH271" i="4"/>
  <c r="AI271" i="4" s="1"/>
  <c r="AH272" i="4"/>
  <c r="AI272" i="4" s="1"/>
  <c r="AH273" i="4"/>
  <c r="AI273" i="4" s="1"/>
  <c r="AH274" i="4"/>
  <c r="AI274" i="4" s="1"/>
  <c r="AH275" i="4"/>
  <c r="AI275" i="4" s="1"/>
  <c r="AH276" i="4"/>
  <c r="AI276" i="4" s="1"/>
  <c r="AH277" i="4"/>
  <c r="AI277" i="4" s="1"/>
  <c r="AH278" i="4"/>
  <c r="AI278" i="4" s="1"/>
  <c r="AH279" i="4"/>
  <c r="AI279" i="4" s="1"/>
  <c r="AH280" i="4"/>
  <c r="AI280" i="4" s="1"/>
  <c r="AH281" i="4"/>
  <c r="AI281" i="4" s="1"/>
  <c r="AH282" i="4"/>
  <c r="AI282" i="4" s="1"/>
  <c r="AH283" i="4"/>
  <c r="AI283" i="4" s="1"/>
  <c r="AH284" i="4"/>
  <c r="AI284" i="4" s="1"/>
  <c r="AH285" i="4"/>
  <c r="AI285" i="4" s="1"/>
  <c r="AH286" i="4"/>
  <c r="AI286" i="4" s="1"/>
  <c r="AH287" i="4"/>
  <c r="AI287" i="4" s="1"/>
  <c r="AH288" i="4"/>
  <c r="AI288" i="4" s="1"/>
  <c r="AH289" i="4"/>
  <c r="AI289" i="4" s="1"/>
  <c r="AH290" i="4"/>
  <c r="AI290" i="4" s="1"/>
  <c r="AH291" i="4"/>
  <c r="AI291" i="4" s="1"/>
  <c r="AH292" i="4"/>
  <c r="AI292" i="4" s="1"/>
  <c r="AH293" i="4"/>
  <c r="AI293" i="4" s="1"/>
  <c r="AH294" i="4"/>
  <c r="AI294" i="4" s="1"/>
  <c r="AH295" i="4"/>
  <c r="AI295" i="4" s="1"/>
  <c r="AH296" i="4"/>
  <c r="AI296" i="4" s="1"/>
  <c r="AH297" i="4"/>
  <c r="AI297" i="4" s="1"/>
  <c r="AH298" i="4"/>
  <c r="AI298" i="4" s="1"/>
  <c r="AH299" i="4"/>
  <c r="AI299" i="4" s="1"/>
  <c r="AH300" i="4"/>
  <c r="AI300" i="4" s="1"/>
  <c r="AH301" i="4"/>
  <c r="AI301" i="4" s="1"/>
  <c r="AH302" i="4"/>
  <c r="AI302" i="4" s="1"/>
  <c r="AH303" i="4"/>
  <c r="AI303" i="4" s="1"/>
  <c r="AH304" i="4"/>
  <c r="AI304" i="4" s="1"/>
  <c r="AH305" i="4"/>
  <c r="AI305" i="4" s="1"/>
  <c r="AH306" i="4"/>
  <c r="AI306" i="4" s="1"/>
  <c r="AH307" i="4"/>
  <c r="AI307" i="4" s="1"/>
  <c r="AH308" i="4"/>
  <c r="AI308" i="4" s="1"/>
  <c r="AH309" i="4"/>
  <c r="AI309" i="4" s="1"/>
  <c r="AH310" i="4"/>
  <c r="AI310" i="4" s="1"/>
  <c r="AH311" i="4"/>
  <c r="AI311" i="4" s="1"/>
  <c r="AH312" i="4"/>
  <c r="AI312" i="4" s="1"/>
  <c r="AH313" i="4"/>
  <c r="AI313" i="4" s="1"/>
  <c r="AH314" i="4"/>
  <c r="AI314" i="4" s="1"/>
  <c r="AH315" i="4"/>
  <c r="AI315" i="4" s="1"/>
  <c r="AH316" i="4"/>
  <c r="AI316" i="4" s="1"/>
  <c r="AH317" i="4"/>
  <c r="AI317" i="4" s="1"/>
  <c r="AH318" i="4"/>
  <c r="AI318" i="4" s="1"/>
  <c r="AH319" i="4"/>
  <c r="AI319" i="4" s="1"/>
  <c r="AH320" i="4"/>
  <c r="AI320" i="4" s="1"/>
  <c r="AH321" i="4"/>
  <c r="AI321" i="4" s="1"/>
  <c r="AH322" i="4"/>
  <c r="AI322" i="4" s="1"/>
  <c r="AH323" i="4"/>
  <c r="AI323" i="4" s="1"/>
  <c r="AH324" i="4"/>
  <c r="AI324" i="4" s="1"/>
  <c r="AH325" i="4"/>
  <c r="AI325" i="4" s="1"/>
  <c r="AH326" i="4"/>
  <c r="AI326" i="4" s="1"/>
  <c r="AH327" i="4"/>
  <c r="AI327" i="4" s="1"/>
  <c r="AH328" i="4"/>
  <c r="AI328" i="4" s="1"/>
  <c r="AH329" i="4"/>
  <c r="AI329" i="4" s="1"/>
  <c r="AH330" i="4"/>
  <c r="AI330" i="4" s="1"/>
  <c r="AH331" i="4"/>
  <c r="AI331" i="4" s="1"/>
  <c r="AH332" i="4"/>
  <c r="AI332" i="4" s="1"/>
  <c r="AH333" i="4"/>
  <c r="AI333" i="4" s="1"/>
  <c r="AH334" i="4"/>
  <c r="AI334" i="4" s="1"/>
  <c r="AH335" i="4"/>
  <c r="AI335" i="4" s="1"/>
  <c r="AH336" i="4"/>
  <c r="AI336" i="4" s="1"/>
  <c r="AH337" i="4"/>
  <c r="AI337" i="4" s="1"/>
  <c r="AH338" i="4"/>
  <c r="AI338" i="4" s="1"/>
  <c r="AH339" i="4"/>
  <c r="AI339" i="4" s="1"/>
  <c r="AH340" i="4"/>
  <c r="AI340" i="4" s="1"/>
  <c r="AH341" i="4"/>
  <c r="AI341" i="4" s="1"/>
  <c r="AH342" i="4"/>
  <c r="AI342" i="4" s="1"/>
  <c r="AH343" i="4"/>
  <c r="AI343" i="4" s="1"/>
  <c r="AH344" i="4"/>
  <c r="AI344" i="4" s="1"/>
  <c r="AH345" i="4"/>
  <c r="AI345" i="4" s="1"/>
  <c r="AH346" i="4"/>
  <c r="AI346" i="4" s="1"/>
  <c r="AH347" i="4"/>
  <c r="AI347" i="4" s="1"/>
  <c r="AH348" i="4"/>
  <c r="AI348" i="4" s="1"/>
  <c r="AH349" i="4"/>
  <c r="AI349" i="4" s="1"/>
  <c r="AH350" i="4"/>
  <c r="AI350" i="4" s="1"/>
  <c r="AH351" i="4"/>
  <c r="AI351" i="4" s="1"/>
  <c r="AH352" i="4"/>
  <c r="AI352" i="4" s="1"/>
  <c r="AH353" i="4"/>
  <c r="AI353" i="4" s="1"/>
  <c r="AH354" i="4"/>
  <c r="AI354" i="4" s="1"/>
  <c r="AH355" i="4"/>
  <c r="AI355" i="4" s="1"/>
  <c r="AH356" i="4"/>
  <c r="AI356" i="4" s="1"/>
  <c r="AH357" i="4"/>
  <c r="AI357" i="4" s="1"/>
  <c r="AH358" i="4"/>
  <c r="AI358" i="4" s="1"/>
  <c r="AH359" i="4"/>
  <c r="AI359" i="4" s="1"/>
  <c r="AH360" i="4"/>
  <c r="AI360" i="4" s="1"/>
  <c r="AH361" i="4"/>
  <c r="AI361" i="4" s="1"/>
  <c r="AH362" i="4"/>
  <c r="AI362" i="4" s="1"/>
  <c r="AH363" i="4"/>
  <c r="AI363" i="4" s="1"/>
  <c r="AH364" i="4"/>
  <c r="AI364" i="4" s="1"/>
  <c r="AH365" i="4"/>
  <c r="AI365" i="4" s="1"/>
  <c r="AH366" i="4"/>
  <c r="AI366" i="4" s="1"/>
  <c r="AH367" i="4"/>
  <c r="AI367" i="4" s="1"/>
  <c r="AH368" i="4"/>
  <c r="AI368" i="4" s="1"/>
  <c r="AH369" i="4"/>
  <c r="AI369" i="4" s="1"/>
  <c r="AH370" i="4"/>
  <c r="AI370" i="4" s="1"/>
  <c r="AH371" i="4"/>
  <c r="AI371" i="4" s="1"/>
  <c r="AH372" i="4"/>
  <c r="AI372" i="4" s="1"/>
  <c r="AH373" i="4"/>
  <c r="AI373" i="4" s="1"/>
  <c r="AH374" i="4"/>
  <c r="AI374" i="4" s="1"/>
  <c r="AH375" i="4"/>
  <c r="AI375" i="4" s="1"/>
  <c r="AH376" i="4"/>
  <c r="AI376" i="4" s="1"/>
  <c r="AH377" i="4"/>
  <c r="AI377" i="4" s="1"/>
  <c r="AH378" i="4"/>
  <c r="AI378" i="4" s="1"/>
  <c r="AH379" i="4"/>
  <c r="AI379" i="4" s="1"/>
  <c r="AH380" i="4"/>
  <c r="AI380" i="4" s="1"/>
  <c r="AH381" i="4"/>
  <c r="AI381" i="4" s="1"/>
  <c r="AH382" i="4"/>
  <c r="AI382" i="4" s="1"/>
  <c r="AH383" i="4"/>
  <c r="AI383" i="4" s="1"/>
  <c r="AH384" i="4"/>
  <c r="AI384" i="4" s="1"/>
  <c r="AH385" i="4"/>
  <c r="AI385" i="4" s="1"/>
  <c r="AH386" i="4"/>
  <c r="AI386" i="4" s="1"/>
  <c r="AH387" i="4"/>
  <c r="AI387" i="4" s="1"/>
  <c r="AH388" i="4"/>
  <c r="AI388" i="4" s="1"/>
  <c r="AH389" i="4"/>
  <c r="AI389" i="4" s="1"/>
  <c r="AH390" i="4"/>
  <c r="AI390" i="4" s="1"/>
  <c r="AH391" i="4"/>
  <c r="AI391" i="4" s="1"/>
  <c r="AH392" i="4"/>
  <c r="AI392" i="4" s="1"/>
  <c r="AH393" i="4"/>
  <c r="AI393" i="4" s="1"/>
  <c r="AH394" i="4"/>
  <c r="AI394" i="4" s="1"/>
  <c r="AH395" i="4"/>
  <c r="AI395" i="4" s="1"/>
  <c r="AH396" i="4"/>
  <c r="AI396" i="4" s="1"/>
  <c r="AH397" i="4"/>
  <c r="AI397" i="4" s="1"/>
  <c r="AH398" i="4"/>
  <c r="AI398" i="4" s="1"/>
  <c r="AH399" i="4"/>
  <c r="AI399" i="4" s="1"/>
  <c r="AH400" i="4"/>
  <c r="AI400" i="4" s="1"/>
  <c r="AH401" i="4"/>
  <c r="AI401" i="4" s="1"/>
  <c r="AH402" i="4"/>
  <c r="AI402" i="4" s="1"/>
  <c r="AH403" i="4"/>
  <c r="AI403" i="4" s="1"/>
  <c r="AH404" i="4"/>
  <c r="AI404" i="4" s="1"/>
  <c r="AH405" i="4"/>
  <c r="AI405" i="4" s="1"/>
  <c r="AH406" i="4"/>
  <c r="AI406" i="4" s="1"/>
  <c r="AH407" i="4"/>
  <c r="AI407" i="4" s="1"/>
  <c r="AH408" i="4"/>
  <c r="AI408" i="4" s="1"/>
  <c r="AH409" i="4"/>
  <c r="AI409" i="4" s="1"/>
  <c r="AH410" i="4"/>
  <c r="AI410" i="4" s="1"/>
  <c r="AH411" i="4"/>
  <c r="AI411" i="4" s="1"/>
  <c r="AH412" i="4"/>
  <c r="AI412" i="4" s="1"/>
  <c r="AH413" i="4"/>
  <c r="AI413" i="4" s="1"/>
  <c r="AH414" i="4"/>
  <c r="AI414" i="4" s="1"/>
  <c r="AH415" i="4"/>
  <c r="AI415" i="4" s="1"/>
  <c r="AH416" i="4"/>
  <c r="AI416" i="4" s="1"/>
  <c r="AH417" i="4"/>
  <c r="AI417" i="4" s="1"/>
  <c r="AH418" i="4"/>
  <c r="AI418" i="4" s="1"/>
  <c r="AH419" i="4"/>
  <c r="AI419" i="4" s="1"/>
  <c r="AH420" i="4"/>
  <c r="AI420" i="4" s="1"/>
  <c r="AH421" i="4"/>
  <c r="AI421" i="4" s="1"/>
  <c r="AH422" i="4"/>
  <c r="AI422" i="4" s="1"/>
  <c r="AH423" i="4"/>
  <c r="AI423" i="4" s="1"/>
  <c r="AH424" i="4"/>
  <c r="AI424" i="4" s="1"/>
  <c r="AH425" i="4"/>
  <c r="AI425" i="4" s="1"/>
  <c r="AH426" i="4"/>
  <c r="AI426" i="4" s="1"/>
  <c r="AH427" i="4"/>
  <c r="AI427" i="4" s="1"/>
  <c r="AH428" i="4"/>
  <c r="AI428" i="4" s="1"/>
  <c r="AH429" i="4"/>
  <c r="AI429" i="4" s="1"/>
  <c r="AH430" i="4"/>
  <c r="AI430" i="4" s="1"/>
  <c r="AH431" i="4"/>
  <c r="AI431" i="4" s="1"/>
  <c r="AH432" i="4"/>
  <c r="AI432" i="4" s="1"/>
  <c r="AH433" i="4"/>
  <c r="AI433" i="4" s="1"/>
  <c r="AH434" i="4"/>
  <c r="AI434" i="4" s="1"/>
  <c r="AH435" i="4"/>
  <c r="AI435" i="4" s="1"/>
  <c r="AH436" i="4"/>
  <c r="AI436" i="4" s="1"/>
  <c r="AH437" i="4"/>
  <c r="AI437" i="4" s="1"/>
  <c r="AH438" i="4"/>
  <c r="AI438" i="4" s="1"/>
  <c r="AH439" i="4"/>
  <c r="AI439" i="4" s="1"/>
  <c r="AH440" i="4"/>
  <c r="AI440" i="4" s="1"/>
  <c r="AH441" i="4"/>
  <c r="AI441" i="4" s="1"/>
  <c r="AH442" i="4"/>
  <c r="AI442" i="4" s="1"/>
  <c r="AH443" i="4"/>
  <c r="AI443" i="4" s="1"/>
  <c r="AH444" i="4"/>
  <c r="AI444" i="4" s="1"/>
  <c r="AH445" i="4"/>
  <c r="AI445" i="4" s="1"/>
  <c r="AH446" i="4"/>
  <c r="AI446" i="4" s="1"/>
  <c r="AH447" i="4"/>
  <c r="AI447" i="4" s="1"/>
  <c r="AH448" i="4"/>
  <c r="AI448" i="4" s="1"/>
  <c r="AH449" i="4"/>
  <c r="AI449" i="4" s="1"/>
  <c r="AH450" i="4"/>
  <c r="AI450" i="4" s="1"/>
  <c r="AH451" i="4"/>
  <c r="AI451" i="4" s="1"/>
  <c r="AH452" i="4"/>
  <c r="AI452" i="4" s="1"/>
  <c r="AH453" i="4"/>
  <c r="AI453" i="4" s="1"/>
  <c r="AH454" i="4"/>
  <c r="AI454" i="4" s="1"/>
  <c r="AH455" i="4"/>
  <c r="AI455" i="4" s="1"/>
  <c r="AH456" i="4"/>
  <c r="AI456" i="4" s="1"/>
  <c r="AH457" i="4"/>
  <c r="AI457" i="4" s="1"/>
  <c r="AH458" i="4"/>
  <c r="AI458" i="4" s="1"/>
  <c r="AH459" i="4"/>
  <c r="AI459" i="4" s="1"/>
  <c r="AH460" i="4"/>
  <c r="AI460" i="4" s="1"/>
  <c r="AH461" i="4"/>
  <c r="AI461" i="4" s="1"/>
  <c r="AH462" i="4"/>
  <c r="AI462" i="4" s="1"/>
  <c r="AH463" i="4"/>
  <c r="AI463" i="4" s="1"/>
  <c r="AH464" i="4"/>
  <c r="AI464" i="4" s="1"/>
  <c r="AH465" i="4"/>
  <c r="AI465" i="4" s="1"/>
  <c r="AH466" i="4"/>
  <c r="AI466" i="4" s="1"/>
  <c r="AH467" i="4"/>
  <c r="AI467" i="4" s="1"/>
  <c r="AH468" i="4"/>
  <c r="AI468" i="4" s="1"/>
  <c r="AH469" i="4"/>
  <c r="AI469" i="4" s="1"/>
  <c r="AH470" i="4"/>
  <c r="AI470" i="4" s="1"/>
  <c r="AH471" i="4"/>
  <c r="AI471" i="4" s="1"/>
  <c r="AH472" i="4"/>
  <c r="AI472" i="4" s="1"/>
  <c r="AH473" i="4"/>
  <c r="AI473" i="4" s="1"/>
  <c r="AH474" i="4"/>
  <c r="AI474" i="4" s="1"/>
  <c r="AH475" i="4"/>
  <c r="AI475" i="4" s="1"/>
  <c r="AH476" i="4"/>
  <c r="AI476" i="4" s="1"/>
  <c r="AH477" i="4"/>
  <c r="AI477" i="4" s="1"/>
  <c r="AH478" i="4"/>
  <c r="AI478" i="4" s="1"/>
  <c r="AH479" i="4"/>
  <c r="AI479" i="4" s="1"/>
  <c r="AH480" i="4"/>
  <c r="AI480" i="4" s="1"/>
  <c r="AH481" i="4"/>
  <c r="AI481" i="4" s="1"/>
  <c r="AH482" i="4"/>
  <c r="AI482" i="4" s="1"/>
  <c r="AH483" i="4"/>
  <c r="AI483" i="4" s="1"/>
  <c r="AH484" i="4"/>
  <c r="AI484" i="4" s="1"/>
  <c r="AH485" i="4"/>
  <c r="AI485" i="4" s="1"/>
  <c r="AH486" i="4"/>
  <c r="AI486" i="4" s="1"/>
  <c r="AH487" i="4"/>
  <c r="AI487" i="4" s="1"/>
  <c r="AH488" i="4"/>
  <c r="AI488" i="4" s="1"/>
  <c r="AH489" i="4"/>
  <c r="AI489" i="4" s="1"/>
  <c r="AH490" i="4"/>
  <c r="AI490" i="4" s="1"/>
  <c r="AH491" i="4"/>
  <c r="AI491" i="4" s="1"/>
  <c r="AH492" i="4"/>
  <c r="AI492" i="4" s="1"/>
  <c r="AH493" i="4"/>
  <c r="AI493" i="4" s="1"/>
  <c r="AH494" i="4"/>
  <c r="AI494" i="4" s="1"/>
  <c r="AH495" i="4"/>
  <c r="AI495" i="4" s="1"/>
  <c r="AH496" i="4"/>
  <c r="AI496" i="4" s="1"/>
  <c r="AH497" i="4"/>
  <c r="AI497" i="4" s="1"/>
  <c r="AH498" i="4"/>
  <c r="AI498" i="4" s="1"/>
  <c r="AH499" i="4"/>
  <c r="AI499" i="4" s="1"/>
  <c r="AH500" i="4"/>
  <c r="AI500" i="4" s="1"/>
  <c r="AH501" i="4"/>
  <c r="AI501" i="4" s="1"/>
  <c r="AH502" i="4"/>
  <c r="AI502" i="4" s="1"/>
  <c r="AH503" i="4"/>
  <c r="AI503" i="4" s="1"/>
  <c r="AH504" i="4"/>
  <c r="AI504" i="4" s="1"/>
  <c r="AH505" i="4"/>
  <c r="AI505" i="4" s="1"/>
  <c r="AH506" i="4"/>
  <c r="AI506" i="4" s="1"/>
  <c r="AH507" i="4"/>
  <c r="AI507" i="4" s="1"/>
  <c r="AH508" i="4"/>
  <c r="AI508" i="4" s="1"/>
  <c r="AH509" i="4"/>
  <c r="AI509" i="4" s="1"/>
  <c r="AH510" i="4"/>
  <c r="AI510" i="4" s="1"/>
  <c r="AH511" i="4"/>
  <c r="AI511" i="4" s="1"/>
  <c r="AH512" i="4"/>
  <c r="AI512" i="4" s="1"/>
  <c r="AH513" i="4"/>
  <c r="AI513" i="4" s="1"/>
  <c r="AH514" i="4"/>
  <c r="AI514" i="4" s="1"/>
  <c r="AH515" i="4"/>
  <c r="AI515" i="4" s="1"/>
  <c r="AH516" i="4"/>
  <c r="AI516" i="4" s="1"/>
  <c r="AH517" i="4"/>
  <c r="AI517" i="4" s="1"/>
  <c r="AH518" i="4"/>
  <c r="AI518" i="4" s="1"/>
  <c r="AH519" i="4"/>
  <c r="AI519" i="4" s="1"/>
  <c r="AH520" i="4"/>
  <c r="AI520" i="4" s="1"/>
  <c r="AH521" i="4"/>
  <c r="AI521" i="4" s="1"/>
  <c r="AH522" i="4"/>
  <c r="AI522" i="4" s="1"/>
  <c r="AH523" i="4"/>
  <c r="AI523" i="4" s="1"/>
  <c r="AH524" i="4"/>
  <c r="AI524" i="4" s="1"/>
  <c r="AH525" i="4"/>
  <c r="AI525" i="4" s="1"/>
  <c r="AH526" i="4"/>
  <c r="AI526" i="4" s="1"/>
  <c r="AH527" i="4"/>
  <c r="AI527" i="4" s="1"/>
  <c r="AH528" i="4"/>
  <c r="AI528" i="4" s="1"/>
  <c r="AH529" i="4"/>
  <c r="AI529" i="4" s="1"/>
  <c r="AH530" i="4"/>
  <c r="AI530" i="4" s="1"/>
  <c r="AH531" i="4"/>
  <c r="AI531" i="4" s="1"/>
  <c r="AH532" i="4"/>
  <c r="AI532" i="4" s="1"/>
  <c r="AH533" i="4"/>
  <c r="AI533" i="4" s="1"/>
  <c r="AH534" i="4"/>
  <c r="AI534" i="4" s="1"/>
  <c r="AH535" i="4"/>
  <c r="AI535" i="4" s="1"/>
  <c r="AH536" i="4"/>
  <c r="AI536" i="4" s="1"/>
  <c r="AH537" i="4"/>
  <c r="AI537" i="4" s="1"/>
  <c r="AH538" i="4"/>
  <c r="AI538" i="4" s="1"/>
  <c r="AH539" i="4"/>
  <c r="AI539" i="4" s="1"/>
  <c r="AH540" i="4"/>
  <c r="AI540" i="4" s="1"/>
  <c r="AH541" i="4"/>
  <c r="AI541" i="4" s="1"/>
  <c r="AH542" i="4"/>
  <c r="AI542" i="4" s="1"/>
  <c r="AH543" i="4"/>
  <c r="AI543" i="4" s="1"/>
  <c r="AH544" i="4"/>
  <c r="AI544" i="4" s="1"/>
  <c r="AH545" i="4"/>
  <c r="AI545" i="4" s="1"/>
  <c r="AH546" i="4"/>
  <c r="AI546" i="4" s="1"/>
  <c r="AH547" i="4"/>
  <c r="AI547" i="4" s="1"/>
  <c r="AH548" i="4"/>
  <c r="AI548" i="4" s="1"/>
  <c r="AH549" i="4"/>
  <c r="AI549" i="4" s="1"/>
  <c r="AH550" i="4"/>
  <c r="AI550" i="4" s="1"/>
  <c r="AH551" i="4"/>
  <c r="AI551" i="4" s="1"/>
  <c r="AH552" i="4"/>
  <c r="AI552" i="4" s="1"/>
  <c r="AH553" i="4"/>
  <c r="AI553" i="4" s="1"/>
  <c r="AH554" i="4"/>
  <c r="AI554" i="4" s="1"/>
  <c r="AH555" i="4"/>
  <c r="AI555" i="4" s="1"/>
  <c r="AH556" i="4"/>
  <c r="AI556" i="4" s="1"/>
  <c r="AH557" i="4"/>
  <c r="AI557" i="4" s="1"/>
  <c r="AH558" i="4"/>
  <c r="AI558" i="4" s="1"/>
  <c r="AH559" i="4"/>
  <c r="AI559" i="4" s="1"/>
  <c r="AH560" i="4"/>
  <c r="AI560" i="4" s="1"/>
  <c r="AH561" i="4"/>
  <c r="AI561" i="4" s="1"/>
  <c r="AH562" i="4"/>
  <c r="AI562" i="4" s="1"/>
  <c r="AH563" i="4"/>
  <c r="AI563" i="4" s="1"/>
  <c r="AH564" i="4"/>
  <c r="AI564" i="4" s="1"/>
  <c r="AH565" i="4"/>
  <c r="AI565" i="4" s="1"/>
  <c r="AH566" i="4"/>
  <c r="AI566" i="4" s="1"/>
  <c r="AH567" i="4"/>
  <c r="AI567" i="4" s="1"/>
  <c r="AH568" i="4"/>
  <c r="AI568" i="4" s="1"/>
  <c r="AH569" i="4"/>
  <c r="AI569" i="4" s="1"/>
  <c r="AH570" i="4"/>
  <c r="AI570" i="4" s="1"/>
  <c r="AH571" i="4"/>
  <c r="AI571" i="4" s="1"/>
  <c r="AH572" i="4"/>
  <c r="AI572" i="4" s="1"/>
  <c r="AH573" i="4"/>
  <c r="AI573" i="4" s="1"/>
  <c r="AH574" i="4"/>
  <c r="AI574" i="4" s="1"/>
  <c r="AH575" i="4"/>
  <c r="AI575" i="4" s="1"/>
  <c r="AH576" i="4"/>
  <c r="AI576" i="4" s="1"/>
  <c r="AH577" i="4"/>
  <c r="AI577" i="4" s="1"/>
  <c r="AH578" i="4"/>
  <c r="AI578" i="4" s="1"/>
  <c r="AH579" i="4"/>
  <c r="AI579" i="4" s="1"/>
  <c r="AH580" i="4"/>
  <c r="AI580" i="4" s="1"/>
  <c r="AH581" i="4"/>
  <c r="AI581" i="4" s="1"/>
  <c r="AH582" i="4"/>
  <c r="AI582" i="4" s="1"/>
  <c r="AH583" i="4"/>
  <c r="AI583" i="4" s="1"/>
  <c r="AH584" i="4"/>
  <c r="AI584" i="4" s="1"/>
  <c r="AH585" i="4"/>
  <c r="AI585" i="4" s="1"/>
  <c r="AH586" i="4"/>
  <c r="AI586" i="4" s="1"/>
  <c r="AH587" i="4"/>
  <c r="AI587" i="4" s="1"/>
  <c r="AH588" i="4"/>
  <c r="AI588" i="4" s="1"/>
  <c r="AH589" i="4"/>
  <c r="AI589" i="4" s="1"/>
  <c r="AH590" i="4"/>
  <c r="AI590" i="4" s="1"/>
  <c r="AH591" i="4"/>
  <c r="AI591" i="4" s="1"/>
  <c r="AH592" i="4"/>
  <c r="AI592" i="4" s="1"/>
  <c r="AH593" i="4"/>
  <c r="AI593" i="4" s="1"/>
  <c r="AH594" i="4"/>
  <c r="AI594" i="4" s="1"/>
  <c r="AH595" i="4"/>
  <c r="AI595" i="4" s="1"/>
  <c r="AH596" i="4"/>
  <c r="AI596" i="4" s="1"/>
  <c r="AH597" i="4"/>
  <c r="AI597" i="4" s="1"/>
  <c r="AH598" i="4"/>
  <c r="AI598" i="4" s="1"/>
  <c r="AH599" i="4"/>
  <c r="AI599" i="4" s="1"/>
  <c r="AH600" i="4"/>
  <c r="AI600" i="4" s="1"/>
  <c r="AH601" i="4"/>
  <c r="AI601" i="4" s="1"/>
  <c r="AH602" i="4"/>
  <c r="AI602" i="4" s="1"/>
  <c r="AH603" i="4"/>
  <c r="AI603" i="4" s="1"/>
  <c r="AH604" i="4"/>
  <c r="AI604" i="4" s="1"/>
  <c r="AH605" i="4"/>
  <c r="AI605" i="4" s="1"/>
  <c r="AH606" i="4"/>
  <c r="AI606" i="4" s="1"/>
  <c r="AH607" i="4"/>
  <c r="AI607" i="4" s="1"/>
  <c r="AH608" i="4"/>
  <c r="AI608" i="4" s="1"/>
  <c r="AH609" i="4"/>
  <c r="AI609" i="4" s="1"/>
  <c r="AH610" i="4"/>
  <c r="AI610" i="4" s="1"/>
  <c r="AH611" i="4"/>
  <c r="AI611" i="4" s="1"/>
  <c r="AH612" i="4"/>
  <c r="AI612" i="4" s="1"/>
  <c r="AH613" i="4"/>
  <c r="AI613" i="4" s="1"/>
  <c r="AH614" i="4"/>
  <c r="AI614" i="4" s="1"/>
  <c r="AH615" i="4"/>
  <c r="AI615" i="4" s="1"/>
  <c r="AH616" i="4"/>
  <c r="AI616" i="4" s="1"/>
  <c r="AH617" i="4"/>
  <c r="AI617" i="4" s="1"/>
  <c r="AH618" i="4"/>
  <c r="AI618" i="4" s="1"/>
  <c r="AH619" i="4"/>
  <c r="AI619" i="4" s="1"/>
  <c r="AH620" i="4"/>
  <c r="AI620" i="4" s="1"/>
  <c r="AH621" i="4"/>
  <c r="AI621" i="4" s="1"/>
  <c r="AH622" i="4"/>
  <c r="AI622" i="4" s="1"/>
  <c r="AH623" i="4"/>
  <c r="AI623" i="4" s="1"/>
  <c r="AH624" i="4"/>
  <c r="AI624" i="4" s="1"/>
  <c r="AH625" i="4"/>
  <c r="AI625" i="4" s="1"/>
  <c r="AH626" i="4"/>
  <c r="AI626" i="4" s="1"/>
  <c r="AH627" i="4"/>
  <c r="AI627" i="4" s="1"/>
  <c r="AH628" i="4"/>
  <c r="AI628" i="4" s="1"/>
  <c r="AH629" i="4"/>
  <c r="AI629" i="4" s="1"/>
  <c r="AH630" i="4"/>
  <c r="AI630" i="4" s="1"/>
  <c r="AH631" i="4"/>
  <c r="AI631" i="4" s="1"/>
  <c r="AH632" i="4"/>
  <c r="AI632" i="4" s="1"/>
  <c r="AH633" i="4"/>
  <c r="AI633" i="4" s="1"/>
  <c r="AH634" i="4"/>
  <c r="AI634" i="4" s="1"/>
  <c r="AH635" i="4"/>
  <c r="AI635" i="4" s="1"/>
  <c r="AH636" i="4"/>
  <c r="AI636" i="4" s="1"/>
  <c r="AH637" i="4"/>
  <c r="AI637" i="4" s="1"/>
  <c r="AH638" i="4"/>
  <c r="AI638" i="4" s="1"/>
  <c r="AH639" i="4"/>
  <c r="AI639" i="4" s="1"/>
  <c r="AH640" i="4"/>
  <c r="AI640" i="4" s="1"/>
  <c r="AH641" i="4"/>
  <c r="AI641" i="4" s="1"/>
  <c r="AH642" i="4"/>
  <c r="AI642" i="4" s="1"/>
  <c r="AH643" i="4"/>
  <c r="AI643" i="4" s="1"/>
  <c r="AH644" i="4"/>
  <c r="AI644" i="4" s="1"/>
  <c r="AH645" i="4"/>
  <c r="AI645" i="4" s="1"/>
  <c r="AH646" i="4"/>
  <c r="AI646" i="4" s="1"/>
  <c r="AH647" i="4"/>
  <c r="AI647" i="4" s="1"/>
  <c r="AH648" i="4"/>
  <c r="AI648" i="4" s="1"/>
  <c r="AH649" i="4"/>
  <c r="AI649" i="4" s="1"/>
  <c r="AH650" i="4"/>
  <c r="AI650" i="4" s="1"/>
  <c r="AH651" i="4"/>
  <c r="AI651" i="4" s="1"/>
  <c r="AH652" i="4"/>
  <c r="AI652" i="4" s="1"/>
  <c r="AH653" i="4"/>
  <c r="AI653" i="4" s="1"/>
  <c r="AH654" i="4"/>
  <c r="AI654" i="4" s="1"/>
  <c r="AH655" i="4"/>
  <c r="AI655" i="4" s="1"/>
  <c r="AH656" i="4"/>
  <c r="AI656" i="4" s="1"/>
  <c r="AH657" i="4"/>
  <c r="AI657" i="4" s="1"/>
  <c r="AH658" i="4"/>
  <c r="AI658" i="4" s="1"/>
  <c r="AH659" i="4"/>
  <c r="AI659" i="4" s="1"/>
  <c r="AH660" i="4"/>
  <c r="AI660" i="4" s="1"/>
  <c r="AH661" i="4"/>
  <c r="AI661" i="4" s="1"/>
  <c r="AH662" i="4"/>
  <c r="AI662" i="4" s="1"/>
  <c r="AH663" i="4"/>
  <c r="AI663" i="4" s="1"/>
  <c r="AH664" i="4"/>
  <c r="AI664" i="4" s="1"/>
  <c r="AH665" i="4"/>
  <c r="AI665" i="4" s="1"/>
  <c r="AH666" i="4"/>
  <c r="AI666" i="4" s="1"/>
  <c r="AH667" i="4"/>
  <c r="AI667" i="4" s="1"/>
  <c r="AH668" i="4"/>
  <c r="AI668" i="4" s="1"/>
  <c r="AH669" i="4"/>
  <c r="AI669" i="4" s="1"/>
  <c r="AH670" i="4"/>
  <c r="AI670" i="4" s="1"/>
  <c r="AH671" i="4"/>
  <c r="AI671" i="4" s="1"/>
  <c r="AH672" i="4"/>
  <c r="AI672" i="4" s="1"/>
  <c r="AH673" i="4"/>
  <c r="AI673" i="4" s="1"/>
  <c r="AH674" i="4"/>
  <c r="AI674" i="4" s="1"/>
  <c r="AH675" i="4"/>
  <c r="AI675" i="4" s="1"/>
  <c r="AH676" i="4"/>
  <c r="AI676" i="4" s="1"/>
  <c r="AH677" i="4"/>
  <c r="AI677" i="4" s="1"/>
  <c r="AH678" i="4"/>
  <c r="AI678" i="4" s="1"/>
  <c r="AH679" i="4"/>
  <c r="AI679" i="4" s="1"/>
  <c r="AH680" i="4"/>
  <c r="AI680" i="4" s="1"/>
  <c r="AH681" i="4"/>
  <c r="AI681" i="4" s="1"/>
  <c r="AH682" i="4"/>
  <c r="AI682" i="4" s="1"/>
  <c r="AH683" i="4"/>
  <c r="AI683" i="4" s="1"/>
  <c r="AH684" i="4"/>
  <c r="AI684" i="4" s="1"/>
  <c r="AH685" i="4"/>
  <c r="AI685" i="4" s="1"/>
  <c r="AH686" i="4"/>
  <c r="AI686" i="4" s="1"/>
  <c r="AH687" i="4"/>
  <c r="AI687" i="4" s="1"/>
  <c r="AH688" i="4"/>
  <c r="AI688" i="4" s="1"/>
  <c r="AH689" i="4"/>
  <c r="AI689" i="4" s="1"/>
  <c r="AH690" i="4"/>
  <c r="AI690" i="4" s="1"/>
  <c r="AH691" i="4"/>
  <c r="AI691" i="4" s="1"/>
  <c r="AH692" i="4"/>
  <c r="AI692" i="4" s="1"/>
  <c r="AH693" i="4"/>
  <c r="AI693" i="4" s="1"/>
  <c r="AH694" i="4"/>
  <c r="AI694" i="4" s="1"/>
  <c r="AH695" i="4"/>
  <c r="AI695" i="4" s="1"/>
  <c r="AH696" i="4"/>
  <c r="AI696" i="4" s="1"/>
  <c r="AH697" i="4"/>
  <c r="AI697" i="4" s="1"/>
  <c r="AH698" i="4"/>
  <c r="AI698" i="4" s="1"/>
  <c r="AH699" i="4"/>
  <c r="AI699" i="4" s="1"/>
  <c r="AH700" i="4"/>
  <c r="AI700" i="4" s="1"/>
  <c r="AH701" i="4"/>
  <c r="AI701" i="4" s="1"/>
  <c r="AH702" i="4"/>
  <c r="AI702" i="4" s="1"/>
  <c r="AH703" i="4"/>
  <c r="AI703" i="4" s="1"/>
  <c r="AH704" i="4"/>
  <c r="AI704" i="4" s="1"/>
  <c r="AH705" i="4"/>
  <c r="AI705" i="4" s="1"/>
  <c r="AH706" i="4"/>
  <c r="AI706" i="4" s="1"/>
  <c r="AH707" i="4"/>
  <c r="AI707" i="4" s="1"/>
  <c r="AH708" i="4"/>
  <c r="AI708" i="4" s="1"/>
  <c r="AH709" i="4"/>
  <c r="AI709" i="4" s="1"/>
  <c r="AH710" i="4"/>
  <c r="AI710" i="4" s="1"/>
  <c r="AH711" i="4"/>
  <c r="AI711" i="4" s="1"/>
  <c r="AH712" i="4"/>
  <c r="AI712" i="4" s="1"/>
  <c r="AH713" i="4"/>
  <c r="AI713" i="4" s="1"/>
  <c r="AH714" i="4"/>
  <c r="AI714" i="4" s="1"/>
  <c r="AH715" i="4"/>
  <c r="AI715" i="4" s="1"/>
  <c r="AH716" i="4"/>
  <c r="AI716" i="4" s="1"/>
  <c r="AH717" i="4"/>
  <c r="AI717" i="4" s="1"/>
  <c r="AH718" i="4"/>
  <c r="AI718" i="4" s="1"/>
  <c r="AH719" i="4"/>
  <c r="AI719" i="4" s="1"/>
  <c r="AH720" i="4"/>
  <c r="AI720" i="4" s="1"/>
  <c r="AH721" i="4"/>
  <c r="AI721" i="4" s="1"/>
  <c r="AH722" i="4"/>
  <c r="AI722" i="4" s="1"/>
  <c r="AH723" i="4"/>
  <c r="AI723" i="4" s="1"/>
  <c r="AH724" i="4"/>
  <c r="AI724" i="4" s="1"/>
  <c r="AH725" i="4"/>
  <c r="AI725" i="4" s="1"/>
  <c r="AH726" i="4"/>
  <c r="AI726" i="4" s="1"/>
  <c r="AH727" i="4"/>
  <c r="AI727" i="4" s="1"/>
  <c r="AH728" i="4"/>
  <c r="AI728" i="4" s="1"/>
  <c r="AH729" i="4"/>
  <c r="AI729" i="4" s="1"/>
  <c r="AH730" i="4"/>
  <c r="AI730" i="4" s="1"/>
  <c r="AH731" i="4"/>
  <c r="AI731" i="4" s="1"/>
  <c r="AH732" i="4"/>
  <c r="AI732" i="4" s="1"/>
  <c r="AH733" i="4"/>
  <c r="AI733" i="4" s="1"/>
  <c r="AH734" i="4"/>
  <c r="AI734" i="4" s="1"/>
  <c r="AH735" i="4"/>
  <c r="AI735" i="4" s="1"/>
  <c r="AH736" i="4"/>
  <c r="AI736" i="4" s="1"/>
  <c r="AH737" i="4"/>
  <c r="AI737" i="4" s="1"/>
  <c r="AH738" i="4"/>
  <c r="AI738" i="4" s="1"/>
  <c r="AH739" i="4"/>
  <c r="AI739" i="4" s="1"/>
  <c r="AH740" i="4"/>
  <c r="AI740" i="4" s="1"/>
  <c r="AH741" i="4"/>
  <c r="AI741" i="4" s="1"/>
  <c r="AH742" i="4"/>
  <c r="AI742" i="4" s="1"/>
  <c r="AH743" i="4"/>
  <c r="AI743" i="4" s="1"/>
  <c r="AH744" i="4"/>
  <c r="AI744" i="4" s="1"/>
  <c r="AH745" i="4"/>
  <c r="AI745" i="4" s="1"/>
  <c r="AH746" i="4"/>
  <c r="AI746" i="4" s="1"/>
  <c r="AH747" i="4"/>
  <c r="AI747" i="4" s="1"/>
  <c r="AH748" i="4"/>
  <c r="AI748" i="4" s="1"/>
  <c r="AH749" i="4"/>
  <c r="AI749" i="4" s="1"/>
  <c r="AH750" i="4"/>
  <c r="AI750" i="4" s="1"/>
  <c r="AH751" i="4"/>
  <c r="AI751" i="4" s="1"/>
  <c r="AH752" i="4"/>
  <c r="AI752" i="4" s="1"/>
  <c r="AH753" i="4"/>
  <c r="AI753" i="4" s="1"/>
  <c r="AH754" i="4"/>
  <c r="AI754" i="4" s="1"/>
  <c r="AH755" i="4"/>
  <c r="AI755" i="4" s="1"/>
  <c r="AH756" i="4"/>
  <c r="AI756" i="4" s="1"/>
  <c r="AH757" i="4"/>
  <c r="AI757" i="4" s="1"/>
  <c r="AH758" i="4"/>
  <c r="AI758" i="4" s="1"/>
  <c r="AH759" i="4"/>
  <c r="AI759" i="4" s="1"/>
  <c r="AH760" i="4"/>
  <c r="AI760" i="4" s="1"/>
  <c r="AH761" i="4"/>
  <c r="AI761" i="4" s="1"/>
  <c r="AH762" i="4"/>
  <c r="AI762" i="4" s="1"/>
  <c r="AH763" i="4"/>
  <c r="AI763" i="4" s="1"/>
  <c r="AH764" i="4"/>
  <c r="AI764" i="4" s="1"/>
  <c r="AH765" i="4"/>
  <c r="AI765" i="4" s="1"/>
  <c r="AH766" i="4"/>
  <c r="AI766" i="4" s="1"/>
  <c r="AH767" i="4"/>
  <c r="AI767" i="4" s="1"/>
  <c r="AH768" i="4"/>
  <c r="AI768" i="4" s="1"/>
  <c r="AH769" i="4"/>
  <c r="AI769" i="4" s="1"/>
  <c r="AH770" i="4"/>
  <c r="AI770" i="4" s="1"/>
  <c r="AH771" i="4"/>
  <c r="AI771" i="4" s="1"/>
  <c r="AH772" i="4"/>
  <c r="AI772" i="4" s="1"/>
  <c r="AH773" i="4"/>
  <c r="AI773" i="4" s="1"/>
  <c r="AH774" i="4"/>
  <c r="AI774" i="4" s="1"/>
  <c r="AH775" i="4"/>
  <c r="AI775" i="4" s="1"/>
  <c r="AH776" i="4"/>
  <c r="AI776" i="4" s="1"/>
  <c r="AH777" i="4"/>
  <c r="AI777" i="4" s="1"/>
  <c r="AH778" i="4"/>
  <c r="AI778" i="4" s="1"/>
  <c r="AH779" i="4"/>
  <c r="AI779" i="4" s="1"/>
  <c r="AH780" i="4"/>
  <c r="AI780" i="4" s="1"/>
  <c r="AH781" i="4"/>
  <c r="AI781" i="4" s="1"/>
  <c r="AH782" i="4"/>
  <c r="AI782" i="4" s="1"/>
  <c r="AH783" i="4"/>
  <c r="AI783" i="4" s="1"/>
  <c r="AH784" i="4"/>
  <c r="AI784" i="4" s="1"/>
  <c r="AH785" i="4"/>
  <c r="AI785" i="4" s="1"/>
  <c r="AH786" i="4"/>
  <c r="AI786" i="4" s="1"/>
  <c r="AH787" i="4"/>
  <c r="AI787" i="4" s="1"/>
  <c r="AH788" i="4"/>
  <c r="AI788" i="4" s="1"/>
  <c r="AH789" i="4"/>
  <c r="AI789" i="4" s="1"/>
  <c r="AH790" i="4"/>
  <c r="AI790" i="4" s="1"/>
  <c r="AH791" i="4"/>
  <c r="AI791" i="4" s="1"/>
  <c r="AH792" i="4"/>
  <c r="AI792" i="4" s="1"/>
  <c r="AH793" i="4"/>
  <c r="AI793" i="4" s="1"/>
  <c r="AH794" i="4"/>
  <c r="AI794" i="4" s="1"/>
  <c r="AH795" i="4"/>
  <c r="AI795" i="4" s="1"/>
  <c r="AH796" i="4"/>
  <c r="AI796" i="4" s="1"/>
  <c r="AH797" i="4"/>
  <c r="AI797" i="4" s="1"/>
  <c r="AH798" i="4"/>
  <c r="AI798" i="4" s="1"/>
  <c r="AH799" i="4"/>
  <c r="AI799" i="4" s="1"/>
  <c r="AH800" i="4"/>
  <c r="AI800" i="4" s="1"/>
  <c r="AH801" i="4"/>
  <c r="AI801" i="4" s="1"/>
  <c r="AH802" i="4"/>
  <c r="AI802" i="4" s="1"/>
  <c r="AH803" i="4"/>
  <c r="AI803" i="4" s="1"/>
  <c r="AH804" i="4"/>
  <c r="AI804" i="4" s="1"/>
  <c r="AH805" i="4"/>
  <c r="AI805" i="4" s="1"/>
  <c r="AH806" i="4"/>
  <c r="AI806" i="4" s="1"/>
  <c r="AH807" i="4"/>
  <c r="AI807" i="4" s="1"/>
  <c r="AH808" i="4"/>
  <c r="AI808" i="4" s="1"/>
  <c r="AH809" i="4"/>
  <c r="AI809" i="4" s="1"/>
  <c r="AH810" i="4"/>
  <c r="AI810" i="4" s="1"/>
  <c r="AH811" i="4"/>
  <c r="AI811" i="4" s="1"/>
  <c r="AH812" i="4"/>
  <c r="AI812" i="4" s="1"/>
  <c r="AH813" i="4"/>
  <c r="AI813" i="4" s="1"/>
  <c r="AH814" i="4"/>
  <c r="AI814" i="4" s="1"/>
  <c r="AH815" i="4"/>
  <c r="AI815" i="4" s="1"/>
  <c r="AH816" i="4"/>
  <c r="AI816" i="4" s="1"/>
  <c r="AH817" i="4"/>
  <c r="AI817" i="4" s="1"/>
  <c r="AH818" i="4"/>
  <c r="AI818" i="4" s="1"/>
  <c r="AH819" i="4"/>
  <c r="AI819" i="4" s="1"/>
  <c r="AH820" i="4"/>
  <c r="AI820" i="4" s="1"/>
  <c r="AH821" i="4"/>
  <c r="AI821" i="4" s="1"/>
  <c r="AH822" i="4"/>
  <c r="AI822" i="4" s="1"/>
  <c r="AH823" i="4"/>
  <c r="AI823" i="4" s="1"/>
  <c r="AH824" i="4"/>
  <c r="AI824" i="4" s="1"/>
  <c r="AH825" i="4"/>
  <c r="AI825" i="4" s="1"/>
  <c r="AH826" i="4"/>
  <c r="AI826" i="4" s="1"/>
  <c r="AH827" i="4"/>
  <c r="AI827" i="4" s="1"/>
  <c r="AH828" i="4"/>
  <c r="AI828" i="4" s="1"/>
  <c r="AH829" i="4"/>
  <c r="AI829" i="4" s="1"/>
  <c r="AH830" i="4"/>
  <c r="AI830" i="4" s="1"/>
  <c r="AH831" i="4"/>
  <c r="AI831" i="4" s="1"/>
  <c r="AH832" i="4"/>
  <c r="AI832" i="4" s="1"/>
  <c r="AH833" i="4"/>
  <c r="AI833" i="4" s="1"/>
  <c r="AH834" i="4"/>
  <c r="AI834" i="4" s="1"/>
  <c r="AH835" i="4"/>
  <c r="AI835" i="4" s="1"/>
  <c r="AH836" i="4"/>
  <c r="AI836" i="4" s="1"/>
  <c r="AH837" i="4"/>
  <c r="AI837" i="4" s="1"/>
  <c r="AH838" i="4"/>
  <c r="AI838" i="4" s="1"/>
  <c r="AH839" i="4"/>
  <c r="AI839" i="4" s="1"/>
  <c r="AH840" i="4"/>
  <c r="AI840" i="4" s="1"/>
  <c r="AH841" i="4"/>
  <c r="AI841" i="4" s="1"/>
  <c r="AH842" i="4"/>
  <c r="AI842" i="4" s="1"/>
  <c r="AH843" i="4"/>
  <c r="AI843" i="4" s="1"/>
  <c r="AH844" i="4"/>
  <c r="AI844" i="4" s="1"/>
  <c r="AH845" i="4"/>
  <c r="AI845" i="4" s="1"/>
  <c r="AH846" i="4"/>
  <c r="AI846" i="4" s="1"/>
  <c r="AH847" i="4"/>
  <c r="AI847" i="4" s="1"/>
  <c r="AH848" i="4"/>
  <c r="AI848" i="4" s="1"/>
  <c r="AH849" i="4"/>
  <c r="AI849" i="4" s="1"/>
  <c r="AH850" i="4"/>
  <c r="AI850" i="4" s="1"/>
  <c r="AH851" i="4"/>
  <c r="AI851" i="4" s="1"/>
  <c r="AH852" i="4"/>
  <c r="AI852" i="4" s="1"/>
  <c r="AH853" i="4"/>
  <c r="AI853" i="4" s="1"/>
  <c r="AH854" i="4"/>
  <c r="AI854" i="4" s="1"/>
  <c r="AH855" i="4"/>
  <c r="AI855" i="4" s="1"/>
  <c r="AH856" i="4"/>
  <c r="AI856" i="4" s="1"/>
  <c r="AH857" i="4"/>
  <c r="AI857" i="4" s="1"/>
  <c r="AH858" i="4"/>
  <c r="AI858" i="4" s="1"/>
  <c r="AH859" i="4"/>
  <c r="AI859" i="4" s="1"/>
  <c r="AH860" i="4"/>
  <c r="AI860" i="4" s="1"/>
  <c r="AH861" i="4"/>
  <c r="AI861" i="4" s="1"/>
  <c r="AH862" i="4"/>
  <c r="AI862" i="4" s="1"/>
  <c r="AH863" i="4"/>
  <c r="AI863" i="4" s="1"/>
  <c r="AH864" i="4"/>
  <c r="AI864" i="4" s="1"/>
  <c r="AH865" i="4"/>
  <c r="AI865" i="4" s="1"/>
  <c r="AH866" i="4"/>
  <c r="AI866" i="4" s="1"/>
  <c r="AH867" i="4"/>
  <c r="AI867" i="4" s="1"/>
  <c r="AH868" i="4"/>
  <c r="AI868" i="4" s="1"/>
  <c r="AH869" i="4"/>
  <c r="AI869" i="4" s="1"/>
  <c r="AH870" i="4"/>
  <c r="AI870" i="4" s="1"/>
  <c r="AH871" i="4"/>
  <c r="AI871" i="4" s="1"/>
  <c r="AH872" i="4"/>
  <c r="AI872" i="4" s="1"/>
  <c r="AH873" i="4"/>
  <c r="AI873" i="4" s="1"/>
  <c r="AH874" i="4"/>
  <c r="AI874" i="4" s="1"/>
  <c r="AH875" i="4"/>
  <c r="AI875" i="4" s="1"/>
  <c r="AH876" i="4"/>
  <c r="AI876" i="4" s="1"/>
  <c r="AH877" i="4"/>
  <c r="AI877" i="4" s="1"/>
  <c r="AH878" i="4"/>
  <c r="AI878" i="4" s="1"/>
  <c r="AH879" i="4"/>
  <c r="AI879" i="4" s="1"/>
  <c r="AH880" i="4"/>
  <c r="AI880" i="4" s="1"/>
  <c r="AH881" i="4"/>
  <c r="AI881" i="4" s="1"/>
  <c r="AH882" i="4"/>
  <c r="AI882" i="4" s="1"/>
  <c r="AH883" i="4"/>
  <c r="AI883" i="4" s="1"/>
  <c r="AH884" i="4"/>
  <c r="AI884" i="4" s="1"/>
  <c r="AH885" i="4"/>
  <c r="AI885" i="4" s="1"/>
  <c r="AH886" i="4"/>
  <c r="AI886" i="4" s="1"/>
  <c r="AH887" i="4"/>
  <c r="AI887" i="4" s="1"/>
  <c r="AH888" i="4"/>
  <c r="AI888" i="4" s="1"/>
  <c r="AH889" i="4"/>
  <c r="AI889" i="4" s="1"/>
  <c r="AH890" i="4"/>
  <c r="AI890" i="4" s="1"/>
  <c r="AH891" i="4"/>
  <c r="AI891" i="4" s="1"/>
  <c r="AH892" i="4"/>
  <c r="AI892" i="4" s="1"/>
  <c r="AH893" i="4"/>
  <c r="AI893" i="4" s="1"/>
  <c r="AH894" i="4"/>
  <c r="AI894" i="4" s="1"/>
  <c r="AH895" i="4"/>
  <c r="AI895" i="4" s="1"/>
  <c r="AH896" i="4"/>
  <c r="AI896" i="4" s="1"/>
  <c r="AH897" i="4"/>
  <c r="AI897" i="4" s="1"/>
  <c r="AH898" i="4"/>
  <c r="AI898" i="4" s="1"/>
  <c r="AH899" i="4"/>
  <c r="AI899" i="4" s="1"/>
  <c r="AH900" i="4"/>
  <c r="AI900" i="4" s="1"/>
  <c r="AH901" i="4"/>
  <c r="AI901" i="4" s="1"/>
  <c r="AH902" i="4"/>
  <c r="AI902" i="4" s="1"/>
  <c r="AH903" i="4"/>
  <c r="AI903" i="4" s="1"/>
  <c r="AH904" i="4"/>
  <c r="AI904" i="4" s="1"/>
  <c r="AH905" i="4"/>
  <c r="AI905" i="4" s="1"/>
  <c r="AH906" i="4"/>
  <c r="AI906" i="4" s="1"/>
  <c r="AH907" i="4"/>
  <c r="AI907" i="4" s="1"/>
  <c r="AH908" i="4"/>
  <c r="AI908" i="4" s="1"/>
  <c r="AH909" i="4"/>
  <c r="AI909" i="4" s="1"/>
  <c r="AH910" i="4"/>
  <c r="AI910" i="4" s="1"/>
  <c r="AH911" i="4"/>
  <c r="AI911" i="4" s="1"/>
  <c r="AH912" i="4"/>
  <c r="AI912" i="4" s="1"/>
  <c r="AH913" i="4"/>
  <c r="AI913" i="4" s="1"/>
  <c r="AH914" i="4"/>
  <c r="AI914" i="4" s="1"/>
  <c r="AH915" i="4"/>
  <c r="AI915" i="4" s="1"/>
  <c r="AH916" i="4"/>
  <c r="AI916" i="4" s="1"/>
  <c r="AH917" i="4"/>
  <c r="AI917" i="4" s="1"/>
  <c r="AH918" i="4"/>
  <c r="AI918" i="4" s="1"/>
  <c r="AH919" i="4"/>
  <c r="AI919" i="4" s="1"/>
  <c r="AH920" i="4"/>
  <c r="AI920" i="4" s="1"/>
  <c r="AH921" i="4"/>
  <c r="AI921" i="4" s="1"/>
  <c r="AH922" i="4"/>
  <c r="AI922" i="4" s="1"/>
  <c r="AH923" i="4"/>
  <c r="AI923" i="4" s="1"/>
  <c r="AH924" i="4"/>
  <c r="AI924" i="4" s="1"/>
  <c r="AH925" i="4"/>
  <c r="AI925" i="4" s="1"/>
  <c r="AH926" i="4"/>
  <c r="AI926" i="4" s="1"/>
  <c r="AH927" i="4"/>
  <c r="AI927" i="4" s="1"/>
  <c r="AH928" i="4"/>
  <c r="AI928" i="4" s="1"/>
  <c r="AH929" i="4"/>
  <c r="AI929" i="4" s="1"/>
  <c r="AH930" i="4"/>
  <c r="AI930" i="4" s="1"/>
  <c r="AH931" i="4"/>
  <c r="AI931" i="4" s="1"/>
  <c r="AH932" i="4"/>
  <c r="AI932" i="4" s="1"/>
  <c r="AH933" i="4"/>
  <c r="AI933" i="4" s="1"/>
  <c r="AH934" i="4"/>
  <c r="AI934" i="4" s="1"/>
  <c r="AH935" i="4"/>
  <c r="AI935" i="4" s="1"/>
  <c r="AH936" i="4"/>
  <c r="AI936" i="4" s="1"/>
  <c r="AH937" i="4"/>
  <c r="AI937" i="4" s="1"/>
  <c r="AH938" i="4"/>
  <c r="AI938" i="4" s="1"/>
  <c r="AH939" i="4"/>
  <c r="AI939" i="4" s="1"/>
  <c r="AH940" i="4"/>
  <c r="AI940" i="4" s="1"/>
  <c r="AH941" i="4"/>
  <c r="AI941" i="4" s="1"/>
  <c r="AH942" i="4"/>
  <c r="AI942" i="4" s="1"/>
  <c r="AH943" i="4"/>
  <c r="AI943" i="4" s="1"/>
  <c r="AH944" i="4"/>
  <c r="AI944" i="4" s="1"/>
  <c r="AH945" i="4"/>
  <c r="AI945" i="4" s="1"/>
  <c r="AH946" i="4"/>
  <c r="AI946" i="4" s="1"/>
  <c r="AH947" i="4"/>
  <c r="AI947" i="4" s="1"/>
  <c r="AH948" i="4"/>
  <c r="AI948" i="4" s="1"/>
  <c r="AH949" i="4"/>
  <c r="AI949" i="4" s="1"/>
  <c r="AH950" i="4"/>
  <c r="AI950" i="4" s="1"/>
  <c r="AH951" i="4"/>
  <c r="AI951" i="4" s="1"/>
  <c r="AH952" i="4"/>
  <c r="AI952" i="4" s="1"/>
  <c r="AH953" i="4"/>
  <c r="AI953" i="4" s="1"/>
  <c r="AH954" i="4"/>
  <c r="AI954" i="4" s="1"/>
  <c r="AH955" i="4"/>
  <c r="AI955" i="4" s="1"/>
  <c r="AH956" i="4"/>
  <c r="AI956" i="4" s="1"/>
  <c r="AH957" i="4"/>
  <c r="AI957" i="4" s="1"/>
  <c r="AH958" i="4"/>
  <c r="AI958" i="4" s="1"/>
  <c r="AH959" i="4"/>
  <c r="AI959" i="4" s="1"/>
  <c r="AH960" i="4"/>
  <c r="AI960" i="4" s="1"/>
  <c r="AH961" i="4"/>
  <c r="AI961" i="4" s="1"/>
  <c r="AH962" i="4"/>
  <c r="AI962" i="4" s="1"/>
  <c r="AH963" i="4"/>
  <c r="AI963" i="4" s="1"/>
  <c r="AH964" i="4"/>
  <c r="AI964" i="4" s="1"/>
  <c r="AH965" i="4"/>
  <c r="AI965" i="4" s="1"/>
  <c r="AH966" i="4"/>
  <c r="AI966" i="4" s="1"/>
  <c r="AH967" i="4"/>
  <c r="AI967" i="4" s="1"/>
  <c r="AH968" i="4"/>
  <c r="AI968" i="4" s="1"/>
  <c r="AH969" i="4"/>
  <c r="AI969" i="4" s="1"/>
  <c r="AH970" i="4"/>
  <c r="AI970" i="4" s="1"/>
  <c r="AH971" i="4"/>
  <c r="AI971" i="4" s="1"/>
  <c r="AH972" i="4"/>
  <c r="AI972" i="4" s="1"/>
  <c r="AH973" i="4"/>
  <c r="AI973" i="4" s="1"/>
  <c r="AH974" i="4"/>
  <c r="AI974" i="4" s="1"/>
  <c r="AH975" i="4"/>
  <c r="AI975" i="4" s="1"/>
  <c r="AH976" i="4"/>
  <c r="AI976" i="4" s="1"/>
  <c r="AH977" i="4"/>
  <c r="AI977" i="4" s="1"/>
  <c r="AH978" i="4"/>
  <c r="AI978" i="4" s="1"/>
  <c r="AH979" i="4"/>
  <c r="AI979" i="4" s="1"/>
  <c r="AH980" i="4"/>
  <c r="AI980" i="4" s="1"/>
  <c r="AH981" i="4"/>
  <c r="AI981" i="4" s="1"/>
  <c r="AH982" i="4"/>
  <c r="AI982" i="4" s="1"/>
  <c r="AH983" i="4"/>
  <c r="AI983" i="4" s="1"/>
  <c r="AH984" i="4"/>
  <c r="AI984" i="4" s="1"/>
  <c r="AH985" i="4"/>
  <c r="AI985" i="4" s="1"/>
  <c r="AH986" i="4"/>
  <c r="AI986" i="4" s="1"/>
  <c r="AH987" i="4"/>
  <c r="AI987" i="4" s="1"/>
  <c r="AH988" i="4"/>
  <c r="AI988" i="4" s="1"/>
  <c r="AH989" i="4"/>
  <c r="AI989" i="4" s="1"/>
  <c r="AH990" i="4"/>
  <c r="AI990" i="4" s="1"/>
  <c r="AH991" i="4"/>
  <c r="AI991" i="4" s="1"/>
  <c r="AH992" i="4"/>
  <c r="AI992" i="4" s="1"/>
  <c r="AH993" i="4"/>
  <c r="AI993" i="4" s="1"/>
  <c r="AH994" i="4"/>
  <c r="AI994" i="4" s="1"/>
  <c r="AH995" i="4"/>
  <c r="AI995" i="4" s="1"/>
  <c r="AH996" i="4"/>
  <c r="AI996" i="4" s="1"/>
  <c r="AH997" i="4"/>
  <c r="AI997" i="4" s="1"/>
  <c r="AH998" i="4"/>
  <c r="AI998" i="4" s="1"/>
  <c r="AH999" i="4"/>
  <c r="AI999" i="4" s="1"/>
  <c r="AH1000" i="4"/>
  <c r="AI1000" i="4" s="1"/>
  <c r="AH1001" i="4"/>
  <c r="AI1001" i="4" s="1"/>
  <c r="AH1002" i="4"/>
  <c r="AI1002" i="4" s="1"/>
  <c r="AH1003" i="4"/>
  <c r="AI1003" i="4" s="1"/>
  <c r="AH1004" i="4"/>
  <c r="AI1004" i="4" s="1"/>
  <c r="AH1005" i="4"/>
  <c r="AI1005" i="4" s="1"/>
  <c r="AH1006" i="4"/>
  <c r="AI1006" i="4" s="1"/>
  <c r="AH1007" i="4"/>
  <c r="AI1007" i="4" s="1"/>
  <c r="AH1008" i="4"/>
  <c r="AI1008" i="4" s="1"/>
  <c r="AH1009" i="4"/>
  <c r="AI1009" i="4" s="1"/>
  <c r="AH1010" i="4"/>
  <c r="AI1010" i="4" s="1"/>
  <c r="AH1011" i="4"/>
  <c r="AI1011" i="4" s="1"/>
  <c r="AH1012" i="4"/>
  <c r="AI1012" i="4" s="1"/>
  <c r="AH1013" i="4"/>
  <c r="AI1013" i="4" s="1"/>
  <c r="AH1014" i="4"/>
  <c r="AI1014" i="4" s="1"/>
  <c r="AH1015" i="4"/>
  <c r="AI1015" i="4" s="1"/>
  <c r="AH1016" i="4"/>
  <c r="AI1016" i="4" s="1"/>
  <c r="AH1017" i="4"/>
  <c r="AI1017" i="4" s="1"/>
  <c r="AH1018" i="4"/>
  <c r="AI1018" i="4" s="1"/>
  <c r="AH1019" i="4"/>
  <c r="AI1019" i="4" s="1"/>
  <c r="AH1020" i="4"/>
  <c r="AI1020" i="4" s="1"/>
  <c r="AH1021" i="4"/>
  <c r="AI1021" i="4" s="1"/>
  <c r="AH1022" i="4"/>
  <c r="AI1022" i="4" s="1"/>
  <c r="AH1023" i="4"/>
  <c r="AI1023" i="4" s="1"/>
  <c r="AH1024" i="4"/>
  <c r="AI1024" i="4" s="1"/>
  <c r="AH1025" i="4"/>
  <c r="AI1025" i="4" s="1"/>
  <c r="AH1026" i="4"/>
  <c r="AI1026" i="4" s="1"/>
  <c r="AH1027" i="4"/>
  <c r="AI1027" i="4" s="1"/>
  <c r="AH1028" i="4"/>
  <c r="AI1028" i="4" s="1"/>
  <c r="AH1029" i="4"/>
  <c r="AI1029" i="4" s="1"/>
  <c r="AH1030" i="4"/>
  <c r="AI1030" i="4" s="1"/>
  <c r="AH1031" i="4"/>
  <c r="AI1031" i="4" s="1"/>
  <c r="AH1032" i="4"/>
  <c r="AI1032" i="4" s="1"/>
  <c r="AH1033" i="4"/>
  <c r="AI1033" i="4" s="1"/>
  <c r="AH1034" i="4"/>
  <c r="AI1034" i="4" s="1"/>
  <c r="AH1035" i="4"/>
  <c r="AI1035" i="4" s="1"/>
  <c r="AH1036" i="4"/>
  <c r="AI1036" i="4" s="1"/>
  <c r="AH1037" i="4"/>
  <c r="AI1037" i="4" s="1"/>
  <c r="AH1038" i="4"/>
  <c r="AI1038" i="4" s="1"/>
  <c r="AH1039" i="4"/>
  <c r="AI1039" i="4" s="1"/>
  <c r="AH1040" i="4"/>
  <c r="AI1040" i="4" s="1"/>
  <c r="AH1041" i="4"/>
  <c r="AI1041" i="4" s="1"/>
  <c r="AH1042" i="4"/>
  <c r="AI1042" i="4" s="1"/>
  <c r="AH1043" i="4"/>
  <c r="AI1043" i="4" s="1"/>
  <c r="AH1044" i="4"/>
  <c r="AI1044" i="4" s="1"/>
  <c r="AH1045" i="4"/>
  <c r="AI1045" i="4" s="1"/>
  <c r="AH1046" i="4"/>
  <c r="AI1046" i="4" s="1"/>
  <c r="AH1047" i="4"/>
  <c r="AI1047" i="4" s="1"/>
  <c r="AH1048" i="4"/>
  <c r="AI1048" i="4" s="1"/>
  <c r="AH1049" i="4"/>
  <c r="AI1049" i="4" s="1"/>
  <c r="AH1050" i="4"/>
  <c r="AI1050" i="4" s="1"/>
  <c r="AH1051" i="4"/>
  <c r="AI1051" i="4" s="1"/>
  <c r="AH1052" i="4"/>
  <c r="AI1052" i="4" s="1"/>
  <c r="AH1053" i="4"/>
  <c r="AI1053" i="4" s="1"/>
  <c r="AH1054" i="4"/>
  <c r="AI1054" i="4" s="1"/>
  <c r="AH1055" i="4"/>
  <c r="AI1055" i="4" s="1"/>
  <c r="AH1056" i="4"/>
  <c r="AI1056" i="4" s="1"/>
  <c r="AH1057" i="4"/>
  <c r="AI1057" i="4" s="1"/>
  <c r="AH1058" i="4"/>
  <c r="AI1058" i="4" s="1"/>
  <c r="AH1059" i="4"/>
  <c r="AI1059" i="4" s="1"/>
  <c r="AH1060" i="4"/>
  <c r="AI1060" i="4" s="1"/>
  <c r="AH1061" i="4"/>
  <c r="AI1061" i="4" s="1"/>
  <c r="AH1062" i="4"/>
  <c r="AI1062" i="4" s="1"/>
  <c r="AH1063" i="4"/>
  <c r="AI1063" i="4" s="1"/>
  <c r="AH1064" i="4"/>
  <c r="AI1064" i="4" s="1"/>
  <c r="AH1065" i="4"/>
  <c r="AI1065" i="4" s="1"/>
  <c r="AH1066" i="4"/>
  <c r="AI1066" i="4" s="1"/>
  <c r="AH1067" i="4"/>
  <c r="AI1067" i="4" s="1"/>
  <c r="AH1068" i="4"/>
  <c r="AI1068" i="4" s="1"/>
  <c r="AI1082" i="4"/>
  <c r="AC5" i="4"/>
  <c r="AY5" i="4" s="1"/>
  <c r="AC6" i="4"/>
  <c r="AC7" i="4"/>
  <c r="AC8" i="4"/>
  <c r="AC9" i="4"/>
  <c r="AC10" i="4"/>
  <c r="AC11" i="4"/>
  <c r="AC12" i="4"/>
  <c r="AC13" i="4"/>
  <c r="P11" i="10" s="1"/>
  <c r="AC14" i="4"/>
  <c r="AC15" i="4"/>
  <c r="AC16" i="4"/>
  <c r="AC17" i="4"/>
  <c r="AC18" i="4"/>
  <c r="AC19" i="4"/>
  <c r="AC20" i="4"/>
  <c r="P18" i="10" s="1"/>
  <c r="AC21" i="4"/>
  <c r="AC22" i="4"/>
  <c r="P20" i="10" s="1"/>
  <c r="AC23" i="4"/>
  <c r="AC24" i="4"/>
  <c r="AC25" i="4"/>
  <c r="AC26" i="4"/>
  <c r="AC27" i="4"/>
  <c r="AC28" i="4"/>
  <c r="AC29" i="4"/>
  <c r="P27" i="10" s="1"/>
  <c r="AC30" i="4"/>
  <c r="AC31" i="4"/>
  <c r="AC32" i="4"/>
  <c r="AC33" i="4"/>
  <c r="P31" i="10" s="1"/>
  <c r="AC34" i="4"/>
  <c r="AY34" i="4" s="1"/>
  <c r="AC35" i="4"/>
  <c r="P32" i="10" s="1"/>
  <c r="AC36" i="4"/>
  <c r="AC37" i="4"/>
  <c r="P34" i="10" s="1"/>
  <c r="AC38" i="4"/>
  <c r="AC39" i="4"/>
  <c r="AC40" i="4"/>
  <c r="AC41" i="4"/>
  <c r="P38" i="10" s="1"/>
  <c r="AC42" i="4"/>
  <c r="AC43" i="4"/>
  <c r="P40" i="10" s="1"/>
  <c r="AC44" i="4"/>
  <c r="AC45" i="4"/>
  <c r="AC46" i="4"/>
  <c r="AC47" i="4"/>
  <c r="P44" i="10" s="1"/>
  <c r="AC48" i="4"/>
  <c r="AC49" i="4"/>
  <c r="P46" i="10" s="1"/>
  <c r="AC50" i="4"/>
  <c r="AC51" i="4"/>
  <c r="AC52" i="4"/>
  <c r="AY52" i="4" s="1"/>
  <c r="AC53" i="4"/>
  <c r="P49" i="10" s="1"/>
  <c r="AC54" i="4"/>
  <c r="AC55" i="4"/>
  <c r="AY55" i="4" s="1"/>
  <c r="AC56" i="4"/>
  <c r="AC57" i="4"/>
  <c r="AC58" i="4"/>
  <c r="AC59" i="4"/>
  <c r="AC60" i="4"/>
  <c r="AC61" i="4"/>
  <c r="P56" i="10" s="1"/>
  <c r="AC62" i="4"/>
  <c r="AC63" i="4"/>
  <c r="AY63" i="4" s="1"/>
  <c r="AC64" i="4"/>
  <c r="AY64" i="4" s="1"/>
  <c r="AC65" i="4"/>
  <c r="AC66" i="4"/>
  <c r="AY66" i="4" s="1"/>
  <c r="AC67" i="4"/>
  <c r="AY67" i="4" s="1"/>
  <c r="AC68" i="4"/>
  <c r="AY68" i="4" s="1"/>
  <c r="AC69" i="4"/>
  <c r="AY69" i="4" s="1"/>
  <c r="AC70" i="4"/>
  <c r="AY70" i="4" s="1"/>
  <c r="AC71" i="4"/>
  <c r="AY71" i="4" s="1"/>
  <c r="AC72" i="4"/>
  <c r="AY72" i="4" s="1"/>
  <c r="AC73" i="4"/>
  <c r="AC74" i="4"/>
  <c r="AY74" i="4" s="1"/>
  <c r="AC75" i="4"/>
  <c r="AY75" i="4" s="1"/>
  <c r="AC76" i="4"/>
  <c r="AC77" i="4"/>
  <c r="AY77" i="4" s="1"/>
  <c r="AC78" i="4"/>
  <c r="AY78" i="4" s="1"/>
  <c r="AC79" i="4"/>
  <c r="AY79" i="4" s="1"/>
  <c r="AC80" i="4"/>
  <c r="AC81" i="4"/>
  <c r="AY81" i="4" s="1"/>
  <c r="AC82" i="4"/>
  <c r="AY82" i="4" s="1"/>
  <c r="AC83" i="4"/>
  <c r="AY83" i="4" s="1"/>
  <c r="AC84" i="4"/>
  <c r="AY84" i="4" s="1"/>
  <c r="AC85" i="4"/>
  <c r="AY85" i="4" s="1"/>
  <c r="AC86" i="4"/>
  <c r="AY86" i="4" s="1"/>
  <c r="AC87" i="4"/>
  <c r="AY87" i="4" s="1"/>
  <c r="AC88" i="4"/>
  <c r="AY88" i="4" s="1"/>
  <c r="AC89" i="4"/>
  <c r="AC90" i="4"/>
  <c r="AY90" i="4" s="1"/>
  <c r="AC91" i="4"/>
  <c r="AY91" i="4" s="1"/>
  <c r="AC92" i="4"/>
  <c r="AY92" i="4" s="1"/>
  <c r="AC93" i="4"/>
  <c r="AY93" i="4" s="1"/>
  <c r="AC94" i="4"/>
  <c r="AY94" i="4" s="1"/>
  <c r="AC95" i="4"/>
  <c r="AY95" i="4" s="1"/>
  <c r="AC96" i="4"/>
  <c r="AY96" i="4" s="1"/>
  <c r="AC97" i="4"/>
  <c r="AY97" i="4" s="1"/>
  <c r="AC98" i="4"/>
  <c r="AY98" i="4" s="1"/>
  <c r="AC99" i="4"/>
  <c r="AY99" i="4" s="1"/>
  <c r="AC100" i="4"/>
  <c r="AY100" i="4" s="1"/>
  <c r="AC101" i="4"/>
  <c r="AY101" i="4" s="1"/>
  <c r="AC102" i="4"/>
  <c r="AY102" i="4" s="1"/>
  <c r="AC103" i="4"/>
  <c r="AY103" i="4" s="1"/>
  <c r="AC104" i="4"/>
  <c r="AY104" i="4" s="1"/>
  <c r="AC105" i="4"/>
  <c r="AY105" i="4" s="1"/>
  <c r="AC106" i="4"/>
  <c r="AY106" i="4" s="1"/>
  <c r="AC107" i="4"/>
  <c r="AY107" i="4" s="1"/>
  <c r="AC108" i="4"/>
  <c r="AY108" i="4" s="1"/>
  <c r="AC109" i="4"/>
  <c r="AY109" i="4" s="1"/>
  <c r="AC110" i="4"/>
  <c r="AY110" i="4" s="1"/>
  <c r="AC111" i="4"/>
  <c r="AC112" i="4"/>
  <c r="AY112" i="4" s="1"/>
  <c r="AC113" i="4"/>
  <c r="AY113" i="4" s="1"/>
  <c r="AC114" i="4"/>
  <c r="AY114" i="4" s="1"/>
  <c r="AC115" i="4"/>
  <c r="AY115" i="4" s="1"/>
  <c r="AC116" i="4"/>
  <c r="AY116" i="4" s="1"/>
  <c r="AC117" i="4"/>
  <c r="AY117" i="4" s="1"/>
  <c r="AC118" i="4"/>
  <c r="AY118" i="4" s="1"/>
  <c r="AC119" i="4"/>
  <c r="AY119" i="4" s="1"/>
  <c r="AC120" i="4"/>
  <c r="AY120" i="4" s="1"/>
  <c r="AC121" i="4"/>
  <c r="AY121" i="4" s="1"/>
  <c r="AC122" i="4"/>
  <c r="AY122" i="4" s="1"/>
  <c r="AC123" i="4"/>
  <c r="AY123" i="4" s="1"/>
  <c r="AC124" i="4"/>
  <c r="AY124" i="4" s="1"/>
  <c r="AC125" i="4"/>
  <c r="AY125" i="4" s="1"/>
  <c r="AC126" i="4"/>
  <c r="AY126" i="4" s="1"/>
  <c r="AC127" i="4"/>
  <c r="AY127" i="4" s="1"/>
  <c r="AC128" i="4"/>
  <c r="AY128" i="4" s="1"/>
  <c r="AC129" i="4"/>
  <c r="AY129" i="4" s="1"/>
  <c r="AC130" i="4"/>
  <c r="AY130" i="4" s="1"/>
  <c r="AC131" i="4"/>
  <c r="AC132" i="4"/>
  <c r="AY132" i="4" s="1"/>
  <c r="AC133" i="4"/>
  <c r="AY133" i="4" s="1"/>
  <c r="AC134" i="4"/>
  <c r="AY134" i="4" s="1"/>
  <c r="AC135" i="4"/>
  <c r="AY135" i="4" s="1"/>
  <c r="AC136" i="4"/>
  <c r="AY136" i="4" s="1"/>
  <c r="AC137" i="4"/>
  <c r="AY137" i="4" s="1"/>
  <c r="AC138" i="4"/>
  <c r="AY138" i="4" s="1"/>
  <c r="AC139" i="4"/>
  <c r="AY139" i="4" s="1"/>
  <c r="AC140" i="4"/>
  <c r="AY140" i="4" s="1"/>
  <c r="AC141" i="4"/>
  <c r="AY141" i="4" s="1"/>
  <c r="AC142" i="4"/>
  <c r="AY142" i="4" s="1"/>
  <c r="AC143" i="4"/>
  <c r="AY143" i="4" s="1"/>
  <c r="AC144" i="4"/>
  <c r="AY144" i="4" s="1"/>
  <c r="AC145" i="4"/>
  <c r="AC146" i="4"/>
  <c r="AY146" i="4" s="1"/>
  <c r="AC147" i="4"/>
  <c r="AY147" i="4" s="1"/>
  <c r="AC148" i="4"/>
  <c r="AY148" i="4" s="1"/>
  <c r="AC149" i="4"/>
  <c r="AY149" i="4" s="1"/>
  <c r="AC150" i="4"/>
  <c r="AY150" i="4" s="1"/>
  <c r="AC151" i="4"/>
  <c r="AY151" i="4" s="1"/>
  <c r="AC152" i="4"/>
  <c r="AY152" i="4" s="1"/>
  <c r="AC153" i="4"/>
  <c r="AY153" i="4" s="1"/>
  <c r="AC154" i="4"/>
  <c r="AY154" i="4" s="1"/>
  <c r="AC155" i="4"/>
  <c r="AY155" i="4" s="1"/>
  <c r="AC156" i="4"/>
  <c r="AY156" i="4" s="1"/>
  <c r="AC157" i="4"/>
  <c r="AY157" i="4" s="1"/>
  <c r="AC158" i="4"/>
  <c r="AY158" i="4" s="1"/>
  <c r="AC159" i="4"/>
  <c r="AY159" i="4" s="1"/>
  <c r="AC160" i="4"/>
  <c r="AY160" i="4" s="1"/>
  <c r="AC161" i="4"/>
  <c r="AY161" i="4" s="1"/>
  <c r="AC162" i="4"/>
  <c r="AY162" i="4" s="1"/>
  <c r="AC163" i="4"/>
  <c r="AC164" i="4"/>
  <c r="AY164" i="4" s="1"/>
  <c r="AC165" i="4"/>
  <c r="AY165" i="4" s="1"/>
  <c r="AC166" i="4"/>
  <c r="AY166" i="4" s="1"/>
  <c r="AC167" i="4"/>
  <c r="AY167" i="4" s="1"/>
  <c r="AC168" i="4"/>
  <c r="AY168" i="4" s="1"/>
  <c r="AC169" i="4"/>
  <c r="AY169" i="4" s="1"/>
  <c r="AC170" i="4"/>
  <c r="AY170" i="4" s="1"/>
  <c r="AC171" i="4"/>
  <c r="AY171" i="4" s="1"/>
  <c r="AC172" i="4"/>
  <c r="AY172" i="4" s="1"/>
  <c r="AC173" i="4"/>
  <c r="AY173" i="4" s="1"/>
  <c r="AC174" i="4"/>
  <c r="AY174" i="4" s="1"/>
  <c r="AC175" i="4"/>
  <c r="AY175" i="4" s="1"/>
  <c r="AC176" i="4"/>
  <c r="AY176" i="4" s="1"/>
  <c r="AC177" i="4"/>
  <c r="AC178" i="4"/>
  <c r="AY178" i="4" s="1"/>
  <c r="AC179" i="4"/>
  <c r="AY179" i="4" s="1"/>
  <c r="AC180" i="4"/>
  <c r="AY180" i="4" s="1"/>
  <c r="AC181" i="4"/>
  <c r="AY181" i="4" s="1"/>
  <c r="AC182" i="4"/>
  <c r="AY182" i="4" s="1"/>
  <c r="AC183" i="4"/>
  <c r="AY183" i="4" s="1"/>
  <c r="AC184" i="4"/>
  <c r="AY184" i="4" s="1"/>
  <c r="AC185" i="4"/>
  <c r="AY185" i="4" s="1"/>
  <c r="AC186" i="4"/>
  <c r="AY186" i="4" s="1"/>
  <c r="AC187" i="4"/>
  <c r="AC188" i="4"/>
  <c r="AY188" i="4" s="1"/>
  <c r="AC189" i="4"/>
  <c r="AY189" i="4" s="1"/>
  <c r="AC190" i="4"/>
  <c r="AY190" i="4" s="1"/>
  <c r="AC191" i="4"/>
  <c r="AY191" i="4" s="1"/>
  <c r="AC192" i="4"/>
  <c r="AY192" i="4" s="1"/>
  <c r="AC193" i="4"/>
  <c r="AY193" i="4" s="1"/>
  <c r="AC194" i="4"/>
  <c r="AY194" i="4" s="1"/>
  <c r="AC195" i="4"/>
  <c r="AC196" i="4"/>
  <c r="AY196" i="4" s="1"/>
  <c r="AC197" i="4"/>
  <c r="AY197" i="4" s="1"/>
  <c r="AC198" i="4"/>
  <c r="AY198" i="4" s="1"/>
  <c r="AC199" i="4"/>
  <c r="AY199" i="4" s="1"/>
  <c r="AC200" i="4"/>
  <c r="AY200" i="4" s="1"/>
  <c r="AC201" i="4"/>
  <c r="AY201" i="4" s="1"/>
  <c r="AC202" i="4"/>
  <c r="AY202" i="4" s="1"/>
  <c r="AC203" i="4"/>
  <c r="AY203" i="4" s="1"/>
  <c r="AC204" i="4"/>
  <c r="AY204" i="4" s="1"/>
  <c r="AC205" i="4"/>
  <c r="AY205" i="4" s="1"/>
  <c r="AC206" i="4"/>
  <c r="AY206" i="4" s="1"/>
  <c r="AC207" i="4"/>
  <c r="AY207" i="4" s="1"/>
  <c r="AC208" i="4"/>
  <c r="AY208" i="4" s="1"/>
  <c r="AC209" i="4"/>
  <c r="AY209" i="4" s="1"/>
  <c r="AC210" i="4"/>
  <c r="AY210" i="4" s="1"/>
  <c r="AC211" i="4"/>
  <c r="AY211" i="4" s="1"/>
  <c r="AC212" i="4"/>
  <c r="AY212" i="4" s="1"/>
  <c r="AC213" i="4"/>
  <c r="AY213" i="4" s="1"/>
  <c r="AC214" i="4"/>
  <c r="AY214" i="4" s="1"/>
  <c r="AC215" i="4"/>
  <c r="AY215" i="4" s="1"/>
  <c r="AC216" i="4"/>
  <c r="AY216" i="4" s="1"/>
  <c r="AC217" i="4"/>
  <c r="AY217" i="4" s="1"/>
  <c r="AC218" i="4"/>
  <c r="AY218" i="4" s="1"/>
  <c r="AC219" i="4"/>
  <c r="AY219" i="4" s="1"/>
  <c r="AC220" i="4"/>
  <c r="AY220" i="4" s="1"/>
  <c r="AC221" i="4"/>
  <c r="AC222" i="4"/>
  <c r="AY222" i="4" s="1"/>
  <c r="AC223" i="4"/>
  <c r="AY223" i="4" s="1"/>
  <c r="AC224" i="4"/>
  <c r="AY224" i="4" s="1"/>
  <c r="AC225" i="4"/>
  <c r="AY225" i="4" s="1"/>
  <c r="AC226" i="4"/>
  <c r="AY226" i="4" s="1"/>
  <c r="AC227" i="4"/>
  <c r="AY227" i="4" s="1"/>
  <c r="AC228" i="4"/>
  <c r="AY228" i="4" s="1"/>
  <c r="AC229" i="4"/>
  <c r="AY229" i="4" s="1"/>
  <c r="AC230" i="4"/>
  <c r="AY230" i="4" s="1"/>
  <c r="AC231" i="4"/>
  <c r="AY231" i="4" s="1"/>
  <c r="AC232" i="4"/>
  <c r="AY232" i="4" s="1"/>
  <c r="AC233" i="4"/>
  <c r="AY233" i="4" s="1"/>
  <c r="AC234" i="4"/>
  <c r="AY234" i="4" s="1"/>
  <c r="AC235" i="4"/>
  <c r="AY235" i="4" s="1"/>
  <c r="AC236" i="4"/>
  <c r="AY236" i="4" s="1"/>
  <c r="AC237" i="4"/>
  <c r="AY237" i="4" s="1"/>
  <c r="AC238" i="4"/>
  <c r="AY238" i="4" s="1"/>
  <c r="AC239" i="4"/>
  <c r="AY239" i="4" s="1"/>
  <c r="AC240" i="4"/>
  <c r="AY240" i="4" s="1"/>
  <c r="AC241" i="4"/>
  <c r="AC242" i="4"/>
  <c r="AY242" i="4" s="1"/>
  <c r="AC243" i="4"/>
  <c r="AY243" i="4" s="1"/>
  <c r="AC244" i="4"/>
  <c r="AY244" i="4" s="1"/>
  <c r="AC245" i="4"/>
  <c r="AY245" i="4" s="1"/>
  <c r="AC246" i="4"/>
  <c r="AY246" i="4" s="1"/>
  <c r="AC247" i="4"/>
  <c r="AY247" i="4" s="1"/>
  <c r="AC248" i="4"/>
  <c r="AY248" i="4" s="1"/>
  <c r="AC249" i="4"/>
  <c r="AY249" i="4" s="1"/>
  <c r="AC250" i="4"/>
  <c r="AY250" i="4" s="1"/>
  <c r="AC251" i="4"/>
  <c r="AY251" i="4" s="1"/>
  <c r="AC252" i="4"/>
  <c r="AY252" i="4" s="1"/>
  <c r="AC253" i="4"/>
  <c r="AY253" i="4" s="1"/>
  <c r="AC254" i="4"/>
  <c r="AY254" i="4" s="1"/>
  <c r="AC255" i="4"/>
  <c r="AY255" i="4" s="1"/>
  <c r="AC256" i="4"/>
  <c r="AY256" i="4" s="1"/>
  <c r="AC257" i="4"/>
  <c r="AY257" i="4" s="1"/>
  <c r="AC258" i="4"/>
  <c r="AY258" i="4" s="1"/>
  <c r="AC259" i="4"/>
  <c r="AC260" i="4"/>
  <c r="AY260" i="4" s="1"/>
  <c r="AC261" i="4"/>
  <c r="AY261" i="4" s="1"/>
  <c r="AC262" i="4"/>
  <c r="AY262" i="4" s="1"/>
  <c r="AC263" i="4"/>
  <c r="AY263" i="4" s="1"/>
  <c r="AC264" i="4"/>
  <c r="AY264" i="4" s="1"/>
  <c r="AC265" i="4"/>
  <c r="AY265" i="4" s="1"/>
  <c r="AC266" i="4"/>
  <c r="AY266" i="4" s="1"/>
  <c r="AC267" i="4"/>
  <c r="AY267" i="4" s="1"/>
  <c r="AC268" i="4"/>
  <c r="AY268" i="4" s="1"/>
  <c r="AC269" i="4"/>
  <c r="AY269" i="4" s="1"/>
  <c r="AC270" i="4"/>
  <c r="AY270" i="4" s="1"/>
  <c r="AC271" i="4"/>
  <c r="AY271" i="4" s="1"/>
  <c r="AC272" i="4"/>
  <c r="AY272" i="4" s="1"/>
  <c r="AC273" i="4"/>
  <c r="AY273" i="4" s="1"/>
  <c r="AC274" i="4"/>
  <c r="AY274" i="4" s="1"/>
  <c r="AC275" i="4"/>
  <c r="AY275" i="4" s="1"/>
  <c r="AC276" i="4"/>
  <c r="AY276" i="4" s="1"/>
  <c r="AC277" i="4"/>
  <c r="AY277" i="4" s="1"/>
  <c r="AC278" i="4"/>
  <c r="AY278" i="4" s="1"/>
  <c r="AC279" i="4"/>
  <c r="AY279" i="4" s="1"/>
  <c r="AC280" i="4"/>
  <c r="AY280" i="4" s="1"/>
  <c r="AC281" i="4"/>
  <c r="AY281" i="4" s="1"/>
  <c r="AC282" i="4"/>
  <c r="AY282" i="4" s="1"/>
  <c r="AC283" i="4"/>
  <c r="AY283" i="4" s="1"/>
  <c r="AC284" i="4"/>
  <c r="AY284" i="4" s="1"/>
  <c r="AC285" i="4"/>
  <c r="AY285" i="4" s="1"/>
  <c r="AC286" i="4"/>
  <c r="AY286" i="4" s="1"/>
  <c r="AC287" i="4"/>
  <c r="AY287" i="4" s="1"/>
  <c r="AC288" i="4"/>
  <c r="AY288" i="4" s="1"/>
  <c r="AC289" i="4"/>
  <c r="AY289" i="4" s="1"/>
  <c r="AC290" i="4"/>
  <c r="AY290" i="4" s="1"/>
  <c r="AC291" i="4"/>
  <c r="AY291" i="4" s="1"/>
  <c r="AC292" i="4"/>
  <c r="AY292" i="4" s="1"/>
  <c r="AC293" i="4"/>
  <c r="AY293" i="4" s="1"/>
  <c r="AC294" i="4"/>
  <c r="AY294" i="4" s="1"/>
  <c r="AC295" i="4"/>
  <c r="AY295" i="4" s="1"/>
  <c r="AC296" i="4"/>
  <c r="AY296" i="4" s="1"/>
  <c r="AC297" i="4"/>
  <c r="AY297" i="4" s="1"/>
  <c r="AC298" i="4"/>
  <c r="AY298" i="4" s="1"/>
  <c r="AC299" i="4"/>
  <c r="AY299" i="4" s="1"/>
  <c r="AC300" i="4"/>
  <c r="AY300" i="4" s="1"/>
  <c r="AC301" i="4"/>
  <c r="AY301" i="4" s="1"/>
  <c r="AC302" i="4"/>
  <c r="AY302" i="4" s="1"/>
  <c r="AC303" i="4"/>
  <c r="AY303" i="4" s="1"/>
  <c r="AC304" i="4"/>
  <c r="AY304" i="4" s="1"/>
  <c r="AC305" i="4"/>
  <c r="AY305" i="4" s="1"/>
  <c r="AC306" i="4"/>
  <c r="AY306" i="4" s="1"/>
  <c r="AC307" i="4"/>
  <c r="AY307" i="4" s="1"/>
  <c r="AC308" i="4"/>
  <c r="AY308" i="4" s="1"/>
  <c r="AC309" i="4"/>
  <c r="AY309" i="4" s="1"/>
  <c r="AC310" i="4"/>
  <c r="AY310" i="4" s="1"/>
  <c r="AC311" i="4"/>
  <c r="AY311" i="4" s="1"/>
  <c r="AC312" i="4"/>
  <c r="AY312" i="4" s="1"/>
  <c r="AC313" i="4"/>
  <c r="AY313" i="4" s="1"/>
  <c r="AC314" i="4"/>
  <c r="AY314" i="4" s="1"/>
  <c r="AC315" i="4"/>
  <c r="AY315" i="4" s="1"/>
  <c r="AC316" i="4"/>
  <c r="AY316" i="4" s="1"/>
  <c r="AC317" i="4"/>
  <c r="AY317" i="4" s="1"/>
  <c r="AC318" i="4"/>
  <c r="AY318" i="4" s="1"/>
  <c r="AC319" i="4"/>
  <c r="AY319" i="4" s="1"/>
  <c r="AC320" i="4"/>
  <c r="AY320" i="4" s="1"/>
  <c r="AC321" i="4"/>
  <c r="AY321" i="4" s="1"/>
  <c r="AC322" i="4"/>
  <c r="AY322" i="4" s="1"/>
  <c r="AC323" i="4"/>
  <c r="AY323" i="4" s="1"/>
  <c r="AC324" i="4"/>
  <c r="AY324" i="4" s="1"/>
  <c r="AC325" i="4"/>
  <c r="AC326" i="4"/>
  <c r="AY326" i="4" s="1"/>
  <c r="AC327" i="4"/>
  <c r="AY327" i="4" s="1"/>
  <c r="AC328" i="4"/>
  <c r="AY328" i="4" s="1"/>
  <c r="AC329" i="4"/>
  <c r="AY329" i="4" s="1"/>
  <c r="AC330" i="4"/>
  <c r="AY330" i="4" s="1"/>
  <c r="AC331" i="4"/>
  <c r="AY331" i="4" s="1"/>
  <c r="AC332" i="4"/>
  <c r="AY332" i="4" s="1"/>
  <c r="AC333" i="4"/>
  <c r="AY333" i="4" s="1"/>
  <c r="AC334" i="4"/>
  <c r="AY334" i="4" s="1"/>
  <c r="AC335" i="4"/>
  <c r="AY335" i="4" s="1"/>
  <c r="AC336" i="4"/>
  <c r="AY336" i="4" s="1"/>
  <c r="AC337" i="4"/>
  <c r="AY337" i="4" s="1"/>
  <c r="AC338" i="4"/>
  <c r="AY338" i="4" s="1"/>
  <c r="AC339" i="4"/>
  <c r="AY339" i="4" s="1"/>
  <c r="AC340" i="4"/>
  <c r="AY340" i="4" s="1"/>
  <c r="AC341" i="4"/>
  <c r="AY341" i="4" s="1"/>
  <c r="AC342" i="4"/>
  <c r="AY342" i="4" s="1"/>
  <c r="AC343" i="4"/>
  <c r="AY343" i="4" s="1"/>
  <c r="AC344" i="4"/>
  <c r="AY344" i="4" s="1"/>
  <c r="AC345" i="4"/>
  <c r="AY345" i="4" s="1"/>
  <c r="AC346" i="4"/>
  <c r="AY346" i="4" s="1"/>
  <c r="AC347" i="4"/>
  <c r="AY347" i="4" s="1"/>
  <c r="AC348" i="4"/>
  <c r="AY348" i="4" s="1"/>
  <c r="AC349" i="4"/>
  <c r="AC350" i="4"/>
  <c r="AY350" i="4" s="1"/>
  <c r="AC351" i="4"/>
  <c r="AY351" i="4" s="1"/>
  <c r="AC352" i="4"/>
  <c r="AY352" i="4" s="1"/>
  <c r="AC353" i="4"/>
  <c r="AY353" i="4" s="1"/>
  <c r="AC354" i="4"/>
  <c r="AY354" i="4" s="1"/>
  <c r="AC355" i="4"/>
  <c r="AY355" i="4" s="1"/>
  <c r="AC356" i="4"/>
  <c r="AY356" i="4" s="1"/>
  <c r="AC357" i="4"/>
  <c r="AY357" i="4" s="1"/>
  <c r="AC358" i="4"/>
  <c r="AY358" i="4" s="1"/>
  <c r="AC359" i="4"/>
  <c r="AY359" i="4" s="1"/>
  <c r="AC360" i="4"/>
  <c r="AY360" i="4" s="1"/>
  <c r="AC361" i="4"/>
  <c r="AC362" i="4"/>
  <c r="AY362" i="4" s="1"/>
  <c r="AC363" i="4"/>
  <c r="AY363" i="4" s="1"/>
  <c r="AC364" i="4"/>
  <c r="AY364" i="4" s="1"/>
  <c r="AC365" i="4"/>
  <c r="AY365" i="4" s="1"/>
  <c r="AC366" i="4"/>
  <c r="AY366" i="4" s="1"/>
  <c r="AC367" i="4"/>
  <c r="AY367" i="4" s="1"/>
  <c r="AC368" i="4"/>
  <c r="AY368" i="4" s="1"/>
  <c r="AC369" i="4"/>
  <c r="AY369" i="4" s="1"/>
  <c r="AC370" i="4"/>
  <c r="AY370" i="4" s="1"/>
  <c r="AC371" i="4"/>
  <c r="AY371" i="4" s="1"/>
  <c r="AC372" i="4"/>
  <c r="AY372" i="4" s="1"/>
  <c r="AC373" i="4"/>
  <c r="AC374" i="4"/>
  <c r="AY374" i="4" s="1"/>
  <c r="AC375" i="4"/>
  <c r="AY375" i="4" s="1"/>
  <c r="AC376" i="4"/>
  <c r="AY376" i="4" s="1"/>
  <c r="AC377" i="4"/>
  <c r="AY377" i="4" s="1"/>
  <c r="AC378" i="4"/>
  <c r="AY378" i="4" s="1"/>
  <c r="AC379" i="4"/>
  <c r="AY379" i="4" s="1"/>
  <c r="AC380" i="4"/>
  <c r="AY380" i="4" s="1"/>
  <c r="AC381" i="4"/>
  <c r="AY381" i="4" s="1"/>
  <c r="AC382" i="4"/>
  <c r="AY382" i="4" s="1"/>
  <c r="AC383" i="4"/>
  <c r="AY383" i="4" s="1"/>
  <c r="AC384" i="4"/>
  <c r="AY384" i="4" s="1"/>
  <c r="AC385" i="4"/>
  <c r="AC386" i="4"/>
  <c r="AY386" i="4" s="1"/>
  <c r="AC387" i="4"/>
  <c r="AY387" i="4" s="1"/>
  <c r="AC388" i="4"/>
  <c r="AY388" i="4" s="1"/>
  <c r="AC389" i="4"/>
  <c r="AY389" i="4" s="1"/>
  <c r="AC390" i="4"/>
  <c r="AY390" i="4" s="1"/>
  <c r="AC391" i="4"/>
  <c r="AY391" i="4" s="1"/>
  <c r="AC392" i="4"/>
  <c r="AY392" i="4" s="1"/>
  <c r="AC393" i="4"/>
  <c r="AY393" i="4" s="1"/>
  <c r="AC394" i="4"/>
  <c r="AY394" i="4" s="1"/>
  <c r="AC395" i="4"/>
  <c r="AY395" i="4" s="1"/>
  <c r="AC396" i="4"/>
  <c r="AY396" i="4" s="1"/>
  <c r="AC397" i="4"/>
  <c r="AY397" i="4" s="1"/>
  <c r="AC398" i="4"/>
  <c r="AY398" i="4" s="1"/>
  <c r="AC399" i="4"/>
  <c r="AY399" i="4" s="1"/>
  <c r="AC400" i="4"/>
  <c r="AY400" i="4" s="1"/>
  <c r="AC401" i="4"/>
  <c r="AC402" i="4"/>
  <c r="AY402" i="4" s="1"/>
  <c r="AC403" i="4"/>
  <c r="AY403" i="4" s="1"/>
  <c r="AC404" i="4"/>
  <c r="AY404" i="4" s="1"/>
  <c r="AC405" i="4"/>
  <c r="AY405" i="4" s="1"/>
  <c r="AC406" i="4"/>
  <c r="AY406" i="4" s="1"/>
  <c r="AC407" i="4"/>
  <c r="AY407" i="4" s="1"/>
  <c r="AC408" i="4"/>
  <c r="AY408" i="4" s="1"/>
  <c r="AC409" i="4"/>
  <c r="AY409" i="4" s="1"/>
  <c r="AC410" i="4"/>
  <c r="AY410" i="4" s="1"/>
  <c r="AC411" i="4"/>
  <c r="AY411" i="4" s="1"/>
  <c r="AC412" i="4"/>
  <c r="AY412" i="4" s="1"/>
  <c r="AC413" i="4"/>
  <c r="AY413" i="4" s="1"/>
  <c r="AC414" i="4"/>
  <c r="AY414" i="4" s="1"/>
  <c r="AC415" i="4"/>
  <c r="AY415" i="4" s="1"/>
  <c r="AC416" i="4"/>
  <c r="AY416" i="4" s="1"/>
  <c r="AC417" i="4"/>
  <c r="AC418" i="4"/>
  <c r="AY418" i="4" s="1"/>
  <c r="AC419" i="4"/>
  <c r="AY419" i="4" s="1"/>
  <c r="AC420" i="4"/>
  <c r="AY420" i="4" s="1"/>
  <c r="AC421" i="4"/>
  <c r="AY421" i="4" s="1"/>
  <c r="AC422" i="4"/>
  <c r="AY422" i="4" s="1"/>
  <c r="AC423" i="4"/>
  <c r="AY423" i="4" s="1"/>
  <c r="AC424" i="4"/>
  <c r="AY424" i="4" s="1"/>
  <c r="AC425" i="4"/>
  <c r="AY425" i="4" s="1"/>
  <c r="AC426" i="4"/>
  <c r="AY426" i="4" s="1"/>
  <c r="AC427" i="4"/>
  <c r="AY427" i="4" s="1"/>
  <c r="AC428" i="4"/>
  <c r="AY428" i="4" s="1"/>
  <c r="AC429" i="4"/>
  <c r="AY429" i="4" s="1"/>
  <c r="AC430" i="4"/>
  <c r="AY430" i="4" s="1"/>
  <c r="AC431" i="4"/>
  <c r="AY431" i="4" s="1"/>
  <c r="AC432" i="4"/>
  <c r="AY432" i="4" s="1"/>
  <c r="AC433" i="4"/>
  <c r="AY433" i="4" s="1"/>
  <c r="AC434" i="4"/>
  <c r="AY434" i="4" s="1"/>
  <c r="AC435" i="4"/>
  <c r="AC436" i="4"/>
  <c r="AY436" i="4" s="1"/>
  <c r="AC437" i="4"/>
  <c r="AY437" i="4" s="1"/>
  <c r="AC438" i="4"/>
  <c r="AY438" i="4" s="1"/>
  <c r="AC439" i="4"/>
  <c r="AY439" i="4" s="1"/>
  <c r="AC440" i="4"/>
  <c r="AY440" i="4" s="1"/>
  <c r="AC441" i="4"/>
  <c r="AY441" i="4" s="1"/>
  <c r="AC442" i="4"/>
  <c r="AY442" i="4" s="1"/>
  <c r="AC443" i="4"/>
  <c r="AY443" i="4" s="1"/>
  <c r="AC444" i="4"/>
  <c r="AY444" i="4" s="1"/>
  <c r="AC445" i="4"/>
  <c r="AY445" i="4" s="1"/>
  <c r="AC446" i="4"/>
  <c r="AY446" i="4" s="1"/>
  <c r="AC447" i="4"/>
  <c r="AY447" i="4" s="1"/>
  <c r="AC448" i="4"/>
  <c r="AY448" i="4" s="1"/>
  <c r="AC449" i="4"/>
  <c r="AY449" i="4" s="1"/>
  <c r="AC450" i="4"/>
  <c r="AY450" i="4" s="1"/>
  <c r="AC451" i="4"/>
  <c r="AY451" i="4" s="1"/>
  <c r="AC452" i="4"/>
  <c r="AY452" i="4" s="1"/>
  <c r="AC453" i="4"/>
  <c r="AY453" i="4" s="1"/>
  <c r="AC454" i="4"/>
  <c r="AY454" i="4" s="1"/>
  <c r="AC455" i="4"/>
  <c r="AY455" i="4" s="1"/>
  <c r="AC456" i="4"/>
  <c r="AY456" i="4" s="1"/>
  <c r="AC457" i="4"/>
  <c r="AY457" i="4" s="1"/>
  <c r="AC458" i="4"/>
  <c r="AY458" i="4" s="1"/>
  <c r="AC459" i="4"/>
  <c r="AY459" i="4" s="1"/>
  <c r="AC460" i="4"/>
  <c r="AY460" i="4" s="1"/>
  <c r="AC461" i="4"/>
  <c r="AY461" i="4" s="1"/>
  <c r="AC462" i="4"/>
  <c r="AY462" i="4" s="1"/>
  <c r="AC463" i="4"/>
  <c r="AY463" i="4" s="1"/>
  <c r="AC464" i="4"/>
  <c r="AY464" i="4" s="1"/>
  <c r="AC465" i="4"/>
  <c r="AC466" i="4"/>
  <c r="AY466" i="4" s="1"/>
  <c r="AC467" i="4"/>
  <c r="AY467" i="4" s="1"/>
  <c r="AC468" i="4"/>
  <c r="AY468" i="4" s="1"/>
  <c r="AC469" i="4"/>
  <c r="AY469" i="4" s="1"/>
  <c r="AC470" i="4"/>
  <c r="AY470" i="4" s="1"/>
  <c r="AC471" i="4"/>
  <c r="AY471" i="4" s="1"/>
  <c r="AC472" i="4"/>
  <c r="AY472" i="4" s="1"/>
  <c r="AC473" i="4"/>
  <c r="AY473" i="4" s="1"/>
  <c r="AC474" i="4"/>
  <c r="AY474" i="4" s="1"/>
  <c r="AC475" i="4"/>
  <c r="AY475" i="4" s="1"/>
  <c r="AC476" i="4"/>
  <c r="AY476" i="4" s="1"/>
  <c r="AC477" i="4"/>
  <c r="AY477" i="4" s="1"/>
  <c r="AC478" i="4"/>
  <c r="AY478" i="4" s="1"/>
  <c r="AC479" i="4"/>
  <c r="AY479" i="4" s="1"/>
  <c r="AC480" i="4"/>
  <c r="AY480" i="4" s="1"/>
  <c r="AC481" i="4"/>
  <c r="AC482" i="4"/>
  <c r="AY482" i="4" s="1"/>
  <c r="AC483" i="4"/>
  <c r="AY483" i="4" s="1"/>
  <c r="AC484" i="4"/>
  <c r="AY484" i="4" s="1"/>
  <c r="AC485" i="4"/>
  <c r="AY485" i="4" s="1"/>
  <c r="AC486" i="4"/>
  <c r="AY486" i="4" s="1"/>
  <c r="AC487" i="4"/>
  <c r="AY487" i="4" s="1"/>
  <c r="AC488" i="4"/>
  <c r="AY488" i="4" s="1"/>
  <c r="AC489" i="4"/>
  <c r="AY489" i="4" s="1"/>
  <c r="AC490" i="4"/>
  <c r="AY490" i="4" s="1"/>
  <c r="AC491" i="4"/>
  <c r="AY491" i="4" s="1"/>
  <c r="AC492" i="4"/>
  <c r="AY492" i="4" s="1"/>
  <c r="AC493" i="4"/>
  <c r="AY493" i="4" s="1"/>
  <c r="AC494" i="4"/>
  <c r="AY494" i="4" s="1"/>
  <c r="AC495" i="4"/>
  <c r="AY495" i="4" s="1"/>
  <c r="AC496" i="4"/>
  <c r="AY496" i="4" s="1"/>
  <c r="AC497" i="4"/>
  <c r="AC498" i="4"/>
  <c r="AY498" i="4" s="1"/>
  <c r="AC499" i="4"/>
  <c r="AY499" i="4" s="1"/>
  <c r="AC500" i="4"/>
  <c r="AY500" i="4" s="1"/>
  <c r="AC501" i="4"/>
  <c r="AY501" i="4" s="1"/>
  <c r="AC502" i="4"/>
  <c r="AY502" i="4" s="1"/>
  <c r="AC503" i="4"/>
  <c r="AY503" i="4" s="1"/>
  <c r="AC504" i="4"/>
  <c r="AY504" i="4" s="1"/>
  <c r="AC505" i="4"/>
  <c r="AC506" i="4"/>
  <c r="AY506" i="4" s="1"/>
  <c r="AC507" i="4"/>
  <c r="AY507" i="4" s="1"/>
  <c r="AC508" i="4"/>
  <c r="AY508" i="4" s="1"/>
  <c r="AC509" i="4"/>
  <c r="AY509" i="4" s="1"/>
  <c r="AC510" i="4"/>
  <c r="AY510" i="4" s="1"/>
  <c r="AC511" i="4"/>
  <c r="AY511" i="4" s="1"/>
  <c r="AC512" i="4"/>
  <c r="AY512" i="4" s="1"/>
  <c r="AC513" i="4"/>
  <c r="AY513" i="4" s="1"/>
  <c r="AC514" i="4"/>
  <c r="AY514" i="4" s="1"/>
  <c r="AC515" i="4"/>
  <c r="AC516" i="4"/>
  <c r="AY516" i="4" s="1"/>
  <c r="AC517" i="4"/>
  <c r="AY517" i="4" s="1"/>
  <c r="AC518" i="4"/>
  <c r="AY518" i="4" s="1"/>
  <c r="AC519" i="4"/>
  <c r="AY519" i="4" s="1"/>
  <c r="AC520" i="4"/>
  <c r="AY520" i="4" s="1"/>
  <c r="AC521" i="4"/>
  <c r="AC522" i="4"/>
  <c r="AY522" i="4" s="1"/>
  <c r="AC523" i="4"/>
  <c r="AY523" i="4" s="1"/>
  <c r="AC524" i="4"/>
  <c r="AY524" i="4" s="1"/>
  <c r="AC525" i="4"/>
  <c r="AY525" i="4" s="1"/>
  <c r="AC526" i="4"/>
  <c r="AY526" i="4" s="1"/>
  <c r="AC527" i="4"/>
  <c r="AY527" i="4" s="1"/>
  <c r="AC528" i="4"/>
  <c r="AY528" i="4" s="1"/>
  <c r="AC529" i="4"/>
  <c r="AY529" i="4" s="1"/>
  <c r="AC530" i="4"/>
  <c r="AY530" i="4" s="1"/>
  <c r="AC531" i="4"/>
  <c r="AY531" i="4" s="1"/>
  <c r="AC532" i="4"/>
  <c r="AY532" i="4" s="1"/>
  <c r="AC533" i="4"/>
  <c r="AC534" i="4"/>
  <c r="AY534" i="4" s="1"/>
  <c r="AC535" i="4"/>
  <c r="AY535" i="4" s="1"/>
  <c r="AC536" i="4"/>
  <c r="AY536" i="4" s="1"/>
  <c r="AC537" i="4"/>
  <c r="AY537" i="4" s="1"/>
  <c r="AC538" i="4"/>
  <c r="AY538" i="4" s="1"/>
  <c r="AC539" i="4"/>
  <c r="AC540" i="4"/>
  <c r="AY540" i="4" s="1"/>
  <c r="AC541" i="4"/>
  <c r="AY541" i="4" s="1"/>
  <c r="AC542" i="4"/>
  <c r="AY542" i="4" s="1"/>
  <c r="AC543" i="4"/>
  <c r="AY543" i="4" s="1"/>
  <c r="AC544" i="4"/>
  <c r="AY544" i="4" s="1"/>
  <c r="AC545" i="4"/>
  <c r="AY545" i="4" s="1"/>
  <c r="AC546" i="4"/>
  <c r="AY546" i="4" s="1"/>
  <c r="AC547" i="4"/>
  <c r="AC548" i="4"/>
  <c r="AY548" i="4" s="1"/>
  <c r="AC549" i="4"/>
  <c r="AY549" i="4" s="1"/>
  <c r="AC550" i="4"/>
  <c r="AY550" i="4" s="1"/>
  <c r="AC551" i="4"/>
  <c r="AY551" i="4" s="1"/>
  <c r="AC552" i="4"/>
  <c r="AY552" i="4" s="1"/>
  <c r="AC553" i="4"/>
  <c r="AC554" i="4"/>
  <c r="AY554" i="4" s="1"/>
  <c r="AC555" i="4"/>
  <c r="AY555" i="4" s="1"/>
  <c r="AC556" i="4"/>
  <c r="AY556" i="4" s="1"/>
  <c r="AC557" i="4"/>
  <c r="AY557" i="4" s="1"/>
  <c r="AC558" i="4"/>
  <c r="AY558" i="4" s="1"/>
  <c r="AC559" i="4"/>
  <c r="AY559" i="4" s="1"/>
  <c r="AC560" i="4"/>
  <c r="AY560" i="4" s="1"/>
  <c r="AC561" i="4"/>
  <c r="AY561" i="4" s="1"/>
  <c r="AC562" i="4"/>
  <c r="AY562" i="4" s="1"/>
  <c r="AC563" i="4"/>
  <c r="AY563" i="4" s="1"/>
  <c r="AC564" i="4"/>
  <c r="AY564" i="4" s="1"/>
  <c r="AC565" i="4"/>
  <c r="AY565" i="4" s="1"/>
  <c r="AC566" i="4"/>
  <c r="AY566" i="4" s="1"/>
  <c r="AC567" i="4"/>
  <c r="AY567" i="4" s="1"/>
  <c r="AC568" i="4"/>
  <c r="AC569" i="4"/>
  <c r="AY569" i="4" s="1"/>
  <c r="AC570" i="4"/>
  <c r="AY570" i="4" s="1"/>
  <c r="AC571" i="4"/>
  <c r="AC572" i="4"/>
  <c r="AY572" i="4" s="1"/>
  <c r="AC573" i="4"/>
  <c r="AY573" i="4" s="1"/>
  <c r="AC574" i="4"/>
  <c r="AY574" i="4" s="1"/>
  <c r="AC575" i="4"/>
  <c r="AY575" i="4" s="1"/>
  <c r="AC576" i="4"/>
  <c r="AY576" i="4" s="1"/>
  <c r="AC577" i="4"/>
  <c r="AY577" i="4" s="1"/>
  <c r="AC578" i="4"/>
  <c r="AY578" i="4" s="1"/>
  <c r="AC579" i="4"/>
  <c r="AC580" i="4"/>
  <c r="AC581" i="4"/>
  <c r="AY581" i="4" s="1"/>
  <c r="AC582" i="4"/>
  <c r="AY582" i="4" s="1"/>
  <c r="AC583" i="4"/>
  <c r="AY583" i="4" s="1"/>
  <c r="AC584" i="4"/>
  <c r="AY584" i="4" s="1"/>
  <c r="AC585" i="4"/>
  <c r="AC586" i="4"/>
  <c r="AY586" i="4" s="1"/>
  <c r="AC587" i="4"/>
  <c r="AY587" i="4" s="1"/>
  <c r="AC588" i="4"/>
  <c r="AY588" i="4" s="1"/>
  <c r="AC589" i="4"/>
  <c r="AY589" i="4" s="1"/>
  <c r="AC590" i="4"/>
  <c r="AY590" i="4" s="1"/>
  <c r="AC591" i="4"/>
  <c r="AY591" i="4" s="1"/>
  <c r="AC592" i="4"/>
  <c r="AY592" i="4" s="1"/>
  <c r="AC593" i="4"/>
  <c r="AY593" i="4" s="1"/>
  <c r="AC594" i="4"/>
  <c r="AY594" i="4" s="1"/>
  <c r="AC595" i="4"/>
  <c r="AY595" i="4" s="1"/>
  <c r="AC596" i="4"/>
  <c r="AC597" i="4"/>
  <c r="AY597" i="4" s="1"/>
  <c r="AC598" i="4"/>
  <c r="AY598" i="4" s="1"/>
  <c r="AC599" i="4"/>
  <c r="AY599" i="4" s="1"/>
  <c r="AC600" i="4"/>
  <c r="AY600" i="4" s="1"/>
  <c r="AC601" i="4"/>
  <c r="AY601" i="4" s="1"/>
  <c r="AC602" i="4"/>
  <c r="AY602" i="4" s="1"/>
  <c r="AC603" i="4"/>
  <c r="AY603" i="4" s="1"/>
  <c r="AC604" i="4"/>
  <c r="AY604" i="4" s="1"/>
  <c r="AC605" i="4"/>
  <c r="AY605" i="4" s="1"/>
  <c r="AC606" i="4"/>
  <c r="AY606" i="4" s="1"/>
  <c r="AC607" i="4"/>
  <c r="AY607" i="4" s="1"/>
  <c r="AC608" i="4"/>
  <c r="AC609" i="4"/>
  <c r="AY609" i="4" s="1"/>
  <c r="AC610" i="4"/>
  <c r="AY610" i="4" s="1"/>
  <c r="AC611" i="4"/>
  <c r="AC612" i="4"/>
  <c r="AY612" i="4" s="1"/>
  <c r="AC613" i="4"/>
  <c r="AC614" i="4"/>
  <c r="AY614" i="4" s="1"/>
  <c r="AC615" i="4"/>
  <c r="AY615" i="4" s="1"/>
  <c r="AC616" i="4"/>
  <c r="AY616" i="4" s="1"/>
  <c r="AC617" i="4"/>
  <c r="AY617" i="4" s="1"/>
  <c r="AC618" i="4"/>
  <c r="AY618" i="4" s="1"/>
  <c r="AC619" i="4"/>
  <c r="AC620" i="4"/>
  <c r="AY620" i="4" s="1"/>
  <c r="AC621" i="4"/>
  <c r="AY621" i="4" s="1"/>
  <c r="AC622" i="4"/>
  <c r="AY622" i="4" s="1"/>
  <c r="AC623" i="4"/>
  <c r="AY623" i="4" s="1"/>
  <c r="AC624" i="4"/>
  <c r="AY624" i="4" s="1"/>
  <c r="AC625" i="4"/>
  <c r="AY625" i="4" s="1"/>
  <c r="AC626" i="4"/>
  <c r="AY626" i="4" s="1"/>
  <c r="AC627" i="4"/>
  <c r="AC628" i="4"/>
  <c r="AY628" i="4" s="1"/>
  <c r="AC629" i="4"/>
  <c r="AY629" i="4" s="1"/>
  <c r="AC630" i="4"/>
  <c r="AY630" i="4" s="1"/>
  <c r="AC631" i="4"/>
  <c r="AY631" i="4" s="1"/>
  <c r="AC632" i="4"/>
  <c r="AY632" i="4" s="1"/>
  <c r="AC633" i="4"/>
  <c r="AY633" i="4" s="1"/>
  <c r="AC634" i="4"/>
  <c r="AY634" i="4" s="1"/>
  <c r="AC635" i="4"/>
  <c r="AC636" i="4"/>
  <c r="AY636" i="4" s="1"/>
  <c r="AC637" i="4"/>
  <c r="AY637" i="4" s="1"/>
  <c r="AC638" i="4"/>
  <c r="AY638" i="4" s="1"/>
  <c r="AC639" i="4"/>
  <c r="AY639" i="4" s="1"/>
  <c r="AC640" i="4"/>
  <c r="AY640" i="4" s="1"/>
  <c r="AC641" i="4"/>
  <c r="AY641" i="4" s="1"/>
  <c r="AC642" i="4"/>
  <c r="AY642" i="4" s="1"/>
  <c r="AC643" i="4"/>
  <c r="AC644" i="4"/>
  <c r="AY644" i="4" s="1"/>
  <c r="AC645" i="4"/>
  <c r="AC646" i="4"/>
  <c r="AY646" i="4" s="1"/>
  <c r="AC647" i="4"/>
  <c r="AY647" i="4" s="1"/>
  <c r="AC648" i="4"/>
  <c r="AY648" i="4" s="1"/>
  <c r="AC649" i="4"/>
  <c r="AY649" i="4" s="1"/>
  <c r="AC650" i="4"/>
  <c r="AY650" i="4" s="1"/>
  <c r="AC651" i="4"/>
  <c r="AY651" i="4" s="1"/>
  <c r="AC652" i="4"/>
  <c r="AY652" i="4" s="1"/>
  <c r="AC653" i="4"/>
  <c r="AC654" i="4"/>
  <c r="AY654" i="4" s="1"/>
  <c r="AC655" i="4"/>
  <c r="AY655" i="4" s="1"/>
  <c r="AC656" i="4"/>
  <c r="AY656" i="4" s="1"/>
  <c r="AC657" i="4"/>
  <c r="AY657" i="4" s="1"/>
  <c r="AC658" i="4"/>
  <c r="AY658" i="4" s="1"/>
  <c r="AC659" i="4"/>
  <c r="AY659" i="4" s="1"/>
  <c r="AC660" i="4"/>
  <c r="AY660" i="4" s="1"/>
  <c r="AC661" i="4"/>
  <c r="AY661" i="4" s="1"/>
  <c r="AC662" i="4"/>
  <c r="AY662" i="4" s="1"/>
  <c r="AC663" i="4"/>
  <c r="AY663" i="4" s="1"/>
  <c r="AC664" i="4"/>
  <c r="AY664" i="4" s="1"/>
  <c r="AC665" i="4"/>
  <c r="AY665" i="4" s="1"/>
  <c r="AC666" i="4"/>
  <c r="AY666" i="4" s="1"/>
  <c r="AC667" i="4"/>
  <c r="AC668" i="4"/>
  <c r="AY668" i="4" s="1"/>
  <c r="AC669" i="4"/>
  <c r="AY669" i="4" s="1"/>
  <c r="AC670" i="4"/>
  <c r="AY670" i="4" s="1"/>
  <c r="AC671" i="4"/>
  <c r="AY671" i="4" s="1"/>
  <c r="AC672" i="4"/>
  <c r="AY672" i="4" s="1"/>
  <c r="AC673" i="4"/>
  <c r="AY673" i="4" s="1"/>
  <c r="AC674" i="4"/>
  <c r="AY674" i="4" s="1"/>
  <c r="AC675" i="4"/>
  <c r="AC676" i="4"/>
  <c r="AY676" i="4" s="1"/>
  <c r="AC677" i="4"/>
  <c r="AC678" i="4"/>
  <c r="AY678" i="4" s="1"/>
  <c r="AC679" i="4"/>
  <c r="AY679" i="4" s="1"/>
  <c r="AC680" i="4"/>
  <c r="AY680" i="4" s="1"/>
  <c r="AC681" i="4"/>
  <c r="AY681" i="4" s="1"/>
  <c r="AC682" i="4"/>
  <c r="AY682" i="4" s="1"/>
  <c r="AC683" i="4"/>
  <c r="AY683" i="4" s="1"/>
  <c r="AC684" i="4"/>
  <c r="AY684" i="4" s="1"/>
  <c r="AC685" i="4"/>
  <c r="AC686" i="4"/>
  <c r="AY686" i="4" s="1"/>
  <c r="AC687" i="4"/>
  <c r="AY687" i="4" s="1"/>
  <c r="AC688" i="4"/>
  <c r="AY688" i="4" s="1"/>
  <c r="AC689" i="4"/>
  <c r="AY689" i="4" s="1"/>
  <c r="AC690" i="4"/>
  <c r="AY690" i="4" s="1"/>
  <c r="AC691" i="4"/>
  <c r="AY691" i="4" s="1"/>
  <c r="AC692" i="4"/>
  <c r="AY692" i="4" s="1"/>
  <c r="AC693" i="4"/>
  <c r="AY693" i="4" s="1"/>
  <c r="AC694" i="4"/>
  <c r="AY694" i="4" s="1"/>
  <c r="AC695" i="4"/>
  <c r="AY695" i="4" s="1"/>
  <c r="AC696" i="4"/>
  <c r="AY696" i="4" s="1"/>
  <c r="AC697" i="4"/>
  <c r="AY697" i="4" s="1"/>
  <c r="AC698" i="4"/>
  <c r="AY698" i="4" s="1"/>
  <c r="AC699" i="4"/>
  <c r="AY699" i="4" s="1"/>
  <c r="AC700" i="4"/>
  <c r="AY700" i="4" s="1"/>
  <c r="AC701" i="4"/>
  <c r="AY701" i="4" s="1"/>
  <c r="AC702" i="4"/>
  <c r="AY702" i="4" s="1"/>
  <c r="AC703" i="4"/>
  <c r="AY703" i="4" s="1"/>
  <c r="AC704" i="4"/>
  <c r="AY704" i="4" s="1"/>
  <c r="AC705" i="4"/>
  <c r="AY705" i="4" s="1"/>
  <c r="AC706" i="4"/>
  <c r="AY706" i="4" s="1"/>
  <c r="AC707" i="4"/>
  <c r="AY707" i="4" s="1"/>
  <c r="AC708" i="4"/>
  <c r="AY708" i="4" s="1"/>
  <c r="AC709" i="4"/>
  <c r="AY709" i="4" s="1"/>
  <c r="AC710" i="4"/>
  <c r="AY710" i="4" s="1"/>
  <c r="AC711" i="4"/>
  <c r="AY711" i="4" s="1"/>
  <c r="AC712" i="4"/>
  <c r="AY712" i="4" s="1"/>
  <c r="AC713" i="4"/>
  <c r="AC714" i="4"/>
  <c r="AY714" i="4" s="1"/>
  <c r="AC715" i="4"/>
  <c r="AY715" i="4" s="1"/>
  <c r="AC716" i="4"/>
  <c r="AY716" i="4" s="1"/>
  <c r="AC717" i="4"/>
  <c r="AY717" i="4" s="1"/>
  <c r="AC718" i="4"/>
  <c r="AY718" i="4" s="1"/>
  <c r="AC719" i="4"/>
  <c r="AY719" i="4" s="1"/>
  <c r="AC720" i="4"/>
  <c r="AY720" i="4" s="1"/>
  <c r="AC721" i="4"/>
  <c r="AY721" i="4" s="1"/>
  <c r="AC722" i="4"/>
  <c r="AY722" i="4" s="1"/>
  <c r="AC723" i="4"/>
  <c r="AY723" i="4" s="1"/>
  <c r="AC724" i="4"/>
  <c r="AY724" i="4" s="1"/>
  <c r="AC725" i="4"/>
  <c r="AY725" i="4" s="1"/>
  <c r="AC726" i="4"/>
  <c r="AY726" i="4" s="1"/>
  <c r="AC727" i="4"/>
  <c r="AY727" i="4" s="1"/>
  <c r="AC728" i="4"/>
  <c r="AY728" i="4" s="1"/>
  <c r="AC729" i="4"/>
  <c r="AY729" i="4" s="1"/>
  <c r="AC730" i="4"/>
  <c r="AY730" i="4" s="1"/>
  <c r="AC731" i="4"/>
  <c r="AY731" i="4" s="1"/>
  <c r="AC732" i="4"/>
  <c r="AY732" i="4" s="1"/>
  <c r="AC733" i="4"/>
  <c r="AC734" i="4"/>
  <c r="AY734" i="4" s="1"/>
  <c r="AC735" i="4"/>
  <c r="AY735" i="4" s="1"/>
  <c r="AC736" i="4"/>
  <c r="AY736" i="4" s="1"/>
  <c r="AC737" i="4"/>
  <c r="AY737" i="4" s="1"/>
  <c r="AC738" i="4"/>
  <c r="AY738" i="4" s="1"/>
  <c r="AC739" i="4"/>
  <c r="AY739" i="4" s="1"/>
  <c r="AC740" i="4"/>
  <c r="AY740" i="4" s="1"/>
  <c r="AC741" i="4"/>
  <c r="AC742" i="4"/>
  <c r="AY742" i="4" s="1"/>
  <c r="AC743" i="4"/>
  <c r="AY743" i="4" s="1"/>
  <c r="AC744" i="4"/>
  <c r="AC745" i="4"/>
  <c r="AY745" i="4" s="1"/>
  <c r="AC746" i="4"/>
  <c r="AY746" i="4" s="1"/>
  <c r="AC747" i="4"/>
  <c r="AC748" i="4"/>
  <c r="AY748" i="4" s="1"/>
  <c r="AC749" i="4"/>
  <c r="AY749" i="4" s="1"/>
  <c r="AC750" i="4"/>
  <c r="AY750" i="4" s="1"/>
  <c r="AC751" i="4"/>
  <c r="AY751" i="4" s="1"/>
  <c r="AC752" i="4"/>
  <c r="AY752" i="4" s="1"/>
  <c r="AC753" i="4"/>
  <c r="AC754" i="4"/>
  <c r="AY754" i="4" s="1"/>
  <c r="AC755" i="4"/>
  <c r="AY755" i="4" s="1"/>
  <c r="AC756" i="4"/>
  <c r="AY756" i="4" s="1"/>
  <c r="AC757" i="4"/>
  <c r="AY757" i="4" s="1"/>
  <c r="AC758" i="4"/>
  <c r="AY758" i="4" s="1"/>
  <c r="AC759" i="4"/>
  <c r="AC760" i="4"/>
  <c r="AY760" i="4" s="1"/>
  <c r="AC761" i="4"/>
  <c r="AY761" i="4" s="1"/>
  <c r="AC762" i="4"/>
  <c r="AY762" i="4" s="1"/>
  <c r="AC763" i="4"/>
  <c r="AY763" i="4" s="1"/>
  <c r="AC764" i="4"/>
  <c r="AY764" i="4" s="1"/>
  <c r="AC765" i="4"/>
  <c r="AY765" i="4" s="1"/>
  <c r="AC766" i="4"/>
  <c r="AY766" i="4" s="1"/>
  <c r="AC767" i="4"/>
  <c r="AY767" i="4" s="1"/>
  <c r="AC768" i="4"/>
  <c r="AY768" i="4" s="1"/>
  <c r="AC769" i="4"/>
  <c r="AY769" i="4" s="1"/>
  <c r="AC770" i="4"/>
  <c r="AY770" i="4" s="1"/>
  <c r="AC771" i="4"/>
  <c r="AY771" i="4" s="1"/>
  <c r="AC772" i="4"/>
  <c r="AY772" i="4" s="1"/>
  <c r="AC773" i="4"/>
  <c r="AY773" i="4" s="1"/>
  <c r="AC774" i="4"/>
  <c r="AY774" i="4" s="1"/>
  <c r="AC775" i="4"/>
  <c r="AC776" i="4"/>
  <c r="AY776" i="4" s="1"/>
  <c r="AC777" i="4"/>
  <c r="AY777" i="4" s="1"/>
  <c r="AC778" i="4"/>
  <c r="AY778" i="4" s="1"/>
  <c r="AC779" i="4"/>
  <c r="AY779" i="4" s="1"/>
  <c r="AC780" i="4"/>
  <c r="AY780" i="4" s="1"/>
  <c r="AC781" i="4"/>
  <c r="AY781" i="4" s="1"/>
  <c r="AC782" i="4"/>
  <c r="AY782" i="4" s="1"/>
  <c r="AC783" i="4"/>
  <c r="AY783" i="4" s="1"/>
  <c r="AC784" i="4"/>
  <c r="AY784" i="4" s="1"/>
  <c r="AC785" i="4"/>
  <c r="AY785" i="4" s="1"/>
  <c r="AC786" i="4"/>
  <c r="AY786" i="4" s="1"/>
  <c r="AC787" i="4"/>
  <c r="AC788" i="4"/>
  <c r="AY788" i="4" s="1"/>
  <c r="AC789" i="4"/>
  <c r="AY789" i="4" s="1"/>
  <c r="AC790" i="4"/>
  <c r="AY790" i="4" s="1"/>
  <c r="AC791" i="4"/>
  <c r="AY791" i="4" s="1"/>
  <c r="AC792" i="4"/>
  <c r="AC793" i="4"/>
  <c r="AY793" i="4" s="1"/>
  <c r="AC794" i="4"/>
  <c r="AY794" i="4" s="1"/>
  <c r="AC795" i="4"/>
  <c r="AY795" i="4" s="1"/>
  <c r="AC796" i="4"/>
  <c r="AY796" i="4" s="1"/>
  <c r="AC797" i="4"/>
  <c r="AY797" i="4" s="1"/>
  <c r="AC798" i="4"/>
  <c r="AY798" i="4" s="1"/>
  <c r="AC799" i="4"/>
  <c r="AY799" i="4" s="1"/>
  <c r="AC800" i="4"/>
  <c r="AY800" i="4" s="1"/>
  <c r="AC801" i="4"/>
  <c r="AY801" i="4" s="1"/>
  <c r="AC802" i="4"/>
  <c r="AY802" i="4" s="1"/>
  <c r="AC803" i="4"/>
  <c r="AY803" i="4" s="1"/>
  <c r="AC804" i="4"/>
  <c r="AY804" i="4" s="1"/>
  <c r="AC805" i="4"/>
  <c r="AY805" i="4" s="1"/>
  <c r="AC806" i="4"/>
  <c r="AY806" i="4" s="1"/>
  <c r="AC807" i="4"/>
  <c r="AY807" i="4" s="1"/>
  <c r="AC808" i="4"/>
  <c r="AY808" i="4" s="1"/>
  <c r="AC809" i="4"/>
  <c r="AY809" i="4" s="1"/>
  <c r="AC810" i="4"/>
  <c r="AY810" i="4" s="1"/>
  <c r="AC811" i="4"/>
  <c r="AC812" i="4"/>
  <c r="AY812" i="4" s="1"/>
  <c r="AC813" i="4"/>
  <c r="AY813" i="4" s="1"/>
  <c r="AC814" i="4"/>
  <c r="AY814" i="4" s="1"/>
  <c r="AC815" i="4"/>
  <c r="AY815" i="4" s="1"/>
  <c r="AC816" i="4"/>
  <c r="AC817" i="4"/>
  <c r="AC818" i="4"/>
  <c r="AY818" i="4" s="1"/>
  <c r="AC819" i="4"/>
  <c r="AY819" i="4" s="1"/>
  <c r="AC820" i="4"/>
  <c r="AY820" i="4" s="1"/>
  <c r="AC821" i="4"/>
  <c r="AY821" i="4" s="1"/>
  <c r="AC822" i="4"/>
  <c r="AY822" i="4" s="1"/>
  <c r="AC823" i="4"/>
  <c r="AY823" i="4" s="1"/>
  <c r="AC824" i="4"/>
  <c r="AC825" i="4"/>
  <c r="AY825" i="4" s="1"/>
  <c r="AC826" i="4"/>
  <c r="AY826" i="4" s="1"/>
  <c r="AC827" i="4"/>
  <c r="AC828" i="4"/>
  <c r="AY828" i="4" s="1"/>
  <c r="AC829" i="4"/>
  <c r="AY829" i="4" s="1"/>
  <c r="AC830" i="4"/>
  <c r="AY830" i="4" s="1"/>
  <c r="AC831" i="4"/>
  <c r="AY831" i="4" s="1"/>
  <c r="AC832" i="4"/>
  <c r="AY832" i="4" s="1"/>
  <c r="AC833" i="4"/>
  <c r="AC834" i="4"/>
  <c r="AY834" i="4" s="1"/>
  <c r="AC835" i="4"/>
  <c r="AY835" i="4" s="1"/>
  <c r="AC836" i="4"/>
  <c r="AY836" i="4" s="1"/>
  <c r="AC837" i="4"/>
  <c r="AY837" i="4" s="1"/>
  <c r="AC838" i="4"/>
  <c r="AY838" i="4" s="1"/>
  <c r="AC839" i="4"/>
  <c r="AY839" i="4" s="1"/>
  <c r="AC840" i="4"/>
  <c r="AY840" i="4" s="1"/>
  <c r="AC841" i="4"/>
  <c r="AC842" i="4"/>
  <c r="AY842" i="4" s="1"/>
  <c r="AC843" i="4"/>
  <c r="AY843" i="4" s="1"/>
  <c r="AC844" i="4"/>
  <c r="AC845" i="4"/>
  <c r="AY845" i="4" s="1"/>
  <c r="AC846" i="4"/>
  <c r="AY846" i="4" s="1"/>
  <c r="AC847" i="4"/>
  <c r="AY847" i="4" s="1"/>
  <c r="AC848" i="4"/>
  <c r="AY848" i="4" s="1"/>
  <c r="AC849" i="4"/>
  <c r="AC850" i="4"/>
  <c r="AY850" i="4" s="1"/>
  <c r="AC851" i="4"/>
  <c r="AY851" i="4" s="1"/>
  <c r="AC852" i="4"/>
  <c r="AY852" i="4" s="1"/>
  <c r="AC853" i="4"/>
  <c r="AY853" i="4" s="1"/>
  <c r="AC854" i="4"/>
  <c r="AY854" i="4" s="1"/>
  <c r="AC855" i="4"/>
  <c r="AY855" i="4" s="1"/>
  <c r="AC856" i="4"/>
  <c r="AY856" i="4" s="1"/>
  <c r="AC857" i="4"/>
  <c r="AC858" i="4"/>
  <c r="AY858" i="4" s="1"/>
  <c r="AC859" i="4"/>
  <c r="AY859" i="4" s="1"/>
  <c r="AC860" i="4"/>
  <c r="AY860" i="4" s="1"/>
  <c r="AC861" i="4"/>
  <c r="AY861" i="4" s="1"/>
  <c r="AC862" i="4"/>
  <c r="AY862" i="4" s="1"/>
  <c r="AC863" i="4"/>
  <c r="AY863" i="4" s="1"/>
  <c r="AC864" i="4"/>
  <c r="AY864" i="4" s="1"/>
  <c r="AC865" i="4"/>
  <c r="AC866" i="4"/>
  <c r="AY866" i="4" s="1"/>
  <c r="AC867" i="4"/>
  <c r="AY867" i="4" s="1"/>
  <c r="AC868" i="4"/>
  <c r="AY868" i="4" s="1"/>
  <c r="AC869" i="4"/>
  <c r="AC870" i="4"/>
  <c r="AY870" i="4" s="1"/>
  <c r="AC871" i="4"/>
  <c r="AY871" i="4" s="1"/>
  <c r="AC872" i="4"/>
  <c r="AY872" i="4" s="1"/>
  <c r="AC873" i="4"/>
  <c r="AC874" i="4"/>
  <c r="AY874" i="4" s="1"/>
  <c r="AC875" i="4"/>
  <c r="AY875" i="4" s="1"/>
  <c r="AC876" i="4"/>
  <c r="AC877" i="4"/>
  <c r="AY877" i="4" s="1"/>
  <c r="AC878" i="4"/>
  <c r="AY878" i="4" s="1"/>
  <c r="AC879" i="4"/>
  <c r="AY879" i="4" s="1"/>
  <c r="AC880" i="4"/>
  <c r="AY880" i="4" s="1"/>
  <c r="AC881" i="4"/>
  <c r="AC882" i="4"/>
  <c r="AY882" i="4" s="1"/>
  <c r="AC883" i="4"/>
  <c r="AY883" i="4" s="1"/>
  <c r="AC884" i="4"/>
  <c r="AY884" i="4" s="1"/>
  <c r="AC885" i="4"/>
  <c r="AY885" i="4" s="1"/>
  <c r="AC886" i="4"/>
  <c r="AY886" i="4" s="1"/>
  <c r="AC887" i="4"/>
  <c r="AY887" i="4" s="1"/>
  <c r="AC888" i="4"/>
  <c r="AY888" i="4" s="1"/>
  <c r="AC889" i="4"/>
  <c r="AC890" i="4"/>
  <c r="AY890" i="4" s="1"/>
  <c r="AC891" i="4"/>
  <c r="AY891" i="4" s="1"/>
  <c r="AC892" i="4"/>
  <c r="AY892" i="4" s="1"/>
  <c r="AC893" i="4"/>
  <c r="AY893" i="4" s="1"/>
  <c r="AC894" i="4"/>
  <c r="AY894" i="4" s="1"/>
  <c r="AC895" i="4"/>
  <c r="AY895" i="4" s="1"/>
  <c r="AC896" i="4"/>
  <c r="AY896" i="4" s="1"/>
  <c r="AC897" i="4"/>
  <c r="AY897" i="4" s="1"/>
  <c r="AC898" i="4"/>
  <c r="AY898" i="4" s="1"/>
  <c r="AC899" i="4"/>
  <c r="AC900" i="4"/>
  <c r="AY900" i="4" s="1"/>
  <c r="AC901" i="4"/>
  <c r="AY901" i="4" s="1"/>
  <c r="AC902" i="4"/>
  <c r="AY902" i="4" s="1"/>
  <c r="AC903" i="4"/>
  <c r="AY903" i="4" s="1"/>
  <c r="AC904" i="4"/>
  <c r="AY904" i="4" s="1"/>
  <c r="AC905" i="4"/>
  <c r="AY905" i="4" s="1"/>
  <c r="AC906" i="4"/>
  <c r="AY906" i="4" s="1"/>
  <c r="AC907" i="4"/>
  <c r="AC908" i="4"/>
  <c r="AY908" i="4" s="1"/>
  <c r="AC909" i="4"/>
  <c r="AC910" i="4"/>
  <c r="AY910" i="4" s="1"/>
  <c r="AC911" i="4"/>
  <c r="AY911" i="4" s="1"/>
  <c r="AC912" i="4"/>
  <c r="AY912" i="4" s="1"/>
  <c r="AC913" i="4"/>
  <c r="AY913" i="4" s="1"/>
  <c r="AC914" i="4"/>
  <c r="AY914" i="4" s="1"/>
  <c r="AC915" i="4"/>
  <c r="AY915" i="4" s="1"/>
  <c r="AC916" i="4"/>
  <c r="AY916" i="4" s="1"/>
  <c r="AC917" i="4"/>
  <c r="AY917" i="4" s="1"/>
  <c r="AC918" i="4"/>
  <c r="AY918" i="4" s="1"/>
  <c r="AC919" i="4"/>
  <c r="AY919" i="4" s="1"/>
  <c r="AC920" i="4"/>
  <c r="AY920" i="4" s="1"/>
  <c r="AC921" i="4"/>
  <c r="AY921" i="4" s="1"/>
  <c r="AC922" i="4"/>
  <c r="AY922" i="4" s="1"/>
  <c r="AC923" i="4"/>
  <c r="AC924" i="4"/>
  <c r="AY924" i="4" s="1"/>
  <c r="AC925" i="4"/>
  <c r="AY925" i="4" s="1"/>
  <c r="AC926" i="4"/>
  <c r="AY926" i="4" s="1"/>
  <c r="AC927" i="4"/>
  <c r="AY927" i="4" s="1"/>
  <c r="AC928" i="4"/>
  <c r="AY928" i="4" s="1"/>
  <c r="AC929" i="4"/>
  <c r="AY929" i="4" s="1"/>
  <c r="AC930" i="4"/>
  <c r="AY930" i="4" s="1"/>
  <c r="AC931" i="4"/>
  <c r="AC932" i="4"/>
  <c r="AY932" i="4" s="1"/>
  <c r="AC933" i="4"/>
  <c r="AY933" i="4" s="1"/>
  <c r="AC934" i="4"/>
  <c r="AY934" i="4" s="1"/>
  <c r="AC935" i="4"/>
  <c r="AY935" i="4" s="1"/>
  <c r="AC936" i="4"/>
  <c r="AY936" i="4" s="1"/>
  <c r="AC937" i="4"/>
  <c r="AY937" i="4" s="1"/>
  <c r="AC938" i="4"/>
  <c r="AY938" i="4" s="1"/>
  <c r="AC939" i="4"/>
  <c r="AC940" i="4"/>
  <c r="AY940" i="4" s="1"/>
  <c r="AC941" i="4"/>
  <c r="AY941" i="4" s="1"/>
  <c r="AC942" i="4"/>
  <c r="AY942" i="4" s="1"/>
  <c r="AC943" i="4"/>
  <c r="AY943" i="4" s="1"/>
  <c r="AC944" i="4"/>
  <c r="AY944" i="4" s="1"/>
  <c r="AC945" i="4"/>
  <c r="AY945" i="4" s="1"/>
  <c r="AC946" i="4"/>
  <c r="AY946" i="4" s="1"/>
  <c r="AC947" i="4"/>
  <c r="AY947" i="4" s="1"/>
  <c r="AC948" i="4"/>
  <c r="AY948" i="4" s="1"/>
  <c r="AC949" i="4"/>
  <c r="AY949" i="4" s="1"/>
  <c r="AC950" i="4"/>
  <c r="AY950" i="4" s="1"/>
  <c r="AC951" i="4"/>
  <c r="AY951" i="4" s="1"/>
  <c r="AC952" i="4"/>
  <c r="AY952" i="4" s="1"/>
  <c r="AC953" i="4"/>
  <c r="AC954" i="4"/>
  <c r="AY954" i="4" s="1"/>
  <c r="AC955" i="4"/>
  <c r="AY955" i="4" s="1"/>
  <c r="AC956" i="4"/>
  <c r="AY956" i="4" s="1"/>
  <c r="AC957" i="4"/>
  <c r="AY957" i="4" s="1"/>
  <c r="AC958" i="4"/>
  <c r="AY958" i="4" s="1"/>
  <c r="AC959" i="4"/>
  <c r="AY959" i="4" s="1"/>
  <c r="AC960" i="4"/>
  <c r="AY960" i="4" s="1"/>
  <c r="AC961" i="4"/>
  <c r="AY961" i="4" s="1"/>
  <c r="AC962" i="4"/>
  <c r="AY962" i="4" s="1"/>
  <c r="AC963" i="4"/>
  <c r="AY963" i="4" s="1"/>
  <c r="AC964" i="4"/>
  <c r="AY964" i="4" s="1"/>
  <c r="AC965" i="4"/>
  <c r="AY965" i="4" s="1"/>
  <c r="AC966" i="4"/>
  <c r="AY966" i="4" s="1"/>
  <c r="AC967" i="4"/>
  <c r="AY967" i="4" s="1"/>
  <c r="AC968" i="4"/>
  <c r="AY968" i="4" s="1"/>
  <c r="AC969" i="4"/>
  <c r="AY969" i="4" s="1"/>
  <c r="AC970" i="4"/>
  <c r="AY970" i="4" s="1"/>
  <c r="AC971" i="4"/>
  <c r="AC972" i="4"/>
  <c r="AY972" i="4" s="1"/>
  <c r="AC973" i="4"/>
  <c r="AC974" i="4"/>
  <c r="AY974" i="4" s="1"/>
  <c r="AC975" i="4"/>
  <c r="AY975" i="4" s="1"/>
  <c r="AC976" i="4"/>
  <c r="AY976" i="4" s="1"/>
  <c r="AC977" i="4"/>
  <c r="AC978" i="4"/>
  <c r="AY978" i="4" s="1"/>
  <c r="AC979" i="4"/>
  <c r="AC980" i="4"/>
  <c r="AY980" i="4" s="1"/>
  <c r="AC981" i="4"/>
  <c r="AC982" i="4"/>
  <c r="AY982" i="4" s="1"/>
  <c r="AC983" i="4"/>
  <c r="AY983" i="4" s="1"/>
  <c r="AC984" i="4"/>
  <c r="AY984" i="4" s="1"/>
  <c r="AC985" i="4"/>
  <c r="AY985" i="4" s="1"/>
  <c r="AC986" i="4"/>
  <c r="AC987" i="4"/>
  <c r="AY987" i="4" s="1"/>
  <c r="AC988" i="4"/>
  <c r="AY988" i="4" s="1"/>
  <c r="AC989" i="4"/>
  <c r="AY989" i="4" s="1"/>
  <c r="AC990" i="4"/>
  <c r="AY990" i="4" s="1"/>
  <c r="AC991" i="4"/>
  <c r="AY991" i="4" s="1"/>
  <c r="AC992" i="4"/>
  <c r="AY992" i="4" s="1"/>
  <c r="AC993" i="4"/>
  <c r="AY993" i="4" s="1"/>
  <c r="AC994" i="4"/>
  <c r="AY994" i="4" s="1"/>
  <c r="AC995" i="4"/>
  <c r="AC996" i="4"/>
  <c r="AY996" i="4" s="1"/>
  <c r="AC997" i="4"/>
  <c r="AC998" i="4"/>
  <c r="AY998" i="4" s="1"/>
  <c r="AC999" i="4"/>
  <c r="AY999" i="4" s="1"/>
  <c r="AC1000" i="4"/>
  <c r="AY1000" i="4" s="1"/>
  <c r="AC1001" i="4"/>
  <c r="AY1001" i="4" s="1"/>
  <c r="AC1002" i="4"/>
  <c r="AC1003" i="4"/>
  <c r="AY1003" i="4" s="1"/>
  <c r="AC1004" i="4"/>
  <c r="AY1004" i="4" s="1"/>
  <c r="AC1005" i="4"/>
  <c r="AY1005" i="4" s="1"/>
  <c r="AC1006" i="4"/>
  <c r="AY1006" i="4" s="1"/>
  <c r="AC1007" i="4"/>
  <c r="AY1007" i="4" s="1"/>
  <c r="AC1008" i="4"/>
  <c r="AY1008" i="4" s="1"/>
  <c r="AC1009" i="4"/>
  <c r="AY1009" i="4" s="1"/>
  <c r="AC1010" i="4"/>
  <c r="AY1010" i="4" s="1"/>
  <c r="AC1011" i="4"/>
  <c r="AY1011" i="4" s="1"/>
  <c r="AC1012" i="4"/>
  <c r="AY1012" i="4" s="1"/>
  <c r="AC1013" i="4"/>
  <c r="AY1013" i="4" s="1"/>
  <c r="AC1014" i="4"/>
  <c r="AY1014" i="4" s="1"/>
  <c r="AC1015" i="4"/>
  <c r="AY1015" i="4" s="1"/>
  <c r="AC1016" i="4"/>
  <c r="AY1016" i="4" s="1"/>
  <c r="AC1017" i="4"/>
  <c r="AC1018" i="4"/>
  <c r="AY1018" i="4" s="1"/>
  <c r="AC1019" i="4"/>
  <c r="AY1019" i="4" s="1"/>
  <c r="AC1020" i="4"/>
  <c r="AY1020" i="4" s="1"/>
  <c r="AC1021" i="4"/>
  <c r="AY1021" i="4" s="1"/>
  <c r="AC1022" i="4"/>
  <c r="AC1023" i="4"/>
  <c r="AY1023" i="4" s="1"/>
  <c r="AC1024" i="4"/>
  <c r="AY1024" i="4" s="1"/>
  <c r="AC1025" i="4"/>
  <c r="AY1025" i="4" s="1"/>
  <c r="AC1026" i="4"/>
  <c r="AY1026" i="4" s="1"/>
  <c r="AC1027" i="4"/>
  <c r="AY1027" i="4" s="1"/>
  <c r="AC1028" i="4"/>
  <c r="AY1028" i="4" s="1"/>
  <c r="AC1029" i="4"/>
  <c r="AY1029" i="4" s="1"/>
  <c r="AC1030" i="4"/>
  <c r="AY1030" i="4" s="1"/>
  <c r="AC1031" i="4"/>
  <c r="AY1031" i="4" s="1"/>
  <c r="AC1032" i="4"/>
  <c r="AY1032" i="4" s="1"/>
  <c r="AC1033" i="4"/>
  <c r="AY1033" i="4" s="1"/>
  <c r="AC1034" i="4"/>
  <c r="AC1035" i="4"/>
  <c r="AY1035" i="4" s="1"/>
  <c r="AC1036" i="4"/>
  <c r="AY1036" i="4" s="1"/>
  <c r="AC1037" i="4"/>
  <c r="AY1037" i="4" s="1"/>
  <c r="AC1038" i="4"/>
  <c r="AY1038" i="4" s="1"/>
  <c r="AC1039" i="4"/>
  <c r="AC1040" i="4"/>
  <c r="AY1040" i="4" s="1"/>
  <c r="AC1041" i="4"/>
  <c r="AY1041" i="4" s="1"/>
  <c r="AC1042" i="4"/>
  <c r="AY1042" i="4" s="1"/>
  <c r="AC1043" i="4"/>
  <c r="AY1043" i="4" s="1"/>
  <c r="AC1044" i="4"/>
  <c r="AY1044" i="4" s="1"/>
  <c r="AC1045" i="4"/>
  <c r="AY1045" i="4" s="1"/>
  <c r="AC1046" i="4"/>
  <c r="AC1047" i="4"/>
  <c r="AY1047" i="4" s="1"/>
  <c r="AC1048" i="4"/>
  <c r="AY1048" i="4" s="1"/>
  <c r="AC1049" i="4"/>
  <c r="AY1049" i="4" s="1"/>
  <c r="AC1050" i="4"/>
  <c r="AY1050" i="4" s="1"/>
  <c r="AC1051" i="4"/>
  <c r="AY1051" i="4" s="1"/>
  <c r="AC1052" i="4"/>
  <c r="AY1052" i="4" s="1"/>
  <c r="AC1053" i="4"/>
  <c r="AY1053" i="4" s="1"/>
  <c r="AC1054" i="4"/>
  <c r="AY1054" i="4" s="1"/>
  <c r="AC1055" i="4"/>
  <c r="AY1055" i="4" s="1"/>
  <c r="AC1056" i="4"/>
  <c r="AC1057" i="4"/>
  <c r="AY1057" i="4" s="1"/>
  <c r="AC1058" i="4"/>
  <c r="AY1058" i="4" s="1"/>
  <c r="AC1059" i="4"/>
  <c r="AY1059" i="4" s="1"/>
  <c r="AC1060" i="4"/>
  <c r="AY1060" i="4" s="1"/>
  <c r="AC1061" i="4"/>
  <c r="AY1061" i="4" s="1"/>
  <c r="AC1062" i="4"/>
  <c r="AY1062" i="4" s="1"/>
  <c r="AC1063" i="4"/>
  <c r="AY1063" i="4" s="1"/>
  <c r="AC1064" i="4"/>
  <c r="AY1064" i="4" s="1"/>
  <c r="AC1065" i="4"/>
  <c r="AY1065" i="4" s="1"/>
  <c r="AC1066" i="4"/>
  <c r="AC1067" i="4"/>
  <c r="AY1067" i="4" s="1"/>
  <c r="AC1068" i="4"/>
  <c r="AY1068" i="4" s="1"/>
  <c r="BE2" i="4"/>
  <c r="AY4" i="4"/>
  <c r="BE4" i="4"/>
  <c r="BE7" i="4"/>
  <c r="AY9" i="4"/>
  <c r="BE9" i="4"/>
  <c r="AJ10" i="4"/>
  <c r="AJ11" i="4"/>
  <c r="AM11" i="4" s="1"/>
  <c r="BE11" i="4"/>
  <c r="BE12" i="4"/>
  <c r="AY13" i="4"/>
  <c r="BE14" i="4"/>
  <c r="BE15" i="4"/>
  <c r="BE16" i="4"/>
  <c r="AY17" i="4"/>
  <c r="AJ17" i="4"/>
  <c r="AO17" i="4" s="1"/>
  <c r="AR17" i="4" s="1"/>
  <c r="BE18" i="4"/>
  <c r="AK18" i="4"/>
  <c r="BE19" i="4"/>
  <c r="AY20" i="4"/>
  <c r="BE20" i="4"/>
  <c r="AM20" i="4"/>
  <c r="AN20" i="4"/>
  <c r="AY21" i="4"/>
  <c r="BE21" i="4"/>
  <c r="AY22" i="4"/>
  <c r="AJ22" i="4"/>
  <c r="BE22" i="4"/>
  <c r="BE23" i="4"/>
  <c r="AK23" i="4"/>
  <c r="BE24" i="4"/>
  <c r="AT24" i="4"/>
  <c r="BE25" i="4"/>
  <c r="AJ26" i="4"/>
  <c r="BE26" i="4"/>
  <c r="AN26" i="4"/>
  <c r="BE27" i="4"/>
  <c r="BE28" i="4"/>
  <c r="AY29" i="4"/>
  <c r="BE29" i="4"/>
  <c r="AJ30" i="4"/>
  <c r="BE30" i="4"/>
  <c r="AN30" i="4"/>
  <c r="BE32" i="4"/>
  <c r="AY33" i="4"/>
  <c r="BE33" i="4"/>
  <c r="BE34" i="4"/>
  <c r="AK34" i="4"/>
  <c r="AY35" i="4"/>
  <c r="BE36" i="4"/>
  <c r="AY37" i="4"/>
  <c r="BE37" i="4"/>
  <c r="AJ38" i="4"/>
  <c r="AL38" i="4" s="1"/>
  <c r="BE38" i="4"/>
  <c r="BE39" i="4"/>
  <c r="AO39" i="4"/>
  <c r="BE40" i="4"/>
  <c r="AY41" i="4"/>
  <c r="AJ42" i="4"/>
  <c r="AM42" i="4" s="1"/>
  <c r="BE42" i="4"/>
  <c r="AY43" i="4"/>
  <c r="BE44" i="4"/>
  <c r="BE45" i="4"/>
  <c r="AJ46" i="4"/>
  <c r="AS46" i="4" s="1"/>
  <c r="AY47" i="4"/>
  <c r="AJ47" i="4"/>
  <c r="AY49" i="4"/>
  <c r="BE49" i="4"/>
  <c r="BE51" i="4"/>
  <c r="BE52" i="4"/>
  <c r="AK52" i="4"/>
  <c r="AY53" i="4"/>
  <c r="BE53" i="4"/>
  <c r="AJ54" i="4"/>
  <c r="BE55" i="4"/>
  <c r="AJ56" i="4"/>
  <c r="BE56" i="4"/>
  <c r="AJ57" i="4"/>
  <c r="BE57" i="4"/>
  <c r="AJ58" i="4"/>
  <c r="AM58" i="4" s="1"/>
  <c r="BE58" i="4"/>
  <c r="AJ60" i="4"/>
  <c r="AM60" i="4" s="1"/>
  <c r="BE60" i="4"/>
  <c r="AY61" i="4"/>
  <c r="AJ61" i="4"/>
  <c r="AE61" i="4" s="1"/>
  <c r="AJ62" i="4"/>
  <c r="AM62" i="4" s="1"/>
  <c r="BE62" i="4"/>
  <c r="AJ63" i="4"/>
  <c r="BE63" i="4"/>
  <c r="BE64" i="4"/>
  <c r="AK64" i="4"/>
  <c r="AT64" i="4" s="1"/>
  <c r="AY65" i="4"/>
  <c r="AJ65" i="4"/>
  <c r="BE66" i="4"/>
  <c r="BE67" i="4"/>
  <c r="BE68" i="4"/>
  <c r="BE69" i="4"/>
  <c r="BE70" i="4"/>
  <c r="AK70" i="4"/>
  <c r="BE71" i="4"/>
  <c r="AY73" i="4"/>
  <c r="AJ74" i="4"/>
  <c r="BE75" i="4"/>
  <c r="AY76" i="4"/>
  <c r="BE76" i="4"/>
  <c r="AJ78" i="4"/>
  <c r="AO78" i="4" s="1"/>
  <c r="BE78" i="4"/>
  <c r="AY80" i="4"/>
  <c r="AJ80" i="4"/>
  <c r="BE80" i="4"/>
  <c r="BE81" i="4"/>
  <c r="AJ82" i="4"/>
  <c r="AE82" i="4" s="1"/>
  <c r="BE82" i="4"/>
  <c r="BE83" i="4"/>
  <c r="BE84" i="4"/>
  <c r="AM84" i="4"/>
  <c r="AJ85" i="4"/>
  <c r="AO85" i="4" s="1"/>
  <c r="AQ85" i="4" s="1"/>
  <c r="BE86" i="4"/>
  <c r="BE87" i="4"/>
  <c r="BE88" i="4"/>
  <c r="AY89" i="4"/>
  <c r="BE89" i="4"/>
  <c r="BE90" i="4"/>
  <c r="AJ91" i="4"/>
  <c r="BE91" i="4"/>
  <c r="AJ93" i="4"/>
  <c r="BE93" i="4"/>
  <c r="AK93" i="4"/>
  <c r="AJ94" i="4"/>
  <c r="AM94" i="4" s="1"/>
  <c r="BE94" i="4"/>
  <c r="AJ95" i="4"/>
  <c r="AJ96" i="4"/>
  <c r="AM96" i="4" s="1"/>
  <c r="BE96" i="4"/>
  <c r="BE97" i="4"/>
  <c r="BE98" i="4"/>
  <c r="AK98" i="4"/>
  <c r="AT98" i="4" s="1"/>
  <c r="AJ99" i="4"/>
  <c r="AO99" i="4" s="1"/>
  <c r="BE99" i="4"/>
  <c r="AJ100" i="4"/>
  <c r="BE100" i="4"/>
  <c r="BE101" i="4"/>
  <c r="BE102" i="4"/>
  <c r="BE103" i="4"/>
  <c r="BE104" i="4"/>
  <c r="AK104" i="4"/>
  <c r="AT104" i="4" s="1"/>
  <c r="BE105" i="4"/>
  <c r="BE106" i="4"/>
  <c r="AJ107" i="4"/>
  <c r="BE107" i="4"/>
  <c r="AN107" i="4"/>
  <c r="BE108" i="4"/>
  <c r="BE109" i="4"/>
  <c r="BE110" i="4"/>
  <c r="AY111" i="4"/>
  <c r="AJ111" i="4"/>
  <c r="AE111" i="4" s="1"/>
  <c r="BE111" i="4"/>
  <c r="AJ112" i="4"/>
  <c r="BE112" i="4"/>
  <c r="BE113" i="4"/>
  <c r="BE114" i="4"/>
  <c r="AK114" i="4"/>
  <c r="AO114" i="4"/>
  <c r="BE115" i="4"/>
  <c r="AJ116" i="4"/>
  <c r="AS116" i="4" s="1"/>
  <c r="BE116" i="4"/>
  <c r="AO116" i="4"/>
  <c r="BE117" i="4"/>
  <c r="AJ118" i="4"/>
  <c r="BE118" i="4"/>
  <c r="AO118" i="4"/>
  <c r="BE119" i="4"/>
  <c r="BE120" i="4"/>
  <c r="AN120" i="4"/>
  <c r="AP120" i="4" s="1"/>
  <c r="AJ121" i="4"/>
  <c r="BE121" i="4"/>
  <c r="AM121" i="4"/>
  <c r="AJ122" i="4"/>
  <c r="AV122" i="4" s="1"/>
  <c r="AJ123" i="4"/>
  <c r="AJ124" i="4"/>
  <c r="AJ125" i="4"/>
  <c r="AO125" i="4" s="1"/>
  <c r="AQ125" i="4" s="1"/>
  <c r="AJ126" i="4"/>
  <c r="AJ127" i="4"/>
  <c r="AJ128" i="4"/>
  <c r="AW128" i="4" s="1"/>
  <c r="AJ129" i="4"/>
  <c r="AM129" i="4" s="1"/>
  <c r="AJ130" i="4"/>
  <c r="AW130" i="4" s="1"/>
  <c r="AY131" i="4"/>
  <c r="AJ131" i="4"/>
  <c r="AR131" i="4" s="1"/>
  <c r="AJ132" i="4"/>
  <c r="AO132" i="4" s="1"/>
  <c r="AQ132" i="4" s="1"/>
  <c r="AJ133" i="4"/>
  <c r="AJ134" i="4"/>
  <c r="AJ135" i="4"/>
  <c r="AO135" i="4" s="1"/>
  <c r="AQ135" i="4" s="1"/>
  <c r="AJ136" i="4"/>
  <c r="AJ137" i="4"/>
  <c r="AS137" i="4" s="1"/>
  <c r="AJ138" i="4"/>
  <c r="AO138" i="4" s="1"/>
  <c r="AQ138" i="4" s="1"/>
  <c r="AJ139" i="4"/>
  <c r="AJ140" i="4"/>
  <c r="AJ141" i="4"/>
  <c r="AT141" i="4" s="1"/>
  <c r="AJ142" i="4"/>
  <c r="AJ143" i="4"/>
  <c r="AJ144" i="4"/>
  <c r="AW144" i="4" s="1"/>
  <c r="AY145" i="4"/>
  <c r="AJ145" i="4"/>
  <c r="AO145" i="4" s="1"/>
  <c r="AQ145" i="4" s="1"/>
  <c r="AJ146" i="4"/>
  <c r="AJ147" i="4"/>
  <c r="AJ148" i="4"/>
  <c r="AS148" i="4" s="1"/>
  <c r="AJ149" i="4"/>
  <c r="AJ150" i="4"/>
  <c r="AU150" i="4" s="1"/>
  <c r="AJ151" i="4"/>
  <c r="AJ152" i="4"/>
  <c r="AW152" i="4" s="1"/>
  <c r="AJ153" i="4"/>
  <c r="AT153" i="4" s="1"/>
  <c r="AJ154" i="4"/>
  <c r="AJ155" i="4"/>
  <c r="AJ156" i="4"/>
  <c r="AR156" i="4" s="1"/>
  <c r="AJ157" i="4"/>
  <c r="AT157" i="4" s="1"/>
  <c r="AJ158" i="4"/>
  <c r="AR158" i="4" s="1"/>
  <c r="AJ159" i="4"/>
  <c r="AO159" i="4" s="1"/>
  <c r="AQ159" i="4" s="1"/>
  <c r="AJ160" i="4"/>
  <c r="AJ161" i="4"/>
  <c r="AO161" i="4" s="1"/>
  <c r="AQ161" i="4" s="1"/>
  <c r="AJ162" i="4"/>
  <c r="AW162" i="4" s="1"/>
  <c r="AY163" i="4"/>
  <c r="AJ163" i="4"/>
  <c r="AJ164" i="4"/>
  <c r="AJ165" i="4"/>
  <c r="AO165" i="4" s="1"/>
  <c r="AQ165" i="4" s="1"/>
  <c r="AJ166" i="4"/>
  <c r="AJ167" i="4"/>
  <c r="AJ168" i="4"/>
  <c r="AT168" i="4" s="1"/>
  <c r="AJ169" i="4"/>
  <c r="AO169" i="4" s="1"/>
  <c r="AQ169" i="4" s="1"/>
  <c r="AJ170" i="4"/>
  <c r="AJ171" i="4"/>
  <c r="AJ172" i="4"/>
  <c r="AJ173" i="4"/>
  <c r="AJ174" i="4"/>
  <c r="AT174" i="4" s="1"/>
  <c r="AJ175" i="4"/>
  <c r="AV175" i="4" s="1"/>
  <c r="AJ176" i="4"/>
  <c r="AY177" i="4"/>
  <c r="AJ177" i="4"/>
  <c r="AJ178" i="4"/>
  <c r="AN178" i="4" s="1"/>
  <c r="AJ179" i="4"/>
  <c r="AJ180" i="4"/>
  <c r="AJ181" i="4"/>
  <c r="AJ182" i="4"/>
  <c r="AJ183" i="4"/>
  <c r="AO183" i="4" s="1"/>
  <c r="AQ183" i="4" s="1"/>
  <c r="AJ184" i="4"/>
  <c r="AW184" i="4" s="1"/>
  <c r="AJ185" i="4"/>
  <c r="AJ186" i="4"/>
  <c r="AO186" i="4" s="1"/>
  <c r="AY187" i="4"/>
  <c r="AJ187" i="4"/>
  <c r="AP187" i="4" s="1"/>
  <c r="AJ188" i="4"/>
  <c r="AJ189" i="4"/>
  <c r="AU189" i="4" s="1"/>
  <c r="AJ190" i="4"/>
  <c r="AJ191" i="4"/>
  <c r="AO191" i="4" s="1"/>
  <c r="AQ191" i="4" s="1"/>
  <c r="AJ192" i="4"/>
  <c r="AW192" i="4" s="1"/>
  <c r="AJ193" i="4"/>
  <c r="AE193" i="4" s="1"/>
  <c r="AJ194" i="4"/>
  <c r="AW194" i="4" s="1"/>
  <c r="AY195" i="4"/>
  <c r="AJ195" i="4"/>
  <c r="AJ196" i="4"/>
  <c r="AJ197" i="4"/>
  <c r="AT197" i="4" s="1"/>
  <c r="AJ198" i="4"/>
  <c r="AW198" i="4" s="1"/>
  <c r="AJ199" i="4"/>
  <c r="AJ200" i="4"/>
  <c r="AJ201" i="4"/>
  <c r="AJ202" i="4"/>
  <c r="AJ203" i="4"/>
  <c r="AO203" i="4" s="1"/>
  <c r="AQ203" i="4" s="1"/>
  <c r="AJ204" i="4"/>
  <c r="AT204" i="4" s="1"/>
  <c r="AJ205" i="4"/>
  <c r="AT205" i="4" s="1"/>
  <c r="AJ206" i="4"/>
  <c r="AJ207" i="4"/>
  <c r="AT207" i="4" s="1"/>
  <c r="AJ208" i="4"/>
  <c r="AJ209" i="4"/>
  <c r="AO209" i="4" s="1"/>
  <c r="AQ209" i="4" s="1"/>
  <c r="AJ210" i="4"/>
  <c r="AJ211" i="4"/>
  <c r="AJ212" i="4"/>
  <c r="AJ213" i="4"/>
  <c r="AO213" i="4" s="1"/>
  <c r="AQ213" i="4" s="1"/>
  <c r="AJ214" i="4"/>
  <c r="AJ215" i="4"/>
  <c r="AO215" i="4" s="1"/>
  <c r="AQ215" i="4" s="1"/>
  <c r="AJ216" i="4"/>
  <c r="AJ217" i="4"/>
  <c r="AT217" i="4" s="1"/>
  <c r="AJ218" i="4"/>
  <c r="AO218" i="4" s="1"/>
  <c r="AQ218" i="4" s="1"/>
  <c r="AJ219" i="4"/>
  <c r="AJ220" i="4"/>
  <c r="AW220" i="4" s="1"/>
  <c r="AY221" i="4"/>
  <c r="AJ221" i="4"/>
  <c r="AJ222" i="4"/>
  <c r="AT222" i="4" s="1"/>
  <c r="AJ223" i="4"/>
  <c r="AJ224" i="4"/>
  <c r="AO224" i="4" s="1"/>
  <c r="AQ224" i="4" s="1"/>
  <c r="AJ225" i="4"/>
  <c r="AO225" i="4" s="1"/>
  <c r="AQ225" i="4" s="1"/>
  <c r="AJ226" i="4"/>
  <c r="AE226" i="4" s="1"/>
  <c r="AJ227" i="4"/>
  <c r="AO227" i="4" s="1"/>
  <c r="AQ227" i="4" s="1"/>
  <c r="AJ228" i="4"/>
  <c r="AJ229" i="4"/>
  <c r="AR229" i="4" s="1"/>
  <c r="AJ230" i="4"/>
  <c r="AE230" i="4" s="1"/>
  <c r="AJ231" i="4"/>
  <c r="AJ232" i="4"/>
  <c r="AV232" i="4" s="1"/>
  <c r="AJ233" i="4"/>
  <c r="AO233" i="4" s="1"/>
  <c r="AQ233" i="4" s="1"/>
  <c r="AJ234" i="4"/>
  <c r="AJ235" i="4"/>
  <c r="AO235" i="4" s="1"/>
  <c r="AQ235" i="4" s="1"/>
  <c r="AJ236" i="4"/>
  <c r="AT236" i="4" s="1"/>
  <c r="AJ237" i="4"/>
  <c r="AJ238" i="4"/>
  <c r="AT238" i="4" s="1"/>
  <c r="AJ239" i="4"/>
  <c r="AJ240" i="4"/>
  <c r="AW240" i="4" s="1"/>
  <c r="AY241" i="4"/>
  <c r="AJ241" i="4"/>
  <c r="AJ242" i="4"/>
  <c r="AO242" i="4" s="1"/>
  <c r="AQ242" i="4" s="1"/>
  <c r="AJ243" i="4"/>
  <c r="AJ244" i="4"/>
  <c r="AJ245" i="4"/>
  <c r="AU245" i="4" s="1"/>
  <c r="AJ246" i="4"/>
  <c r="AJ247" i="4"/>
  <c r="AO247" i="4" s="1"/>
  <c r="AQ247" i="4" s="1"/>
  <c r="AJ248" i="4"/>
  <c r="AJ249" i="4"/>
  <c r="AW249" i="4" s="1"/>
  <c r="AJ250" i="4"/>
  <c r="AO250" i="4" s="1"/>
  <c r="AQ250" i="4" s="1"/>
  <c r="AJ251" i="4"/>
  <c r="AJ252" i="4"/>
  <c r="AO252" i="4" s="1"/>
  <c r="AQ252" i="4" s="1"/>
  <c r="AJ253" i="4"/>
  <c r="AS253" i="4" s="1"/>
  <c r="AJ254" i="4"/>
  <c r="AO254" i="4" s="1"/>
  <c r="AQ254" i="4" s="1"/>
  <c r="AJ255" i="4"/>
  <c r="AE255" i="4" s="1"/>
  <c r="AJ256" i="4"/>
  <c r="AJ257" i="4"/>
  <c r="AM257" i="4" s="1"/>
  <c r="AJ258" i="4"/>
  <c r="AY259" i="4"/>
  <c r="AJ259" i="4"/>
  <c r="AJ260" i="4"/>
  <c r="AJ261" i="4"/>
  <c r="AE261" i="4" s="1"/>
  <c r="AJ262" i="4"/>
  <c r="AT262" i="4" s="1"/>
  <c r="AJ263" i="4"/>
  <c r="AJ264" i="4"/>
  <c r="AT264" i="4" s="1"/>
  <c r="AJ265" i="4"/>
  <c r="AJ266" i="4"/>
  <c r="AJ267" i="4"/>
  <c r="AS267" i="4" s="1"/>
  <c r="AJ268" i="4"/>
  <c r="AT268" i="4" s="1"/>
  <c r="AJ269" i="4"/>
  <c r="AM269" i="4" s="1"/>
  <c r="AJ270" i="4"/>
  <c r="AT270" i="4" s="1"/>
  <c r="AW270" i="4"/>
  <c r="AJ271" i="4"/>
  <c r="AS271" i="4" s="1"/>
  <c r="AJ272" i="4"/>
  <c r="AJ273" i="4"/>
  <c r="AJ274" i="4"/>
  <c r="AJ275" i="4"/>
  <c r="AJ276" i="4"/>
  <c r="AJ277" i="4"/>
  <c r="AT277" i="4" s="1"/>
  <c r="AJ278" i="4"/>
  <c r="AJ279" i="4"/>
  <c r="AO279" i="4" s="1"/>
  <c r="AQ279" i="4" s="1"/>
  <c r="AJ280" i="4"/>
  <c r="AJ281" i="4"/>
  <c r="AJ282" i="4"/>
  <c r="AJ283" i="4"/>
  <c r="AJ284" i="4"/>
  <c r="AJ285" i="4"/>
  <c r="AJ286" i="4"/>
  <c r="AJ287" i="4"/>
  <c r="AJ288" i="4"/>
  <c r="AO288" i="4" s="1"/>
  <c r="AQ288" i="4" s="1"/>
  <c r="AJ289" i="4"/>
  <c r="AJ290" i="4"/>
  <c r="AE290" i="4" s="1"/>
  <c r="AJ291" i="4"/>
  <c r="AO291" i="4" s="1"/>
  <c r="AQ291" i="4" s="1"/>
  <c r="AJ292" i="4"/>
  <c r="AJ293" i="4"/>
  <c r="AJ294" i="4"/>
  <c r="AO294" i="4" s="1"/>
  <c r="AQ294" i="4" s="1"/>
  <c r="AJ295" i="4"/>
  <c r="AJ296" i="4"/>
  <c r="AJ297" i="4"/>
  <c r="AJ298" i="4"/>
  <c r="AJ299" i="4"/>
  <c r="AE299" i="4" s="1"/>
  <c r="AJ300" i="4"/>
  <c r="AJ301" i="4"/>
  <c r="AR301" i="4" s="1"/>
  <c r="AJ302" i="4"/>
  <c r="AT302" i="4" s="1"/>
  <c r="AJ303" i="4"/>
  <c r="AE303" i="4" s="1"/>
  <c r="AJ304" i="4"/>
  <c r="AW304" i="4" s="1"/>
  <c r="AJ305" i="4"/>
  <c r="AJ306" i="4"/>
  <c r="AJ307" i="4"/>
  <c r="AJ308" i="4"/>
  <c r="AS308" i="4" s="1"/>
  <c r="AJ309" i="4"/>
  <c r="AO309" i="4" s="1"/>
  <c r="AQ309" i="4" s="1"/>
  <c r="AJ310" i="4"/>
  <c r="AO310" i="4" s="1"/>
  <c r="AQ310" i="4" s="1"/>
  <c r="AJ311" i="4"/>
  <c r="AJ312" i="4"/>
  <c r="AE312" i="4" s="1"/>
  <c r="AJ313" i="4"/>
  <c r="AT313" i="4" s="1"/>
  <c r="AJ314" i="4"/>
  <c r="AO314" i="4" s="1"/>
  <c r="AQ314" i="4" s="1"/>
  <c r="AJ315" i="4"/>
  <c r="AJ316" i="4"/>
  <c r="AW316" i="4"/>
  <c r="AJ317" i="4"/>
  <c r="AT317" i="4" s="1"/>
  <c r="AJ318" i="4"/>
  <c r="AJ319" i="4"/>
  <c r="AJ320" i="4"/>
  <c r="AW320" i="4" s="1"/>
  <c r="AJ321" i="4"/>
  <c r="AJ322" i="4"/>
  <c r="AJ323" i="4"/>
  <c r="AJ324" i="4"/>
  <c r="AY325" i="4"/>
  <c r="AJ325" i="4"/>
  <c r="AJ326" i="4"/>
  <c r="AJ327" i="4"/>
  <c r="AJ328" i="4"/>
  <c r="AJ329" i="4"/>
  <c r="AJ330" i="4"/>
  <c r="AJ331" i="4"/>
  <c r="AJ332" i="4"/>
  <c r="AT332" i="4" s="1"/>
  <c r="AJ333" i="4"/>
  <c r="AJ334" i="4"/>
  <c r="AJ335" i="4"/>
  <c r="AT335" i="4" s="1"/>
  <c r="AJ336" i="4"/>
  <c r="AW336" i="4" s="1"/>
  <c r="AJ337" i="4"/>
  <c r="AJ338" i="4"/>
  <c r="AJ339" i="4"/>
  <c r="AJ340" i="4"/>
  <c r="AW340" i="4" s="1"/>
  <c r="AJ341" i="4"/>
  <c r="AT341" i="4" s="1"/>
  <c r="AJ342" i="4"/>
  <c r="AT342" i="4" s="1"/>
  <c r="AJ343" i="4"/>
  <c r="AJ344" i="4"/>
  <c r="AJ345" i="4"/>
  <c r="AT345" i="4" s="1"/>
  <c r="AJ346" i="4"/>
  <c r="AJ347" i="4"/>
  <c r="AJ348" i="4"/>
  <c r="AW348" i="4" s="1"/>
  <c r="AY349" i="4"/>
  <c r="AJ349" i="4"/>
  <c r="AJ350" i="4"/>
  <c r="AE350" i="4" s="1"/>
  <c r="AJ351" i="4"/>
  <c r="AJ352" i="4"/>
  <c r="AO352" i="4" s="1"/>
  <c r="AQ352" i="4" s="1"/>
  <c r="AJ353" i="4"/>
  <c r="AO353" i="4" s="1"/>
  <c r="AQ353" i="4" s="1"/>
  <c r="AJ354" i="4"/>
  <c r="AJ355" i="4"/>
  <c r="AV355" i="4" s="1"/>
  <c r="AJ356" i="4"/>
  <c r="AJ357" i="4"/>
  <c r="AT357" i="4" s="1"/>
  <c r="AJ358" i="4"/>
  <c r="AO358" i="4" s="1"/>
  <c r="AQ358" i="4" s="1"/>
  <c r="AJ359" i="4"/>
  <c r="AE359" i="4" s="1"/>
  <c r="AJ360" i="4"/>
  <c r="AY361" i="4"/>
  <c r="AJ361" i="4"/>
  <c r="AO361" i="4" s="1"/>
  <c r="AQ361" i="4" s="1"/>
  <c r="AJ362" i="4"/>
  <c r="AE362" i="4" s="1"/>
  <c r="AJ363" i="4"/>
  <c r="AJ364" i="4"/>
  <c r="AJ365" i="4"/>
  <c r="AO365" i="4" s="1"/>
  <c r="AQ365" i="4" s="1"/>
  <c r="AJ366" i="4"/>
  <c r="AT366" i="4" s="1"/>
  <c r="AJ367" i="4"/>
  <c r="AO367" i="4" s="1"/>
  <c r="AQ367" i="4" s="1"/>
  <c r="AJ368" i="4"/>
  <c r="AW368" i="4" s="1"/>
  <c r="AJ369" i="4"/>
  <c r="AJ370" i="4"/>
  <c r="AJ371" i="4"/>
  <c r="AJ372" i="4"/>
  <c r="AY373" i="4"/>
  <c r="AJ373" i="4"/>
  <c r="AT373" i="4" s="1"/>
  <c r="AJ374" i="4"/>
  <c r="AT374" i="4" s="1"/>
  <c r="AJ375" i="4"/>
  <c r="AJ376" i="4"/>
  <c r="AO376" i="4" s="1"/>
  <c r="AQ376" i="4" s="1"/>
  <c r="AJ377" i="4"/>
  <c r="AJ378" i="4"/>
  <c r="AO378" i="4" s="1"/>
  <c r="AQ378" i="4" s="1"/>
  <c r="AJ379" i="4"/>
  <c r="AE379" i="4" s="1"/>
  <c r="AJ380" i="4"/>
  <c r="AJ381" i="4"/>
  <c r="AT381" i="4" s="1"/>
  <c r="AJ382" i="4"/>
  <c r="AT382" i="4" s="1"/>
  <c r="AJ383" i="4"/>
  <c r="AO383" i="4" s="1"/>
  <c r="AQ383" i="4" s="1"/>
  <c r="AJ384" i="4"/>
  <c r="AW384" i="4" s="1"/>
  <c r="AY385" i="4"/>
  <c r="AJ385" i="4"/>
  <c r="AJ386" i="4"/>
  <c r="AE386" i="4" s="1"/>
  <c r="AJ387" i="4"/>
  <c r="AJ388" i="4"/>
  <c r="AJ389" i="4"/>
  <c r="AJ390" i="4"/>
  <c r="AJ391" i="4"/>
  <c r="AO391" i="4" s="1"/>
  <c r="AQ391" i="4" s="1"/>
  <c r="AJ392" i="4"/>
  <c r="AT392" i="4" s="1"/>
  <c r="AJ393" i="4"/>
  <c r="AJ394" i="4"/>
  <c r="AJ395" i="4"/>
  <c r="AJ396" i="4"/>
  <c r="AJ397" i="4"/>
  <c r="AJ398" i="4"/>
  <c r="AJ399" i="4"/>
  <c r="AT399" i="4" s="1"/>
  <c r="AJ400" i="4"/>
  <c r="AR400" i="4" s="1"/>
  <c r="AY401" i="4"/>
  <c r="AJ401" i="4"/>
  <c r="AJ402" i="4"/>
  <c r="AV402" i="4" s="1"/>
  <c r="AJ403" i="4"/>
  <c r="AK403" i="4" s="1"/>
  <c r="AJ404" i="4"/>
  <c r="AW404" i="4" s="1"/>
  <c r="AJ405" i="4"/>
  <c r="AT405" i="4" s="1"/>
  <c r="AJ406" i="4"/>
  <c r="AJ407" i="4"/>
  <c r="AJ408" i="4"/>
  <c r="AJ409" i="4"/>
  <c r="AJ410" i="4"/>
  <c r="AO410" i="4" s="1"/>
  <c r="AQ410" i="4" s="1"/>
  <c r="AJ411" i="4"/>
  <c r="AP411" i="4" s="1"/>
  <c r="AJ412" i="4"/>
  <c r="AW412" i="4" s="1"/>
  <c r="AJ413" i="4"/>
  <c r="AO413" i="4" s="1"/>
  <c r="AQ413" i="4" s="1"/>
  <c r="AJ414" i="4"/>
  <c r="AJ415" i="4"/>
  <c r="AJ416" i="4"/>
  <c r="AY417" i="4"/>
  <c r="AJ417" i="4"/>
  <c r="AJ418" i="4"/>
  <c r="AJ419" i="4"/>
  <c r="AJ420" i="4"/>
  <c r="AJ421" i="4"/>
  <c r="AO421" i="4" s="1"/>
  <c r="AQ421" i="4" s="1"/>
  <c r="AJ422" i="4"/>
  <c r="AT422" i="4" s="1"/>
  <c r="AJ423" i="4"/>
  <c r="AJ424" i="4"/>
  <c r="AT424" i="4" s="1"/>
  <c r="AJ425" i="4"/>
  <c r="AP425" i="4" s="1"/>
  <c r="AJ426" i="4"/>
  <c r="AJ427" i="4"/>
  <c r="AO427" i="4" s="1"/>
  <c r="AQ427" i="4" s="1"/>
  <c r="AJ428" i="4"/>
  <c r="AT428" i="4" s="1"/>
  <c r="AJ429" i="4"/>
  <c r="AJ430" i="4"/>
  <c r="AT430" i="4"/>
  <c r="AW430" i="4"/>
  <c r="AJ431" i="4"/>
  <c r="AJ432" i="4"/>
  <c r="AW432" i="4"/>
  <c r="AJ433" i="4"/>
  <c r="AO433" i="4" s="1"/>
  <c r="AQ433" i="4" s="1"/>
  <c r="AJ434" i="4"/>
  <c r="AO434" i="4" s="1"/>
  <c r="AQ434" i="4" s="1"/>
  <c r="AY435" i="4"/>
  <c r="AJ435" i="4"/>
  <c r="AR435" i="4" s="1"/>
  <c r="AJ436" i="4"/>
  <c r="AW436" i="4" s="1"/>
  <c r="AJ437" i="4"/>
  <c r="AV437" i="4" s="1"/>
  <c r="AJ438" i="4"/>
  <c r="AT438" i="4" s="1"/>
  <c r="AJ439" i="4"/>
  <c r="AM439" i="4" s="1"/>
  <c r="AJ440" i="4"/>
  <c r="AJ441" i="4"/>
  <c r="AJ442" i="4"/>
  <c r="AS442" i="4" s="1"/>
  <c r="AJ443" i="4"/>
  <c r="AE443" i="4" s="1"/>
  <c r="AJ444" i="4"/>
  <c r="AW444" i="4"/>
  <c r="AJ445" i="4"/>
  <c r="AR445" i="4" s="1"/>
  <c r="AJ446" i="4"/>
  <c r="AE446" i="4" s="1"/>
  <c r="AJ447" i="4"/>
  <c r="AM447" i="4" s="1"/>
  <c r="AJ448" i="4"/>
  <c r="AM448" i="4" s="1"/>
  <c r="AJ449" i="4"/>
  <c r="AJ450" i="4"/>
  <c r="AJ451" i="4"/>
  <c r="AJ452" i="4"/>
  <c r="AJ453" i="4"/>
  <c r="AS453" i="4" s="1"/>
  <c r="AJ454" i="4"/>
  <c r="AJ455" i="4"/>
  <c r="AJ456" i="4"/>
  <c r="AP456" i="4" s="1"/>
  <c r="AJ457" i="4"/>
  <c r="AM457" i="4" s="1"/>
  <c r="AJ458" i="4"/>
  <c r="AO458" i="4" s="1"/>
  <c r="AQ458" i="4" s="1"/>
  <c r="AJ459" i="4"/>
  <c r="AJ460" i="4"/>
  <c r="AT460" i="4" s="1"/>
  <c r="AJ461" i="4"/>
  <c r="AT461" i="4" s="1"/>
  <c r="AJ462" i="4"/>
  <c r="AJ463" i="4"/>
  <c r="AT463" i="4" s="1"/>
  <c r="AJ464" i="4"/>
  <c r="AW464" i="4" s="1"/>
  <c r="AY465" i="4"/>
  <c r="AJ465" i="4"/>
  <c r="AO465" i="4" s="1"/>
  <c r="AQ465" i="4" s="1"/>
  <c r="AJ466" i="4"/>
  <c r="AJ467" i="4"/>
  <c r="AJ468" i="4"/>
  <c r="AN468" i="4" s="1"/>
  <c r="AJ469" i="4"/>
  <c r="AJ470" i="4"/>
  <c r="AV470" i="4" s="1"/>
  <c r="AJ471" i="4"/>
  <c r="AO471" i="4" s="1"/>
  <c r="AQ471" i="4" s="1"/>
  <c r="AJ472" i="4"/>
  <c r="AT472" i="4" s="1"/>
  <c r="AJ473" i="4"/>
  <c r="AJ474" i="4"/>
  <c r="AJ475" i="4"/>
  <c r="AR475" i="4" s="1"/>
  <c r="AJ476" i="4"/>
  <c r="AJ477" i="4"/>
  <c r="AT477" i="4" s="1"/>
  <c r="AJ478" i="4"/>
  <c r="AV478" i="4" s="1"/>
  <c r="AJ479" i="4"/>
  <c r="AO479" i="4" s="1"/>
  <c r="AQ479" i="4" s="1"/>
  <c r="AJ480" i="4"/>
  <c r="AY481" i="4"/>
  <c r="AJ481" i="4"/>
  <c r="AJ482" i="4"/>
  <c r="AJ483" i="4"/>
  <c r="AU483" i="4" s="1"/>
  <c r="AJ484" i="4"/>
  <c r="AJ485" i="4"/>
  <c r="AT485" i="4" s="1"/>
  <c r="AJ486" i="4"/>
  <c r="AJ487" i="4"/>
  <c r="AJ488" i="4"/>
  <c r="AT488" i="4" s="1"/>
  <c r="AJ489" i="4"/>
  <c r="AN489" i="4" s="1"/>
  <c r="AJ490" i="4"/>
  <c r="AJ491" i="4"/>
  <c r="AO491" i="4" s="1"/>
  <c r="AQ491" i="4" s="1"/>
  <c r="AJ492" i="4"/>
  <c r="AJ493" i="4"/>
  <c r="AT493" i="4" s="1"/>
  <c r="AJ494" i="4"/>
  <c r="AJ495" i="4"/>
  <c r="AT495" i="4" s="1"/>
  <c r="AJ496" i="4"/>
  <c r="AO496" i="4" s="1"/>
  <c r="AQ496" i="4" s="1"/>
  <c r="AY497" i="4"/>
  <c r="AJ497" i="4"/>
  <c r="AO497" i="4" s="1"/>
  <c r="AQ497" i="4" s="1"/>
  <c r="AJ498" i="4"/>
  <c r="AO498" i="4" s="1"/>
  <c r="AQ498" i="4" s="1"/>
  <c r="AJ499" i="4"/>
  <c r="AR499" i="4" s="1"/>
  <c r="AJ500" i="4"/>
  <c r="AW500" i="4" s="1"/>
  <c r="AJ501" i="4"/>
  <c r="AJ502" i="4"/>
  <c r="AT502" i="4" s="1"/>
  <c r="AJ503" i="4"/>
  <c r="AO503" i="4" s="1"/>
  <c r="AQ503" i="4" s="1"/>
  <c r="AJ504" i="4"/>
  <c r="AT504" i="4" s="1"/>
  <c r="AY505" i="4"/>
  <c r="AJ505" i="4"/>
  <c r="AW505" i="4" s="1"/>
  <c r="AJ506" i="4"/>
  <c r="AT506" i="4" s="1"/>
  <c r="AJ507" i="4"/>
  <c r="AJ508" i="4"/>
  <c r="AN508" i="4" s="1"/>
  <c r="AJ509" i="4"/>
  <c r="AJ510" i="4"/>
  <c r="AT510" i="4" s="1"/>
  <c r="AJ511" i="4"/>
  <c r="AJ512" i="4"/>
  <c r="AJ513" i="4"/>
  <c r="AE513" i="4" s="1"/>
  <c r="AJ514" i="4"/>
  <c r="AY515" i="4"/>
  <c r="AJ515" i="4"/>
  <c r="AT515" i="4" s="1"/>
  <c r="AJ516" i="4"/>
  <c r="AR516" i="4" s="1"/>
  <c r="AJ517" i="4"/>
  <c r="AJ518" i="4"/>
  <c r="AT518" i="4" s="1"/>
  <c r="AW518" i="4"/>
  <c r="AJ519" i="4"/>
  <c r="AO519" i="4" s="1"/>
  <c r="AQ519" i="4" s="1"/>
  <c r="AJ520" i="4"/>
  <c r="AY521" i="4"/>
  <c r="AJ521" i="4"/>
  <c r="AW521" i="4" s="1"/>
  <c r="AJ522" i="4"/>
  <c r="AT522" i="4" s="1"/>
  <c r="AJ523" i="4"/>
  <c r="AJ524" i="4"/>
  <c r="AJ525" i="4"/>
  <c r="AR525" i="4" s="1"/>
  <c r="AJ526" i="4"/>
  <c r="AJ527" i="4"/>
  <c r="AO527" i="4" s="1"/>
  <c r="AQ527" i="4" s="1"/>
  <c r="AJ528" i="4"/>
  <c r="AJ529" i="4"/>
  <c r="AJ530" i="4"/>
  <c r="AJ531" i="4"/>
  <c r="AT531" i="4" s="1"/>
  <c r="AJ532" i="4"/>
  <c r="AO532" i="4" s="1"/>
  <c r="AQ532" i="4" s="1"/>
  <c r="AY533" i="4"/>
  <c r="AJ533" i="4"/>
  <c r="AJ534" i="4"/>
  <c r="AT534" i="4" s="1"/>
  <c r="AJ535" i="4"/>
  <c r="AJ536" i="4"/>
  <c r="AJ537" i="4"/>
  <c r="AJ538" i="4"/>
  <c r="AT538" i="4" s="1"/>
  <c r="AY539" i="4"/>
  <c r="AJ539" i="4"/>
  <c r="AJ540" i="4"/>
  <c r="AP540" i="4" s="1"/>
  <c r="AJ541" i="4"/>
  <c r="AJ542" i="4"/>
  <c r="AW542" i="4" s="1"/>
  <c r="AJ543" i="4"/>
  <c r="AJ544" i="4"/>
  <c r="AJ545" i="4"/>
  <c r="AJ546" i="4"/>
  <c r="AY547" i="4"/>
  <c r="AJ547" i="4"/>
  <c r="AT547" i="4" s="1"/>
  <c r="AJ548" i="4"/>
  <c r="AJ549" i="4"/>
  <c r="AJ550" i="4"/>
  <c r="AT550" i="4" s="1"/>
  <c r="AJ551" i="4"/>
  <c r="AJ552" i="4"/>
  <c r="AV552" i="4" s="1"/>
  <c r="AY553" i="4"/>
  <c r="AJ553" i="4"/>
  <c r="AJ554" i="4"/>
  <c r="AT554" i="4" s="1"/>
  <c r="AJ555" i="4"/>
  <c r="AJ556" i="4"/>
  <c r="AT556" i="4" s="1"/>
  <c r="AJ557" i="4"/>
  <c r="AW557" i="4" s="1"/>
  <c r="AJ558" i="4"/>
  <c r="AT558" i="4" s="1"/>
  <c r="AJ559" i="4"/>
  <c r="AM559" i="4" s="1"/>
  <c r="AJ560" i="4"/>
  <c r="AJ561" i="4"/>
  <c r="AJ562" i="4"/>
  <c r="AT562" i="4" s="1"/>
  <c r="AJ563" i="4"/>
  <c r="AT563" i="4" s="1"/>
  <c r="AJ564" i="4"/>
  <c r="AJ565" i="4"/>
  <c r="AT565" i="4" s="1"/>
  <c r="AJ566" i="4"/>
  <c r="AT566" i="4" s="1"/>
  <c r="AJ567" i="4"/>
  <c r="AY568" i="4"/>
  <c r="AJ568" i="4"/>
  <c r="AT568" i="4" s="1"/>
  <c r="AJ569" i="4"/>
  <c r="AO569" i="4" s="1"/>
  <c r="AQ569" i="4" s="1"/>
  <c r="AJ570" i="4"/>
  <c r="AT570" i="4" s="1"/>
  <c r="AY571" i="4"/>
  <c r="AJ571" i="4"/>
  <c r="AW571" i="4" s="1"/>
  <c r="AJ572" i="4"/>
  <c r="AJ573" i="4"/>
  <c r="AW573" i="4" s="1"/>
  <c r="AJ574" i="4"/>
  <c r="AJ575" i="4"/>
  <c r="AL575" i="4" s="1"/>
  <c r="AJ576" i="4"/>
  <c r="AJ577" i="4"/>
  <c r="AW577" i="4" s="1"/>
  <c r="AJ578" i="4"/>
  <c r="AY579" i="4"/>
  <c r="AJ579" i="4"/>
  <c r="AT579" i="4" s="1"/>
  <c r="AY580" i="4"/>
  <c r="AJ580" i="4"/>
  <c r="AO580" i="4" s="1"/>
  <c r="AQ580" i="4" s="1"/>
  <c r="AJ581" i="4"/>
  <c r="AR581" i="4" s="1"/>
  <c r="AJ582" i="4"/>
  <c r="AT582" i="4" s="1"/>
  <c r="AJ583" i="4"/>
  <c r="AO583" i="4" s="1"/>
  <c r="AQ583" i="4" s="1"/>
  <c r="AJ584" i="4"/>
  <c r="AY585" i="4"/>
  <c r="AJ585" i="4"/>
  <c r="AW585" i="4" s="1"/>
  <c r="AT585" i="4"/>
  <c r="AX585" i="4" s="1"/>
  <c r="AJ586" i="4"/>
  <c r="AT586" i="4" s="1"/>
  <c r="AW586" i="4"/>
  <c r="AJ587" i="4"/>
  <c r="AJ588" i="4"/>
  <c r="AJ589" i="4"/>
  <c r="AJ590" i="4"/>
  <c r="AJ591" i="4"/>
  <c r="AJ592" i="4"/>
  <c r="AJ593" i="4"/>
  <c r="AW593" i="4" s="1"/>
  <c r="AJ594" i="4"/>
  <c r="AJ595" i="4"/>
  <c r="AT595" i="4" s="1"/>
  <c r="AY596" i="4"/>
  <c r="AJ596" i="4"/>
  <c r="AJ597" i="4"/>
  <c r="AW597" i="4" s="1"/>
  <c r="AJ598" i="4"/>
  <c r="AT598" i="4" s="1"/>
  <c r="AJ599" i="4"/>
  <c r="AJ600" i="4"/>
  <c r="AW600" i="4" s="1"/>
  <c r="AT600" i="4"/>
  <c r="AJ601" i="4"/>
  <c r="AO601" i="4" s="1"/>
  <c r="AQ601" i="4" s="1"/>
  <c r="AJ602" i="4"/>
  <c r="AJ603" i="4"/>
  <c r="AW603" i="4" s="1"/>
  <c r="AJ604" i="4"/>
  <c r="AO604" i="4" s="1"/>
  <c r="AQ604" i="4" s="1"/>
  <c r="AJ605" i="4"/>
  <c r="AJ606" i="4"/>
  <c r="AS606" i="4" s="1"/>
  <c r="AJ607" i="4"/>
  <c r="AY608" i="4"/>
  <c r="AJ608" i="4"/>
  <c r="AT608" i="4" s="1"/>
  <c r="AJ609" i="4"/>
  <c r="AJ610" i="4"/>
  <c r="AT610" i="4" s="1"/>
  <c r="AW610" i="4"/>
  <c r="AY611" i="4"/>
  <c r="AJ611" i="4"/>
  <c r="AT611" i="4" s="1"/>
  <c r="AJ612" i="4"/>
  <c r="AR612" i="4" s="1"/>
  <c r="AY613" i="4"/>
  <c r="AJ613" i="4"/>
  <c r="AJ614" i="4"/>
  <c r="AT614" i="4" s="1"/>
  <c r="AJ615" i="4"/>
  <c r="AJ616" i="4"/>
  <c r="AJ617" i="4"/>
  <c r="AT617" i="4" s="1"/>
  <c r="AJ618" i="4"/>
  <c r="AT618" i="4" s="1"/>
  <c r="AY619" i="4"/>
  <c r="AJ619" i="4"/>
  <c r="AJ620" i="4"/>
  <c r="AT620" i="4" s="1"/>
  <c r="AJ621" i="4"/>
  <c r="AJ622" i="4"/>
  <c r="AJ623" i="4"/>
  <c r="AV623" i="4" s="1"/>
  <c r="AJ624" i="4"/>
  <c r="AT624" i="4" s="1"/>
  <c r="AJ625" i="4"/>
  <c r="AJ626" i="4"/>
  <c r="AY627" i="4"/>
  <c r="AJ627" i="4"/>
  <c r="AT627" i="4" s="1"/>
  <c r="AJ628" i="4"/>
  <c r="AO628" i="4" s="1"/>
  <c r="AQ628" i="4" s="1"/>
  <c r="AJ629" i="4"/>
  <c r="AP629" i="4" s="1"/>
  <c r="AJ630" i="4"/>
  <c r="AJ631" i="4"/>
  <c r="AJ632" i="4"/>
  <c r="AJ633" i="4"/>
  <c r="AE633" i="4" s="1"/>
  <c r="AJ634" i="4"/>
  <c r="AY635" i="4"/>
  <c r="AJ635" i="4"/>
  <c r="AO635" i="4" s="1"/>
  <c r="AQ635" i="4" s="1"/>
  <c r="AJ636" i="4"/>
  <c r="AT636" i="4" s="1"/>
  <c r="AJ637" i="4"/>
  <c r="AE637" i="4" s="1"/>
  <c r="AJ638" i="4"/>
  <c r="AT638" i="4" s="1"/>
  <c r="AJ639" i="4"/>
  <c r="AJ640" i="4"/>
  <c r="AT640" i="4" s="1"/>
  <c r="AJ641" i="4"/>
  <c r="AO641" i="4" s="1"/>
  <c r="AQ641" i="4" s="1"/>
  <c r="AJ642" i="4"/>
  <c r="AT642" i="4" s="1"/>
  <c r="AW642" i="4"/>
  <c r="AY643" i="4"/>
  <c r="AJ643" i="4"/>
  <c r="AT643" i="4" s="1"/>
  <c r="AJ644" i="4"/>
  <c r="AY645" i="4"/>
  <c r="AJ645" i="4"/>
  <c r="AR645" i="4" s="1"/>
  <c r="AJ646" i="4"/>
  <c r="AT646" i="4" s="1"/>
  <c r="AJ647" i="4"/>
  <c r="AJ648" i="4"/>
  <c r="AW648" i="4" s="1"/>
  <c r="AJ649" i="4"/>
  <c r="AW649" i="4" s="1"/>
  <c r="AJ650" i="4"/>
  <c r="AT650" i="4" s="1"/>
  <c r="AJ651" i="4"/>
  <c r="AW651" i="4" s="1"/>
  <c r="AJ652" i="4"/>
  <c r="AU652" i="4" s="1"/>
  <c r="AY653" i="4"/>
  <c r="AJ653" i="4"/>
  <c r="AJ654" i="4"/>
  <c r="AO654" i="4" s="1"/>
  <c r="AQ654" i="4" s="1"/>
  <c r="AJ655" i="4"/>
  <c r="AJ656" i="4"/>
  <c r="AT656" i="4" s="1"/>
  <c r="AJ657" i="4"/>
  <c r="AJ658" i="4"/>
  <c r="AT658" i="4" s="1"/>
  <c r="AJ659" i="4"/>
  <c r="AT659" i="4" s="1"/>
  <c r="AJ660" i="4"/>
  <c r="AJ661" i="4"/>
  <c r="AW661" i="4" s="1"/>
  <c r="AJ662" i="4"/>
  <c r="AT662" i="4" s="1"/>
  <c r="AW662" i="4"/>
  <c r="AJ663" i="4"/>
  <c r="AJ664" i="4"/>
  <c r="AW664" i="4" s="1"/>
  <c r="AJ665" i="4"/>
  <c r="AO665" i="4" s="1"/>
  <c r="AQ665" i="4" s="1"/>
  <c r="AJ666" i="4"/>
  <c r="AT666" i="4" s="1"/>
  <c r="AY667" i="4"/>
  <c r="AJ667" i="4"/>
  <c r="AW667" i="4" s="1"/>
  <c r="AJ668" i="4"/>
  <c r="AJ669" i="4"/>
  <c r="AJ670" i="4"/>
  <c r="AN670" i="4" s="1"/>
  <c r="AJ671" i="4"/>
  <c r="AJ672" i="4"/>
  <c r="AT672" i="4" s="1"/>
  <c r="AJ673" i="4"/>
  <c r="AJ674" i="4"/>
  <c r="AY675" i="4"/>
  <c r="AJ675" i="4"/>
  <c r="AT675" i="4" s="1"/>
  <c r="AJ676" i="4"/>
  <c r="AY677" i="4"/>
  <c r="AJ677" i="4"/>
  <c r="AV677" i="4" s="1"/>
  <c r="AJ678" i="4"/>
  <c r="AT678" i="4" s="1"/>
  <c r="AJ679" i="4"/>
  <c r="AJ680" i="4"/>
  <c r="AJ681" i="4"/>
  <c r="AV681" i="4" s="1"/>
  <c r="AJ682" i="4"/>
  <c r="AT682" i="4" s="1"/>
  <c r="AJ683" i="4"/>
  <c r="AW683" i="4" s="1"/>
  <c r="AJ684" i="4"/>
  <c r="AT684" i="4" s="1"/>
  <c r="AY685" i="4"/>
  <c r="AJ685" i="4"/>
  <c r="AW685" i="4" s="1"/>
  <c r="AJ686" i="4"/>
  <c r="AW686" i="4" s="1"/>
  <c r="AJ687" i="4"/>
  <c r="AJ688" i="4"/>
  <c r="AT688" i="4" s="1"/>
  <c r="AJ689" i="4"/>
  <c r="AW689" i="4" s="1"/>
  <c r="AJ690" i="4"/>
  <c r="AT690" i="4" s="1"/>
  <c r="AJ691" i="4"/>
  <c r="AT691" i="4" s="1"/>
  <c r="AJ692" i="4"/>
  <c r="AJ693" i="4"/>
  <c r="AT693" i="4" s="1"/>
  <c r="AJ694" i="4"/>
  <c r="AT694" i="4" s="1"/>
  <c r="AW694" i="4"/>
  <c r="AJ695" i="4"/>
  <c r="AJ696" i="4"/>
  <c r="AT696" i="4"/>
  <c r="AJ697" i="4"/>
  <c r="AO697" i="4" s="1"/>
  <c r="AQ697" i="4" s="1"/>
  <c r="AJ698" i="4"/>
  <c r="AT698" i="4" s="1"/>
  <c r="AJ699" i="4"/>
  <c r="AJ700" i="4"/>
  <c r="AJ701" i="4"/>
  <c r="AV701" i="4" s="1"/>
  <c r="AJ702" i="4"/>
  <c r="AT702" i="4" s="1"/>
  <c r="AJ703" i="4"/>
  <c r="AL703" i="4" s="1"/>
  <c r="AJ704" i="4"/>
  <c r="AT704" i="4" s="1"/>
  <c r="AJ705" i="4"/>
  <c r="AO705" i="4" s="1"/>
  <c r="AQ705" i="4" s="1"/>
  <c r="AJ706" i="4"/>
  <c r="AT706" i="4" s="1"/>
  <c r="AJ707" i="4"/>
  <c r="AT707" i="4" s="1"/>
  <c r="AJ708" i="4"/>
  <c r="AV708" i="4" s="1"/>
  <c r="AJ709" i="4"/>
  <c r="AT709" i="4" s="1"/>
  <c r="AJ710" i="4"/>
  <c r="AJ711" i="4"/>
  <c r="AJ712" i="4"/>
  <c r="AY713" i="4"/>
  <c r="AJ713" i="4"/>
  <c r="AJ714" i="4"/>
  <c r="AT714" i="4" s="1"/>
  <c r="AJ715" i="4"/>
  <c r="AP715" i="4" s="1"/>
  <c r="AJ716" i="4"/>
  <c r="AT716" i="4" s="1"/>
  <c r="AJ717" i="4"/>
  <c r="AP717" i="4" s="1"/>
  <c r="AJ718" i="4"/>
  <c r="AJ719" i="4"/>
  <c r="AJ720" i="4"/>
  <c r="AT720" i="4" s="1"/>
  <c r="AJ721" i="4"/>
  <c r="AO721" i="4" s="1"/>
  <c r="AQ721" i="4" s="1"/>
  <c r="AJ722" i="4"/>
  <c r="AT722" i="4" s="1"/>
  <c r="AJ723" i="4"/>
  <c r="AT723" i="4" s="1"/>
  <c r="AJ724" i="4"/>
  <c r="AN724" i="4" s="1"/>
  <c r="AJ725" i="4"/>
  <c r="AW725" i="4" s="1"/>
  <c r="AJ726" i="4"/>
  <c r="AT726" i="4" s="1"/>
  <c r="AJ727" i="4"/>
  <c r="AJ728" i="4"/>
  <c r="AW728" i="4" s="1"/>
  <c r="AJ729" i="4"/>
  <c r="AP729" i="4" s="1"/>
  <c r="AJ730" i="4"/>
  <c r="AJ731" i="4"/>
  <c r="AW731" i="4" s="1"/>
  <c r="AJ732" i="4"/>
  <c r="AY733" i="4"/>
  <c r="AJ733" i="4"/>
  <c r="AW733" i="4" s="1"/>
  <c r="AJ734" i="4"/>
  <c r="AJ735" i="4"/>
  <c r="AO735" i="4" s="1"/>
  <c r="AQ735" i="4" s="1"/>
  <c r="AJ736" i="4"/>
  <c r="AT736" i="4" s="1"/>
  <c r="AJ737" i="4"/>
  <c r="AE737" i="4" s="1"/>
  <c r="AJ738" i="4"/>
  <c r="AT738" i="4" s="1"/>
  <c r="AJ739" i="4"/>
  <c r="AT739" i="4" s="1"/>
  <c r="AJ740" i="4"/>
  <c r="AO740" i="4" s="1"/>
  <c r="AQ740" i="4" s="1"/>
  <c r="AY741" i="4"/>
  <c r="AJ741" i="4"/>
  <c r="AJ742" i="4"/>
  <c r="AT742" i="4" s="1"/>
  <c r="AJ743" i="4"/>
  <c r="AY744" i="4"/>
  <c r="AJ744" i="4"/>
  <c r="AJ745" i="4"/>
  <c r="AO745" i="4" s="1"/>
  <c r="AQ745" i="4" s="1"/>
  <c r="AJ746" i="4"/>
  <c r="AT746" i="4" s="1"/>
  <c r="AY747" i="4"/>
  <c r="AJ747" i="4"/>
  <c r="AE747" i="4" s="1"/>
  <c r="AJ748" i="4"/>
  <c r="AJ749" i="4"/>
  <c r="AW749" i="4" s="1"/>
  <c r="AJ750" i="4"/>
  <c r="AW750" i="4" s="1"/>
  <c r="AJ751" i="4"/>
  <c r="AS751" i="4" s="1"/>
  <c r="AJ752" i="4"/>
  <c r="AY753" i="4"/>
  <c r="AJ753" i="4"/>
  <c r="AW753" i="4" s="1"/>
  <c r="AJ754" i="4"/>
  <c r="AT754" i="4" s="1"/>
  <c r="AJ755" i="4"/>
  <c r="AJ756" i="4"/>
  <c r="AJ757" i="4"/>
  <c r="AT757" i="4" s="1"/>
  <c r="AJ758" i="4"/>
  <c r="AY759" i="4"/>
  <c r="AJ759" i="4"/>
  <c r="AJ760" i="4"/>
  <c r="AJ761" i="4"/>
  <c r="AJ762" i="4"/>
  <c r="AJ763" i="4"/>
  <c r="AJ764" i="4"/>
  <c r="AJ765" i="4"/>
  <c r="AW765" i="4" s="1"/>
  <c r="AJ766" i="4"/>
  <c r="AJ767" i="4"/>
  <c r="AL767" i="4" s="1"/>
  <c r="AJ768" i="4"/>
  <c r="AJ769" i="4"/>
  <c r="AJ770" i="4"/>
  <c r="AJ771" i="4"/>
  <c r="AS771" i="4" s="1"/>
  <c r="AJ772" i="4"/>
  <c r="AT772" i="4" s="1"/>
  <c r="AJ773" i="4"/>
  <c r="AJ774" i="4"/>
  <c r="AY775" i="4"/>
  <c r="AJ775" i="4"/>
  <c r="AJ776" i="4"/>
  <c r="AJ777" i="4"/>
  <c r="AO777" i="4" s="1"/>
  <c r="AQ777" i="4" s="1"/>
  <c r="AJ778" i="4"/>
  <c r="AT778" i="4" s="1"/>
  <c r="AJ779" i="4"/>
  <c r="AE779" i="4" s="1"/>
  <c r="AJ780" i="4"/>
  <c r="AJ781" i="4"/>
  <c r="AJ782" i="4"/>
  <c r="AU782" i="4" s="1"/>
  <c r="AJ783" i="4"/>
  <c r="AJ784" i="4"/>
  <c r="AT784" i="4" s="1"/>
  <c r="AJ785" i="4"/>
  <c r="AJ786" i="4"/>
  <c r="AT786" i="4" s="1"/>
  <c r="AY787" i="4"/>
  <c r="AJ787" i="4"/>
  <c r="AT787" i="4" s="1"/>
  <c r="AJ788" i="4"/>
  <c r="AJ789" i="4"/>
  <c r="AJ790" i="4"/>
  <c r="AJ791" i="4"/>
  <c r="AY792" i="4"/>
  <c r="AJ792" i="4"/>
  <c r="AJ793" i="4"/>
  <c r="AJ794" i="4"/>
  <c r="AT794" i="4" s="1"/>
  <c r="AJ795" i="4"/>
  <c r="AO795" i="4" s="1"/>
  <c r="AQ795" i="4" s="1"/>
  <c r="AJ796" i="4"/>
  <c r="AJ797" i="4"/>
  <c r="AJ798" i="4"/>
  <c r="AW798" i="4" s="1"/>
  <c r="AJ799" i="4"/>
  <c r="AJ800" i="4"/>
  <c r="AJ801" i="4"/>
  <c r="AJ802" i="4"/>
  <c r="AJ803" i="4"/>
  <c r="AT803" i="4" s="1"/>
  <c r="AJ804" i="4"/>
  <c r="AN804" i="4" s="1"/>
  <c r="AJ805" i="4"/>
  <c r="AJ806" i="4"/>
  <c r="AT806" i="4" s="1"/>
  <c r="AJ807" i="4"/>
  <c r="AJ808" i="4"/>
  <c r="AO808" i="4" s="1"/>
  <c r="AQ808" i="4" s="1"/>
  <c r="AJ809" i="4"/>
  <c r="AT809" i="4" s="1"/>
  <c r="AJ810" i="4"/>
  <c r="AT810" i="4" s="1"/>
  <c r="AY811" i="4"/>
  <c r="AJ811" i="4"/>
  <c r="AV811" i="4" s="1"/>
  <c r="AJ812" i="4"/>
  <c r="AJ813" i="4"/>
  <c r="AR813" i="4" s="1"/>
  <c r="AJ814" i="4"/>
  <c r="AE814" i="4" s="1"/>
  <c r="AJ815" i="4"/>
  <c r="AY816" i="4"/>
  <c r="AJ816" i="4"/>
  <c r="AY817" i="4"/>
  <c r="AJ817" i="4"/>
  <c r="AW817" i="4" s="1"/>
  <c r="AJ818" i="4"/>
  <c r="AT818" i="4" s="1"/>
  <c r="AJ819" i="4"/>
  <c r="AT819" i="4" s="1"/>
  <c r="AJ820" i="4"/>
  <c r="AJ821" i="4"/>
  <c r="AJ822" i="4"/>
  <c r="AP822" i="4" s="1"/>
  <c r="AJ823" i="4"/>
  <c r="AP823" i="4" s="1"/>
  <c r="AY824" i="4"/>
  <c r="AJ824" i="4"/>
  <c r="AJ825" i="4"/>
  <c r="AT825" i="4" s="1"/>
  <c r="AJ826" i="4"/>
  <c r="AY827" i="4"/>
  <c r="AJ827" i="4"/>
  <c r="AO827" i="4" s="1"/>
  <c r="AQ827" i="4" s="1"/>
  <c r="AJ828" i="4"/>
  <c r="AW828" i="4" s="1"/>
  <c r="AJ829" i="4"/>
  <c r="AW829" i="4" s="1"/>
  <c r="AJ830" i="4"/>
  <c r="AW830" i="4" s="1"/>
  <c r="AJ831" i="4"/>
  <c r="AL831" i="4" s="1"/>
  <c r="AJ832" i="4"/>
  <c r="AY833" i="4"/>
  <c r="AJ833" i="4"/>
  <c r="AO833" i="4" s="1"/>
  <c r="AQ833" i="4" s="1"/>
  <c r="AJ834" i="4"/>
  <c r="AS834" i="4" s="1"/>
  <c r="AJ835" i="4"/>
  <c r="AJ836" i="4"/>
  <c r="AT836" i="4" s="1"/>
  <c r="AJ837" i="4"/>
  <c r="AJ838" i="4"/>
  <c r="AN838" i="4" s="1"/>
  <c r="AJ839" i="4"/>
  <c r="AJ840" i="4"/>
  <c r="AY841" i="4"/>
  <c r="AJ841" i="4"/>
  <c r="AJ842" i="4"/>
  <c r="AO842" i="4" s="1"/>
  <c r="AQ842" i="4" s="1"/>
  <c r="AJ843" i="4"/>
  <c r="AU843" i="4" s="1"/>
  <c r="AY844" i="4"/>
  <c r="AJ844" i="4"/>
  <c r="AW844" i="4" s="1"/>
  <c r="AJ845" i="4"/>
  <c r="AJ846" i="4"/>
  <c r="AJ847" i="4"/>
  <c r="AJ848" i="4"/>
  <c r="AT848" i="4" s="1"/>
  <c r="AY849" i="4"/>
  <c r="AJ849" i="4"/>
  <c r="AW849" i="4" s="1"/>
  <c r="AJ850" i="4"/>
  <c r="AJ851" i="4"/>
  <c r="AT851" i="4" s="1"/>
  <c r="AJ852" i="4"/>
  <c r="AE852" i="4" s="1"/>
  <c r="AJ853" i="4"/>
  <c r="AJ854" i="4"/>
  <c r="AJ855" i="4"/>
  <c r="AJ856" i="4"/>
  <c r="AT856" i="4" s="1"/>
  <c r="AY857" i="4"/>
  <c r="AJ857" i="4"/>
  <c r="AJ858" i="4"/>
  <c r="AJ859" i="4"/>
  <c r="AJ860" i="4"/>
  <c r="AW860" i="4" s="1"/>
  <c r="AJ861" i="4"/>
  <c r="AJ862" i="4"/>
  <c r="AT862" i="4" s="1"/>
  <c r="AJ863" i="4"/>
  <c r="AJ864" i="4"/>
  <c r="AW864" i="4" s="1"/>
  <c r="AY865" i="4"/>
  <c r="AJ865" i="4"/>
  <c r="AW865" i="4" s="1"/>
  <c r="AJ866" i="4"/>
  <c r="AT866" i="4" s="1"/>
  <c r="AJ867" i="4"/>
  <c r="AM867" i="4" s="1"/>
  <c r="AJ868" i="4"/>
  <c r="AY869" i="4"/>
  <c r="AJ869" i="4"/>
  <c r="AJ870" i="4"/>
  <c r="AJ871" i="4"/>
  <c r="AJ872" i="4"/>
  <c r="AK872" i="4" s="1"/>
  <c r="AY873" i="4"/>
  <c r="AJ873" i="4"/>
  <c r="AJ874" i="4"/>
  <c r="AE874" i="4" s="1"/>
  <c r="AJ875" i="4"/>
  <c r="AW875" i="4" s="1"/>
  <c r="AY876" i="4"/>
  <c r="AJ876" i="4"/>
  <c r="AR876" i="4" s="1"/>
  <c r="AJ877" i="4"/>
  <c r="AJ878" i="4"/>
  <c r="AT878" i="4" s="1"/>
  <c r="AJ879" i="4"/>
  <c r="AJ880" i="4"/>
  <c r="AT880" i="4" s="1"/>
  <c r="AY881" i="4"/>
  <c r="AJ881" i="4"/>
  <c r="AW881" i="4" s="1"/>
  <c r="AJ882" i="4"/>
  <c r="AW882" i="4" s="1"/>
  <c r="AJ883" i="4"/>
  <c r="AE883" i="4" s="1"/>
  <c r="AJ884" i="4"/>
  <c r="AJ885" i="4"/>
  <c r="AJ886" i="4"/>
  <c r="AO886" i="4" s="1"/>
  <c r="AQ886" i="4" s="1"/>
  <c r="AJ887" i="4"/>
  <c r="AJ888" i="4"/>
  <c r="AT888" i="4" s="1"/>
  <c r="AY889" i="4"/>
  <c r="AJ889" i="4"/>
  <c r="AO889" i="4" s="1"/>
  <c r="AQ889" i="4" s="1"/>
  <c r="AJ890" i="4"/>
  <c r="AW890" i="4" s="1"/>
  <c r="AJ891" i="4"/>
  <c r="AJ892" i="4"/>
  <c r="AJ893" i="4"/>
  <c r="AW893" i="4" s="1"/>
  <c r="AJ894" i="4"/>
  <c r="AJ895" i="4"/>
  <c r="AJ896" i="4"/>
  <c r="AT896" i="4" s="1"/>
  <c r="AJ897" i="4"/>
  <c r="AJ898" i="4"/>
  <c r="AT898" i="4" s="1"/>
  <c r="AY899" i="4"/>
  <c r="AJ899" i="4"/>
  <c r="AJ900" i="4"/>
  <c r="AJ901" i="4"/>
  <c r="AJ902" i="4"/>
  <c r="AO902" i="4" s="1"/>
  <c r="AQ902" i="4" s="1"/>
  <c r="AJ903" i="4"/>
  <c r="AJ904" i="4"/>
  <c r="AT904" i="4" s="1"/>
  <c r="AJ905" i="4"/>
  <c r="AO905" i="4" s="1"/>
  <c r="AQ905" i="4" s="1"/>
  <c r="AJ906" i="4"/>
  <c r="AY907" i="4"/>
  <c r="AJ907" i="4"/>
  <c r="AW907" i="4" s="1"/>
  <c r="AJ908" i="4"/>
  <c r="AY909" i="4"/>
  <c r="AJ909" i="4"/>
  <c r="AT909" i="4" s="1"/>
  <c r="AJ910" i="4"/>
  <c r="AT910" i="4" s="1"/>
  <c r="AJ911" i="4"/>
  <c r="AT911" i="4" s="1"/>
  <c r="AJ912" i="4"/>
  <c r="AW912" i="4" s="1"/>
  <c r="AJ913" i="4"/>
  <c r="AW913" i="4" s="1"/>
  <c r="AJ914" i="4"/>
  <c r="AW914" i="4" s="1"/>
  <c r="AJ915" i="4"/>
  <c r="AT915" i="4" s="1"/>
  <c r="AJ916" i="4"/>
  <c r="AJ917" i="4"/>
  <c r="AJ918" i="4"/>
  <c r="AT918" i="4" s="1"/>
  <c r="AJ919" i="4"/>
  <c r="AJ920" i="4"/>
  <c r="AJ921" i="4"/>
  <c r="AP921" i="4" s="1"/>
  <c r="AJ922" i="4"/>
  <c r="AY923" i="4"/>
  <c r="AJ923" i="4"/>
  <c r="AW923" i="4" s="1"/>
  <c r="AJ924" i="4"/>
  <c r="AE924" i="4" s="1"/>
  <c r="AJ925" i="4"/>
  <c r="AM925" i="4" s="1"/>
  <c r="AJ926" i="4"/>
  <c r="AN926" i="4" s="1"/>
  <c r="AJ927" i="4"/>
  <c r="AJ928" i="4"/>
  <c r="AP928" i="4" s="1"/>
  <c r="AJ929" i="4"/>
  <c r="AO929" i="4" s="1"/>
  <c r="AQ929" i="4" s="1"/>
  <c r="AJ930" i="4"/>
  <c r="AY931" i="4"/>
  <c r="AJ931" i="4"/>
  <c r="AJ932" i="4"/>
  <c r="AW932" i="4" s="1"/>
  <c r="AJ933" i="4"/>
  <c r="AW933" i="4" s="1"/>
  <c r="AJ934" i="4"/>
  <c r="AU934" i="4" s="1"/>
  <c r="AJ935" i="4"/>
  <c r="AJ936" i="4"/>
  <c r="AT936" i="4" s="1"/>
  <c r="AJ937" i="4"/>
  <c r="AW937" i="4" s="1"/>
  <c r="AJ938" i="4"/>
  <c r="AT938" i="4" s="1"/>
  <c r="AY939" i="4"/>
  <c r="AJ939" i="4"/>
  <c r="AJ940" i="4"/>
  <c r="AJ941" i="4"/>
  <c r="AW941" i="4" s="1"/>
  <c r="AJ942" i="4"/>
  <c r="AS942" i="4" s="1"/>
  <c r="AJ943" i="4"/>
  <c r="AT943" i="4" s="1"/>
  <c r="AJ944" i="4"/>
  <c r="AE944" i="4" s="1"/>
  <c r="AJ945" i="4"/>
  <c r="AT945" i="4" s="1"/>
  <c r="AJ946" i="4"/>
  <c r="AT946" i="4" s="1"/>
  <c r="AJ947" i="4"/>
  <c r="AT947" i="4" s="1"/>
  <c r="AJ948" i="4"/>
  <c r="AJ949" i="4"/>
  <c r="AJ950" i="4"/>
  <c r="AJ951" i="4"/>
  <c r="AP951" i="4" s="1"/>
  <c r="AJ952" i="4"/>
  <c r="AY953" i="4"/>
  <c r="AJ953" i="4"/>
  <c r="AJ954" i="4"/>
  <c r="AW954" i="4" s="1"/>
  <c r="AJ955" i="4"/>
  <c r="AJ956" i="4"/>
  <c r="AR956" i="4" s="1"/>
  <c r="AJ957" i="4"/>
  <c r="AJ958" i="4"/>
  <c r="AO958" i="4" s="1"/>
  <c r="AQ958" i="4" s="1"/>
  <c r="AJ959" i="4"/>
  <c r="AP959" i="4" s="1"/>
  <c r="AJ960" i="4"/>
  <c r="AJ961" i="4"/>
  <c r="AE961" i="4" s="1"/>
  <c r="AJ962" i="4"/>
  <c r="AE962" i="4" s="1"/>
  <c r="AJ963" i="4"/>
  <c r="AT963" i="4" s="1"/>
  <c r="AJ964" i="4"/>
  <c r="AT964" i="4" s="1"/>
  <c r="AJ965" i="4"/>
  <c r="AJ966" i="4"/>
  <c r="AT966" i="4" s="1"/>
  <c r="AJ967" i="4"/>
  <c r="AJ968" i="4"/>
  <c r="AJ969" i="4"/>
  <c r="AW969" i="4" s="1"/>
  <c r="AJ970" i="4"/>
  <c r="AS970" i="4" s="1"/>
  <c r="AY971" i="4"/>
  <c r="AJ971" i="4"/>
  <c r="AJ972" i="4"/>
  <c r="AT972" i="4" s="1"/>
  <c r="AY973" i="4"/>
  <c r="AJ973" i="4"/>
  <c r="AK973" i="4" s="1"/>
  <c r="AJ974" i="4"/>
  <c r="AT974" i="4" s="1"/>
  <c r="AJ975" i="4"/>
  <c r="AJ976" i="4"/>
  <c r="AT976" i="4" s="1"/>
  <c r="AY977" i="4"/>
  <c r="AJ977" i="4"/>
  <c r="AS977" i="4" s="1"/>
  <c r="AJ978" i="4"/>
  <c r="AY979" i="4"/>
  <c r="AJ979" i="4"/>
  <c r="AT979" i="4" s="1"/>
  <c r="AW979" i="4"/>
  <c r="AJ980" i="4"/>
  <c r="AY981" i="4"/>
  <c r="AJ981" i="4"/>
  <c r="AT981" i="4" s="1"/>
  <c r="AW981" i="4"/>
  <c r="AX981" i="4" s="1"/>
  <c r="AJ982" i="4"/>
  <c r="AJ983" i="4"/>
  <c r="AJ984" i="4"/>
  <c r="AJ985" i="4"/>
  <c r="AY986" i="4"/>
  <c r="AJ986" i="4"/>
  <c r="AJ987" i="4"/>
  <c r="AJ988" i="4"/>
  <c r="AN988" i="4" s="1"/>
  <c r="AJ989" i="4"/>
  <c r="AJ990" i="4"/>
  <c r="AU990" i="4" s="1"/>
  <c r="AJ991" i="4"/>
  <c r="AT991" i="4" s="1"/>
  <c r="AJ992" i="4"/>
  <c r="AT992" i="4" s="1"/>
  <c r="AJ993" i="4"/>
  <c r="AJ994" i="4"/>
  <c r="AY995" i="4"/>
  <c r="AJ995" i="4"/>
  <c r="AJ996" i="4"/>
  <c r="AY997" i="4"/>
  <c r="AJ997" i="4"/>
  <c r="AE997" i="4" s="1"/>
  <c r="AW997" i="4"/>
  <c r="AJ998" i="4"/>
  <c r="AJ999" i="4"/>
  <c r="AT999" i="4" s="1"/>
  <c r="AJ1000" i="4"/>
  <c r="AJ1001" i="4"/>
  <c r="AY1002" i="4"/>
  <c r="AJ1002" i="4"/>
  <c r="AJ1003" i="4"/>
  <c r="AJ1004" i="4"/>
  <c r="AS1004" i="4" s="1"/>
  <c r="AJ1005" i="4"/>
  <c r="AJ1006" i="4"/>
  <c r="AJ1007" i="4"/>
  <c r="AT1007" i="4" s="1"/>
  <c r="AJ1008" i="4"/>
  <c r="AT1008" i="4" s="1"/>
  <c r="AJ1009" i="4"/>
  <c r="AE1009" i="4" s="1"/>
  <c r="AJ1010" i="4"/>
  <c r="AJ1011" i="4"/>
  <c r="AT1011" i="4" s="1"/>
  <c r="AJ1012" i="4"/>
  <c r="AN1012" i="4" s="1"/>
  <c r="AJ1013" i="4"/>
  <c r="AT1013" i="4" s="1"/>
  <c r="AW1013" i="4"/>
  <c r="AJ1014" i="4"/>
  <c r="AJ1015" i="4"/>
  <c r="AT1015" i="4" s="1"/>
  <c r="AJ1016" i="4"/>
  <c r="AS1016" i="4" s="1"/>
  <c r="AY1017" i="4"/>
  <c r="AJ1017" i="4"/>
  <c r="AR1017" i="4" s="1"/>
  <c r="AJ1018" i="4"/>
  <c r="AR1018" i="4" s="1"/>
  <c r="AJ1019" i="4"/>
  <c r="AT1019" i="4" s="1"/>
  <c r="AJ1020" i="4"/>
  <c r="AL1020" i="4" s="1"/>
  <c r="AJ1021" i="4"/>
  <c r="AW1021" i="4" s="1"/>
  <c r="AY1022" i="4"/>
  <c r="AJ1022" i="4"/>
  <c r="AP1022" i="4" s="1"/>
  <c r="AJ1023" i="4"/>
  <c r="AJ1024" i="4"/>
  <c r="AJ1025" i="4"/>
  <c r="AT1025" i="4" s="1"/>
  <c r="AJ1026" i="4"/>
  <c r="AN1026" i="4" s="1"/>
  <c r="AJ1027" i="4"/>
  <c r="AV1027" i="4" s="1"/>
  <c r="AJ1028" i="4"/>
  <c r="AJ1029" i="4"/>
  <c r="AJ1030" i="4"/>
  <c r="AP1030" i="4" s="1"/>
  <c r="AJ1031" i="4"/>
  <c r="AT1031" i="4" s="1"/>
  <c r="AJ1032" i="4"/>
  <c r="AJ1033" i="4"/>
  <c r="AY1034" i="4"/>
  <c r="AJ1034" i="4"/>
  <c r="AJ1035" i="4"/>
  <c r="AJ1036" i="4"/>
  <c r="AJ1037" i="4"/>
  <c r="AJ1038" i="4"/>
  <c r="AY1039" i="4"/>
  <c r="AJ1039" i="4"/>
  <c r="AW1039" i="4" s="1"/>
  <c r="AJ1040" i="4"/>
  <c r="AJ1041" i="4"/>
  <c r="AT1041" i="4" s="1"/>
  <c r="AJ1042" i="4"/>
  <c r="AJ1043" i="4"/>
  <c r="AT1043" i="4" s="1"/>
  <c r="AJ1044" i="4"/>
  <c r="AL1044" i="4" s="1"/>
  <c r="AJ1045" i="4"/>
  <c r="AT1045" i="4" s="1"/>
  <c r="AY1046" i="4"/>
  <c r="AJ1046" i="4"/>
  <c r="AJ1047" i="4"/>
  <c r="AJ1048" i="4"/>
  <c r="AJ1049" i="4"/>
  <c r="AT1049" i="4" s="1"/>
  <c r="AJ1050" i="4"/>
  <c r="AJ1051" i="4"/>
  <c r="AJ1052" i="4"/>
  <c r="AN1052" i="4" s="1"/>
  <c r="AJ1053" i="4"/>
  <c r="AT1053" i="4" s="1"/>
  <c r="AJ1054" i="4"/>
  <c r="AJ1055" i="4"/>
  <c r="AT1055" i="4" s="1"/>
  <c r="AY1056" i="4"/>
  <c r="AJ1056" i="4"/>
  <c r="AO1056" i="4" s="1"/>
  <c r="AQ1056" i="4" s="1"/>
  <c r="AJ1057" i="4"/>
  <c r="AJ1058" i="4"/>
  <c r="AN1058" i="4" s="1"/>
  <c r="AJ1059" i="4"/>
  <c r="AJ1060" i="4"/>
  <c r="AS1060" i="4" s="1"/>
  <c r="AJ1061" i="4"/>
  <c r="AT1061" i="4" s="1"/>
  <c r="AJ1062" i="4"/>
  <c r="AJ1063" i="4"/>
  <c r="AJ1064" i="4"/>
  <c r="AR1064" i="4" s="1"/>
  <c r="AJ1065" i="4"/>
  <c r="AT1065" i="4" s="1"/>
  <c r="AY1066" i="4"/>
  <c r="AJ1066" i="4"/>
  <c r="AN1066" i="4" s="1"/>
  <c r="AJ1067" i="4"/>
  <c r="AR1067" i="4" s="1"/>
  <c r="AJ1068" i="4"/>
  <c r="AJ1069" i="4"/>
  <c r="AP1069" i="4" s="1"/>
  <c r="AJ1070" i="4"/>
  <c r="AJ1071" i="4"/>
  <c r="AT1071" i="4" s="1"/>
  <c r="AJ1072" i="4"/>
  <c r="AJ1073" i="4"/>
  <c r="AT1073" i="4" s="1"/>
  <c r="AJ1074" i="4"/>
  <c r="AJ1075" i="4"/>
  <c r="AT1075" i="4" s="1"/>
  <c r="AJ1076" i="4"/>
  <c r="AT1076" i="4" s="1"/>
  <c r="AJ1077" i="4"/>
  <c r="AJ1078" i="4"/>
  <c r="AJ1079" i="4"/>
  <c r="AJ1080" i="4"/>
  <c r="AJ1081" i="4"/>
  <c r="AJ1082" i="4"/>
  <c r="AJ1083" i="4"/>
  <c r="AJ1084" i="4"/>
  <c r="AJ1085" i="4"/>
  <c r="AJ1086" i="4"/>
  <c r="AJ1087" i="4"/>
  <c r="AT1087" i="4" s="1"/>
  <c r="AJ1088" i="4"/>
  <c r="AJ1089" i="4"/>
  <c r="AJ1090" i="4"/>
  <c r="AT1114" i="4"/>
  <c r="AT1129" i="4"/>
  <c r="AY1146" i="4"/>
  <c r="AY1159" i="4"/>
  <c r="AT1168" i="4"/>
  <c r="AW1177" i="4"/>
  <c r="AT1189" i="4"/>
  <c r="AT1193" i="4"/>
  <c r="AT1196" i="4"/>
  <c r="AQ10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M3" i="4"/>
  <c r="AM4" i="4"/>
  <c r="AN9" i="4"/>
  <c r="AO16" i="4"/>
  <c r="AR16" i="4" s="1"/>
  <c r="AN16" i="4"/>
  <c r="AM18" i="4"/>
  <c r="AN18" i="4"/>
  <c r="AP18" i="4" s="1"/>
  <c r="AN19" i="4"/>
  <c r="AM34" i="4"/>
  <c r="AN34" i="4"/>
  <c r="AM36" i="4"/>
  <c r="AN36" i="4"/>
  <c r="AN44" i="4"/>
  <c r="AP44" i="4" s="1"/>
  <c r="AO50" i="4"/>
  <c r="AM51" i="4"/>
  <c r="AO52" i="4"/>
  <c r="AN54" i="4"/>
  <c r="AP54" i="4" s="1"/>
  <c r="AM57" i="4"/>
  <c r="AO60" i="4"/>
  <c r="AN60" i="4"/>
  <c r="AM63" i="4"/>
  <c r="AO64" i="4"/>
  <c r="AO66" i="4"/>
  <c r="AN66" i="4"/>
  <c r="AO70" i="4"/>
  <c r="AM70" i="4"/>
  <c r="AO71" i="4"/>
  <c r="AO72" i="4"/>
  <c r="AQ72" i="4" s="1"/>
  <c r="AN75" i="4"/>
  <c r="AP75" i="4" s="1"/>
  <c r="AO80" i="4"/>
  <c r="AM83" i="4"/>
  <c r="AO86" i="4"/>
  <c r="AN88" i="4"/>
  <c r="AO90" i="4"/>
  <c r="AM90" i="4"/>
  <c r="AN90" i="4"/>
  <c r="AO91" i="4"/>
  <c r="AO92" i="4"/>
  <c r="AQ92" i="4" s="1"/>
  <c r="AN94" i="4"/>
  <c r="AO98" i="4"/>
  <c r="AM98" i="4"/>
  <c r="AN99" i="4"/>
  <c r="AM102" i="4"/>
  <c r="AN102" i="4"/>
  <c r="AN103" i="4"/>
  <c r="AO106" i="4"/>
  <c r="AN106" i="4"/>
  <c r="AP106" i="4" s="1"/>
  <c r="AM108" i="4"/>
  <c r="AN108" i="4"/>
  <c r="AP108" i="4" s="1"/>
  <c r="AM110" i="4"/>
  <c r="AN110" i="4"/>
  <c r="AM119" i="4"/>
  <c r="AO127" i="4"/>
  <c r="AQ127" i="4" s="1"/>
  <c r="AO151" i="4"/>
  <c r="AQ151" i="4" s="1"/>
  <c r="AO154" i="4"/>
  <c r="AQ154" i="4" s="1"/>
  <c r="AO157" i="4"/>
  <c r="AQ157" i="4" s="1"/>
  <c r="AO163" i="4"/>
  <c r="AQ163" i="4" s="1"/>
  <c r="AO168" i="4"/>
  <c r="AQ168" i="4" s="1"/>
  <c r="AO171" i="4"/>
  <c r="AQ171" i="4" s="1"/>
  <c r="AO174" i="4"/>
  <c r="AQ174" i="4" s="1"/>
  <c r="AO177" i="4"/>
  <c r="AQ177" i="4" s="1"/>
  <c r="AO184" i="4"/>
  <c r="AQ184" i="4" s="1"/>
  <c r="AQ186" i="4"/>
  <c r="AO190" i="4"/>
  <c r="AQ190" i="4" s="1"/>
  <c r="AO194" i="4"/>
  <c r="AQ194" i="4" s="1"/>
  <c r="AO204" i="4"/>
  <c r="AQ204" i="4" s="1"/>
  <c r="AO205" i="4"/>
  <c r="AQ205" i="4" s="1"/>
  <c r="AO216" i="4"/>
  <c r="AQ216" i="4" s="1"/>
  <c r="AO229" i="4"/>
  <c r="AQ229" i="4" s="1"/>
  <c r="AO238" i="4"/>
  <c r="AQ238" i="4" s="1"/>
  <c r="AO241" i="4"/>
  <c r="AQ241" i="4" s="1"/>
  <c r="AO246" i="4"/>
  <c r="AQ246" i="4" s="1"/>
  <c r="AO255" i="4"/>
  <c r="AQ255" i="4" s="1"/>
  <c r="AO260" i="4"/>
  <c r="AQ260" i="4" s="1"/>
  <c r="AO264" i="4"/>
  <c r="AQ264" i="4" s="1"/>
  <c r="AO266" i="4"/>
  <c r="AQ266" i="4" s="1"/>
  <c r="AO268" i="4"/>
  <c r="AQ268" i="4" s="1"/>
  <c r="AO270" i="4"/>
  <c r="AQ270" i="4" s="1"/>
  <c r="AO277" i="4"/>
  <c r="AQ277" i="4" s="1"/>
  <c r="AO289" i="4"/>
  <c r="AQ289" i="4" s="1"/>
  <c r="AO297" i="4"/>
  <c r="AQ297" i="4" s="1"/>
  <c r="AO302" i="4"/>
  <c r="AQ302" i="4" s="1"/>
  <c r="AO304" i="4"/>
  <c r="AQ304" i="4" s="1"/>
  <c r="AO306" i="4"/>
  <c r="AQ306" i="4" s="1"/>
  <c r="AO313" i="4"/>
  <c r="AQ313" i="4" s="1"/>
  <c r="AO316" i="4"/>
  <c r="AQ316" i="4" s="1"/>
  <c r="AO317" i="4"/>
  <c r="AQ317" i="4" s="1"/>
  <c r="AO319" i="4"/>
  <c r="AQ319" i="4" s="1"/>
  <c r="AO324" i="4"/>
  <c r="AQ324" i="4" s="1"/>
  <c r="AO329" i="4"/>
  <c r="AQ329" i="4" s="1"/>
  <c r="AO330" i="4"/>
  <c r="AQ330" i="4" s="1"/>
  <c r="AO331" i="4"/>
  <c r="AQ331" i="4" s="1"/>
  <c r="AO332" i="4"/>
  <c r="AQ332" i="4" s="1"/>
  <c r="AO333" i="4"/>
  <c r="AQ333" i="4" s="1"/>
  <c r="AO334" i="4"/>
  <c r="AQ334" i="4" s="1"/>
  <c r="AO335" i="4"/>
  <c r="AQ335" i="4" s="1"/>
  <c r="AO336" i="4"/>
  <c r="AQ336" i="4" s="1"/>
  <c r="AO337" i="4"/>
  <c r="AQ337" i="4" s="1"/>
  <c r="AO340" i="4"/>
  <c r="AQ340" i="4" s="1"/>
  <c r="AO341" i="4"/>
  <c r="AQ341" i="4" s="1"/>
  <c r="AO342" i="4"/>
  <c r="AQ342" i="4" s="1"/>
  <c r="AO343" i="4"/>
  <c r="AQ343" i="4" s="1"/>
  <c r="AO346" i="4"/>
  <c r="AQ346" i="4" s="1"/>
  <c r="AO349" i="4"/>
  <c r="AQ349" i="4" s="1"/>
  <c r="AO351" i="4"/>
  <c r="AQ351" i="4" s="1"/>
  <c r="AO354" i="4"/>
  <c r="AQ354" i="4" s="1"/>
  <c r="AO363" i="4"/>
  <c r="AQ363" i="4" s="1"/>
  <c r="AO366" i="4"/>
  <c r="AQ366" i="4" s="1"/>
  <c r="AO368" i="4"/>
  <c r="AQ368" i="4" s="1"/>
  <c r="AO370" i="4"/>
  <c r="AQ370" i="4" s="1"/>
  <c r="AO372" i="4"/>
  <c r="AQ372" i="4" s="1"/>
  <c r="AO373" i="4"/>
  <c r="AQ373" i="4" s="1"/>
  <c r="AO375" i="4"/>
  <c r="AQ375" i="4" s="1"/>
  <c r="AO382" i="4"/>
  <c r="AQ382" i="4" s="1"/>
  <c r="AO386" i="4"/>
  <c r="AQ386" i="4" s="1"/>
  <c r="AO388" i="4"/>
  <c r="AQ388" i="4" s="1"/>
  <c r="AO390" i="4"/>
  <c r="AQ390" i="4" s="1"/>
  <c r="AO392" i="4"/>
  <c r="AQ392" i="4" s="1"/>
  <c r="AO393" i="4"/>
  <c r="AQ393" i="4" s="1"/>
  <c r="AO394" i="4"/>
  <c r="AQ394" i="4" s="1"/>
  <c r="AO395" i="4"/>
  <c r="AQ395" i="4" s="1"/>
  <c r="AO400" i="4"/>
  <c r="AQ400" i="4" s="1"/>
  <c r="AO401" i="4"/>
  <c r="AQ401" i="4" s="1"/>
  <c r="AO404" i="4"/>
  <c r="AQ404" i="4" s="1"/>
  <c r="AO407" i="4"/>
  <c r="AQ407" i="4" s="1"/>
  <c r="AO409" i="4"/>
  <c r="AQ409" i="4" s="1"/>
  <c r="AO416" i="4"/>
  <c r="AQ416" i="4" s="1"/>
  <c r="AO418" i="4"/>
  <c r="AQ418" i="4" s="1"/>
  <c r="AO419" i="4"/>
  <c r="AQ419" i="4" s="1"/>
  <c r="AO422" i="4"/>
  <c r="AQ422" i="4" s="1"/>
  <c r="AO424" i="4"/>
  <c r="AQ424" i="4" s="1"/>
  <c r="AO428" i="4"/>
  <c r="AQ428" i="4" s="1"/>
  <c r="AO430" i="4"/>
  <c r="AQ430" i="4" s="1"/>
  <c r="AO432" i="4"/>
  <c r="AQ432" i="4" s="1"/>
  <c r="AO437" i="4"/>
  <c r="AQ437" i="4" s="1"/>
  <c r="AO438" i="4"/>
  <c r="AQ438" i="4" s="1"/>
  <c r="AO439" i="4"/>
  <c r="AQ439" i="4" s="1"/>
  <c r="AO442" i="4"/>
  <c r="AQ442" i="4" s="1"/>
  <c r="AO444" i="4"/>
  <c r="AQ444" i="4" s="1"/>
  <c r="AO446" i="4"/>
  <c r="AQ446" i="4" s="1"/>
  <c r="AO451" i="4"/>
  <c r="AQ451" i="4" s="1"/>
  <c r="AO452" i="4"/>
  <c r="AQ452" i="4" s="1"/>
  <c r="AO456" i="4"/>
  <c r="AQ456" i="4" s="1"/>
  <c r="AO460" i="4"/>
  <c r="AQ460" i="4" s="1"/>
  <c r="AO464" i="4"/>
  <c r="AQ464" i="4" s="1"/>
  <c r="AO470" i="4"/>
  <c r="AQ470" i="4" s="1"/>
  <c r="AO472" i="4"/>
  <c r="AQ472" i="4" s="1"/>
  <c r="AO474" i="4"/>
  <c r="AQ474" i="4" s="1"/>
  <c r="AO481" i="4"/>
  <c r="AQ481" i="4" s="1"/>
  <c r="AO483" i="4"/>
  <c r="AQ483" i="4" s="1"/>
  <c r="AO485" i="4"/>
  <c r="AQ485" i="4" s="1"/>
  <c r="AO488" i="4"/>
  <c r="AQ488" i="4" s="1"/>
  <c r="AO489" i="4"/>
  <c r="AQ489" i="4" s="1"/>
  <c r="AO495" i="4"/>
  <c r="AQ495" i="4" s="1"/>
  <c r="AO500" i="4"/>
  <c r="AQ500" i="4" s="1"/>
  <c r="AO502" i="4"/>
  <c r="AQ502" i="4" s="1"/>
  <c r="AO505" i="4"/>
  <c r="AQ505" i="4" s="1"/>
  <c r="AO507" i="4"/>
  <c r="AQ507" i="4" s="1"/>
  <c r="AO509" i="4"/>
  <c r="AQ509" i="4" s="1"/>
  <c r="AO510" i="4"/>
  <c r="AQ510" i="4" s="1"/>
  <c r="AO513" i="4"/>
  <c r="AQ513" i="4" s="1"/>
  <c r="AO518" i="4"/>
  <c r="AQ518" i="4" s="1"/>
  <c r="AO521" i="4"/>
  <c r="AQ521" i="4" s="1"/>
  <c r="AO522" i="4"/>
  <c r="AQ522" i="4" s="1"/>
  <c r="AO524" i="4"/>
  <c r="AQ524" i="4" s="1"/>
  <c r="AO528" i="4"/>
  <c r="AQ528" i="4" s="1"/>
  <c r="AO535" i="4"/>
  <c r="AQ535" i="4" s="1"/>
  <c r="AO538" i="4"/>
  <c r="AQ538" i="4" s="1"/>
  <c r="AO541" i="4"/>
  <c r="AQ541" i="4" s="1"/>
  <c r="AO542" i="4"/>
  <c r="AQ542" i="4" s="1"/>
  <c r="AO543" i="4"/>
  <c r="AQ543" i="4" s="1"/>
  <c r="AO550" i="4"/>
  <c r="AQ550" i="4" s="1"/>
  <c r="AO555" i="4"/>
  <c r="AQ555" i="4" s="1"/>
  <c r="AO556" i="4"/>
  <c r="AQ556" i="4" s="1"/>
  <c r="AO557" i="4"/>
  <c r="AQ557" i="4" s="1"/>
  <c r="AO558" i="4"/>
  <c r="AQ558" i="4" s="1"/>
  <c r="AO559" i="4"/>
  <c r="AQ559" i="4" s="1"/>
  <c r="AO560" i="4"/>
  <c r="AQ560" i="4" s="1"/>
  <c r="AO562" i="4"/>
  <c r="AQ562" i="4" s="1"/>
  <c r="AO566" i="4"/>
  <c r="AQ566" i="4" s="1"/>
  <c r="AO567" i="4"/>
  <c r="AQ567" i="4" s="1"/>
  <c r="AO570" i="4"/>
  <c r="AQ570" i="4" s="1"/>
  <c r="AO571" i="4"/>
  <c r="AQ571" i="4" s="1"/>
  <c r="AO573" i="4"/>
  <c r="AQ573" i="4" s="1"/>
  <c r="AO582" i="4"/>
  <c r="AQ582" i="4" s="1"/>
  <c r="AO585" i="4"/>
  <c r="AQ585" i="4" s="1"/>
  <c r="AO586" i="4"/>
  <c r="AQ586" i="4" s="1"/>
  <c r="AO593" i="4"/>
  <c r="AQ593" i="4" s="1"/>
  <c r="AO596" i="4"/>
  <c r="AQ596" i="4" s="1"/>
  <c r="AO598" i="4"/>
  <c r="AQ598" i="4" s="1"/>
  <c r="AO600" i="4"/>
  <c r="AQ600" i="4" s="1"/>
  <c r="AO603" i="4"/>
  <c r="AQ603" i="4" s="1"/>
  <c r="AO605" i="4"/>
  <c r="AQ605" i="4" s="1"/>
  <c r="AO607" i="4"/>
  <c r="AQ607" i="4" s="1"/>
  <c r="AO608" i="4"/>
  <c r="AQ608" i="4" s="1"/>
  <c r="AO610" i="4"/>
  <c r="AQ610" i="4" s="1"/>
  <c r="AO612" i="4"/>
  <c r="AQ612" i="4" s="1"/>
  <c r="AO614" i="4"/>
  <c r="AQ614" i="4" s="1"/>
  <c r="AO618" i="4"/>
  <c r="AQ618" i="4" s="1"/>
  <c r="AO622" i="4"/>
  <c r="AQ622" i="4" s="1"/>
  <c r="AO624" i="4"/>
  <c r="AQ624" i="4" s="1"/>
  <c r="AO626" i="4"/>
  <c r="AQ626" i="4" s="1"/>
  <c r="AO629" i="4"/>
  <c r="AQ629" i="4" s="1"/>
  <c r="AO631" i="4"/>
  <c r="AQ631" i="4" s="1"/>
  <c r="AO637" i="4"/>
  <c r="AQ637" i="4" s="1"/>
  <c r="AO638" i="4"/>
  <c r="AQ638" i="4" s="1"/>
  <c r="AO640" i="4"/>
  <c r="AQ640" i="4" s="1"/>
  <c r="AO642" i="4"/>
  <c r="AQ642" i="4" s="1"/>
  <c r="AO644" i="4"/>
  <c r="AQ644" i="4" s="1"/>
  <c r="AO646" i="4"/>
  <c r="AQ646" i="4" s="1"/>
  <c r="AO647" i="4"/>
  <c r="AQ647" i="4" s="1"/>
  <c r="AO648" i="4"/>
  <c r="AQ648" i="4" s="1"/>
  <c r="AO649" i="4"/>
  <c r="AQ649" i="4" s="1"/>
  <c r="AO650" i="4"/>
  <c r="AQ650" i="4" s="1"/>
  <c r="AO652" i="4"/>
  <c r="AQ652" i="4" s="1"/>
  <c r="AO655" i="4"/>
  <c r="AQ655" i="4" s="1"/>
  <c r="AO656" i="4"/>
  <c r="AQ656" i="4" s="1"/>
  <c r="AO658" i="4"/>
  <c r="AQ658" i="4" s="1"/>
  <c r="AO660" i="4"/>
  <c r="AQ660" i="4" s="1"/>
  <c r="AO661" i="4"/>
  <c r="AQ661" i="4" s="1"/>
  <c r="AO662" i="4"/>
  <c r="AQ662" i="4" s="1"/>
  <c r="AO663" i="4"/>
  <c r="AQ663" i="4" s="1"/>
  <c r="AO664" i="4"/>
  <c r="AQ664" i="4" s="1"/>
  <c r="AO666" i="4"/>
  <c r="AQ666" i="4" s="1"/>
  <c r="AO667" i="4"/>
  <c r="AQ667" i="4" s="1"/>
  <c r="AO671" i="4"/>
  <c r="AQ671" i="4" s="1"/>
  <c r="AO672" i="4"/>
  <c r="AQ672" i="4" s="1"/>
  <c r="AO677" i="4"/>
  <c r="AQ677" i="4" s="1"/>
  <c r="AO678" i="4"/>
  <c r="AQ678" i="4" s="1"/>
  <c r="AO682" i="4"/>
  <c r="AQ682" i="4" s="1"/>
  <c r="AO683" i="4"/>
  <c r="AQ683" i="4" s="1"/>
  <c r="AO684" i="4"/>
  <c r="AQ684" i="4" s="1"/>
  <c r="AO685" i="4"/>
  <c r="AQ685" i="4" s="1"/>
  <c r="AO687" i="4"/>
  <c r="AQ687" i="4" s="1"/>
  <c r="AO689" i="4"/>
  <c r="AQ689" i="4" s="1"/>
  <c r="AO690" i="4"/>
  <c r="AQ690" i="4" s="1"/>
  <c r="AO692" i="4"/>
  <c r="AQ692" i="4" s="1"/>
  <c r="AO694" i="4"/>
  <c r="AQ694" i="4" s="1"/>
  <c r="AO695" i="4"/>
  <c r="AQ695" i="4" s="1"/>
  <c r="AO698" i="4"/>
  <c r="AQ698" i="4" s="1"/>
  <c r="AO699" i="4"/>
  <c r="AQ699" i="4" s="1"/>
  <c r="AO702" i="4"/>
  <c r="AQ702" i="4" s="1"/>
  <c r="AO704" i="4"/>
  <c r="AQ704" i="4" s="1"/>
  <c r="AO706" i="4"/>
  <c r="AQ706" i="4" s="1"/>
  <c r="AO711" i="4"/>
  <c r="AQ711" i="4" s="1"/>
  <c r="AO714" i="4"/>
  <c r="AQ714" i="4" s="1"/>
  <c r="AO718" i="4"/>
  <c r="AQ718" i="4" s="1"/>
  <c r="AO720" i="4"/>
  <c r="AQ720" i="4" s="1"/>
  <c r="AO722" i="4"/>
  <c r="AQ722" i="4" s="1"/>
  <c r="AO724" i="4"/>
  <c r="AQ724" i="4" s="1"/>
  <c r="AO725" i="4"/>
  <c r="AQ725" i="4" s="1"/>
  <c r="AO726" i="4"/>
  <c r="AQ726" i="4" s="1"/>
  <c r="AO727" i="4"/>
  <c r="AQ727" i="4" s="1"/>
  <c r="AO728" i="4"/>
  <c r="AQ728" i="4" s="1"/>
  <c r="AO729" i="4"/>
  <c r="AQ729" i="4" s="1"/>
  <c r="AO730" i="4"/>
  <c r="AQ730" i="4" s="1"/>
  <c r="AO733" i="4"/>
  <c r="AQ733" i="4" s="1"/>
  <c r="AO738" i="4"/>
  <c r="AQ738" i="4" s="1"/>
  <c r="AO744" i="4"/>
  <c r="AQ744" i="4" s="1"/>
  <c r="AO746" i="4"/>
  <c r="AQ746" i="4" s="1"/>
  <c r="AO749" i="4"/>
  <c r="AQ749" i="4" s="1"/>
  <c r="AO750" i="4"/>
  <c r="AQ750" i="4" s="1"/>
  <c r="AO753" i="4"/>
  <c r="AQ753" i="4" s="1"/>
  <c r="AO754" i="4"/>
  <c r="AQ754" i="4" s="1"/>
  <c r="AO756" i="4"/>
  <c r="AQ756" i="4" s="1"/>
  <c r="AO757" i="4"/>
  <c r="AQ757" i="4" s="1"/>
  <c r="AO758" i="4"/>
  <c r="AQ758" i="4" s="1"/>
  <c r="AO759" i="4"/>
  <c r="AQ759" i="4" s="1"/>
  <c r="AO761" i="4"/>
  <c r="AQ761" i="4" s="1"/>
  <c r="AO762" i="4"/>
  <c r="AQ762" i="4" s="1"/>
  <c r="AO763" i="4"/>
  <c r="AQ763" i="4" s="1"/>
  <c r="AO765" i="4"/>
  <c r="AQ765" i="4" s="1"/>
  <c r="AO773" i="4"/>
  <c r="AQ773" i="4" s="1"/>
  <c r="AO776" i="4"/>
  <c r="AQ776" i="4" s="1"/>
  <c r="AO778" i="4"/>
  <c r="AQ778" i="4" s="1"/>
  <c r="AO780" i="4"/>
  <c r="AQ780" i="4" s="1"/>
  <c r="AO782" i="4"/>
  <c r="AQ782" i="4" s="1"/>
  <c r="AO784" i="4"/>
  <c r="AQ784" i="4" s="1"/>
  <c r="AO785" i="4"/>
  <c r="AQ785" i="4" s="1"/>
  <c r="AO786" i="4"/>
  <c r="AQ786" i="4" s="1"/>
  <c r="AO788" i="4"/>
  <c r="AQ788" i="4" s="1"/>
  <c r="AO794" i="4"/>
  <c r="AQ794" i="4" s="1"/>
  <c r="AO798" i="4"/>
  <c r="AQ798" i="4" s="1"/>
  <c r="AO802" i="4"/>
  <c r="AQ802" i="4" s="1"/>
  <c r="AO806" i="4"/>
  <c r="AQ806" i="4" s="1"/>
  <c r="AO810" i="4"/>
  <c r="AQ810" i="4" s="1"/>
  <c r="AO811" i="4"/>
  <c r="AQ811" i="4" s="1"/>
  <c r="AO815" i="4"/>
  <c r="AQ815" i="4" s="1"/>
  <c r="AO816" i="4"/>
  <c r="AQ816" i="4" s="1"/>
  <c r="AO817" i="4"/>
  <c r="AQ817" i="4" s="1"/>
  <c r="AO820" i="4"/>
  <c r="AQ820" i="4" s="1"/>
  <c r="AO821" i="4"/>
  <c r="AQ821" i="4" s="1"/>
  <c r="AO822" i="4"/>
  <c r="AQ822" i="4" s="1"/>
  <c r="AO823" i="4"/>
  <c r="AQ823" i="4" s="1"/>
  <c r="AO826" i="4"/>
  <c r="AQ826" i="4" s="1"/>
  <c r="AO829" i="4"/>
  <c r="AQ829" i="4" s="1"/>
  <c r="AO830" i="4"/>
  <c r="AQ830" i="4" s="1"/>
  <c r="AO836" i="4"/>
  <c r="AQ836" i="4" s="1"/>
  <c r="AO843" i="4"/>
  <c r="AQ843" i="4" s="1"/>
  <c r="AO846" i="4"/>
  <c r="AQ846" i="4" s="1"/>
  <c r="AO848" i="4"/>
  <c r="AQ848" i="4" s="1"/>
  <c r="AO849" i="4"/>
  <c r="AQ849" i="4" s="1"/>
  <c r="AO853" i="4"/>
  <c r="AQ853" i="4" s="1"/>
  <c r="AO856" i="4"/>
  <c r="AQ856" i="4" s="1"/>
  <c r="AO860" i="4"/>
  <c r="AQ860" i="4" s="1"/>
  <c r="AO861" i="4"/>
  <c r="AQ861" i="4" s="1"/>
  <c r="AO862" i="4"/>
  <c r="AQ862" i="4" s="1"/>
  <c r="AO863" i="4"/>
  <c r="AQ863" i="4" s="1"/>
  <c r="AO864" i="4"/>
  <c r="AQ864" i="4" s="1"/>
  <c r="AO865" i="4"/>
  <c r="AQ865" i="4" s="1"/>
  <c r="AO868" i="4"/>
  <c r="AQ868" i="4" s="1"/>
  <c r="AO873" i="4"/>
  <c r="AQ873" i="4" s="1"/>
  <c r="AO875" i="4"/>
  <c r="AQ875" i="4" s="1"/>
  <c r="AO876" i="4"/>
  <c r="AQ876" i="4" s="1"/>
  <c r="AO878" i="4"/>
  <c r="AQ878" i="4" s="1"/>
  <c r="AO880" i="4"/>
  <c r="AQ880" i="4" s="1"/>
  <c r="AO881" i="4"/>
  <c r="AQ881" i="4" s="1"/>
  <c r="AO885" i="4"/>
  <c r="AQ885" i="4" s="1"/>
  <c r="AO888" i="4"/>
  <c r="AQ888" i="4" s="1"/>
  <c r="AO891" i="4"/>
  <c r="AQ891" i="4" s="1"/>
  <c r="AO892" i="4"/>
  <c r="AQ892" i="4" s="1"/>
  <c r="AO893" i="4"/>
  <c r="AQ893" i="4" s="1"/>
  <c r="AO896" i="4"/>
  <c r="AQ896" i="4" s="1"/>
  <c r="AO897" i="4"/>
  <c r="AQ897" i="4" s="1"/>
  <c r="AO898" i="4"/>
  <c r="AQ898" i="4" s="1"/>
  <c r="AO900" i="4"/>
  <c r="AQ900" i="4" s="1"/>
  <c r="AO901" i="4"/>
  <c r="AQ901" i="4" s="1"/>
  <c r="AO904" i="4"/>
  <c r="AQ904" i="4" s="1"/>
  <c r="AO907" i="4"/>
  <c r="AQ907" i="4" s="1"/>
  <c r="AO908" i="4"/>
  <c r="AQ908" i="4" s="1"/>
  <c r="AO911" i="4"/>
  <c r="AQ911" i="4" s="1"/>
  <c r="AO913" i="4"/>
  <c r="AQ913" i="4" s="1"/>
  <c r="AO914" i="4"/>
  <c r="AQ914" i="4" s="1"/>
  <c r="AO918" i="4"/>
  <c r="AQ918" i="4" s="1"/>
  <c r="AO919" i="4"/>
  <c r="AQ919" i="4" s="1"/>
  <c r="AO921" i="4"/>
  <c r="AQ921" i="4" s="1"/>
  <c r="AO922" i="4"/>
  <c r="AQ922" i="4" s="1"/>
  <c r="AO923" i="4"/>
  <c r="AQ923" i="4" s="1"/>
  <c r="AO926" i="4"/>
  <c r="AQ926" i="4" s="1"/>
  <c r="AO927" i="4"/>
  <c r="AQ927" i="4" s="1"/>
  <c r="AO933" i="4"/>
  <c r="AQ933" i="4" s="1"/>
  <c r="AO936" i="4"/>
  <c r="AQ936" i="4" s="1"/>
  <c r="AO937" i="4"/>
  <c r="AQ937" i="4" s="1"/>
  <c r="AO938" i="4"/>
  <c r="AQ938" i="4" s="1"/>
  <c r="AO940" i="4"/>
  <c r="AQ940" i="4" s="1"/>
  <c r="AO942" i="4"/>
  <c r="AQ942" i="4" s="1"/>
  <c r="AO943" i="4"/>
  <c r="AQ943" i="4" s="1"/>
  <c r="AO945" i="4"/>
  <c r="AQ945" i="4" s="1"/>
  <c r="AO946" i="4"/>
  <c r="AQ946" i="4" s="1"/>
  <c r="AO953" i="4"/>
  <c r="AQ953" i="4" s="1"/>
  <c r="AO962" i="4"/>
  <c r="AQ962" i="4" s="1"/>
  <c r="AO966" i="4"/>
  <c r="AQ966" i="4" s="1"/>
  <c r="AO967" i="4"/>
  <c r="AQ967" i="4" s="1"/>
  <c r="AO972" i="4"/>
  <c r="AQ972" i="4" s="1"/>
  <c r="AO973" i="4"/>
  <c r="AQ973" i="4" s="1"/>
  <c r="AO974" i="4"/>
  <c r="AQ974" i="4" s="1"/>
  <c r="AO976" i="4"/>
  <c r="AQ976" i="4" s="1"/>
  <c r="AO979" i="4"/>
  <c r="AQ979" i="4" s="1"/>
  <c r="AO981" i="4"/>
  <c r="AQ981" i="4" s="1"/>
  <c r="AO992" i="4"/>
  <c r="AQ992" i="4" s="1"/>
  <c r="AO995" i="4"/>
  <c r="AQ995" i="4" s="1"/>
  <c r="AO997" i="4"/>
  <c r="AQ997" i="4" s="1"/>
  <c r="AO1008" i="4"/>
  <c r="AQ1008" i="4" s="1"/>
  <c r="AO1013" i="4"/>
  <c r="AQ1013" i="4" s="1"/>
  <c r="AO1021" i="4"/>
  <c r="AQ1021" i="4" s="1"/>
  <c r="AO1027" i="4"/>
  <c r="AQ1027" i="4" s="1"/>
  <c r="AO1028" i="4"/>
  <c r="AQ1028" i="4" s="1"/>
  <c r="AO1036" i="4"/>
  <c r="AQ1036" i="4" s="1"/>
  <c r="AO1037" i="4"/>
  <c r="AQ1037" i="4" s="1"/>
  <c r="AO1041" i="4"/>
  <c r="AQ1041" i="4" s="1"/>
  <c r="AO1051" i="4"/>
  <c r="AQ1051" i="4" s="1"/>
  <c r="AO1063" i="4"/>
  <c r="AQ1063" i="4" s="1"/>
  <c r="AO1073" i="4"/>
  <c r="AQ1073" i="4" s="1"/>
  <c r="AO1077" i="4"/>
  <c r="AQ1077" i="4" s="1"/>
  <c r="AO1082" i="4"/>
  <c r="AQ1082" i="4" s="1"/>
  <c r="AO1084" i="4"/>
  <c r="AQ1084" i="4" s="1"/>
  <c r="AO1085" i="4"/>
  <c r="AQ1085" i="4" s="1"/>
  <c r="AO1087" i="4"/>
  <c r="AQ1087" i="4" s="1"/>
  <c r="AE11" i="4"/>
  <c r="AE18" i="4"/>
  <c r="AE23" i="4"/>
  <c r="AE26" i="4"/>
  <c r="AE27" i="4"/>
  <c r="AE34" i="4"/>
  <c r="AE42" i="4"/>
  <c r="AE50" i="4"/>
  <c r="AE54" i="4"/>
  <c r="AE58" i="4"/>
  <c r="AE59" i="4"/>
  <c r="AE66" i="4"/>
  <c r="AE69" i="4"/>
  <c r="AE70" i="4"/>
  <c r="AE71" i="4"/>
  <c r="AE79" i="4"/>
  <c r="AE86" i="4"/>
  <c r="AE90" i="4"/>
  <c r="AE97" i="4"/>
  <c r="AE98" i="4"/>
  <c r="AE101" i="4"/>
  <c r="AE102" i="4"/>
  <c r="AE103" i="4"/>
  <c r="AE106" i="4"/>
  <c r="AE107" i="4"/>
  <c r="AE114" i="4"/>
  <c r="AE123" i="4"/>
  <c r="AE125" i="4"/>
  <c r="AE126" i="4"/>
  <c r="AE127" i="4"/>
  <c r="AE130" i="4"/>
  <c r="AE134" i="4"/>
  <c r="AE140" i="4"/>
  <c r="AE141" i="4"/>
  <c r="AE145" i="4"/>
  <c r="AE147" i="4"/>
  <c r="AE149" i="4"/>
  <c r="AE153" i="4"/>
  <c r="AE154" i="4"/>
  <c r="AE157" i="4"/>
  <c r="AE159" i="4"/>
  <c r="AE162" i="4"/>
  <c r="AE163" i="4"/>
  <c r="AE166" i="4"/>
  <c r="AE169" i="4"/>
  <c r="AE171" i="4"/>
  <c r="AE173" i="4"/>
  <c r="AE174" i="4"/>
  <c r="AE179" i="4"/>
  <c r="AE181" i="4"/>
  <c r="AE185" i="4"/>
  <c r="AE186" i="4"/>
  <c r="AE187" i="4"/>
  <c r="AE190" i="4"/>
  <c r="AE194" i="4"/>
  <c r="AE197" i="4"/>
  <c r="AE198" i="4"/>
  <c r="AE204" i="4"/>
  <c r="AE211" i="4"/>
  <c r="AE227" i="4"/>
  <c r="AE236" i="4"/>
  <c r="AE237" i="4"/>
  <c r="AE238" i="4"/>
  <c r="AE239" i="4"/>
  <c r="AE243" i="4"/>
  <c r="AE246" i="4"/>
  <c r="AE249" i="4"/>
  <c r="AE250" i="4"/>
  <c r="AE259" i="4"/>
  <c r="AE262" i="4"/>
  <c r="AE266" i="4"/>
  <c r="AE267" i="4"/>
  <c r="AE268" i="4"/>
  <c r="AE270" i="4"/>
  <c r="AE277" i="4"/>
  <c r="AE278" i="4"/>
  <c r="AE286" i="4"/>
  <c r="AE291" i="4"/>
  <c r="AE293" i="4"/>
  <c r="AE295" i="4"/>
  <c r="AE297" i="4"/>
  <c r="AE302" i="4"/>
  <c r="AE306" i="4"/>
  <c r="AE309" i="4"/>
  <c r="AE310" i="4"/>
  <c r="AE313" i="4"/>
  <c r="AE315" i="4"/>
  <c r="AE317" i="4"/>
  <c r="AE318" i="4"/>
  <c r="AE319" i="4"/>
  <c r="AE321" i="4"/>
  <c r="AE322" i="4"/>
  <c r="AE325" i="4"/>
  <c r="AE330" i="4"/>
  <c r="AE331" i="4"/>
  <c r="AE332" i="4"/>
  <c r="AE334" i="4"/>
  <c r="AE335" i="4"/>
  <c r="AE337" i="4"/>
  <c r="AE341" i="4"/>
  <c r="AE342" i="4"/>
  <c r="AE344" i="4"/>
  <c r="AE345" i="4"/>
  <c r="AE346" i="4"/>
  <c r="AE349" i="4"/>
  <c r="AE351" i="4"/>
  <c r="AE361" i="4"/>
  <c r="AE363" i="4"/>
  <c r="AE365" i="4"/>
  <c r="AE366" i="4"/>
  <c r="AE370" i="4"/>
  <c r="AE371" i="4"/>
  <c r="AE373" i="4"/>
  <c r="AE374" i="4"/>
  <c r="AE377" i="4"/>
  <c r="AE378" i="4"/>
  <c r="AE381" i="4"/>
  <c r="AE382" i="4"/>
  <c r="AE383" i="4"/>
  <c r="AE389" i="4"/>
  <c r="AE395" i="4"/>
  <c r="AE397" i="4"/>
  <c r="AE398" i="4"/>
  <c r="AE399" i="4"/>
  <c r="AE401" i="4"/>
  <c r="AE405" i="4"/>
  <c r="AE408" i="4"/>
  <c r="AE410" i="4"/>
  <c r="AE414" i="4"/>
  <c r="AE415" i="4"/>
  <c r="AE419" i="4"/>
  <c r="AE421" i="4"/>
  <c r="AE422" i="4"/>
  <c r="AE427" i="4"/>
  <c r="AE428" i="4"/>
  <c r="AE429" i="4"/>
  <c r="AE430" i="4"/>
  <c r="AE431" i="4"/>
  <c r="AE434" i="4"/>
  <c r="AE435" i="4"/>
  <c r="AE438" i="4"/>
  <c r="AE440" i="4"/>
  <c r="AE441" i="4"/>
  <c r="AE445" i="4"/>
  <c r="AE449" i="4"/>
  <c r="AE451" i="4"/>
  <c r="AE453" i="4"/>
  <c r="AE454" i="4"/>
  <c r="AE458" i="4"/>
  <c r="AE460" i="4"/>
  <c r="AE461" i="4"/>
  <c r="AE462" i="4"/>
  <c r="AE463" i="4"/>
  <c r="AE465" i="4"/>
  <c r="AE467" i="4"/>
  <c r="AE470" i="4"/>
  <c r="AE472" i="4"/>
  <c r="AE473" i="4"/>
  <c r="AE474" i="4"/>
  <c r="AE479" i="4"/>
  <c r="AE483" i="4"/>
  <c r="AE485" i="4"/>
  <c r="AE486" i="4"/>
  <c r="AE487" i="4"/>
  <c r="AE491" i="4"/>
  <c r="AE495" i="4"/>
  <c r="AE502" i="4"/>
  <c r="AE503" i="4"/>
  <c r="AE504" i="4"/>
  <c r="AE505" i="4"/>
  <c r="AE507" i="4"/>
  <c r="AE510" i="4"/>
  <c r="AE512" i="4"/>
  <c r="AE514" i="4"/>
  <c r="AE518" i="4"/>
  <c r="AE521" i="4"/>
  <c r="AE523" i="4"/>
  <c r="AE524" i="4"/>
  <c r="AE530" i="4"/>
  <c r="AE531" i="4"/>
  <c r="AE532" i="4"/>
  <c r="AE535" i="4"/>
  <c r="AE536" i="4"/>
  <c r="AE538" i="4"/>
  <c r="AE539" i="4"/>
  <c r="AE540" i="4"/>
  <c r="AE546" i="4"/>
  <c r="AE550" i="4"/>
  <c r="AE555" i="4"/>
  <c r="AE556" i="4"/>
  <c r="AE557" i="4"/>
  <c r="AE558" i="4"/>
  <c r="AE561" i="4"/>
  <c r="AE562" i="4"/>
  <c r="AE563" i="4"/>
  <c r="AE566" i="4"/>
  <c r="AE567" i="4"/>
  <c r="AE568" i="4"/>
  <c r="AE570" i="4"/>
  <c r="AE571" i="4"/>
  <c r="AE573" i="4"/>
  <c r="AE576" i="4"/>
  <c r="AE577" i="4"/>
  <c r="AE578" i="4"/>
  <c r="AE582" i="4"/>
  <c r="AE584" i="4"/>
  <c r="AE585" i="4"/>
  <c r="AE586" i="4"/>
  <c r="AE590" i="4"/>
  <c r="AE593" i="4"/>
  <c r="AE595" i="4"/>
  <c r="AE596" i="4"/>
  <c r="AE598" i="4"/>
  <c r="AE600" i="4"/>
  <c r="AE603" i="4"/>
  <c r="AE605" i="4"/>
  <c r="AE608" i="4"/>
  <c r="AE610" i="4"/>
  <c r="AE613" i="4"/>
  <c r="AE614" i="4"/>
  <c r="AE618" i="4"/>
  <c r="AE621" i="4"/>
  <c r="AE624" i="4"/>
  <c r="AE625" i="4"/>
  <c r="AE626" i="4"/>
  <c r="AE627" i="4"/>
  <c r="AE629" i="4"/>
  <c r="AE630" i="4"/>
  <c r="AE631" i="4"/>
  <c r="AE634" i="4"/>
  <c r="AE638" i="4"/>
  <c r="AE640" i="4"/>
  <c r="AE642" i="4"/>
  <c r="AE645" i="4"/>
  <c r="AE646" i="4"/>
  <c r="AE648" i="4"/>
  <c r="AE649" i="4"/>
  <c r="AE650" i="4"/>
  <c r="AE651" i="4"/>
  <c r="AE652" i="4"/>
  <c r="AE654" i="4"/>
  <c r="AE658" i="4"/>
  <c r="AE659" i="4"/>
  <c r="AE660" i="4"/>
  <c r="AE661" i="4"/>
  <c r="AE662" i="4"/>
  <c r="AE663" i="4"/>
  <c r="AE664" i="4"/>
  <c r="AE666" i="4"/>
  <c r="AE667" i="4"/>
  <c r="AE672" i="4"/>
  <c r="AE678" i="4"/>
  <c r="AE680" i="4"/>
  <c r="AE682" i="4"/>
  <c r="AE684" i="4"/>
  <c r="AE685" i="4"/>
  <c r="AE686" i="4"/>
  <c r="AE689" i="4"/>
  <c r="AE690" i="4"/>
  <c r="AE691" i="4"/>
  <c r="AE692" i="4"/>
  <c r="AE693" i="4"/>
  <c r="AE694" i="4"/>
  <c r="AE695" i="4"/>
  <c r="AE698" i="4"/>
  <c r="AE699" i="4"/>
  <c r="AE702" i="4"/>
  <c r="AE704" i="4"/>
  <c r="AE706" i="4"/>
  <c r="AE709" i="4"/>
  <c r="AE713" i="4"/>
  <c r="AE714" i="4"/>
  <c r="AE716" i="4"/>
  <c r="AE718" i="4"/>
  <c r="AE720" i="4"/>
  <c r="AE722" i="4"/>
  <c r="AE724" i="4"/>
  <c r="AE725" i="4"/>
  <c r="AE726" i="4"/>
  <c r="AE727" i="4"/>
  <c r="AE728" i="4"/>
  <c r="AE731" i="4"/>
  <c r="AE733" i="4"/>
  <c r="AE738" i="4"/>
  <c r="AE741" i="4"/>
  <c r="AE744" i="4"/>
  <c r="AE746" i="4"/>
  <c r="AE748" i="4"/>
  <c r="AE749" i="4"/>
  <c r="AE750" i="4"/>
  <c r="AE753" i="4"/>
  <c r="AE756" i="4"/>
  <c r="AE758" i="4"/>
  <c r="AE759" i="4"/>
  <c r="AE761" i="4"/>
  <c r="AE764" i="4"/>
  <c r="AE768" i="4"/>
  <c r="AE770" i="4"/>
  <c r="AE773" i="4"/>
  <c r="AE774" i="4"/>
  <c r="AE776" i="4"/>
  <c r="AE778" i="4"/>
  <c r="AE780" i="4"/>
  <c r="AE782" i="4"/>
  <c r="AE784" i="4"/>
  <c r="AE786" i="4"/>
  <c r="AE787" i="4"/>
  <c r="AE789" i="4"/>
  <c r="AE791" i="4"/>
  <c r="AE793" i="4"/>
  <c r="AE802" i="4"/>
  <c r="AE806" i="4"/>
  <c r="AE810" i="4"/>
  <c r="AE811" i="4"/>
  <c r="AE816" i="4"/>
  <c r="AE817" i="4"/>
  <c r="AE819" i="4"/>
  <c r="AE821" i="4"/>
  <c r="AE823" i="4"/>
  <c r="AE824" i="4"/>
  <c r="AE825" i="4"/>
  <c r="AE826" i="4"/>
  <c r="AE827" i="4"/>
  <c r="AE829" i="4"/>
  <c r="AE833" i="4"/>
  <c r="AE836" i="4"/>
  <c r="AE837" i="4"/>
  <c r="AE840" i="4"/>
  <c r="AE843" i="4"/>
  <c r="AE844" i="4"/>
  <c r="AE848" i="4"/>
  <c r="AE849" i="4"/>
  <c r="AE850" i="4"/>
  <c r="AE851" i="4"/>
  <c r="AE855" i="4"/>
  <c r="AE860" i="4"/>
  <c r="AE862" i="4"/>
  <c r="AE864" i="4"/>
  <c r="AE865" i="4"/>
  <c r="AE868" i="4"/>
  <c r="AE870" i="4"/>
  <c r="AE875" i="4"/>
  <c r="AE876" i="4"/>
  <c r="AE878" i="4"/>
  <c r="AE880" i="4"/>
  <c r="AE881" i="4"/>
  <c r="AE888" i="4"/>
  <c r="AE893" i="4"/>
  <c r="AE898" i="4"/>
  <c r="AE901" i="4"/>
  <c r="AE904" i="4"/>
  <c r="AE907" i="4"/>
  <c r="AE910" i="4"/>
  <c r="AE913" i="4"/>
  <c r="AE915" i="4"/>
  <c r="AE917" i="4"/>
  <c r="AE918" i="4"/>
  <c r="AE919" i="4"/>
  <c r="AE923" i="4"/>
  <c r="AE925" i="4"/>
  <c r="AE928" i="4"/>
  <c r="AE933" i="4"/>
  <c r="AE934" i="4"/>
  <c r="AE936" i="4"/>
  <c r="AE937" i="4"/>
  <c r="AE938" i="4"/>
  <c r="AE939" i="4"/>
  <c r="AE941" i="4"/>
  <c r="AE942" i="4"/>
  <c r="AE946" i="4"/>
  <c r="AE947" i="4"/>
  <c r="AE948" i="4"/>
  <c r="AE953" i="4"/>
  <c r="AE956" i="4"/>
  <c r="AE965" i="4"/>
  <c r="AE966" i="4"/>
  <c r="AE968" i="4"/>
  <c r="AE969" i="4"/>
  <c r="AE970" i="4"/>
  <c r="AE972" i="4"/>
  <c r="AE976" i="4"/>
  <c r="AE978" i="4"/>
  <c r="AE979" i="4"/>
  <c r="AE981" i="4"/>
  <c r="AE990" i="4"/>
  <c r="AE991" i="4"/>
  <c r="AE994" i="4"/>
  <c r="AE999" i="4"/>
  <c r="AE1003" i="4"/>
  <c r="AE1007" i="4"/>
  <c r="AE1011" i="4"/>
  <c r="AE1013" i="4"/>
  <c r="AE1015" i="4"/>
  <c r="AE1019" i="4"/>
  <c r="AE1021" i="4"/>
  <c r="AE1027" i="4"/>
  <c r="AE1031" i="4"/>
  <c r="AE1035" i="4"/>
  <c r="AE1038" i="4"/>
  <c r="AE1039" i="4"/>
  <c r="AE1041" i="4"/>
  <c r="AE1045" i="4"/>
  <c r="AE1049" i="4"/>
  <c r="AE1053" i="4"/>
  <c r="AE1055" i="4"/>
  <c r="AE1058" i="4"/>
  <c r="AE1059" i="4"/>
  <c r="AE1061" i="4"/>
  <c r="AE1065" i="4"/>
  <c r="AE1069" i="4"/>
  <c r="AE1071" i="4"/>
  <c r="AE1073" i="4"/>
  <c r="AE1075" i="4"/>
  <c r="AE1077" i="4"/>
  <c r="AE1079" i="4"/>
  <c r="AE1087" i="4"/>
  <c r="AG3" i="4"/>
  <c r="AG4" i="4"/>
  <c r="AG5" i="4"/>
  <c r="AG8" i="4"/>
  <c r="AG2" i="4"/>
  <c r="AG6" i="4"/>
  <c r="AG7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C26" i="19"/>
  <c r="B26" i="19"/>
  <c r="C25" i="19"/>
  <c r="B25" i="19"/>
  <c r="C24" i="19"/>
  <c r="B24" i="19"/>
  <c r="C23" i="19"/>
  <c r="B23" i="19"/>
  <c r="C22" i="19"/>
  <c r="B22" i="19"/>
  <c r="C21" i="19"/>
  <c r="B21" i="19"/>
  <c r="C20" i="19"/>
  <c r="B20" i="19"/>
  <c r="C19" i="19"/>
  <c r="B19" i="19"/>
  <c r="C18" i="19"/>
  <c r="B18" i="19"/>
  <c r="C17" i="19"/>
  <c r="B17" i="19"/>
  <c r="C16" i="19"/>
  <c r="B16" i="19"/>
  <c r="C15" i="19"/>
  <c r="B15" i="19"/>
  <c r="C14" i="19"/>
  <c r="B14" i="19"/>
  <c r="C13" i="19"/>
  <c r="B13" i="19"/>
  <c r="C12" i="19"/>
  <c r="B12" i="19"/>
  <c r="C11" i="19"/>
  <c r="B11" i="19"/>
  <c r="C10" i="19"/>
  <c r="B10" i="19"/>
  <c r="C9" i="19"/>
  <c r="B9" i="19"/>
  <c r="C8" i="19"/>
  <c r="B8" i="19"/>
  <c r="C7" i="19"/>
  <c r="B7" i="19"/>
  <c r="C6" i="19"/>
  <c r="B6" i="19"/>
  <c r="AN5" i="19"/>
  <c r="C5" i="19"/>
  <c r="B5" i="19"/>
  <c r="AN3" i="19"/>
  <c r="A1" i="19"/>
  <c r="J16" i="30"/>
  <c r="J15" i="30"/>
  <c r="J14" i="30"/>
  <c r="J13" i="30"/>
  <c r="J12" i="30"/>
  <c r="J11" i="30"/>
  <c r="J8" i="30"/>
  <c r="J7" i="30"/>
  <c r="J6" i="30"/>
  <c r="J5" i="30"/>
  <c r="J4" i="30"/>
  <c r="J3" i="30"/>
  <c r="BE1199" i="4"/>
  <c r="BD1199" i="4"/>
  <c r="BC1199" i="4"/>
  <c r="BB1199" i="4"/>
  <c r="BA1199" i="4"/>
  <c r="AN1199" i="4"/>
  <c r="AJ1199" i="4"/>
  <c r="AO1199" i="4" s="1"/>
  <c r="AQ1199" i="4" s="1"/>
  <c r="AH1199" i="4"/>
  <c r="AI1199" i="4" s="1"/>
  <c r="AG1199" i="4"/>
  <c r="AD1199" i="4"/>
  <c r="AC1199" i="4"/>
  <c r="AY1199" i="4" s="1"/>
  <c r="BE1198" i="4"/>
  <c r="BD1198" i="4"/>
  <c r="BC1198" i="4"/>
  <c r="BB1198" i="4"/>
  <c r="BA1198" i="4"/>
  <c r="AN1198" i="4"/>
  <c r="AJ1198" i="4"/>
  <c r="AH1198" i="4"/>
  <c r="AI1198" i="4" s="1"/>
  <c r="AG1198" i="4"/>
  <c r="AD1198" i="4"/>
  <c r="AC1198" i="4"/>
  <c r="AY1198" i="4" s="1"/>
  <c r="BE1197" i="4"/>
  <c r="BD1197" i="4"/>
  <c r="BC1197" i="4"/>
  <c r="BB1197" i="4"/>
  <c r="BA1197" i="4"/>
  <c r="AN1197" i="4"/>
  <c r="AJ1197" i="4"/>
  <c r="AH1197" i="4"/>
  <c r="AI1197" i="4" s="1"/>
  <c r="AG1197" i="4"/>
  <c r="AD1197" i="4"/>
  <c r="AC1197" i="4"/>
  <c r="AY1197" i="4" s="1"/>
  <c r="BE1196" i="4"/>
  <c r="BD1196" i="4"/>
  <c r="BC1196" i="4"/>
  <c r="BB1196" i="4"/>
  <c r="BA1196" i="4"/>
  <c r="AP1196" i="4"/>
  <c r="AK1196" i="4"/>
  <c r="AJ1196" i="4"/>
  <c r="AW1196" i="4" s="1"/>
  <c r="AI1196" i="4"/>
  <c r="AH1196" i="4"/>
  <c r="AG1196" i="4"/>
  <c r="AE1196" i="4"/>
  <c r="AD1196" i="4"/>
  <c r="AC1196" i="4"/>
  <c r="AY1196" i="4" s="1"/>
  <c r="BE1195" i="4"/>
  <c r="BD1195" i="4"/>
  <c r="BC1195" i="4"/>
  <c r="BB1195" i="4"/>
  <c r="BA1195" i="4"/>
  <c r="AL1195" i="4"/>
  <c r="AJ1195" i="4"/>
  <c r="AH1195" i="4"/>
  <c r="AI1195" i="4" s="1"/>
  <c r="AG1195" i="4"/>
  <c r="AD1195" i="4"/>
  <c r="AC1195" i="4"/>
  <c r="AY1195" i="4" s="1"/>
  <c r="BE1194" i="4"/>
  <c r="BD1194" i="4"/>
  <c r="BC1194" i="4"/>
  <c r="BB1194" i="4"/>
  <c r="BA1194" i="4"/>
  <c r="AJ1194" i="4"/>
  <c r="AR1194" i="4" s="1"/>
  <c r="AH1194" i="4"/>
  <c r="AI1194" i="4" s="1"/>
  <c r="AG1194" i="4"/>
  <c r="AD1194" i="4"/>
  <c r="AC1194" i="4"/>
  <c r="AY1194" i="4" s="1"/>
  <c r="BE1193" i="4"/>
  <c r="BD1193" i="4"/>
  <c r="BC1193" i="4"/>
  <c r="BB1193" i="4"/>
  <c r="BA1193" i="4"/>
  <c r="AN1193" i="4"/>
  <c r="AL1193" i="4"/>
  <c r="AJ1193" i="4"/>
  <c r="AH1193" i="4"/>
  <c r="AI1193" i="4" s="1"/>
  <c r="AG1193" i="4"/>
  <c r="AE1193" i="4"/>
  <c r="AD1193" i="4"/>
  <c r="AC1193" i="4"/>
  <c r="AY1193" i="4" s="1"/>
  <c r="BE1192" i="4"/>
  <c r="BD1192" i="4"/>
  <c r="BC1192" i="4"/>
  <c r="BB1192" i="4"/>
  <c r="BA1192" i="4"/>
  <c r="AV1192" i="4"/>
  <c r="AP1192" i="4"/>
  <c r="AL1192" i="4"/>
  <c r="AJ1192" i="4"/>
  <c r="AH1192" i="4"/>
  <c r="AI1192" i="4" s="1"/>
  <c r="AG1192" i="4"/>
  <c r="AD1192" i="4"/>
  <c r="AC1192" i="4"/>
  <c r="AY1192" i="4" s="1"/>
  <c r="BE1191" i="4"/>
  <c r="BD1191" i="4"/>
  <c r="BC1191" i="4"/>
  <c r="BB1191" i="4"/>
  <c r="BA1191" i="4"/>
  <c r="AJ1191" i="4"/>
  <c r="AH1191" i="4"/>
  <c r="AI1191" i="4" s="1"/>
  <c r="AG1191" i="4"/>
  <c r="AD1191" i="4"/>
  <c r="AC1191" i="4"/>
  <c r="AY1191" i="4" s="1"/>
  <c r="BE1190" i="4"/>
  <c r="BD1190" i="4"/>
  <c r="BC1190" i="4"/>
  <c r="BB1190" i="4"/>
  <c r="BA1190" i="4"/>
  <c r="AN1190" i="4"/>
  <c r="AJ1190" i="4"/>
  <c r="AH1190" i="4"/>
  <c r="AI1190" i="4" s="1"/>
  <c r="AG1190" i="4"/>
  <c r="AE1190" i="4"/>
  <c r="AD1190" i="4"/>
  <c r="AC1190" i="4"/>
  <c r="AY1190" i="4" s="1"/>
  <c r="BE1189" i="4"/>
  <c r="BD1189" i="4"/>
  <c r="BC1189" i="4"/>
  <c r="BB1189" i="4"/>
  <c r="BA1189" i="4"/>
  <c r="AR1189" i="4"/>
  <c r="AL1189" i="4"/>
  <c r="AJ1189" i="4"/>
  <c r="AM1189" i="4" s="1"/>
  <c r="AH1189" i="4"/>
  <c r="AI1189" i="4" s="1"/>
  <c r="AG1189" i="4"/>
  <c r="AE1189" i="4"/>
  <c r="AD1189" i="4"/>
  <c r="AC1189" i="4"/>
  <c r="AY1189" i="4" s="1"/>
  <c r="BE1188" i="4"/>
  <c r="BD1188" i="4"/>
  <c r="BC1188" i="4"/>
  <c r="BB1188" i="4"/>
  <c r="BA1188" i="4"/>
  <c r="AV1188" i="4"/>
  <c r="AJ1188" i="4"/>
  <c r="AH1188" i="4"/>
  <c r="AI1188" i="4" s="1"/>
  <c r="AG1188" i="4"/>
  <c r="AD1188" i="4"/>
  <c r="AC1188" i="4"/>
  <c r="AY1188" i="4" s="1"/>
  <c r="BE1187" i="4"/>
  <c r="BD1187" i="4"/>
  <c r="BC1187" i="4"/>
  <c r="BB1187" i="4"/>
  <c r="BA1187" i="4"/>
  <c r="AJ1187" i="4"/>
  <c r="AH1187" i="4"/>
  <c r="AI1187" i="4" s="1"/>
  <c r="AG1187" i="4"/>
  <c r="AD1187" i="4"/>
  <c r="AC1187" i="4"/>
  <c r="AY1187" i="4" s="1"/>
  <c r="BE1186" i="4"/>
  <c r="BD1186" i="4"/>
  <c r="BC1186" i="4"/>
  <c r="BB1186" i="4"/>
  <c r="BA1186" i="4"/>
  <c r="AM1186" i="4"/>
  <c r="AJ1186" i="4"/>
  <c r="AN1186" i="4" s="1"/>
  <c r="AI1186" i="4"/>
  <c r="AH1186" i="4"/>
  <c r="AG1186" i="4"/>
  <c r="AE1186" i="4"/>
  <c r="AD1186" i="4"/>
  <c r="AC1186" i="4"/>
  <c r="AY1186" i="4" s="1"/>
  <c r="BE1185" i="4"/>
  <c r="BD1185" i="4"/>
  <c r="BC1185" i="4"/>
  <c r="BB1185" i="4"/>
  <c r="BA1185" i="4"/>
  <c r="AL1185" i="4"/>
  <c r="AJ1185" i="4"/>
  <c r="AM1185" i="4" s="1"/>
  <c r="AI1185" i="4"/>
  <c r="AH1185" i="4"/>
  <c r="AG1185" i="4"/>
  <c r="AE1185" i="4"/>
  <c r="AD1185" i="4"/>
  <c r="AC1185" i="4"/>
  <c r="AY1185" i="4" s="1"/>
  <c r="BE1184" i="4"/>
  <c r="BD1184" i="4"/>
  <c r="BC1184" i="4"/>
  <c r="BB1184" i="4"/>
  <c r="BA1184" i="4"/>
  <c r="AU1184" i="4"/>
  <c r="AM1184" i="4"/>
  <c r="AJ1184" i="4"/>
  <c r="AH1184" i="4"/>
  <c r="AI1184" i="4" s="1"/>
  <c r="AG1184" i="4"/>
  <c r="AD1184" i="4"/>
  <c r="AC1184" i="4"/>
  <c r="AY1184" i="4" s="1"/>
  <c r="BE1183" i="4"/>
  <c r="BD1183" i="4"/>
  <c r="BC1183" i="4"/>
  <c r="BB1183" i="4"/>
  <c r="BA1183" i="4"/>
  <c r="AJ1183" i="4"/>
  <c r="AH1183" i="4"/>
  <c r="AI1183" i="4" s="1"/>
  <c r="AG1183" i="4"/>
  <c r="AD1183" i="4"/>
  <c r="AC1183" i="4"/>
  <c r="AY1183" i="4" s="1"/>
  <c r="BE1182" i="4"/>
  <c r="BD1182" i="4"/>
  <c r="BC1182" i="4"/>
  <c r="BB1182" i="4"/>
  <c r="BA1182" i="4"/>
  <c r="AJ1182" i="4"/>
  <c r="AT1182" i="4" s="1"/>
  <c r="AH1182" i="4"/>
  <c r="AI1182" i="4" s="1"/>
  <c r="AG1182" i="4"/>
  <c r="AD1182" i="4"/>
  <c r="AC1182" i="4"/>
  <c r="AY1182" i="4" s="1"/>
  <c r="BE1181" i="4"/>
  <c r="BD1181" i="4"/>
  <c r="BC1181" i="4"/>
  <c r="BB1181" i="4"/>
  <c r="BA1181" i="4"/>
  <c r="AN1181" i="4"/>
  <c r="AJ1181" i="4"/>
  <c r="AU1181" i="4" s="1"/>
  <c r="AH1181" i="4"/>
  <c r="AI1181" i="4" s="1"/>
  <c r="AG1181" i="4"/>
  <c r="AD1181" i="4"/>
  <c r="AC1181" i="4"/>
  <c r="AY1181" i="4" s="1"/>
  <c r="BE1180" i="4"/>
  <c r="BD1180" i="4"/>
  <c r="BC1180" i="4"/>
  <c r="BB1180" i="4"/>
  <c r="BA1180" i="4"/>
  <c r="AJ1180" i="4"/>
  <c r="AH1180" i="4"/>
  <c r="AI1180" i="4" s="1"/>
  <c r="AG1180" i="4"/>
  <c r="AD1180" i="4"/>
  <c r="AC1180" i="4"/>
  <c r="AY1180" i="4" s="1"/>
  <c r="BE1179" i="4"/>
  <c r="BD1179" i="4"/>
  <c r="BC1179" i="4"/>
  <c r="BB1179" i="4"/>
  <c r="BA1179" i="4"/>
  <c r="AJ1179" i="4"/>
  <c r="AS1179" i="4" s="1"/>
  <c r="AH1179" i="4"/>
  <c r="AI1179" i="4" s="1"/>
  <c r="AG1179" i="4"/>
  <c r="AD1179" i="4"/>
  <c r="AC1179" i="4"/>
  <c r="AY1179" i="4" s="1"/>
  <c r="BE1178" i="4"/>
  <c r="BD1178" i="4"/>
  <c r="BC1178" i="4"/>
  <c r="BB1178" i="4"/>
  <c r="BA1178" i="4"/>
  <c r="AN1178" i="4"/>
  <c r="AK1178" i="4"/>
  <c r="AJ1178" i="4"/>
  <c r="AI1178" i="4"/>
  <c r="AH1178" i="4"/>
  <c r="AG1178" i="4"/>
  <c r="AE1178" i="4"/>
  <c r="AD1178" i="4"/>
  <c r="AC1178" i="4"/>
  <c r="AY1178" i="4" s="1"/>
  <c r="BE1177" i="4"/>
  <c r="BD1177" i="4"/>
  <c r="BC1177" i="4"/>
  <c r="BB1177" i="4"/>
  <c r="BA1177" i="4"/>
  <c r="AJ1177" i="4"/>
  <c r="AH1177" i="4"/>
  <c r="AI1177" i="4" s="1"/>
  <c r="AG1177" i="4"/>
  <c r="AD1177" i="4"/>
  <c r="AC1177" i="4"/>
  <c r="AY1177" i="4" s="1"/>
  <c r="BE1176" i="4"/>
  <c r="BD1176" i="4"/>
  <c r="BC1176" i="4"/>
  <c r="BB1176" i="4"/>
  <c r="BA1176" i="4"/>
  <c r="AM1176" i="4"/>
  <c r="AJ1176" i="4"/>
  <c r="AT1176" i="4" s="1"/>
  <c r="AH1176" i="4"/>
  <c r="AI1176" i="4" s="1"/>
  <c r="AG1176" i="4"/>
  <c r="AD1176" i="4"/>
  <c r="AC1176" i="4"/>
  <c r="AY1176" i="4" s="1"/>
  <c r="BE1175" i="4"/>
  <c r="BD1175" i="4"/>
  <c r="BC1175" i="4"/>
  <c r="BB1175" i="4"/>
  <c r="BA1175" i="4"/>
  <c r="AJ1175" i="4"/>
  <c r="AR1175" i="4" s="1"/>
  <c r="AH1175" i="4"/>
  <c r="AI1175" i="4" s="1"/>
  <c r="AG1175" i="4"/>
  <c r="AD1175" i="4"/>
  <c r="AC1175" i="4"/>
  <c r="AY1175" i="4" s="1"/>
  <c r="BE1174" i="4"/>
  <c r="BD1174" i="4"/>
  <c r="BC1174" i="4"/>
  <c r="BB1174" i="4"/>
  <c r="BA1174" i="4"/>
  <c r="AJ1174" i="4"/>
  <c r="AH1174" i="4"/>
  <c r="AI1174" i="4" s="1"/>
  <c r="AG1174" i="4"/>
  <c r="AE1174" i="4"/>
  <c r="AD1174" i="4"/>
  <c r="AC1174" i="4"/>
  <c r="AY1174" i="4" s="1"/>
  <c r="BE1173" i="4"/>
  <c r="BD1173" i="4"/>
  <c r="BC1173" i="4"/>
  <c r="BB1173" i="4"/>
  <c r="BA1173" i="4"/>
  <c r="AJ1173" i="4"/>
  <c r="AH1173" i="4"/>
  <c r="AI1173" i="4" s="1"/>
  <c r="AG1173" i="4"/>
  <c r="AD1173" i="4"/>
  <c r="AC1173" i="4"/>
  <c r="AY1173" i="4" s="1"/>
  <c r="BE1172" i="4"/>
  <c r="BD1172" i="4"/>
  <c r="BC1172" i="4"/>
  <c r="BB1172" i="4"/>
  <c r="BA1172" i="4"/>
  <c r="AV1172" i="4"/>
  <c r="AO1172" i="4"/>
  <c r="AQ1172" i="4" s="1"/>
  <c r="AK1172" i="4"/>
  <c r="AJ1172" i="4"/>
  <c r="AW1172" i="4" s="1"/>
  <c r="AH1172" i="4"/>
  <c r="AI1172" i="4" s="1"/>
  <c r="AG1172" i="4"/>
  <c r="AE1172" i="4"/>
  <c r="AD1172" i="4"/>
  <c r="AC1172" i="4"/>
  <c r="AY1172" i="4" s="1"/>
  <c r="BE1171" i="4"/>
  <c r="BD1171" i="4"/>
  <c r="BC1171" i="4"/>
  <c r="BB1171" i="4"/>
  <c r="BA1171" i="4"/>
  <c r="AU1171" i="4"/>
  <c r="AN1171" i="4"/>
  <c r="AJ1171" i="4"/>
  <c r="AH1171" i="4"/>
  <c r="AI1171" i="4" s="1"/>
  <c r="AG1171" i="4"/>
  <c r="AD1171" i="4"/>
  <c r="AC1171" i="4"/>
  <c r="AY1171" i="4" s="1"/>
  <c r="BE1170" i="4"/>
  <c r="BD1170" i="4"/>
  <c r="BC1170" i="4"/>
  <c r="BB1170" i="4"/>
  <c r="BA1170" i="4"/>
  <c r="AS1170" i="4"/>
  <c r="AJ1170" i="4"/>
  <c r="AM1170" i="4" s="1"/>
  <c r="AH1170" i="4"/>
  <c r="AI1170" i="4" s="1"/>
  <c r="AG1170" i="4"/>
  <c r="AD1170" i="4"/>
  <c r="AC1170" i="4"/>
  <c r="AY1170" i="4" s="1"/>
  <c r="BE1169" i="4"/>
  <c r="BD1169" i="4"/>
  <c r="BC1169" i="4"/>
  <c r="BB1169" i="4"/>
  <c r="BA1169" i="4"/>
  <c r="AN1169" i="4"/>
  <c r="AL1169" i="4"/>
  <c r="AJ1169" i="4"/>
  <c r="AI1169" i="4"/>
  <c r="AH1169" i="4"/>
  <c r="AG1169" i="4"/>
  <c r="AE1169" i="4"/>
  <c r="AD1169" i="4"/>
  <c r="AC1169" i="4"/>
  <c r="AY1169" i="4" s="1"/>
  <c r="BE1168" i="4"/>
  <c r="BD1168" i="4"/>
  <c r="BC1168" i="4"/>
  <c r="BB1168" i="4"/>
  <c r="BA1168" i="4"/>
  <c r="AS1168" i="4"/>
  <c r="AM1168" i="4"/>
  <c r="AK1168" i="4"/>
  <c r="AJ1168" i="4"/>
  <c r="AU1168" i="4" s="1"/>
  <c r="AH1168" i="4"/>
  <c r="AI1168" i="4" s="1"/>
  <c r="AG1168" i="4"/>
  <c r="AE1168" i="4"/>
  <c r="AD1168" i="4"/>
  <c r="AC1168" i="4"/>
  <c r="AY1168" i="4" s="1"/>
  <c r="BE1167" i="4"/>
  <c r="BD1167" i="4"/>
  <c r="BC1167" i="4"/>
  <c r="BB1167" i="4"/>
  <c r="BA1167" i="4"/>
  <c r="AR1167" i="4"/>
  <c r="AJ1167" i="4"/>
  <c r="AH1167" i="4"/>
  <c r="AI1167" i="4" s="1"/>
  <c r="AG1167" i="4"/>
  <c r="AD1167" i="4"/>
  <c r="AC1167" i="4"/>
  <c r="AY1167" i="4" s="1"/>
  <c r="BE1166" i="4"/>
  <c r="BD1166" i="4"/>
  <c r="BC1166" i="4"/>
  <c r="BB1166" i="4"/>
  <c r="BA1166" i="4"/>
  <c r="AN1166" i="4"/>
  <c r="AK1166" i="4"/>
  <c r="AJ1166" i="4"/>
  <c r="AT1166" i="4" s="1"/>
  <c r="AI1166" i="4"/>
  <c r="AH1166" i="4"/>
  <c r="AG1166" i="4"/>
  <c r="AE1166" i="4"/>
  <c r="AD1166" i="4"/>
  <c r="AC1166" i="4"/>
  <c r="AY1166" i="4" s="1"/>
  <c r="BE1165" i="4"/>
  <c r="BD1165" i="4"/>
  <c r="BC1165" i="4"/>
  <c r="BB1165" i="4"/>
  <c r="BA1165" i="4"/>
  <c r="AJ1165" i="4"/>
  <c r="AH1165" i="4"/>
  <c r="AI1165" i="4" s="1"/>
  <c r="AG1165" i="4"/>
  <c r="AD1165" i="4"/>
  <c r="AC1165" i="4"/>
  <c r="AY1165" i="4" s="1"/>
  <c r="BE1164" i="4"/>
  <c r="BD1164" i="4"/>
  <c r="BC1164" i="4"/>
  <c r="BB1164" i="4"/>
  <c r="BA1164" i="4"/>
  <c r="AJ1164" i="4"/>
  <c r="AM1164" i="4" s="1"/>
  <c r="AH1164" i="4"/>
  <c r="AI1164" i="4" s="1"/>
  <c r="AG1164" i="4"/>
  <c r="AD1164" i="4"/>
  <c r="AC1164" i="4"/>
  <c r="AY1164" i="4" s="1"/>
  <c r="BE1163" i="4"/>
  <c r="BD1163" i="4"/>
  <c r="BC1163" i="4"/>
  <c r="BB1163" i="4"/>
  <c r="BA1163" i="4"/>
  <c r="AR1163" i="4"/>
  <c r="AL1163" i="4"/>
  <c r="AJ1163" i="4"/>
  <c r="AW1163" i="4" s="1"/>
  <c r="AH1163" i="4"/>
  <c r="AI1163" i="4" s="1"/>
  <c r="AG1163" i="4"/>
  <c r="AD1163" i="4"/>
  <c r="AC1163" i="4"/>
  <c r="AY1163" i="4" s="1"/>
  <c r="BE1162" i="4"/>
  <c r="BD1162" i="4"/>
  <c r="BC1162" i="4"/>
  <c r="BB1162" i="4"/>
  <c r="BA1162" i="4"/>
  <c r="AM1162" i="4"/>
  <c r="AJ1162" i="4"/>
  <c r="AH1162" i="4"/>
  <c r="AI1162" i="4" s="1"/>
  <c r="AG1162" i="4"/>
  <c r="AD1162" i="4"/>
  <c r="AC1162" i="4"/>
  <c r="AY1162" i="4" s="1"/>
  <c r="BE1161" i="4"/>
  <c r="BD1161" i="4"/>
  <c r="BC1161" i="4"/>
  <c r="BB1161" i="4"/>
  <c r="BA1161" i="4"/>
  <c r="AN1161" i="4"/>
  <c r="AL1161" i="4"/>
  <c r="AJ1161" i="4"/>
  <c r="AH1161" i="4"/>
  <c r="AI1161" i="4" s="1"/>
  <c r="AG1161" i="4"/>
  <c r="AE1161" i="4"/>
  <c r="AD1161" i="4"/>
  <c r="AC1161" i="4"/>
  <c r="AY1161" i="4" s="1"/>
  <c r="BE1160" i="4"/>
  <c r="BD1160" i="4"/>
  <c r="BC1160" i="4"/>
  <c r="BB1160" i="4"/>
  <c r="BA1160" i="4"/>
  <c r="AV1160" i="4"/>
  <c r="AO1160" i="4"/>
  <c r="AQ1160" i="4" s="1"/>
  <c r="AK1160" i="4"/>
  <c r="AJ1160" i="4"/>
  <c r="AS1160" i="4" s="1"/>
  <c r="AH1160" i="4"/>
  <c r="AI1160" i="4" s="1"/>
  <c r="AG1160" i="4"/>
  <c r="AE1160" i="4"/>
  <c r="AD1160" i="4"/>
  <c r="AC1160" i="4"/>
  <c r="AY1160" i="4" s="1"/>
  <c r="BE1159" i="4"/>
  <c r="BD1159" i="4"/>
  <c r="BC1159" i="4"/>
  <c r="BB1159" i="4"/>
  <c r="BA1159" i="4"/>
  <c r="AS1159" i="4"/>
  <c r="AJ1159" i="4"/>
  <c r="AN1159" i="4" s="1"/>
  <c r="AH1159" i="4"/>
  <c r="AI1159" i="4" s="1"/>
  <c r="AG1159" i="4"/>
  <c r="AD1159" i="4"/>
  <c r="AC1159" i="4"/>
  <c r="BE1158" i="4"/>
  <c r="BD1158" i="4"/>
  <c r="BC1158" i="4"/>
  <c r="BB1158" i="4"/>
  <c r="BA1158" i="4"/>
  <c r="AN1158" i="4"/>
  <c r="AK1158" i="4"/>
  <c r="AJ1158" i="4"/>
  <c r="AT1158" i="4" s="1"/>
  <c r="AI1158" i="4"/>
  <c r="AH1158" i="4"/>
  <c r="AG1158" i="4"/>
  <c r="AE1158" i="4"/>
  <c r="AD1158" i="4"/>
  <c r="AC1158" i="4"/>
  <c r="AY1158" i="4" s="1"/>
  <c r="BE1157" i="4"/>
  <c r="BD1157" i="4"/>
  <c r="BC1157" i="4"/>
  <c r="BB1157" i="4"/>
  <c r="BA1157" i="4"/>
  <c r="AN1157" i="4"/>
  <c r="AJ1157" i="4"/>
  <c r="AH1157" i="4"/>
  <c r="AI1157" i="4" s="1"/>
  <c r="AG1157" i="4"/>
  <c r="AD1157" i="4"/>
  <c r="AC1157" i="4"/>
  <c r="AY1157" i="4" s="1"/>
  <c r="BE1156" i="4"/>
  <c r="BD1156" i="4"/>
  <c r="BC1156" i="4"/>
  <c r="BB1156" i="4"/>
  <c r="BA1156" i="4"/>
  <c r="AJ1156" i="4"/>
  <c r="AP1156" i="4" s="1"/>
  <c r="AH1156" i="4"/>
  <c r="AI1156" i="4" s="1"/>
  <c r="AG1156" i="4"/>
  <c r="AD1156" i="4"/>
  <c r="AC1156" i="4"/>
  <c r="AY1156" i="4" s="1"/>
  <c r="BE1155" i="4"/>
  <c r="BD1155" i="4"/>
  <c r="BC1155" i="4"/>
  <c r="BB1155" i="4"/>
  <c r="BA1155" i="4"/>
  <c r="AV1155" i="4"/>
  <c r="AP1155" i="4"/>
  <c r="AL1155" i="4"/>
  <c r="AJ1155" i="4"/>
  <c r="AH1155" i="4"/>
  <c r="AI1155" i="4" s="1"/>
  <c r="AG1155" i="4"/>
  <c r="AD1155" i="4"/>
  <c r="AC1155" i="4"/>
  <c r="AY1155" i="4" s="1"/>
  <c r="BE1154" i="4"/>
  <c r="BD1154" i="4"/>
  <c r="BC1154" i="4"/>
  <c r="BB1154" i="4"/>
  <c r="BA1154" i="4"/>
  <c r="AO1154" i="4"/>
  <c r="AQ1154" i="4" s="1"/>
  <c r="AK1154" i="4"/>
  <c r="AJ1154" i="4"/>
  <c r="AR1154" i="4" s="1"/>
  <c r="AH1154" i="4"/>
  <c r="AI1154" i="4" s="1"/>
  <c r="AG1154" i="4"/>
  <c r="AE1154" i="4"/>
  <c r="AD1154" i="4"/>
  <c r="AC1154" i="4"/>
  <c r="AY1154" i="4" s="1"/>
  <c r="BE1153" i="4"/>
  <c r="BD1153" i="4"/>
  <c r="BC1153" i="4"/>
  <c r="BB1153" i="4"/>
  <c r="BA1153" i="4"/>
  <c r="AV1153" i="4"/>
  <c r="AJ1153" i="4"/>
  <c r="AN1153" i="4" s="1"/>
  <c r="AI1153" i="4"/>
  <c r="AH1153" i="4"/>
  <c r="AG1153" i="4"/>
  <c r="AE1153" i="4"/>
  <c r="AD1153" i="4"/>
  <c r="AC1153" i="4"/>
  <c r="AY1153" i="4" s="1"/>
  <c r="BE1152" i="4"/>
  <c r="BD1152" i="4"/>
  <c r="BC1152" i="4"/>
  <c r="BB1152" i="4"/>
  <c r="BA1152" i="4"/>
  <c r="AJ1152" i="4"/>
  <c r="AI1152" i="4"/>
  <c r="AH1152" i="4"/>
  <c r="AG1152" i="4"/>
  <c r="AE1152" i="4"/>
  <c r="AD1152" i="4"/>
  <c r="AC1152" i="4"/>
  <c r="AY1152" i="4" s="1"/>
  <c r="BE1151" i="4"/>
  <c r="BD1151" i="4"/>
  <c r="BC1151" i="4"/>
  <c r="BB1151" i="4"/>
  <c r="BA1151" i="4"/>
  <c r="AM1151" i="4"/>
  <c r="AJ1151" i="4"/>
  <c r="AP1151" i="4" s="1"/>
  <c r="AH1151" i="4"/>
  <c r="AI1151" i="4" s="1"/>
  <c r="AG1151" i="4"/>
  <c r="AD1151" i="4"/>
  <c r="AC1151" i="4"/>
  <c r="AY1151" i="4" s="1"/>
  <c r="BE1150" i="4"/>
  <c r="BD1150" i="4"/>
  <c r="BC1150" i="4"/>
  <c r="BB1150" i="4"/>
  <c r="BA1150" i="4"/>
  <c r="AP1150" i="4"/>
  <c r="AJ1150" i="4"/>
  <c r="AH1150" i="4"/>
  <c r="AI1150" i="4" s="1"/>
  <c r="AG1150" i="4"/>
  <c r="AD1150" i="4"/>
  <c r="AC1150" i="4"/>
  <c r="AY1150" i="4" s="1"/>
  <c r="BE1149" i="4"/>
  <c r="BD1149" i="4"/>
  <c r="BC1149" i="4"/>
  <c r="BB1149" i="4"/>
  <c r="BA1149" i="4"/>
  <c r="AS1149" i="4"/>
  <c r="AJ1149" i="4"/>
  <c r="AT1149" i="4" s="1"/>
  <c r="AH1149" i="4"/>
  <c r="AI1149" i="4" s="1"/>
  <c r="AG1149" i="4"/>
  <c r="AE1149" i="4"/>
  <c r="AD1149" i="4"/>
  <c r="AC1149" i="4"/>
  <c r="AY1149" i="4" s="1"/>
  <c r="BE1148" i="4"/>
  <c r="BD1148" i="4"/>
  <c r="BC1148" i="4"/>
  <c r="BB1148" i="4"/>
  <c r="BA1148" i="4"/>
  <c r="AJ1148" i="4"/>
  <c r="AH1148" i="4"/>
  <c r="AI1148" i="4" s="1"/>
  <c r="AG1148" i="4"/>
  <c r="AE1148" i="4"/>
  <c r="AD1148" i="4"/>
  <c r="AC1148" i="4"/>
  <c r="AY1148" i="4" s="1"/>
  <c r="BE1147" i="4"/>
  <c r="BD1147" i="4"/>
  <c r="BC1147" i="4"/>
  <c r="BB1147" i="4"/>
  <c r="BA1147" i="4"/>
  <c r="AV1147" i="4"/>
  <c r="AJ1147" i="4"/>
  <c r="AH1147" i="4"/>
  <c r="AI1147" i="4" s="1"/>
  <c r="AG1147" i="4"/>
  <c r="AD1147" i="4"/>
  <c r="AC1147" i="4"/>
  <c r="AY1147" i="4" s="1"/>
  <c r="BE1146" i="4"/>
  <c r="BD1146" i="4"/>
  <c r="BC1146" i="4"/>
  <c r="BB1146" i="4"/>
  <c r="BA1146" i="4"/>
  <c r="AR1146" i="4"/>
  <c r="AK1146" i="4"/>
  <c r="AJ1146" i="4"/>
  <c r="AH1146" i="4"/>
  <c r="AI1146" i="4" s="1"/>
  <c r="AG1146" i="4"/>
  <c r="AE1146" i="4"/>
  <c r="AD1146" i="4"/>
  <c r="AC1146" i="4"/>
  <c r="BE1145" i="4"/>
  <c r="BD1145" i="4"/>
  <c r="BC1145" i="4"/>
  <c r="BB1145" i="4"/>
  <c r="BA1145" i="4"/>
  <c r="AJ1145" i="4"/>
  <c r="AE1145" i="4" s="1"/>
  <c r="AH1145" i="4"/>
  <c r="AI1145" i="4" s="1"/>
  <c r="AG1145" i="4"/>
  <c r="AD1145" i="4"/>
  <c r="AC1145" i="4"/>
  <c r="AY1145" i="4" s="1"/>
  <c r="BE1144" i="4"/>
  <c r="BD1144" i="4"/>
  <c r="BC1144" i="4"/>
  <c r="BB1144" i="4"/>
  <c r="BA1144" i="4"/>
  <c r="AJ1144" i="4"/>
  <c r="AV1144" i="4" s="1"/>
  <c r="AH1144" i="4"/>
  <c r="AI1144" i="4" s="1"/>
  <c r="AG1144" i="4"/>
  <c r="AE1144" i="4"/>
  <c r="AD1144" i="4"/>
  <c r="AC1144" i="4"/>
  <c r="AY1144" i="4" s="1"/>
  <c r="BE1143" i="4"/>
  <c r="BD1143" i="4"/>
  <c r="BC1143" i="4"/>
  <c r="BB1143" i="4"/>
  <c r="BA1143" i="4"/>
  <c r="AU1143" i="4"/>
  <c r="AL1143" i="4"/>
  <c r="AJ1143" i="4"/>
  <c r="AV1143" i="4" s="1"/>
  <c r="AH1143" i="4"/>
  <c r="AI1143" i="4" s="1"/>
  <c r="AG1143" i="4"/>
  <c r="AD1143" i="4"/>
  <c r="AC1143" i="4"/>
  <c r="AY1143" i="4" s="1"/>
  <c r="BE1142" i="4"/>
  <c r="BD1142" i="4"/>
  <c r="BC1142" i="4"/>
  <c r="BB1142" i="4"/>
  <c r="BA1142" i="4"/>
  <c r="AJ1142" i="4"/>
  <c r="AH1142" i="4"/>
  <c r="AI1142" i="4" s="1"/>
  <c r="AG1142" i="4"/>
  <c r="AD1142" i="4"/>
  <c r="AC1142" i="4"/>
  <c r="AY1142" i="4" s="1"/>
  <c r="BE1141" i="4"/>
  <c r="BD1141" i="4"/>
  <c r="BC1141" i="4"/>
  <c r="BB1141" i="4"/>
  <c r="BA1141" i="4"/>
  <c r="AS1141" i="4"/>
  <c r="AK1141" i="4"/>
  <c r="AJ1141" i="4"/>
  <c r="AN1141" i="4" s="1"/>
  <c r="AI1141" i="4"/>
  <c r="AH1141" i="4"/>
  <c r="AG1141" i="4"/>
  <c r="AE1141" i="4"/>
  <c r="AD1141" i="4"/>
  <c r="AC1141" i="4"/>
  <c r="AY1141" i="4" s="1"/>
  <c r="BE1140" i="4"/>
  <c r="BD1140" i="4"/>
  <c r="BC1140" i="4"/>
  <c r="BB1140" i="4"/>
  <c r="BA1140" i="4"/>
  <c r="AJ1140" i="4"/>
  <c r="AH1140" i="4"/>
  <c r="AI1140" i="4" s="1"/>
  <c r="AG1140" i="4"/>
  <c r="AE1140" i="4"/>
  <c r="AD1140" i="4"/>
  <c r="AC1140" i="4"/>
  <c r="AY1140" i="4" s="1"/>
  <c r="BE1139" i="4"/>
  <c r="BD1139" i="4"/>
  <c r="BC1139" i="4"/>
  <c r="BB1139" i="4"/>
  <c r="BA1139" i="4"/>
  <c r="AP1139" i="4"/>
  <c r="AJ1139" i="4"/>
  <c r="AM1139" i="4" s="1"/>
  <c r="AH1139" i="4"/>
  <c r="AI1139" i="4" s="1"/>
  <c r="AG1139" i="4"/>
  <c r="AD1139" i="4"/>
  <c r="AC1139" i="4"/>
  <c r="AY1139" i="4" s="1"/>
  <c r="BE1138" i="4"/>
  <c r="BD1138" i="4"/>
  <c r="BC1138" i="4"/>
  <c r="BB1138" i="4"/>
  <c r="BA1138" i="4"/>
  <c r="AO1138" i="4"/>
  <c r="AQ1138" i="4" s="1"/>
  <c r="AJ1138" i="4"/>
  <c r="AH1138" i="4"/>
  <c r="AI1138" i="4" s="1"/>
  <c r="AG1138" i="4"/>
  <c r="AD1138" i="4"/>
  <c r="AC1138" i="4"/>
  <c r="AY1138" i="4" s="1"/>
  <c r="BE1137" i="4"/>
  <c r="BD1137" i="4"/>
  <c r="BC1137" i="4"/>
  <c r="BB1137" i="4"/>
  <c r="BA1137" i="4"/>
  <c r="AJ1137" i="4"/>
  <c r="AW1137" i="4" s="1"/>
  <c r="AH1137" i="4"/>
  <c r="AI1137" i="4" s="1"/>
  <c r="AG1137" i="4"/>
  <c r="AD1137" i="4"/>
  <c r="AC1137" i="4"/>
  <c r="AY1137" i="4" s="1"/>
  <c r="BE1136" i="4"/>
  <c r="BD1136" i="4"/>
  <c r="BC1136" i="4"/>
  <c r="BB1136" i="4"/>
  <c r="BA1136" i="4"/>
  <c r="AJ1136" i="4"/>
  <c r="AV1136" i="4" s="1"/>
  <c r="AH1136" i="4"/>
  <c r="AI1136" i="4" s="1"/>
  <c r="AG1136" i="4"/>
  <c r="AD1136" i="4"/>
  <c r="AC1136" i="4"/>
  <c r="AY1136" i="4" s="1"/>
  <c r="BE1135" i="4"/>
  <c r="BD1135" i="4"/>
  <c r="BC1135" i="4"/>
  <c r="BB1135" i="4"/>
  <c r="BA1135" i="4"/>
  <c r="AS1135" i="4"/>
  <c r="AM1135" i="4"/>
  <c r="AK1135" i="4"/>
  <c r="AJ1135" i="4"/>
  <c r="AV1135" i="4" s="1"/>
  <c r="AH1135" i="4"/>
  <c r="AI1135" i="4" s="1"/>
  <c r="AG1135" i="4"/>
  <c r="AE1135" i="4"/>
  <c r="AD1135" i="4"/>
  <c r="AC1135" i="4"/>
  <c r="AY1135" i="4" s="1"/>
  <c r="BE1134" i="4"/>
  <c r="BD1134" i="4"/>
  <c r="BC1134" i="4"/>
  <c r="BB1134" i="4"/>
  <c r="BA1134" i="4"/>
  <c r="AJ1134" i="4"/>
  <c r="AH1134" i="4"/>
  <c r="AI1134" i="4" s="1"/>
  <c r="AG1134" i="4"/>
  <c r="AD1134" i="4"/>
  <c r="AC1134" i="4"/>
  <c r="AY1134" i="4" s="1"/>
  <c r="BE1133" i="4"/>
  <c r="BD1133" i="4"/>
  <c r="BC1133" i="4"/>
  <c r="BB1133" i="4"/>
  <c r="BA1133" i="4"/>
  <c r="AS1133" i="4"/>
  <c r="AK1133" i="4"/>
  <c r="AJ1133" i="4"/>
  <c r="AV1133" i="4" s="1"/>
  <c r="AH1133" i="4"/>
  <c r="AI1133" i="4" s="1"/>
  <c r="AG1133" i="4"/>
  <c r="AE1133" i="4"/>
  <c r="AD1133" i="4"/>
  <c r="AC1133" i="4"/>
  <c r="AY1133" i="4" s="1"/>
  <c r="BE1132" i="4"/>
  <c r="BD1132" i="4"/>
  <c r="BC1132" i="4"/>
  <c r="BB1132" i="4"/>
  <c r="BA1132" i="4"/>
  <c r="AU1132" i="4"/>
  <c r="AJ1132" i="4"/>
  <c r="AH1132" i="4"/>
  <c r="AI1132" i="4" s="1"/>
  <c r="AG1132" i="4"/>
  <c r="AE1132" i="4"/>
  <c r="AD1132" i="4"/>
  <c r="AC1132" i="4"/>
  <c r="AY1132" i="4" s="1"/>
  <c r="BE1131" i="4"/>
  <c r="BD1131" i="4"/>
  <c r="BC1131" i="4"/>
  <c r="BB1131" i="4"/>
  <c r="BA1131" i="4"/>
  <c r="AV1131" i="4"/>
  <c r="AO1131" i="4"/>
  <c r="AQ1131" i="4" s="1"/>
  <c r="AL1131" i="4"/>
  <c r="AJ1131" i="4"/>
  <c r="AU1131" i="4" s="1"/>
  <c r="AH1131" i="4"/>
  <c r="AI1131" i="4" s="1"/>
  <c r="AG1131" i="4"/>
  <c r="AD1131" i="4"/>
  <c r="AC1131" i="4"/>
  <c r="AY1131" i="4" s="1"/>
  <c r="BE1130" i="4"/>
  <c r="BD1130" i="4"/>
  <c r="BC1130" i="4"/>
  <c r="BB1130" i="4"/>
  <c r="BA1130" i="4"/>
  <c r="AK1130" i="4"/>
  <c r="AJ1130" i="4"/>
  <c r="AO1130" i="4" s="1"/>
  <c r="AQ1130" i="4" s="1"/>
  <c r="AH1130" i="4"/>
  <c r="AI1130" i="4" s="1"/>
  <c r="AG1130" i="4"/>
  <c r="AE1130" i="4"/>
  <c r="AD1130" i="4"/>
  <c r="AC1130" i="4"/>
  <c r="AY1130" i="4" s="1"/>
  <c r="BE1129" i="4"/>
  <c r="BD1129" i="4"/>
  <c r="BC1129" i="4"/>
  <c r="BB1129" i="4"/>
  <c r="BA1129" i="4"/>
  <c r="AV1129" i="4"/>
  <c r="AJ1129" i="4"/>
  <c r="AH1129" i="4"/>
  <c r="AI1129" i="4" s="1"/>
  <c r="AG1129" i="4"/>
  <c r="AD1129" i="4"/>
  <c r="AC1129" i="4"/>
  <c r="AY1129" i="4" s="1"/>
  <c r="BE1128" i="4"/>
  <c r="BD1128" i="4"/>
  <c r="BC1128" i="4"/>
  <c r="BB1128" i="4"/>
  <c r="BA1128" i="4"/>
  <c r="AJ1128" i="4"/>
  <c r="AW1128" i="4" s="1"/>
  <c r="AH1128" i="4"/>
  <c r="AI1128" i="4" s="1"/>
  <c r="AG1128" i="4"/>
  <c r="AE1128" i="4"/>
  <c r="AD1128" i="4"/>
  <c r="AC1128" i="4"/>
  <c r="AY1128" i="4" s="1"/>
  <c r="BE1127" i="4"/>
  <c r="BD1127" i="4"/>
  <c r="BC1127" i="4"/>
  <c r="BB1127" i="4"/>
  <c r="BA1127" i="4"/>
  <c r="AU1127" i="4"/>
  <c r="AP1127" i="4"/>
  <c r="AL1127" i="4"/>
  <c r="AJ1127" i="4"/>
  <c r="AH1127" i="4"/>
  <c r="AI1127" i="4" s="1"/>
  <c r="AG1127" i="4"/>
  <c r="AD1127" i="4"/>
  <c r="AC1127" i="4"/>
  <c r="AY1127" i="4" s="1"/>
  <c r="BE1126" i="4"/>
  <c r="BD1126" i="4"/>
  <c r="BC1126" i="4"/>
  <c r="BB1126" i="4"/>
  <c r="BA1126" i="4"/>
  <c r="AJ1126" i="4"/>
  <c r="AP1126" i="4" s="1"/>
  <c r="AH1126" i="4"/>
  <c r="AI1126" i="4" s="1"/>
  <c r="AG1126" i="4"/>
  <c r="AD1126" i="4"/>
  <c r="AC1126" i="4"/>
  <c r="AY1126" i="4" s="1"/>
  <c r="BE1125" i="4"/>
  <c r="BD1125" i="4"/>
  <c r="BC1125" i="4"/>
  <c r="BB1125" i="4"/>
  <c r="BA1125" i="4"/>
  <c r="AO1125" i="4"/>
  <c r="AQ1125" i="4" s="1"/>
  <c r="AJ1125" i="4"/>
  <c r="AH1125" i="4"/>
  <c r="AI1125" i="4" s="1"/>
  <c r="AG1125" i="4"/>
  <c r="AE1125" i="4"/>
  <c r="AD1125" i="4"/>
  <c r="AC1125" i="4"/>
  <c r="AY1125" i="4" s="1"/>
  <c r="BE1124" i="4"/>
  <c r="BD1124" i="4"/>
  <c r="BC1124" i="4"/>
  <c r="BB1124" i="4"/>
  <c r="BA1124" i="4"/>
  <c r="AP1124" i="4"/>
  <c r="AJ1124" i="4"/>
  <c r="AU1124" i="4" s="1"/>
  <c r="AI1124" i="4"/>
  <c r="AH1124" i="4"/>
  <c r="AG1124" i="4"/>
  <c r="AE1124" i="4"/>
  <c r="AD1124" i="4"/>
  <c r="AC1124" i="4"/>
  <c r="AY1124" i="4" s="1"/>
  <c r="BE1123" i="4"/>
  <c r="BD1123" i="4"/>
  <c r="BC1123" i="4"/>
  <c r="BB1123" i="4"/>
  <c r="BA1123" i="4"/>
  <c r="AU1123" i="4"/>
  <c r="AM1123" i="4"/>
  <c r="AJ1123" i="4"/>
  <c r="AH1123" i="4"/>
  <c r="AI1123" i="4" s="1"/>
  <c r="AG1123" i="4"/>
  <c r="AD1123" i="4"/>
  <c r="AC1123" i="4"/>
  <c r="AY1123" i="4" s="1"/>
  <c r="BE1122" i="4"/>
  <c r="BD1122" i="4"/>
  <c r="BC1122" i="4"/>
  <c r="BB1122" i="4"/>
  <c r="BA1122" i="4"/>
  <c r="AJ1122" i="4"/>
  <c r="AO1122" i="4" s="1"/>
  <c r="AQ1122" i="4" s="1"/>
  <c r="AH1122" i="4"/>
  <c r="AI1122" i="4" s="1"/>
  <c r="AG1122" i="4"/>
  <c r="AD1122" i="4"/>
  <c r="AC1122" i="4"/>
  <c r="AY1122" i="4" s="1"/>
  <c r="BE1121" i="4"/>
  <c r="BD1121" i="4"/>
  <c r="BC1121" i="4"/>
  <c r="BB1121" i="4"/>
  <c r="BA1121" i="4"/>
  <c r="AN1121" i="4"/>
  <c r="AJ1121" i="4"/>
  <c r="AV1121" i="4" s="1"/>
  <c r="AI1121" i="4"/>
  <c r="AH1121" i="4"/>
  <c r="AG1121" i="4"/>
  <c r="AE1121" i="4"/>
  <c r="AD1121" i="4"/>
  <c r="AC1121" i="4"/>
  <c r="AY1121" i="4" s="1"/>
  <c r="BE1120" i="4"/>
  <c r="BD1120" i="4"/>
  <c r="BC1120" i="4"/>
  <c r="BB1120" i="4"/>
  <c r="BA1120" i="4"/>
  <c r="AJ1120" i="4"/>
  <c r="AI1120" i="4"/>
  <c r="AH1120" i="4"/>
  <c r="AG1120" i="4"/>
  <c r="AE1120" i="4"/>
  <c r="AD1120" i="4"/>
  <c r="AC1120" i="4"/>
  <c r="AY1120" i="4" s="1"/>
  <c r="BE1119" i="4"/>
  <c r="BD1119" i="4"/>
  <c r="BC1119" i="4"/>
  <c r="BB1119" i="4"/>
  <c r="BA1119" i="4"/>
  <c r="AJ1119" i="4"/>
  <c r="AH1119" i="4"/>
  <c r="AI1119" i="4" s="1"/>
  <c r="AG1119" i="4"/>
  <c r="AD1119" i="4"/>
  <c r="AC1119" i="4"/>
  <c r="AY1119" i="4" s="1"/>
  <c r="BE1118" i="4"/>
  <c r="BD1118" i="4"/>
  <c r="BC1118" i="4"/>
  <c r="BB1118" i="4"/>
  <c r="BA1118" i="4"/>
  <c r="AL1118" i="4"/>
  <c r="AJ1118" i="4"/>
  <c r="AP1118" i="4" s="1"/>
  <c r="AH1118" i="4"/>
  <c r="AI1118" i="4" s="1"/>
  <c r="AG1118" i="4"/>
  <c r="AD1118" i="4"/>
  <c r="AC1118" i="4"/>
  <c r="AY1118" i="4" s="1"/>
  <c r="BE1117" i="4"/>
  <c r="BD1117" i="4"/>
  <c r="BC1117" i="4"/>
  <c r="BB1117" i="4"/>
  <c r="BA1117" i="4"/>
  <c r="AO1117" i="4"/>
  <c r="AQ1117" i="4" s="1"/>
  <c r="AJ1117" i="4"/>
  <c r="AS1117" i="4" s="1"/>
  <c r="AI1117" i="4"/>
  <c r="AH1117" i="4"/>
  <c r="AG1117" i="4"/>
  <c r="AE1117" i="4"/>
  <c r="AD1117" i="4"/>
  <c r="AC1117" i="4"/>
  <c r="AY1117" i="4" s="1"/>
  <c r="BE1116" i="4"/>
  <c r="BD1116" i="4"/>
  <c r="BC1116" i="4"/>
  <c r="BB1116" i="4"/>
  <c r="BA1116" i="4"/>
  <c r="AP1116" i="4"/>
  <c r="AJ1116" i="4"/>
  <c r="AH1116" i="4"/>
  <c r="AI1116" i="4" s="1"/>
  <c r="AG1116" i="4"/>
  <c r="AE1116" i="4"/>
  <c r="AD1116" i="4"/>
  <c r="AC1116" i="4"/>
  <c r="AY1116" i="4" s="1"/>
  <c r="BE1115" i="4"/>
  <c r="BD1115" i="4"/>
  <c r="BC1115" i="4"/>
  <c r="BB1115" i="4"/>
  <c r="BA1115" i="4"/>
  <c r="AU1115" i="4"/>
  <c r="AK1115" i="4"/>
  <c r="AJ1115" i="4"/>
  <c r="AV1115" i="4" s="1"/>
  <c r="AH1115" i="4"/>
  <c r="AI1115" i="4" s="1"/>
  <c r="AG1115" i="4"/>
  <c r="AE1115" i="4"/>
  <c r="AD1115" i="4"/>
  <c r="AC1115" i="4"/>
  <c r="AY1115" i="4" s="1"/>
  <c r="BE1114" i="4"/>
  <c r="BD1114" i="4"/>
  <c r="BC1114" i="4"/>
  <c r="BB1114" i="4"/>
  <c r="BA1114" i="4"/>
  <c r="AR1114" i="4"/>
  <c r="AK1114" i="4"/>
  <c r="AJ1114" i="4"/>
  <c r="AU1114" i="4" s="1"/>
  <c r="AH1114" i="4"/>
  <c r="AI1114" i="4" s="1"/>
  <c r="AG1114" i="4"/>
  <c r="AE1114" i="4"/>
  <c r="AD1114" i="4"/>
  <c r="AC1114" i="4"/>
  <c r="AY1114" i="4" s="1"/>
  <c r="BE1113" i="4"/>
  <c r="BD1113" i="4"/>
  <c r="BC1113" i="4"/>
  <c r="BB1113" i="4"/>
  <c r="BA1113" i="4"/>
  <c r="AJ1113" i="4"/>
  <c r="AE1113" i="4" s="1"/>
  <c r="AH1113" i="4"/>
  <c r="AI1113" i="4" s="1"/>
  <c r="AG1113" i="4"/>
  <c r="AD1113" i="4"/>
  <c r="AC1113" i="4"/>
  <c r="AY1113" i="4" s="1"/>
  <c r="BE1112" i="4"/>
  <c r="BD1112" i="4"/>
  <c r="BC1112" i="4"/>
  <c r="BB1112" i="4"/>
  <c r="BA1112" i="4"/>
  <c r="AJ1112" i="4"/>
  <c r="AE1112" i="4" s="1"/>
  <c r="AH1112" i="4"/>
  <c r="AI1112" i="4" s="1"/>
  <c r="AG1112" i="4"/>
  <c r="AD1112" i="4"/>
  <c r="AC1112" i="4"/>
  <c r="AY1112" i="4" s="1"/>
  <c r="BE1111" i="4"/>
  <c r="BD1111" i="4"/>
  <c r="BC1111" i="4"/>
  <c r="BB1111" i="4"/>
  <c r="BA1111" i="4"/>
  <c r="AM1111" i="4"/>
  <c r="AJ1111" i="4"/>
  <c r="AS1111" i="4" s="1"/>
  <c r="AH1111" i="4"/>
  <c r="AI1111" i="4" s="1"/>
  <c r="AG1111" i="4"/>
  <c r="AD1111" i="4"/>
  <c r="AC1111" i="4"/>
  <c r="AY1111" i="4" s="1"/>
  <c r="BE1110" i="4"/>
  <c r="BD1110" i="4"/>
  <c r="BC1110" i="4"/>
  <c r="BB1110" i="4"/>
  <c r="BA1110" i="4"/>
  <c r="AJ1110" i="4"/>
  <c r="AL1110" i="4" s="1"/>
  <c r="AH1110" i="4"/>
  <c r="AI1110" i="4" s="1"/>
  <c r="AG1110" i="4"/>
  <c r="AD1110" i="4"/>
  <c r="AC1110" i="4"/>
  <c r="AY1110" i="4" s="1"/>
  <c r="BE1109" i="4"/>
  <c r="BD1109" i="4"/>
  <c r="BC1109" i="4"/>
  <c r="BB1109" i="4"/>
  <c r="BA1109" i="4"/>
  <c r="AO1109" i="4"/>
  <c r="AQ1109" i="4" s="1"/>
  <c r="AJ1109" i="4"/>
  <c r="AH1109" i="4"/>
  <c r="AI1109" i="4" s="1"/>
  <c r="AG1109" i="4"/>
  <c r="AE1109" i="4"/>
  <c r="AD1109" i="4"/>
  <c r="AC1109" i="4"/>
  <c r="AY1109" i="4" s="1"/>
  <c r="BE1108" i="4"/>
  <c r="BD1108" i="4"/>
  <c r="BC1108" i="4"/>
  <c r="BB1108" i="4"/>
  <c r="BA1108" i="4"/>
  <c r="AU1108" i="4"/>
  <c r="AL1108" i="4"/>
  <c r="AJ1108" i="4"/>
  <c r="AV1108" i="4" s="1"/>
  <c r="AI1108" i="4"/>
  <c r="AH1108" i="4"/>
  <c r="AG1108" i="4"/>
  <c r="AE1108" i="4"/>
  <c r="AD1108" i="4"/>
  <c r="AC1108" i="4"/>
  <c r="AY1108" i="4" s="1"/>
  <c r="BE1107" i="4"/>
  <c r="BD1107" i="4"/>
  <c r="BC1107" i="4"/>
  <c r="BB1107" i="4"/>
  <c r="BA1107" i="4"/>
  <c r="AS1107" i="4"/>
  <c r="AM1107" i="4"/>
  <c r="AK1107" i="4"/>
  <c r="AJ1107" i="4"/>
  <c r="AT1107" i="4" s="1"/>
  <c r="AH1107" i="4"/>
  <c r="AI1107" i="4" s="1"/>
  <c r="AG1107" i="4"/>
  <c r="AE1107" i="4"/>
  <c r="AD1107" i="4"/>
  <c r="AC1107" i="4"/>
  <c r="AY1107" i="4" s="1"/>
  <c r="BE1106" i="4"/>
  <c r="BD1106" i="4"/>
  <c r="BC1106" i="4"/>
  <c r="BB1106" i="4"/>
  <c r="BA1106" i="4"/>
  <c r="AU1106" i="4"/>
  <c r="AL1106" i="4"/>
  <c r="AJ1106" i="4"/>
  <c r="AH1106" i="4"/>
  <c r="AI1106" i="4" s="1"/>
  <c r="AG1106" i="4"/>
  <c r="AD1106" i="4"/>
  <c r="AC1106" i="4"/>
  <c r="AY1106" i="4" s="1"/>
  <c r="BE1105" i="4"/>
  <c r="BD1105" i="4"/>
  <c r="BC1105" i="4"/>
  <c r="BB1105" i="4"/>
  <c r="BA1105" i="4"/>
  <c r="AJ1105" i="4"/>
  <c r="AH1105" i="4"/>
  <c r="AI1105" i="4" s="1"/>
  <c r="AG1105" i="4"/>
  <c r="AE1105" i="4"/>
  <c r="AD1105" i="4"/>
  <c r="AC1105" i="4"/>
  <c r="AY1105" i="4" s="1"/>
  <c r="BE1104" i="4"/>
  <c r="BD1104" i="4"/>
  <c r="BC1104" i="4"/>
  <c r="BB1104" i="4"/>
  <c r="BA1104" i="4"/>
  <c r="AV1104" i="4"/>
  <c r="AJ1104" i="4"/>
  <c r="AN1104" i="4" s="1"/>
  <c r="AI1104" i="4"/>
  <c r="AH1104" i="4"/>
  <c r="AG1104" i="4"/>
  <c r="AE1104" i="4"/>
  <c r="AD1104" i="4"/>
  <c r="AC1104" i="4"/>
  <c r="AY1104" i="4" s="1"/>
  <c r="BE1103" i="4"/>
  <c r="BD1103" i="4"/>
  <c r="BC1103" i="4"/>
  <c r="BB1103" i="4"/>
  <c r="BA1103" i="4"/>
  <c r="AJ1103" i="4"/>
  <c r="AH1103" i="4"/>
  <c r="AI1103" i="4" s="1"/>
  <c r="AG1103" i="4"/>
  <c r="AD1103" i="4"/>
  <c r="AC1103" i="4"/>
  <c r="AY1103" i="4" s="1"/>
  <c r="BE1102" i="4"/>
  <c r="BD1102" i="4"/>
  <c r="BC1102" i="4"/>
  <c r="BB1102" i="4"/>
  <c r="BA1102" i="4"/>
  <c r="AJ1102" i="4"/>
  <c r="AP1102" i="4" s="1"/>
  <c r="AH1102" i="4"/>
  <c r="AI1102" i="4" s="1"/>
  <c r="AG1102" i="4"/>
  <c r="AD1102" i="4"/>
  <c r="AC1102" i="4"/>
  <c r="AY1102" i="4" s="1"/>
  <c r="BE1101" i="4"/>
  <c r="BD1101" i="4"/>
  <c r="BC1101" i="4"/>
  <c r="BB1101" i="4"/>
  <c r="BA1101" i="4"/>
  <c r="AK1101" i="4"/>
  <c r="AJ1101" i="4"/>
  <c r="AS1101" i="4" s="1"/>
  <c r="AI1101" i="4"/>
  <c r="AH1101" i="4"/>
  <c r="AG1101" i="4"/>
  <c r="AE1101" i="4"/>
  <c r="AD1101" i="4"/>
  <c r="AC1101" i="4"/>
  <c r="AY1101" i="4" s="1"/>
  <c r="BE1100" i="4"/>
  <c r="BD1100" i="4"/>
  <c r="BC1100" i="4"/>
  <c r="BB1100" i="4"/>
  <c r="BA1100" i="4"/>
  <c r="AL1100" i="4"/>
  <c r="AJ1100" i="4"/>
  <c r="AP1100" i="4" s="1"/>
  <c r="AH1100" i="4"/>
  <c r="AI1100" i="4" s="1"/>
  <c r="AG1100" i="4"/>
  <c r="AE1100" i="4"/>
  <c r="AD1100" i="4"/>
  <c r="AC1100" i="4"/>
  <c r="AY1100" i="4" s="1"/>
  <c r="BE1099" i="4"/>
  <c r="BD1099" i="4"/>
  <c r="BC1099" i="4"/>
  <c r="BB1099" i="4"/>
  <c r="BA1099" i="4"/>
  <c r="AV1099" i="4"/>
  <c r="AP1099" i="4"/>
  <c r="AL1099" i="4"/>
  <c r="AJ1099" i="4"/>
  <c r="AH1099" i="4"/>
  <c r="AI1099" i="4" s="1"/>
  <c r="AG1099" i="4"/>
  <c r="AD1099" i="4"/>
  <c r="AC1099" i="4"/>
  <c r="AY1099" i="4" s="1"/>
  <c r="BE1098" i="4"/>
  <c r="BD1098" i="4"/>
  <c r="BC1098" i="4"/>
  <c r="BB1098" i="4"/>
  <c r="BA1098" i="4"/>
  <c r="AJ1098" i="4"/>
  <c r="AR1098" i="4" s="1"/>
  <c r="AH1098" i="4"/>
  <c r="AI1098" i="4" s="1"/>
  <c r="AG1098" i="4"/>
  <c r="AD1098" i="4"/>
  <c r="AC1098" i="4"/>
  <c r="AY1098" i="4" s="1"/>
  <c r="BE1097" i="4"/>
  <c r="BD1097" i="4"/>
  <c r="BC1097" i="4"/>
  <c r="BB1097" i="4"/>
  <c r="BA1097" i="4"/>
  <c r="AN1097" i="4"/>
  <c r="AJ1097" i="4"/>
  <c r="AV1097" i="4" s="1"/>
  <c r="AH1097" i="4"/>
  <c r="AI1097" i="4" s="1"/>
  <c r="AG1097" i="4"/>
  <c r="AE1097" i="4"/>
  <c r="AD1097" i="4"/>
  <c r="AC1097" i="4"/>
  <c r="AY1097" i="4" s="1"/>
  <c r="BE1096" i="4"/>
  <c r="BD1096" i="4"/>
  <c r="BC1096" i="4"/>
  <c r="BB1096" i="4"/>
  <c r="BA1096" i="4"/>
  <c r="AJ1096" i="4"/>
  <c r="AE1096" i="4" s="1"/>
  <c r="AH1096" i="4"/>
  <c r="AI1096" i="4" s="1"/>
  <c r="AG1096" i="4"/>
  <c r="AD1096" i="4"/>
  <c r="AC1096" i="4"/>
  <c r="AY1096" i="4" s="1"/>
  <c r="BE1095" i="4"/>
  <c r="BD1095" i="4"/>
  <c r="BC1095" i="4"/>
  <c r="BB1095" i="4"/>
  <c r="BA1095" i="4"/>
  <c r="AS1095" i="4"/>
  <c r="AK1095" i="4"/>
  <c r="AJ1095" i="4"/>
  <c r="AV1095" i="4" s="1"/>
  <c r="AH1095" i="4"/>
  <c r="AI1095" i="4" s="1"/>
  <c r="AG1095" i="4"/>
  <c r="AE1095" i="4"/>
  <c r="AD1095" i="4"/>
  <c r="AC1095" i="4"/>
  <c r="AY1095" i="4" s="1"/>
  <c r="BE1094" i="4"/>
  <c r="BD1094" i="4"/>
  <c r="BC1094" i="4"/>
  <c r="BB1094" i="4"/>
  <c r="BA1094" i="4"/>
  <c r="AP1094" i="4"/>
  <c r="AJ1094" i="4"/>
  <c r="AH1094" i="4"/>
  <c r="AI1094" i="4" s="1"/>
  <c r="AG1094" i="4"/>
  <c r="AD1094" i="4"/>
  <c r="AC1094" i="4"/>
  <c r="AY1094" i="4" s="1"/>
  <c r="BE1093" i="4"/>
  <c r="BD1093" i="4"/>
  <c r="BC1093" i="4"/>
  <c r="BB1093" i="4"/>
  <c r="BA1093" i="4"/>
  <c r="AO1093" i="4"/>
  <c r="AQ1093" i="4" s="1"/>
  <c r="AJ1093" i="4"/>
  <c r="AH1093" i="4"/>
  <c r="AI1093" i="4" s="1"/>
  <c r="AG1093" i="4"/>
  <c r="AE1093" i="4"/>
  <c r="AD1093" i="4"/>
  <c r="AC1093" i="4"/>
  <c r="AY1093" i="4" s="1"/>
  <c r="BE1092" i="4"/>
  <c r="BD1092" i="4"/>
  <c r="BC1092" i="4"/>
  <c r="BB1092" i="4"/>
  <c r="BA1092" i="4"/>
  <c r="AP1092" i="4"/>
  <c r="AJ1092" i="4"/>
  <c r="AU1092" i="4" s="1"/>
  <c r="AI1092" i="4"/>
  <c r="AH1092" i="4"/>
  <c r="AG1092" i="4"/>
  <c r="AE1092" i="4"/>
  <c r="AD1092" i="4"/>
  <c r="AC1092" i="4"/>
  <c r="AY1092" i="4" s="1"/>
  <c r="BE1091" i="4"/>
  <c r="BD1091" i="4"/>
  <c r="BC1091" i="4"/>
  <c r="BB1091" i="4"/>
  <c r="BA1091" i="4"/>
  <c r="AM1091" i="4"/>
  <c r="AJ1091" i="4"/>
  <c r="AP1091" i="4" s="1"/>
  <c r="AH1091" i="4"/>
  <c r="AI1091" i="4" s="1"/>
  <c r="AG1091" i="4"/>
  <c r="AD1091" i="4"/>
  <c r="AC1091" i="4"/>
  <c r="AY1091" i="4" s="1"/>
  <c r="BE1090" i="4"/>
  <c r="BD1090" i="4"/>
  <c r="BC1090" i="4"/>
  <c r="BB1090" i="4"/>
  <c r="BA1090" i="4"/>
  <c r="AR1090" i="4"/>
  <c r="AH1090" i="4"/>
  <c r="AI1090" i="4" s="1"/>
  <c r="AG1090" i="4"/>
  <c r="AD1090" i="4"/>
  <c r="AC1090" i="4"/>
  <c r="AY1090" i="4" s="1"/>
  <c r="BE1089" i="4"/>
  <c r="BD1089" i="4"/>
  <c r="BC1089" i="4"/>
  <c r="BB1089" i="4"/>
  <c r="BA1089" i="4"/>
  <c r="AV1089" i="4"/>
  <c r="AU1089" i="4"/>
  <c r="AS1089" i="4"/>
  <c r="AR1089" i="4"/>
  <c r="AP1089" i="4"/>
  <c r="AN1089" i="4"/>
  <c r="AM1089" i="4"/>
  <c r="AL1089" i="4"/>
  <c r="AK1089" i="4"/>
  <c r="AH1089" i="4"/>
  <c r="AI1089" i="4" s="1"/>
  <c r="AG1089" i="4"/>
  <c r="AD1089" i="4"/>
  <c r="AC1089" i="4"/>
  <c r="AY1089" i="4" s="1"/>
  <c r="BE1088" i="4"/>
  <c r="BD1088" i="4"/>
  <c r="BC1088" i="4"/>
  <c r="BB1088" i="4"/>
  <c r="BA1088" i="4"/>
  <c r="AR1088" i="4"/>
  <c r="AL1088" i="4"/>
  <c r="AH1088" i="4"/>
  <c r="AI1088" i="4" s="1"/>
  <c r="AG1088" i="4"/>
  <c r="AD1088" i="4"/>
  <c r="AC1088" i="4"/>
  <c r="AY1088" i="4" s="1"/>
  <c r="BE1087" i="4"/>
  <c r="BD1087" i="4"/>
  <c r="BC1087" i="4"/>
  <c r="BB1087" i="4"/>
  <c r="BA1087" i="4"/>
  <c r="AV1087" i="4"/>
  <c r="AU1087" i="4"/>
  <c r="AS1087" i="4"/>
  <c r="AR1087" i="4"/>
  <c r="AP1087" i="4"/>
  <c r="AN1087" i="4"/>
  <c r="AM1087" i="4"/>
  <c r="AL1087" i="4"/>
  <c r="AK1087" i="4"/>
  <c r="AH1087" i="4"/>
  <c r="AI1087" i="4" s="1"/>
  <c r="AG1087" i="4"/>
  <c r="AD1087" i="4"/>
  <c r="AC1087" i="4"/>
  <c r="AY1087" i="4" s="1"/>
  <c r="BE1086" i="4"/>
  <c r="BD1086" i="4"/>
  <c r="BC1086" i="4"/>
  <c r="BB1086" i="4"/>
  <c r="BA1086" i="4"/>
  <c r="AU1086" i="4"/>
  <c r="AR1086" i="4"/>
  <c r="AL1086" i="4"/>
  <c r="AH1086" i="4"/>
  <c r="AI1086" i="4" s="1"/>
  <c r="AG1086" i="4"/>
  <c r="AD1086" i="4"/>
  <c r="AC1086" i="4"/>
  <c r="AY1086" i="4" s="1"/>
  <c r="BE1085" i="4"/>
  <c r="BD1085" i="4"/>
  <c r="BC1085" i="4"/>
  <c r="BB1085" i="4"/>
  <c r="BA1085" i="4"/>
  <c r="AU1085" i="4"/>
  <c r="AS1085" i="4"/>
  <c r="AR1085" i="4"/>
  <c r="AN1085" i="4"/>
  <c r="AM1085" i="4"/>
  <c r="AL1085" i="4"/>
  <c r="AH1085" i="4"/>
  <c r="AI1085" i="4" s="1"/>
  <c r="AG1085" i="4"/>
  <c r="AD1085" i="4"/>
  <c r="AC1085" i="4"/>
  <c r="AY1085" i="4" s="1"/>
  <c r="BE1084" i="4"/>
  <c r="BD1084" i="4"/>
  <c r="BC1084" i="4"/>
  <c r="BB1084" i="4"/>
  <c r="BA1084" i="4"/>
  <c r="AU1084" i="4"/>
  <c r="AN1084" i="4"/>
  <c r="AL1084" i="4"/>
  <c r="AH1084" i="4"/>
  <c r="AI1084" i="4" s="1"/>
  <c r="AG1084" i="4"/>
  <c r="AD1084" i="4"/>
  <c r="AC1084" i="4"/>
  <c r="AY1084" i="4" s="1"/>
  <c r="BE1083" i="4"/>
  <c r="BD1083" i="4"/>
  <c r="BC1083" i="4"/>
  <c r="BB1083" i="4"/>
  <c r="BA1083" i="4"/>
  <c r="AH1083" i="4"/>
  <c r="AI1083" i="4" s="1"/>
  <c r="AG1083" i="4"/>
  <c r="AD1083" i="4"/>
  <c r="AC1083" i="4"/>
  <c r="AY1083" i="4" s="1"/>
  <c r="BE1082" i="4"/>
  <c r="BD1082" i="4"/>
  <c r="BC1082" i="4"/>
  <c r="BB1082" i="4"/>
  <c r="BA1082" i="4"/>
  <c r="AR1082" i="4"/>
  <c r="AN1082" i="4"/>
  <c r="AM1082" i="4"/>
  <c r="AH1082" i="4"/>
  <c r="AG1082" i="4"/>
  <c r="AD1082" i="4"/>
  <c r="AC1082" i="4"/>
  <c r="AY1082" i="4" s="1"/>
  <c r="BE1081" i="4"/>
  <c r="BD1081" i="4"/>
  <c r="BC1081" i="4"/>
  <c r="BB1081" i="4"/>
  <c r="BA1081" i="4"/>
  <c r="AV1081" i="4"/>
  <c r="AU1081" i="4"/>
  <c r="AS1081" i="4"/>
  <c r="AR1081" i="4"/>
  <c r="AP1081" i="4"/>
  <c r="AN1081" i="4"/>
  <c r="AM1081" i="4"/>
  <c r="AL1081" i="4"/>
  <c r="AK1081" i="4"/>
  <c r="AH1081" i="4"/>
  <c r="AI1081" i="4" s="1"/>
  <c r="AG1081" i="4"/>
  <c r="AD1081" i="4"/>
  <c r="AC1081" i="4"/>
  <c r="AY1081" i="4" s="1"/>
  <c r="BE1080" i="4"/>
  <c r="BD1080" i="4"/>
  <c r="BC1080" i="4"/>
  <c r="BB1080" i="4"/>
  <c r="BA1080" i="4"/>
  <c r="AH1080" i="4"/>
  <c r="AI1080" i="4" s="1"/>
  <c r="AG1080" i="4"/>
  <c r="AD1080" i="4"/>
  <c r="AC1080" i="4"/>
  <c r="AY1080" i="4" s="1"/>
  <c r="BE1079" i="4"/>
  <c r="BD1079" i="4"/>
  <c r="BC1079" i="4"/>
  <c r="BB1079" i="4"/>
  <c r="BA1079" i="4"/>
  <c r="AS1079" i="4"/>
  <c r="AN1079" i="4"/>
  <c r="AL1079" i="4"/>
  <c r="AH1079" i="4"/>
  <c r="AI1079" i="4" s="1"/>
  <c r="AG1079" i="4"/>
  <c r="AD1079" i="4"/>
  <c r="AC1079" i="4"/>
  <c r="AY1079" i="4" s="1"/>
  <c r="BE1078" i="4"/>
  <c r="BD1078" i="4"/>
  <c r="BC1078" i="4"/>
  <c r="BB1078" i="4"/>
  <c r="BA1078" i="4"/>
  <c r="AU1078" i="4"/>
  <c r="AR1078" i="4"/>
  <c r="AL1078" i="4"/>
  <c r="AH1078" i="4"/>
  <c r="AI1078" i="4" s="1"/>
  <c r="AG1078" i="4"/>
  <c r="AD1078" i="4"/>
  <c r="AC1078" i="4"/>
  <c r="AY1078" i="4" s="1"/>
  <c r="BE1077" i="4"/>
  <c r="BD1077" i="4"/>
  <c r="BC1077" i="4"/>
  <c r="BB1077" i="4"/>
  <c r="BA1077" i="4"/>
  <c r="AV1077" i="4"/>
  <c r="AU1077" i="4"/>
  <c r="AS1077" i="4"/>
  <c r="AR1077" i="4"/>
  <c r="AP1077" i="4"/>
  <c r="AN1077" i="4"/>
  <c r="AM1077" i="4"/>
  <c r="AL1077" i="4"/>
  <c r="AK1077" i="4"/>
  <c r="AH1077" i="4"/>
  <c r="AI1077" i="4" s="1"/>
  <c r="AG1077" i="4"/>
  <c r="AD1077" i="4"/>
  <c r="AC1077" i="4"/>
  <c r="AY1077" i="4" s="1"/>
  <c r="BE1076" i="4"/>
  <c r="BD1076" i="4"/>
  <c r="BC1076" i="4"/>
  <c r="BB1076" i="4"/>
  <c r="BA1076" i="4"/>
  <c r="AS1076" i="4"/>
  <c r="AN1076" i="4"/>
  <c r="AM1076" i="4"/>
  <c r="AH1076" i="4"/>
  <c r="AI1076" i="4" s="1"/>
  <c r="AG1076" i="4"/>
  <c r="AD1076" i="4"/>
  <c r="AC1076" i="4"/>
  <c r="AY1076" i="4" s="1"/>
  <c r="BE1075" i="4"/>
  <c r="BD1075" i="4"/>
  <c r="BC1075" i="4"/>
  <c r="BB1075" i="4"/>
  <c r="BA1075" i="4"/>
  <c r="AV1075" i="4"/>
  <c r="AU1075" i="4"/>
  <c r="AS1075" i="4"/>
  <c r="AR1075" i="4"/>
  <c r="AP1075" i="4"/>
  <c r="AN1075" i="4"/>
  <c r="AM1075" i="4"/>
  <c r="AL1075" i="4"/>
  <c r="AK1075" i="4"/>
  <c r="AH1075" i="4"/>
  <c r="AI1075" i="4" s="1"/>
  <c r="AG1075" i="4"/>
  <c r="AD1075" i="4"/>
  <c r="AC1075" i="4"/>
  <c r="AY1075" i="4" s="1"/>
  <c r="BE1074" i="4"/>
  <c r="BD1074" i="4"/>
  <c r="BC1074" i="4"/>
  <c r="BB1074" i="4"/>
  <c r="BA1074" i="4"/>
  <c r="AR1074" i="4"/>
  <c r="AM1074" i="4"/>
  <c r="AH1074" i="4"/>
  <c r="AI1074" i="4" s="1"/>
  <c r="AG1074" i="4"/>
  <c r="AD1074" i="4"/>
  <c r="AC1074" i="4"/>
  <c r="AY1074" i="4" s="1"/>
  <c r="BE1073" i="4"/>
  <c r="BD1073" i="4"/>
  <c r="BC1073" i="4"/>
  <c r="BB1073" i="4"/>
  <c r="BA1073" i="4"/>
  <c r="AV1073" i="4"/>
  <c r="AU1073" i="4"/>
  <c r="AS1073" i="4"/>
  <c r="AR1073" i="4"/>
  <c r="AP1073" i="4"/>
  <c r="AN1073" i="4"/>
  <c r="AM1073" i="4"/>
  <c r="AL1073" i="4"/>
  <c r="AK1073" i="4"/>
  <c r="AH1073" i="4"/>
  <c r="AI1073" i="4" s="1"/>
  <c r="AG1073" i="4"/>
  <c r="AD1073" i="4"/>
  <c r="AC1073" i="4"/>
  <c r="AY1073" i="4" s="1"/>
  <c r="BE1072" i="4"/>
  <c r="BD1072" i="4"/>
  <c r="BC1072" i="4"/>
  <c r="BB1072" i="4"/>
  <c r="BA1072" i="4"/>
  <c r="AU1072" i="4"/>
  <c r="AH1072" i="4"/>
  <c r="AI1072" i="4" s="1"/>
  <c r="AG1072" i="4"/>
  <c r="AD1072" i="4"/>
  <c r="AC1072" i="4"/>
  <c r="AY1072" i="4" s="1"/>
  <c r="BE1071" i="4"/>
  <c r="BD1071" i="4"/>
  <c r="BC1071" i="4"/>
  <c r="BB1071" i="4"/>
  <c r="BA1071" i="4"/>
  <c r="AV1071" i="4"/>
  <c r="AU1071" i="4"/>
  <c r="AS1071" i="4"/>
  <c r="AR1071" i="4"/>
  <c r="AP1071" i="4"/>
  <c r="AN1071" i="4"/>
  <c r="AM1071" i="4"/>
  <c r="AL1071" i="4"/>
  <c r="AK1071" i="4"/>
  <c r="AH1071" i="4"/>
  <c r="AI1071" i="4" s="1"/>
  <c r="AG1071" i="4"/>
  <c r="AD1071" i="4"/>
  <c r="AC1071" i="4"/>
  <c r="AY1071" i="4" s="1"/>
  <c r="BE1070" i="4"/>
  <c r="BD1070" i="4"/>
  <c r="BC1070" i="4"/>
  <c r="BB1070" i="4"/>
  <c r="BA1070" i="4"/>
  <c r="AL1070" i="4"/>
  <c r="AH1070" i="4"/>
  <c r="AI1070" i="4" s="1"/>
  <c r="AG1070" i="4"/>
  <c r="AD1070" i="4"/>
  <c r="AC1070" i="4"/>
  <c r="AY1070" i="4" s="1"/>
  <c r="BE1069" i="4"/>
  <c r="BD1069" i="4"/>
  <c r="BC1069" i="4"/>
  <c r="BB1069" i="4"/>
  <c r="BA1069" i="4"/>
  <c r="AV1069" i="4"/>
  <c r="AS1069" i="4"/>
  <c r="AR1069" i="4"/>
  <c r="AM1069" i="4"/>
  <c r="AL1069" i="4"/>
  <c r="AK1069" i="4"/>
  <c r="AH1069" i="4"/>
  <c r="AI1069" i="4" s="1"/>
  <c r="AG1069" i="4"/>
  <c r="AD1069" i="4"/>
  <c r="AC1069" i="4"/>
  <c r="AY1069" i="4" s="1"/>
  <c r="BE1068" i="4"/>
  <c r="BD1068" i="4"/>
  <c r="BC1068" i="4"/>
  <c r="BB1068" i="4"/>
  <c r="BA1068" i="4"/>
  <c r="AD1068" i="4"/>
  <c r="BE1067" i="4"/>
  <c r="BD1067" i="4"/>
  <c r="BC1067" i="4"/>
  <c r="BB1067" i="4"/>
  <c r="BA1067" i="4"/>
  <c r="AD1067" i="4"/>
  <c r="BE1066" i="4"/>
  <c r="BD1066" i="4"/>
  <c r="BC1066" i="4"/>
  <c r="BB1066" i="4"/>
  <c r="BA1066" i="4"/>
  <c r="AD1066" i="4"/>
  <c r="BE1065" i="4"/>
  <c r="BD1065" i="4"/>
  <c r="BC1065" i="4"/>
  <c r="BB1065" i="4"/>
  <c r="BA1065" i="4"/>
  <c r="AV1065" i="4"/>
  <c r="AU1065" i="4"/>
  <c r="AS1065" i="4"/>
  <c r="AR1065" i="4"/>
  <c r="AP1065" i="4"/>
  <c r="AN1065" i="4"/>
  <c r="AM1065" i="4"/>
  <c r="AL1065" i="4"/>
  <c r="AK1065" i="4"/>
  <c r="AD1065" i="4"/>
  <c r="BE1064" i="4"/>
  <c r="BD1064" i="4"/>
  <c r="BC1064" i="4"/>
  <c r="BB1064" i="4"/>
  <c r="BA1064" i="4"/>
  <c r="AD1064" i="4"/>
  <c r="BE1063" i="4"/>
  <c r="BD1063" i="4"/>
  <c r="BC1063" i="4"/>
  <c r="BB1063" i="4"/>
  <c r="BA1063" i="4"/>
  <c r="AU1063" i="4"/>
  <c r="AP1063" i="4"/>
  <c r="AM1063" i="4"/>
  <c r="AD1063" i="4"/>
  <c r="BE1062" i="4"/>
  <c r="BD1062" i="4"/>
  <c r="BC1062" i="4"/>
  <c r="BB1062" i="4"/>
  <c r="BA1062" i="4"/>
  <c r="AV1062" i="4"/>
  <c r="AU1062" i="4"/>
  <c r="AR1062" i="4"/>
  <c r="AP1062" i="4"/>
  <c r="AN1062" i="4"/>
  <c r="AL1062" i="4"/>
  <c r="AK1062" i="4"/>
  <c r="AD1062" i="4"/>
  <c r="BE1061" i="4"/>
  <c r="BD1061" i="4"/>
  <c r="BC1061" i="4"/>
  <c r="BB1061" i="4"/>
  <c r="BA1061" i="4"/>
  <c r="AV1061" i="4"/>
  <c r="AU1061" i="4"/>
  <c r="AS1061" i="4"/>
  <c r="AR1061" i="4"/>
  <c r="AP1061" i="4"/>
  <c r="AN1061" i="4"/>
  <c r="AM1061" i="4"/>
  <c r="AL1061" i="4"/>
  <c r="AK1061" i="4"/>
  <c r="AD1061" i="4"/>
  <c r="BE1060" i="4"/>
  <c r="BD1060" i="4"/>
  <c r="BC1060" i="4"/>
  <c r="BB1060" i="4"/>
  <c r="BA1060" i="4"/>
  <c r="AR1060" i="4"/>
  <c r="AN1060" i="4"/>
  <c r="AL1060" i="4"/>
  <c r="AD1060" i="4"/>
  <c r="BE1059" i="4"/>
  <c r="BD1059" i="4"/>
  <c r="BC1059" i="4"/>
  <c r="BB1059" i="4"/>
  <c r="BA1059" i="4"/>
  <c r="AU1059" i="4"/>
  <c r="AP1059" i="4"/>
  <c r="AK1059" i="4"/>
  <c r="AD1059" i="4"/>
  <c r="BE1058" i="4"/>
  <c r="BD1058" i="4"/>
  <c r="BC1058" i="4"/>
  <c r="BB1058" i="4"/>
  <c r="BA1058" i="4"/>
  <c r="AV1058" i="4"/>
  <c r="AR1058" i="4"/>
  <c r="AP1058" i="4"/>
  <c r="AK1058" i="4"/>
  <c r="AD1058" i="4"/>
  <c r="BE1057" i="4"/>
  <c r="BD1057" i="4"/>
  <c r="BC1057" i="4"/>
  <c r="BB1057" i="4"/>
  <c r="BA1057" i="4"/>
  <c r="AR1057" i="4"/>
  <c r="AM1057" i="4"/>
  <c r="AD1057" i="4"/>
  <c r="BE1056" i="4"/>
  <c r="BD1056" i="4"/>
  <c r="BC1056" i="4"/>
  <c r="BB1056" i="4"/>
  <c r="BA1056" i="4"/>
  <c r="AU1056" i="4"/>
  <c r="AN1056" i="4"/>
  <c r="AM1056" i="4"/>
  <c r="AD1056" i="4"/>
  <c r="BE1055" i="4"/>
  <c r="BD1055" i="4"/>
  <c r="BC1055" i="4"/>
  <c r="BB1055" i="4"/>
  <c r="BA1055" i="4"/>
  <c r="AV1055" i="4"/>
  <c r="AU1055" i="4"/>
  <c r="AS1055" i="4"/>
  <c r="AR1055" i="4"/>
  <c r="AP1055" i="4"/>
  <c r="AN1055" i="4"/>
  <c r="AM1055" i="4"/>
  <c r="AL1055" i="4"/>
  <c r="AK1055" i="4"/>
  <c r="AD1055" i="4"/>
  <c r="BE1054" i="4"/>
  <c r="BD1054" i="4"/>
  <c r="BC1054" i="4"/>
  <c r="BB1054" i="4"/>
  <c r="BA1054" i="4"/>
  <c r="AP1054" i="4"/>
  <c r="AD1054" i="4"/>
  <c r="BE1053" i="4"/>
  <c r="BD1053" i="4"/>
  <c r="BC1053" i="4"/>
  <c r="BB1053" i="4"/>
  <c r="BA1053" i="4"/>
  <c r="AV1053" i="4"/>
  <c r="AU1053" i="4"/>
  <c r="AS1053" i="4"/>
  <c r="AR1053" i="4"/>
  <c r="AP1053" i="4"/>
  <c r="AN1053" i="4"/>
  <c r="AM1053" i="4"/>
  <c r="AL1053" i="4"/>
  <c r="AK1053" i="4"/>
  <c r="AD1053" i="4"/>
  <c r="BE1052" i="4"/>
  <c r="BD1052" i="4"/>
  <c r="BC1052" i="4"/>
  <c r="BB1052" i="4"/>
  <c r="BA1052" i="4"/>
  <c r="AD1052" i="4"/>
  <c r="BE1051" i="4"/>
  <c r="BD1051" i="4"/>
  <c r="BC1051" i="4"/>
  <c r="BB1051" i="4"/>
  <c r="BA1051" i="4"/>
  <c r="AS1051" i="4"/>
  <c r="AP1051" i="4"/>
  <c r="AL1051" i="4"/>
  <c r="AD1051" i="4"/>
  <c r="BE1050" i="4"/>
  <c r="BD1050" i="4"/>
  <c r="BC1050" i="4"/>
  <c r="BB1050" i="4"/>
  <c r="BA1050" i="4"/>
  <c r="AV1050" i="4"/>
  <c r="AD1050" i="4"/>
  <c r="BE1049" i="4"/>
  <c r="BD1049" i="4"/>
  <c r="BC1049" i="4"/>
  <c r="BB1049" i="4"/>
  <c r="BA1049" i="4"/>
  <c r="AV1049" i="4"/>
  <c r="AU1049" i="4"/>
  <c r="AS1049" i="4"/>
  <c r="AR1049" i="4"/>
  <c r="AP1049" i="4"/>
  <c r="AN1049" i="4"/>
  <c r="AM1049" i="4"/>
  <c r="AL1049" i="4"/>
  <c r="AK1049" i="4"/>
  <c r="AD1049" i="4"/>
  <c r="BE1048" i="4"/>
  <c r="BD1048" i="4"/>
  <c r="BC1048" i="4"/>
  <c r="BB1048" i="4"/>
  <c r="BA1048" i="4"/>
  <c r="AD1048" i="4"/>
  <c r="BE1047" i="4"/>
  <c r="BD1047" i="4"/>
  <c r="BC1047" i="4"/>
  <c r="BB1047" i="4"/>
  <c r="BA1047" i="4"/>
  <c r="AU1047" i="4"/>
  <c r="AR1047" i="4"/>
  <c r="AN1047" i="4"/>
  <c r="AL1047" i="4"/>
  <c r="AD1047" i="4"/>
  <c r="BE1046" i="4"/>
  <c r="BD1046" i="4"/>
  <c r="BC1046" i="4"/>
  <c r="BB1046" i="4"/>
  <c r="BA1046" i="4"/>
  <c r="AV1046" i="4"/>
  <c r="AR1046" i="4"/>
  <c r="AP1046" i="4"/>
  <c r="AN1046" i="4"/>
  <c r="AK1046" i="4"/>
  <c r="AD1046" i="4"/>
  <c r="BE1045" i="4"/>
  <c r="BD1045" i="4"/>
  <c r="BC1045" i="4"/>
  <c r="BB1045" i="4"/>
  <c r="BA1045" i="4"/>
  <c r="AV1045" i="4"/>
  <c r="AU1045" i="4"/>
  <c r="AS1045" i="4"/>
  <c r="AR1045" i="4"/>
  <c r="AP1045" i="4"/>
  <c r="AN1045" i="4"/>
  <c r="AM1045" i="4"/>
  <c r="AL1045" i="4"/>
  <c r="AK1045" i="4"/>
  <c r="AD1045" i="4"/>
  <c r="BE1044" i="4"/>
  <c r="BD1044" i="4"/>
  <c r="BC1044" i="4"/>
  <c r="BB1044" i="4"/>
  <c r="BA1044" i="4"/>
  <c r="AS1044" i="4"/>
  <c r="AD1044" i="4"/>
  <c r="BE1043" i="4"/>
  <c r="BD1043" i="4"/>
  <c r="BC1043" i="4"/>
  <c r="BB1043" i="4"/>
  <c r="BA1043" i="4"/>
  <c r="AV1043" i="4"/>
  <c r="AU1043" i="4"/>
  <c r="AS1043" i="4"/>
  <c r="AP1043" i="4"/>
  <c r="AN1043" i="4"/>
  <c r="AM1043" i="4"/>
  <c r="AK1043" i="4"/>
  <c r="AD1043" i="4"/>
  <c r="BE1042" i="4"/>
  <c r="BD1042" i="4"/>
  <c r="BC1042" i="4"/>
  <c r="BB1042" i="4"/>
  <c r="BA1042" i="4"/>
  <c r="AP1042" i="4"/>
  <c r="AD1042" i="4"/>
  <c r="BE1041" i="4"/>
  <c r="BD1041" i="4"/>
  <c r="BC1041" i="4"/>
  <c r="BB1041" i="4"/>
  <c r="BA1041" i="4"/>
  <c r="AV1041" i="4"/>
  <c r="AU1041" i="4"/>
  <c r="AS1041" i="4"/>
  <c r="AR1041" i="4"/>
  <c r="AP1041" i="4"/>
  <c r="AN1041" i="4"/>
  <c r="AM1041" i="4"/>
  <c r="AL1041" i="4"/>
  <c r="AK1041" i="4"/>
  <c r="AD1041" i="4"/>
  <c r="BE1040" i="4"/>
  <c r="BD1040" i="4"/>
  <c r="BC1040" i="4"/>
  <c r="BB1040" i="4"/>
  <c r="BA1040" i="4"/>
  <c r="AU1040" i="4"/>
  <c r="AM1040" i="4"/>
  <c r="AD1040" i="4"/>
  <c r="BE1039" i="4"/>
  <c r="BD1039" i="4"/>
  <c r="BC1039" i="4"/>
  <c r="BB1039" i="4"/>
  <c r="BA1039" i="4"/>
  <c r="AV1039" i="4"/>
  <c r="AU1039" i="4"/>
  <c r="AS1039" i="4"/>
  <c r="AR1039" i="4"/>
  <c r="AP1039" i="4"/>
  <c r="AN1039" i="4"/>
  <c r="AM1039" i="4"/>
  <c r="AL1039" i="4"/>
  <c r="AK1039" i="4"/>
  <c r="AD1039" i="4"/>
  <c r="BE1038" i="4"/>
  <c r="BD1038" i="4"/>
  <c r="BC1038" i="4"/>
  <c r="BB1038" i="4"/>
  <c r="BA1038" i="4"/>
  <c r="AV1038" i="4"/>
  <c r="AU1038" i="4"/>
  <c r="AR1038" i="4"/>
  <c r="AP1038" i="4"/>
  <c r="AN1038" i="4"/>
  <c r="AL1038" i="4"/>
  <c r="AK1038" i="4"/>
  <c r="AD1038" i="4"/>
  <c r="BE1037" i="4"/>
  <c r="BD1037" i="4"/>
  <c r="BC1037" i="4"/>
  <c r="BB1037" i="4"/>
  <c r="BA1037" i="4"/>
  <c r="AS1037" i="4"/>
  <c r="AM1037" i="4"/>
  <c r="AD1037" i="4"/>
  <c r="BE1036" i="4"/>
  <c r="BD1036" i="4"/>
  <c r="BC1036" i="4"/>
  <c r="BB1036" i="4"/>
  <c r="BA1036" i="4"/>
  <c r="AS1036" i="4"/>
  <c r="AM1036" i="4"/>
  <c r="AD1036" i="4"/>
  <c r="BE1035" i="4"/>
  <c r="BD1035" i="4"/>
  <c r="BC1035" i="4"/>
  <c r="BB1035" i="4"/>
  <c r="BA1035" i="4"/>
  <c r="AV1035" i="4"/>
  <c r="AP1035" i="4"/>
  <c r="AL1035" i="4"/>
  <c r="AD1035" i="4"/>
  <c r="BE1034" i="4"/>
  <c r="BD1034" i="4"/>
  <c r="BC1034" i="4"/>
  <c r="BB1034" i="4"/>
  <c r="BA1034" i="4"/>
  <c r="AN1034" i="4"/>
  <c r="AD1034" i="4"/>
  <c r="BE1033" i="4"/>
  <c r="BD1033" i="4"/>
  <c r="BC1033" i="4"/>
  <c r="BB1033" i="4"/>
  <c r="BA1033" i="4"/>
  <c r="AU1033" i="4"/>
  <c r="AM1033" i="4"/>
  <c r="AD1033" i="4"/>
  <c r="BE1032" i="4"/>
  <c r="BD1032" i="4"/>
  <c r="BC1032" i="4"/>
  <c r="BB1032" i="4"/>
  <c r="BA1032" i="4"/>
  <c r="AD1032" i="4"/>
  <c r="BE1031" i="4"/>
  <c r="BD1031" i="4"/>
  <c r="BC1031" i="4"/>
  <c r="BB1031" i="4"/>
  <c r="BA1031" i="4"/>
  <c r="AV1031" i="4"/>
  <c r="AU1031" i="4"/>
  <c r="AS1031" i="4"/>
  <c r="AR1031" i="4"/>
  <c r="AP1031" i="4"/>
  <c r="AN1031" i="4"/>
  <c r="AM1031" i="4"/>
  <c r="AL1031" i="4"/>
  <c r="AK1031" i="4"/>
  <c r="AD1031" i="4"/>
  <c r="BE1030" i="4"/>
  <c r="BD1030" i="4"/>
  <c r="BC1030" i="4"/>
  <c r="BB1030" i="4"/>
  <c r="BA1030" i="4"/>
  <c r="AU1030" i="4"/>
  <c r="AR1030" i="4"/>
  <c r="AL1030" i="4"/>
  <c r="AK1030" i="4"/>
  <c r="AD1030" i="4"/>
  <c r="BE1029" i="4"/>
  <c r="BD1029" i="4"/>
  <c r="BC1029" i="4"/>
  <c r="BB1029" i="4"/>
  <c r="BA1029" i="4"/>
  <c r="AV1029" i="4"/>
  <c r="AS1029" i="4"/>
  <c r="AN1029" i="4"/>
  <c r="AK1029" i="4"/>
  <c r="AD1029" i="4"/>
  <c r="BE1028" i="4"/>
  <c r="BD1028" i="4"/>
  <c r="BC1028" i="4"/>
  <c r="BB1028" i="4"/>
  <c r="BA1028" i="4"/>
  <c r="AS1028" i="4"/>
  <c r="AR1028" i="4"/>
  <c r="AN1028" i="4"/>
  <c r="AL1028" i="4"/>
  <c r="AD1028" i="4"/>
  <c r="BE1027" i="4"/>
  <c r="BD1027" i="4"/>
  <c r="BC1027" i="4"/>
  <c r="BB1027" i="4"/>
  <c r="BA1027" i="4"/>
  <c r="AU1027" i="4"/>
  <c r="AR1027" i="4"/>
  <c r="AP1027" i="4"/>
  <c r="AL1027" i="4"/>
  <c r="AK1027" i="4"/>
  <c r="AD1027" i="4"/>
  <c r="BE1026" i="4"/>
  <c r="BD1026" i="4"/>
  <c r="BC1026" i="4"/>
  <c r="BB1026" i="4"/>
  <c r="BA1026" i="4"/>
  <c r="AV1026" i="4"/>
  <c r="AR1026" i="4"/>
  <c r="AP1026" i="4"/>
  <c r="AK1026" i="4"/>
  <c r="AD1026" i="4"/>
  <c r="BE1025" i="4"/>
  <c r="BD1025" i="4"/>
  <c r="BC1025" i="4"/>
  <c r="BB1025" i="4"/>
  <c r="BA1025" i="4"/>
  <c r="AV1025" i="4"/>
  <c r="AU1025" i="4"/>
  <c r="AS1025" i="4"/>
  <c r="AR1025" i="4"/>
  <c r="AP1025" i="4"/>
  <c r="AN1025" i="4"/>
  <c r="AM1025" i="4"/>
  <c r="AL1025" i="4"/>
  <c r="AK1025" i="4"/>
  <c r="AD1025" i="4"/>
  <c r="BE1024" i="4"/>
  <c r="BD1024" i="4"/>
  <c r="BC1024" i="4"/>
  <c r="BB1024" i="4"/>
  <c r="BA1024" i="4"/>
  <c r="AD1024" i="4"/>
  <c r="BE1023" i="4"/>
  <c r="BD1023" i="4"/>
  <c r="BC1023" i="4"/>
  <c r="BB1023" i="4"/>
  <c r="BA1023" i="4"/>
  <c r="AU1023" i="4"/>
  <c r="AR1023" i="4"/>
  <c r="AN1023" i="4"/>
  <c r="AL1023" i="4"/>
  <c r="AD1023" i="4"/>
  <c r="BE1022" i="4"/>
  <c r="BD1022" i="4"/>
  <c r="BC1022" i="4"/>
  <c r="BB1022" i="4"/>
  <c r="BA1022" i="4"/>
  <c r="AU1022" i="4"/>
  <c r="AR1022" i="4"/>
  <c r="AL1022" i="4"/>
  <c r="AK1022" i="4"/>
  <c r="AD1022" i="4"/>
  <c r="BE1021" i="4"/>
  <c r="BD1021" i="4"/>
  <c r="BC1021" i="4"/>
  <c r="BB1021" i="4"/>
  <c r="BA1021" i="4"/>
  <c r="AV1021" i="4"/>
  <c r="AU1021" i="4"/>
  <c r="AS1021" i="4"/>
  <c r="AN1021" i="4"/>
  <c r="AM1021" i="4"/>
  <c r="AK1021" i="4"/>
  <c r="AD1021" i="4"/>
  <c r="BE1020" i="4"/>
  <c r="BD1020" i="4"/>
  <c r="BC1020" i="4"/>
  <c r="BB1020" i="4"/>
  <c r="BA1020" i="4"/>
  <c r="AN1020" i="4"/>
  <c r="AD1020" i="4"/>
  <c r="BE1019" i="4"/>
  <c r="BD1019" i="4"/>
  <c r="BC1019" i="4"/>
  <c r="BB1019" i="4"/>
  <c r="BA1019" i="4"/>
  <c r="AV1019" i="4"/>
  <c r="AU1019" i="4"/>
  <c r="AS1019" i="4"/>
  <c r="AR1019" i="4"/>
  <c r="AP1019" i="4"/>
  <c r="AN1019" i="4"/>
  <c r="AM1019" i="4"/>
  <c r="AL1019" i="4"/>
  <c r="AK1019" i="4"/>
  <c r="AD1019" i="4"/>
  <c r="BE1018" i="4"/>
  <c r="BD1018" i="4"/>
  <c r="BC1018" i="4"/>
  <c r="BB1018" i="4"/>
  <c r="BA1018" i="4"/>
  <c r="AD1018" i="4"/>
  <c r="BE1017" i="4"/>
  <c r="BD1017" i="4"/>
  <c r="BC1017" i="4"/>
  <c r="BB1017" i="4"/>
  <c r="BA1017" i="4"/>
  <c r="AV1017" i="4"/>
  <c r="AM1017" i="4"/>
  <c r="AD1017" i="4"/>
  <c r="BE1016" i="4"/>
  <c r="BD1016" i="4"/>
  <c r="BC1016" i="4"/>
  <c r="BB1016" i="4"/>
  <c r="BA1016" i="4"/>
  <c r="AD1016" i="4"/>
  <c r="BE1015" i="4"/>
  <c r="BD1015" i="4"/>
  <c r="BC1015" i="4"/>
  <c r="BB1015" i="4"/>
  <c r="BA1015" i="4"/>
  <c r="AV1015" i="4"/>
  <c r="AU1015" i="4"/>
  <c r="AS1015" i="4"/>
  <c r="AR1015" i="4"/>
  <c r="AP1015" i="4"/>
  <c r="AN1015" i="4"/>
  <c r="AM1015" i="4"/>
  <c r="AL1015" i="4"/>
  <c r="AK1015" i="4"/>
  <c r="AD1015" i="4"/>
  <c r="BE1014" i="4"/>
  <c r="BD1014" i="4"/>
  <c r="BC1014" i="4"/>
  <c r="BB1014" i="4"/>
  <c r="BA1014" i="4"/>
  <c r="AV1014" i="4"/>
  <c r="AU1014" i="4"/>
  <c r="AR1014" i="4"/>
  <c r="AP1014" i="4"/>
  <c r="AN1014" i="4"/>
  <c r="AL1014" i="4"/>
  <c r="AK1014" i="4"/>
  <c r="AD1014" i="4"/>
  <c r="BE1013" i="4"/>
  <c r="BD1013" i="4"/>
  <c r="BC1013" i="4"/>
  <c r="BB1013" i="4"/>
  <c r="BA1013" i="4"/>
  <c r="AV1013" i="4"/>
  <c r="AU1013" i="4"/>
  <c r="AS1013" i="4"/>
  <c r="AR1013" i="4"/>
  <c r="AP1013" i="4"/>
  <c r="AN1013" i="4"/>
  <c r="AM1013" i="4"/>
  <c r="AL1013" i="4"/>
  <c r="AK1013" i="4"/>
  <c r="AD1013" i="4"/>
  <c r="BE1012" i="4"/>
  <c r="BD1012" i="4"/>
  <c r="BC1012" i="4"/>
  <c r="BB1012" i="4"/>
  <c r="BA1012" i="4"/>
  <c r="AS1012" i="4"/>
  <c r="AD1012" i="4"/>
  <c r="BE1011" i="4"/>
  <c r="BD1011" i="4"/>
  <c r="BC1011" i="4"/>
  <c r="BB1011" i="4"/>
  <c r="BA1011" i="4"/>
  <c r="AV1011" i="4"/>
  <c r="AU1011" i="4"/>
  <c r="AS1011" i="4"/>
  <c r="AR1011" i="4"/>
  <c r="AP1011" i="4"/>
  <c r="AN1011" i="4"/>
  <c r="AM1011" i="4"/>
  <c r="AL1011" i="4"/>
  <c r="AK1011" i="4"/>
  <c r="AD1011" i="4"/>
  <c r="BE1010" i="4"/>
  <c r="BD1010" i="4"/>
  <c r="BC1010" i="4"/>
  <c r="BB1010" i="4"/>
  <c r="BA1010" i="4"/>
  <c r="AV1010" i="4"/>
  <c r="AN1010" i="4"/>
  <c r="AD1010" i="4"/>
  <c r="BE1009" i="4"/>
  <c r="BD1009" i="4"/>
  <c r="BC1009" i="4"/>
  <c r="BB1009" i="4"/>
  <c r="BA1009" i="4"/>
  <c r="AV1009" i="4"/>
  <c r="AU1009" i="4"/>
  <c r="AS1009" i="4"/>
  <c r="AN1009" i="4"/>
  <c r="AM1009" i="4"/>
  <c r="AK1009" i="4"/>
  <c r="AD1009" i="4"/>
  <c r="BE1008" i="4"/>
  <c r="BD1008" i="4"/>
  <c r="BC1008" i="4"/>
  <c r="BB1008" i="4"/>
  <c r="BA1008" i="4"/>
  <c r="AU1008" i="4"/>
  <c r="AR1008" i="4"/>
  <c r="AN1008" i="4"/>
  <c r="AM1008" i="4"/>
  <c r="AD1008" i="4"/>
  <c r="BE1007" i="4"/>
  <c r="BD1007" i="4"/>
  <c r="BC1007" i="4"/>
  <c r="BB1007" i="4"/>
  <c r="BA1007" i="4"/>
  <c r="AV1007" i="4"/>
  <c r="AU1007" i="4"/>
  <c r="AS1007" i="4"/>
  <c r="AR1007" i="4"/>
  <c r="AP1007" i="4"/>
  <c r="AN1007" i="4"/>
  <c r="AM1007" i="4"/>
  <c r="AL1007" i="4"/>
  <c r="AK1007" i="4"/>
  <c r="AD1007" i="4"/>
  <c r="BE1006" i="4"/>
  <c r="BD1006" i="4"/>
  <c r="BC1006" i="4"/>
  <c r="BB1006" i="4"/>
  <c r="BA1006" i="4"/>
  <c r="AV1006" i="4"/>
  <c r="AR1006" i="4"/>
  <c r="AL1006" i="4"/>
  <c r="AD1006" i="4"/>
  <c r="BE1005" i="4"/>
  <c r="BD1005" i="4"/>
  <c r="BC1005" i="4"/>
  <c r="BB1005" i="4"/>
  <c r="BA1005" i="4"/>
  <c r="AV1005" i="4"/>
  <c r="AS1005" i="4"/>
  <c r="AP1005" i="4"/>
  <c r="AM1005" i="4"/>
  <c r="AK1005" i="4"/>
  <c r="AD1005" i="4"/>
  <c r="BE1004" i="4"/>
  <c r="BD1004" i="4"/>
  <c r="BC1004" i="4"/>
  <c r="BB1004" i="4"/>
  <c r="BA1004" i="4"/>
  <c r="AD1004" i="4"/>
  <c r="BE1003" i="4"/>
  <c r="BD1003" i="4"/>
  <c r="BC1003" i="4"/>
  <c r="BB1003" i="4"/>
  <c r="BA1003" i="4"/>
  <c r="AU1003" i="4"/>
  <c r="AR1003" i="4"/>
  <c r="AN1003" i="4"/>
  <c r="AL1003" i="4"/>
  <c r="AD1003" i="4"/>
  <c r="BE1002" i="4"/>
  <c r="BD1002" i="4"/>
  <c r="BC1002" i="4"/>
  <c r="BB1002" i="4"/>
  <c r="BA1002" i="4"/>
  <c r="AU1002" i="4"/>
  <c r="AN1002" i="4"/>
  <c r="AK1002" i="4"/>
  <c r="AD1002" i="4"/>
  <c r="BE1001" i="4"/>
  <c r="BD1001" i="4"/>
  <c r="BC1001" i="4"/>
  <c r="BB1001" i="4"/>
  <c r="BA1001" i="4"/>
  <c r="AS1001" i="4"/>
  <c r="AP1001" i="4"/>
  <c r="AL1001" i="4"/>
  <c r="AD1001" i="4"/>
  <c r="BE1000" i="4"/>
  <c r="BD1000" i="4"/>
  <c r="BC1000" i="4"/>
  <c r="BB1000" i="4"/>
  <c r="BA1000" i="4"/>
  <c r="AR1000" i="4"/>
  <c r="AD1000" i="4"/>
  <c r="BE999" i="4"/>
  <c r="BD999" i="4"/>
  <c r="BC999" i="4"/>
  <c r="BB999" i="4"/>
  <c r="BA999" i="4"/>
  <c r="AV999" i="4"/>
  <c r="AU999" i="4"/>
  <c r="AS999" i="4"/>
  <c r="AR999" i="4"/>
  <c r="AP999" i="4"/>
  <c r="AN999" i="4"/>
  <c r="AM999" i="4"/>
  <c r="AL999" i="4"/>
  <c r="AK999" i="4"/>
  <c r="AD999" i="4"/>
  <c r="BE998" i="4"/>
  <c r="BD998" i="4"/>
  <c r="BC998" i="4"/>
  <c r="BB998" i="4"/>
  <c r="BA998" i="4"/>
  <c r="AV998" i="4"/>
  <c r="AR998" i="4"/>
  <c r="AN998" i="4"/>
  <c r="AK998" i="4"/>
  <c r="AD998" i="4"/>
  <c r="BE997" i="4"/>
  <c r="BD997" i="4"/>
  <c r="BC997" i="4"/>
  <c r="BB997" i="4"/>
  <c r="BA997" i="4"/>
  <c r="AV997" i="4"/>
  <c r="AU997" i="4"/>
  <c r="AS997" i="4"/>
  <c r="AR997" i="4"/>
  <c r="AP997" i="4"/>
  <c r="AN997" i="4"/>
  <c r="AM997" i="4"/>
  <c r="AL997" i="4"/>
  <c r="AK997" i="4"/>
  <c r="AD997" i="4"/>
  <c r="BE996" i="4"/>
  <c r="BD996" i="4"/>
  <c r="BC996" i="4"/>
  <c r="BB996" i="4"/>
  <c r="BA996" i="4"/>
  <c r="AR996" i="4"/>
  <c r="AL996" i="4"/>
  <c r="AD996" i="4"/>
  <c r="BE995" i="4"/>
  <c r="BD995" i="4"/>
  <c r="BC995" i="4"/>
  <c r="BB995" i="4"/>
  <c r="BA995" i="4"/>
  <c r="AU995" i="4"/>
  <c r="AP995" i="4"/>
  <c r="AL995" i="4"/>
  <c r="AD995" i="4"/>
  <c r="BE994" i="4"/>
  <c r="BD994" i="4"/>
  <c r="BC994" i="4"/>
  <c r="BB994" i="4"/>
  <c r="BA994" i="4"/>
  <c r="AV994" i="4"/>
  <c r="AP994" i="4"/>
  <c r="AD994" i="4"/>
  <c r="BE993" i="4"/>
  <c r="BD993" i="4"/>
  <c r="BC993" i="4"/>
  <c r="BB993" i="4"/>
  <c r="BA993" i="4"/>
  <c r="AU993" i="4"/>
  <c r="AD993" i="4"/>
  <c r="BE992" i="4"/>
  <c r="BD992" i="4"/>
  <c r="BC992" i="4"/>
  <c r="BB992" i="4"/>
  <c r="BA992" i="4"/>
  <c r="AU992" i="4"/>
  <c r="AR992" i="4"/>
  <c r="AN992" i="4"/>
  <c r="AM992" i="4"/>
  <c r="AD992" i="4"/>
  <c r="BE991" i="4"/>
  <c r="BD991" i="4"/>
  <c r="BC991" i="4"/>
  <c r="BB991" i="4"/>
  <c r="BA991" i="4"/>
  <c r="AV991" i="4"/>
  <c r="AU991" i="4"/>
  <c r="AS991" i="4"/>
  <c r="AR991" i="4"/>
  <c r="AP991" i="4"/>
  <c r="AN991" i="4"/>
  <c r="AM991" i="4"/>
  <c r="AL991" i="4"/>
  <c r="AK991" i="4"/>
  <c r="AD991" i="4"/>
  <c r="BE990" i="4"/>
  <c r="BD990" i="4"/>
  <c r="BC990" i="4"/>
  <c r="BB990" i="4"/>
  <c r="BA990" i="4"/>
  <c r="AR990" i="4"/>
  <c r="AP990" i="4"/>
  <c r="AL990" i="4"/>
  <c r="AD990" i="4"/>
  <c r="BE989" i="4"/>
  <c r="BD989" i="4"/>
  <c r="BC989" i="4"/>
  <c r="BB989" i="4"/>
  <c r="BA989" i="4"/>
  <c r="AV989" i="4"/>
  <c r="AN989" i="4"/>
  <c r="AD989" i="4"/>
  <c r="BE988" i="4"/>
  <c r="BD988" i="4"/>
  <c r="BC988" i="4"/>
  <c r="BB988" i="4"/>
  <c r="BA988" i="4"/>
  <c r="AD988" i="4"/>
  <c r="BE987" i="4"/>
  <c r="BD987" i="4"/>
  <c r="BC987" i="4"/>
  <c r="BB987" i="4"/>
  <c r="BA987" i="4"/>
  <c r="AV987" i="4"/>
  <c r="AS987" i="4"/>
  <c r="AP987" i="4"/>
  <c r="AM987" i="4"/>
  <c r="AK987" i="4"/>
  <c r="AD987" i="4"/>
  <c r="BE986" i="4"/>
  <c r="BD986" i="4"/>
  <c r="BC986" i="4"/>
  <c r="BB986" i="4"/>
  <c r="BA986" i="4"/>
  <c r="AV986" i="4"/>
  <c r="AR986" i="4"/>
  <c r="AL986" i="4"/>
  <c r="AD986" i="4"/>
  <c r="BE985" i="4"/>
  <c r="BD985" i="4"/>
  <c r="BC985" i="4"/>
  <c r="BB985" i="4"/>
  <c r="BA985" i="4"/>
  <c r="AS985" i="4"/>
  <c r="AP985" i="4"/>
  <c r="AL985" i="4"/>
  <c r="AD985" i="4"/>
  <c r="BE984" i="4"/>
  <c r="BD984" i="4"/>
  <c r="BC984" i="4"/>
  <c r="BB984" i="4"/>
  <c r="BA984" i="4"/>
  <c r="AD984" i="4"/>
  <c r="BE983" i="4"/>
  <c r="BD983" i="4"/>
  <c r="BC983" i="4"/>
  <c r="BB983" i="4"/>
  <c r="BA983" i="4"/>
  <c r="AM983" i="4"/>
  <c r="AD983" i="4"/>
  <c r="BE982" i="4"/>
  <c r="BD982" i="4"/>
  <c r="BC982" i="4"/>
  <c r="BB982" i="4"/>
  <c r="BA982" i="4"/>
  <c r="AV982" i="4"/>
  <c r="AR982" i="4"/>
  <c r="AN982" i="4"/>
  <c r="AK982" i="4"/>
  <c r="AD982" i="4"/>
  <c r="BE981" i="4"/>
  <c r="BD981" i="4"/>
  <c r="BC981" i="4"/>
  <c r="BB981" i="4"/>
  <c r="BA981" i="4"/>
  <c r="AV981" i="4"/>
  <c r="AU981" i="4"/>
  <c r="AS981" i="4"/>
  <c r="AR981" i="4"/>
  <c r="AP981" i="4"/>
  <c r="AN981" i="4"/>
  <c r="AM981" i="4"/>
  <c r="AL981" i="4"/>
  <c r="AK981" i="4"/>
  <c r="AD981" i="4"/>
  <c r="BE980" i="4"/>
  <c r="BD980" i="4"/>
  <c r="BC980" i="4"/>
  <c r="BB980" i="4"/>
  <c r="BA980" i="4"/>
  <c r="AL980" i="4"/>
  <c r="AD980" i="4"/>
  <c r="BE979" i="4"/>
  <c r="BD979" i="4"/>
  <c r="BC979" i="4"/>
  <c r="BB979" i="4"/>
  <c r="BA979" i="4"/>
  <c r="AV979" i="4"/>
  <c r="AU979" i="4"/>
  <c r="AS979" i="4"/>
  <c r="AR979" i="4"/>
  <c r="AP979" i="4"/>
  <c r="AN979" i="4"/>
  <c r="AM979" i="4"/>
  <c r="AL979" i="4"/>
  <c r="AK979" i="4"/>
  <c r="AD979" i="4"/>
  <c r="BE978" i="4"/>
  <c r="BD978" i="4"/>
  <c r="BC978" i="4"/>
  <c r="BB978" i="4"/>
  <c r="BA978" i="4"/>
  <c r="AV978" i="4"/>
  <c r="AR978" i="4"/>
  <c r="AP978" i="4"/>
  <c r="AN978" i="4"/>
  <c r="AK978" i="4"/>
  <c r="AD978" i="4"/>
  <c r="BE977" i="4"/>
  <c r="BD977" i="4"/>
  <c r="BC977" i="4"/>
  <c r="BB977" i="4"/>
  <c r="BA977" i="4"/>
  <c r="AP977" i="4"/>
  <c r="AD977" i="4"/>
  <c r="BE976" i="4"/>
  <c r="BD976" i="4"/>
  <c r="BC976" i="4"/>
  <c r="BB976" i="4"/>
  <c r="BA976" i="4"/>
  <c r="AV976" i="4"/>
  <c r="AU976" i="4"/>
  <c r="AS976" i="4"/>
  <c r="AR976" i="4"/>
  <c r="AP976" i="4"/>
  <c r="AN976" i="4"/>
  <c r="AM976" i="4"/>
  <c r="AL976" i="4"/>
  <c r="AK976" i="4"/>
  <c r="AD976" i="4"/>
  <c r="BE975" i="4"/>
  <c r="BD975" i="4"/>
  <c r="BC975" i="4"/>
  <c r="BB975" i="4"/>
  <c r="BA975" i="4"/>
  <c r="AV975" i="4"/>
  <c r="AS975" i="4"/>
  <c r="AP975" i="4"/>
  <c r="AL975" i="4"/>
  <c r="AD975" i="4"/>
  <c r="BE974" i="4"/>
  <c r="BD974" i="4"/>
  <c r="BC974" i="4"/>
  <c r="BB974" i="4"/>
  <c r="BA974" i="4"/>
  <c r="AV974" i="4"/>
  <c r="AU974" i="4"/>
  <c r="AS974" i="4"/>
  <c r="AR974" i="4"/>
  <c r="AP974" i="4"/>
  <c r="AN974" i="4"/>
  <c r="AM974" i="4"/>
  <c r="AL974" i="4"/>
  <c r="AK974" i="4"/>
  <c r="AD974" i="4"/>
  <c r="BE973" i="4"/>
  <c r="BD973" i="4"/>
  <c r="BC973" i="4"/>
  <c r="BB973" i="4"/>
  <c r="BA973" i="4"/>
  <c r="AV973" i="4"/>
  <c r="AM973" i="4"/>
  <c r="AD973" i="4"/>
  <c r="BE972" i="4"/>
  <c r="BD972" i="4"/>
  <c r="BC972" i="4"/>
  <c r="BB972" i="4"/>
  <c r="BA972" i="4"/>
  <c r="AV972" i="4"/>
  <c r="AU972" i="4"/>
  <c r="AS972" i="4"/>
  <c r="AR972" i="4"/>
  <c r="AP972" i="4"/>
  <c r="AN972" i="4"/>
  <c r="AM972" i="4"/>
  <c r="AL972" i="4"/>
  <c r="AK972" i="4"/>
  <c r="AD972" i="4"/>
  <c r="BE971" i="4"/>
  <c r="BD971" i="4"/>
  <c r="BC971" i="4"/>
  <c r="BB971" i="4"/>
  <c r="BA971" i="4"/>
  <c r="AV971" i="4"/>
  <c r="AS971" i="4"/>
  <c r="AN971" i="4"/>
  <c r="AK971" i="4"/>
  <c r="AD971" i="4"/>
  <c r="BE970" i="4"/>
  <c r="BD970" i="4"/>
  <c r="BC970" i="4"/>
  <c r="BB970" i="4"/>
  <c r="BA970" i="4"/>
  <c r="AN970" i="4"/>
  <c r="AD970" i="4"/>
  <c r="BE969" i="4"/>
  <c r="BD969" i="4"/>
  <c r="BC969" i="4"/>
  <c r="BB969" i="4"/>
  <c r="BA969" i="4"/>
  <c r="AV969" i="4"/>
  <c r="AU969" i="4"/>
  <c r="AS969" i="4"/>
  <c r="AR969" i="4"/>
  <c r="AP969" i="4"/>
  <c r="AN969" i="4"/>
  <c r="AM969" i="4"/>
  <c r="AL969" i="4"/>
  <c r="AK969" i="4"/>
  <c r="AD969" i="4"/>
  <c r="BE968" i="4"/>
  <c r="BD968" i="4"/>
  <c r="BC968" i="4"/>
  <c r="BB968" i="4"/>
  <c r="BA968" i="4"/>
  <c r="AV968" i="4"/>
  <c r="AR968" i="4"/>
  <c r="AN968" i="4"/>
  <c r="AK968" i="4"/>
  <c r="AD968" i="4"/>
  <c r="BE967" i="4"/>
  <c r="BD967" i="4"/>
  <c r="BC967" i="4"/>
  <c r="BB967" i="4"/>
  <c r="BA967" i="4"/>
  <c r="AS967" i="4"/>
  <c r="AR967" i="4"/>
  <c r="AP967" i="4"/>
  <c r="AL967" i="4"/>
  <c r="AK967" i="4"/>
  <c r="AD967" i="4"/>
  <c r="BE966" i="4"/>
  <c r="BD966" i="4"/>
  <c r="BC966" i="4"/>
  <c r="BB966" i="4"/>
  <c r="BA966" i="4"/>
  <c r="AV966" i="4"/>
  <c r="AU966" i="4"/>
  <c r="AS966" i="4"/>
  <c r="AR966" i="4"/>
  <c r="AP966" i="4"/>
  <c r="AN966" i="4"/>
  <c r="AM966" i="4"/>
  <c r="AL966" i="4"/>
  <c r="AK966" i="4"/>
  <c r="AD966" i="4"/>
  <c r="BE965" i="4"/>
  <c r="BD965" i="4"/>
  <c r="BC965" i="4"/>
  <c r="BB965" i="4"/>
  <c r="BA965" i="4"/>
  <c r="AV965" i="4"/>
  <c r="AU965" i="4"/>
  <c r="AS965" i="4"/>
  <c r="AR965" i="4"/>
  <c r="AP965" i="4"/>
  <c r="AN965" i="4"/>
  <c r="AM965" i="4"/>
  <c r="AL965" i="4"/>
  <c r="AK965" i="4"/>
  <c r="AD965" i="4"/>
  <c r="BE964" i="4"/>
  <c r="BD964" i="4"/>
  <c r="BC964" i="4"/>
  <c r="BB964" i="4"/>
  <c r="BA964" i="4"/>
  <c r="AV964" i="4"/>
  <c r="AU964" i="4"/>
  <c r="AS964" i="4"/>
  <c r="AR964" i="4"/>
  <c r="AP964" i="4"/>
  <c r="AN964" i="4"/>
  <c r="AM964" i="4"/>
  <c r="AL964" i="4"/>
  <c r="AK964" i="4"/>
  <c r="AD964" i="4"/>
  <c r="BE963" i="4"/>
  <c r="BD963" i="4"/>
  <c r="BC963" i="4"/>
  <c r="BB963" i="4"/>
  <c r="BA963" i="4"/>
  <c r="AV963" i="4"/>
  <c r="AS963" i="4"/>
  <c r="AP963" i="4"/>
  <c r="AM963" i="4"/>
  <c r="AL963" i="4"/>
  <c r="AD963" i="4"/>
  <c r="BE962" i="4"/>
  <c r="BD962" i="4"/>
  <c r="BC962" i="4"/>
  <c r="BB962" i="4"/>
  <c r="BA962" i="4"/>
  <c r="AU962" i="4"/>
  <c r="AS962" i="4"/>
  <c r="AR962" i="4"/>
  <c r="AM962" i="4"/>
  <c r="AL962" i="4"/>
  <c r="AD962" i="4"/>
  <c r="BE961" i="4"/>
  <c r="BD961" i="4"/>
  <c r="BC961" i="4"/>
  <c r="BB961" i="4"/>
  <c r="BA961" i="4"/>
  <c r="AR961" i="4"/>
  <c r="AK961" i="4"/>
  <c r="AD961" i="4"/>
  <c r="BE960" i="4"/>
  <c r="BD960" i="4"/>
  <c r="BC960" i="4"/>
  <c r="BB960" i="4"/>
  <c r="BA960" i="4"/>
  <c r="AP960" i="4"/>
  <c r="AD960" i="4"/>
  <c r="BE959" i="4"/>
  <c r="BD959" i="4"/>
  <c r="BC959" i="4"/>
  <c r="BB959" i="4"/>
  <c r="BA959" i="4"/>
  <c r="AS959" i="4"/>
  <c r="AD959" i="4"/>
  <c r="BE958" i="4"/>
  <c r="BD958" i="4"/>
  <c r="BC958" i="4"/>
  <c r="BB958" i="4"/>
  <c r="BA958" i="4"/>
  <c r="AV958" i="4"/>
  <c r="AU958" i="4"/>
  <c r="AS958" i="4"/>
  <c r="AR958" i="4"/>
  <c r="AP958" i="4"/>
  <c r="AN958" i="4"/>
  <c r="AM958" i="4"/>
  <c r="AL958" i="4"/>
  <c r="AK958" i="4"/>
  <c r="AD958" i="4"/>
  <c r="BE957" i="4"/>
  <c r="BD957" i="4"/>
  <c r="BC957" i="4"/>
  <c r="BB957" i="4"/>
  <c r="BA957" i="4"/>
  <c r="AP957" i="4"/>
  <c r="AD957" i="4"/>
  <c r="BE956" i="4"/>
  <c r="BD956" i="4"/>
  <c r="BC956" i="4"/>
  <c r="BB956" i="4"/>
  <c r="BA956" i="4"/>
  <c r="AV956" i="4"/>
  <c r="AN956" i="4"/>
  <c r="AD956" i="4"/>
  <c r="BE955" i="4"/>
  <c r="BD955" i="4"/>
  <c r="BC955" i="4"/>
  <c r="BB955" i="4"/>
  <c r="BA955" i="4"/>
  <c r="AU955" i="4"/>
  <c r="AP955" i="4"/>
  <c r="AM955" i="4"/>
  <c r="AD955" i="4"/>
  <c r="BE954" i="4"/>
  <c r="BD954" i="4"/>
  <c r="BC954" i="4"/>
  <c r="BB954" i="4"/>
  <c r="BA954" i="4"/>
  <c r="AV954" i="4"/>
  <c r="AU954" i="4"/>
  <c r="AS954" i="4"/>
  <c r="AR954" i="4"/>
  <c r="AP954" i="4"/>
  <c r="AN954" i="4"/>
  <c r="AM954" i="4"/>
  <c r="AL954" i="4"/>
  <c r="AK954" i="4"/>
  <c r="AD954" i="4"/>
  <c r="BE953" i="4"/>
  <c r="BD953" i="4"/>
  <c r="BC953" i="4"/>
  <c r="BB953" i="4"/>
  <c r="BA953" i="4"/>
  <c r="AU953" i="4"/>
  <c r="AR953" i="4"/>
  <c r="AN953" i="4"/>
  <c r="AL953" i="4"/>
  <c r="AD953" i="4"/>
  <c r="BE952" i="4"/>
  <c r="BD952" i="4"/>
  <c r="BC952" i="4"/>
  <c r="BB952" i="4"/>
  <c r="BA952" i="4"/>
  <c r="AR952" i="4"/>
  <c r="AD952" i="4"/>
  <c r="BE951" i="4"/>
  <c r="BD951" i="4"/>
  <c r="BC951" i="4"/>
  <c r="BB951" i="4"/>
  <c r="BA951" i="4"/>
  <c r="AV951" i="4"/>
  <c r="AS951" i="4"/>
  <c r="AR951" i="4"/>
  <c r="AM951" i="4"/>
  <c r="AL951" i="4"/>
  <c r="AK951" i="4"/>
  <c r="AD951" i="4"/>
  <c r="BE950" i="4"/>
  <c r="BD950" i="4"/>
  <c r="BC950" i="4"/>
  <c r="BB950" i="4"/>
  <c r="BA950" i="4"/>
  <c r="AV950" i="4"/>
  <c r="AS950" i="4"/>
  <c r="AP950" i="4"/>
  <c r="AM950" i="4"/>
  <c r="AK950" i="4"/>
  <c r="AD950" i="4"/>
  <c r="BE949" i="4"/>
  <c r="BD949" i="4"/>
  <c r="BC949" i="4"/>
  <c r="BB949" i="4"/>
  <c r="BA949" i="4"/>
  <c r="AV949" i="4"/>
  <c r="AS949" i="4"/>
  <c r="AN949" i="4"/>
  <c r="AK949" i="4"/>
  <c r="AD949" i="4"/>
  <c r="BE948" i="4"/>
  <c r="BD948" i="4"/>
  <c r="BC948" i="4"/>
  <c r="BB948" i="4"/>
  <c r="BA948" i="4"/>
  <c r="AN948" i="4"/>
  <c r="AD948" i="4"/>
  <c r="BE947" i="4"/>
  <c r="BD947" i="4"/>
  <c r="BC947" i="4"/>
  <c r="BB947" i="4"/>
  <c r="BA947" i="4"/>
  <c r="AV947" i="4"/>
  <c r="AS947" i="4"/>
  <c r="AR947" i="4"/>
  <c r="AP947" i="4"/>
  <c r="AM947" i="4"/>
  <c r="AL947" i="4"/>
  <c r="AK947" i="4"/>
  <c r="AD947" i="4"/>
  <c r="BE946" i="4"/>
  <c r="BD946" i="4"/>
  <c r="BC946" i="4"/>
  <c r="BB946" i="4"/>
  <c r="BA946" i="4"/>
  <c r="AV946" i="4"/>
  <c r="AU946" i="4"/>
  <c r="AS946" i="4"/>
  <c r="AR946" i="4"/>
  <c r="AP946" i="4"/>
  <c r="AN946" i="4"/>
  <c r="AM946" i="4"/>
  <c r="AL946" i="4"/>
  <c r="AK946" i="4"/>
  <c r="AD946" i="4"/>
  <c r="BE945" i="4"/>
  <c r="BD945" i="4"/>
  <c r="BC945" i="4"/>
  <c r="BB945" i="4"/>
  <c r="BA945" i="4"/>
  <c r="AV945" i="4"/>
  <c r="AS945" i="4"/>
  <c r="AR945" i="4"/>
  <c r="AP945" i="4"/>
  <c r="AM945" i="4"/>
  <c r="AL945" i="4"/>
  <c r="AK945" i="4"/>
  <c r="AD945" i="4"/>
  <c r="BE944" i="4"/>
  <c r="BD944" i="4"/>
  <c r="BC944" i="4"/>
  <c r="BB944" i="4"/>
  <c r="BA944" i="4"/>
  <c r="AV944" i="4"/>
  <c r="AR944" i="4"/>
  <c r="AP944" i="4"/>
  <c r="AN944" i="4"/>
  <c r="AK944" i="4"/>
  <c r="AD944" i="4"/>
  <c r="BE943" i="4"/>
  <c r="BD943" i="4"/>
  <c r="BC943" i="4"/>
  <c r="BB943" i="4"/>
  <c r="BA943" i="4"/>
  <c r="AV943" i="4"/>
  <c r="AS943" i="4"/>
  <c r="AP943" i="4"/>
  <c r="AM943" i="4"/>
  <c r="AL943" i="4"/>
  <c r="AD943" i="4"/>
  <c r="BE942" i="4"/>
  <c r="BD942" i="4"/>
  <c r="BC942" i="4"/>
  <c r="BB942" i="4"/>
  <c r="BA942" i="4"/>
  <c r="AU942" i="4"/>
  <c r="AR942" i="4"/>
  <c r="AN942" i="4"/>
  <c r="AM942" i="4"/>
  <c r="AD942" i="4"/>
  <c r="BE941" i="4"/>
  <c r="BD941" i="4"/>
  <c r="BC941" i="4"/>
  <c r="BB941" i="4"/>
  <c r="BA941" i="4"/>
  <c r="AV941" i="4"/>
  <c r="AU941" i="4"/>
  <c r="AS941" i="4"/>
  <c r="AR941" i="4"/>
  <c r="AP941" i="4"/>
  <c r="AN941" i="4"/>
  <c r="AM941" i="4"/>
  <c r="AL941" i="4"/>
  <c r="AK941" i="4"/>
  <c r="AD941" i="4"/>
  <c r="BE940" i="4"/>
  <c r="BD940" i="4"/>
  <c r="BC940" i="4"/>
  <c r="BB940" i="4"/>
  <c r="BA940" i="4"/>
  <c r="AU940" i="4"/>
  <c r="AP940" i="4"/>
  <c r="AL940" i="4"/>
  <c r="AD940" i="4"/>
  <c r="BE939" i="4"/>
  <c r="BD939" i="4"/>
  <c r="BC939" i="4"/>
  <c r="BB939" i="4"/>
  <c r="BA939" i="4"/>
  <c r="AV939" i="4"/>
  <c r="AU939" i="4"/>
  <c r="AS939" i="4"/>
  <c r="AP939" i="4"/>
  <c r="AN939" i="4"/>
  <c r="AM939" i="4"/>
  <c r="AK939" i="4"/>
  <c r="AD939" i="4"/>
  <c r="BE938" i="4"/>
  <c r="BD938" i="4"/>
  <c r="BC938" i="4"/>
  <c r="BB938" i="4"/>
  <c r="BA938" i="4"/>
  <c r="AV938" i="4"/>
  <c r="AU938" i="4"/>
  <c r="AS938" i="4"/>
  <c r="AR938" i="4"/>
  <c r="AP938" i="4"/>
  <c r="AN938" i="4"/>
  <c r="AM938" i="4"/>
  <c r="AL938" i="4"/>
  <c r="AK938" i="4"/>
  <c r="AD938" i="4"/>
  <c r="BE937" i="4"/>
  <c r="BD937" i="4"/>
  <c r="BC937" i="4"/>
  <c r="BB937" i="4"/>
  <c r="BA937" i="4"/>
  <c r="AV937" i="4"/>
  <c r="AU937" i="4"/>
  <c r="AS937" i="4"/>
  <c r="AR937" i="4"/>
  <c r="AP937" i="4"/>
  <c r="AN937" i="4"/>
  <c r="AM937" i="4"/>
  <c r="AL937" i="4"/>
  <c r="AK937" i="4"/>
  <c r="AD937" i="4"/>
  <c r="BE936" i="4"/>
  <c r="BD936" i="4"/>
  <c r="BC936" i="4"/>
  <c r="BB936" i="4"/>
  <c r="BA936" i="4"/>
  <c r="AV936" i="4"/>
  <c r="AU936" i="4"/>
  <c r="AS936" i="4"/>
  <c r="AR936" i="4"/>
  <c r="AP936" i="4"/>
  <c r="AN936" i="4"/>
  <c r="AM936" i="4"/>
  <c r="AL936" i="4"/>
  <c r="AK936" i="4"/>
  <c r="AD936" i="4"/>
  <c r="BE935" i="4"/>
  <c r="BD935" i="4"/>
  <c r="BC935" i="4"/>
  <c r="BB935" i="4"/>
  <c r="BA935" i="4"/>
  <c r="AS935" i="4"/>
  <c r="AR935" i="4"/>
  <c r="AP935" i="4"/>
  <c r="AL935" i="4"/>
  <c r="AK935" i="4"/>
  <c r="AD935" i="4"/>
  <c r="BE934" i="4"/>
  <c r="BD934" i="4"/>
  <c r="BC934" i="4"/>
  <c r="BB934" i="4"/>
  <c r="BA934" i="4"/>
  <c r="AS934" i="4"/>
  <c r="AR934" i="4"/>
  <c r="AN934" i="4"/>
  <c r="AL934" i="4"/>
  <c r="AD934" i="4"/>
  <c r="BE933" i="4"/>
  <c r="BD933" i="4"/>
  <c r="BC933" i="4"/>
  <c r="BB933" i="4"/>
  <c r="BA933" i="4"/>
  <c r="AV933" i="4"/>
  <c r="AU933" i="4"/>
  <c r="AS933" i="4"/>
  <c r="AR933" i="4"/>
  <c r="AP933" i="4"/>
  <c r="AN933" i="4"/>
  <c r="AM933" i="4"/>
  <c r="AL933" i="4"/>
  <c r="AK933" i="4"/>
  <c r="AD933" i="4"/>
  <c r="BE932" i="4"/>
  <c r="BD932" i="4"/>
  <c r="BC932" i="4"/>
  <c r="BB932" i="4"/>
  <c r="BA932" i="4"/>
  <c r="AV932" i="4"/>
  <c r="AU932" i="4"/>
  <c r="AS932" i="4"/>
  <c r="AR932" i="4"/>
  <c r="AP932" i="4"/>
  <c r="AN932" i="4"/>
  <c r="AM932" i="4"/>
  <c r="AL932" i="4"/>
  <c r="AK932" i="4"/>
  <c r="AD932" i="4"/>
  <c r="BE931" i="4"/>
  <c r="BD931" i="4"/>
  <c r="BC931" i="4"/>
  <c r="BB931" i="4"/>
  <c r="BA931" i="4"/>
  <c r="AL931" i="4"/>
  <c r="AD931" i="4"/>
  <c r="BE930" i="4"/>
  <c r="BD930" i="4"/>
  <c r="BC930" i="4"/>
  <c r="BB930" i="4"/>
  <c r="BA930" i="4"/>
  <c r="AN930" i="4"/>
  <c r="AD930" i="4"/>
  <c r="BE929" i="4"/>
  <c r="BD929" i="4"/>
  <c r="BC929" i="4"/>
  <c r="BB929" i="4"/>
  <c r="BA929" i="4"/>
  <c r="AV929" i="4"/>
  <c r="AS929" i="4"/>
  <c r="AR929" i="4"/>
  <c r="AP929" i="4"/>
  <c r="AM929" i="4"/>
  <c r="AL929" i="4"/>
  <c r="AK929" i="4"/>
  <c r="AD929" i="4"/>
  <c r="BE928" i="4"/>
  <c r="BD928" i="4"/>
  <c r="BC928" i="4"/>
  <c r="BB928" i="4"/>
  <c r="BA928" i="4"/>
  <c r="AV928" i="4"/>
  <c r="AU928" i="4"/>
  <c r="AR928" i="4"/>
  <c r="AN928" i="4"/>
  <c r="AL928" i="4"/>
  <c r="AK928" i="4"/>
  <c r="AD928" i="4"/>
  <c r="BE927" i="4"/>
  <c r="BD927" i="4"/>
  <c r="BC927" i="4"/>
  <c r="BB927" i="4"/>
  <c r="BA927" i="4"/>
  <c r="AS927" i="4"/>
  <c r="AR927" i="4"/>
  <c r="AP927" i="4"/>
  <c r="AL927" i="4"/>
  <c r="AK927" i="4"/>
  <c r="AD927" i="4"/>
  <c r="BE926" i="4"/>
  <c r="BD926" i="4"/>
  <c r="BC926" i="4"/>
  <c r="BB926" i="4"/>
  <c r="BA926" i="4"/>
  <c r="AU926" i="4"/>
  <c r="AS926" i="4"/>
  <c r="AR926" i="4"/>
  <c r="AM926" i="4"/>
  <c r="AL926" i="4"/>
  <c r="AD926" i="4"/>
  <c r="BE925" i="4"/>
  <c r="BD925" i="4"/>
  <c r="BC925" i="4"/>
  <c r="BB925" i="4"/>
  <c r="BA925" i="4"/>
  <c r="AR925" i="4"/>
  <c r="AK925" i="4"/>
  <c r="AD925" i="4"/>
  <c r="BE924" i="4"/>
  <c r="BD924" i="4"/>
  <c r="BC924" i="4"/>
  <c r="BB924" i="4"/>
  <c r="BA924" i="4"/>
  <c r="AV924" i="4"/>
  <c r="AU924" i="4"/>
  <c r="AP924" i="4"/>
  <c r="AN924" i="4"/>
  <c r="AL924" i="4"/>
  <c r="AD924" i="4"/>
  <c r="BE923" i="4"/>
  <c r="BD923" i="4"/>
  <c r="BC923" i="4"/>
  <c r="BB923" i="4"/>
  <c r="BA923" i="4"/>
  <c r="AV923" i="4"/>
  <c r="AU923" i="4"/>
  <c r="AS923" i="4"/>
  <c r="AR923" i="4"/>
  <c r="AP923" i="4"/>
  <c r="AN923" i="4"/>
  <c r="AM923" i="4"/>
  <c r="AL923" i="4"/>
  <c r="AK923" i="4"/>
  <c r="AD923" i="4"/>
  <c r="BE922" i="4"/>
  <c r="BD922" i="4"/>
  <c r="BC922" i="4"/>
  <c r="BB922" i="4"/>
  <c r="BA922" i="4"/>
  <c r="AV922" i="4"/>
  <c r="AU922" i="4"/>
  <c r="AS922" i="4"/>
  <c r="AR922" i="4"/>
  <c r="AP922" i="4"/>
  <c r="AN922" i="4"/>
  <c r="AM922" i="4"/>
  <c r="AL922" i="4"/>
  <c r="AK922" i="4"/>
  <c r="AD922" i="4"/>
  <c r="BE921" i="4"/>
  <c r="BD921" i="4"/>
  <c r="BC921" i="4"/>
  <c r="BB921" i="4"/>
  <c r="BA921" i="4"/>
  <c r="AV921" i="4"/>
  <c r="AS921" i="4"/>
  <c r="AR921" i="4"/>
  <c r="AM921" i="4"/>
  <c r="AL921" i="4"/>
  <c r="AK921" i="4"/>
  <c r="AD921" i="4"/>
  <c r="BE920" i="4"/>
  <c r="BD920" i="4"/>
  <c r="BC920" i="4"/>
  <c r="BB920" i="4"/>
  <c r="BA920" i="4"/>
  <c r="AU920" i="4"/>
  <c r="AP920" i="4"/>
  <c r="AL920" i="4"/>
  <c r="AD920" i="4"/>
  <c r="BE919" i="4"/>
  <c r="BD919" i="4"/>
  <c r="BC919" i="4"/>
  <c r="BB919" i="4"/>
  <c r="BA919" i="4"/>
  <c r="AV919" i="4"/>
  <c r="AS919" i="4"/>
  <c r="AR919" i="4"/>
  <c r="AP919" i="4"/>
  <c r="AM919" i="4"/>
  <c r="AL919" i="4"/>
  <c r="AK919" i="4"/>
  <c r="AD919" i="4"/>
  <c r="BE918" i="4"/>
  <c r="BD918" i="4"/>
  <c r="BC918" i="4"/>
  <c r="BB918" i="4"/>
  <c r="BA918" i="4"/>
  <c r="AV918" i="4"/>
  <c r="AU918" i="4"/>
  <c r="AS918" i="4"/>
  <c r="AR918" i="4"/>
  <c r="AP918" i="4"/>
  <c r="AN918" i="4"/>
  <c r="AM918" i="4"/>
  <c r="AL918" i="4"/>
  <c r="AK918" i="4"/>
  <c r="AD918" i="4"/>
  <c r="BE917" i="4"/>
  <c r="BD917" i="4"/>
  <c r="BC917" i="4"/>
  <c r="BB917" i="4"/>
  <c r="BA917" i="4"/>
  <c r="AV917" i="4"/>
  <c r="AU917" i="4"/>
  <c r="AS917" i="4"/>
  <c r="AP917" i="4"/>
  <c r="AN917" i="4"/>
  <c r="AM917" i="4"/>
  <c r="AK917" i="4"/>
  <c r="AD917" i="4"/>
  <c r="BE916" i="4"/>
  <c r="BD916" i="4"/>
  <c r="BC916" i="4"/>
  <c r="BB916" i="4"/>
  <c r="BA916" i="4"/>
  <c r="AS916" i="4"/>
  <c r="AD916" i="4"/>
  <c r="BE915" i="4"/>
  <c r="BD915" i="4"/>
  <c r="BC915" i="4"/>
  <c r="BB915" i="4"/>
  <c r="BA915" i="4"/>
  <c r="AV915" i="4"/>
  <c r="AS915" i="4"/>
  <c r="AR915" i="4"/>
  <c r="AP915" i="4"/>
  <c r="AM915" i="4"/>
  <c r="AL915" i="4"/>
  <c r="AK915" i="4"/>
  <c r="AD915" i="4"/>
  <c r="BE914" i="4"/>
  <c r="BD914" i="4"/>
  <c r="BC914" i="4"/>
  <c r="BB914" i="4"/>
  <c r="BA914" i="4"/>
  <c r="AU914" i="4"/>
  <c r="AS914" i="4"/>
  <c r="AR914" i="4"/>
  <c r="AN914" i="4"/>
  <c r="AM914" i="4"/>
  <c r="AL914" i="4"/>
  <c r="AD914" i="4"/>
  <c r="BE913" i="4"/>
  <c r="BD913" i="4"/>
  <c r="BC913" i="4"/>
  <c r="BB913" i="4"/>
  <c r="BA913" i="4"/>
  <c r="AV913" i="4"/>
  <c r="AU913" i="4"/>
  <c r="AS913" i="4"/>
  <c r="AR913" i="4"/>
  <c r="AP913" i="4"/>
  <c r="AN913" i="4"/>
  <c r="AM913" i="4"/>
  <c r="AL913" i="4"/>
  <c r="AK913" i="4"/>
  <c r="AD913" i="4"/>
  <c r="BE912" i="4"/>
  <c r="BD912" i="4"/>
  <c r="BC912" i="4"/>
  <c r="BB912" i="4"/>
  <c r="BA912" i="4"/>
  <c r="AV912" i="4"/>
  <c r="AU912" i="4"/>
  <c r="AR912" i="4"/>
  <c r="AP912" i="4"/>
  <c r="AN912" i="4"/>
  <c r="AL912" i="4"/>
  <c r="AK912" i="4"/>
  <c r="AD912" i="4"/>
  <c r="BE911" i="4"/>
  <c r="BD911" i="4"/>
  <c r="BC911" i="4"/>
  <c r="BB911" i="4"/>
  <c r="BA911" i="4"/>
  <c r="AV911" i="4"/>
  <c r="AS911" i="4"/>
  <c r="AP911" i="4"/>
  <c r="AM911" i="4"/>
  <c r="AL911" i="4"/>
  <c r="AD911" i="4"/>
  <c r="BE910" i="4"/>
  <c r="BD910" i="4"/>
  <c r="BC910" i="4"/>
  <c r="BB910" i="4"/>
  <c r="BA910" i="4"/>
  <c r="AV910" i="4"/>
  <c r="AU910" i="4"/>
  <c r="AS910" i="4"/>
  <c r="AR910" i="4"/>
  <c r="AP910" i="4"/>
  <c r="AN910" i="4"/>
  <c r="AM910" i="4"/>
  <c r="AL910" i="4"/>
  <c r="AK910" i="4"/>
  <c r="AD910" i="4"/>
  <c r="BE909" i="4"/>
  <c r="BD909" i="4"/>
  <c r="BC909" i="4"/>
  <c r="BB909" i="4"/>
  <c r="BA909" i="4"/>
  <c r="AV909" i="4"/>
  <c r="AU909" i="4"/>
  <c r="AS909" i="4"/>
  <c r="AR909" i="4"/>
  <c r="AP909" i="4"/>
  <c r="AN909" i="4"/>
  <c r="AM909" i="4"/>
  <c r="AL909" i="4"/>
  <c r="AK909" i="4"/>
  <c r="AD909" i="4"/>
  <c r="BE908" i="4"/>
  <c r="BD908" i="4"/>
  <c r="BC908" i="4"/>
  <c r="BB908" i="4"/>
  <c r="BA908" i="4"/>
  <c r="AV908" i="4"/>
  <c r="AU908" i="4"/>
  <c r="AR908" i="4"/>
  <c r="AP908" i="4"/>
  <c r="AN908" i="4"/>
  <c r="AL908" i="4"/>
  <c r="AK908" i="4"/>
  <c r="AD908" i="4"/>
  <c r="BE907" i="4"/>
  <c r="BD907" i="4"/>
  <c r="BC907" i="4"/>
  <c r="BB907" i="4"/>
  <c r="BA907" i="4"/>
  <c r="AV907" i="4"/>
  <c r="AU907" i="4"/>
  <c r="AS907" i="4"/>
  <c r="AR907" i="4"/>
  <c r="AP907" i="4"/>
  <c r="AN907" i="4"/>
  <c r="AM907" i="4"/>
  <c r="AL907" i="4"/>
  <c r="AK907" i="4"/>
  <c r="AD907" i="4"/>
  <c r="BE906" i="4"/>
  <c r="BD906" i="4"/>
  <c r="BC906" i="4"/>
  <c r="BB906" i="4"/>
  <c r="BA906" i="4"/>
  <c r="AV906" i="4"/>
  <c r="AU906" i="4"/>
  <c r="AS906" i="4"/>
  <c r="AR906" i="4"/>
  <c r="AP906" i="4"/>
  <c r="AN906" i="4"/>
  <c r="AM906" i="4"/>
  <c r="AL906" i="4"/>
  <c r="AK906" i="4"/>
  <c r="AD906" i="4"/>
  <c r="BE905" i="4"/>
  <c r="BD905" i="4"/>
  <c r="BC905" i="4"/>
  <c r="BB905" i="4"/>
  <c r="BA905" i="4"/>
  <c r="AV905" i="4"/>
  <c r="AS905" i="4"/>
  <c r="AR905" i="4"/>
  <c r="AP905" i="4"/>
  <c r="AM905" i="4"/>
  <c r="AL905" i="4"/>
  <c r="AK905" i="4"/>
  <c r="AD905" i="4"/>
  <c r="BE904" i="4"/>
  <c r="BD904" i="4"/>
  <c r="BC904" i="4"/>
  <c r="BB904" i="4"/>
  <c r="BA904" i="4"/>
  <c r="AV904" i="4"/>
  <c r="AU904" i="4"/>
  <c r="AS904" i="4"/>
  <c r="AR904" i="4"/>
  <c r="AP904" i="4"/>
  <c r="AN904" i="4"/>
  <c r="AM904" i="4"/>
  <c r="AL904" i="4"/>
  <c r="AK904" i="4"/>
  <c r="AD904" i="4"/>
  <c r="BE903" i="4"/>
  <c r="BD903" i="4"/>
  <c r="BC903" i="4"/>
  <c r="BB903" i="4"/>
  <c r="BA903" i="4"/>
  <c r="AD903" i="4"/>
  <c r="BE902" i="4"/>
  <c r="BD902" i="4"/>
  <c r="BC902" i="4"/>
  <c r="BB902" i="4"/>
  <c r="BA902" i="4"/>
  <c r="AU902" i="4"/>
  <c r="AM902" i="4"/>
  <c r="AD902" i="4"/>
  <c r="BE901" i="4"/>
  <c r="BD901" i="4"/>
  <c r="BC901" i="4"/>
  <c r="BB901" i="4"/>
  <c r="BA901" i="4"/>
  <c r="AV901" i="4"/>
  <c r="AS901" i="4"/>
  <c r="AR901" i="4"/>
  <c r="AP901" i="4"/>
  <c r="AM901" i="4"/>
  <c r="AL901" i="4"/>
  <c r="AK901" i="4"/>
  <c r="AD901" i="4"/>
  <c r="BE900" i="4"/>
  <c r="BD900" i="4"/>
  <c r="BC900" i="4"/>
  <c r="BB900" i="4"/>
  <c r="BA900" i="4"/>
  <c r="AU900" i="4"/>
  <c r="AP900" i="4"/>
  <c r="AL900" i="4"/>
  <c r="AD900" i="4"/>
  <c r="BE899" i="4"/>
  <c r="BD899" i="4"/>
  <c r="BC899" i="4"/>
  <c r="BB899" i="4"/>
  <c r="BA899" i="4"/>
  <c r="AV899" i="4"/>
  <c r="AS899" i="4"/>
  <c r="AP899" i="4"/>
  <c r="AL899" i="4"/>
  <c r="AD899" i="4"/>
  <c r="BE898" i="4"/>
  <c r="BD898" i="4"/>
  <c r="BC898" i="4"/>
  <c r="BB898" i="4"/>
  <c r="BA898" i="4"/>
  <c r="AV898" i="4"/>
  <c r="AU898" i="4"/>
  <c r="AS898" i="4"/>
  <c r="AR898" i="4"/>
  <c r="AP898" i="4"/>
  <c r="AN898" i="4"/>
  <c r="AM898" i="4"/>
  <c r="AL898" i="4"/>
  <c r="AK898" i="4"/>
  <c r="AD898" i="4"/>
  <c r="BE897" i="4"/>
  <c r="BD897" i="4"/>
  <c r="BC897" i="4"/>
  <c r="BB897" i="4"/>
  <c r="BA897" i="4"/>
  <c r="AV897" i="4"/>
  <c r="AU897" i="4"/>
  <c r="AS897" i="4"/>
  <c r="AR897" i="4"/>
  <c r="AP897" i="4"/>
  <c r="AN897" i="4"/>
  <c r="AM897" i="4"/>
  <c r="AL897" i="4"/>
  <c r="AK897" i="4"/>
  <c r="AD897" i="4"/>
  <c r="BE896" i="4"/>
  <c r="BD896" i="4"/>
  <c r="BC896" i="4"/>
  <c r="BB896" i="4"/>
  <c r="BA896" i="4"/>
  <c r="AV896" i="4"/>
  <c r="AU896" i="4"/>
  <c r="AR896" i="4"/>
  <c r="AP896" i="4"/>
  <c r="AN896" i="4"/>
  <c r="AL896" i="4"/>
  <c r="AK896" i="4"/>
  <c r="AD896" i="4"/>
  <c r="BE895" i="4"/>
  <c r="BD895" i="4"/>
  <c r="BC895" i="4"/>
  <c r="BB895" i="4"/>
  <c r="BA895" i="4"/>
  <c r="AS895" i="4"/>
  <c r="AR895" i="4"/>
  <c r="AP895" i="4"/>
  <c r="AL895" i="4"/>
  <c r="AK895" i="4"/>
  <c r="AD895" i="4"/>
  <c r="BE894" i="4"/>
  <c r="BD894" i="4"/>
  <c r="BC894" i="4"/>
  <c r="BB894" i="4"/>
  <c r="BA894" i="4"/>
  <c r="AD894" i="4"/>
  <c r="BE893" i="4"/>
  <c r="BD893" i="4"/>
  <c r="BC893" i="4"/>
  <c r="BB893" i="4"/>
  <c r="BA893" i="4"/>
  <c r="AV893" i="4"/>
  <c r="AU893" i="4"/>
  <c r="AS893" i="4"/>
  <c r="AR893" i="4"/>
  <c r="AP893" i="4"/>
  <c r="AN893" i="4"/>
  <c r="AM893" i="4"/>
  <c r="AL893" i="4"/>
  <c r="AK893" i="4"/>
  <c r="AD893" i="4"/>
  <c r="BE892" i="4"/>
  <c r="BD892" i="4"/>
  <c r="BC892" i="4"/>
  <c r="BB892" i="4"/>
  <c r="BA892" i="4"/>
  <c r="AU892" i="4"/>
  <c r="AP892" i="4"/>
  <c r="AL892" i="4"/>
  <c r="AD892" i="4"/>
  <c r="BE891" i="4"/>
  <c r="BD891" i="4"/>
  <c r="BC891" i="4"/>
  <c r="BB891" i="4"/>
  <c r="BA891" i="4"/>
  <c r="AV891" i="4"/>
  <c r="AU891" i="4"/>
  <c r="AS891" i="4"/>
  <c r="AR891" i="4"/>
  <c r="AP891" i="4"/>
  <c r="AN891" i="4"/>
  <c r="AM891" i="4"/>
  <c r="AL891" i="4"/>
  <c r="AK891" i="4"/>
  <c r="AD891" i="4"/>
  <c r="BE890" i="4"/>
  <c r="BD890" i="4"/>
  <c r="BC890" i="4"/>
  <c r="BB890" i="4"/>
  <c r="BA890" i="4"/>
  <c r="AV890" i="4"/>
  <c r="AU890" i="4"/>
  <c r="AS890" i="4"/>
  <c r="AR890" i="4"/>
  <c r="AP890" i="4"/>
  <c r="AN890" i="4"/>
  <c r="AM890" i="4"/>
  <c r="AL890" i="4"/>
  <c r="AK890" i="4"/>
  <c r="AD890" i="4"/>
  <c r="BE889" i="4"/>
  <c r="BD889" i="4"/>
  <c r="BC889" i="4"/>
  <c r="BB889" i="4"/>
  <c r="BA889" i="4"/>
  <c r="AV889" i="4"/>
  <c r="AS889" i="4"/>
  <c r="AR889" i="4"/>
  <c r="AP889" i="4"/>
  <c r="AM889" i="4"/>
  <c r="AL889" i="4"/>
  <c r="AK889" i="4"/>
  <c r="AD889" i="4"/>
  <c r="BE888" i="4"/>
  <c r="BD888" i="4"/>
  <c r="BC888" i="4"/>
  <c r="BB888" i="4"/>
  <c r="BA888" i="4"/>
  <c r="AV888" i="4"/>
  <c r="AU888" i="4"/>
  <c r="AS888" i="4"/>
  <c r="AR888" i="4"/>
  <c r="AP888" i="4"/>
  <c r="AN888" i="4"/>
  <c r="AM888" i="4"/>
  <c r="AL888" i="4"/>
  <c r="AK888" i="4"/>
  <c r="AD888" i="4"/>
  <c r="BE887" i="4"/>
  <c r="BD887" i="4"/>
  <c r="BC887" i="4"/>
  <c r="BB887" i="4"/>
  <c r="BA887" i="4"/>
  <c r="AV887" i="4"/>
  <c r="AD887" i="4"/>
  <c r="BE886" i="4"/>
  <c r="BD886" i="4"/>
  <c r="BC886" i="4"/>
  <c r="BB886" i="4"/>
  <c r="BA886" i="4"/>
  <c r="AV886" i="4"/>
  <c r="AU886" i="4"/>
  <c r="AS886" i="4"/>
  <c r="AR886" i="4"/>
  <c r="AP886" i="4"/>
  <c r="AN886" i="4"/>
  <c r="AM886" i="4"/>
  <c r="AL886" i="4"/>
  <c r="AK886" i="4"/>
  <c r="AD886" i="4"/>
  <c r="BE885" i="4"/>
  <c r="BD885" i="4"/>
  <c r="BC885" i="4"/>
  <c r="BB885" i="4"/>
  <c r="BA885" i="4"/>
  <c r="AU885" i="4"/>
  <c r="AP885" i="4"/>
  <c r="AM885" i="4"/>
  <c r="AD885" i="4"/>
  <c r="BE884" i="4"/>
  <c r="BD884" i="4"/>
  <c r="BC884" i="4"/>
  <c r="BB884" i="4"/>
  <c r="BA884" i="4"/>
  <c r="AU884" i="4"/>
  <c r="AR884" i="4"/>
  <c r="AM884" i="4"/>
  <c r="AD884" i="4"/>
  <c r="BE883" i="4"/>
  <c r="BD883" i="4"/>
  <c r="BC883" i="4"/>
  <c r="BB883" i="4"/>
  <c r="BA883" i="4"/>
  <c r="AV883" i="4"/>
  <c r="AK883" i="4"/>
  <c r="AD883" i="4"/>
  <c r="BE882" i="4"/>
  <c r="BD882" i="4"/>
  <c r="BC882" i="4"/>
  <c r="BB882" i="4"/>
  <c r="BA882" i="4"/>
  <c r="AU882" i="4"/>
  <c r="AS882" i="4"/>
  <c r="AR882" i="4"/>
  <c r="AN882" i="4"/>
  <c r="AM882" i="4"/>
  <c r="AL882" i="4"/>
  <c r="AD882" i="4"/>
  <c r="BE881" i="4"/>
  <c r="BD881" i="4"/>
  <c r="BC881" i="4"/>
  <c r="BB881" i="4"/>
  <c r="BA881" i="4"/>
  <c r="AV881" i="4"/>
  <c r="AU881" i="4"/>
  <c r="AS881" i="4"/>
  <c r="AR881" i="4"/>
  <c r="AP881" i="4"/>
  <c r="AN881" i="4"/>
  <c r="AM881" i="4"/>
  <c r="AL881" i="4"/>
  <c r="AK881" i="4"/>
  <c r="AD881" i="4"/>
  <c r="BE880" i="4"/>
  <c r="BD880" i="4"/>
  <c r="BC880" i="4"/>
  <c r="BB880" i="4"/>
  <c r="BA880" i="4"/>
  <c r="AV880" i="4"/>
  <c r="AU880" i="4"/>
  <c r="AS880" i="4"/>
  <c r="AR880" i="4"/>
  <c r="AP880" i="4"/>
  <c r="AN880" i="4"/>
  <c r="AM880" i="4"/>
  <c r="AL880" i="4"/>
  <c r="AK880" i="4"/>
  <c r="AD880" i="4"/>
  <c r="BE879" i="4"/>
  <c r="BD879" i="4"/>
  <c r="BC879" i="4"/>
  <c r="BB879" i="4"/>
  <c r="BA879" i="4"/>
  <c r="AD879" i="4"/>
  <c r="BE878" i="4"/>
  <c r="BD878" i="4"/>
  <c r="BC878" i="4"/>
  <c r="BB878" i="4"/>
  <c r="BA878" i="4"/>
  <c r="AV878" i="4"/>
  <c r="AU878" i="4"/>
  <c r="AS878" i="4"/>
  <c r="AR878" i="4"/>
  <c r="AP878" i="4"/>
  <c r="AN878" i="4"/>
  <c r="AM878" i="4"/>
  <c r="AL878" i="4"/>
  <c r="AK878" i="4"/>
  <c r="AD878" i="4"/>
  <c r="BE877" i="4"/>
  <c r="BD877" i="4"/>
  <c r="BC877" i="4"/>
  <c r="BB877" i="4"/>
  <c r="BA877" i="4"/>
  <c r="AV877" i="4"/>
  <c r="AD877" i="4"/>
  <c r="BE876" i="4"/>
  <c r="BD876" i="4"/>
  <c r="BC876" i="4"/>
  <c r="BB876" i="4"/>
  <c r="BA876" i="4"/>
  <c r="AV876" i="4"/>
  <c r="AU876" i="4"/>
  <c r="AP876" i="4"/>
  <c r="AN876" i="4"/>
  <c r="AL876" i="4"/>
  <c r="AD876" i="4"/>
  <c r="BE875" i="4"/>
  <c r="BD875" i="4"/>
  <c r="BC875" i="4"/>
  <c r="BB875" i="4"/>
  <c r="BA875" i="4"/>
  <c r="AV875" i="4"/>
  <c r="AU875" i="4"/>
  <c r="AS875" i="4"/>
  <c r="AR875" i="4"/>
  <c r="AP875" i="4"/>
  <c r="AN875" i="4"/>
  <c r="AM875" i="4"/>
  <c r="AL875" i="4"/>
  <c r="AK875" i="4"/>
  <c r="AD875" i="4"/>
  <c r="BE874" i="4"/>
  <c r="BD874" i="4"/>
  <c r="BC874" i="4"/>
  <c r="BB874" i="4"/>
  <c r="BA874" i="4"/>
  <c r="AS874" i="4"/>
  <c r="AN874" i="4"/>
  <c r="AL874" i="4"/>
  <c r="AD874" i="4"/>
  <c r="BE873" i="4"/>
  <c r="BD873" i="4"/>
  <c r="BC873" i="4"/>
  <c r="BB873" i="4"/>
  <c r="BA873" i="4"/>
  <c r="AV873" i="4"/>
  <c r="AS873" i="4"/>
  <c r="AR873" i="4"/>
  <c r="AP873" i="4"/>
  <c r="AM873" i="4"/>
  <c r="AL873" i="4"/>
  <c r="AK873" i="4"/>
  <c r="AD873" i="4"/>
  <c r="BE872" i="4"/>
  <c r="BD872" i="4"/>
  <c r="BC872" i="4"/>
  <c r="BB872" i="4"/>
  <c r="BA872" i="4"/>
  <c r="AV872" i="4"/>
  <c r="AN872" i="4"/>
  <c r="AD872" i="4"/>
  <c r="BE871" i="4"/>
  <c r="BD871" i="4"/>
  <c r="BC871" i="4"/>
  <c r="BB871" i="4"/>
  <c r="BA871" i="4"/>
  <c r="AS871" i="4"/>
  <c r="AR871" i="4"/>
  <c r="AP871" i="4"/>
  <c r="AL871" i="4"/>
  <c r="AK871" i="4"/>
  <c r="AD871" i="4"/>
  <c r="BE870" i="4"/>
  <c r="BD870" i="4"/>
  <c r="BC870" i="4"/>
  <c r="BB870" i="4"/>
  <c r="BA870" i="4"/>
  <c r="AV870" i="4"/>
  <c r="AU870" i="4"/>
  <c r="AS870" i="4"/>
  <c r="AR870" i="4"/>
  <c r="AP870" i="4"/>
  <c r="AN870" i="4"/>
  <c r="AM870" i="4"/>
  <c r="AL870" i="4"/>
  <c r="AK870" i="4"/>
  <c r="AD870" i="4"/>
  <c r="BE869" i="4"/>
  <c r="BD869" i="4"/>
  <c r="BC869" i="4"/>
  <c r="BB869" i="4"/>
  <c r="BA869" i="4"/>
  <c r="AV869" i="4"/>
  <c r="AS869" i="4"/>
  <c r="AP869" i="4"/>
  <c r="AM869" i="4"/>
  <c r="AL869" i="4"/>
  <c r="AD869" i="4"/>
  <c r="BE868" i="4"/>
  <c r="BD868" i="4"/>
  <c r="BC868" i="4"/>
  <c r="BB868" i="4"/>
  <c r="BA868" i="4"/>
  <c r="AV868" i="4"/>
  <c r="AU868" i="4"/>
  <c r="AS868" i="4"/>
  <c r="AR868" i="4"/>
  <c r="AP868" i="4"/>
  <c r="AN868" i="4"/>
  <c r="AM868" i="4"/>
  <c r="AL868" i="4"/>
  <c r="AK868" i="4"/>
  <c r="AD868" i="4"/>
  <c r="BE867" i="4"/>
  <c r="BD867" i="4"/>
  <c r="BC867" i="4"/>
  <c r="BB867" i="4"/>
  <c r="BA867" i="4"/>
  <c r="AV867" i="4"/>
  <c r="AS867" i="4"/>
  <c r="AP867" i="4"/>
  <c r="AL867" i="4"/>
  <c r="AD867" i="4"/>
  <c r="BE866" i="4"/>
  <c r="BD866" i="4"/>
  <c r="BC866" i="4"/>
  <c r="BB866" i="4"/>
  <c r="BA866" i="4"/>
  <c r="AU866" i="4"/>
  <c r="AS866" i="4"/>
  <c r="AR866" i="4"/>
  <c r="AN866" i="4"/>
  <c r="AM866" i="4"/>
  <c r="AL866" i="4"/>
  <c r="AD866" i="4"/>
  <c r="BE865" i="4"/>
  <c r="BD865" i="4"/>
  <c r="BC865" i="4"/>
  <c r="BB865" i="4"/>
  <c r="BA865" i="4"/>
  <c r="AV865" i="4"/>
  <c r="AU865" i="4"/>
  <c r="AS865" i="4"/>
  <c r="AR865" i="4"/>
  <c r="AP865" i="4"/>
  <c r="AN865" i="4"/>
  <c r="AM865" i="4"/>
  <c r="AL865" i="4"/>
  <c r="AK865" i="4"/>
  <c r="AD865" i="4"/>
  <c r="BE864" i="4"/>
  <c r="BD864" i="4"/>
  <c r="BC864" i="4"/>
  <c r="BB864" i="4"/>
  <c r="BA864" i="4"/>
  <c r="AV864" i="4"/>
  <c r="AU864" i="4"/>
  <c r="AR864" i="4"/>
  <c r="AP864" i="4"/>
  <c r="AN864" i="4"/>
  <c r="AL864" i="4"/>
  <c r="AK864" i="4"/>
  <c r="AD864" i="4"/>
  <c r="BE863" i="4"/>
  <c r="BD863" i="4"/>
  <c r="BC863" i="4"/>
  <c r="BB863" i="4"/>
  <c r="BA863" i="4"/>
  <c r="AS863" i="4"/>
  <c r="AR863" i="4"/>
  <c r="AP863" i="4"/>
  <c r="AL863" i="4"/>
  <c r="AK863" i="4"/>
  <c r="AD863" i="4"/>
  <c r="BE862" i="4"/>
  <c r="BD862" i="4"/>
  <c r="BC862" i="4"/>
  <c r="BB862" i="4"/>
  <c r="BA862" i="4"/>
  <c r="AV862" i="4"/>
  <c r="AU862" i="4"/>
  <c r="AS862" i="4"/>
  <c r="AR862" i="4"/>
  <c r="AP862" i="4"/>
  <c r="AN862" i="4"/>
  <c r="AM862" i="4"/>
  <c r="AL862" i="4"/>
  <c r="AK862" i="4"/>
  <c r="AD862" i="4"/>
  <c r="BE861" i="4"/>
  <c r="BD861" i="4"/>
  <c r="BC861" i="4"/>
  <c r="BB861" i="4"/>
  <c r="BA861" i="4"/>
  <c r="AS861" i="4"/>
  <c r="AP861" i="4"/>
  <c r="AL861" i="4"/>
  <c r="AD861" i="4"/>
  <c r="BE860" i="4"/>
  <c r="BD860" i="4"/>
  <c r="BC860" i="4"/>
  <c r="BB860" i="4"/>
  <c r="BA860" i="4"/>
  <c r="AV860" i="4"/>
  <c r="AU860" i="4"/>
  <c r="AS860" i="4"/>
  <c r="AR860" i="4"/>
  <c r="AP860" i="4"/>
  <c r="AN860" i="4"/>
  <c r="AM860" i="4"/>
  <c r="AL860" i="4"/>
  <c r="AK860" i="4"/>
  <c r="AD860" i="4"/>
  <c r="BE859" i="4"/>
  <c r="BD859" i="4"/>
  <c r="BC859" i="4"/>
  <c r="BB859" i="4"/>
  <c r="BA859" i="4"/>
  <c r="AV859" i="4"/>
  <c r="AU859" i="4"/>
  <c r="AP859" i="4"/>
  <c r="AN859" i="4"/>
  <c r="AM859" i="4"/>
  <c r="AD859" i="4"/>
  <c r="BE858" i="4"/>
  <c r="BD858" i="4"/>
  <c r="BC858" i="4"/>
  <c r="BB858" i="4"/>
  <c r="BA858" i="4"/>
  <c r="AU858" i="4"/>
  <c r="AS858" i="4"/>
  <c r="AR858" i="4"/>
  <c r="AN858" i="4"/>
  <c r="AM858" i="4"/>
  <c r="AL858" i="4"/>
  <c r="AD858" i="4"/>
  <c r="BE857" i="4"/>
  <c r="BD857" i="4"/>
  <c r="BC857" i="4"/>
  <c r="BB857" i="4"/>
  <c r="BA857" i="4"/>
  <c r="AV857" i="4"/>
  <c r="AR857" i="4"/>
  <c r="AM857" i="4"/>
  <c r="AK857" i="4"/>
  <c r="AD857" i="4"/>
  <c r="BE856" i="4"/>
  <c r="BD856" i="4"/>
  <c r="BC856" i="4"/>
  <c r="BB856" i="4"/>
  <c r="BA856" i="4"/>
  <c r="AV856" i="4"/>
  <c r="AU856" i="4"/>
  <c r="AR856" i="4"/>
  <c r="AP856" i="4"/>
  <c r="AN856" i="4"/>
  <c r="AL856" i="4"/>
  <c r="AK856" i="4"/>
  <c r="AD856" i="4"/>
  <c r="BE855" i="4"/>
  <c r="BD855" i="4"/>
  <c r="BC855" i="4"/>
  <c r="BB855" i="4"/>
  <c r="BA855" i="4"/>
  <c r="AV855" i="4"/>
  <c r="AR855" i="4"/>
  <c r="AL855" i="4"/>
  <c r="AD855" i="4"/>
  <c r="BE854" i="4"/>
  <c r="BD854" i="4"/>
  <c r="BC854" i="4"/>
  <c r="BB854" i="4"/>
  <c r="BA854" i="4"/>
  <c r="AV854" i="4"/>
  <c r="AU854" i="4"/>
  <c r="AR854" i="4"/>
  <c r="AP854" i="4"/>
  <c r="AN854" i="4"/>
  <c r="AL854" i="4"/>
  <c r="AK854" i="4"/>
  <c r="AD854" i="4"/>
  <c r="BE853" i="4"/>
  <c r="BD853" i="4"/>
  <c r="BC853" i="4"/>
  <c r="BB853" i="4"/>
  <c r="BA853" i="4"/>
  <c r="AU853" i="4"/>
  <c r="AP853" i="4"/>
  <c r="AM853" i="4"/>
  <c r="AD853" i="4"/>
  <c r="BE852" i="4"/>
  <c r="BD852" i="4"/>
  <c r="BC852" i="4"/>
  <c r="BB852" i="4"/>
  <c r="BA852" i="4"/>
  <c r="AR852" i="4"/>
  <c r="AD852" i="4"/>
  <c r="BE851" i="4"/>
  <c r="BD851" i="4"/>
  <c r="BC851" i="4"/>
  <c r="BB851" i="4"/>
  <c r="BA851" i="4"/>
  <c r="AV851" i="4"/>
  <c r="AS851" i="4"/>
  <c r="AR851" i="4"/>
  <c r="AP851" i="4"/>
  <c r="AM851" i="4"/>
  <c r="AL851" i="4"/>
  <c r="AK851" i="4"/>
  <c r="AD851" i="4"/>
  <c r="BE850" i="4"/>
  <c r="BD850" i="4"/>
  <c r="BC850" i="4"/>
  <c r="BB850" i="4"/>
  <c r="BA850" i="4"/>
  <c r="AV850" i="4"/>
  <c r="AU850" i="4"/>
  <c r="AS850" i="4"/>
  <c r="AR850" i="4"/>
  <c r="AP850" i="4"/>
  <c r="AN850" i="4"/>
  <c r="AM850" i="4"/>
  <c r="AL850" i="4"/>
  <c r="AK850" i="4"/>
  <c r="AD850" i="4"/>
  <c r="BE849" i="4"/>
  <c r="BD849" i="4"/>
  <c r="BC849" i="4"/>
  <c r="BB849" i="4"/>
  <c r="BA849" i="4"/>
  <c r="AV849" i="4"/>
  <c r="AU849" i="4"/>
  <c r="AS849" i="4"/>
  <c r="AR849" i="4"/>
  <c r="AP849" i="4"/>
  <c r="AN849" i="4"/>
  <c r="AM849" i="4"/>
  <c r="AL849" i="4"/>
  <c r="AK849" i="4"/>
  <c r="AD849" i="4"/>
  <c r="BE848" i="4"/>
  <c r="BD848" i="4"/>
  <c r="BC848" i="4"/>
  <c r="BB848" i="4"/>
  <c r="BA848" i="4"/>
  <c r="AV848" i="4"/>
  <c r="AU848" i="4"/>
  <c r="AS848" i="4"/>
  <c r="AR848" i="4"/>
  <c r="AP848" i="4"/>
  <c r="AN848" i="4"/>
  <c r="AM848" i="4"/>
  <c r="AL848" i="4"/>
  <c r="AK848" i="4"/>
  <c r="AD848" i="4"/>
  <c r="BE847" i="4"/>
  <c r="BD847" i="4"/>
  <c r="BC847" i="4"/>
  <c r="BB847" i="4"/>
  <c r="BA847" i="4"/>
  <c r="AV847" i="4"/>
  <c r="AP847" i="4"/>
  <c r="AD847" i="4"/>
  <c r="BE846" i="4"/>
  <c r="BD846" i="4"/>
  <c r="BC846" i="4"/>
  <c r="BB846" i="4"/>
  <c r="BA846" i="4"/>
  <c r="AU846" i="4"/>
  <c r="AS846" i="4"/>
  <c r="AR846" i="4"/>
  <c r="AN846" i="4"/>
  <c r="AM846" i="4"/>
  <c r="AL846" i="4"/>
  <c r="AD846" i="4"/>
  <c r="BE845" i="4"/>
  <c r="BD845" i="4"/>
  <c r="BC845" i="4"/>
  <c r="BB845" i="4"/>
  <c r="BA845" i="4"/>
  <c r="AV845" i="4"/>
  <c r="AR845" i="4"/>
  <c r="AM845" i="4"/>
  <c r="AK845" i="4"/>
  <c r="AD845" i="4"/>
  <c r="BE844" i="4"/>
  <c r="BD844" i="4"/>
  <c r="BC844" i="4"/>
  <c r="BB844" i="4"/>
  <c r="BA844" i="4"/>
  <c r="AV844" i="4"/>
  <c r="AU844" i="4"/>
  <c r="AS844" i="4"/>
  <c r="AR844" i="4"/>
  <c r="AP844" i="4"/>
  <c r="AN844" i="4"/>
  <c r="AM844" i="4"/>
  <c r="AL844" i="4"/>
  <c r="AK844" i="4"/>
  <c r="AD844" i="4"/>
  <c r="BE843" i="4"/>
  <c r="BD843" i="4"/>
  <c r="BC843" i="4"/>
  <c r="BB843" i="4"/>
  <c r="BA843" i="4"/>
  <c r="AV843" i="4"/>
  <c r="AS843" i="4"/>
  <c r="AP843" i="4"/>
  <c r="AN843" i="4"/>
  <c r="AK843" i="4"/>
  <c r="AD843" i="4"/>
  <c r="BE842" i="4"/>
  <c r="BD842" i="4"/>
  <c r="BC842" i="4"/>
  <c r="BB842" i="4"/>
  <c r="BA842" i="4"/>
  <c r="AU842" i="4"/>
  <c r="AS842" i="4"/>
  <c r="AR842" i="4"/>
  <c r="AN842" i="4"/>
  <c r="AM842" i="4"/>
  <c r="AL842" i="4"/>
  <c r="AD842" i="4"/>
  <c r="BE841" i="4"/>
  <c r="BD841" i="4"/>
  <c r="BC841" i="4"/>
  <c r="BB841" i="4"/>
  <c r="BA841" i="4"/>
  <c r="AS841" i="4"/>
  <c r="AP841" i="4"/>
  <c r="AL841" i="4"/>
  <c r="AD841" i="4"/>
  <c r="BE840" i="4"/>
  <c r="BD840" i="4"/>
  <c r="BC840" i="4"/>
  <c r="BB840" i="4"/>
  <c r="BA840" i="4"/>
  <c r="AV840" i="4"/>
  <c r="AU840" i="4"/>
  <c r="AS840" i="4"/>
  <c r="AR840" i="4"/>
  <c r="AP840" i="4"/>
  <c r="AN840" i="4"/>
  <c r="AM840" i="4"/>
  <c r="AL840" i="4"/>
  <c r="AK840" i="4"/>
  <c r="AD840" i="4"/>
  <c r="BE839" i="4"/>
  <c r="BD839" i="4"/>
  <c r="BC839" i="4"/>
  <c r="BB839" i="4"/>
  <c r="BA839" i="4"/>
  <c r="AR839" i="4"/>
  <c r="AD839" i="4"/>
  <c r="BE838" i="4"/>
  <c r="BD838" i="4"/>
  <c r="BC838" i="4"/>
  <c r="BB838" i="4"/>
  <c r="BA838" i="4"/>
  <c r="AS838" i="4"/>
  <c r="AL838" i="4"/>
  <c r="AD838" i="4"/>
  <c r="BE837" i="4"/>
  <c r="BD837" i="4"/>
  <c r="BC837" i="4"/>
  <c r="BB837" i="4"/>
  <c r="BA837" i="4"/>
  <c r="AV837" i="4"/>
  <c r="AS837" i="4"/>
  <c r="AR837" i="4"/>
  <c r="AP837" i="4"/>
  <c r="AM837" i="4"/>
  <c r="AL837" i="4"/>
  <c r="AK837" i="4"/>
  <c r="AD837" i="4"/>
  <c r="BE836" i="4"/>
  <c r="BD836" i="4"/>
  <c r="BC836" i="4"/>
  <c r="BB836" i="4"/>
  <c r="BA836" i="4"/>
  <c r="AV836" i="4"/>
  <c r="AU836" i="4"/>
  <c r="AS836" i="4"/>
  <c r="AR836" i="4"/>
  <c r="AP836" i="4"/>
  <c r="AN836" i="4"/>
  <c r="AM836" i="4"/>
  <c r="AL836" i="4"/>
  <c r="AK836" i="4"/>
  <c r="AD836" i="4"/>
  <c r="BE835" i="4"/>
  <c r="BD835" i="4"/>
  <c r="BC835" i="4"/>
  <c r="BB835" i="4"/>
  <c r="BA835" i="4"/>
  <c r="AD835" i="4"/>
  <c r="BE834" i="4"/>
  <c r="BD834" i="4"/>
  <c r="BC834" i="4"/>
  <c r="BB834" i="4"/>
  <c r="BA834" i="4"/>
  <c r="AN834" i="4"/>
  <c r="AD834" i="4"/>
  <c r="BE833" i="4"/>
  <c r="BD833" i="4"/>
  <c r="BC833" i="4"/>
  <c r="BB833" i="4"/>
  <c r="BA833" i="4"/>
  <c r="AV833" i="4"/>
  <c r="AS833" i="4"/>
  <c r="AR833" i="4"/>
  <c r="AP833" i="4"/>
  <c r="AM833" i="4"/>
  <c r="AL833" i="4"/>
  <c r="AK833" i="4"/>
  <c r="AD833" i="4"/>
  <c r="BE832" i="4"/>
  <c r="BD832" i="4"/>
  <c r="BC832" i="4"/>
  <c r="BB832" i="4"/>
  <c r="BA832" i="4"/>
  <c r="AV832" i="4"/>
  <c r="AR832" i="4"/>
  <c r="AN832" i="4"/>
  <c r="AK832" i="4"/>
  <c r="AD832" i="4"/>
  <c r="BE831" i="4"/>
  <c r="BD831" i="4"/>
  <c r="BC831" i="4"/>
  <c r="BB831" i="4"/>
  <c r="BA831" i="4"/>
  <c r="AS831" i="4"/>
  <c r="AR831" i="4"/>
  <c r="AP831" i="4"/>
  <c r="AK831" i="4"/>
  <c r="AD831" i="4"/>
  <c r="BE830" i="4"/>
  <c r="BD830" i="4"/>
  <c r="BC830" i="4"/>
  <c r="BB830" i="4"/>
  <c r="BA830" i="4"/>
  <c r="AV830" i="4"/>
  <c r="AU830" i="4"/>
  <c r="AS830" i="4"/>
  <c r="AR830" i="4"/>
  <c r="AP830" i="4"/>
  <c r="AN830" i="4"/>
  <c r="AM830" i="4"/>
  <c r="AL830" i="4"/>
  <c r="AK830" i="4"/>
  <c r="AD830" i="4"/>
  <c r="BE829" i="4"/>
  <c r="BD829" i="4"/>
  <c r="BC829" i="4"/>
  <c r="BB829" i="4"/>
  <c r="BA829" i="4"/>
  <c r="AV829" i="4"/>
  <c r="AU829" i="4"/>
  <c r="AS829" i="4"/>
  <c r="AR829" i="4"/>
  <c r="AP829" i="4"/>
  <c r="AN829" i="4"/>
  <c r="AM829" i="4"/>
  <c r="AL829" i="4"/>
  <c r="AK829" i="4"/>
  <c r="AD829" i="4"/>
  <c r="BE828" i="4"/>
  <c r="BD828" i="4"/>
  <c r="BC828" i="4"/>
  <c r="BB828" i="4"/>
  <c r="BA828" i="4"/>
  <c r="AV828" i="4"/>
  <c r="AU828" i="4"/>
  <c r="AS828" i="4"/>
  <c r="AR828" i="4"/>
  <c r="AP828" i="4"/>
  <c r="AN828" i="4"/>
  <c r="AM828" i="4"/>
  <c r="AL828" i="4"/>
  <c r="AK828" i="4"/>
  <c r="AD828" i="4"/>
  <c r="BE827" i="4"/>
  <c r="BD827" i="4"/>
  <c r="BC827" i="4"/>
  <c r="BB827" i="4"/>
  <c r="BA827" i="4"/>
  <c r="AV827" i="4"/>
  <c r="AS827" i="4"/>
  <c r="AN827" i="4"/>
  <c r="AK827" i="4"/>
  <c r="AD827" i="4"/>
  <c r="BE826" i="4"/>
  <c r="BD826" i="4"/>
  <c r="BC826" i="4"/>
  <c r="BB826" i="4"/>
  <c r="BA826" i="4"/>
  <c r="AV826" i="4"/>
  <c r="AU826" i="4"/>
  <c r="AS826" i="4"/>
  <c r="AR826" i="4"/>
  <c r="AP826" i="4"/>
  <c r="AN826" i="4"/>
  <c r="AM826" i="4"/>
  <c r="AL826" i="4"/>
  <c r="AK826" i="4"/>
  <c r="AD826" i="4"/>
  <c r="BE825" i="4"/>
  <c r="BD825" i="4"/>
  <c r="BC825" i="4"/>
  <c r="BB825" i="4"/>
  <c r="BA825" i="4"/>
  <c r="AV825" i="4"/>
  <c r="AS825" i="4"/>
  <c r="AR825" i="4"/>
  <c r="AP825" i="4"/>
  <c r="AM825" i="4"/>
  <c r="AL825" i="4"/>
  <c r="AK825" i="4"/>
  <c r="AD825" i="4"/>
  <c r="BE824" i="4"/>
  <c r="BD824" i="4"/>
  <c r="BC824" i="4"/>
  <c r="BB824" i="4"/>
  <c r="BA824" i="4"/>
  <c r="AV824" i="4"/>
  <c r="AU824" i="4"/>
  <c r="AS824" i="4"/>
  <c r="AR824" i="4"/>
  <c r="AP824" i="4"/>
  <c r="AN824" i="4"/>
  <c r="AM824" i="4"/>
  <c r="AL824" i="4"/>
  <c r="AK824" i="4"/>
  <c r="AD824" i="4"/>
  <c r="BE823" i="4"/>
  <c r="BD823" i="4"/>
  <c r="BC823" i="4"/>
  <c r="BB823" i="4"/>
  <c r="BA823" i="4"/>
  <c r="AV823" i="4"/>
  <c r="AS823" i="4"/>
  <c r="AR823" i="4"/>
  <c r="AM823" i="4"/>
  <c r="AL823" i="4"/>
  <c r="AK823" i="4"/>
  <c r="AD823" i="4"/>
  <c r="BE822" i="4"/>
  <c r="BD822" i="4"/>
  <c r="BC822" i="4"/>
  <c r="BB822" i="4"/>
  <c r="BA822" i="4"/>
  <c r="AV822" i="4"/>
  <c r="AU822" i="4"/>
  <c r="AR822" i="4"/>
  <c r="AN822" i="4"/>
  <c r="AL822" i="4"/>
  <c r="AK822" i="4"/>
  <c r="AD822" i="4"/>
  <c r="BE821" i="4"/>
  <c r="BD821" i="4"/>
  <c r="BC821" i="4"/>
  <c r="BB821" i="4"/>
  <c r="BA821" i="4"/>
  <c r="AV821" i="4"/>
  <c r="AU821" i="4"/>
  <c r="AS821" i="4"/>
  <c r="AR821" i="4"/>
  <c r="AP821" i="4"/>
  <c r="AN821" i="4"/>
  <c r="AM821" i="4"/>
  <c r="AL821" i="4"/>
  <c r="AK821" i="4"/>
  <c r="AD821" i="4"/>
  <c r="BE820" i="4"/>
  <c r="BD820" i="4"/>
  <c r="BC820" i="4"/>
  <c r="BB820" i="4"/>
  <c r="BA820" i="4"/>
  <c r="AU820" i="4"/>
  <c r="AD820" i="4"/>
  <c r="BE819" i="4"/>
  <c r="BD819" i="4"/>
  <c r="BC819" i="4"/>
  <c r="BB819" i="4"/>
  <c r="BA819" i="4"/>
  <c r="AV819" i="4"/>
  <c r="AS819" i="4"/>
  <c r="AR819" i="4"/>
  <c r="AP819" i="4"/>
  <c r="AM819" i="4"/>
  <c r="AL819" i="4"/>
  <c r="AK819" i="4"/>
  <c r="AD819" i="4"/>
  <c r="BE818" i="4"/>
  <c r="BD818" i="4"/>
  <c r="BC818" i="4"/>
  <c r="BB818" i="4"/>
  <c r="BA818" i="4"/>
  <c r="AU818" i="4"/>
  <c r="AS818" i="4"/>
  <c r="AR818" i="4"/>
  <c r="AN818" i="4"/>
  <c r="AM818" i="4"/>
  <c r="AL818" i="4"/>
  <c r="AD818" i="4"/>
  <c r="BE817" i="4"/>
  <c r="BD817" i="4"/>
  <c r="BC817" i="4"/>
  <c r="BB817" i="4"/>
  <c r="BA817" i="4"/>
  <c r="AV817" i="4"/>
  <c r="AU817" i="4"/>
  <c r="AS817" i="4"/>
  <c r="AR817" i="4"/>
  <c r="AP817" i="4"/>
  <c r="AN817" i="4"/>
  <c r="AM817" i="4"/>
  <c r="AL817" i="4"/>
  <c r="AK817" i="4"/>
  <c r="AD817" i="4"/>
  <c r="BE816" i="4"/>
  <c r="BD816" i="4"/>
  <c r="BC816" i="4"/>
  <c r="BB816" i="4"/>
  <c r="BA816" i="4"/>
  <c r="AV816" i="4"/>
  <c r="AU816" i="4"/>
  <c r="AS816" i="4"/>
  <c r="AR816" i="4"/>
  <c r="AP816" i="4"/>
  <c r="AN816" i="4"/>
  <c r="AM816" i="4"/>
  <c r="AL816" i="4"/>
  <c r="AK816" i="4"/>
  <c r="AD816" i="4"/>
  <c r="BE815" i="4"/>
  <c r="BD815" i="4"/>
  <c r="BC815" i="4"/>
  <c r="BB815" i="4"/>
  <c r="BA815" i="4"/>
  <c r="AV815" i="4"/>
  <c r="AS815" i="4"/>
  <c r="AP815" i="4"/>
  <c r="AL815" i="4"/>
  <c r="AD815" i="4"/>
  <c r="BE814" i="4"/>
  <c r="BD814" i="4"/>
  <c r="BC814" i="4"/>
  <c r="BB814" i="4"/>
  <c r="BA814" i="4"/>
  <c r="AS814" i="4"/>
  <c r="AL814" i="4"/>
  <c r="AD814" i="4"/>
  <c r="BE813" i="4"/>
  <c r="BD813" i="4"/>
  <c r="BC813" i="4"/>
  <c r="BB813" i="4"/>
  <c r="BA813" i="4"/>
  <c r="AV813" i="4"/>
  <c r="AS813" i="4"/>
  <c r="AP813" i="4"/>
  <c r="AM813" i="4"/>
  <c r="AL813" i="4"/>
  <c r="AD813" i="4"/>
  <c r="BE812" i="4"/>
  <c r="BD812" i="4"/>
  <c r="BC812" i="4"/>
  <c r="BB812" i="4"/>
  <c r="BA812" i="4"/>
  <c r="AV812" i="4"/>
  <c r="AR812" i="4"/>
  <c r="AN812" i="4"/>
  <c r="AK812" i="4"/>
  <c r="AD812" i="4"/>
  <c r="BE811" i="4"/>
  <c r="BD811" i="4"/>
  <c r="BC811" i="4"/>
  <c r="BB811" i="4"/>
  <c r="BA811" i="4"/>
  <c r="AU811" i="4"/>
  <c r="AS811" i="4"/>
  <c r="AP811" i="4"/>
  <c r="AM811" i="4"/>
  <c r="AK811" i="4"/>
  <c r="AD811" i="4"/>
  <c r="BE810" i="4"/>
  <c r="BD810" i="4"/>
  <c r="BC810" i="4"/>
  <c r="BB810" i="4"/>
  <c r="BA810" i="4"/>
  <c r="AV810" i="4"/>
  <c r="AU810" i="4"/>
  <c r="AS810" i="4"/>
  <c r="AR810" i="4"/>
  <c r="AP810" i="4"/>
  <c r="AN810" i="4"/>
  <c r="AM810" i="4"/>
  <c r="AL810" i="4"/>
  <c r="AK810" i="4"/>
  <c r="AD810" i="4"/>
  <c r="BE809" i="4"/>
  <c r="BD809" i="4"/>
  <c r="BC809" i="4"/>
  <c r="BB809" i="4"/>
  <c r="BA809" i="4"/>
  <c r="AV809" i="4"/>
  <c r="AU809" i="4"/>
  <c r="AS809" i="4"/>
  <c r="AR809" i="4"/>
  <c r="AP809" i="4"/>
  <c r="AN809" i="4"/>
  <c r="AM809" i="4"/>
  <c r="AL809" i="4"/>
  <c r="AK809" i="4"/>
  <c r="AD809" i="4"/>
  <c r="BE808" i="4"/>
  <c r="BD808" i="4"/>
  <c r="BC808" i="4"/>
  <c r="BB808" i="4"/>
  <c r="BA808" i="4"/>
  <c r="AV808" i="4"/>
  <c r="AR808" i="4"/>
  <c r="AP808" i="4"/>
  <c r="AN808" i="4"/>
  <c r="AK808" i="4"/>
  <c r="AD808" i="4"/>
  <c r="BE807" i="4"/>
  <c r="BD807" i="4"/>
  <c r="BC807" i="4"/>
  <c r="BB807" i="4"/>
  <c r="BA807" i="4"/>
  <c r="AS807" i="4"/>
  <c r="AR807" i="4"/>
  <c r="AP807" i="4"/>
  <c r="AL807" i="4"/>
  <c r="AK807" i="4"/>
  <c r="AD807" i="4"/>
  <c r="BE806" i="4"/>
  <c r="BD806" i="4"/>
  <c r="BC806" i="4"/>
  <c r="BB806" i="4"/>
  <c r="BA806" i="4"/>
  <c r="AV806" i="4"/>
  <c r="AU806" i="4"/>
  <c r="AS806" i="4"/>
  <c r="AR806" i="4"/>
  <c r="AP806" i="4"/>
  <c r="AN806" i="4"/>
  <c r="AM806" i="4"/>
  <c r="AL806" i="4"/>
  <c r="AK806" i="4"/>
  <c r="AD806" i="4"/>
  <c r="BE805" i="4"/>
  <c r="BD805" i="4"/>
  <c r="BC805" i="4"/>
  <c r="BB805" i="4"/>
  <c r="BA805" i="4"/>
  <c r="AL805" i="4"/>
  <c r="AD805" i="4"/>
  <c r="BE804" i="4"/>
  <c r="BD804" i="4"/>
  <c r="BC804" i="4"/>
  <c r="BB804" i="4"/>
  <c r="BA804" i="4"/>
  <c r="AR804" i="4"/>
  <c r="AK804" i="4"/>
  <c r="AD804" i="4"/>
  <c r="BE803" i="4"/>
  <c r="BD803" i="4"/>
  <c r="BC803" i="4"/>
  <c r="BB803" i="4"/>
  <c r="BA803" i="4"/>
  <c r="AV803" i="4"/>
  <c r="AS803" i="4"/>
  <c r="AP803" i="4"/>
  <c r="AM803" i="4"/>
  <c r="AL803" i="4"/>
  <c r="AD803" i="4"/>
  <c r="BE802" i="4"/>
  <c r="BD802" i="4"/>
  <c r="BC802" i="4"/>
  <c r="BB802" i="4"/>
  <c r="BA802" i="4"/>
  <c r="AV802" i="4"/>
  <c r="AU802" i="4"/>
  <c r="AS802" i="4"/>
  <c r="AR802" i="4"/>
  <c r="AP802" i="4"/>
  <c r="AN802" i="4"/>
  <c r="AM802" i="4"/>
  <c r="AL802" i="4"/>
  <c r="AK802" i="4"/>
  <c r="AD802" i="4"/>
  <c r="BE801" i="4"/>
  <c r="BD801" i="4"/>
  <c r="BC801" i="4"/>
  <c r="BB801" i="4"/>
  <c r="BA801" i="4"/>
  <c r="AS801" i="4"/>
  <c r="AP801" i="4"/>
  <c r="AL801" i="4"/>
  <c r="AD801" i="4"/>
  <c r="BE800" i="4"/>
  <c r="BD800" i="4"/>
  <c r="BC800" i="4"/>
  <c r="BB800" i="4"/>
  <c r="BA800" i="4"/>
  <c r="AV800" i="4"/>
  <c r="AU800" i="4"/>
  <c r="AS800" i="4"/>
  <c r="AR800" i="4"/>
  <c r="AP800" i="4"/>
  <c r="AN800" i="4"/>
  <c r="AM800" i="4"/>
  <c r="AL800" i="4"/>
  <c r="AK800" i="4"/>
  <c r="AD800" i="4"/>
  <c r="BE799" i="4"/>
  <c r="BD799" i="4"/>
  <c r="BC799" i="4"/>
  <c r="BB799" i="4"/>
  <c r="BA799" i="4"/>
  <c r="AS799" i="4"/>
  <c r="AR799" i="4"/>
  <c r="AP799" i="4"/>
  <c r="AK799" i="4"/>
  <c r="AD799" i="4"/>
  <c r="BE798" i="4"/>
  <c r="BD798" i="4"/>
  <c r="BC798" i="4"/>
  <c r="BB798" i="4"/>
  <c r="BA798" i="4"/>
  <c r="AV798" i="4"/>
  <c r="AU798" i="4"/>
  <c r="AS798" i="4"/>
  <c r="AR798" i="4"/>
  <c r="AP798" i="4"/>
  <c r="AN798" i="4"/>
  <c r="AM798" i="4"/>
  <c r="AL798" i="4"/>
  <c r="AK798" i="4"/>
  <c r="AD798" i="4"/>
  <c r="BE797" i="4"/>
  <c r="BD797" i="4"/>
  <c r="BC797" i="4"/>
  <c r="BB797" i="4"/>
  <c r="BA797" i="4"/>
  <c r="AV797" i="4"/>
  <c r="AS797" i="4"/>
  <c r="AR797" i="4"/>
  <c r="AP797" i="4"/>
  <c r="AM797" i="4"/>
  <c r="AL797" i="4"/>
  <c r="AK797" i="4"/>
  <c r="AD797" i="4"/>
  <c r="BE796" i="4"/>
  <c r="BD796" i="4"/>
  <c r="BC796" i="4"/>
  <c r="BB796" i="4"/>
  <c r="BA796" i="4"/>
  <c r="AD796" i="4"/>
  <c r="BE795" i="4"/>
  <c r="BD795" i="4"/>
  <c r="BC795" i="4"/>
  <c r="BB795" i="4"/>
  <c r="BA795" i="4"/>
  <c r="AV795" i="4"/>
  <c r="AU795" i="4"/>
  <c r="AS795" i="4"/>
  <c r="AR795" i="4"/>
  <c r="AP795" i="4"/>
  <c r="AN795" i="4"/>
  <c r="AM795" i="4"/>
  <c r="AL795" i="4"/>
  <c r="AK795" i="4"/>
  <c r="AD795" i="4"/>
  <c r="BE794" i="4"/>
  <c r="BD794" i="4"/>
  <c r="BC794" i="4"/>
  <c r="BB794" i="4"/>
  <c r="BA794" i="4"/>
  <c r="AU794" i="4"/>
  <c r="AS794" i="4"/>
  <c r="AR794" i="4"/>
  <c r="AN794" i="4"/>
  <c r="AM794" i="4"/>
  <c r="AL794" i="4"/>
  <c r="AD794" i="4"/>
  <c r="BE793" i="4"/>
  <c r="BD793" i="4"/>
  <c r="BC793" i="4"/>
  <c r="BB793" i="4"/>
  <c r="BA793" i="4"/>
  <c r="AV793" i="4"/>
  <c r="AU793" i="4"/>
  <c r="AS793" i="4"/>
  <c r="AR793" i="4"/>
  <c r="AP793" i="4"/>
  <c r="AN793" i="4"/>
  <c r="AM793" i="4"/>
  <c r="AL793" i="4"/>
  <c r="AK793" i="4"/>
  <c r="AD793" i="4"/>
  <c r="BE792" i="4"/>
  <c r="BD792" i="4"/>
  <c r="BC792" i="4"/>
  <c r="BB792" i="4"/>
  <c r="BA792" i="4"/>
  <c r="AV792" i="4"/>
  <c r="AU792" i="4"/>
  <c r="AS792" i="4"/>
  <c r="AR792" i="4"/>
  <c r="AP792" i="4"/>
  <c r="AN792" i="4"/>
  <c r="AM792" i="4"/>
  <c r="AL792" i="4"/>
  <c r="AK792" i="4"/>
  <c r="AD792" i="4"/>
  <c r="BE791" i="4"/>
  <c r="BD791" i="4"/>
  <c r="BC791" i="4"/>
  <c r="BB791" i="4"/>
  <c r="BA791" i="4"/>
  <c r="AV791" i="4"/>
  <c r="AS791" i="4"/>
  <c r="AR791" i="4"/>
  <c r="AM791" i="4"/>
  <c r="AL791" i="4"/>
  <c r="AK791" i="4"/>
  <c r="AD791" i="4"/>
  <c r="BE790" i="4"/>
  <c r="BD790" i="4"/>
  <c r="BC790" i="4"/>
  <c r="BB790" i="4"/>
  <c r="BA790" i="4"/>
  <c r="AU790" i="4"/>
  <c r="AP790" i="4"/>
  <c r="AL790" i="4"/>
  <c r="AD790" i="4"/>
  <c r="BE789" i="4"/>
  <c r="BD789" i="4"/>
  <c r="BC789" i="4"/>
  <c r="BB789" i="4"/>
  <c r="BA789" i="4"/>
  <c r="AV789" i="4"/>
  <c r="AU789" i="4"/>
  <c r="AS789" i="4"/>
  <c r="AP789" i="4"/>
  <c r="AN789" i="4"/>
  <c r="AM789" i="4"/>
  <c r="AK789" i="4"/>
  <c r="AD789" i="4"/>
  <c r="BE788" i="4"/>
  <c r="BD788" i="4"/>
  <c r="BC788" i="4"/>
  <c r="BB788" i="4"/>
  <c r="BA788" i="4"/>
  <c r="AU788" i="4"/>
  <c r="AS788" i="4"/>
  <c r="AR788" i="4"/>
  <c r="AN788" i="4"/>
  <c r="AM788" i="4"/>
  <c r="AL788" i="4"/>
  <c r="AD788" i="4"/>
  <c r="BE787" i="4"/>
  <c r="BD787" i="4"/>
  <c r="BC787" i="4"/>
  <c r="BB787" i="4"/>
  <c r="BA787" i="4"/>
  <c r="AV787" i="4"/>
  <c r="AS787" i="4"/>
  <c r="AR787" i="4"/>
  <c r="AP787" i="4"/>
  <c r="AM787" i="4"/>
  <c r="AL787" i="4"/>
  <c r="AK787" i="4"/>
  <c r="AD787" i="4"/>
  <c r="BE786" i="4"/>
  <c r="BD786" i="4"/>
  <c r="BC786" i="4"/>
  <c r="BB786" i="4"/>
  <c r="BA786" i="4"/>
  <c r="AV786" i="4"/>
  <c r="AU786" i="4"/>
  <c r="AS786" i="4"/>
  <c r="AR786" i="4"/>
  <c r="AP786" i="4"/>
  <c r="AN786" i="4"/>
  <c r="AM786" i="4"/>
  <c r="AL786" i="4"/>
  <c r="AK786" i="4"/>
  <c r="AD786" i="4"/>
  <c r="BE785" i="4"/>
  <c r="BD785" i="4"/>
  <c r="BC785" i="4"/>
  <c r="BB785" i="4"/>
  <c r="BA785" i="4"/>
  <c r="AV785" i="4"/>
  <c r="AU785" i="4"/>
  <c r="AS785" i="4"/>
  <c r="AR785" i="4"/>
  <c r="AP785" i="4"/>
  <c r="AN785" i="4"/>
  <c r="AM785" i="4"/>
  <c r="AL785" i="4"/>
  <c r="AK785" i="4"/>
  <c r="AD785" i="4"/>
  <c r="BE784" i="4"/>
  <c r="BD784" i="4"/>
  <c r="BC784" i="4"/>
  <c r="BB784" i="4"/>
  <c r="BA784" i="4"/>
  <c r="AV784" i="4"/>
  <c r="AU784" i="4"/>
  <c r="AS784" i="4"/>
  <c r="AR784" i="4"/>
  <c r="AP784" i="4"/>
  <c r="AN784" i="4"/>
  <c r="AM784" i="4"/>
  <c r="AL784" i="4"/>
  <c r="AK784" i="4"/>
  <c r="AD784" i="4"/>
  <c r="BE783" i="4"/>
  <c r="BD783" i="4"/>
  <c r="BC783" i="4"/>
  <c r="BB783" i="4"/>
  <c r="BA783" i="4"/>
  <c r="AS783" i="4"/>
  <c r="AL783" i="4"/>
  <c r="AD783" i="4"/>
  <c r="BE782" i="4"/>
  <c r="BD782" i="4"/>
  <c r="BC782" i="4"/>
  <c r="BB782" i="4"/>
  <c r="BA782" i="4"/>
  <c r="AS782" i="4"/>
  <c r="AR782" i="4"/>
  <c r="AN782" i="4"/>
  <c r="AL782" i="4"/>
  <c r="AD782" i="4"/>
  <c r="BE781" i="4"/>
  <c r="BD781" i="4"/>
  <c r="BC781" i="4"/>
  <c r="BB781" i="4"/>
  <c r="BA781" i="4"/>
  <c r="AS781" i="4"/>
  <c r="AP781" i="4"/>
  <c r="AL781" i="4"/>
  <c r="AD781" i="4"/>
  <c r="BE780" i="4"/>
  <c r="BD780" i="4"/>
  <c r="BC780" i="4"/>
  <c r="BB780" i="4"/>
  <c r="BA780" i="4"/>
  <c r="AV780" i="4"/>
  <c r="AU780" i="4"/>
  <c r="AR780" i="4"/>
  <c r="AP780" i="4"/>
  <c r="AN780" i="4"/>
  <c r="AL780" i="4"/>
  <c r="AK780" i="4"/>
  <c r="AD780" i="4"/>
  <c r="BE779" i="4"/>
  <c r="BD779" i="4"/>
  <c r="BC779" i="4"/>
  <c r="BB779" i="4"/>
  <c r="BA779" i="4"/>
  <c r="AU779" i="4"/>
  <c r="AP779" i="4"/>
  <c r="AM779" i="4"/>
  <c r="AD779" i="4"/>
  <c r="BE778" i="4"/>
  <c r="BD778" i="4"/>
  <c r="BC778" i="4"/>
  <c r="BB778" i="4"/>
  <c r="BA778" i="4"/>
  <c r="AV778" i="4"/>
  <c r="AU778" i="4"/>
  <c r="AS778" i="4"/>
  <c r="AR778" i="4"/>
  <c r="AP778" i="4"/>
  <c r="AN778" i="4"/>
  <c r="AM778" i="4"/>
  <c r="AL778" i="4"/>
  <c r="AK778" i="4"/>
  <c r="AD778" i="4"/>
  <c r="BE777" i="4"/>
  <c r="BD777" i="4"/>
  <c r="BC777" i="4"/>
  <c r="BB777" i="4"/>
  <c r="BA777" i="4"/>
  <c r="AS777" i="4"/>
  <c r="AP777" i="4"/>
  <c r="AL777" i="4"/>
  <c r="AD777" i="4"/>
  <c r="BE776" i="4"/>
  <c r="BD776" i="4"/>
  <c r="BC776" i="4"/>
  <c r="BB776" i="4"/>
  <c r="BA776" i="4"/>
  <c r="AV776" i="4"/>
  <c r="AU776" i="4"/>
  <c r="AS776" i="4"/>
  <c r="AR776" i="4"/>
  <c r="AP776" i="4"/>
  <c r="AN776" i="4"/>
  <c r="AM776" i="4"/>
  <c r="AL776" i="4"/>
  <c r="AK776" i="4"/>
  <c r="AD776" i="4"/>
  <c r="BE775" i="4"/>
  <c r="BD775" i="4"/>
  <c r="BC775" i="4"/>
  <c r="BB775" i="4"/>
  <c r="BA775" i="4"/>
  <c r="AS775" i="4"/>
  <c r="AR775" i="4"/>
  <c r="AP775" i="4"/>
  <c r="AK775" i="4"/>
  <c r="AD775" i="4"/>
  <c r="BE774" i="4"/>
  <c r="BD774" i="4"/>
  <c r="BC774" i="4"/>
  <c r="BB774" i="4"/>
  <c r="BA774" i="4"/>
  <c r="AV774" i="4"/>
  <c r="AU774" i="4"/>
  <c r="AS774" i="4"/>
  <c r="AR774" i="4"/>
  <c r="AP774" i="4"/>
  <c r="AN774" i="4"/>
  <c r="AM774" i="4"/>
  <c r="AL774" i="4"/>
  <c r="AK774" i="4"/>
  <c r="AD774" i="4"/>
  <c r="BE773" i="4"/>
  <c r="BD773" i="4"/>
  <c r="BC773" i="4"/>
  <c r="BB773" i="4"/>
  <c r="BA773" i="4"/>
  <c r="AV773" i="4"/>
  <c r="AS773" i="4"/>
  <c r="AR773" i="4"/>
  <c r="AP773" i="4"/>
  <c r="AM773" i="4"/>
  <c r="AL773" i="4"/>
  <c r="AK773" i="4"/>
  <c r="AD773" i="4"/>
  <c r="BE772" i="4"/>
  <c r="BD772" i="4"/>
  <c r="BC772" i="4"/>
  <c r="BB772" i="4"/>
  <c r="BA772" i="4"/>
  <c r="AV772" i="4"/>
  <c r="AU772" i="4"/>
  <c r="AS772" i="4"/>
  <c r="AR772" i="4"/>
  <c r="AP772" i="4"/>
  <c r="AN772" i="4"/>
  <c r="AM772" i="4"/>
  <c r="AL772" i="4"/>
  <c r="AK772" i="4"/>
  <c r="AD772" i="4"/>
  <c r="BE771" i="4"/>
  <c r="BD771" i="4"/>
  <c r="BC771" i="4"/>
  <c r="BB771" i="4"/>
  <c r="BA771" i="4"/>
  <c r="AV771" i="4"/>
  <c r="AP771" i="4"/>
  <c r="AL771" i="4"/>
  <c r="AD771" i="4"/>
  <c r="BE770" i="4"/>
  <c r="BD770" i="4"/>
  <c r="BC770" i="4"/>
  <c r="BB770" i="4"/>
  <c r="BA770" i="4"/>
  <c r="AU770" i="4"/>
  <c r="AS770" i="4"/>
  <c r="AR770" i="4"/>
  <c r="AN770" i="4"/>
  <c r="AM770" i="4"/>
  <c r="AL770" i="4"/>
  <c r="AD770" i="4"/>
  <c r="BE769" i="4"/>
  <c r="BD769" i="4"/>
  <c r="BC769" i="4"/>
  <c r="BB769" i="4"/>
  <c r="BA769" i="4"/>
  <c r="AV769" i="4"/>
  <c r="AS769" i="4"/>
  <c r="AR769" i="4"/>
  <c r="AM769" i="4"/>
  <c r="AL769" i="4"/>
  <c r="AK769" i="4"/>
  <c r="AD769" i="4"/>
  <c r="BE768" i="4"/>
  <c r="BD768" i="4"/>
  <c r="BC768" i="4"/>
  <c r="BB768" i="4"/>
  <c r="BA768" i="4"/>
  <c r="AU768" i="4"/>
  <c r="AP768" i="4"/>
  <c r="AL768" i="4"/>
  <c r="AD768" i="4"/>
  <c r="BE767" i="4"/>
  <c r="BD767" i="4"/>
  <c r="BC767" i="4"/>
  <c r="BB767" i="4"/>
  <c r="BA767" i="4"/>
  <c r="AS767" i="4"/>
  <c r="AR767" i="4"/>
  <c r="AP767" i="4"/>
  <c r="AK767" i="4"/>
  <c r="AD767" i="4"/>
  <c r="BE766" i="4"/>
  <c r="BD766" i="4"/>
  <c r="BC766" i="4"/>
  <c r="BB766" i="4"/>
  <c r="BA766" i="4"/>
  <c r="AU766" i="4"/>
  <c r="AR766" i="4"/>
  <c r="AM766" i="4"/>
  <c r="AD766" i="4"/>
  <c r="BE765" i="4"/>
  <c r="BD765" i="4"/>
  <c r="BC765" i="4"/>
  <c r="BB765" i="4"/>
  <c r="BA765" i="4"/>
  <c r="AV765" i="4"/>
  <c r="AU765" i="4"/>
  <c r="AS765" i="4"/>
  <c r="AR765" i="4"/>
  <c r="AP765" i="4"/>
  <c r="AN765" i="4"/>
  <c r="AM765" i="4"/>
  <c r="AL765" i="4"/>
  <c r="AK765" i="4"/>
  <c r="AD765" i="4"/>
  <c r="BE764" i="4"/>
  <c r="BD764" i="4"/>
  <c r="BC764" i="4"/>
  <c r="BB764" i="4"/>
  <c r="BA764" i="4"/>
  <c r="AV764" i="4"/>
  <c r="AU764" i="4"/>
  <c r="AR764" i="4"/>
  <c r="AP764" i="4"/>
  <c r="AN764" i="4"/>
  <c r="AL764" i="4"/>
  <c r="AK764" i="4"/>
  <c r="AD764" i="4"/>
  <c r="BE763" i="4"/>
  <c r="BD763" i="4"/>
  <c r="BC763" i="4"/>
  <c r="BB763" i="4"/>
  <c r="BA763" i="4"/>
  <c r="AV763" i="4"/>
  <c r="AS763" i="4"/>
  <c r="AN763" i="4"/>
  <c r="AK763" i="4"/>
  <c r="AD763" i="4"/>
  <c r="BE762" i="4"/>
  <c r="BD762" i="4"/>
  <c r="BC762" i="4"/>
  <c r="BB762" i="4"/>
  <c r="BA762" i="4"/>
  <c r="AV762" i="4"/>
  <c r="AU762" i="4"/>
  <c r="AS762" i="4"/>
  <c r="AR762" i="4"/>
  <c r="AP762" i="4"/>
  <c r="AN762" i="4"/>
  <c r="AM762" i="4"/>
  <c r="AL762" i="4"/>
  <c r="AK762" i="4"/>
  <c r="AD762" i="4"/>
  <c r="BE761" i="4"/>
  <c r="BD761" i="4"/>
  <c r="BC761" i="4"/>
  <c r="BB761" i="4"/>
  <c r="BA761" i="4"/>
  <c r="AV761" i="4"/>
  <c r="AU761" i="4"/>
  <c r="AS761" i="4"/>
  <c r="AR761" i="4"/>
  <c r="AP761" i="4"/>
  <c r="AN761" i="4"/>
  <c r="AM761" i="4"/>
  <c r="AL761" i="4"/>
  <c r="AK761" i="4"/>
  <c r="AD761" i="4"/>
  <c r="BE760" i="4"/>
  <c r="BD760" i="4"/>
  <c r="BC760" i="4"/>
  <c r="BB760" i="4"/>
  <c r="BA760" i="4"/>
  <c r="AD760" i="4"/>
  <c r="BE759" i="4"/>
  <c r="BD759" i="4"/>
  <c r="BC759" i="4"/>
  <c r="BB759" i="4"/>
  <c r="BA759" i="4"/>
  <c r="AV759" i="4"/>
  <c r="AS759" i="4"/>
  <c r="AR759" i="4"/>
  <c r="AP759" i="4"/>
  <c r="AM759" i="4"/>
  <c r="AL759" i="4"/>
  <c r="AK759" i="4"/>
  <c r="AD759" i="4"/>
  <c r="BE758" i="4"/>
  <c r="BD758" i="4"/>
  <c r="BC758" i="4"/>
  <c r="BB758" i="4"/>
  <c r="BA758" i="4"/>
  <c r="AV758" i="4"/>
  <c r="AU758" i="4"/>
  <c r="AS758" i="4"/>
  <c r="AR758" i="4"/>
  <c r="AP758" i="4"/>
  <c r="AN758" i="4"/>
  <c r="AM758" i="4"/>
  <c r="AL758" i="4"/>
  <c r="AK758" i="4"/>
  <c r="AD758" i="4"/>
  <c r="BE757" i="4"/>
  <c r="BD757" i="4"/>
  <c r="BC757" i="4"/>
  <c r="BB757" i="4"/>
  <c r="BA757" i="4"/>
  <c r="AV757" i="4"/>
  <c r="AU757" i="4"/>
  <c r="AS757" i="4"/>
  <c r="AP757" i="4"/>
  <c r="AN757" i="4"/>
  <c r="AM757" i="4"/>
  <c r="AK757" i="4"/>
  <c r="AD757" i="4"/>
  <c r="BE756" i="4"/>
  <c r="BD756" i="4"/>
  <c r="BC756" i="4"/>
  <c r="BB756" i="4"/>
  <c r="BA756" i="4"/>
  <c r="AV756" i="4"/>
  <c r="AU756" i="4"/>
  <c r="AS756" i="4"/>
  <c r="AR756" i="4"/>
  <c r="AP756" i="4"/>
  <c r="AN756" i="4"/>
  <c r="AM756" i="4"/>
  <c r="AL756" i="4"/>
  <c r="AK756" i="4"/>
  <c r="AD756" i="4"/>
  <c r="BE755" i="4"/>
  <c r="BD755" i="4"/>
  <c r="BC755" i="4"/>
  <c r="BB755" i="4"/>
  <c r="BA755" i="4"/>
  <c r="AV755" i="4"/>
  <c r="AS755" i="4"/>
  <c r="AR755" i="4"/>
  <c r="AP755" i="4"/>
  <c r="AM755" i="4"/>
  <c r="AL755" i="4"/>
  <c r="AK755" i="4"/>
  <c r="AD755" i="4"/>
  <c r="BE754" i="4"/>
  <c r="BD754" i="4"/>
  <c r="BC754" i="4"/>
  <c r="BB754" i="4"/>
  <c r="BA754" i="4"/>
  <c r="AV754" i="4"/>
  <c r="AU754" i="4"/>
  <c r="AS754" i="4"/>
  <c r="AR754" i="4"/>
  <c r="AP754" i="4"/>
  <c r="AN754" i="4"/>
  <c r="AM754" i="4"/>
  <c r="AL754" i="4"/>
  <c r="AK754" i="4"/>
  <c r="AD754" i="4"/>
  <c r="BE753" i="4"/>
  <c r="BD753" i="4"/>
  <c r="BC753" i="4"/>
  <c r="BB753" i="4"/>
  <c r="BA753" i="4"/>
  <c r="AV753" i="4"/>
  <c r="AU753" i="4"/>
  <c r="AS753" i="4"/>
  <c r="AR753" i="4"/>
  <c r="AP753" i="4"/>
  <c r="AN753" i="4"/>
  <c r="AM753" i="4"/>
  <c r="AL753" i="4"/>
  <c r="AK753" i="4"/>
  <c r="AD753" i="4"/>
  <c r="BE752" i="4"/>
  <c r="BD752" i="4"/>
  <c r="BC752" i="4"/>
  <c r="BB752" i="4"/>
  <c r="BA752" i="4"/>
  <c r="AV752" i="4"/>
  <c r="AU752" i="4"/>
  <c r="AS752" i="4"/>
  <c r="AR752" i="4"/>
  <c r="AP752" i="4"/>
  <c r="AN752" i="4"/>
  <c r="AM752" i="4"/>
  <c r="AL752" i="4"/>
  <c r="AK752" i="4"/>
  <c r="AD752" i="4"/>
  <c r="BE751" i="4"/>
  <c r="BD751" i="4"/>
  <c r="BC751" i="4"/>
  <c r="BB751" i="4"/>
  <c r="BA751" i="4"/>
  <c r="AV751" i="4"/>
  <c r="AP751" i="4"/>
  <c r="AL751" i="4"/>
  <c r="AD751" i="4"/>
  <c r="BE750" i="4"/>
  <c r="BD750" i="4"/>
  <c r="BC750" i="4"/>
  <c r="BB750" i="4"/>
  <c r="BA750" i="4"/>
  <c r="AU750" i="4"/>
  <c r="AS750" i="4"/>
  <c r="AR750" i="4"/>
  <c r="AN750" i="4"/>
  <c r="AM750" i="4"/>
  <c r="AL750" i="4"/>
  <c r="AD750" i="4"/>
  <c r="BE749" i="4"/>
  <c r="BD749" i="4"/>
  <c r="BC749" i="4"/>
  <c r="BB749" i="4"/>
  <c r="BA749" i="4"/>
  <c r="AV749" i="4"/>
  <c r="AU749" i="4"/>
  <c r="AS749" i="4"/>
  <c r="AR749" i="4"/>
  <c r="AP749" i="4"/>
  <c r="AN749" i="4"/>
  <c r="AM749" i="4"/>
  <c r="AL749" i="4"/>
  <c r="AK749" i="4"/>
  <c r="AD749" i="4"/>
  <c r="BE748" i="4"/>
  <c r="BD748" i="4"/>
  <c r="BC748" i="4"/>
  <c r="BB748" i="4"/>
  <c r="BA748" i="4"/>
  <c r="AV748" i="4"/>
  <c r="AU748" i="4"/>
  <c r="AS748" i="4"/>
  <c r="AR748" i="4"/>
  <c r="AP748" i="4"/>
  <c r="AN748" i="4"/>
  <c r="AM748" i="4"/>
  <c r="AL748" i="4"/>
  <c r="AK748" i="4"/>
  <c r="AD748" i="4"/>
  <c r="BE747" i="4"/>
  <c r="BD747" i="4"/>
  <c r="BC747" i="4"/>
  <c r="BB747" i="4"/>
  <c r="BA747" i="4"/>
  <c r="AV747" i="4"/>
  <c r="AS747" i="4"/>
  <c r="AP747" i="4"/>
  <c r="AN747" i="4"/>
  <c r="AK747" i="4"/>
  <c r="AD747" i="4"/>
  <c r="BE746" i="4"/>
  <c r="BD746" i="4"/>
  <c r="BC746" i="4"/>
  <c r="BB746" i="4"/>
  <c r="BA746" i="4"/>
  <c r="AV746" i="4"/>
  <c r="AU746" i="4"/>
  <c r="AS746" i="4"/>
  <c r="AR746" i="4"/>
  <c r="AP746" i="4"/>
  <c r="AN746" i="4"/>
  <c r="AM746" i="4"/>
  <c r="AL746" i="4"/>
  <c r="AK746" i="4"/>
  <c r="AD746" i="4"/>
  <c r="BE745" i="4"/>
  <c r="BD745" i="4"/>
  <c r="BC745" i="4"/>
  <c r="BB745" i="4"/>
  <c r="BA745" i="4"/>
  <c r="AV745" i="4"/>
  <c r="AR745" i="4"/>
  <c r="AM745" i="4"/>
  <c r="AK745" i="4"/>
  <c r="AD745" i="4"/>
  <c r="BE744" i="4"/>
  <c r="BD744" i="4"/>
  <c r="BC744" i="4"/>
  <c r="BB744" i="4"/>
  <c r="BA744" i="4"/>
  <c r="AV744" i="4"/>
  <c r="AU744" i="4"/>
  <c r="AS744" i="4"/>
  <c r="AR744" i="4"/>
  <c r="AP744" i="4"/>
  <c r="AN744" i="4"/>
  <c r="AM744" i="4"/>
  <c r="AL744" i="4"/>
  <c r="AK744" i="4"/>
  <c r="AD744" i="4"/>
  <c r="BE743" i="4"/>
  <c r="BD743" i="4"/>
  <c r="BC743" i="4"/>
  <c r="BB743" i="4"/>
  <c r="BA743" i="4"/>
  <c r="AS743" i="4"/>
  <c r="AR743" i="4"/>
  <c r="AP743" i="4"/>
  <c r="AL743" i="4"/>
  <c r="AK743" i="4"/>
  <c r="AD743" i="4"/>
  <c r="BE742" i="4"/>
  <c r="BD742" i="4"/>
  <c r="BC742" i="4"/>
  <c r="BB742" i="4"/>
  <c r="BA742" i="4"/>
  <c r="AV742" i="4"/>
  <c r="AU742" i="4"/>
  <c r="AS742" i="4"/>
  <c r="AR742" i="4"/>
  <c r="AP742" i="4"/>
  <c r="AN742" i="4"/>
  <c r="AM742" i="4"/>
  <c r="AL742" i="4"/>
  <c r="AK742" i="4"/>
  <c r="AD742" i="4"/>
  <c r="BE741" i="4"/>
  <c r="BD741" i="4"/>
  <c r="BC741" i="4"/>
  <c r="BB741" i="4"/>
  <c r="BA741" i="4"/>
  <c r="AV741" i="4"/>
  <c r="AS741" i="4"/>
  <c r="AR741" i="4"/>
  <c r="AP741" i="4"/>
  <c r="AM741" i="4"/>
  <c r="AL741" i="4"/>
  <c r="AK741" i="4"/>
  <c r="AD741" i="4"/>
  <c r="BE740" i="4"/>
  <c r="BD740" i="4"/>
  <c r="BC740" i="4"/>
  <c r="BB740" i="4"/>
  <c r="BA740" i="4"/>
  <c r="AV740" i="4"/>
  <c r="AU740" i="4"/>
  <c r="AP740" i="4"/>
  <c r="AN740" i="4"/>
  <c r="AL740" i="4"/>
  <c r="AD740" i="4"/>
  <c r="BE739" i="4"/>
  <c r="BD739" i="4"/>
  <c r="BC739" i="4"/>
  <c r="BB739" i="4"/>
  <c r="BA739" i="4"/>
  <c r="AV739" i="4"/>
  <c r="AS739" i="4"/>
  <c r="AP739" i="4"/>
  <c r="AM739" i="4"/>
  <c r="AL739" i="4"/>
  <c r="AD739" i="4"/>
  <c r="BE738" i="4"/>
  <c r="BD738" i="4"/>
  <c r="BC738" i="4"/>
  <c r="BB738" i="4"/>
  <c r="BA738" i="4"/>
  <c r="AV738" i="4"/>
  <c r="AU738" i="4"/>
  <c r="AS738" i="4"/>
  <c r="AR738" i="4"/>
  <c r="AP738" i="4"/>
  <c r="AN738" i="4"/>
  <c r="AM738" i="4"/>
  <c r="AL738" i="4"/>
  <c r="AK738" i="4"/>
  <c r="AD738" i="4"/>
  <c r="BE737" i="4"/>
  <c r="BD737" i="4"/>
  <c r="BC737" i="4"/>
  <c r="BB737" i="4"/>
  <c r="BA737" i="4"/>
  <c r="AV737" i="4"/>
  <c r="AU737" i="4"/>
  <c r="AS737" i="4"/>
  <c r="AR737" i="4"/>
  <c r="AP737" i="4"/>
  <c r="AN737" i="4"/>
  <c r="AM737" i="4"/>
  <c r="AL737" i="4"/>
  <c r="AK737" i="4"/>
  <c r="AD737" i="4"/>
  <c r="BE736" i="4"/>
  <c r="BD736" i="4"/>
  <c r="BC736" i="4"/>
  <c r="BB736" i="4"/>
  <c r="BA736" i="4"/>
  <c r="AV736" i="4"/>
  <c r="AU736" i="4"/>
  <c r="AS736" i="4"/>
  <c r="AR736" i="4"/>
  <c r="AP736" i="4"/>
  <c r="AN736" i="4"/>
  <c r="AM736" i="4"/>
  <c r="AL736" i="4"/>
  <c r="AK736" i="4"/>
  <c r="AD736" i="4"/>
  <c r="BE735" i="4"/>
  <c r="BD735" i="4"/>
  <c r="BC735" i="4"/>
  <c r="BB735" i="4"/>
  <c r="BA735" i="4"/>
  <c r="AS735" i="4"/>
  <c r="AR735" i="4"/>
  <c r="AP735" i="4"/>
  <c r="AL735" i="4"/>
  <c r="AK735" i="4"/>
  <c r="AD735" i="4"/>
  <c r="BE734" i="4"/>
  <c r="BD734" i="4"/>
  <c r="BC734" i="4"/>
  <c r="BB734" i="4"/>
  <c r="BA734" i="4"/>
  <c r="AN734" i="4"/>
  <c r="AD734" i="4"/>
  <c r="BE733" i="4"/>
  <c r="BD733" i="4"/>
  <c r="BC733" i="4"/>
  <c r="BB733" i="4"/>
  <c r="BA733" i="4"/>
  <c r="AV733" i="4"/>
  <c r="AU733" i="4"/>
  <c r="AS733" i="4"/>
  <c r="AR733" i="4"/>
  <c r="AP733" i="4"/>
  <c r="AN733" i="4"/>
  <c r="AM733" i="4"/>
  <c r="AL733" i="4"/>
  <c r="AK733" i="4"/>
  <c r="AD733" i="4"/>
  <c r="BE732" i="4"/>
  <c r="BD732" i="4"/>
  <c r="BC732" i="4"/>
  <c r="BB732" i="4"/>
  <c r="BA732" i="4"/>
  <c r="AV732" i="4"/>
  <c r="AU732" i="4"/>
  <c r="AS732" i="4"/>
  <c r="AR732" i="4"/>
  <c r="AP732" i="4"/>
  <c r="AN732" i="4"/>
  <c r="AM732" i="4"/>
  <c r="AL732" i="4"/>
  <c r="AK732" i="4"/>
  <c r="AD732" i="4"/>
  <c r="BE731" i="4"/>
  <c r="BD731" i="4"/>
  <c r="BC731" i="4"/>
  <c r="BB731" i="4"/>
  <c r="BA731" i="4"/>
  <c r="AV731" i="4"/>
  <c r="AU731" i="4"/>
  <c r="AS731" i="4"/>
  <c r="AR731" i="4"/>
  <c r="AP731" i="4"/>
  <c r="AN731" i="4"/>
  <c r="AM731" i="4"/>
  <c r="AL731" i="4"/>
  <c r="AK731" i="4"/>
  <c r="AD731" i="4"/>
  <c r="BE730" i="4"/>
  <c r="BD730" i="4"/>
  <c r="BC730" i="4"/>
  <c r="BB730" i="4"/>
  <c r="BA730" i="4"/>
  <c r="AV730" i="4"/>
  <c r="AU730" i="4"/>
  <c r="AS730" i="4"/>
  <c r="AR730" i="4"/>
  <c r="AP730" i="4"/>
  <c r="AN730" i="4"/>
  <c r="AM730" i="4"/>
  <c r="AL730" i="4"/>
  <c r="AK730" i="4"/>
  <c r="AD730" i="4"/>
  <c r="BE729" i="4"/>
  <c r="BD729" i="4"/>
  <c r="BC729" i="4"/>
  <c r="BB729" i="4"/>
  <c r="BA729" i="4"/>
  <c r="AS729" i="4"/>
  <c r="AL729" i="4"/>
  <c r="AD729" i="4"/>
  <c r="BE728" i="4"/>
  <c r="BD728" i="4"/>
  <c r="BC728" i="4"/>
  <c r="BB728" i="4"/>
  <c r="BA728" i="4"/>
  <c r="AV728" i="4"/>
  <c r="AU728" i="4"/>
  <c r="AS728" i="4"/>
  <c r="AR728" i="4"/>
  <c r="AP728" i="4"/>
  <c r="AN728" i="4"/>
  <c r="AM728" i="4"/>
  <c r="AL728" i="4"/>
  <c r="AK728" i="4"/>
  <c r="AD728" i="4"/>
  <c r="BE727" i="4"/>
  <c r="BD727" i="4"/>
  <c r="BC727" i="4"/>
  <c r="BB727" i="4"/>
  <c r="BA727" i="4"/>
  <c r="AV727" i="4"/>
  <c r="AS727" i="4"/>
  <c r="AR727" i="4"/>
  <c r="AP727" i="4"/>
  <c r="AM727" i="4"/>
  <c r="AL727" i="4"/>
  <c r="AK727" i="4"/>
  <c r="AD727" i="4"/>
  <c r="BE726" i="4"/>
  <c r="BD726" i="4"/>
  <c r="BC726" i="4"/>
  <c r="BB726" i="4"/>
  <c r="BA726" i="4"/>
  <c r="AV726" i="4"/>
  <c r="AU726" i="4"/>
  <c r="AS726" i="4"/>
  <c r="AR726" i="4"/>
  <c r="AP726" i="4"/>
  <c r="AN726" i="4"/>
  <c r="AM726" i="4"/>
  <c r="AL726" i="4"/>
  <c r="AK726" i="4"/>
  <c r="AD726" i="4"/>
  <c r="BE725" i="4"/>
  <c r="BD725" i="4"/>
  <c r="BC725" i="4"/>
  <c r="BB725" i="4"/>
  <c r="BA725" i="4"/>
  <c r="AV725" i="4"/>
  <c r="AU725" i="4"/>
  <c r="AS725" i="4"/>
  <c r="AR725" i="4"/>
  <c r="AP725" i="4"/>
  <c r="AN725" i="4"/>
  <c r="AM725" i="4"/>
  <c r="AL725" i="4"/>
  <c r="AK725" i="4"/>
  <c r="AD725" i="4"/>
  <c r="BE724" i="4"/>
  <c r="BD724" i="4"/>
  <c r="BC724" i="4"/>
  <c r="BB724" i="4"/>
  <c r="BA724" i="4"/>
  <c r="AU724" i="4"/>
  <c r="AS724" i="4"/>
  <c r="AR724" i="4"/>
  <c r="AM724" i="4"/>
  <c r="AL724" i="4"/>
  <c r="AD724" i="4"/>
  <c r="BE723" i="4"/>
  <c r="BD723" i="4"/>
  <c r="BC723" i="4"/>
  <c r="BB723" i="4"/>
  <c r="BA723" i="4"/>
  <c r="AV723" i="4"/>
  <c r="AS723" i="4"/>
  <c r="AR723" i="4"/>
  <c r="AP723" i="4"/>
  <c r="AM723" i="4"/>
  <c r="AL723" i="4"/>
  <c r="AK723" i="4"/>
  <c r="AD723" i="4"/>
  <c r="BE722" i="4"/>
  <c r="BD722" i="4"/>
  <c r="BC722" i="4"/>
  <c r="BB722" i="4"/>
  <c r="BA722" i="4"/>
  <c r="AV722" i="4"/>
  <c r="AU722" i="4"/>
  <c r="AS722" i="4"/>
  <c r="AR722" i="4"/>
  <c r="AP722" i="4"/>
  <c r="AN722" i="4"/>
  <c r="AM722" i="4"/>
  <c r="AL722" i="4"/>
  <c r="AK722" i="4"/>
  <c r="AD722" i="4"/>
  <c r="BE721" i="4"/>
  <c r="BD721" i="4"/>
  <c r="BC721" i="4"/>
  <c r="BB721" i="4"/>
  <c r="BA721" i="4"/>
  <c r="AV721" i="4"/>
  <c r="AS721" i="4"/>
  <c r="AR721" i="4"/>
  <c r="AM721" i="4"/>
  <c r="AL721" i="4"/>
  <c r="AK721" i="4"/>
  <c r="AD721" i="4"/>
  <c r="BE720" i="4"/>
  <c r="BD720" i="4"/>
  <c r="BC720" i="4"/>
  <c r="BB720" i="4"/>
  <c r="BA720" i="4"/>
  <c r="AV720" i="4"/>
  <c r="AU720" i="4"/>
  <c r="AS720" i="4"/>
  <c r="AR720" i="4"/>
  <c r="AP720" i="4"/>
  <c r="AN720" i="4"/>
  <c r="AM720" i="4"/>
  <c r="AL720" i="4"/>
  <c r="AK720" i="4"/>
  <c r="AD720" i="4"/>
  <c r="BE719" i="4"/>
  <c r="BD719" i="4"/>
  <c r="BC719" i="4"/>
  <c r="BB719" i="4"/>
  <c r="BA719" i="4"/>
  <c r="AD719" i="4"/>
  <c r="BE718" i="4"/>
  <c r="BD718" i="4"/>
  <c r="BC718" i="4"/>
  <c r="BB718" i="4"/>
  <c r="BA718" i="4"/>
  <c r="AV718" i="4"/>
  <c r="AU718" i="4"/>
  <c r="AS718" i="4"/>
  <c r="AR718" i="4"/>
  <c r="AP718" i="4"/>
  <c r="AN718" i="4"/>
  <c r="AM718" i="4"/>
  <c r="AL718" i="4"/>
  <c r="AK718" i="4"/>
  <c r="AD718" i="4"/>
  <c r="BE717" i="4"/>
  <c r="BD717" i="4"/>
  <c r="BC717" i="4"/>
  <c r="BB717" i="4"/>
  <c r="BA717" i="4"/>
  <c r="AS717" i="4"/>
  <c r="AL717" i="4"/>
  <c r="AD717" i="4"/>
  <c r="BE716" i="4"/>
  <c r="BD716" i="4"/>
  <c r="BC716" i="4"/>
  <c r="BB716" i="4"/>
  <c r="BA716" i="4"/>
  <c r="AV716" i="4"/>
  <c r="AU716" i="4"/>
  <c r="AS716" i="4"/>
  <c r="AR716" i="4"/>
  <c r="AP716" i="4"/>
  <c r="AN716" i="4"/>
  <c r="AM716" i="4"/>
  <c r="AL716" i="4"/>
  <c r="AK716" i="4"/>
  <c r="AD716" i="4"/>
  <c r="BE715" i="4"/>
  <c r="BD715" i="4"/>
  <c r="BC715" i="4"/>
  <c r="BB715" i="4"/>
  <c r="BA715" i="4"/>
  <c r="AU715" i="4"/>
  <c r="AM715" i="4"/>
  <c r="AD715" i="4"/>
  <c r="BE714" i="4"/>
  <c r="BD714" i="4"/>
  <c r="BC714" i="4"/>
  <c r="BB714" i="4"/>
  <c r="BA714" i="4"/>
  <c r="AV714" i="4"/>
  <c r="AU714" i="4"/>
  <c r="AS714" i="4"/>
  <c r="AR714" i="4"/>
  <c r="AP714" i="4"/>
  <c r="AN714" i="4"/>
  <c r="AM714" i="4"/>
  <c r="AL714" i="4"/>
  <c r="AK714" i="4"/>
  <c r="AD714" i="4"/>
  <c r="BE713" i="4"/>
  <c r="BD713" i="4"/>
  <c r="BC713" i="4"/>
  <c r="BB713" i="4"/>
  <c r="BA713" i="4"/>
  <c r="AV713" i="4"/>
  <c r="AU713" i="4"/>
  <c r="AS713" i="4"/>
  <c r="AR713" i="4"/>
  <c r="AP713" i="4"/>
  <c r="AN713" i="4"/>
  <c r="AM713" i="4"/>
  <c r="AL713" i="4"/>
  <c r="AK713" i="4"/>
  <c r="AD713" i="4"/>
  <c r="BE712" i="4"/>
  <c r="BD712" i="4"/>
  <c r="BC712" i="4"/>
  <c r="BB712" i="4"/>
  <c r="BA712" i="4"/>
  <c r="AV712" i="4"/>
  <c r="AU712" i="4"/>
  <c r="AR712" i="4"/>
  <c r="AP712" i="4"/>
  <c r="AN712" i="4"/>
  <c r="AL712" i="4"/>
  <c r="AK712" i="4"/>
  <c r="AD712" i="4"/>
  <c r="BE711" i="4"/>
  <c r="BD711" i="4"/>
  <c r="BC711" i="4"/>
  <c r="BB711" i="4"/>
  <c r="BA711" i="4"/>
  <c r="AS711" i="4"/>
  <c r="AR711" i="4"/>
  <c r="AP711" i="4"/>
  <c r="AL711" i="4"/>
  <c r="AK711" i="4"/>
  <c r="AD711" i="4"/>
  <c r="BE710" i="4"/>
  <c r="BD710" i="4"/>
  <c r="BC710" i="4"/>
  <c r="BB710" i="4"/>
  <c r="BA710" i="4"/>
  <c r="AV710" i="4"/>
  <c r="AU710" i="4"/>
  <c r="AS710" i="4"/>
  <c r="AR710" i="4"/>
  <c r="AP710" i="4"/>
  <c r="AN710" i="4"/>
  <c r="AM710" i="4"/>
  <c r="AL710" i="4"/>
  <c r="AK710" i="4"/>
  <c r="AD710" i="4"/>
  <c r="BE709" i="4"/>
  <c r="BD709" i="4"/>
  <c r="BC709" i="4"/>
  <c r="BB709" i="4"/>
  <c r="BA709" i="4"/>
  <c r="AV709" i="4"/>
  <c r="AU709" i="4"/>
  <c r="AS709" i="4"/>
  <c r="AR709" i="4"/>
  <c r="AP709" i="4"/>
  <c r="AN709" i="4"/>
  <c r="AM709" i="4"/>
  <c r="AL709" i="4"/>
  <c r="AK709" i="4"/>
  <c r="AD709" i="4"/>
  <c r="BE708" i="4"/>
  <c r="BD708" i="4"/>
  <c r="BC708" i="4"/>
  <c r="BB708" i="4"/>
  <c r="BA708" i="4"/>
  <c r="AR708" i="4"/>
  <c r="AK708" i="4"/>
  <c r="AD708" i="4"/>
  <c r="BE707" i="4"/>
  <c r="BD707" i="4"/>
  <c r="BC707" i="4"/>
  <c r="BB707" i="4"/>
  <c r="BA707" i="4"/>
  <c r="AV707" i="4"/>
  <c r="AS707" i="4"/>
  <c r="AP707" i="4"/>
  <c r="AM707" i="4"/>
  <c r="AL707" i="4"/>
  <c r="AD707" i="4"/>
  <c r="BE706" i="4"/>
  <c r="BD706" i="4"/>
  <c r="BC706" i="4"/>
  <c r="BB706" i="4"/>
  <c r="BA706" i="4"/>
  <c r="AV706" i="4"/>
  <c r="AU706" i="4"/>
  <c r="AS706" i="4"/>
  <c r="AR706" i="4"/>
  <c r="AP706" i="4"/>
  <c r="AN706" i="4"/>
  <c r="AM706" i="4"/>
  <c r="AL706" i="4"/>
  <c r="AK706" i="4"/>
  <c r="AD706" i="4"/>
  <c r="BE705" i="4"/>
  <c r="BD705" i="4"/>
  <c r="BC705" i="4"/>
  <c r="BB705" i="4"/>
  <c r="BA705" i="4"/>
  <c r="AP705" i="4"/>
  <c r="AD705" i="4"/>
  <c r="BE704" i="4"/>
  <c r="BD704" i="4"/>
  <c r="BC704" i="4"/>
  <c r="BB704" i="4"/>
  <c r="BA704" i="4"/>
  <c r="AV704" i="4"/>
  <c r="AU704" i="4"/>
  <c r="AS704" i="4"/>
  <c r="AR704" i="4"/>
  <c r="AP704" i="4"/>
  <c r="AN704" i="4"/>
  <c r="AM704" i="4"/>
  <c r="AL704" i="4"/>
  <c r="AK704" i="4"/>
  <c r="AD704" i="4"/>
  <c r="BE703" i="4"/>
  <c r="BD703" i="4"/>
  <c r="BC703" i="4"/>
  <c r="BB703" i="4"/>
  <c r="BA703" i="4"/>
  <c r="AS703" i="4"/>
  <c r="AR703" i="4"/>
  <c r="AK703" i="4"/>
  <c r="AD703" i="4"/>
  <c r="BE702" i="4"/>
  <c r="BD702" i="4"/>
  <c r="BC702" i="4"/>
  <c r="BB702" i="4"/>
  <c r="BA702" i="4"/>
  <c r="AV702" i="4"/>
  <c r="AU702" i="4"/>
  <c r="AS702" i="4"/>
  <c r="AR702" i="4"/>
  <c r="AP702" i="4"/>
  <c r="AN702" i="4"/>
  <c r="AM702" i="4"/>
  <c r="AL702" i="4"/>
  <c r="AK702" i="4"/>
  <c r="AD702" i="4"/>
  <c r="BE701" i="4"/>
  <c r="BD701" i="4"/>
  <c r="BC701" i="4"/>
  <c r="BB701" i="4"/>
  <c r="BA701" i="4"/>
  <c r="AR701" i="4"/>
  <c r="AK701" i="4"/>
  <c r="AD701" i="4"/>
  <c r="BE700" i="4"/>
  <c r="BD700" i="4"/>
  <c r="BC700" i="4"/>
  <c r="BB700" i="4"/>
  <c r="BA700" i="4"/>
  <c r="AP700" i="4"/>
  <c r="AD700" i="4"/>
  <c r="BE699" i="4"/>
  <c r="BD699" i="4"/>
  <c r="BC699" i="4"/>
  <c r="BB699" i="4"/>
  <c r="BA699" i="4"/>
  <c r="AV699" i="4"/>
  <c r="AU699" i="4"/>
  <c r="AS699" i="4"/>
  <c r="AP699" i="4"/>
  <c r="AN699" i="4"/>
  <c r="AM699" i="4"/>
  <c r="AK699" i="4"/>
  <c r="AD699" i="4"/>
  <c r="BE698" i="4"/>
  <c r="BD698" i="4"/>
  <c r="BC698" i="4"/>
  <c r="BB698" i="4"/>
  <c r="BA698" i="4"/>
  <c r="AV698" i="4"/>
  <c r="AU698" i="4"/>
  <c r="AS698" i="4"/>
  <c r="AR698" i="4"/>
  <c r="AP698" i="4"/>
  <c r="AN698" i="4"/>
  <c r="AM698" i="4"/>
  <c r="AL698" i="4"/>
  <c r="AK698" i="4"/>
  <c r="AD698" i="4"/>
  <c r="BE697" i="4"/>
  <c r="BD697" i="4"/>
  <c r="BC697" i="4"/>
  <c r="BB697" i="4"/>
  <c r="BA697" i="4"/>
  <c r="AV697" i="4"/>
  <c r="AR697" i="4"/>
  <c r="AM697" i="4"/>
  <c r="AK697" i="4"/>
  <c r="AD697" i="4"/>
  <c r="BE696" i="4"/>
  <c r="BD696" i="4"/>
  <c r="BC696" i="4"/>
  <c r="BB696" i="4"/>
  <c r="BA696" i="4"/>
  <c r="AV696" i="4"/>
  <c r="AU696" i="4"/>
  <c r="AR696" i="4"/>
  <c r="AP696" i="4"/>
  <c r="AN696" i="4"/>
  <c r="AL696" i="4"/>
  <c r="AK696" i="4"/>
  <c r="AD696" i="4"/>
  <c r="BE695" i="4"/>
  <c r="BD695" i="4"/>
  <c r="BC695" i="4"/>
  <c r="BB695" i="4"/>
  <c r="BA695" i="4"/>
  <c r="AV695" i="4"/>
  <c r="AS695" i="4"/>
  <c r="AR695" i="4"/>
  <c r="AP695" i="4"/>
  <c r="AM695" i="4"/>
  <c r="AL695" i="4"/>
  <c r="AK695" i="4"/>
  <c r="AD695" i="4"/>
  <c r="BE694" i="4"/>
  <c r="BD694" i="4"/>
  <c r="BC694" i="4"/>
  <c r="BB694" i="4"/>
  <c r="BA694" i="4"/>
  <c r="AV694" i="4"/>
  <c r="AU694" i="4"/>
  <c r="AS694" i="4"/>
  <c r="AR694" i="4"/>
  <c r="AP694" i="4"/>
  <c r="AN694" i="4"/>
  <c r="AM694" i="4"/>
  <c r="AL694" i="4"/>
  <c r="AK694" i="4"/>
  <c r="AD694" i="4"/>
  <c r="BE693" i="4"/>
  <c r="BD693" i="4"/>
  <c r="BC693" i="4"/>
  <c r="BB693" i="4"/>
  <c r="BA693" i="4"/>
  <c r="AV693" i="4"/>
  <c r="AU693" i="4"/>
  <c r="AS693" i="4"/>
  <c r="AP693" i="4"/>
  <c r="AN693" i="4"/>
  <c r="AM693" i="4"/>
  <c r="AK693" i="4"/>
  <c r="AD693" i="4"/>
  <c r="BE692" i="4"/>
  <c r="BD692" i="4"/>
  <c r="BC692" i="4"/>
  <c r="BB692" i="4"/>
  <c r="BA692" i="4"/>
  <c r="AV692" i="4"/>
  <c r="AU692" i="4"/>
  <c r="AS692" i="4"/>
  <c r="AR692" i="4"/>
  <c r="AP692" i="4"/>
  <c r="AN692" i="4"/>
  <c r="AM692" i="4"/>
  <c r="AL692" i="4"/>
  <c r="AK692" i="4"/>
  <c r="AD692" i="4"/>
  <c r="BE691" i="4"/>
  <c r="BD691" i="4"/>
  <c r="BC691" i="4"/>
  <c r="BB691" i="4"/>
  <c r="BA691" i="4"/>
  <c r="AV691" i="4"/>
  <c r="AS691" i="4"/>
  <c r="AR691" i="4"/>
  <c r="AP691" i="4"/>
  <c r="AM691" i="4"/>
  <c r="AL691" i="4"/>
  <c r="AK691" i="4"/>
  <c r="AD691" i="4"/>
  <c r="BE690" i="4"/>
  <c r="BD690" i="4"/>
  <c r="BC690" i="4"/>
  <c r="BB690" i="4"/>
  <c r="BA690" i="4"/>
  <c r="AV690" i="4"/>
  <c r="AU690" i="4"/>
  <c r="AS690" i="4"/>
  <c r="AR690" i="4"/>
  <c r="AP690" i="4"/>
  <c r="AN690" i="4"/>
  <c r="AM690" i="4"/>
  <c r="AL690" i="4"/>
  <c r="AK690" i="4"/>
  <c r="AD690" i="4"/>
  <c r="BE689" i="4"/>
  <c r="BD689" i="4"/>
  <c r="BC689" i="4"/>
  <c r="BB689" i="4"/>
  <c r="BA689" i="4"/>
  <c r="AV689" i="4"/>
  <c r="AU689" i="4"/>
  <c r="AS689" i="4"/>
  <c r="AR689" i="4"/>
  <c r="AP689" i="4"/>
  <c r="AN689" i="4"/>
  <c r="AM689" i="4"/>
  <c r="AL689" i="4"/>
  <c r="AK689" i="4"/>
  <c r="AD689" i="4"/>
  <c r="BE688" i="4"/>
  <c r="BD688" i="4"/>
  <c r="BC688" i="4"/>
  <c r="BB688" i="4"/>
  <c r="BA688" i="4"/>
  <c r="AV688" i="4"/>
  <c r="AU688" i="4"/>
  <c r="AS688" i="4"/>
  <c r="AR688" i="4"/>
  <c r="AP688" i="4"/>
  <c r="AN688" i="4"/>
  <c r="AM688" i="4"/>
  <c r="AL688" i="4"/>
  <c r="AK688" i="4"/>
  <c r="AD688" i="4"/>
  <c r="BE687" i="4"/>
  <c r="BD687" i="4"/>
  <c r="BC687" i="4"/>
  <c r="BB687" i="4"/>
  <c r="BA687" i="4"/>
  <c r="AV687" i="4"/>
  <c r="AS687" i="4"/>
  <c r="AP687" i="4"/>
  <c r="AM687" i="4"/>
  <c r="AL687" i="4"/>
  <c r="AD687" i="4"/>
  <c r="BE686" i="4"/>
  <c r="BD686" i="4"/>
  <c r="BC686" i="4"/>
  <c r="BB686" i="4"/>
  <c r="BA686" i="4"/>
  <c r="AU686" i="4"/>
  <c r="AS686" i="4"/>
  <c r="AR686" i="4"/>
  <c r="AN686" i="4"/>
  <c r="AM686" i="4"/>
  <c r="AL686" i="4"/>
  <c r="AD686" i="4"/>
  <c r="BE685" i="4"/>
  <c r="BD685" i="4"/>
  <c r="BC685" i="4"/>
  <c r="BB685" i="4"/>
  <c r="BA685" i="4"/>
  <c r="AV685" i="4"/>
  <c r="AU685" i="4"/>
  <c r="AS685" i="4"/>
  <c r="AR685" i="4"/>
  <c r="AP685" i="4"/>
  <c r="AN685" i="4"/>
  <c r="AM685" i="4"/>
  <c r="AL685" i="4"/>
  <c r="AK685" i="4"/>
  <c r="AD685" i="4"/>
  <c r="BE684" i="4"/>
  <c r="BD684" i="4"/>
  <c r="BC684" i="4"/>
  <c r="BB684" i="4"/>
  <c r="BA684" i="4"/>
  <c r="AV684" i="4"/>
  <c r="AU684" i="4"/>
  <c r="AS684" i="4"/>
  <c r="AR684" i="4"/>
  <c r="AP684" i="4"/>
  <c r="AN684" i="4"/>
  <c r="AM684" i="4"/>
  <c r="AL684" i="4"/>
  <c r="AK684" i="4"/>
  <c r="AD684" i="4"/>
  <c r="BE683" i="4"/>
  <c r="BD683" i="4"/>
  <c r="BC683" i="4"/>
  <c r="BB683" i="4"/>
  <c r="BA683" i="4"/>
  <c r="AV683" i="4"/>
  <c r="AU683" i="4"/>
  <c r="AS683" i="4"/>
  <c r="AR683" i="4"/>
  <c r="AP683" i="4"/>
  <c r="AN683" i="4"/>
  <c r="AM683" i="4"/>
  <c r="AL683" i="4"/>
  <c r="AK683" i="4"/>
  <c r="AD683" i="4"/>
  <c r="BE682" i="4"/>
  <c r="BD682" i="4"/>
  <c r="BC682" i="4"/>
  <c r="BB682" i="4"/>
  <c r="BA682" i="4"/>
  <c r="AV682" i="4"/>
  <c r="AU682" i="4"/>
  <c r="AS682" i="4"/>
  <c r="AR682" i="4"/>
  <c r="AP682" i="4"/>
  <c r="AN682" i="4"/>
  <c r="AM682" i="4"/>
  <c r="AL682" i="4"/>
  <c r="AK682" i="4"/>
  <c r="AD682" i="4"/>
  <c r="BE681" i="4"/>
  <c r="BD681" i="4"/>
  <c r="BC681" i="4"/>
  <c r="BB681" i="4"/>
  <c r="BA681" i="4"/>
  <c r="AS681" i="4"/>
  <c r="AR681" i="4"/>
  <c r="AP681" i="4"/>
  <c r="AL681" i="4"/>
  <c r="AK681" i="4"/>
  <c r="AD681" i="4"/>
  <c r="BE680" i="4"/>
  <c r="BD680" i="4"/>
  <c r="BC680" i="4"/>
  <c r="BB680" i="4"/>
  <c r="BA680" i="4"/>
  <c r="AV680" i="4"/>
  <c r="AU680" i="4"/>
  <c r="AR680" i="4"/>
  <c r="AP680" i="4"/>
  <c r="AN680" i="4"/>
  <c r="AL680" i="4"/>
  <c r="AK680" i="4"/>
  <c r="AD680" i="4"/>
  <c r="BE679" i="4"/>
  <c r="BD679" i="4"/>
  <c r="BC679" i="4"/>
  <c r="BB679" i="4"/>
  <c r="BA679" i="4"/>
  <c r="AS679" i="4"/>
  <c r="AR679" i="4"/>
  <c r="AP679" i="4"/>
  <c r="AL679" i="4"/>
  <c r="AK679" i="4"/>
  <c r="AD679" i="4"/>
  <c r="BE678" i="4"/>
  <c r="BD678" i="4"/>
  <c r="BC678" i="4"/>
  <c r="BB678" i="4"/>
  <c r="BA678" i="4"/>
  <c r="AV678" i="4"/>
  <c r="AU678" i="4"/>
  <c r="AS678" i="4"/>
  <c r="AR678" i="4"/>
  <c r="AP678" i="4"/>
  <c r="AN678" i="4"/>
  <c r="AM678" i="4"/>
  <c r="AL678" i="4"/>
  <c r="AK678" i="4"/>
  <c r="AD678" i="4"/>
  <c r="BE677" i="4"/>
  <c r="BD677" i="4"/>
  <c r="BC677" i="4"/>
  <c r="BB677" i="4"/>
  <c r="BA677" i="4"/>
  <c r="AS677" i="4"/>
  <c r="AR677" i="4"/>
  <c r="AP677" i="4"/>
  <c r="AL677" i="4"/>
  <c r="AK677" i="4"/>
  <c r="AD677" i="4"/>
  <c r="BE676" i="4"/>
  <c r="BD676" i="4"/>
  <c r="BC676" i="4"/>
  <c r="BB676" i="4"/>
  <c r="BA676" i="4"/>
  <c r="AV676" i="4"/>
  <c r="AU676" i="4"/>
  <c r="AS676" i="4"/>
  <c r="AR676" i="4"/>
  <c r="AP676" i="4"/>
  <c r="AN676" i="4"/>
  <c r="AM676" i="4"/>
  <c r="AL676" i="4"/>
  <c r="AK676" i="4"/>
  <c r="AD676" i="4"/>
  <c r="BE675" i="4"/>
  <c r="BD675" i="4"/>
  <c r="BC675" i="4"/>
  <c r="BB675" i="4"/>
  <c r="BA675" i="4"/>
  <c r="AV675" i="4"/>
  <c r="AS675" i="4"/>
  <c r="AP675" i="4"/>
  <c r="AM675" i="4"/>
  <c r="AL675" i="4"/>
  <c r="AD675" i="4"/>
  <c r="BE674" i="4"/>
  <c r="BD674" i="4"/>
  <c r="BC674" i="4"/>
  <c r="BB674" i="4"/>
  <c r="BA674" i="4"/>
  <c r="AV674" i="4"/>
  <c r="AU674" i="4"/>
  <c r="AS674" i="4"/>
  <c r="AR674" i="4"/>
  <c r="AP674" i="4"/>
  <c r="AN674" i="4"/>
  <c r="AM674" i="4"/>
  <c r="AL674" i="4"/>
  <c r="AK674" i="4"/>
  <c r="AD674" i="4"/>
  <c r="BE673" i="4"/>
  <c r="BD673" i="4"/>
  <c r="BC673" i="4"/>
  <c r="BB673" i="4"/>
  <c r="BA673" i="4"/>
  <c r="AS673" i="4"/>
  <c r="AP673" i="4"/>
  <c r="AL673" i="4"/>
  <c r="AD673" i="4"/>
  <c r="BE672" i="4"/>
  <c r="BD672" i="4"/>
  <c r="BC672" i="4"/>
  <c r="BB672" i="4"/>
  <c r="BA672" i="4"/>
  <c r="AV672" i="4"/>
  <c r="AU672" i="4"/>
  <c r="AS672" i="4"/>
  <c r="AR672" i="4"/>
  <c r="AP672" i="4"/>
  <c r="AN672" i="4"/>
  <c r="AM672" i="4"/>
  <c r="AL672" i="4"/>
  <c r="AK672" i="4"/>
  <c r="AD672" i="4"/>
  <c r="BE671" i="4"/>
  <c r="BD671" i="4"/>
  <c r="BC671" i="4"/>
  <c r="BB671" i="4"/>
  <c r="BA671" i="4"/>
  <c r="AS671" i="4"/>
  <c r="AR671" i="4"/>
  <c r="AP671" i="4"/>
  <c r="AL671" i="4"/>
  <c r="AK671" i="4"/>
  <c r="AD671" i="4"/>
  <c r="BE670" i="4"/>
  <c r="BD670" i="4"/>
  <c r="BC670" i="4"/>
  <c r="BB670" i="4"/>
  <c r="BA670" i="4"/>
  <c r="AU670" i="4"/>
  <c r="AS670" i="4"/>
  <c r="AR670" i="4"/>
  <c r="AM670" i="4"/>
  <c r="AL670" i="4"/>
  <c r="AD670" i="4"/>
  <c r="BE669" i="4"/>
  <c r="BD669" i="4"/>
  <c r="BC669" i="4"/>
  <c r="BB669" i="4"/>
  <c r="BA669" i="4"/>
  <c r="AV669" i="4"/>
  <c r="AR669" i="4"/>
  <c r="AM669" i="4"/>
  <c r="AK669" i="4"/>
  <c r="AD669" i="4"/>
  <c r="BE668" i="4"/>
  <c r="BD668" i="4"/>
  <c r="BC668" i="4"/>
  <c r="BB668" i="4"/>
  <c r="BA668" i="4"/>
  <c r="AU668" i="4"/>
  <c r="AL668" i="4"/>
  <c r="AD668" i="4"/>
  <c r="BE667" i="4"/>
  <c r="BD667" i="4"/>
  <c r="BC667" i="4"/>
  <c r="BB667" i="4"/>
  <c r="BA667" i="4"/>
  <c r="AV667" i="4"/>
  <c r="AU667" i="4"/>
  <c r="AS667" i="4"/>
  <c r="AR667" i="4"/>
  <c r="AP667" i="4"/>
  <c r="AN667" i="4"/>
  <c r="AM667" i="4"/>
  <c r="AL667" i="4"/>
  <c r="AK667" i="4"/>
  <c r="AD667" i="4"/>
  <c r="BE666" i="4"/>
  <c r="BD666" i="4"/>
  <c r="BC666" i="4"/>
  <c r="BB666" i="4"/>
  <c r="BA666" i="4"/>
  <c r="AV666" i="4"/>
  <c r="AU666" i="4"/>
  <c r="AS666" i="4"/>
  <c r="AR666" i="4"/>
  <c r="AP666" i="4"/>
  <c r="AN666" i="4"/>
  <c r="AM666" i="4"/>
  <c r="AL666" i="4"/>
  <c r="AK666" i="4"/>
  <c r="AD666" i="4"/>
  <c r="BE665" i="4"/>
  <c r="BD665" i="4"/>
  <c r="BC665" i="4"/>
  <c r="BB665" i="4"/>
  <c r="BA665" i="4"/>
  <c r="AV665" i="4"/>
  <c r="AU665" i="4"/>
  <c r="AS665" i="4"/>
  <c r="AR665" i="4"/>
  <c r="AP665" i="4"/>
  <c r="AN665" i="4"/>
  <c r="AM665" i="4"/>
  <c r="AL665" i="4"/>
  <c r="AK665" i="4"/>
  <c r="AD665" i="4"/>
  <c r="BE664" i="4"/>
  <c r="BD664" i="4"/>
  <c r="BC664" i="4"/>
  <c r="BB664" i="4"/>
  <c r="BA664" i="4"/>
  <c r="AV664" i="4"/>
  <c r="AU664" i="4"/>
  <c r="AS664" i="4"/>
  <c r="AR664" i="4"/>
  <c r="AP664" i="4"/>
  <c r="AN664" i="4"/>
  <c r="AM664" i="4"/>
  <c r="AL664" i="4"/>
  <c r="AK664" i="4"/>
  <c r="AD664" i="4"/>
  <c r="BE663" i="4"/>
  <c r="BD663" i="4"/>
  <c r="BC663" i="4"/>
  <c r="BB663" i="4"/>
  <c r="BA663" i="4"/>
  <c r="AV663" i="4"/>
  <c r="AS663" i="4"/>
  <c r="AR663" i="4"/>
  <c r="AP663" i="4"/>
  <c r="AM663" i="4"/>
  <c r="AL663" i="4"/>
  <c r="AK663" i="4"/>
  <c r="AD663" i="4"/>
  <c r="BE662" i="4"/>
  <c r="BD662" i="4"/>
  <c r="BC662" i="4"/>
  <c r="BB662" i="4"/>
  <c r="BA662" i="4"/>
  <c r="AV662" i="4"/>
  <c r="AU662" i="4"/>
  <c r="AS662" i="4"/>
  <c r="AR662" i="4"/>
  <c r="AP662" i="4"/>
  <c r="AN662" i="4"/>
  <c r="AM662" i="4"/>
  <c r="AL662" i="4"/>
  <c r="AK662" i="4"/>
  <c r="AD662" i="4"/>
  <c r="BE661" i="4"/>
  <c r="BD661" i="4"/>
  <c r="BC661" i="4"/>
  <c r="BB661" i="4"/>
  <c r="BA661" i="4"/>
  <c r="AV661" i="4"/>
  <c r="AU661" i="4"/>
  <c r="AS661" i="4"/>
  <c r="AR661" i="4"/>
  <c r="AP661" i="4"/>
  <c r="AN661" i="4"/>
  <c r="AM661" i="4"/>
  <c r="AL661" i="4"/>
  <c r="AK661" i="4"/>
  <c r="AD661" i="4"/>
  <c r="BE660" i="4"/>
  <c r="BD660" i="4"/>
  <c r="BC660" i="4"/>
  <c r="BB660" i="4"/>
  <c r="BA660" i="4"/>
  <c r="AU660" i="4"/>
  <c r="AS660" i="4"/>
  <c r="AR660" i="4"/>
  <c r="AN660" i="4"/>
  <c r="AM660" i="4"/>
  <c r="AL660" i="4"/>
  <c r="AD660" i="4"/>
  <c r="BE659" i="4"/>
  <c r="BD659" i="4"/>
  <c r="BC659" i="4"/>
  <c r="BB659" i="4"/>
  <c r="BA659" i="4"/>
  <c r="AV659" i="4"/>
  <c r="AS659" i="4"/>
  <c r="AR659" i="4"/>
  <c r="AP659" i="4"/>
  <c r="AM659" i="4"/>
  <c r="AL659" i="4"/>
  <c r="AK659" i="4"/>
  <c r="AD659" i="4"/>
  <c r="BE658" i="4"/>
  <c r="BD658" i="4"/>
  <c r="BC658" i="4"/>
  <c r="BB658" i="4"/>
  <c r="BA658" i="4"/>
  <c r="AV658" i="4"/>
  <c r="AU658" i="4"/>
  <c r="AS658" i="4"/>
  <c r="AR658" i="4"/>
  <c r="AP658" i="4"/>
  <c r="AN658" i="4"/>
  <c r="AM658" i="4"/>
  <c r="AL658" i="4"/>
  <c r="AK658" i="4"/>
  <c r="AD658" i="4"/>
  <c r="BE657" i="4"/>
  <c r="BD657" i="4"/>
  <c r="BC657" i="4"/>
  <c r="BB657" i="4"/>
  <c r="BA657" i="4"/>
  <c r="AV657" i="4"/>
  <c r="AS657" i="4"/>
  <c r="AR657" i="4"/>
  <c r="AP657" i="4"/>
  <c r="AM657" i="4"/>
  <c r="AL657" i="4"/>
  <c r="AK657" i="4"/>
  <c r="AD657" i="4"/>
  <c r="BE656" i="4"/>
  <c r="BD656" i="4"/>
  <c r="BC656" i="4"/>
  <c r="BB656" i="4"/>
  <c r="BA656" i="4"/>
  <c r="AV656" i="4"/>
  <c r="AU656" i="4"/>
  <c r="AS656" i="4"/>
  <c r="AR656" i="4"/>
  <c r="AP656" i="4"/>
  <c r="AN656" i="4"/>
  <c r="AM656" i="4"/>
  <c r="AL656" i="4"/>
  <c r="AK656" i="4"/>
  <c r="AD656" i="4"/>
  <c r="BE655" i="4"/>
  <c r="BD655" i="4"/>
  <c r="BC655" i="4"/>
  <c r="BB655" i="4"/>
  <c r="BA655" i="4"/>
  <c r="AS655" i="4"/>
  <c r="AL655" i="4"/>
  <c r="AD655" i="4"/>
  <c r="BE654" i="4"/>
  <c r="BD654" i="4"/>
  <c r="BC654" i="4"/>
  <c r="BB654" i="4"/>
  <c r="BA654" i="4"/>
  <c r="AS654" i="4"/>
  <c r="AR654" i="4"/>
  <c r="AN654" i="4"/>
  <c r="AL654" i="4"/>
  <c r="AD654" i="4"/>
  <c r="BE653" i="4"/>
  <c r="BD653" i="4"/>
  <c r="BC653" i="4"/>
  <c r="BB653" i="4"/>
  <c r="BA653" i="4"/>
  <c r="AV653" i="4"/>
  <c r="AU653" i="4"/>
  <c r="AS653" i="4"/>
  <c r="AR653" i="4"/>
  <c r="AP653" i="4"/>
  <c r="AN653" i="4"/>
  <c r="AM653" i="4"/>
  <c r="AL653" i="4"/>
  <c r="AK653" i="4"/>
  <c r="AD653" i="4"/>
  <c r="BE652" i="4"/>
  <c r="BD652" i="4"/>
  <c r="BC652" i="4"/>
  <c r="BB652" i="4"/>
  <c r="BA652" i="4"/>
  <c r="AV652" i="4"/>
  <c r="AR652" i="4"/>
  <c r="AP652" i="4"/>
  <c r="AN652" i="4"/>
  <c r="AK652" i="4"/>
  <c r="AD652" i="4"/>
  <c r="BE651" i="4"/>
  <c r="BD651" i="4"/>
  <c r="BC651" i="4"/>
  <c r="BB651" i="4"/>
  <c r="BA651" i="4"/>
  <c r="AV651" i="4"/>
  <c r="AU651" i="4"/>
  <c r="AS651" i="4"/>
  <c r="AR651" i="4"/>
  <c r="AP651" i="4"/>
  <c r="AN651" i="4"/>
  <c r="AM651" i="4"/>
  <c r="AL651" i="4"/>
  <c r="AK651" i="4"/>
  <c r="AD651" i="4"/>
  <c r="BE650" i="4"/>
  <c r="BD650" i="4"/>
  <c r="BC650" i="4"/>
  <c r="BB650" i="4"/>
  <c r="BA650" i="4"/>
  <c r="AV650" i="4"/>
  <c r="AU650" i="4"/>
  <c r="AS650" i="4"/>
  <c r="AR650" i="4"/>
  <c r="AP650" i="4"/>
  <c r="AN650" i="4"/>
  <c r="AM650" i="4"/>
  <c r="AL650" i="4"/>
  <c r="AK650" i="4"/>
  <c r="AD650" i="4"/>
  <c r="BE649" i="4"/>
  <c r="BD649" i="4"/>
  <c r="BC649" i="4"/>
  <c r="BB649" i="4"/>
  <c r="BA649" i="4"/>
  <c r="AV649" i="4"/>
  <c r="AU649" i="4"/>
  <c r="AS649" i="4"/>
  <c r="AR649" i="4"/>
  <c r="AP649" i="4"/>
  <c r="AN649" i="4"/>
  <c r="AM649" i="4"/>
  <c r="AL649" i="4"/>
  <c r="AK649" i="4"/>
  <c r="AD649" i="4"/>
  <c r="BE648" i="4"/>
  <c r="BD648" i="4"/>
  <c r="BC648" i="4"/>
  <c r="BB648" i="4"/>
  <c r="BA648" i="4"/>
  <c r="AV648" i="4"/>
  <c r="AU648" i="4"/>
  <c r="AS648" i="4"/>
  <c r="AR648" i="4"/>
  <c r="AP648" i="4"/>
  <c r="AN648" i="4"/>
  <c r="AM648" i="4"/>
  <c r="AL648" i="4"/>
  <c r="AK648" i="4"/>
  <c r="AD648" i="4"/>
  <c r="BE647" i="4"/>
  <c r="BD647" i="4"/>
  <c r="BC647" i="4"/>
  <c r="BB647" i="4"/>
  <c r="BA647" i="4"/>
  <c r="AS647" i="4"/>
  <c r="AR647" i="4"/>
  <c r="AP647" i="4"/>
  <c r="AL647" i="4"/>
  <c r="AK647" i="4"/>
  <c r="AD647" i="4"/>
  <c r="BE646" i="4"/>
  <c r="BD646" i="4"/>
  <c r="BC646" i="4"/>
  <c r="BB646" i="4"/>
  <c r="BA646" i="4"/>
  <c r="AV646" i="4"/>
  <c r="AU646" i="4"/>
  <c r="AS646" i="4"/>
  <c r="AR646" i="4"/>
  <c r="AP646" i="4"/>
  <c r="AN646" i="4"/>
  <c r="AM646" i="4"/>
  <c r="AL646" i="4"/>
  <c r="AK646" i="4"/>
  <c r="AD646" i="4"/>
  <c r="BE645" i="4"/>
  <c r="BD645" i="4"/>
  <c r="BC645" i="4"/>
  <c r="BB645" i="4"/>
  <c r="BA645" i="4"/>
  <c r="AV645" i="4"/>
  <c r="AS645" i="4"/>
  <c r="AP645" i="4"/>
  <c r="AM645" i="4"/>
  <c r="AL645" i="4"/>
  <c r="AD645" i="4"/>
  <c r="BE644" i="4"/>
  <c r="BD644" i="4"/>
  <c r="BC644" i="4"/>
  <c r="BB644" i="4"/>
  <c r="BA644" i="4"/>
  <c r="AV644" i="4"/>
  <c r="AU644" i="4"/>
  <c r="AR644" i="4"/>
  <c r="AP644" i="4"/>
  <c r="AN644" i="4"/>
  <c r="AL644" i="4"/>
  <c r="AK644" i="4"/>
  <c r="AD644" i="4"/>
  <c r="BE643" i="4"/>
  <c r="BD643" i="4"/>
  <c r="BC643" i="4"/>
  <c r="BB643" i="4"/>
  <c r="BA643" i="4"/>
  <c r="AV643" i="4"/>
  <c r="AS643" i="4"/>
  <c r="AP643" i="4"/>
  <c r="AM643" i="4"/>
  <c r="AL643" i="4"/>
  <c r="AD643" i="4"/>
  <c r="BE642" i="4"/>
  <c r="BD642" i="4"/>
  <c r="BC642" i="4"/>
  <c r="BB642" i="4"/>
  <c r="BA642" i="4"/>
  <c r="AV642" i="4"/>
  <c r="AU642" i="4"/>
  <c r="AS642" i="4"/>
  <c r="AR642" i="4"/>
  <c r="AP642" i="4"/>
  <c r="AN642" i="4"/>
  <c r="AM642" i="4"/>
  <c r="AL642" i="4"/>
  <c r="AK642" i="4"/>
  <c r="AD642" i="4"/>
  <c r="BE641" i="4"/>
  <c r="BD641" i="4"/>
  <c r="BC641" i="4"/>
  <c r="BB641" i="4"/>
  <c r="BA641" i="4"/>
  <c r="AV641" i="4"/>
  <c r="AS641" i="4"/>
  <c r="AR641" i="4"/>
  <c r="AP641" i="4"/>
  <c r="AM641" i="4"/>
  <c r="AL641" i="4"/>
  <c r="AK641" i="4"/>
  <c r="AD641" i="4"/>
  <c r="BE640" i="4"/>
  <c r="BD640" i="4"/>
  <c r="BC640" i="4"/>
  <c r="BB640" i="4"/>
  <c r="BA640" i="4"/>
  <c r="AV640" i="4"/>
  <c r="AU640" i="4"/>
  <c r="AS640" i="4"/>
  <c r="AR640" i="4"/>
  <c r="AP640" i="4"/>
  <c r="AN640" i="4"/>
  <c r="AM640" i="4"/>
  <c r="AL640" i="4"/>
  <c r="AK640" i="4"/>
  <c r="AD640" i="4"/>
  <c r="BE639" i="4"/>
  <c r="BD639" i="4"/>
  <c r="BC639" i="4"/>
  <c r="BB639" i="4"/>
  <c r="BA639" i="4"/>
  <c r="AR639" i="4"/>
  <c r="AD639" i="4"/>
  <c r="BE638" i="4"/>
  <c r="BD638" i="4"/>
  <c r="BC638" i="4"/>
  <c r="BB638" i="4"/>
  <c r="BA638" i="4"/>
  <c r="AV638" i="4"/>
  <c r="AU638" i="4"/>
  <c r="AS638" i="4"/>
  <c r="AR638" i="4"/>
  <c r="AP638" i="4"/>
  <c r="AN638" i="4"/>
  <c r="AM638" i="4"/>
  <c r="AL638" i="4"/>
  <c r="AK638" i="4"/>
  <c r="AD638" i="4"/>
  <c r="BE637" i="4"/>
  <c r="BD637" i="4"/>
  <c r="BC637" i="4"/>
  <c r="BB637" i="4"/>
  <c r="BA637" i="4"/>
  <c r="AV637" i="4"/>
  <c r="AS637" i="4"/>
  <c r="AR637" i="4"/>
  <c r="AP637" i="4"/>
  <c r="AM637" i="4"/>
  <c r="AL637" i="4"/>
  <c r="AK637" i="4"/>
  <c r="AD637" i="4"/>
  <c r="BE636" i="4"/>
  <c r="BD636" i="4"/>
  <c r="BC636" i="4"/>
  <c r="BB636" i="4"/>
  <c r="BA636" i="4"/>
  <c r="AV636" i="4"/>
  <c r="AU636" i="4"/>
  <c r="AS636" i="4"/>
  <c r="AR636" i="4"/>
  <c r="AP636" i="4"/>
  <c r="AN636" i="4"/>
  <c r="AM636" i="4"/>
  <c r="AL636" i="4"/>
  <c r="AK636" i="4"/>
  <c r="AD636" i="4"/>
  <c r="BE635" i="4"/>
  <c r="BD635" i="4"/>
  <c r="BC635" i="4"/>
  <c r="BB635" i="4"/>
  <c r="BA635" i="4"/>
  <c r="AV635" i="4"/>
  <c r="AU635" i="4"/>
  <c r="AS635" i="4"/>
  <c r="AP635" i="4"/>
  <c r="AN635" i="4"/>
  <c r="AM635" i="4"/>
  <c r="AK635" i="4"/>
  <c r="AD635" i="4"/>
  <c r="BE634" i="4"/>
  <c r="BD634" i="4"/>
  <c r="BC634" i="4"/>
  <c r="BB634" i="4"/>
  <c r="BA634" i="4"/>
  <c r="AV634" i="4"/>
  <c r="AU634" i="4"/>
  <c r="AS634" i="4"/>
  <c r="AR634" i="4"/>
  <c r="AP634" i="4"/>
  <c r="AN634" i="4"/>
  <c r="AM634" i="4"/>
  <c r="AL634" i="4"/>
  <c r="AK634" i="4"/>
  <c r="AD634" i="4"/>
  <c r="BE633" i="4"/>
  <c r="BD633" i="4"/>
  <c r="BC633" i="4"/>
  <c r="BB633" i="4"/>
  <c r="BA633" i="4"/>
  <c r="AV633" i="4"/>
  <c r="AR633" i="4"/>
  <c r="AM633" i="4"/>
  <c r="AK633" i="4"/>
  <c r="AD633" i="4"/>
  <c r="BE632" i="4"/>
  <c r="BD632" i="4"/>
  <c r="BC632" i="4"/>
  <c r="BB632" i="4"/>
  <c r="BA632" i="4"/>
  <c r="AU632" i="4"/>
  <c r="AP632" i="4"/>
  <c r="AL632" i="4"/>
  <c r="AD632" i="4"/>
  <c r="BE631" i="4"/>
  <c r="BD631" i="4"/>
  <c r="BC631" i="4"/>
  <c r="BB631" i="4"/>
  <c r="BA631" i="4"/>
  <c r="AV631" i="4"/>
  <c r="AS631" i="4"/>
  <c r="AR631" i="4"/>
  <c r="AP631" i="4"/>
  <c r="AM631" i="4"/>
  <c r="AL631" i="4"/>
  <c r="AK631" i="4"/>
  <c r="AD631" i="4"/>
  <c r="BE630" i="4"/>
  <c r="BD630" i="4"/>
  <c r="BC630" i="4"/>
  <c r="BB630" i="4"/>
  <c r="BA630" i="4"/>
  <c r="AV630" i="4"/>
  <c r="AU630" i="4"/>
  <c r="AS630" i="4"/>
  <c r="AR630" i="4"/>
  <c r="AP630" i="4"/>
  <c r="AN630" i="4"/>
  <c r="AM630" i="4"/>
  <c r="AL630" i="4"/>
  <c r="AK630" i="4"/>
  <c r="AD630" i="4"/>
  <c r="BE629" i="4"/>
  <c r="BD629" i="4"/>
  <c r="BC629" i="4"/>
  <c r="BB629" i="4"/>
  <c r="BA629" i="4"/>
  <c r="AV629" i="4"/>
  <c r="AU629" i="4"/>
  <c r="AS629" i="4"/>
  <c r="AN629" i="4"/>
  <c r="AM629" i="4"/>
  <c r="AK629" i="4"/>
  <c r="AD629" i="4"/>
  <c r="BE628" i="4"/>
  <c r="BD628" i="4"/>
  <c r="BC628" i="4"/>
  <c r="BB628" i="4"/>
  <c r="BA628" i="4"/>
  <c r="AV628" i="4"/>
  <c r="AU628" i="4"/>
  <c r="AS628" i="4"/>
  <c r="AR628" i="4"/>
  <c r="AP628" i="4"/>
  <c r="AN628" i="4"/>
  <c r="AM628" i="4"/>
  <c r="AL628" i="4"/>
  <c r="AK628" i="4"/>
  <c r="AD628" i="4"/>
  <c r="BE627" i="4"/>
  <c r="BD627" i="4"/>
  <c r="BC627" i="4"/>
  <c r="BB627" i="4"/>
  <c r="BA627" i="4"/>
  <c r="AV627" i="4"/>
  <c r="AS627" i="4"/>
  <c r="AR627" i="4"/>
  <c r="AP627" i="4"/>
  <c r="AM627" i="4"/>
  <c r="AL627" i="4"/>
  <c r="AK627" i="4"/>
  <c r="AD627" i="4"/>
  <c r="BE626" i="4"/>
  <c r="BD626" i="4"/>
  <c r="BC626" i="4"/>
  <c r="BB626" i="4"/>
  <c r="BA626" i="4"/>
  <c r="AV626" i="4"/>
  <c r="AU626" i="4"/>
  <c r="AS626" i="4"/>
  <c r="AR626" i="4"/>
  <c r="AP626" i="4"/>
  <c r="AN626" i="4"/>
  <c r="AM626" i="4"/>
  <c r="AL626" i="4"/>
  <c r="AK626" i="4"/>
  <c r="AD626" i="4"/>
  <c r="BE625" i="4"/>
  <c r="BD625" i="4"/>
  <c r="BC625" i="4"/>
  <c r="BB625" i="4"/>
  <c r="BA625" i="4"/>
  <c r="AV625" i="4"/>
  <c r="AU625" i="4"/>
  <c r="AS625" i="4"/>
  <c r="AR625" i="4"/>
  <c r="AP625" i="4"/>
  <c r="AN625" i="4"/>
  <c r="AM625" i="4"/>
  <c r="AL625" i="4"/>
  <c r="AK625" i="4"/>
  <c r="AD625" i="4"/>
  <c r="BE624" i="4"/>
  <c r="BD624" i="4"/>
  <c r="BC624" i="4"/>
  <c r="BB624" i="4"/>
  <c r="BA624" i="4"/>
  <c r="AV624" i="4"/>
  <c r="AU624" i="4"/>
  <c r="AS624" i="4"/>
  <c r="AR624" i="4"/>
  <c r="AP624" i="4"/>
  <c r="AN624" i="4"/>
  <c r="AM624" i="4"/>
  <c r="AL624" i="4"/>
  <c r="AK624" i="4"/>
  <c r="AD624" i="4"/>
  <c r="BE623" i="4"/>
  <c r="BD623" i="4"/>
  <c r="BC623" i="4"/>
  <c r="BB623" i="4"/>
  <c r="BA623" i="4"/>
  <c r="AP623" i="4"/>
  <c r="AD623" i="4"/>
  <c r="BE622" i="4"/>
  <c r="BD622" i="4"/>
  <c r="BC622" i="4"/>
  <c r="BB622" i="4"/>
  <c r="BA622" i="4"/>
  <c r="AU622" i="4"/>
  <c r="AS622" i="4"/>
  <c r="AR622" i="4"/>
  <c r="AN622" i="4"/>
  <c r="AM622" i="4"/>
  <c r="AL622" i="4"/>
  <c r="AD622" i="4"/>
  <c r="BE621" i="4"/>
  <c r="BD621" i="4"/>
  <c r="BC621" i="4"/>
  <c r="BB621" i="4"/>
  <c r="BA621" i="4"/>
  <c r="AV621" i="4"/>
  <c r="AU621" i="4"/>
  <c r="AS621" i="4"/>
  <c r="AR621" i="4"/>
  <c r="AP621" i="4"/>
  <c r="AN621" i="4"/>
  <c r="AM621" i="4"/>
  <c r="AL621" i="4"/>
  <c r="AK621" i="4"/>
  <c r="AD621" i="4"/>
  <c r="BE620" i="4"/>
  <c r="BD620" i="4"/>
  <c r="BC620" i="4"/>
  <c r="BB620" i="4"/>
  <c r="BA620" i="4"/>
  <c r="AV620" i="4"/>
  <c r="AU620" i="4"/>
  <c r="AS620" i="4"/>
  <c r="AR620" i="4"/>
  <c r="AP620" i="4"/>
  <c r="AN620" i="4"/>
  <c r="AM620" i="4"/>
  <c r="AL620" i="4"/>
  <c r="AK620" i="4"/>
  <c r="AD620" i="4"/>
  <c r="BE619" i="4"/>
  <c r="BD619" i="4"/>
  <c r="BC619" i="4"/>
  <c r="BB619" i="4"/>
  <c r="BA619" i="4"/>
  <c r="AV619" i="4"/>
  <c r="AS619" i="4"/>
  <c r="AP619" i="4"/>
  <c r="AN619" i="4"/>
  <c r="AK619" i="4"/>
  <c r="AD619" i="4"/>
  <c r="BE618" i="4"/>
  <c r="BD618" i="4"/>
  <c r="BC618" i="4"/>
  <c r="BB618" i="4"/>
  <c r="BA618" i="4"/>
  <c r="AV618" i="4"/>
  <c r="AU618" i="4"/>
  <c r="AS618" i="4"/>
  <c r="AR618" i="4"/>
  <c r="AP618" i="4"/>
  <c r="AN618" i="4"/>
  <c r="AM618" i="4"/>
  <c r="AL618" i="4"/>
  <c r="AK618" i="4"/>
  <c r="AD618" i="4"/>
  <c r="BE617" i="4"/>
  <c r="BD617" i="4"/>
  <c r="BC617" i="4"/>
  <c r="BB617" i="4"/>
  <c r="BA617" i="4"/>
  <c r="AV617" i="4"/>
  <c r="AU617" i="4"/>
  <c r="AS617" i="4"/>
  <c r="AR617" i="4"/>
  <c r="AP617" i="4"/>
  <c r="AN617" i="4"/>
  <c r="AM617" i="4"/>
  <c r="AL617" i="4"/>
  <c r="AK617" i="4"/>
  <c r="AD617" i="4"/>
  <c r="BE616" i="4"/>
  <c r="BD616" i="4"/>
  <c r="BC616" i="4"/>
  <c r="BB616" i="4"/>
  <c r="BA616" i="4"/>
  <c r="AU616" i="4"/>
  <c r="AD616" i="4"/>
  <c r="BE615" i="4"/>
  <c r="BD615" i="4"/>
  <c r="BC615" i="4"/>
  <c r="BB615" i="4"/>
  <c r="BA615" i="4"/>
  <c r="AS615" i="4"/>
  <c r="AR615" i="4"/>
  <c r="AP615" i="4"/>
  <c r="AL615" i="4"/>
  <c r="AK615" i="4"/>
  <c r="AD615" i="4"/>
  <c r="BE614" i="4"/>
  <c r="BD614" i="4"/>
  <c r="BC614" i="4"/>
  <c r="BB614" i="4"/>
  <c r="BA614" i="4"/>
  <c r="AV614" i="4"/>
  <c r="AU614" i="4"/>
  <c r="AS614" i="4"/>
  <c r="AR614" i="4"/>
  <c r="AP614" i="4"/>
  <c r="AN614" i="4"/>
  <c r="AM614" i="4"/>
  <c r="AL614" i="4"/>
  <c r="AK614" i="4"/>
  <c r="AD614" i="4"/>
  <c r="BE613" i="4"/>
  <c r="BD613" i="4"/>
  <c r="BC613" i="4"/>
  <c r="BB613" i="4"/>
  <c r="BA613" i="4"/>
  <c r="AV613" i="4"/>
  <c r="AS613" i="4"/>
  <c r="AR613" i="4"/>
  <c r="AP613" i="4"/>
  <c r="AM613" i="4"/>
  <c r="AL613" i="4"/>
  <c r="AK613" i="4"/>
  <c r="AD613" i="4"/>
  <c r="BE612" i="4"/>
  <c r="BD612" i="4"/>
  <c r="BC612" i="4"/>
  <c r="BB612" i="4"/>
  <c r="BA612" i="4"/>
  <c r="AV612" i="4"/>
  <c r="AU612" i="4"/>
  <c r="AP612" i="4"/>
  <c r="AN612" i="4"/>
  <c r="AL612" i="4"/>
  <c r="AD612" i="4"/>
  <c r="BE611" i="4"/>
  <c r="BD611" i="4"/>
  <c r="BC611" i="4"/>
  <c r="BB611" i="4"/>
  <c r="BA611" i="4"/>
  <c r="AV611" i="4"/>
  <c r="AS611" i="4"/>
  <c r="AP611" i="4"/>
  <c r="AM611" i="4"/>
  <c r="AL611" i="4"/>
  <c r="AD611" i="4"/>
  <c r="BE610" i="4"/>
  <c r="BD610" i="4"/>
  <c r="BC610" i="4"/>
  <c r="BB610" i="4"/>
  <c r="BA610" i="4"/>
  <c r="AV610" i="4"/>
  <c r="AU610" i="4"/>
  <c r="AS610" i="4"/>
  <c r="AR610" i="4"/>
  <c r="AP610" i="4"/>
  <c r="AN610" i="4"/>
  <c r="AM610" i="4"/>
  <c r="AL610" i="4"/>
  <c r="AK610" i="4"/>
  <c r="AD610" i="4"/>
  <c r="BE609" i="4"/>
  <c r="BD609" i="4"/>
  <c r="BC609" i="4"/>
  <c r="BB609" i="4"/>
  <c r="BA609" i="4"/>
  <c r="AK609" i="4"/>
  <c r="AD609" i="4"/>
  <c r="BE608" i="4"/>
  <c r="BD608" i="4"/>
  <c r="BC608" i="4"/>
  <c r="BB608" i="4"/>
  <c r="BA608" i="4"/>
  <c r="AV608" i="4"/>
  <c r="AU608" i="4"/>
  <c r="AS608" i="4"/>
  <c r="AR608" i="4"/>
  <c r="AP608" i="4"/>
  <c r="AN608" i="4"/>
  <c r="AM608" i="4"/>
  <c r="AL608" i="4"/>
  <c r="AK608" i="4"/>
  <c r="AD608" i="4"/>
  <c r="BE607" i="4"/>
  <c r="BD607" i="4"/>
  <c r="BC607" i="4"/>
  <c r="BB607" i="4"/>
  <c r="BA607" i="4"/>
  <c r="AS607" i="4"/>
  <c r="AR607" i="4"/>
  <c r="AP607" i="4"/>
  <c r="AL607" i="4"/>
  <c r="AK607" i="4"/>
  <c r="AD607" i="4"/>
  <c r="BE606" i="4"/>
  <c r="BD606" i="4"/>
  <c r="BC606" i="4"/>
  <c r="BB606" i="4"/>
  <c r="BA606" i="4"/>
  <c r="AN606" i="4"/>
  <c r="AD606" i="4"/>
  <c r="BE605" i="4"/>
  <c r="BD605" i="4"/>
  <c r="BC605" i="4"/>
  <c r="BB605" i="4"/>
  <c r="BA605" i="4"/>
  <c r="AV605" i="4"/>
  <c r="AS605" i="4"/>
  <c r="AR605" i="4"/>
  <c r="AP605" i="4"/>
  <c r="AM605" i="4"/>
  <c r="AL605" i="4"/>
  <c r="AK605" i="4"/>
  <c r="AD605" i="4"/>
  <c r="BE604" i="4"/>
  <c r="BD604" i="4"/>
  <c r="BC604" i="4"/>
  <c r="BB604" i="4"/>
  <c r="BA604" i="4"/>
  <c r="AV604" i="4"/>
  <c r="AR604" i="4"/>
  <c r="AN604" i="4"/>
  <c r="AK604" i="4"/>
  <c r="AD604" i="4"/>
  <c r="BE603" i="4"/>
  <c r="BD603" i="4"/>
  <c r="BC603" i="4"/>
  <c r="BB603" i="4"/>
  <c r="BA603" i="4"/>
  <c r="AV603" i="4"/>
  <c r="AU603" i="4"/>
  <c r="AS603" i="4"/>
  <c r="AR603" i="4"/>
  <c r="AP603" i="4"/>
  <c r="AN603" i="4"/>
  <c r="AM603" i="4"/>
  <c r="AL603" i="4"/>
  <c r="AK603" i="4"/>
  <c r="AD603" i="4"/>
  <c r="BE602" i="4"/>
  <c r="BD602" i="4"/>
  <c r="BC602" i="4"/>
  <c r="BB602" i="4"/>
  <c r="BA602" i="4"/>
  <c r="AV602" i="4"/>
  <c r="AU602" i="4"/>
  <c r="AS602" i="4"/>
  <c r="AR602" i="4"/>
  <c r="AP602" i="4"/>
  <c r="AN602" i="4"/>
  <c r="AM602" i="4"/>
  <c r="AL602" i="4"/>
  <c r="AK602" i="4"/>
  <c r="AD602" i="4"/>
  <c r="BE601" i="4"/>
  <c r="BD601" i="4"/>
  <c r="BC601" i="4"/>
  <c r="BB601" i="4"/>
  <c r="BA601" i="4"/>
  <c r="AV601" i="4"/>
  <c r="AS601" i="4"/>
  <c r="AR601" i="4"/>
  <c r="AP601" i="4"/>
  <c r="AM601" i="4"/>
  <c r="AL601" i="4"/>
  <c r="AK601" i="4"/>
  <c r="AD601" i="4"/>
  <c r="BE600" i="4"/>
  <c r="BD600" i="4"/>
  <c r="BC600" i="4"/>
  <c r="BB600" i="4"/>
  <c r="BA600" i="4"/>
  <c r="AV600" i="4"/>
  <c r="AU600" i="4"/>
  <c r="AS600" i="4"/>
  <c r="AR600" i="4"/>
  <c r="AP600" i="4"/>
  <c r="AN600" i="4"/>
  <c r="AM600" i="4"/>
  <c r="AL600" i="4"/>
  <c r="AK600" i="4"/>
  <c r="AD600" i="4"/>
  <c r="BE599" i="4"/>
  <c r="BD599" i="4"/>
  <c r="BC599" i="4"/>
  <c r="BB599" i="4"/>
  <c r="BA599" i="4"/>
  <c r="AV599" i="4"/>
  <c r="AS599" i="4"/>
  <c r="AR599" i="4"/>
  <c r="AP599" i="4"/>
  <c r="AM599" i="4"/>
  <c r="AL599" i="4"/>
  <c r="AK599" i="4"/>
  <c r="AD599" i="4"/>
  <c r="BE598" i="4"/>
  <c r="BD598" i="4"/>
  <c r="BC598" i="4"/>
  <c r="BB598" i="4"/>
  <c r="BA598" i="4"/>
  <c r="AV598" i="4"/>
  <c r="AU598" i="4"/>
  <c r="AS598" i="4"/>
  <c r="AR598" i="4"/>
  <c r="AP598" i="4"/>
  <c r="AN598" i="4"/>
  <c r="AM598" i="4"/>
  <c r="AL598" i="4"/>
  <c r="AK598" i="4"/>
  <c r="AD598" i="4"/>
  <c r="BE597" i="4"/>
  <c r="BD597" i="4"/>
  <c r="BC597" i="4"/>
  <c r="BB597" i="4"/>
  <c r="BA597" i="4"/>
  <c r="AV597" i="4"/>
  <c r="AU597" i="4"/>
  <c r="AS597" i="4"/>
  <c r="AR597" i="4"/>
  <c r="AP597" i="4"/>
  <c r="AN597" i="4"/>
  <c r="AM597" i="4"/>
  <c r="AL597" i="4"/>
  <c r="AK597" i="4"/>
  <c r="AD597" i="4"/>
  <c r="BE596" i="4"/>
  <c r="BD596" i="4"/>
  <c r="BC596" i="4"/>
  <c r="BB596" i="4"/>
  <c r="BA596" i="4"/>
  <c r="AV596" i="4"/>
  <c r="AU596" i="4"/>
  <c r="AS596" i="4"/>
  <c r="AR596" i="4"/>
  <c r="AP596" i="4"/>
  <c r="AN596" i="4"/>
  <c r="AM596" i="4"/>
  <c r="AL596" i="4"/>
  <c r="AK596" i="4"/>
  <c r="AD596" i="4"/>
  <c r="BE595" i="4"/>
  <c r="BD595" i="4"/>
  <c r="BC595" i="4"/>
  <c r="BB595" i="4"/>
  <c r="BA595" i="4"/>
  <c r="AV595" i="4"/>
  <c r="AS595" i="4"/>
  <c r="AR595" i="4"/>
  <c r="AP595" i="4"/>
  <c r="AM595" i="4"/>
  <c r="AL595" i="4"/>
  <c r="AK595" i="4"/>
  <c r="AD595" i="4"/>
  <c r="BE594" i="4"/>
  <c r="BD594" i="4"/>
  <c r="BC594" i="4"/>
  <c r="BB594" i="4"/>
  <c r="BA594" i="4"/>
  <c r="AV594" i="4"/>
  <c r="AU594" i="4"/>
  <c r="AS594" i="4"/>
  <c r="AR594" i="4"/>
  <c r="AP594" i="4"/>
  <c r="AN594" i="4"/>
  <c r="AM594" i="4"/>
  <c r="AL594" i="4"/>
  <c r="AK594" i="4"/>
  <c r="AD594" i="4"/>
  <c r="BE593" i="4"/>
  <c r="BD593" i="4"/>
  <c r="BC593" i="4"/>
  <c r="BB593" i="4"/>
  <c r="BA593" i="4"/>
  <c r="AV593" i="4"/>
  <c r="AU593" i="4"/>
  <c r="AS593" i="4"/>
  <c r="AR593" i="4"/>
  <c r="AP593" i="4"/>
  <c r="AN593" i="4"/>
  <c r="AM593" i="4"/>
  <c r="AL593" i="4"/>
  <c r="AK593" i="4"/>
  <c r="AD593" i="4"/>
  <c r="BE592" i="4"/>
  <c r="BD592" i="4"/>
  <c r="BC592" i="4"/>
  <c r="BB592" i="4"/>
  <c r="BA592" i="4"/>
  <c r="AV592" i="4"/>
  <c r="AU592" i="4"/>
  <c r="AS592" i="4"/>
  <c r="AR592" i="4"/>
  <c r="AP592" i="4"/>
  <c r="AN592" i="4"/>
  <c r="AM592" i="4"/>
  <c r="AL592" i="4"/>
  <c r="AK592" i="4"/>
  <c r="AD592" i="4"/>
  <c r="BE591" i="4"/>
  <c r="BD591" i="4"/>
  <c r="BC591" i="4"/>
  <c r="BB591" i="4"/>
  <c r="BA591" i="4"/>
  <c r="AL591" i="4"/>
  <c r="AD591" i="4"/>
  <c r="BE590" i="4"/>
  <c r="BD590" i="4"/>
  <c r="BC590" i="4"/>
  <c r="BB590" i="4"/>
  <c r="BA590" i="4"/>
  <c r="AU590" i="4"/>
  <c r="AS590" i="4"/>
  <c r="AN590" i="4"/>
  <c r="AM590" i="4"/>
  <c r="AL590" i="4"/>
  <c r="AD590" i="4"/>
  <c r="BE589" i="4"/>
  <c r="BD589" i="4"/>
  <c r="BC589" i="4"/>
  <c r="BB589" i="4"/>
  <c r="BA589" i="4"/>
  <c r="AL589" i="4"/>
  <c r="AD589" i="4"/>
  <c r="BE588" i="4"/>
  <c r="BD588" i="4"/>
  <c r="BC588" i="4"/>
  <c r="BB588" i="4"/>
  <c r="BA588" i="4"/>
  <c r="AV588" i="4"/>
  <c r="AR588" i="4"/>
  <c r="AP588" i="4"/>
  <c r="AN588" i="4"/>
  <c r="AK588" i="4"/>
  <c r="AD588" i="4"/>
  <c r="BE587" i="4"/>
  <c r="BD587" i="4"/>
  <c r="BC587" i="4"/>
  <c r="BB587" i="4"/>
  <c r="BA587" i="4"/>
  <c r="AM587" i="4"/>
  <c r="AD587" i="4"/>
  <c r="BE586" i="4"/>
  <c r="BD586" i="4"/>
  <c r="BC586" i="4"/>
  <c r="BB586" i="4"/>
  <c r="BA586" i="4"/>
  <c r="AV586" i="4"/>
  <c r="AU586" i="4"/>
  <c r="AS586" i="4"/>
  <c r="AR586" i="4"/>
  <c r="AP586" i="4"/>
  <c r="AN586" i="4"/>
  <c r="AM586" i="4"/>
  <c r="AL586" i="4"/>
  <c r="AK586" i="4"/>
  <c r="AD586" i="4"/>
  <c r="BE585" i="4"/>
  <c r="BD585" i="4"/>
  <c r="BC585" i="4"/>
  <c r="BB585" i="4"/>
  <c r="BA585" i="4"/>
  <c r="AV585" i="4"/>
  <c r="AU585" i="4"/>
  <c r="AS585" i="4"/>
  <c r="AR585" i="4"/>
  <c r="AP585" i="4"/>
  <c r="AN585" i="4"/>
  <c r="AM585" i="4"/>
  <c r="AL585" i="4"/>
  <c r="AK585" i="4"/>
  <c r="AD585" i="4"/>
  <c r="BE584" i="4"/>
  <c r="BD584" i="4"/>
  <c r="BC584" i="4"/>
  <c r="BB584" i="4"/>
  <c r="BA584" i="4"/>
  <c r="AV584" i="4"/>
  <c r="AR584" i="4"/>
  <c r="AN584" i="4"/>
  <c r="AK584" i="4"/>
  <c r="AD584" i="4"/>
  <c r="BE583" i="4"/>
  <c r="BD583" i="4"/>
  <c r="BC583" i="4"/>
  <c r="BB583" i="4"/>
  <c r="BA583" i="4"/>
  <c r="AS583" i="4"/>
  <c r="AR583" i="4"/>
  <c r="AP583" i="4"/>
  <c r="AL583" i="4"/>
  <c r="AK583" i="4"/>
  <c r="AD583" i="4"/>
  <c r="BE582" i="4"/>
  <c r="BD582" i="4"/>
  <c r="BC582" i="4"/>
  <c r="BB582" i="4"/>
  <c r="BA582" i="4"/>
  <c r="AV582" i="4"/>
  <c r="AU582" i="4"/>
  <c r="AS582" i="4"/>
  <c r="AR582" i="4"/>
  <c r="AP582" i="4"/>
  <c r="AN582" i="4"/>
  <c r="AM582" i="4"/>
  <c r="AL582" i="4"/>
  <c r="AK582" i="4"/>
  <c r="AD582" i="4"/>
  <c r="BE581" i="4"/>
  <c r="BD581" i="4"/>
  <c r="BC581" i="4"/>
  <c r="BB581" i="4"/>
  <c r="BA581" i="4"/>
  <c r="AV581" i="4"/>
  <c r="AS581" i="4"/>
  <c r="AP581" i="4"/>
  <c r="AM581" i="4"/>
  <c r="AL581" i="4"/>
  <c r="AD581" i="4"/>
  <c r="BE580" i="4"/>
  <c r="BD580" i="4"/>
  <c r="BC580" i="4"/>
  <c r="BB580" i="4"/>
  <c r="BA580" i="4"/>
  <c r="AV580" i="4"/>
  <c r="AU580" i="4"/>
  <c r="AS580" i="4"/>
  <c r="AR580" i="4"/>
  <c r="AP580" i="4"/>
  <c r="AN580" i="4"/>
  <c r="AM580" i="4"/>
  <c r="AL580" i="4"/>
  <c r="AK580" i="4"/>
  <c r="AD580" i="4"/>
  <c r="BE579" i="4"/>
  <c r="BD579" i="4"/>
  <c r="BC579" i="4"/>
  <c r="BB579" i="4"/>
  <c r="BA579" i="4"/>
  <c r="AV579" i="4"/>
  <c r="AS579" i="4"/>
  <c r="AP579" i="4"/>
  <c r="AM579" i="4"/>
  <c r="AL579" i="4"/>
  <c r="AD579" i="4"/>
  <c r="BE578" i="4"/>
  <c r="BD578" i="4"/>
  <c r="BC578" i="4"/>
  <c r="BB578" i="4"/>
  <c r="BA578" i="4"/>
  <c r="AV578" i="4"/>
  <c r="AU578" i="4"/>
  <c r="AS578" i="4"/>
  <c r="AR578" i="4"/>
  <c r="AP578" i="4"/>
  <c r="AN578" i="4"/>
  <c r="AM578" i="4"/>
  <c r="AL578" i="4"/>
  <c r="AK578" i="4"/>
  <c r="AD578" i="4"/>
  <c r="BE577" i="4"/>
  <c r="BD577" i="4"/>
  <c r="BC577" i="4"/>
  <c r="BB577" i="4"/>
  <c r="BA577" i="4"/>
  <c r="AV577" i="4"/>
  <c r="AU577" i="4"/>
  <c r="AS577" i="4"/>
  <c r="AR577" i="4"/>
  <c r="AP577" i="4"/>
  <c r="AN577" i="4"/>
  <c r="AM577" i="4"/>
  <c r="AL577" i="4"/>
  <c r="AK577" i="4"/>
  <c r="AD577" i="4"/>
  <c r="BE576" i="4"/>
  <c r="BD576" i="4"/>
  <c r="BC576" i="4"/>
  <c r="BB576" i="4"/>
  <c r="BA576" i="4"/>
  <c r="AV576" i="4"/>
  <c r="AU576" i="4"/>
  <c r="AS576" i="4"/>
  <c r="AR576" i="4"/>
  <c r="AP576" i="4"/>
  <c r="AN576" i="4"/>
  <c r="AM576" i="4"/>
  <c r="AL576" i="4"/>
  <c r="AK576" i="4"/>
  <c r="AD576" i="4"/>
  <c r="BE575" i="4"/>
  <c r="BD575" i="4"/>
  <c r="BC575" i="4"/>
  <c r="BB575" i="4"/>
  <c r="BA575" i="4"/>
  <c r="AS575" i="4"/>
  <c r="AR575" i="4"/>
  <c r="AP575" i="4"/>
  <c r="AK575" i="4"/>
  <c r="AD575" i="4"/>
  <c r="BE574" i="4"/>
  <c r="BD574" i="4"/>
  <c r="BC574" i="4"/>
  <c r="BB574" i="4"/>
  <c r="BA574" i="4"/>
  <c r="AV574" i="4"/>
  <c r="AU574" i="4"/>
  <c r="AS574" i="4"/>
  <c r="AR574" i="4"/>
  <c r="AP574" i="4"/>
  <c r="AN574" i="4"/>
  <c r="AM574" i="4"/>
  <c r="AL574" i="4"/>
  <c r="AK574" i="4"/>
  <c r="AD574" i="4"/>
  <c r="BE573" i="4"/>
  <c r="BD573" i="4"/>
  <c r="BC573" i="4"/>
  <c r="BB573" i="4"/>
  <c r="BA573" i="4"/>
  <c r="AV573" i="4"/>
  <c r="AU573" i="4"/>
  <c r="AS573" i="4"/>
  <c r="AR573" i="4"/>
  <c r="AP573" i="4"/>
  <c r="AN573" i="4"/>
  <c r="AM573" i="4"/>
  <c r="AL573" i="4"/>
  <c r="AK573" i="4"/>
  <c r="AD573" i="4"/>
  <c r="BE572" i="4"/>
  <c r="BD572" i="4"/>
  <c r="BC572" i="4"/>
  <c r="BB572" i="4"/>
  <c r="BA572" i="4"/>
  <c r="AV572" i="4"/>
  <c r="AU572" i="4"/>
  <c r="AP572" i="4"/>
  <c r="AN572" i="4"/>
  <c r="AL572" i="4"/>
  <c r="AD572" i="4"/>
  <c r="BE571" i="4"/>
  <c r="BD571" i="4"/>
  <c r="BC571" i="4"/>
  <c r="BB571" i="4"/>
  <c r="BA571" i="4"/>
  <c r="AV571" i="4"/>
  <c r="AU571" i="4"/>
  <c r="AS571" i="4"/>
  <c r="AR571" i="4"/>
  <c r="AP571" i="4"/>
  <c r="AN571" i="4"/>
  <c r="AM571" i="4"/>
  <c r="AL571" i="4"/>
  <c r="AK571" i="4"/>
  <c r="AD571" i="4"/>
  <c r="BE570" i="4"/>
  <c r="BD570" i="4"/>
  <c r="BC570" i="4"/>
  <c r="BB570" i="4"/>
  <c r="BA570" i="4"/>
  <c r="AV570" i="4"/>
  <c r="AU570" i="4"/>
  <c r="AS570" i="4"/>
  <c r="AR570" i="4"/>
  <c r="AP570" i="4"/>
  <c r="AN570" i="4"/>
  <c r="AM570" i="4"/>
  <c r="AL570" i="4"/>
  <c r="AK570" i="4"/>
  <c r="AD570" i="4"/>
  <c r="BE569" i="4"/>
  <c r="BD569" i="4"/>
  <c r="BC569" i="4"/>
  <c r="BB569" i="4"/>
  <c r="BA569" i="4"/>
  <c r="AV569" i="4"/>
  <c r="AR569" i="4"/>
  <c r="AM569" i="4"/>
  <c r="AK569" i="4"/>
  <c r="AD569" i="4"/>
  <c r="BE568" i="4"/>
  <c r="BD568" i="4"/>
  <c r="BC568" i="4"/>
  <c r="BB568" i="4"/>
  <c r="BA568" i="4"/>
  <c r="AV568" i="4"/>
  <c r="AU568" i="4"/>
  <c r="AS568" i="4"/>
  <c r="AR568" i="4"/>
  <c r="AP568" i="4"/>
  <c r="AN568" i="4"/>
  <c r="AM568" i="4"/>
  <c r="AL568" i="4"/>
  <c r="AK568" i="4"/>
  <c r="AD568" i="4"/>
  <c r="BE567" i="4"/>
  <c r="BD567" i="4"/>
  <c r="BC567" i="4"/>
  <c r="BB567" i="4"/>
  <c r="BA567" i="4"/>
  <c r="AV567" i="4"/>
  <c r="AS567" i="4"/>
  <c r="AR567" i="4"/>
  <c r="AP567" i="4"/>
  <c r="AM567" i="4"/>
  <c r="AL567" i="4"/>
  <c r="AK567" i="4"/>
  <c r="AD567" i="4"/>
  <c r="BE566" i="4"/>
  <c r="BD566" i="4"/>
  <c r="BC566" i="4"/>
  <c r="BB566" i="4"/>
  <c r="BA566" i="4"/>
  <c r="AV566" i="4"/>
  <c r="AU566" i="4"/>
  <c r="AS566" i="4"/>
  <c r="AR566" i="4"/>
  <c r="AP566" i="4"/>
  <c r="AN566" i="4"/>
  <c r="AM566" i="4"/>
  <c r="AL566" i="4"/>
  <c r="AK566" i="4"/>
  <c r="AD566" i="4"/>
  <c r="BE565" i="4"/>
  <c r="BD565" i="4"/>
  <c r="BC565" i="4"/>
  <c r="BB565" i="4"/>
  <c r="BA565" i="4"/>
  <c r="AV565" i="4"/>
  <c r="AU565" i="4"/>
  <c r="AS565" i="4"/>
  <c r="AR565" i="4"/>
  <c r="AP565" i="4"/>
  <c r="AN565" i="4"/>
  <c r="AM565" i="4"/>
  <c r="AL565" i="4"/>
  <c r="AK565" i="4"/>
  <c r="AD565" i="4"/>
  <c r="BE564" i="4"/>
  <c r="BD564" i="4"/>
  <c r="BC564" i="4"/>
  <c r="BB564" i="4"/>
  <c r="BA564" i="4"/>
  <c r="AV564" i="4"/>
  <c r="AU564" i="4"/>
  <c r="AS564" i="4"/>
  <c r="AR564" i="4"/>
  <c r="AP564" i="4"/>
  <c r="AN564" i="4"/>
  <c r="AM564" i="4"/>
  <c r="AL564" i="4"/>
  <c r="AK564" i="4"/>
  <c r="AD564" i="4"/>
  <c r="BE563" i="4"/>
  <c r="BD563" i="4"/>
  <c r="BC563" i="4"/>
  <c r="BB563" i="4"/>
  <c r="BA563" i="4"/>
  <c r="AV563" i="4"/>
  <c r="AS563" i="4"/>
  <c r="AR563" i="4"/>
  <c r="AP563" i="4"/>
  <c r="AM563" i="4"/>
  <c r="AL563" i="4"/>
  <c r="AK563" i="4"/>
  <c r="AD563" i="4"/>
  <c r="BE562" i="4"/>
  <c r="BD562" i="4"/>
  <c r="BC562" i="4"/>
  <c r="BB562" i="4"/>
  <c r="BA562" i="4"/>
  <c r="AV562" i="4"/>
  <c r="AU562" i="4"/>
  <c r="AS562" i="4"/>
  <c r="AR562" i="4"/>
  <c r="AP562" i="4"/>
  <c r="AN562" i="4"/>
  <c r="AM562" i="4"/>
  <c r="AL562" i="4"/>
  <c r="AK562" i="4"/>
  <c r="AD562" i="4"/>
  <c r="BE561" i="4"/>
  <c r="BD561" i="4"/>
  <c r="BC561" i="4"/>
  <c r="BB561" i="4"/>
  <c r="BA561" i="4"/>
  <c r="AV561" i="4"/>
  <c r="AU561" i="4"/>
  <c r="AS561" i="4"/>
  <c r="AR561" i="4"/>
  <c r="AP561" i="4"/>
  <c r="AN561" i="4"/>
  <c r="AM561" i="4"/>
  <c r="AL561" i="4"/>
  <c r="AK561" i="4"/>
  <c r="AD561" i="4"/>
  <c r="BE560" i="4"/>
  <c r="BD560" i="4"/>
  <c r="BC560" i="4"/>
  <c r="BB560" i="4"/>
  <c r="BA560" i="4"/>
  <c r="AV560" i="4"/>
  <c r="AU560" i="4"/>
  <c r="AS560" i="4"/>
  <c r="AR560" i="4"/>
  <c r="AP560" i="4"/>
  <c r="AN560" i="4"/>
  <c r="AM560" i="4"/>
  <c r="AL560" i="4"/>
  <c r="AK560" i="4"/>
  <c r="AD560" i="4"/>
  <c r="BE559" i="4"/>
  <c r="BD559" i="4"/>
  <c r="BC559" i="4"/>
  <c r="BB559" i="4"/>
  <c r="BA559" i="4"/>
  <c r="AV559" i="4"/>
  <c r="AS559" i="4"/>
  <c r="AP559" i="4"/>
  <c r="AL559" i="4"/>
  <c r="AD559" i="4"/>
  <c r="BE558" i="4"/>
  <c r="BD558" i="4"/>
  <c r="BC558" i="4"/>
  <c r="BB558" i="4"/>
  <c r="BA558" i="4"/>
  <c r="AV558" i="4"/>
  <c r="AU558" i="4"/>
  <c r="AS558" i="4"/>
  <c r="AR558" i="4"/>
  <c r="AP558" i="4"/>
  <c r="AN558" i="4"/>
  <c r="AM558" i="4"/>
  <c r="AL558" i="4"/>
  <c r="AK558" i="4"/>
  <c r="AD558" i="4"/>
  <c r="BE557" i="4"/>
  <c r="BD557" i="4"/>
  <c r="BC557" i="4"/>
  <c r="BB557" i="4"/>
  <c r="BA557" i="4"/>
  <c r="AV557" i="4"/>
  <c r="AU557" i="4"/>
  <c r="AS557" i="4"/>
  <c r="AR557" i="4"/>
  <c r="AP557" i="4"/>
  <c r="AN557" i="4"/>
  <c r="AM557" i="4"/>
  <c r="AL557" i="4"/>
  <c r="AK557" i="4"/>
  <c r="AD557" i="4"/>
  <c r="BE556" i="4"/>
  <c r="BD556" i="4"/>
  <c r="BC556" i="4"/>
  <c r="BB556" i="4"/>
  <c r="BA556" i="4"/>
  <c r="AV556" i="4"/>
  <c r="AU556" i="4"/>
  <c r="AS556" i="4"/>
  <c r="AR556" i="4"/>
  <c r="AP556" i="4"/>
  <c r="AN556" i="4"/>
  <c r="AM556" i="4"/>
  <c r="AL556" i="4"/>
  <c r="AK556" i="4"/>
  <c r="AD556" i="4"/>
  <c r="BE555" i="4"/>
  <c r="BD555" i="4"/>
  <c r="BC555" i="4"/>
  <c r="BB555" i="4"/>
  <c r="BA555" i="4"/>
  <c r="AV555" i="4"/>
  <c r="AU555" i="4"/>
  <c r="AS555" i="4"/>
  <c r="AP555" i="4"/>
  <c r="AN555" i="4"/>
  <c r="AM555" i="4"/>
  <c r="AK555" i="4"/>
  <c r="AD555" i="4"/>
  <c r="BE554" i="4"/>
  <c r="BD554" i="4"/>
  <c r="BC554" i="4"/>
  <c r="BB554" i="4"/>
  <c r="BA554" i="4"/>
  <c r="AV554" i="4"/>
  <c r="AU554" i="4"/>
  <c r="AS554" i="4"/>
  <c r="AR554" i="4"/>
  <c r="AP554" i="4"/>
  <c r="AN554" i="4"/>
  <c r="AM554" i="4"/>
  <c r="AL554" i="4"/>
  <c r="AK554" i="4"/>
  <c r="AD554" i="4"/>
  <c r="BE553" i="4"/>
  <c r="BD553" i="4"/>
  <c r="BC553" i="4"/>
  <c r="BB553" i="4"/>
  <c r="BA553" i="4"/>
  <c r="AS553" i="4"/>
  <c r="AD553" i="4"/>
  <c r="BE552" i="4"/>
  <c r="BD552" i="4"/>
  <c r="BC552" i="4"/>
  <c r="BB552" i="4"/>
  <c r="BA552" i="4"/>
  <c r="AR552" i="4"/>
  <c r="AK552" i="4"/>
  <c r="AD552" i="4"/>
  <c r="BE551" i="4"/>
  <c r="BD551" i="4"/>
  <c r="BC551" i="4"/>
  <c r="BB551" i="4"/>
  <c r="BA551" i="4"/>
  <c r="AS551" i="4"/>
  <c r="AR551" i="4"/>
  <c r="AP551" i="4"/>
  <c r="AL551" i="4"/>
  <c r="AK551" i="4"/>
  <c r="AD551" i="4"/>
  <c r="BE550" i="4"/>
  <c r="BD550" i="4"/>
  <c r="BC550" i="4"/>
  <c r="BB550" i="4"/>
  <c r="BA550" i="4"/>
  <c r="AV550" i="4"/>
  <c r="AU550" i="4"/>
  <c r="AS550" i="4"/>
  <c r="AR550" i="4"/>
  <c r="AP550" i="4"/>
  <c r="AN550" i="4"/>
  <c r="AM550" i="4"/>
  <c r="AL550" i="4"/>
  <c r="AK550" i="4"/>
  <c r="AD550" i="4"/>
  <c r="BE549" i="4"/>
  <c r="BD549" i="4"/>
  <c r="BC549" i="4"/>
  <c r="BB549" i="4"/>
  <c r="BA549" i="4"/>
  <c r="AV549" i="4"/>
  <c r="AU549" i="4"/>
  <c r="AS549" i="4"/>
  <c r="AR549" i="4"/>
  <c r="AP549" i="4"/>
  <c r="AN549" i="4"/>
  <c r="AM549" i="4"/>
  <c r="AL549" i="4"/>
  <c r="AK549" i="4"/>
  <c r="AD549" i="4"/>
  <c r="BE548" i="4"/>
  <c r="BD548" i="4"/>
  <c r="BC548" i="4"/>
  <c r="BB548" i="4"/>
  <c r="BA548" i="4"/>
  <c r="AV548" i="4"/>
  <c r="AU548" i="4"/>
  <c r="AR548" i="4"/>
  <c r="AP548" i="4"/>
  <c r="AN548" i="4"/>
  <c r="AL548" i="4"/>
  <c r="AK548" i="4"/>
  <c r="AD548" i="4"/>
  <c r="BE547" i="4"/>
  <c r="BD547" i="4"/>
  <c r="BC547" i="4"/>
  <c r="BB547" i="4"/>
  <c r="BA547" i="4"/>
  <c r="AV547" i="4"/>
  <c r="AS547" i="4"/>
  <c r="AP547" i="4"/>
  <c r="AM547" i="4"/>
  <c r="AL547" i="4"/>
  <c r="AD547" i="4"/>
  <c r="BE546" i="4"/>
  <c r="BD546" i="4"/>
  <c r="BC546" i="4"/>
  <c r="BB546" i="4"/>
  <c r="BA546" i="4"/>
  <c r="AV546" i="4"/>
  <c r="AU546" i="4"/>
  <c r="AS546" i="4"/>
  <c r="AR546" i="4"/>
  <c r="AP546" i="4"/>
  <c r="AN546" i="4"/>
  <c r="AM546" i="4"/>
  <c r="AL546" i="4"/>
  <c r="AK546" i="4"/>
  <c r="AD546" i="4"/>
  <c r="BE545" i="4"/>
  <c r="BD545" i="4"/>
  <c r="BC545" i="4"/>
  <c r="BB545" i="4"/>
  <c r="BA545" i="4"/>
  <c r="AS545" i="4"/>
  <c r="AP545" i="4"/>
  <c r="AL545" i="4"/>
  <c r="AD545" i="4"/>
  <c r="BE544" i="4"/>
  <c r="BD544" i="4"/>
  <c r="BC544" i="4"/>
  <c r="BB544" i="4"/>
  <c r="BA544" i="4"/>
  <c r="AV544" i="4"/>
  <c r="AU544" i="4"/>
  <c r="AS544" i="4"/>
  <c r="AR544" i="4"/>
  <c r="AP544" i="4"/>
  <c r="AN544" i="4"/>
  <c r="AM544" i="4"/>
  <c r="AL544" i="4"/>
  <c r="AK544" i="4"/>
  <c r="AD544" i="4"/>
  <c r="BE543" i="4"/>
  <c r="BD543" i="4"/>
  <c r="BC543" i="4"/>
  <c r="BB543" i="4"/>
  <c r="BA543" i="4"/>
  <c r="AS543" i="4"/>
  <c r="AR543" i="4"/>
  <c r="AP543" i="4"/>
  <c r="AL543" i="4"/>
  <c r="AK543" i="4"/>
  <c r="AD543" i="4"/>
  <c r="BE542" i="4"/>
  <c r="BD542" i="4"/>
  <c r="BC542" i="4"/>
  <c r="BB542" i="4"/>
  <c r="BA542" i="4"/>
  <c r="AV542" i="4"/>
  <c r="AU542" i="4"/>
  <c r="AS542" i="4"/>
  <c r="AR542" i="4"/>
  <c r="AP542" i="4"/>
  <c r="AN542" i="4"/>
  <c r="AM542" i="4"/>
  <c r="AL542" i="4"/>
  <c r="AK542" i="4"/>
  <c r="AD542" i="4"/>
  <c r="BE541" i="4"/>
  <c r="BD541" i="4"/>
  <c r="BC541" i="4"/>
  <c r="BB541" i="4"/>
  <c r="BA541" i="4"/>
  <c r="AS541" i="4"/>
  <c r="AP541" i="4"/>
  <c r="AL541" i="4"/>
  <c r="AD541" i="4"/>
  <c r="BE540" i="4"/>
  <c r="BD540" i="4"/>
  <c r="BC540" i="4"/>
  <c r="BB540" i="4"/>
  <c r="BA540" i="4"/>
  <c r="AV540" i="4"/>
  <c r="AU540" i="4"/>
  <c r="AR540" i="4"/>
  <c r="AN540" i="4"/>
  <c r="AL540" i="4"/>
  <c r="AK540" i="4"/>
  <c r="AD540" i="4"/>
  <c r="BE539" i="4"/>
  <c r="BD539" i="4"/>
  <c r="BC539" i="4"/>
  <c r="BB539" i="4"/>
  <c r="BA539" i="4"/>
  <c r="AV539" i="4"/>
  <c r="AU539" i="4"/>
  <c r="AS539" i="4"/>
  <c r="AR539" i="4"/>
  <c r="AP539" i="4"/>
  <c r="AN539" i="4"/>
  <c r="AM539" i="4"/>
  <c r="AL539" i="4"/>
  <c r="AK539" i="4"/>
  <c r="AD539" i="4"/>
  <c r="BE538" i="4"/>
  <c r="BD538" i="4"/>
  <c r="BC538" i="4"/>
  <c r="BB538" i="4"/>
  <c r="BA538" i="4"/>
  <c r="AV538" i="4"/>
  <c r="AU538" i="4"/>
  <c r="AS538" i="4"/>
  <c r="AR538" i="4"/>
  <c r="AP538" i="4"/>
  <c r="AN538" i="4"/>
  <c r="AM538" i="4"/>
  <c r="AL538" i="4"/>
  <c r="AK538" i="4"/>
  <c r="AD538" i="4"/>
  <c r="BE537" i="4"/>
  <c r="BD537" i="4"/>
  <c r="BC537" i="4"/>
  <c r="BB537" i="4"/>
  <c r="BA537" i="4"/>
  <c r="AS537" i="4"/>
  <c r="AP537" i="4"/>
  <c r="AL537" i="4"/>
  <c r="AD537" i="4"/>
  <c r="BE536" i="4"/>
  <c r="BD536" i="4"/>
  <c r="BC536" i="4"/>
  <c r="BB536" i="4"/>
  <c r="BA536" i="4"/>
  <c r="AV536" i="4"/>
  <c r="AU536" i="4"/>
  <c r="AS536" i="4"/>
  <c r="AR536" i="4"/>
  <c r="AP536" i="4"/>
  <c r="AN536" i="4"/>
  <c r="AM536" i="4"/>
  <c r="AL536" i="4"/>
  <c r="AK536" i="4"/>
  <c r="AD536" i="4"/>
  <c r="BE535" i="4"/>
  <c r="BD535" i="4"/>
  <c r="BC535" i="4"/>
  <c r="BB535" i="4"/>
  <c r="BA535" i="4"/>
  <c r="AV535" i="4"/>
  <c r="AS535" i="4"/>
  <c r="AR535" i="4"/>
  <c r="AP535" i="4"/>
  <c r="AM535" i="4"/>
  <c r="AL535" i="4"/>
  <c r="AK535" i="4"/>
  <c r="AD535" i="4"/>
  <c r="BE534" i="4"/>
  <c r="BD534" i="4"/>
  <c r="BC534" i="4"/>
  <c r="BB534" i="4"/>
  <c r="BA534" i="4"/>
  <c r="AV534" i="4"/>
  <c r="AU534" i="4"/>
  <c r="AS534" i="4"/>
  <c r="AR534" i="4"/>
  <c r="AP534" i="4"/>
  <c r="AN534" i="4"/>
  <c r="AM534" i="4"/>
  <c r="AL534" i="4"/>
  <c r="AK534" i="4"/>
  <c r="AD534" i="4"/>
  <c r="BE533" i="4"/>
  <c r="BD533" i="4"/>
  <c r="BC533" i="4"/>
  <c r="BB533" i="4"/>
  <c r="BA533" i="4"/>
  <c r="AV533" i="4"/>
  <c r="AU533" i="4"/>
  <c r="AS533" i="4"/>
  <c r="AR533" i="4"/>
  <c r="AP533" i="4"/>
  <c r="AN533" i="4"/>
  <c r="AM533" i="4"/>
  <c r="AL533" i="4"/>
  <c r="AK533" i="4"/>
  <c r="AD533" i="4"/>
  <c r="BE532" i="4"/>
  <c r="BD532" i="4"/>
  <c r="BC532" i="4"/>
  <c r="BB532" i="4"/>
  <c r="BA532" i="4"/>
  <c r="AU532" i="4"/>
  <c r="AS532" i="4"/>
  <c r="AR532" i="4"/>
  <c r="AN532" i="4"/>
  <c r="AM532" i="4"/>
  <c r="AL532" i="4"/>
  <c r="AD532" i="4"/>
  <c r="BE531" i="4"/>
  <c r="BD531" i="4"/>
  <c r="BC531" i="4"/>
  <c r="BB531" i="4"/>
  <c r="BA531" i="4"/>
  <c r="AV531" i="4"/>
  <c r="AS531" i="4"/>
  <c r="AR531" i="4"/>
  <c r="AP531" i="4"/>
  <c r="AM531" i="4"/>
  <c r="AL531" i="4"/>
  <c r="AK531" i="4"/>
  <c r="AD531" i="4"/>
  <c r="BE530" i="4"/>
  <c r="BD530" i="4"/>
  <c r="BC530" i="4"/>
  <c r="BB530" i="4"/>
  <c r="BA530" i="4"/>
  <c r="AV530" i="4"/>
  <c r="AU530" i="4"/>
  <c r="AS530" i="4"/>
  <c r="AR530" i="4"/>
  <c r="AP530" i="4"/>
  <c r="AN530" i="4"/>
  <c r="AM530" i="4"/>
  <c r="AL530" i="4"/>
  <c r="AK530" i="4"/>
  <c r="AD530" i="4"/>
  <c r="BE529" i="4"/>
  <c r="BD529" i="4"/>
  <c r="BC529" i="4"/>
  <c r="BB529" i="4"/>
  <c r="BA529" i="4"/>
  <c r="AV529" i="4"/>
  <c r="AR529" i="4"/>
  <c r="AM529" i="4"/>
  <c r="AK529" i="4"/>
  <c r="AD529" i="4"/>
  <c r="BE528" i="4"/>
  <c r="BD528" i="4"/>
  <c r="BC528" i="4"/>
  <c r="BB528" i="4"/>
  <c r="BA528" i="4"/>
  <c r="AV528" i="4"/>
  <c r="AU528" i="4"/>
  <c r="AS528" i="4"/>
  <c r="AR528" i="4"/>
  <c r="AP528" i="4"/>
  <c r="AN528" i="4"/>
  <c r="AM528" i="4"/>
  <c r="AL528" i="4"/>
  <c r="AK528" i="4"/>
  <c r="AD528" i="4"/>
  <c r="BE527" i="4"/>
  <c r="BD527" i="4"/>
  <c r="BC527" i="4"/>
  <c r="BB527" i="4"/>
  <c r="BA527" i="4"/>
  <c r="AV527" i="4"/>
  <c r="AS527" i="4"/>
  <c r="AP527" i="4"/>
  <c r="AM527" i="4"/>
  <c r="AL527" i="4"/>
  <c r="AD527" i="4"/>
  <c r="BE526" i="4"/>
  <c r="BD526" i="4"/>
  <c r="BC526" i="4"/>
  <c r="BB526" i="4"/>
  <c r="BA526" i="4"/>
  <c r="AS526" i="4"/>
  <c r="AN526" i="4"/>
  <c r="AL526" i="4"/>
  <c r="AD526" i="4"/>
  <c r="BE525" i="4"/>
  <c r="BD525" i="4"/>
  <c r="BC525" i="4"/>
  <c r="BB525" i="4"/>
  <c r="BA525" i="4"/>
  <c r="AV525" i="4"/>
  <c r="AS525" i="4"/>
  <c r="AP525" i="4"/>
  <c r="AM525" i="4"/>
  <c r="AL525" i="4"/>
  <c r="AD525" i="4"/>
  <c r="BE524" i="4"/>
  <c r="BD524" i="4"/>
  <c r="BC524" i="4"/>
  <c r="BB524" i="4"/>
  <c r="BA524" i="4"/>
  <c r="AV524" i="4"/>
  <c r="AU524" i="4"/>
  <c r="AR524" i="4"/>
  <c r="AP524" i="4"/>
  <c r="AN524" i="4"/>
  <c r="AL524" i="4"/>
  <c r="AK524" i="4"/>
  <c r="AD524" i="4"/>
  <c r="BE523" i="4"/>
  <c r="BD523" i="4"/>
  <c r="BC523" i="4"/>
  <c r="BB523" i="4"/>
  <c r="BA523" i="4"/>
  <c r="AU523" i="4"/>
  <c r="AP523" i="4"/>
  <c r="AM523" i="4"/>
  <c r="AD523" i="4"/>
  <c r="BE522" i="4"/>
  <c r="BD522" i="4"/>
  <c r="BC522" i="4"/>
  <c r="BB522" i="4"/>
  <c r="BA522" i="4"/>
  <c r="AV522" i="4"/>
  <c r="AU522" i="4"/>
  <c r="AS522" i="4"/>
  <c r="AR522" i="4"/>
  <c r="AP522" i="4"/>
  <c r="AN522" i="4"/>
  <c r="AM522" i="4"/>
  <c r="AL522" i="4"/>
  <c r="AK522" i="4"/>
  <c r="AD522" i="4"/>
  <c r="BE521" i="4"/>
  <c r="BD521" i="4"/>
  <c r="BC521" i="4"/>
  <c r="BB521" i="4"/>
  <c r="BA521" i="4"/>
  <c r="AV521" i="4"/>
  <c r="AU521" i="4"/>
  <c r="AS521" i="4"/>
  <c r="AR521" i="4"/>
  <c r="AP521" i="4"/>
  <c r="AN521" i="4"/>
  <c r="AM521" i="4"/>
  <c r="AL521" i="4"/>
  <c r="AK521" i="4"/>
  <c r="AD521" i="4"/>
  <c r="BE520" i="4"/>
  <c r="BD520" i="4"/>
  <c r="BC520" i="4"/>
  <c r="BB520" i="4"/>
  <c r="BA520" i="4"/>
  <c r="AR520" i="4"/>
  <c r="AK520" i="4"/>
  <c r="AD520" i="4"/>
  <c r="BE519" i="4"/>
  <c r="BD519" i="4"/>
  <c r="BC519" i="4"/>
  <c r="BB519" i="4"/>
  <c r="BA519" i="4"/>
  <c r="AS519" i="4"/>
  <c r="AR519" i="4"/>
  <c r="AP519" i="4"/>
  <c r="AL519" i="4"/>
  <c r="AK519" i="4"/>
  <c r="AD519" i="4"/>
  <c r="BE518" i="4"/>
  <c r="BD518" i="4"/>
  <c r="BC518" i="4"/>
  <c r="BB518" i="4"/>
  <c r="BA518" i="4"/>
  <c r="AV518" i="4"/>
  <c r="AU518" i="4"/>
  <c r="AS518" i="4"/>
  <c r="AR518" i="4"/>
  <c r="AP518" i="4"/>
  <c r="AN518" i="4"/>
  <c r="AM518" i="4"/>
  <c r="AL518" i="4"/>
  <c r="AK518" i="4"/>
  <c r="AD518" i="4"/>
  <c r="BE517" i="4"/>
  <c r="BD517" i="4"/>
  <c r="BC517" i="4"/>
  <c r="BB517" i="4"/>
  <c r="BA517" i="4"/>
  <c r="AP517" i="4"/>
  <c r="AD517" i="4"/>
  <c r="BE516" i="4"/>
  <c r="BD516" i="4"/>
  <c r="BC516" i="4"/>
  <c r="BB516" i="4"/>
  <c r="BA516" i="4"/>
  <c r="AV516" i="4"/>
  <c r="AN516" i="4"/>
  <c r="AD516" i="4"/>
  <c r="BE515" i="4"/>
  <c r="BD515" i="4"/>
  <c r="BC515" i="4"/>
  <c r="BB515" i="4"/>
  <c r="BA515" i="4"/>
  <c r="AV515" i="4"/>
  <c r="AS515" i="4"/>
  <c r="AP515" i="4"/>
  <c r="AM515" i="4"/>
  <c r="AL515" i="4"/>
  <c r="AD515" i="4"/>
  <c r="BE514" i="4"/>
  <c r="BD514" i="4"/>
  <c r="BC514" i="4"/>
  <c r="BB514" i="4"/>
  <c r="BA514" i="4"/>
  <c r="AV514" i="4"/>
  <c r="AU514" i="4"/>
  <c r="AS514" i="4"/>
  <c r="AR514" i="4"/>
  <c r="AP514" i="4"/>
  <c r="AN514" i="4"/>
  <c r="AM514" i="4"/>
  <c r="AL514" i="4"/>
  <c r="AK514" i="4"/>
  <c r="AD514" i="4"/>
  <c r="BE513" i="4"/>
  <c r="BD513" i="4"/>
  <c r="BC513" i="4"/>
  <c r="BB513" i="4"/>
  <c r="BA513" i="4"/>
  <c r="AV513" i="4"/>
  <c r="AS513" i="4"/>
  <c r="AR513" i="4"/>
  <c r="AP513" i="4"/>
  <c r="AM513" i="4"/>
  <c r="AL513" i="4"/>
  <c r="AK513" i="4"/>
  <c r="AD513" i="4"/>
  <c r="BE512" i="4"/>
  <c r="BD512" i="4"/>
  <c r="BC512" i="4"/>
  <c r="BB512" i="4"/>
  <c r="BA512" i="4"/>
  <c r="AV512" i="4"/>
  <c r="AU512" i="4"/>
  <c r="AS512" i="4"/>
  <c r="AR512" i="4"/>
  <c r="AP512" i="4"/>
  <c r="AN512" i="4"/>
  <c r="AM512" i="4"/>
  <c r="AL512" i="4"/>
  <c r="AK512" i="4"/>
  <c r="AD512" i="4"/>
  <c r="BE511" i="4"/>
  <c r="BD511" i="4"/>
  <c r="BC511" i="4"/>
  <c r="BB511" i="4"/>
  <c r="BA511" i="4"/>
  <c r="AS511" i="4"/>
  <c r="AR511" i="4"/>
  <c r="AP511" i="4"/>
  <c r="AL511" i="4"/>
  <c r="AK511" i="4"/>
  <c r="AD511" i="4"/>
  <c r="BE510" i="4"/>
  <c r="BD510" i="4"/>
  <c r="BC510" i="4"/>
  <c r="BB510" i="4"/>
  <c r="BA510" i="4"/>
  <c r="AV510" i="4"/>
  <c r="AU510" i="4"/>
  <c r="AS510" i="4"/>
  <c r="AR510" i="4"/>
  <c r="AP510" i="4"/>
  <c r="AN510" i="4"/>
  <c r="AM510" i="4"/>
  <c r="AL510" i="4"/>
  <c r="AK510" i="4"/>
  <c r="AD510" i="4"/>
  <c r="BE509" i="4"/>
  <c r="BD509" i="4"/>
  <c r="BC509" i="4"/>
  <c r="BB509" i="4"/>
  <c r="BA509" i="4"/>
  <c r="AV509" i="4"/>
  <c r="AS509" i="4"/>
  <c r="AR509" i="4"/>
  <c r="AP509" i="4"/>
  <c r="AM509" i="4"/>
  <c r="AL509" i="4"/>
  <c r="AK509" i="4"/>
  <c r="AD509" i="4"/>
  <c r="BE508" i="4"/>
  <c r="BD508" i="4"/>
  <c r="BC508" i="4"/>
  <c r="BB508" i="4"/>
  <c r="BA508" i="4"/>
  <c r="AR508" i="4"/>
  <c r="AK508" i="4"/>
  <c r="AD508" i="4"/>
  <c r="BE507" i="4"/>
  <c r="BD507" i="4"/>
  <c r="BC507" i="4"/>
  <c r="BB507" i="4"/>
  <c r="BA507" i="4"/>
  <c r="AV507" i="4"/>
  <c r="AU507" i="4"/>
  <c r="AS507" i="4"/>
  <c r="AP507" i="4"/>
  <c r="AN507" i="4"/>
  <c r="AM507" i="4"/>
  <c r="AK507" i="4"/>
  <c r="AD507" i="4"/>
  <c r="BE506" i="4"/>
  <c r="BD506" i="4"/>
  <c r="BC506" i="4"/>
  <c r="BB506" i="4"/>
  <c r="BA506" i="4"/>
  <c r="AV506" i="4"/>
  <c r="AU506" i="4"/>
  <c r="AS506" i="4"/>
  <c r="AR506" i="4"/>
  <c r="AP506" i="4"/>
  <c r="AN506" i="4"/>
  <c r="AM506" i="4"/>
  <c r="AL506" i="4"/>
  <c r="AK506" i="4"/>
  <c r="AD506" i="4"/>
  <c r="BE505" i="4"/>
  <c r="BD505" i="4"/>
  <c r="BC505" i="4"/>
  <c r="BB505" i="4"/>
  <c r="BA505" i="4"/>
  <c r="AV505" i="4"/>
  <c r="AU505" i="4"/>
  <c r="AS505" i="4"/>
  <c r="AR505" i="4"/>
  <c r="AP505" i="4"/>
  <c r="AN505" i="4"/>
  <c r="AM505" i="4"/>
  <c r="AL505" i="4"/>
  <c r="AK505" i="4"/>
  <c r="AD505" i="4"/>
  <c r="BE504" i="4"/>
  <c r="BD504" i="4"/>
  <c r="BC504" i="4"/>
  <c r="BB504" i="4"/>
  <c r="BA504" i="4"/>
  <c r="AV504" i="4"/>
  <c r="AU504" i="4"/>
  <c r="AR504" i="4"/>
  <c r="AP504" i="4"/>
  <c r="AN504" i="4"/>
  <c r="AL504" i="4"/>
  <c r="AK504" i="4"/>
  <c r="AD504" i="4"/>
  <c r="BE503" i="4"/>
  <c r="BD503" i="4"/>
  <c r="BC503" i="4"/>
  <c r="BB503" i="4"/>
  <c r="BA503" i="4"/>
  <c r="AV503" i="4"/>
  <c r="AS503" i="4"/>
  <c r="AR503" i="4"/>
  <c r="AP503" i="4"/>
  <c r="AM503" i="4"/>
  <c r="AL503" i="4"/>
  <c r="AK503" i="4"/>
  <c r="AD503" i="4"/>
  <c r="BE502" i="4"/>
  <c r="BD502" i="4"/>
  <c r="BC502" i="4"/>
  <c r="BB502" i="4"/>
  <c r="BA502" i="4"/>
  <c r="AV502" i="4"/>
  <c r="AU502" i="4"/>
  <c r="AS502" i="4"/>
  <c r="AR502" i="4"/>
  <c r="AP502" i="4"/>
  <c r="AN502" i="4"/>
  <c r="AM502" i="4"/>
  <c r="AL502" i="4"/>
  <c r="AK502" i="4"/>
  <c r="AD502" i="4"/>
  <c r="BE501" i="4"/>
  <c r="BD501" i="4"/>
  <c r="BC501" i="4"/>
  <c r="BB501" i="4"/>
  <c r="BA501" i="4"/>
  <c r="AV501" i="4"/>
  <c r="AU501" i="4"/>
  <c r="AP501" i="4"/>
  <c r="AN501" i="4"/>
  <c r="AM501" i="4"/>
  <c r="AD501" i="4"/>
  <c r="BE500" i="4"/>
  <c r="BD500" i="4"/>
  <c r="BC500" i="4"/>
  <c r="BB500" i="4"/>
  <c r="BA500" i="4"/>
  <c r="AV500" i="4"/>
  <c r="AU500" i="4"/>
  <c r="AS500" i="4"/>
  <c r="AR500" i="4"/>
  <c r="AP500" i="4"/>
  <c r="AN500" i="4"/>
  <c r="AM500" i="4"/>
  <c r="AL500" i="4"/>
  <c r="AK500" i="4"/>
  <c r="AD500" i="4"/>
  <c r="BE499" i="4"/>
  <c r="BD499" i="4"/>
  <c r="BC499" i="4"/>
  <c r="BB499" i="4"/>
  <c r="BA499" i="4"/>
  <c r="AS499" i="4"/>
  <c r="AP499" i="4"/>
  <c r="AK499" i="4"/>
  <c r="AD499" i="4"/>
  <c r="BE498" i="4"/>
  <c r="BD498" i="4"/>
  <c r="BC498" i="4"/>
  <c r="BB498" i="4"/>
  <c r="BA498" i="4"/>
  <c r="AV498" i="4"/>
  <c r="AU498" i="4"/>
  <c r="AR498" i="4"/>
  <c r="AN498" i="4"/>
  <c r="AL498" i="4"/>
  <c r="AK498" i="4"/>
  <c r="AD498" i="4"/>
  <c r="BE497" i="4"/>
  <c r="BD497" i="4"/>
  <c r="BC497" i="4"/>
  <c r="BB497" i="4"/>
  <c r="BA497" i="4"/>
  <c r="AV497" i="4"/>
  <c r="AP497" i="4"/>
  <c r="AN497" i="4"/>
  <c r="AM497" i="4"/>
  <c r="AD497" i="4"/>
  <c r="BE496" i="4"/>
  <c r="BD496" i="4"/>
  <c r="BC496" i="4"/>
  <c r="BB496" i="4"/>
  <c r="BA496" i="4"/>
  <c r="AR496" i="4"/>
  <c r="AD496" i="4"/>
  <c r="BE495" i="4"/>
  <c r="BD495" i="4"/>
  <c r="BC495" i="4"/>
  <c r="BB495" i="4"/>
  <c r="BA495" i="4"/>
  <c r="AV495" i="4"/>
  <c r="AU495" i="4"/>
  <c r="AS495" i="4"/>
  <c r="AR495" i="4"/>
  <c r="AP495" i="4"/>
  <c r="AN495" i="4"/>
  <c r="AM495" i="4"/>
  <c r="AL495" i="4"/>
  <c r="AK495" i="4"/>
  <c r="AD495" i="4"/>
  <c r="BE494" i="4"/>
  <c r="BD494" i="4"/>
  <c r="BC494" i="4"/>
  <c r="BB494" i="4"/>
  <c r="BA494" i="4"/>
  <c r="AV494" i="4"/>
  <c r="AR494" i="4"/>
  <c r="AM494" i="4"/>
  <c r="AK494" i="4"/>
  <c r="AD494" i="4"/>
  <c r="BE493" i="4"/>
  <c r="BD493" i="4"/>
  <c r="BC493" i="4"/>
  <c r="BB493" i="4"/>
  <c r="BA493" i="4"/>
  <c r="AV493" i="4"/>
  <c r="AU493" i="4"/>
  <c r="AS493" i="4"/>
  <c r="AR493" i="4"/>
  <c r="AP493" i="4"/>
  <c r="AN493" i="4"/>
  <c r="AM493" i="4"/>
  <c r="AL493" i="4"/>
  <c r="AK493" i="4"/>
  <c r="AD493" i="4"/>
  <c r="BE492" i="4"/>
  <c r="BD492" i="4"/>
  <c r="BC492" i="4"/>
  <c r="BB492" i="4"/>
  <c r="BA492" i="4"/>
  <c r="AV492" i="4"/>
  <c r="AS492" i="4"/>
  <c r="AN492" i="4"/>
  <c r="AK492" i="4"/>
  <c r="AD492" i="4"/>
  <c r="BE491" i="4"/>
  <c r="BD491" i="4"/>
  <c r="BC491" i="4"/>
  <c r="BB491" i="4"/>
  <c r="BA491" i="4"/>
  <c r="AV491" i="4"/>
  <c r="AU491" i="4"/>
  <c r="AS491" i="4"/>
  <c r="AR491" i="4"/>
  <c r="AP491" i="4"/>
  <c r="AN491" i="4"/>
  <c r="AM491" i="4"/>
  <c r="AL491" i="4"/>
  <c r="AK491" i="4"/>
  <c r="AD491" i="4"/>
  <c r="BE490" i="4"/>
  <c r="BD490" i="4"/>
  <c r="BC490" i="4"/>
  <c r="BB490" i="4"/>
  <c r="BA490" i="4"/>
  <c r="AV490" i="4"/>
  <c r="AU490" i="4"/>
  <c r="AP490" i="4"/>
  <c r="AL490" i="4"/>
  <c r="AD490" i="4"/>
  <c r="BE489" i="4"/>
  <c r="BD489" i="4"/>
  <c r="BC489" i="4"/>
  <c r="BB489" i="4"/>
  <c r="BA489" i="4"/>
  <c r="AV489" i="4"/>
  <c r="AS489" i="4"/>
  <c r="AP489" i="4"/>
  <c r="AD489" i="4"/>
  <c r="BE488" i="4"/>
  <c r="BD488" i="4"/>
  <c r="BC488" i="4"/>
  <c r="BB488" i="4"/>
  <c r="BA488" i="4"/>
  <c r="AV488" i="4"/>
  <c r="AU488" i="4"/>
  <c r="AS488" i="4"/>
  <c r="AR488" i="4"/>
  <c r="AP488" i="4"/>
  <c r="AN488" i="4"/>
  <c r="AM488" i="4"/>
  <c r="AL488" i="4"/>
  <c r="AK488" i="4"/>
  <c r="AD488" i="4"/>
  <c r="BE487" i="4"/>
  <c r="BD487" i="4"/>
  <c r="BC487" i="4"/>
  <c r="BB487" i="4"/>
  <c r="BA487" i="4"/>
  <c r="AV487" i="4"/>
  <c r="AR487" i="4"/>
  <c r="AP487" i="4"/>
  <c r="AM487" i="4"/>
  <c r="AK487" i="4"/>
  <c r="AD487" i="4"/>
  <c r="BE486" i="4"/>
  <c r="BD486" i="4"/>
  <c r="BC486" i="4"/>
  <c r="BB486" i="4"/>
  <c r="BA486" i="4"/>
  <c r="AV486" i="4"/>
  <c r="AD486" i="4"/>
  <c r="BE485" i="4"/>
  <c r="BD485" i="4"/>
  <c r="BC485" i="4"/>
  <c r="BB485" i="4"/>
  <c r="BA485" i="4"/>
  <c r="AV485" i="4"/>
  <c r="AU485" i="4"/>
  <c r="AS485" i="4"/>
  <c r="AR485" i="4"/>
  <c r="AP485" i="4"/>
  <c r="AN485" i="4"/>
  <c r="AM485" i="4"/>
  <c r="AL485" i="4"/>
  <c r="AK485" i="4"/>
  <c r="AD485" i="4"/>
  <c r="BE484" i="4"/>
  <c r="BD484" i="4"/>
  <c r="BC484" i="4"/>
  <c r="BB484" i="4"/>
  <c r="BA484" i="4"/>
  <c r="AU484" i="4"/>
  <c r="AN484" i="4"/>
  <c r="AM484" i="4"/>
  <c r="AL484" i="4"/>
  <c r="AD484" i="4"/>
  <c r="BE483" i="4"/>
  <c r="BD483" i="4"/>
  <c r="BC483" i="4"/>
  <c r="BB483" i="4"/>
  <c r="BA483" i="4"/>
  <c r="AV483" i="4"/>
  <c r="AR483" i="4"/>
  <c r="AP483" i="4"/>
  <c r="AN483" i="4"/>
  <c r="AK483" i="4"/>
  <c r="AD483" i="4"/>
  <c r="BE482" i="4"/>
  <c r="BD482" i="4"/>
  <c r="BC482" i="4"/>
  <c r="BB482" i="4"/>
  <c r="BA482" i="4"/>
  <c r="AV482" i="4"/>
  <c r="AU482" i="4"/>
  <c r="AS482" i="4"/>
  <c r="AR482" i="4"/>
  <c r="AP482" i="4"/>
  <c r="AN482" i="4"/>
  <c r="AM482" i="4"/>
  <c r="AL482" i="4"/>
  <c r="AK482" i="4"/>
  <c r="AD482" i="4"/>
  <c r="BE481" i="4"/>
  <c r="BD481" i="4"/>
  <c r="BC481" i="4"/>
  <c r="BB481" i="4"/>
  <c r="BA481" i="4"/>
  <c r="AU481" i="4"/>
  <c r="AS481" i="4"/>
  <c r="AP481" i="4"/>
  <c r="AM481" i="4"/>
  <c r="AK481" i="4"/>
  <c r="AD481" i="4"/>
  <c r="BE480" i="4"/>
  <c r="BD480" i="4"/>
  <c r="BC480" i="4"/>
  <c r="BB480" i="4"/>
  <c r="BA480" i="4"/>
  <c r="AR480" i="4"/>
  <c r="AD480" i="4"/>
  <c r="BE479" i="4"/>
  <c r="BD479" i="4"/>
  <c r="BC479" i="4"/>
  <c r="BB479" i="4"/>
  <c r="BA479" i="4"/>
  <c r="AV479" i="4"/>
  <c r="AS479" i="4"/>
  <c r="AR479" i="4"/>
  <c r="AP479" i="4"/>
  <c r="AM479" i="4"/>
  <c r="AL479" i="4"/>
  <c r="AK479" i="4"/>
  <c r="AD479" i="4"/>
  <c r="BE478" i="4"/>
  <c r="BD478" i="4"/>
  <c r="BC478" i="4"/>
  <c r="BB478" i="4"/>
  <c r="BA478" i="4"/>
  <c r="AR478" i="4"/>
  <c r="AK478" i="4"/>
  <c r="AD478" i="4"/>
  <c r="BE477" i="4"/>
  <c r="BD477" i="4"/>
  <c r="BC477" i="4"/>
  <c r="BB477" i="4"/>
  <c r="BA477" i="4"/>
  <c r="AV477" i="4"/>
  <c r="AU477" i="4"/>
  <c r="AS477" i="4"/>
  <c r="AR477" i="4"/>
  <c r="AP477" i="4"/>
  <c r="AN477" i="4"/>
  <c r="AM477" i="4"/>
  <c r="AL477" i="4"/>
  <c r="AK477" i="4"/>
  <c r="AD477" i="4"/>
  <c r="BE476" i="4"/>
  <c r="BD476" i="4"/>
  <c r="BC476" i="4"/>
  <c r="BB476" i="4"/>
  <c r="BA476" i="4"/>
  <c r="AS476" i="4"/>
  <c r="AD476" i="4"/>
  <c r="BE475" i="4"/>
  <c r="BD475" i="4"/>
  <c r="BC475" i="4"/>
  <c r="BB475" i="4"/>
  <c r="BA475" i="4"/>
  <c r="AS475" i="4"/>
  <c r="AP475" i="4"/>
  <c r="AK475" i="4"/>
  <c r="AD475" i="4"/>
  <c r="BE474" i="4"/>
  <c r="BD474" i="4"/>
  <c r="BC474" i="4"/>
  <c r="BB474" i="4"/>
  <c r="BA474" i="4"/>
  <c r="AV474" i="4"/>
  <c r="AU474" i="4"/>
  <c r="AS474" i="4"/>
  <c r="AR474" i="4"/>
  <c r="AP474" i="4"/>
  <c r="AN474" i="4"/>
  <c r="AM474" i="4"/>
  <c r="AL474" i="4"/>
  <c r="AK474" i="4"/>
  <c r="AD474" i="4"/>
  <c r="BE473" i="4"/>
  <c r="BD473" i="4"/>
  <c r="BC473" i="4"/>
  <c r="BB473" i="4"/>
  <c r="BA473" i="4"/>
  <c r="AV473" i="4"/>
  <c r="AU473" i="4"/>
  <c r="AS473" i="4"/>
  <c r="AR473" i="4"/>
  <c r="AP473" i="4"/>
  <c r="AN473" i="4"/>
  <c r="AM473" i="4"/>
  <c r="AL473" i="4"/>
  <c r="AK473" i="4"/>
  <c r="AD473" i="4"/>
  <c r="BE472" i="4"/>
  <c r="BD472" i="4"/>
  <c r="BC472" i="4"/>
  <c r="BB472" i="4"/>
  <c r="BA472" i="4"/>
  <c r="AV472" i="4"/>
  <c r="AU472" i="4"/>
  <c r="AS472" i="4"/>
  <c r="AR472" i="4"/>
  <c r="AP472" i="4"/>
  <c r="AN472" i="4"/>
  <c r="AM472" i="4"/>
  <c r="AL472" i="4"/>
  <c r="AK472" i="4"/>
  <c r="AD472" i="4"/>
  <c r="BE471" i="4"/>
  <c r="BD471" i="4"/>
  <c r="BC471" i="4"/>
  <c r="BB471" i="4"/>
  <c r="BA471" i="4"/>
  <c r="AV471" i="4"/>
  <c r="AS471" i="4"/>
  <c r="AP471" i="4"/>
  <c r="AM471" i="4"/>
  <c r="AL471" i="4"/>
  <c r="AD471" i="4"/>
  <c r="BE470" i="4"/>
  <c r="BD470" i="4"/>
  <c r="BC470" i="4"/>
  <c r="BB470" i="4"/>
  <c r="BA470" i="4"/>
  <c r="AU470" i="4"/>
  <c r="AR470" i="4"/>
  <c r="AP470" i="4"/>
  <c r="AL470" i="4"/>
  <c r="AK470" i="4"/>
  <c r="AD470" i="4"/>
  <c r="BE469" i="4"/>
  <c r="BD469" i="4"/>
  <c r="BC469" i="4"/>
  <c r="BB469" i="4"/>
  <c r="BA469" i="4"/>
  <c r="AN469" i="4"/>
  <c r="AD469" i="4"/>
  <c r="BE468" i="4"/>
  <c r="BD468" i="4"/>
  <c r="BC468" i="4"/>
  <c r="BB468" i="4"/>
  <c r="BA468" i="4"/>
  <c r="AS468" i="4"/>
  <c r="AL468" i="4"/>
  <c r="AD468" i="4"/>
  <c r="BE467" i="4"/>
  <c r="BD467" i="4"/>
  <c r="BC467" i="4"/>
  <c r="BB467" i="4"/>
  <c r="BA467" i="4"/>
  <c r="AS467" i="4"/>
  <c r="AR467" i="4"/>
  <c r="AP467" i="4"/>
  <c r="AL467" i="4"/>
  <c r="AK467" i="4"/>
  <c r="AD467" i="4"/>
  <c r="BE466" i="4"/>
  <c r="BD466" i="4"/>
  <c r="BC466" i="4"/>
  <c r="BB466" i="4"/>
  <c r="BA466" i="4"/>
  <c r="AV466" i="4"/>
  <c r="AD466" i="4"/>
  <c r="BE465" i="4"/>
  <c r="BD465" i="4"/>
  <c r="BC465" i="4"/>
  <c r="BB465" i="4"/>
  <c r="BA465" i="4"/>
  <c r="AV465" i="4"/>
  <c r="AU465" i="4"/>
  <c r="AP465" i="4"/>
  <c r="AN465" i="4"/>
  <c r="AM465" i="4"/>
  <c r="AD465" i="4"/>
  <c r="BE464" i="4"/>
  <c r="BD464" i="4"/>
  <c r="BC464" i="4"/>
  <c r="BB464" i="4"/>
  <c r="BA464" i="4"/>
  <c r="AU464" i="4"/>
  <c r="AR464" i="4"/>
  <c r="AN464" i="4"/>
  <c r="AM464" i="4"/>
  <c r="AD464" i="4"/>
  <c r="BE463" i="4"/>
  <c r="BD463" i="4"/>
  <c r="BC463" i="4"/>
  <c r="BB463" i="4"/>
  <c r="BA463" i="4"/>
  <c r="AV463" i="4"/>
  <c r="AU463" i="4"/>
  <c r="AS463" i="4"/>
  <c r="AR463" i="4"/>
  <c r="AP463" i="4"/>
  <c r="AN463" i="4"/>
  <c r="AM463" i="4"/>
  <c r="AL463" i="4"/>
  <c r="AK463" i="4"/>
  <c r="AD463" i="4"/>
  <c r="BE462" i="4"/>
  <c r="BD462" i="4"/>
  <c r="BC462" i="4"/>
  <c r="BB462" i="4"/>
  <c r="BA462" i="4"/>
  <c r="AV462" i="4"/>
  <c r="AU462" i="4"/>
  <c r="AS462" i="4"/>
  <c r="AR462" i="4"/>
  <c r="AP462" i="4"/>
  <c r="AN462" i="4"/>
  <c r="AM462" i="4"/>
  <c r="AL462" i="4"/>
  <c r="AK462" i="4"/>
  <c r="AD462" i="4"/>
  <c r="BE461" i="4"/>
  <c r="BD461" i="4"/>
  <c r="BC461" i="4"/>
  <c r="BB461" i="4"/>
  <c r="BA461" i="4"/>
  <c r="AV461" i="4"/>
  <c r="AU461" i="4"/>
  <c r="AS461" i="4"/>
  <c r="AR461" i="4"/>
  <c r="AP461" i="4"/>
  <c r="AN461" i="4"/>
  <c r="AM461" i="4"/>
  <c r="AL461" i="4"/>
  <c r="AK461" i="4"/>
  <c r="AD461" i="4"/>
  <c r="BE460" i="4"/>
  <c r="BD460" i="4"/>
  <c r="BC460" i="4"/>
  <c r="BB460" i="4"/>
  <c r="BA460" i="4"/>
  <c r="AV460" i="4"/>
  <c r="AU460" i="4"/>
  <c r="AS460" i="4"/>
  <c r="AR460" i="4"/>
  <c r="AP460" i="4"/>
  <c r="AN460" i="4"/>
  <c r="AM460" i="4"/>
  <c r="AL460" i="4"/>
  <c r="AK460" i="4"/>
  <c r="AD460" i="4"/>
  <c r="BE459" i="4"/>
  <c r="BD459" i="4"/>
  <c r="BC459" i="4"/>
  <c r="BB459" i="4"/>
  <c r="BA459" i="4"/>
  <c r="AM459" i="4"/>
  <c r="AD459" i="4"/>
  <c r="BE458" i="4"/>
  <c r="BD458" i="4"/>
  <c r="BC458" i="4"/>
  <c r="BB458" i="4"/>
  <c r="BA458" i="4"/>
  <c r="AV458" i="4"/>
  <c r="AU458" i="4"/>
  <c r="AP458" i="4"/>
  <c r="AN458" i="4"/>
  <c r="AL458" i="4"/>
  <c r="AD458" i="4"/>
  <c r="BE457" i="4"/>
  <c r="BD457" i="4"/>
  <c r="BC457" i="4"/>
  <c r="BB457" i="4"/>
  <c r="BA457" i="4"/>
  <c r="AS457" i="4"/>
  <c r="AD457" i="4"/>
  <c r="BE456" i="4"/>
  <c r="BD456" i="4"/>
  <c r="BC456" i="4"/>
  <c r="BB456" i="4"/>
  <c r="BA456" i="4"/>
  <c r="AV456" i="4"/>
  <c r="AU456" i="4"/>
  <c r="AR456" i="4"/>
  <c r="AN456" i="4"/>
  <c r="AL456" i="4"/>
  <c r="AK456" i="4"/>
  <c r="AD456" i="4"/>
  <c r="BE455" i="4"/>
  <c r="BD455" i="4"/>
  <c r="BC455" i="4"/>
  <c r="BB455" i="4"/>
  <c r="BA455" i="4"/>
  <c r="AP455" i="4"/>
  <c r="AD455" i="4"/>
  <c r="BE454" i="4"/>
  <c r="BD454" i="4"/>
  <c r="BC454" i="4"/>
  <c r="BB454" i="4"/>
  <c r="BA454" i="4"/>
  <c r="AV454" i="4"/>
  <c r="AU454" i="4"/>
  <c r="AS454" i="4"/>
  <c r="AR454" i="4"/>
  <c r="AP454" i="4"/>
  <c r="AN454" i="4"/>
  <c r="AM454" i="4"/>
  <c r="AL454" i="4"/>
  <c r="AK454" i="4"/>
  <c r="AD454" i="4"/>
  <c r="BE453" i="4"/>
  <c r="BD453" i="4"/>
  <c r="BC453" i="4"/>
  <c r="BB453" i="4"/>
  <c r="BA453" i="4"/>
  <c r="AV453" i="4"/>
  <c r="AU453" i="4"/>
  <c r="AP453" i="4"/>
  <c r="AN453" i="4"/>
  <c r="AM453" i="4"/>
  <c r="AD453" i="4"/>
  <c r="BE452" i="4"/>
  <c r="BD452" i="4"/>
  <c r="BC452" i="4"/>
  <c r="BB452" i="4"/>
  <c r="BA452" i="4"/>
  <c r="AU452" i="4"/>
  <c r="AS452" i="4"/>
  <c r="AN452" i="4"/>
  <c r="AM452" i="4"/>
  <c r="AL452" i="4"/>
  <c r="AD452" i="4"/>
  <c r="BE451" i="4"/>
  <c r="BD451" i="4"/>
  <c r="BC451" i="4"/>
  <c r="BB451" i="4"/>
  <c r="BA451" i="4"/>
  <c r="AV451" i="4"/>
  <c r="AU451" i="4"/>
  <c r="AS451" i="4"/>
  <c r="AR451" i="4"/>
  <c r="AP451" i="4"/>
  <c r="AN451" i="4"/>
  <c r="AM451" i="4"/>
  <c r="AL451" i="4"/>
  <c r="AK451" i="4"/>
  <c r="AD451" i="4"/>
  <c r="BE450" i="4"/>
  <c r="BD450" i="4"/>
  <c r="BC450" i="4"/>
  <c r="BB450" i="4"/>
  <c r="BA450" i="4"/>
  <c r="AR450" i="4"/>
  <c r="AD450" i="4"/>
  <c r="BE449" i="4"/>
  <c r="BD449" i="4"/>
  <c r="BC449" i="4"/>
  <c r="BB449" i="4"/>
  <c r="BA449" i="4"/>
  <c r="AU449" i="4"/>
  <c r="AS449" i="4"/>
  <c r="AP449" i="4"/>
  <c r="AM449" i="4"/>
  <c r="AK449" i="4"/>
  <c r="AD449" i="4"/>
  <c r="BE448" i="4"/>
  <c r="BD448" i="4"/>
  <c r="BC448" i="4"/>
  <c r="BB448" i="4"/>
  <c r="BA448" i="4"/>
  <c r="AS448" i="4"/>
  <c r="AD448" i="4"/>
  <c r="BE447" i="4"/>
  <c r="BD447" i="4"/>
  <c r="BC447" i="4"/>
  <c r="BB447" i="4"/>
  <c r="BA447" i="4"/>
  <c r="AV447" i="4"/>
  <c r="AR447" i="4"/>
  <c r="AL447" i="4"/>
  <c r="AD447" i="4"/>
  <c r="BE446" i="4"/>
  <c r="BD446" i="4"/>
  <c r="BC446" i="4"/>
  <c r="BB446" i="4"/>
  <c r="BA446" i="4"/>
  <c r="AV446" i="4"/>
  <c r="AU446" i="4"/>
  <c r="AS446" i="4"/>
  <c r="AR446" i="4"/>
  <c r="AP446" i="4"/>
  <c r="AN446" i="4"/>
  <c r="AM446" i="4"/>
  <c r="AL446" i="4"/>
  <c r="AK446" i="4"/>
  <c r="AD446" i="4"/>
  <c r="BE445" i="4"/>
  <c r="BD445" i="4"/>
  <c r="BC445" i="4"/>
  <c r="BB445" i="4"/>
  <c r="BA445" i="4"/>
  <c r="AV445" i="4"/>
  <c r="AN445" i="4"/>
  <c r="AD445" i="4"/>
  <c r="BE444" i="4"/>
  <c r="BD444" i="4"/>
  <c r="BC444" i="4"/>
  <c r="BB444" i="4"/>
  <c r="BA444" i="4"/>
  <c r="AU444" i="4"/>
  <c r="AS444" i="4"/>
  <c r="AR444" i="4"/>
  <c r="AN444" i="4"/>
  <c r="AM444" i="4"/>
  <c r="AL444" i="4"/>
  <c r="AD444" i="4"/>
  <c r="BE443" i="4"/>
  <c r="BD443" i="4"/>
  <c r="BC443" i="4"/>
  <c r="BB443" i="4"/>
  <c r="BA443" i="4"/>
  <c r="AS443" i="4"/>
  <c r="AR443" i="4"/>
  <c r="AP443" i="4"/>
  <c r="AL443" i="4"/>
  <c r="AK443" i="4"/>
  <c r="AD443" i="4"/>
  <c r="BE442" i="4"/>
  <c r="BD442" i="4"/>
  <c r="BC442" i="4"/>
  <c r="BB442" i="4"/>
  <c r="BA442" i="4"/>
  <c r="AU442" i="4"/>
  <c r="AR442" i="4"/>
  <c r="AN442" i="4"/>
  <c r="AM442" i="4"/>
  <c r="AD442" i="4"/>
  <c r="BE441" i="4"/>
  <c r="BD441" i="4"/>
  <c r="BC441" i="4"/>
  <c r="BB441" i="4"/>
  <c r="BA441" i="4"/>
  <c r="AV441" i="4"/>
  <c r="AU441" i="4"/>
  <c r="AS441" i="4"/>
  <c r="AR441" i="4"/>
  <c r="AP441" i="4"/>
  <c r="AN441" i="4"/>
  <c r="AM441" i="4"/>
  <c r="AL441" i="4"/>
  <c r="AK441" i="4"/>
  <c r="AD441" i="4"/>
  <c r="BE440" i="4"/>
  <c r="BD440" i="4"/>
  <c r="BC440" i="4"/>
  <c r="BB440" i="4"/>
  <c r="BA440" i="4"/>
  <c r="AU440" i="4"/>
  <c r="AL440" i="4"/>
  <c r="AD440" i="4"/>
  <c r="BE439" i="4"/>
  <c r="BD439" i="4"/>
  <c r="BC439" i="4"/>
  <c r="BB439" i="4"/>
  <c r="BA439" i="4"/>
  <c r="AV439" i="4"/>
  <c r="AP439" i="4"/>
  <c r="AL439" i="4"/>
  <c r="AD439" i="4"/>
  <c r="BE438" i="4"/>
  <c r="BD438" i="4"/>
  <c r="BC438" i="4"/>
  <c r="BB438" i="4"/>
  <c r="BA438" i="4"/>
  <c r="AV438" i="4"/>
  <c r="AU438" i="4"/>
  <c r="AS438" i="4"/>
  <c r="AR438" i="4"/>
  <c r="AP438" i="4"/>
  <c r="AN438" i="4"/>
  <c r="AM438" i="4"/>
  <c r="AL438" i="4"/>
  <c r="AK438" i="4"/>
  <c r="AD438" i="4"/>
  <c r="BE437" i="4"/>
  <c r="BD437" i="4"/>
  <c r="BC437" i="4"/>
  <c r="BB437" i="4"/>
  <c r="BA437" i="4"/>
  <c r="AS437" i="4"/>
  <c r="AR437" i="4"/>
  <c r="AP437" i="4"/>
  <c r="AL437" i="4"/>
  <c r="AK437" i="4"/>
  <c r="AD437" i="4"/>
  <c r="BE436" i="4"/>
  <c r="BD436" i="4"/>
  <c r="BC436" i="4"/>
  <c r="BB436" i="4"/>
  <c r="BA436" i="4"/>
  <c r="AV436" i="4"/>
  <c r="AU436" i="4"/>
  <c r="AS436" i="4"/>
  <c r="AR436" i="4"/>
  <c r="AP436" i="4"/>
  <c r="AN436" i="4"/>
  <c r="AM436" i="4"/>
  <c r="AL436" i="4"/>
  <c r="AK436" i="4"/>
  <c r="AD436" i="4"/>
  <c r="BE435" i="4"/>
  <c r="BD435" i="4"/>
  <c r="BC435" i="4"/>
  <c r="BB435" i="4"/>
  <c r="BA435" i="4"/>
  <c r="AK435" i="4"/>
  <c r="AD435" i="4"/>
  <c r="BE434" i="4"/>
  <c r="BD434" i="4"/>
  <c r="BC434" i="4"/>
  <c r="BB434" i="4"/>
  <c r="BA434" i="4"/>
  <c r="AV434" i="4"/>
  <c r="AU434" i="4"/>
  <c r="AR434" i="4"/>
  <c r="AN434" i="4"/>
  <c r="AL434" i="4"/>
  <c r="AK434" i="4"/>
  <c r="AD434" i="4"/>
  <c r="BE433" i="4"/>
  <c r="BD433" i="4"/>
  <c r="BC433" i="4"/>
  <c r="BB433" i="4"/>
  <c r="BA433" i="4"/>
  <c r="AV433" i="4"/>
  <c r="AU433" i="4"/>
  <c r="AP433" i="4"/>
  <c r="AN433" i="4"/>
  <c r="AM433" i="4"/>
  <c r="AD433" i="4"/>
  <c r="BE432" i="4"/>
  <c r="BD432" i="4"/>
  <c r="BC432" i="4"/>
  <c r="BB432" i="4"/>
  <c r="BA432" i="4"/>
  <c r="AU432" i="4"/>
  <c r="AS432" i="4"/>
  <c r="AR432" i="4"/>
  <c r="AN432" i="4"/>
  <c r="AM432" i="4"/>
  <c r="AL432" i="4"/>
  <c r="AD432" i="4"/>
  <c r="BE431" i="4"/>
  <c r="BD431" i="4"/>
  <c r="BC431" i="4"/>
  <c r="BB431" i="4"/>
  <c r="BA431" i="4"/>
  <c r="AV431" i="4"/>
  <c r="AU431" i="4"/>
  <c r="AS431" i="4"/>
  <c r="AR431" i="4"/>
  <c r="AP431" i="4"/>
  <c r="AN431" i="4"/>
  <c r="AM431" i="4"/>
  <c r="AL431" i="4"/>
  <c r="AK431" i="4"/>
  <c r="AD431" i="4"/>
  <c r="BE430" i="4"/>
  <c r="BD430" i="4"/>
  <c r="BC430" i="4"/>
  <c r="BB430" i="4"/>
  <c r="BA430" i="4"/>
  <c r="AV430" i="4"/>
  <c r="AU430" i="4"/>
  <c r="AS430" i="4"/>
  <c r="AR430" i="4"/>
  <c r="AP430" i="4"/>
  <c r="AN430" i="4"/>
  <c r="AM430" i="4"/>
  <c r="AL430" i="4"/>
  <c r="AK430" i="4"/>
  <c r="AD430" i="4"/>
  <c r="BE429" i="4"/>
  <c r="BD429" i="4"/>
  <c r="BC429" i="4"/>
  <c r="BB429" i="4"/>
  <c r="BA429" i="4"/>
  <c r="AV429" i="4"/>
  <c r="AU429" i="4"/>
  <c r="AS429" i="4"/>
  <c r="AR429" i="4"/>
  <c r="AP429" i="4"/>
  <c r="AN429" i="4"/>
  <c r="AM429" i="4"/>
  <c r="AL429" i="4"/>
  <c r="AK429" i="4"/>
  <c r="AD429" i="4"/>
  <c r="BE428" i="4"/>
  <c r="BD428" i="4"/>
  <c r="BC428" i="4"/>
  <c r="BB428" i="4"/>
  <c r="BA428" i="4"/>
  <c r="AV428" i="4"/>
  <c r="AU428" i="4"/>
  <c r="AS428" i="4"/>
  <c r="AR428" i="4"/>
  <c r="AP428" i="4"/>
  <c r="AN428" i="4"/>
  <c r="AM428" i="4"/>
  <c r="AL428" i="4"/>
  <c r="AK428" i="4"/>
  <c r="AD428" i="4"/>
  <c r="BE427" i="4"/>
  <c r="BD427" i="4"/>
  <c r="BC427" i="4"/>
  <c r="BB427" i="4"/>
  <c r="BA427" i="4"/>
  <c r="AV427" i="4"/>
  <c r="AU427" i="4"/>
  <c r="AS427" i="4"/>
  <c r="AR427" i="4"/>
  <c r="AP427" i="4"/>
  <c r="AN427" i="4"/>
  <c r="AM427" i="4"/>
  <c r="AL427" i="4"/>
  <c r="AK427" i="4"/>
  <c r="AD427" i="4"/>
  <c r="BE426" i="4"/>
  <c r="BD426" i="4"/>
  <c r="BC426" i="4"/>
  <c r="BB426" i="4"/>
  <c r="BA426" i="4"/>
  <c r="AL426" i="4"/>
  <c r="AD426" i="4"/>
  <c r="BE425" i="4"/>
  <c r="BD425" i="4"/>
  <c r="BC425" i="4"/>
  <c r="BB425" i="4"/>
  <c r="BA425" i="4"/>
  <c r="AV425" i="4"/>
  <c r="AS425" i="4"/>
  <c r="AK425" i="4"/>
  <c r="AD425" i="4"/>
  <c r="BE424" i="4"/>
  <c r="BD424" i="4"/>
  <c r="BC424" i="4"/>
  <c r="BB424" i="4"/>
  <c r="BA424" i="4"/>
  <c r="AV424" i="4"/>
  <c r="AU424" i="4"/>
  <c r="AS424" i="4"/>
  <c r="AR424" i="4"/>
  <c r="AP424" i="4"/>
  <c r="AN424" i="4"/>
  <c r="AM424" i="4"/>
  <c r="AL424" i="4"/>
  <c r="AK424" i="4"/>
  <c r="AD424" i="4"/>
  <c r="BE423" i="4"/>
  <c r="BD423" i="4"/>
  <c r="BC423" i="4"/>
  <c r="BB423" i="4"/>
  <c r="BA423" i="4"/>
  <c r="AM423" i="4"/>
  <c r="AD423" i="4"/>
  <c r="BE422" i="4"/>
  <c r="BD422" i="4"/>
  <c r="BC422" i="4"/>
  <c r="BB422" i="4"/>
  <c r="BA422" i="4"/>
  <c r="AV422" i="4"/>
  <c r="AU422" i="4"/>
  <c r="AS422" i="4"/>
  <c r="AR422" i="4"/>
  <c r="AP422" i="4"/>
  <c r="AN422" i="4"/>
  <c r="AM422" i="4"/>
  <c r="AL422" i="4"/>
  <c r="AK422" i="4"/>
  <c r="AD422" i="4"/>
  <c r="BE421" i="4"/>
  <c r="BD421" i="4"/>
  <c r="BC421" i="4"/>
  <c r="BB421" i="4"/>
  <c r="BA421" i="4"/>
  <c r="AV421" i="4"/>
  <c r="AU421" i="4"/>
  <c r="AS421" i="4"/>
  <c r="AP421" i="4"/>
  <c r="AN421" i="4"/>
  <c r="AM421" i="4"/>
  <c r="AK421" i="4"/>
  <c r="AD421" i="4"/>
  <c r="BE420" i="4"/>
  <c r="BD420" i="4"/>
  <c r="BC420" i="4"/>
  <c r="BB420" i="4"/>
  <c r="BA420" i="4"/>
  <c r="AM420" i="4"/>
  <c r="AD420" i="4"/>
  <c r="BE419" i="4"/>
  <c r="BD419" i="4"/>
  <c r="BC419" i="4"/>
  <c r="BB419" i="4"/>
  <c r="BA419" i="4"/>
  <c r="AV419" i="4"/>
  <c r="AU419" i="4"/>
  <c r="AS419" i="4"/>
  <c r="AR419" i="4"/>
  <c r="AP419" i="4"/>
  <c r="AN419" i="4"/>
  <c r="AM419" i="4"/>
  <c r="AL419" i="4"/>
  <c r="AK419" i="4"/>
  <c r="AD419" i="4"/>
  <c r="BE418" i="4"/>
  <c r="BD418" i="4"/>
  <c r="BC418" i="4"/>
  <c r="BB418" i="4"/>
  <c r="BA418" i="4"/>
  <c r="AV418" i="4"/>
  <c r="AU418" i="4"/>
  <c r="AR418" i="4"/>
  <c r="AP418" i="4"/>
  <c r="AN418" i="4"/>
  <c r="AL418" i="4"/>
  <c r="AK418" i="4"/>
  <c r="AD418" i="4"/>
  <c r="BE417" i="4"/>
  <c r="BD417" i="4"/>
  <c r="BC417" i="4"/>
  <c r="BB417" i="4"/>
  <c r="BA417" i="4"/>
  <c r="AK417" i="4"/>
  <c r="AD417" i="4"/>
  <c r="BE416" i="4"/>
  <c r="BD416" i="4"/>
  <c r="BC416" i="4"/>
  <c r="BB416" i="4"/>
  <c r="BA416" i="4"/>
  <c r="AU416" i="4"/>
  <c r="AS416" i="4"/>
  <c r="AR416" i="4"/>
  <c r="AM416" i="4"/>
  <c r="AL416" i="4"/>
  <c r="AD416" i="4"/>
  <c r="BE415" i="4"/>
  <c r="BD415" i="4"/>
  <c r="BC415" i="4"/>
  <c r="BB415" i="4"/>
  <c r="BA415" i="4"/>
  <c r="AV415" i="4"/>
  <c r="AR415" i="4"/>
  <c r="AP415" i="4"/>
  <c r="AM415" i="4"/>
  <c r="AK415" i="4"/>
  <c r="AD415" i="4"/>
  <c r="BE414" i="4"/>
  <c r="BD414" i="4"/>
  <c r="BC414" i="4"/>
  <c r="BB414" i="4"/>
  <c r="BA414" i="4"/>
  <c r="AU414" i="4"/>
  <c r="AS414" i="4"/>
  <c r="AN414" i="4"/>
  <c r="AM414" i="4"/>
  <c r="AL414" i="4"/>
  <c r="AD414" i="4"/>
  <c r="BE413" i="4"/>
  <c r="BD413" i="4"/>
  <c r="BC413" i="4"/>
  <c r="BB413" i="4"/>
  <c r="BA413" i="4"/>
  <c r="AV413" i="4"/>
  <c r="AU413" i="4"/>
  <c r="AS413" i="4"/>
  <c r="AR413" i="4"/>
  <c r="AP413" i="4"/>
  <c r="AN413" i="4"/>
  <c r="AM413" i="4"/>
  <c r="AL413" i="4"/>
  <c r="AK413" i="4"/>
  <c r="AD413" i="4"/>
  <c r="BE412" i="4"/>
  <c r="BD412" i="4"/>
  <c r="BC412" i="4"/>
  <c r="BB412" i="4"/>
  <c r="BA412" i="4"/>
  <c r="AS412" i="4"/>
  <c r="AR412" i="4"/>
  <c r="AN412" i="4"/>
  <c r="AL412" i="4"/>
  <c r="AD412" i="4"/>
  <c r="BE411" i="4"/>
  <c r="BD411" i="4"/>
  <c r="BC411" i="4"/>
  <c r="BB411" i="4"/>
  <c r="BA411" i="4"/>
  <c r="AR411" i="4"/>
  <c r="AL411" i="4"/>
  <c r="AD411" i="4"/>
  <c r="BE410" i="4"/>
  <c r="BD410" i="4"/>
  <c r="BC410" i="4"/>
  <c r="BB410" i="4"/>
  <c r="BA410" i="4"/>
  <c r="AV410" i="4"/>
  <c r="AU410" i="4"/>
  <c r="AS410" i="4"/>
  <c r="AR410" i="4"/>
  <c r="AP410" i="4"/>
  <c r="AN410" i="4"/>
  <c r="AM410" i="4"/>
  <c r="AL410" i="4"/>
  <c r="AK410" i="4"/>
  <c r="AD410" i="4"/>
  <c r="BE409" i="4"/>
  <c r="BD409" i="4"/>
  <c r="BC409" i="4"/>
  <c r="BB409" i="4"/>
  <c r="BA409" i="4"/>
  <c r="AV409" i="4"/>
  <c r="AU409" i="4"/>
  <c r="AS409" i="4"/>
  <c r="AR409" i="4"/>
  <c r="AP409" i="4"/>
  <c r="AN409" i="4"/>
  <c r="AM409" i="4"/>
  <c r="AL409" i="4"/>
  <c r="AK409" i="4"/>
  <c r="AD409" i="4"/>
  <c r="BE408" i="4"/>
  <c r="BD408" i="4"/>
  <c r="BC408" i="4"/>
  <c r="BB408" i="4"/>
  <c r="BA408" i="4"/>
  <c r="AV408" i="4"/>
  <c r="AU408" i="4"/>
  <c r="AS408" i="4"/>
  <c r="AR408" i="4"/>
  <c r="AP408" i="4"/>
  <c r="AN408" i="4"/>
  <c r="AM408" i="4"/>
  <c r="AL408" i="4"/>
  <c r="AK408" i="4"/>
  <c r="AD408" i="4"/>
  <c r="BE407" i="4"/>
  <c r="BD407" i="4"/>
  <c r="BC407" i="4"/>
  <c r="BB407" i="4"/>
  <c r="BA407" i="4"/>
  <c r="AV407" i="4"/>
  <c r="AS407" i="4"/>
  <c r="AP407" i="4"/>
  <c r="AM407" i="4"/>
  <c r="AL407" i="4"/>
  <c r="AD407" i="4"/>
  <c r="BE406" i="4"/>
  <c r="BD406" i="4"/>
  <c r="BC406" i="4"/>
  <c r="BB406" i="4"/>
  <c r="BA406" i="4"/>
  <c r="AR406" i="4"/>
  <c r="AL406" i="4"/>
  <c r="AD406" i="4"/>
  <c r="BE405" i="4"/>
  <c r="BD405" i="4"/>
  <c r="BC405" i="4"/>
  <c r="BB405" i="4"/>
  <c r="BA405" i="4"/>
  <c r="AV405" i="4"/>
  <c r="AS405" i="4"/>
  <c r="AR405" i="4"/>
  <c r="AP405" i="4"/>
  <c r="AM405" i="4"/>
  <c r="AL405" i="4"/>
  <c r="AK405" i="4"/>
  <c r="AD405" i="4"/>
  <c r="BE404" i="4"/>
  <c r="BD404" i="4"/>
  <c r="BC404" i="4"/>
  <c r="BB404" i="4"/>
  <c r="BA404" i="4"/>
  <c r="AV404" i="4"/>
  <c r="AU404" i="4"/>
  <c r="AS404" i="4"/>
  <c r="AR404" i="4"/>
  <c r="AP404" i="4"/>
  <c r="AN404" i="4"/>
  <c r="AM404" i="4"/>
  <c r="AL404" i="4"/>
  <c r="AK404" i="4"/>
  <c r="AD404" i="4"/>
  <c r="BE403" i="4"/>
  <c r="BD403" i="4"/>
  <c r="BC403" i="4"/>
  <c r="BB403" i="4"/>
  <c r="BA403" i="4"/>
  <c r="AP403" i="4"/>
  <c r="AD403" i="4"/>
  <c r="BE402" i="4"/>
  <c r="BD402" i="4"/>
  <c r="BC402" i="4"/>
  <c r="BB402" i="4"/>
  <c r="BA402" i="4"/>
  <c r="AU402" i="4"/>
  <c r="AR402" i="4"/>
  <c r="AN402" i="4"/>
  <c r="AK402" i="4"/>
  <c r="AD402" i="4"/>
  <c r="BE401" i="4"/>
  <c r="BD401" i="4"/>
  <c r="BC401" i="4"/>
  <c r="BB401" i="4"/>
  <c r="BA401" i="4"/>
  <c r="AV401" i="4"/>
  <c r="AU401" i="4"/>
  <c r="AP401" i="4"/>
  <c r="AN401" i="4"/>
  <c r="AM401" i="4"/>
  <c r="AD401" i="4"/>
  <c r="BE400" i="4"/>
  <c r="BD400" i="4"/>
  <c r="BC400" i="4"/>
  <c r="BB400" i="4"/>
  <c r="BA400" i="4"/>
  <c r="AU400" i="4"/>
  <c r="AN400" i="4"/>
  <c r="AM400" i="4"/>
  <c r="AD400" i="4"/>
  <c r="BE399" i="4"/>
  <c r="BD399" i="4"/>
  <c r="BC399" i="4"/>
  <c r="BB399" i="4"/>
  <c r="BA399" i="4"/>
  <c r="AV399" i="4"/>
  <c r="AU399" i="4"/>
  <c r="AS399" i="4"/>
  <c r="AR399" i="4"/>
  <c r="AP399" i="4"/>
  <c r="AN399" i="4"/>
  <c r="AM399" i="4"/>
  <c r="AL399" i="4"/>
  <c r="AK399" i="4"/>
  <c r="AD399" i="4"/>
  <c r="BE398" i="4"/>
  <c r="BD398" i="4"/>
  <c r="BC398" i="4"/>
  <c r="BB398" i="4"/>
  <c r="BA398" i="4"/>
  <c r="AU398" i="4"/>
  <c r="AR398" i="4"/>
  <c r="AN398" i="4"/>
  <c r="AL398" i="4"/>
  <c r="AD398" i="4"/>
  <c r="BE397" i="4"/>
  <c r="BD397" i="4"/>
  <c r="BC397" i="4"/>
  <c r="BB397" i="4"/>
  <c r="BA397" i="4"/>
  <c r="AV397" i="4"/>
  <c r="AU397" i="4"/>
  <c r="AS397" i="4"/>
  <c r="AR397" i="4"/>
  <c r="AP397" i="4"/>
  <c r="AN397" i="4"/>
  <c r="AM397" i="4"/>
  <c r="AL397" i="4"/>
  <c r="AK397" i="4"/>
  <c r="AD397" i="4"/>
  <c r="BE396" i="4"/>
  <c r="BD396" i="4"/>
  <c r="BC396" i="4"/>
  <c r="BB396" i="4"/>
  <c r="BA396" i="4"/>
  <c r="AN396" i="4"/>
  <c r="AD396" i="4"/>
  <c r="BE395" i="4"/>
  <c r="BD395" i="4"/>
  <c r="BC395" i="4"/>
  <c r="BB395" i="4"/>
  <c r="BA395" i="4"/>
  <c r="AV395" i="4"/>
  <c r="AU395" i="4"/>
  <c r="AS395" i="4"/>
  <c r="AR395" i="4"/>
  <c r="AP395" i="4"/>
  <c r="AN395" i="4"/>
  <c r="AM395" i="4"/>
  <c r="AL395" i="4"/>
  <c r="AK395" i="4"/>
  <c r="AD395" i="4"/>
  <c r="BE394" i="4"/>
  <c r="BD394" i="4"/>
  <c r="BC394" i="4"/>
  <c r="BB394" i="4"/>
  <c r="BA394" i="4"/>
  <c r="AV394" i="4"/>
  <c r="AU394" i="4"/>
  <c r="AP394" i="4"/>
  <c r="AN394" i="4"/>
  <c r="AL394" i="4"/>
  <c r="AD394" i="4"/>
  <c r="BE393" i="4"/>
  <c r="BD393" i="4"/>
  <c r="BC393" i="4"/>
  <c r="BB393" i="4"/>
  <c r="BA393" i="4"/>
  <c r="AV393" i="4"/>
  <c r="AU393" i="4"/>
  <c r="AS393" i="4"/>
  <c r="AP393" i="4"/>
  <c r="AN393" i="4"/>
  <c r="AM393" i="4"/>
  <c r="AK393" i="4"/>
  <c r="AD393" i="4"/>
  <c r="BE392" i="4"/>
  <c r="BD392" i="4"/>
  <c r="BC392" i="4"/>
  <c r="BB392" i="4"/>
  <c r="BA392" i="4"/>
  <c r="AU392" i="4"/>
  <c r="AS392" i="4"/>
  <c r="AR392" i="4"/>
  <c r="AN392" i="4"/>
  <c r="AM392" i="4"/>
  <c r="AL392" i="4"/>
  <c r="AD392" i="4"/>
  <c r="BE391" i="4"/>
  <c r="BD391" i="4"/>
  <c r="BC391" i="4"/>
  <c r="BB391" i="4"/>
  <c r="BA391" i="4"/>
  <c r="AR391" i="4"/>
  <c r="AD391" i="4"/>
  <c r="BE390" i="4"/>
  <c r="BD390" i="4"/>
  <c r="BC390" i="4"/>
  <c r="BB390" i="4"/>
  <c r="BA390" i="4"/>
  <c r="AU390" i="4"/>
  <c r="AR390" i="4"/>
  <c r="AN390" i="4"/>
  <c r="AL390" i="4"/>
  <c r="AD390" i="4"/>
  <c r="BE389" i="4"/>
  <c r="BD389" i="4"/>
  <c r="BC389" i="4"/>
  <c r="BB389" i="4"/>
  <c r="BA389" i="4"/>
  <c r="AV389" i="4"/>
  <c r="AU389" i="4"/>
  <c r="AS389" i="4"/>
  <c r="AR389" i="4"/>
  <c r="AP389" i="4"/>
  <c r="AN389" i="4"/>
  <c r="AM389" i="4"/>
  <c r="AL389" i="4"/>
  <c r="AK389" i="4"/>
  <c r="AD389" i="4"/>
  <c r="BE388" i="4"/>
  <c r="BD388" i="4"/>
  <c r="BC388" i="4"/>
  <c r="BB388" i="4"/>
  <c r="BA388" i="4"/>
  <c r="AU388" i="4"/>
  <c r="AS388" i="4"/>
  <c r="AN388" i="4"/>
  <c r="AM388" i="4"/>
  <c r="AL388" i="4"/>
  <c r="AD388" i="4"/>
  <c r="BE387" i="4"/>
  <c r="BD387" i="4"/>
  <c r="BC387" i="4"/>
  <c r="BB387" i="4"/>
  <c r="BA387" i="4"/>
  <c r="AV387" i="4"/>
  <c r="AS387" i="4"/>
  <c r="AP387" i="4"/>
  <c r="AM387" i="4"/>
  <c r="AK387" i="4"/>
  <c r="AD387" i="4"/>
  <c r="BE386" i="4"/>
  <c r="BD386" i="4"/>
  <c r="BC386" i="4"/>
  <c r="BB386" i="4"/>
  <c r="BA386" i="4"/>
  <c r="AV386" i="4"/>
  <c r="AU386" i="4"/>
  <c r="AS386" i="4"/>
  <c r="AR386" i="4"/>
  <c r="AP386" i="4"/>
  <c r="AN386" i="4"/>
  <c r="AM386" i="4"/>
  <c r="AL386" i="4"/>
  <c r="AK386" i="4"/>
  <c r="AD386" i="4"/>
  <c r="BE385" i="4"/>
  <c r="BD385" i="4"/>
  <c r="BC385" i="4"/>
  <c r="BB385" i="4"/>
  <c r="BA385" i="4"/>
  <c r="AU385" i="4"/>
  <c r="AS385" i="4"/>
  <c r="AP385" i="4"/>
  <c r="AM385" i="4"/>
  <c r="AK385" i="4"/>
  <c r="AD385" i="4"/>
  <c r="BE384" i="4"/>
  <c r="BD384" i="4"/>
  <c r="BC384" i="4"/>
  <c r="BB384" i="4"/>
  <c r="BA384" i="4"/>
  <c r="AS384" i="4"/>
  <c r="AR384" i="4"/>
  <c r="AM384" i="4"/>
  <c r="AD384" i="4"/>
  <c r="BE383" i="4"/>
  <c r="BD383" i="4"/>
  <c r="BC383" i="4"/>
  <c r="BB383" i="4"/>
  <c r="BA383" i="4"/>
  <c r="AV383" i="4"/>
  <c r="AS383" i="4"/>
  <c r="AR383" i="4"/>
  <c r="AM383" i="4"/>
  <c r="AL383" i="4"/>
  <c r="AK383" i="4"/>
  <c r="AD383" i="4"/>
  <c r="BE382" i="4"/>
  <c r="BD382" i="4"/>
  <c r="BC382" i="4"/>
  <c r="BB382" i="4"/>
  <c r="BA382" i="4"/>
  <c r="AV382" i="4"/>
  <c r="AU382" i="4"/>
  <c r="AS382" i="4"/>
  <c r="AR382" i="4"/>
  <c r="AP382" i="4"/>
  <c r="AN382" i="4"/>
  <c r="AM382" i="4"/>
  <c r="AL382" i="4"/>
  <c r="AK382" i="4"/>
  <c r="AD382" i="4"/>
  <c r="BE381" i="4"/>
  <c r="BD381" i="4"/>
  <c r="BC381" i="4"/>
  <c r="BB381" i="4"/>
  <c r="BA381" i="4"/>
  <c r="AV381" i="4"/>
  <c r="AU381" i="4"/>
  <c r="AS381" i="4"/>
  <c r="AR381" i="4"/>
  <c r="AP381" i="4"/>
  <c r="AN381" i="4"/>
  <c r="AM381" i="4"/>
  <c r="AL381" i="4"/>
  <c r="AK381" i="4"/>
  <c r="AD381" i="4"/>
  <c r="BE380" i="4"/>
  <c r="BD380" i="4"/>
  <c r="BC380" i="4"/>
  <c r="BB380" i="4"/>
  <c r="BA380" i="4"/>
  <c r="AU380" i="4"/>
  <c r="AS380" i="4"/>
  <c r="AR380" i="4"/>
  <c r="AN380" i="4"/>
  <c r="AM380" i="4"/>
  <c r="AL380" i="4"/>
  <c r="AD380" i="4"/>
  <c r="BE379" i="4"/>
  <c r="BD379" i="4"/>
  <c r="BC379" i="4"/>
  <c r="BB379" i="4"/>
  <c r="BA379" i="4"/>
  <c r="AS379" i="4"/>
  <c r="AR379" i="4"/>
  <c r="AP379" i="4"/>
  <c r="AK379" i="4"/>
  <c r="AD379" i="4"/>
  <c r="BE378" i="4"/>
  <c r="BD378" i="4"/>
  <c r="BC378" i="4"/>
  <c r="BB378" i="4"/>
  <c r="BA378" i="4"/>
  <c r="AV378" i="4"/>
  <c r="AU378" i="4"/>
  <c r="AS378" i="4"/>
  <c r="AR378" i="4"/>
  <c r="AP378" i="4"/>
  <c r="AN378" i="4"/>
  <c r="AM378" i="4"/>
  <c r="AL378" i="4"/>
  <c r="AK378" i="4"/>
  <c r="AD378" i="4"/>
  <c r="BE377" i="4"/>
  <c r="BD377" i="4"/>
  <c r="BC377" i="4"/>
  <c r="BB377" i="4"/>
  <c r="BA377" i="4"/>
  <c r="AV377" i="4"/>
  <c r="AS377" i="4"/>
  <c r="AP377" i="4"/>
  <c r="AM377" i="4"/>
  <c r="AK377" i="4"/>
  <c r="AD377" i="4"/>
  <c r="BE376" i="4"/>
  <c r="BD376" i="4"/>
  <c r="BC376" i="4"/>
  <c r="BB376" i="4"/>
  <c r="BA376" i="4"/>
  <c r="AV376" i="4"/>
  <c r="AU376" i="4"/>
  <c r="AS376" i="4"/>
  <c r="AR376" i="4"/>
  <c r="AP376" i="4"/>
  <c r="AN376" i="4"/>
  <c r="AM376" i="4"/>
  <c r="AL376" i="4"/>
  <c r="AK376" i="4"/>
  <c r="AD376" i="4"/>
  <c r="BE375" i="4"/>
  <c r="BD375" i="4"/>
  <c r="BC375" i="4"/>
  <c r="BB375" i="4"/>
  <c r="BA375" i="4"/>
  <c r="AV375" i="4"/>
  <c r="AS375" i="4"/>
  <c r="AP375" i="4"/>
  <c r="AM375" i="4"/>
  <c r="AL375" i="4"/>
  <c r="AD375" i="4"/>
  <c r="BE374" i="4"/>
  <c r="BD374" i="4"/>
  <c r="BC374" i="4"/>
  <c r="BB374" i="4"/>
  <c r="BA374" i="4"/>
  <c r="AV374" i="4"/>
  <c r="AU374" i="4"/>
  <c r="AS374" i="4"/>
  <c r="AR374" i="4"/>
  <c r="AP374" i="4"/>
  <c r="AN374" i="4"/>
  <c r="AM374" i="4"/>
  <c r="AL374" i="4"/>
  <c r="AK374" i="4"/>
  <c r="AD374" i="4"/>
  <c r="BE373" i="4"/>
  <c r="BD373" i="4"/>
  <c r="BC373" i="4"/>
  <c r="BB373" i="4"/>
  <c r="BA373" i="4"/>
  <c r="AV373" i="4"/>
  <c r="AU373" i="4"/>
  <c r="AS373" i="4"/>
  <c r="AR373" i="4"/>
  <c r="AP373" i="4"/>
  <c r="AN373" i="4"/>
  <c r="AM373" i="4"/>
  <c r="AL373" i="4"/>
  <c r="AK373" i="4"/>
  <c r="AD373" i="4"/>
  <c r="BE372" i="4"/>
  <c r="BD372" i="4"/>
  <c r="BC372" i="4"/>
  <c r="BB372" i="4"/>
  <c r="BA372" i="4"/>
  <c r="AU372" i="4"/>
  <c r="AR372" i="4"/>
  <c r="AN372" i="4"/>
  <c r="AL372" i="4"/>
  <c r="AD372" i="4"/>
  <c r="BE371" i="4"/>
  <c r="BD371" i="4"/>
  <c r="BC371" i="4"/>
  <c r="BB371" i="4"/>
  <c r="BA371" i="4"/>
  <c r="AS371" i="4"/>
  <c r="AR371" i="4"/>
  <c r="AP371" i="4"/>
  <c r="AL371" i="4"/>
  <c r="AK371" i="4"/>
  <c r="AD371" i="4"/>
  <c r="BE370" i="4"/>
  <c r="BD370" i="4"/>
  <c r="BC370" i="4"/>
  <c r="BB370" i="4"/>
  <c r="BA370" i="4"/>
  <c r="AV370" i="4"/>
  <c r="AU370" i="4"/>
  <c r="AR370" i="4"/>
  <c r="AN370" i="4"/>
  <c r="AL370" i="4"/>
  <c r="AK370" i="4"/>
  <c r="AD370" i="4"/>
  <c r="BE369" i="4"/>
  <c r="BD369" i="4"/>
  <c r="BC369" i="4"/>
  <c r="BB369" i="4"/>
  <c r="BA369" i="4"/>
  <c r="AU369" i="4"/>
  <c r="AN369" i="4"/>
  <c r="AD369" i="4"/>
  <c r="BE368" i="4"/>
  <c r="BD368" i="4"/>
  <c r="BC368" i="4"/>
  <c r="BB368" i="4"/>
  <c r="BA368" i="4"/>
  <c r="AU368" i="4"/>
  <c r="AS368" i="4"/>
  <c r="AR368" i="4"/>
  <c r="AN368" i="4"/>
  <c r="AM368" i="4"/>
  <c r="AL368" i="4"/>
  <c r="AD368" i="4"/>
  <c r="BE367" i="4"/>
  <c r="BD367" i="4"/>
  <c r="BC367" i="4"/>
  <c r="BB367" i="4"/>
  <c r="BA367" i="4"/>
  <c r="AV367" i="4"/>
  <c r="AU367" i="4"/>
  <c r="AS367" i="4"/>
  <c r="AR367" i="4"/>
  <c r="AP367" i="4"/>
  <c r="AN367" i="4"/>
  <c r="AM367" i="4"/>
  <c r="AL367" i="4"/>
  <c r="AK367" i="4"/>
  <c r="AD367" i="4"/>
  <c r="BE366" i="4"/>
  <c r="BD366" i="4"/>
  <c r="BC366" i="4"/>
  <c r="BB366" i="4"/>
  <c r="BA366" i="4"/>
  <c r="AV366" i="4"/>
  <c r="AU366" i="4"/>
  <c r="AS366" i="4"/>
  <c r="AR366" i="4"/>
  <c r="AP366" i="4"/>
  <c r="AN366" i="4"/>
  <c r="AM366" i="4"/>
  <c r="AL366" i="4"/>
  <c r="AK366" i="4"/>
  <c r="AD366" i="4"/>
  <c r="BE365" i="4"/>
  <c r="BD365" i="4"/>
  <c r="BC365" i="4"/>
  <c r="BB365" i="4"/>
  <c r="BA365" i="4"/>
  <c r="AV365" i="4"/>
  <c r="AU365" i="4"/>
  <c r="AS365" i="4"/>
  <c r="AR365" i="4"/>
  <c r="AP365" i="4"/>
  <c r="AN365" i="4"/>
  <c r="AM365" i="4"/>
  <c r="AL365" i="4"/>
  <c r="AK365" i="4"/>
  <c r="AD365" i="4"/>
  <c r="BE364" i="4"/>
  <c r="BD364" i="4"/>
  <c r="BC364" i="4"/>
  <c r="BB364" i="4"/>
  <c r="BA364" i="4"/>
  <c r="AU364" i="4"/>
  <c r="AR364" i="4"/>
  <c r="AN364" i="4"/>
  <c r="AL364" i="4"/>
  <c r="AD364" i="4"/>
  <c r="BE363" i="4"/>
  <c r="BD363" i="4"/>
  <c r="BC363" i="4"/>
  <c r="BB363" i="4"/>
  <c r="BA363" i="4"/>
  <c r="AV363" i="4"/>
  <c r="AU363" i="4"/>
  <c r="AS363" i="4"/>
  <c r="AR363" i="4"/>
  <c r="AP363" i="4"/>
  <c r="AN363" i="4"/>
  <c r="AM363" i="4"/>
  <c r="AL363" i="4"/>
  <c r="AK363" i="4"/>
  <c r="AD363" i="4"/>
  <c r="BE362" i="4"/>
  <c r="BD362" i="4"/>
  <c r="BC362" i="4"/>
  <c r="BB362" i="4"/>
  <c r="BA362" i="4"/>
  <c r="AV362" i="4"/>
  <c r="AU362" i="4"/>
  <c r="AP362" i="4"/>
  <c r="AN362" i="4"/>
  <c r="AL362" i="4"/>
  <c r="AD362" i="4"/>
  <c r="BE361" i="4"/>
  <c r="BD361" i="4"/>
  <c r="BC361" i="4"/>
  <c r="BB361" i="4"/>
  <c r="BA361" i="4"/>
  <c r="AV361" i="4"/>
  <c r="AS361" i="4"/>
  <c r="AP361" i="4"/>
  <c r="AN361" i="4"/>
  <c r="AK361" i="4"/>
  <c r="AD361" i="4"/>
  <c r="BE360" i="4"/>
  <c r="BD360" i="4"/>
  <c r="BC360" i="4"/>
  <c r="BB360" i="4"/>
  <c r="BA360" i="4"/>
  <c r="AV360" i="4"/>
  <c r="AU360" i="4"/>
  <c r="AS360" i="4"/>
  <c r="AR360" i="4"/>
  <c r="AP360" i="4"/>
  <c r="AN360" i="4"/>
  <c r="AM360" i="4"/>
  <c r="AL360" i="4"/>
  <c r="AK360" i="4"/>
  <c r="AD360" i="4"/>
  <c r="BE359" i="4"/>
  <c r="BD359" i="4"/>
  <c r="BC359" i="4"/>
  <c r="BB359" i="4"/>
  <c r="BA359" i="4"/>
  <c r="AV359" i="4"/>
  <c r="AR359" i="4"/>
  <c r="AP359" i="4"/>
  <c r="AM359" i="4"/>
  <c r="AK359" i="4"/>
  <c r="AD359" i="4"/>
  <c r="BE358" i="4"/>
  <c r="BD358" i="4"/>
  <c r="BC358" i="4"/>
  <c r="BB358" i="4"/>
  <c r="BA358" i="4"/>
  <c r="AR358" i="4"/>
  <c r="AL358" i="4"/>
  <c r="AD358" i="4"/>
  <c r="BE357" i="4"/>
  <c r="BD357" i="4"/>
  <c r="BC357" i="4"/>
  <c r="BB357" i="4"/>
  <c r="BA357" i="4"/>
  <c r="AV357" i="4"/>
  <c r="AU357" i="4"/>
  <c r="AS357" i="4"/>
  <c r="AR357" i="4"/>
  <c r="AP357" i="4"/>
  <c r="AN357" i="4"/>
  <c r="AM357" i="4"/>
  <c r="AL357" i="4"/>
  <c r="AK357" i="4"/>
  <c r="AD357" i="4"/>
  <c r="BE356" i="4"/>
  <c r="BD356" i="4"/>
  <c r="BC356" i="4"/>
  <c r="BB356" i="4"/>
  <c r="BA356" i="4"/>
  <c r="AU356" i="4"/>
  <c r="AS356" i="4"/>
  <c r="AN356" i="4"/>
  <c r="AM356" i="4"/>
  <c r="AL356" i="4"/>
  <c r="AD356" i="4"/>
  <c r="BE355" i="4"/>
  <c r="BD355" i="4"/>
  <c r="BC355" i="4"/>
  <c r="BB355" i="4"/>
  <c r="BA355" i="4"/>
  <c r="AS355" i="4"/>
  <c r="AM355" i="4"/>
  <c r="AD355" i="4"/>
  <c r="BE354" i="4"/>
  <c r="BD354" i="4"/>
  <c r="BC354" i="4"/>
  <c r="BB354" i="4"/>
  <c r="BA354" i="4"/>
  <c r="AV354" i="4"/>
  <c r="AU354" i="4"/>
  <c r="AS354" i="4"/>
  <c r="AR354" i="4"/>
  <c r="AP354" i="4"/>
  <c r="AN354" i="4"/>
  <c r="AM354" i="4"/>
  <c r="AL354" i="4"/>
  <c r="AK354" i="4"/>
  <c r="AD354" i="4"/>
  <c r="BE353" i="4"/>
  <c r="BD353" i="4"/>
  <c r="BC353" i="4"/>
  <c r="BB353" i="4"/>
  <c r="BA353" i="4"/>
  <c r="AU353" i="4"/>
  <c r="AS353" i="4"/>
  <c r="AP353" i="4"/>
  <c r="AM353" i="4"/>
  <c r="AK353" i="4"/>
  <c r="AD353" i="4"/>
  <c r="BE352" i="4"/>
  <c r="BD352" i="4"/>
  <c r="BC352" i="4"/>
  <c r="BB352" i="4"/>
  <c r="BA352" i="4"/>
  <c r="AU352" i="4"/>
  <c r="AS352" i="4"/>
  <c r="AR352" i="4"/>
  <c r="AM352" i="4"/>
  <c r="AL352" i="4"/>
  <c r="AD352" i="4"/>
  <c r="BE351" i="4"/>
  <c r="BD351" i="4"/>
  <c r="BC351" i="4"/>
  <c r="BB351" i="4"/>
  <c r="BA351" i="4"/>
  <c r="AV351" i="4"/>
  <c r="AS351" i="4"/>
  <c r="AR351" i="4"/>
  <c r="AP351" i="4"/>
  <c r="AM351" i="4"/>
  <c r="AL351" i="4"/>
  <c r="AK351" i="4"/>
  <c r="AD351" i="4"/>
  <c r="BE350" i="4"/>
  <c r="BD350" i="4"/>
  <c r="BC350" i="4"/>
  <c r="BB350" i="4"/>
  <c r="BA350" i="4"/>
  <c r="AU350" i="4"/>
  <c r="AR350" i="4"/>
  <c r="AN350" i="4"/>
  <c r="AL350" i="4"/>
  <c r="AD350" i="4"/>
  <c r="BE349" i="4"/>
  <c r="BD349" i="4"/>
  <c r="BC349" i="4"/>
  <c r="BB349" i="4"/>
  <c r="BA349" i="4"/>
  <c r="AV349" i="4"/>
  <c r="AU349" i="4"/>
  <c r="AS349" i="4"/>
  <c r="AR349" i="4"/>
  <c r="AP349" i="4"/>
  <c r="AN349" i="4"/>
  <c r="AM349" i="4"/>
  <c r="AL349" i="4"/>
  <c r="AK349" i="4"/>
  <c r="AD349" i="4"/>
  <c r="BE348" i="4"/>
  <c r="BD348" i="4"/>
  <c r="BC348" i="4"/>
  <c r="BB348" i="4"/>
  <c r="BA348" i="4"/>
  <c r="AS348" i="4"/>
  <c r="AR348" i="4"/>
  <c r="AN348" i="4"/>
  <c r="AL348" i="4"/>
  <c r="AD348" i="4"/>
  <c r="BE347" i="4"/>
  <c r="BD347" i="4"/>
  <c r="BC347" i="4"/>
  <c r="BB347" i="4"/>
  <c r="BA347" i="4"/>
  <c r="AS347" i="4"/>
  <c r="AR347" i="4"/>
  <c r="AP347" i="4"/>
  <c r="AL347" i="4"/>
  <c r="AK347" i="4"/>
  <c r="AD347" i="4"/>
  <c r="BE346" i="4"/>
  <c r="BD346" i="4"/>
  <c r="BC346" i="4"/>
  <c r="BB346" i="4"/>
  <c r="BA346" i="4"/>
  <c r="AV346" i="4"/>
  <c r="AU346" i="4"/>
  <c r="AS346" i="4"/>
  <c r="AR346" i="4"/>
  <c r="AP346" i="4"/>
  <c r="AN346" i="4"/>
  <c r="AM346" i="4"/>
  <c r="AL346" i="4"/>
  <c r="AK346" i="4"/>
  <c r="AD346" i="4"/>
  <c r="BE345" i="4"/>
  <c r="BD345" i="4"/>
  <c r="BC345" i="4"/>
  <c r="BB345" i="4"/>
  <c r="BA345" i="4"/>
  <c r="AV345" i="4"/>
  <c r="AU345" i="4"/>
  <c r="AS345" i="4"/>
  <c r="AR345" i="4"/>
  <c r="AP345" i="4"/>
  <c r="AN345" i="4"/>
  <c r="AM345" i="4"/>
  <c r="AL345" i="4"/>
  <c r="AK345" i="4"/>
  <c r="AD345" i="4"/>
  <c r="BE344" i="4"/>
  <c r="BD344" i="4"/>
  <c r="BC344" i="4"/>
  <c r="BB344" i="4"/>
  <c r="BA344" i="4"/>
  <c r="AV344" i="4"/>
  <c r="AS344" i="4"/>
  <c r="AP344" i="4"/>
  <c r="AM344" i="4"/>
  <c r="AK344" i="4"/>
  <c r="AD344" i="4"/>
  <c r="BE343" i="4"/>
  <c r="BD343" i="4"/>
  <c r="BC343" i="4"/>
  <c r="BB343" i="4"/>
  <c r="BA343" i="4"/>
  <c r="AV343" i="4"/>
  <c r="AS343" i="4"/>
  <c r="AP343" i="4"/>
  <c r="AM343" i="4"/>
  <c r="AL343" i="4"/>
  <c r="AD343" i="4"/>
  <c r="BE342" i="4"/>
  <c r="BD342" i="4"/>
  <c r="BC342" i="4"/>
  <c r="BB342" i="4"/>
  <c r="BA342" i="4"/>
  <c r="AV342" i="4"/>
  <c r="AU342" i="4"/>
  <c r="AS342" i="4"/>
  <c r="AR342" i="4"/>
  <c r="AP342" i="4"/>
  <c r="AN342" i="4"/>
  <c r="AM342" i="4"/>
  <c r="AL342" i="4"/>
  <c r="AK342" i="4"/>
  <c r="AD342" i="4"/>
  <c r="BE341" i="4"/>
  <c r="BD341" i="4"/>
  <c r="BC341" i="4"/>
  <c r="BB341" i="4"/>
  <c r="BA341" i="4"/>
  <c r="AV341" i="4"/>
  <c r="AU341" i="4"/>
  <c r="AS341" i="4"/>
  <c r="AR341" i="4"/>
  <c r="AP341" i="4"/>
  <c r="AN341" i="4"/>
  <c r="AM341" i="4"/>
  <c r="AL341" i="4"/>
  <c r="AK341" i="4"/>
  <c r="AD341" i="4"/>
  <c r="BE340" i="4"/>
  <c r="BD340" i="4"/>
  <c r="BC340" i="4"/>
  <c r="BB340" i="4"/>
  <c r="BA340" i="4"/>
  <c r="AV340" i="4"/>
  <c r="AU340" i="4"/>
  <c r="AS340" i="4"/>
  <c r="AR340" i="4"/>
  <c r="AP340" i="4"/>
  <c r="AN340" i="4"/>
  <c r="AM340" i="4"/>
  <c r="AL340" i="4"/>
  <c r="AK340" i="4"/>
  <c r="AD340" i="4"/>
  <c r="BE339" i="4"/>
  <c r="BD339" i="4"/>
  <c r="BC339" i="4"/>
  <c r="BB339" i="4"/>
  <c r="BA339" i="4"/>
  <c r="AR339" i="4"/>
  <c r="AL339" i="4"/>
  <c r="AD339" i="4"/>
  <c r="BE338" i="4"/>
  <c r="BD338" i="4"/>
  <c r="BC338" i="4"/>
  <c r="BB338" i="4"/>
  <c r="BA338" i="4"/>
  <c r="AV338" i="4"/>
  <c r="AU338" i="4"/>
  <c r="AR338" i="4"/>
  <c r="AN338" i="4"/>
  <c r="AL338" i="4"/>
  <c r="AK338" i="4"/>
  <c r="AD338" i="4"/>
  <c r="BE337" i="4"/>
  <c r="BD337" i="4"/>
  <c r="BC337" i="4"/>
  <c r="BB337" i="4"/>
  <c r="BA337" i="4"/>
  <c r="AV337" i="4"/>
  <c r="AU337" i="4"/>
  <c r="AP337" i="4"/>
  <c r="AN337" i="4"/>
  <c r="AM337" i="4"/>
  <c r="AD337" i="4"/>
  <c r="BE336" i="4"/>
  <c r="BD336" i="4"/>
  <c r="BC336" i="4"/>
  <c r="BB336" i="4"/>
  <c r="BA336" i="4"/>
  <c r="AU336" i="4"/>
  <c r="AR336" i="4"/>
  <c r="AN336" i="4"/>
  <c r="AM336" i="4"/>
  <c r="AD336" i="4"/>
  <c r="BE335" i="4"/>
  <c r="BD335" i="4"/>
  <c r="BC335" i="4"/>
  <c r="BB335" i="4"/>
  <c r="BA335" i="4"/>
  <c r="AV335" i="4"/>
  <c r="AU335" i="4"/>
  <c r="AS335" i="4"/>
  <c r="AR335" i="4"/>
  <c r="AP335" i="4"/>
  <c r="AN335" i="4"/>
  <c r="AM335" i="4"/>
  <c r="AL335" i="4"/>
  <c r="AK335" i="4"/>
  <c r="AD335" i="4"/>
  <c r="BE334" i="4"/>
  <c r="BD334" i="4"/>
  <c r="BC334" i="4"/>
  <c r="BB334" i="4"/>
  <c r="BA334" i="4"/>
  <c r="AV334" i="4"/>
  <c r="AU334" i="4"/>
  <c r="AS334" i="4"/>
  <c r="AR334" i="4"/>
  <c r="AP334" i="4"/>
  <c r="AN334" i="4"/>
  <c r="AM334" i="4"/>
  <c r="AL334" i="4"/>
  <c r="AK334" i="4"/>
  <c r="AD334" i="4"/>
  <c r="BE333" i="4"/>
  <c r="BD333" i="4"/>
  <c r="BC333" i="4"/>
  <c r="BB333" i="4"/>
  <c r="BA333" i="4"/>
  <c r="AU333" i="4"/>
  <c r="AD333" i="4"/>
  <c r="BE332" i="4"/>
  <c r="BD332" i="4"/>
  <c r="BC332" i="4"/>
  <c r="BB332" i="4"/>
  <c r="BA332" i="4"/>
  <c r="AV332" i="4"/>
  <c r="AU332" i="4"/>
  <c r="AS332" i="4"/>
  <c r="AR332" i="4"/>
  <c r="AP332" i="4"/>
  <c r="AN332" i="4"/>
  <c r="AM332" i="4"/>
  <c r="AL332" i="4"/>
  <c r="AK332" i="4"/>
  <c r="AD332" i="4"/>
  <c r="BE331" i="4"/>
  <c r="BD331" i="4"/>
  <c r="BC331" i="4"/>
  <c r="BB331" i="4"/>
  <c r="BA331" i="4"/>
  <c r="AV331" i="4"/>
  <c r="AU331" i="4"/>
  <c r="AS331" i="4"/>
  <c r="AR331" i="4"/>
  <c r="AP331" i="4"/>
  <c r="AN331" i="4"/>
  <c r="AM331" i="4"/>
  <c r="AL331" i="4"/>
  <c r="AK331" i="4"/>
  <c r="AD331" i="4"/>
  <c r="BE330" i="4"/>
  <c r="BD330" i="4"/>
  <c r="BC330" i="4"/>
  <c r="BB330" i="4"/>
  <c r="BA330" i="4"/>
  <c r="AV330" i="4"/>
  <c r="AU330" i="4"/>
  <c r="AP330" i="4"/>
  <c r="AN330" i="4"/>
  <c r="AL330" i="4"/>
  <c r="AD330" i="4"/>
  <c r="BE329" i="4"/>
  <c r="BD329" i="4"/>
  <c r="BC329" i="4"/>
  <c r="BB329" i="4"/>
  <c r="BA329" i="4"/>
  <c r="AV329" i="4"/>
  <c r="AU329" i="4"/>
  <c r="AS329" i="4"/>
  <c r="AP329" i="4"/>
  <c r="AN329" i="4"/>
  <c r="AM329" i="4"/>
  <c r="AK329" i="4"/>
  <c r="AD329" i="4"/>
  <c r="BE328" i="4"/>
  <c r="BD328" i="4"/>
  <c r="BC328" i="4"/>
  <c r="BB328" i="4"/>
  <c r="BA328" i="4"/>
  <c r="AV328" i="4"/>
  <c r="AU328" i="4"/>
  <c r="AS328" i="4"/>
  <c r="AR328" i="4"/>
  <c r="AP328" i="4"/>
  <c r="AN328" i="4"/>
  <c r="AM328" i="4"/>
  <c r="AL328" i="4"/>
  <c r="AK328" i="4"/>
  <c r="AD328" i="4"/>
  <c r="BE327" i="4"/>
  <c r="BD327" i="4"/>
  <c r="BC327" i="4"/>
  <c r="BB327" i="4"/>
  <c r="BA327" i="4"/>
  <c r="AV327" i="4"/>
  <c r="AP327" i="4"/>
  <c r="AK327" i="4"/>
  <c r="AD327" i="4"/>
  <c r="BE326" i="4"/>
  <c r="BD326" i="4"/>
  <c r="BC326" i="4"/>
  <c r="BB326" i="4"/>
  <c r="BA326" i="4"/>
  <c r="AV326" i="4"/>
  <c r="AK326" i="4"/>
  <c r="AD326" i="4"/>
  <c r="BE325" i="4"/>
  <c r="BD325" i="4"/>
  <c r="BC325" i="4"/>
  <c r="BB325" i="4"/>
  <c r="BA325" i="4"/>
  <c r="AV325" i="4"/>
  <c r="AU325" i="4"/>
  <c r="AS325" i="4"/>
  <c r="AR325" i="4"/>
  <c r="AP325" i="4"/>
  <c r="AN325" i="4"/>
  <c r="AM325" i="4"/>
  <c r="AL325" i="4"/>
  <c r="AK325" i="4"/>
  <c r="AD325" i="4"/>
  <c r="BE324" i="4"/>
  <c r="BD324" i="4"/>
  <c r="BC324" i="4"/>
  <c r="BB324" i="4"/>
  <c r="BA324" i="4"/>
  <c r="AU324" i="4"/>
  <c r="AS324" i="4"/>
  <c r="AN324" i="4"/>
  <c r="AM324" i="4"/>
  <c r="AL324" i="4"/>
  <c r="AD324" i="4"/>
  <c r="BE323" i="4"/>
  <c r="BD323" i="4"/>
  <c r="BC323" i="4"/>
  <c r="BB323" i="4"/>
  <c r="BA323" i="4"/>
  <c r="AL323" i="4"/>
  <c r="AD323" i="4"/>
  <c r="BE322" i="4"/>
  <c r="BD322" i="4"/>
  <c r="BC322" i="4"/>
  <c r="BB322" i="4"/>
  <c r="BA322" i="4"/>
  <c r="AV322" i="4"/>
  <c r="AU322" i="4"/>
  <c r="AS322" i="4"/>
  <c r="AR322" i="4"/>
  <c r="AP322" i="4"/>
  <c r="AN322" i="4"/>
  <c r="AM322" i="4"/>
  <c r="AL322" i="4"/>
  <c r="AK322" i="4"/>
  <c r="AD322" i="4"/>
  <c r="BE321" i="4"/>
  <c r="BD321" i="4"/>
  <c r="BC321" i="4"/>
  <c r="BB321" i="4"/>
  <c r="BA321" i="4"/>
  <c r="AU321" i="4"/>
  <c r="AS321" i="4"/>
  <c r="AP321" i="4"/>
  <c r="AM321" i="4"/>
  <c r="AK321" i="4"/>
  <c r="AD321" i="4"/>
  <c r="BE320" i="4"/>
  <c r="BD320" i="4"/>
  <c r="BC320" i="4"/>
  <c r="BB320" i="4"/>
  <c r="BA320" i="4"/>
  <c r="AU320" i="4"/>
  <c r="AS320" i="4"/>
  <c r="AR320" i="4"/>
  <c r="AM320" i="4"/>
  <c r="AL320" i="4"/>
  <c r="AD320" i="4"/>
  <c r="BE319" i="4"/>
  <c r="BD319" i="4"/>
  <c r="BC319" i="4"/>
  <c r="BB319" i="4"/>
  <c r="BA319" i="4"/>
  <c r="AV319" i="4"/>
  <c r="AS319" i="4"/>
  <c r="AR319" i="4"/>
  <c r="AM319" i="4"/>
  <c r="AL319" i="4"/>
  <c r="AK319" i="4"/>
  <c r="AD319" i="4"/>
  <c r="BE318" i="4"/>
  <c r="BD318" i="4"/>
  <c r="BC318" i="4"/>
  <c r="BB318" i="4"/>
  <c r="BA318" i="4"/>
  <c r="AV318" i="4"/>
  <c r="AU318" i="4"/>
  <c r="AS318" i="4"/>
  <c r="AR318" i="4"/>
  <c r="AP318" i="4"/>
  <c r="AN318" i="4"/>
  <c r="AM318" i="4"/>
  <c r="AL318" i="4"/>
  <c r="AK318" i="4"/>
  <c r="AD318" i="4"/>
  <c r="BE317" i="4"/>
  <c r="BD317" i="4"/>
  <c r="BC317" i="4"/>
  <c r="BB317" i="4"/>
  <c r="BA317" i="4"/>
  <c r="AV317" i="4"/>
  <c r="AU317" i="4"/>
  <c r="AS317" i="4"/>
  <c r="AR317" i="4"/>
  <c r="AP317" i="4"/>
  <c r="AN317" i="4"/>
  <c r="AM317" i="4"/>
  <c r="AL317" i="4"/>
  <c r="AK317" i="4"/>
  <c r="AD317" i="4"/>
  <c r="BE316" i="4"/>
  <c r="BD316" i="4"/>
  <c r="BC316" i="4"/>
  <c r="BB316" i="4"/>
  <c r="BA316" i="4"/>
  <c r="AU316" i="4"/>
  <c r="AS316" i="4"/>
  <c r="AR316" i="4"/>
  <c r="AN316" i="4"/>
  <c r="AM316" i="4"/>
  <c r="AL316" i="4"/>
  <c r="AD316" i="4"/>
  <c r="BE315" i="4"/>
  <c r="BD315" i="4"/>
  <c r="BC315" i="4"/>
  <c r="BB315" i="4"/>
  <c r="BA315" i="4"/>
  <c r="AS315" i="4"/>
  <c r="AR315" i="4"/>
  <c r="AP315" i="4"/>
  <c r="AL315" i="4"/>
  <c r="AK315" i="4"/>
  <c r="AD315" i="4"/>
  <c r="BE314" i="4"/>
  <c r="BD314" i="4"/>
  <c r="BC314" i="4"/>
  <c r="BB314" i="4"/>
  <c r="BA314" i="4"/>
  <c r="AM314" i="4"/>
  <c r="AD314" i="4"/>
  <c r="BE313" i="4"/>
  <c r="BD313" i="4"/>
  <c r="BC313" i="4"/>
  <c r="BB313" i="4"/>
  <c r="BA313" i="4"/>
  <c r="AV313" i="4"/>
  <c r="AU313" i="4"/>
  <c r="AS313" i="4"/>
  <c r="AR313" i="4"/>
  <c r="AP313" i="4"/>
  <c r="AN313" i="4"/>
  <c r="AM313" i="4"/>
  <c r="AL313" i="4"/>
  <c r="AK313" i="4"/>
  <c r="AD313" i="4"/>
  <c r="BE312" i="4"/>
  <c r="BD312" i="4"/>
  <c r="BC312" i="4"/>
  <c r="BB312" i="4"/>
  <c r="BA312" i="4"/>
  <c r="AS312" i="4"/>
  <c r="AM312" i="4"/>
  <c r="AD312" i="4"/>
  <c r="BE311" i="4"/>
  <c r="BD311" i="4"/>
  <c r="BC311" i="4"/>
  <c r="BB311" i="4"/>
  <c r="BA311" i="4"/>
  <c r="AV311" i="4"/>
  <c r="AS311" i="4"/>
  <c r="AP311" i="4"/>
  <c r="AM311" i="4"/>
  <c r="AL311" i="4"/>
  <c r="AD311" i="4"/>
  <c r="BE310" i="4"/>
  <c r="BD310" i="4"/>
  <c r="BC310" i="4"/>
  <c r="BB310" i="4"/>
  <c r="BA310" i="4"/>
  <c r="AV310" i="4"/>
  <c r="AU310" i="4"/>
  <c r="AS310" i="4"/>
  <c r="AR310" i="4"/>
  <c r="AP310" i="4"/>
  <c r="AN310" i="4"/>
  <c r="AM310" i="4"/>
  <c r="AL310" i="4"/>
  <c r="AK310" i="4"/>
  <c r="AD310" i="4"/>
  <c r="BE309" i="4"/>
  <c r="BD309" i="4"/>
  <c r="BC309" i="4"/>
  <c r="BB309" i="4"/>
  <c r="BA309" i="4"/>
  <c r="AU309" i="4"/>
  <c r="AS309" i="4"/>
  <c r="AR309" i="4"/>
  <c r="AN309" i="4"/>
  <c r="AM309" i="4"/>
  <c r="AL309" i="4"/>
  <c r="AD309" i="4"/>
  <c r="BE308" i="4"/>
  <c r="BD308" i="4"/>
  <c r="BC308" i="4"/>
  <c r="BB308" i="4"/>
  <c r="BA308" i="4"/>
  <c r="AV308" i="4"/>
  <c r="AP308" i="4"/>
  <c r="AK308" i="4"/>
  <c r="AD308" i="4"/>
  <c r="BE307" i="4"/>
  <c r="BD307" i="4"/>
  <c r="BC307" i="4"/>
  <c r="BB307" i="4"/>
  <c r="BA307" i="4"/>
  <c r="AS307" i="4"/>
  <c r="AR307" i="4"/>
  <c r="AP307" i="4"/>
  <c r="AL307" i="4"/>
  <c r="AK307" i="4"/>
  <c r="AD307" i="4"/>
  <c r="BE306" i="4"/>
  <c r="BD306" i="4"/>
  <c r="BC306" i="4"/>
  <c r="BB306" i="4"/>
  <c r="BA306" i="4"/>
  <c r="AV306" i="4"/>
  <c r="AU306" i="4"/>
  <c r="AR306" i="4"/>
  <c r="AN306" i="4"/>
  <c r="AL306" i="4"/>
  <c r="AK306" i="4"/>
  <c r="AD306" i="4"/>
  <c r="BE305" i="4"/>
  <c r="BD305" i="4"/>
  <c r="BC305" i="4"/>
  <c r="BB305" i="4"/>
  <c r="BA305" i="4"/>
  <c r="AV305" i="4"/>
  <c r="AM305" i="4"/>
  <c r="AD305" i="4"/>
  <c r="BE304" i="4"/>
  <c r="BD304" i="4"/>
  <c r="BC304" i="4"/>
  <c r="BB304" i="4"/>
  <c r="BA304" i="4"/>
  <c r="AU304" i="4"/>
  <c r="AS304" i="4"/>
  <c r="AR304" i="4"/>
  <c r="AN304" i="4"/>
  <c r="AM304" i="4"/>
  <c r="AL304" i="4"/>
  <c r="AD304" i="4"/>
  <c r="BE303" i="4"/>
  <c r="BD303" i="4"/>
  <c r="BC303" i="4"/>
  <c r="BB303" i="4"/>
  <c r="BA303" i="4"/>
  <c r="AR303" i="4"/>
  <c r="AL303" i="4"/>
  <c r="AD303" i="4"/>
  <c r="BE302" i="4"/>
  <c r="BD302" i="4"/>
  <c r="BC302" i="4"/>
  <c r="BB302" i="4"/>
  <c r="BA302" i="4"/>
  <c r="AV302" i="4"/>
  <c r="AU302" i="4"/>
  <c r="AS302" i="4"/>
  <c r="AR302" i="4"/>
  <c r="AP302" i="4"/>
  <c r="AN302" i="4"/>
  <c r="AM302" i="4"/>
  <c r="AL302" i="4"/>
  <c r="AK302" i="4"/>
  <c r="AD302" i="4"/>
  <c r="BE301" i="4"/>
  <c r="BD301" i="4"/>
  <c r="BC301" i="4"/>
  <c r="BB301" i="4"/>
  <c r="BA301" i="4"/>
  <c r="AU301" i="4"/>
  <c r="AN301" i="4"/>
  <c r="AD301" i="4"/>
  <c r="BE300" i="4"/>
  <c r="BD300" i="4"/>
  <c r="BC300" i="4"/>
  <c r="BB300" i="4"/>
  <c r="BA300" i="4"/>
  <c r="AV300" i="4"/>
  <c r="AU300" i="4"/>
  <c r="AS300" i="4"/>
  <c r="AR300" i="4"/>
  <c r="AP300" i="4"/>
  <c r="AN300" i="4"/>
  <c r="AM300" i="4"/>
  <c r="AL300" i="4"/>
  <c r="AK300" i="4"/>
  <c r="AD300" i="4"/>
  <c r="BE299" i="4"/>
  <c r="BD299" i="4"/>
  <c r="BC299" i="4"/>
  <c r="BB299" i="4"/>
  <c r="BA299" i="4"/>
  <c r="AR299" i="4"/>
  <c r="AL299" i="4"/>
  <c r="AD299" i="4"/>
  <c r="BE298" i="4"/>
  <c r="BD298" i="4"/>
  <c r="BC298" i="4"/>
  <c r="BB298" i="4"/>
  <c r="BA298" i="4"/>
  <c r="AV298" i="4"/>
  <c r="AU298" i="4"/>
  <c r="AP298" i="4"/>
  <c r="AN298" i="4"/>
  <c r="AL298" i="4"/>
  <c r="AD298" i="4"/>
  <c r="BE297" i="4"/>
  <c r="BD297" i="4"/>
  <c r="BC297" i="4"/>
  <c r="BB297" i="4"/>
  <c r="BA297" i="4"/>
  <c r="AV297" i="4"/>
  <c r="AS297" i="4"/>
  <c r="AP297" i="4"/>
  <c r="AN297" i="4"/>
  <c r="AK297" i="4"/>
  <c r="AD297" i="4"/>
  <c r="BE296" i="4"/>
  <c r="BD296" i="4"/>
  <c r="BC296" i="4"/>
  <c r="BB296" i="4"/>
  <c r="BA296" i="4"/>
  <c r="AV296" i="4"/>
  <c r="AS296" i="4"/>
  <c r="AP296" i="4"/>
  <c r="AM296" i="4"/>
  <c r="AK296" i="4"/>
  <c r="AD296" i="4"/>
  <c r="BE295" i="4"/>
  <c r="BD295" i="4"/>
  <c r="BC295" i="4"/>
  <c r="BB295" i="4"/>
  <c r="BA295" i="4"/>
  <c r="AV295" i="4"/>
  <c r="AR295" i="4"/>
  <c r="AP295" i="4"/>
  <c r="AM295" i="4"/>
  <c r="AK295" i="4"/>
  <c r="AD295" i="4"/>
  <c r="BE294" i="4"/>
  <c r="BD294" i="4"/>
  <c r="BC294" i="4"/>
  <c r="BB294" i="4"/>
  <c r="BA294" i="4"/>
  <c r="AV294" i="4"/>
  <c r="AS294" i="4"/>
  <c r="AP294" i="4"/>
  <c r="AM294" i="4"/>
  <c r="AK294" i="4"/>
  <c r="AD294" i="4"/>
  <c r="BE293" i="4"/>
  <c r="BD293" i="4"/>
  <c r="BC293" i="4"/>
  <c r="BB293" i="4"/>
  <c r="BA293" i="4"/>
  <c r="AV293" i="4"/>
  <c r="AU293" i="4"/>
  <c r="AS293" i="4"/>
  <c r="AR293" i="4"/>
  <c r="AP293" i="4"/>
  <c r="AN293" i="4"/>
  <c r="AM293" i="4"/>
  <c r="AL293" i="4"/>
  <c r="AK293" i="4"/>
  <c r="AD293" i="4"/>
  <c r="BE292" i="4"/>
  <c r="BD292" i="4"/>
  <c r="BC292" i="4"/>
  <c r="BB292" i="4"/>
  <c r="BA292" i="4"/>
  <c r="AU292" i="4"/>
  <c r="AN292" i="4"/>
  <c r="AL292" i="4"/>
  <c r="AD292" i="4"/>
  <c r="BE291" i="4"/>
  <c r="BD291" i="4"/>
  <c r="BC291" i="4"/>
  <c r="BB291" i="4"/>
  <c r="BA291" i="4"/>
  <c r="AU291" i="4"/>
  <c r="AS291" i="4"/>
  <c r="AR291" i="4"/>
  <c r="AN291" i="4"/>
  <c r="AM291" i="4"/>
  <c r="AL291" i="4"/>
  <c r="AD291" i="4"/>
  <c r="BE290" i="4"/>
  <c r="BD290" i="4"/>
  <c r="BC290" i="4"/>
  <c r="BB290" i="4"/>
  <c r="BA290" i="4"/>
  <c r="AV290" i="4"/>
  <c r="AU290" i="4"/>
  <c r="AS290" i="4"/>
  <c r="AR290" i="4"/>
  <c r="AP290" i="4"/>
  <c r="AN290" i="4"/>
  <c r="AM290" i="4"/>
  <c r="AL290" i="4"/>
  <c r="AK290" i="4"/>
  <c r="AD290" i="4"/>
  <c r="BE289" i="4"/>
  <c r="BD289" i="4"/>
  <c r="BC289" i="4"/>
  <c r="BB289" i="4"/>
  <c r="BA289" i="4"/>
  <c r="AS289" i="4"/>
  <c r="AM289" i="4"/>
  <c r="AD289" i="4"/>
  <c r="BE288" i="4"/>
  <c r="BD288" i="4"/>
  <c r="BC288" i="4"/>
  <c r="BB288" i="4"/>
  <c r="BA288" i="4"/>
  <c r="AU288" i="4"/>
  <c r="AS288" i="4"/>
  <c r="AR288" i="4"/>
  <c r="AM288" i="4"/>
  <c r="AL288" i="4"/>
  <c r="AD288" i="4"/>
  <c r="BE287" i="4"/>
  <c r="BD287" i="4"/>
  <c r="BC287" i="4"/>
  <c r="BB287" i="4"/>
  <c r="BA287" i="4"/>
  <c r="AV287" i="4"/>
  <c r="AS287" i="4"/>
  <c r="AR287" i="4"/>
  <c r="AP287" i="4"/>
  <c r="AM287" i="4"/>
  <c r="AL287" i="4"/>
  <c r="AK287" i="4"/>
  <c r="AD287" i="4"/>
  <c r="BE286" i="4"/>
  <c r="BD286" i="4"/>
  <c r="BC286" i="4"/>
  <c r="BB286" i="4"/>
  <c r="BA286" i="4"/>
  <c r="AV286" i="4"/>
  <c r="AU286" i="4"/>
  <c r="AS286" i="4"/>
  <c r="AR286" i="4"/>
  <c r="AP286" i="4"/>
  <c r="AN286" i="4"/>
  <c r="AM286" i="4"/>
  <c r="AL286" i="4"/>
  <c r="AK286" i="4"/>
  <c r="AD286" i="4"/>
  <c r="BE285" i="4"/>
  <c r="BD285" i="4"/>
  <c r="BC285" i="4"/>
  <c r="BB285" i="4"/>
  <c r="BA285" i="4"/>
  <c r="AV285" i="4"/>
  <c r="AU285" i="4"/>
  <c r="AS285" i="4"/>
  <c r="AR285" i="4"/>
  <c r="AP285" i="4"/>
  <c r="AN285" i="4"/>
  <c r="AM285" i="4"/>
  <c r="AL285" i="4"/>
  <c r="AK285" i="4"/>
  <c r="AD285" i="4"/>
  <c r="BE284" i="4"/>
  <c r="BD284" i="4"/>
  <c r="BC284" i="4"/>
  <c r="BB284" i="4"/>
  <c r="BA284" i="4"/>
  <c r="AS284" i="4"/>
  <c r="AN284" i="4"/>
  <c r="AD284" i="4"/>
  <c r="BE283" i="4"/>
  <c r="BD283" i="4"/>
  <c r="BC283" i="4"/>
  <c r="BB283" i="4"/>
  <c r="BA283" i="4"/>
  <c r="AS283" i="4"/>
  <c r="AR283" i="4"/>
  <c r="AP283" i="4"/>
  <c r="AL283" i="4"/>
  <c r="AK283" i="4"/>
  <c r="AD283" i="4"/>
  <c r="BE282" i="4"/>
  <c r="BD282" i="4"/>
  <c r="BC282" i="4"/>
  <c r="BB282" i="4"/>
  <c r="BA282" i="4"/>
  <c r="AV282" i="4"/>
  <c r="AU282" i="4"/>
  <c r="AS282" i="4"/>
  <c r="AR282" i="4"/>
  <c r="AP282" i="4"/>
  <c r="AN282" i="4"/>
  <c r="AM282" i="4"/>
  <c r="AL282" i="4"/>
  <c r="AK282" i="4"/>
  <c r="AD282" i="4"/>
  <c r="BE281" i="4"/>
  <c r="BD281" i="4"/>
  <c r="BC281" i="4"/>
  <c r="BB281" i="4"/>
  <c r="BA281" i="4"/>
  <c r="AM281" i="4"/>
  <c r="AD281" i="4"/>
  <c r="BE280" i="4"/>
  <c r="BD280" i="4"/>
  <c r="BC280" i="4"/>
  <c r="BB280" i="4"/>
  <c r="BA280" i="4"/>
  <c r="AU280" i="4"/>
  <c r="AN280" i="4"/>
  <c r="AD280" i="4"/>
  <c r="BE279" i="4"/>
  <c r="BD279" i="4"/>
  <c r="BC279" i="4"/>
  <c r="BB279" i="4"/>
  <c r="BA279" i="4"/>
  <c r="AV279" i="4"/>
  <c r="AS279" i="4"/>
  <c r="AP279" i="4"/>
  <c r="AM279" i="4"/>
  <c r="AL279" i="4"/>
  <c r="AD279" i="4"/>
  <c r="BE278" i="4"/>
  <c r="BD278" i="4"/>
  <c r="BC278" i="4"/>
  <c r="BB278" i="4"/>
  <c r="BA278" i="4"/>
  <c r="AL278" i="4"/>
  <c r="AD278" i="4"/>
  <c r="BE277" i="4"/>
  <c r="BD277" i="4"/>
  <c r="BC277" i="4"/>
  <c r="BB277" i="4"/>
  <c r="BA277" i="4"/>
  <c r="AV277" i="4"/>
  <c r="AU277" i="4"/>
  <c r="AS277" i="4"/>
  <c r="AR277" i="4"/>
  <c r="AP277" i="4"/>
  <c r="AN277" i="4"/>
  <c r="AM277" i="4"/>
  <c r="AL277" i="4"/>
  <c r="AK277" i="4"/>
  <c r="AD277" i="4"/>
  <c r="BE276" i="4"/>
  <c r="BD276" i="4"/>
  <c r="BC276" i="4"/>
  <c r="BB276" i="4"/>
  <c r="BA276" i="4"/>
  <c r="AV276" i="4"/>
  <c r="AU276" i="4"/>
  <c r="AS276" i="4"/>
  <c r="AR276" i="4"/>
  <c r="AP276" i="4"/>
  <c r="AN276" i="4"/>
  <c r="AM276" i="4"/>
  <c r="AL276" i="4"/>
  <c r="AK276" i="4"/>
  <c r="AD276" i="4"/>
  <c r="BE275" i="4"/>
  <c r="BD275" i="4"/>
  <c r="BC275" i="4"/>
  <c r="BB275" i="4"/>
  <c r="BA275" i="4"/>
  <c r="AD275" i="4"/>
  <c r="BE274" i="4"/>
  <c r="BD274" i="4"/>
  <c r="BC274" i="4"/>
  <c r="BB274" i="4"/>
  <c r="BA274" i="4"/>
  <c r="AV274" i="4"/>
  <c r="AU274" i="4"/>
  <c r="AR274" i="4"/>
  <c r="AN274" i="4"/>
  <c r="AL274" i="4"/>
  <c r="AK274" i="4"/>
  <c r="AD274" i="4"/>
  <c r="BE273" i="4"/>
  <c r="BD273" i="4"/>
  <c r="BC273" i="4"/>
  <c r="BB273" i="4"/>
  <c r="BA273" i="4"/>
  <c r="AU273" i="4"/>
  <c r="AD273" i="4"/>
  <c r="BE272" i="4"/>
  <c r="BD272" i="4"/>
  <c r="BC272" i="4"/>
  <c r="BB272" i="4"/>
  <c r="BA272" i="4"/>
  <c r="AU272" i="4"/>
  <c r="AR272" i="4"/>
  <c r="AN272" i="4"/>
  <c r="AM272" i="4"/>
  <c r="AD272" i="4"/>
  <c r="BE271" i="4"/>
  <c r="BD271" i="4"/>
  <c r="BC271" i="4"/>
  <c r="BB271" i="4"/>
  <c r="BA271" i="4"/>
  <c r="AV271" i="4"/>
  <c r="AP271" i="4"/>
  <c r="AK271" i="4"/>
  <c r="AD271" i="4"/>
  <c r="BE270" i="4"/>
  <c r="BD270" i="4"/>
  <c r="BC270" i="4"/>
  <c r="BB270" i="4"/>
  <c r="BA270" i="4"/>
  <c r="AV270" i="4"/>
  <c r="AU270" i="4"/>
  <c r="AS270" i="4"/>
  <c r="AR270" i="4"/>
  <c r="AP270" i="4"/>
  <c r="AN270" i="4"/>
  <c r="AM270" i="4"/>
  <c r="AL270" i="4"/>
  <c r="AK270" i="4"/>
  <c r="AD270" i="4"/>
  <c r="BE269" i="4"/>
  <c r="BD269" i="4"/>
  <c r="BC269" i="4"/>
  <c r="BB269" i="4"/>
  <c r="BA269" i="4"/>
  <c r="AV269" i="4"/>
  <c r="AP269" i="4"/>
  <c r="AK269" i="4"/>
  <c r="AD269" i="4"/>
  <c r="BE268" i="4"/>
  <c r="BD268" i="4"/>
  <c r="BC268" i="4"/>
  <c r="BB268" i="4"/>
  <c r="BA268" i="4"/>
  <c r="AV268" i="4"/>
  <c r="AU268" i="4"/>
  <c r="AS268" i="4"/>
  <c r="AR268" i="4"/>
  <c r="AP268" i="4"/>
  <c r="AN268" i="4"/>
  <c r="AM268" i="4"/>
  <c r="AL268" i="4"/>
  <c r="AK268" i="4"/>
  <c r="AD268" i="4"/>
  <c r="BE267" i="4"/>
  <c r="BD267" i="4"/>
  <c r="BC267" i="4"/>
  <c r="BB267" i="4"/>
  <c r="BA267" i="4"/>
  <c r="AV267" i="4"/>
  <c r="AP267" i="4"/>
  <c r="AK267" i="4"/>
  <c r="AD267" i="4"/>
  <c r="BE266" i="4"/>
  <c r="BD266" i="4"/>
  <c r="BC266" i="4"/>
  <c r="BB266" i="4"/>
  <c r="BA266" i="4"/>
  <c r="AV266" i="4"/>
  <c r="AU266" i="4"/>
  <c r="AP266" i="4"/>
  <c r="AN266" i="4"/>
  <c r="AL266" i="4"/>
  <c r="AD266" i="4"/>
  <c r="BE265" i="4"/>
  <c r="BD265" i="4"/>
  <c r="BC265" i="4"/>
  <c r="BB265" i="4"/>
  <c r="BA265" i="4"/>
  <c r="AN265" i="4"/>
  <c r="AD265" i="4"/>
  <c r="BE264" i="4"/>
  <c r="BD264" i="4"/>
  <c r="BC264" i="4"/>
  <c r="BB264" i="4"/>
  <c r="BA264" i="4"/>
  <c r="AU264" i="4"/>
  <c r="AS264" i="4"/>
  <c r="AR264" i="4"/>
  <c r="AN264" i="4"/>
  <c r="AM264" i="4"/>
  <c r="AL264" i="4"/>
  <c r="AD264" i="4"/>
  <c r="BE263" i="4"/>
  <c r="BD263" i="4"/>
  <c r="BC263" i="4"/>
  <c r="BB263" i="4"/>
  <c r="BA263" i="4"/>
  <c r="AM263" i="4"/>
  <c r="AD263" i="4"/>
  <c r="BE262" i="4"/>
  <c r="BD262" i="4"/>
  <c r="BC262" i="4"/>
  <c r="BB262" i="4"/>
  <c r="BA262" i="4"/>
  <c r="AV262" i="4"/>
  <c r="AU262" i="4"/>
  <c r="AS262" i="4"/>
  <c r="AR262" i="4"/>
  <c r="AP262" i="4"/>
  <c r="AN262" i="4"/>
  <c r="AM262" i="4"/>
  <c r="AL262" i="4"/>
  <c r="AK262" i="4"/>
  <c r="AD262" i="4"/>
  <c r="BE261" i="4"/>
  <c r="BD261" i="4"/>
  <c r="BC261" i="4"/>
  <c r="BB261" i="4"/>
  <c r="BA261" i="4"/>
  <c r="AV261" i="4"/>
  <c r="AU261" i="4"/>
  <c r="AS261" i="4"/>
  <c r="AR261" i="4"/>
  <c r="AP261" i="4"/>
  <c r="AN261" i="4"/>
  <c r="AM261" i="4"/>
  <c r="AL261" i="4"/>
  <c r="AK261" i="4"/>
  <c r="AD261" i="4"/>
  <c r="BE260" i="4"/>
  <c r="BD260" i="4"/>
  <c r="BC260" i="4"/>
  <c r="BB260" i="4"/>
  <c r="BA260" i="4"/>
  <c r="AU260" i="4"/>
  <c r="AS260" i="4"/>
  <c r="AN260" i="4"/>
  <c r="AM260" i="4"/>
  <c r="AL260" i="4"/>
  <c r="AD260" i="4"/>
  <c r="BE259" i="4"/>
  <c r="BD259" i="4"/>
  <c r="BC259" i="4"/>
  <c r="BB259" i="4"/>
  <c r="BA259" i="4"/>
  <c r="AV259" i="4"/>
  <c r="AS259" i="4"/>
  <c r="AR259" i="4"/>
  <c r="AP259" i="4"/>
  <c r="AM259" i="4"/>
  <c r="AL259" i="4"/>
  <c r="AK259" i="4"/>
  <c r="AD259" i="4"/>
  <c r="BE258" i="4"/>
  <c r="BD258" i="4"/>
  <c r="BC258" i="4"/>
  <c r="BB258" i="4"/>
  <c r="BA258" i="4"/>
  <c r="AV258" i="4"/>
  <c r="AU258" i="4"/>
  <c r="AS258" i="4"/>
  <c r="AR258" i="4"/>
  <c r="AP258" i="4"/>
  <c r="AN258" i="4"/>
  <c r="AM258" i="4"/>
  <c r="AL258" i="4"/>
  <c r="AK258" i="4"/>
  <c r="AD258" i="4"/>
  <c r="BE257" i="4"/>
  <c r="BD257" i="4"/>
  <c r="BC257" i="4"/>
  <c r="BB257" i="4"/>
  <c r="BA257" i="4"/>
  <c r="AU257" i="4"/>
  <c r="AS257" i="4"/>
  <c r="AP257" i="4"/>
  <c r="AK257" i="4"/>
  <c r="AD257" i="4"/>
  <c r="BE256" i="4"/>
  <c r="BD256" i="4"/>
  <c r="BC256" i="4"/>
  <c r="BB256" i="4"/>
  <c r="BA256" i="4"/>
  <c r="AS256" i="4"/>
  <c r="AD256" i="4"/>
  <c r="BE255" i="4"/>
  <c r="BD255" i="4"/>
  <c r="BC255" i="4"/>
  <c r="BB255" i="4"/>
  <c r="BA255" i="4"/>
  <c r="AV255" i="4"/>
  <c r="AS255" i="4"/>
  <c r="AR255" i="4"/>
  <c r="AM255" i="4"/>
  <c r="AL255" i="4"/>
  <c r="AK255" i="4"/>
  <c r="AD255" i="4"/>
  <c r="BE254" i="4"/>
  <c r="BD254" i="4"/>
  <c r="BC254" i="4"/>
  <c r="BB254" i="4"/>
  <c r="BA254" i="4"/>
  <c r="AV254" i="4"/>
  <c r="AU254" i="4"/>
  <c r="AS254" i="4"/>
  <c r="AR254" i="4"/>
  <c r="AP254" i="4"/>
  <c r="AN254" i="4"/>
  <c r="AM254" i="4"/>
  <c r="AL254" i="4"/>
  <c r="AK254" i="4"/>
  <c r="AD254" i="4"/>
  <c r="BE253" i="4"/>
  <c r="BD253" i="4"/>
  <c r="BC253" i="4"/>
  <c r="BB253" i="4"/>
  <c r="BA253" i="4"/>
  <c r="AV253" i="4"/>
  <c r="AU253" i="4"/>
  <c r="AR253" i="4"/>
  <c r="AP253" i="4"/>
  <c r="AN253" i="4"/>
  <c r="AL253" i="4"/>
  <c r="AK253" i="4"/>
  <c r="AD253" i="4"/>
  <c r="BE252" i="4"/>
  <c r="BD252" i="4"/>
  <c r="BC252" i="4"/>
  <c r="BB252" i="4"/>
  <c r="BA252" i="4"/>
  <c r="AU252" i="4"/>
  <c r="AM252" i="4"/>
  <c r="AD252" i="4"/>
  <c r="BE251" i="4"/>
  <c r="BD251" i="4"/>
  <c r="BC251" i="4"/>
  <c r="BB251" i="4"/>
  <c r="BA251" i="4"/>
  <c r="AS251" i="4"/>
  <c r="AR251" i="4"/>
  <c r="AP251" i="4"/>
  <c r="AL251" i="4"/>
  <c r="AK251" i="4"/>
  <c r="AD251" i="4"/>
  <c r="BE250" i="4"/>
  <c r="BD250" i="4"/>
  <c r="BC250" i="4"/>
  <c r="BB250" i="4"/>
  <c r="BA250" i="4"/>
  <c r="AV250" i="4"/>
  <c r="AU250" i="4"/>
  <c r="AS250" i="4"/>
  <c r="AR250" i="4"/>
  <c r="AP250" i="4"/>
  <c r="AN250" i="4"/>
  <c r="AM250" i="4"/>
  <c r="AL250" i="4"/>
  <c r="AK250" i="4"/>
  <c r="AD250" i="4"/>
  <c r="BE249" i="4"/>
  <c r="BD249" i="4"/>
  <c r="BC249" i="4"/>
  <c r="BB249" i="4"/>
  <c r="BA249" i="4"/>
  <c r="AV249" i="4"/>
  <c r="AU249" i="4"/>
  <c r="AS249" i="4"/>
  <c r="AR249" i="4"/>
  <c r="AP249" i="4"/>
  <c r="AN249" i="4"/>
  <c r="AM249" i="4"/>
  <c r="AL249" i="4"/>
  <c r="AK249" i="4"/>
  <c r="AD249" i="4"/>
  <c r="BE248" i="4"/>
  <c r="BD248" i="4"/>
  <c r="BC248" i="4"/>
  <c r="BB248" i="4"/>
  <c r="BA248" i="4"/>
  <c r="AU248" i="4"/>
  <c r="AR248" i="4"/>
  <c r="AN248" i="4"/>
  <c r="AL248" i="4"/>
  <c r="AD248" i="4"/>
  <c r="BE247" i="4"/>
  <c r="BD247" i="4"/>
  <c r="BC247" i="4"/>
  <c r="BB247" i="4"/>
  <c r="BA247" i="4"/>
  <c r="AV247" i="4"/>
  <c r="AS247" i="4"/>
  <c r="AP247" i="4"/>
  <c r="AM247" i="4"/>
  <c r="AL247" i="4"/>
  <c r="AD247" i="4"/>
  <c r="BE246" i="4"/>
  <c r="BD246" i="4"/>
  <c r="BC246" i="4"/>
  <c r="BB246" i="4"/>
  <c r="BA246" i="4"/>
  <c r="AV246" i="4"/>
  <c r="AU246" i="4"/>
  <c r="AS246" i="4"/>
  <c r="AR246" i="4"/>
  <c r="AP246" i="4"/>
  <c r="AN246" i="4"/>
  <c r="AM246" i="4"/>
  <c r="AL246" i="4"/>
  <c r="AK246" i="4"/>
  <c r="AD246" i="4"/>
  <c r="BE245" i="4"/>
  <c r="BD245" i="4"/>
  <c r="BC245" i="4"/>
  <c r="BB245" i="4"/>
  <c r="BA245" i="4"/>
  <c r="AV245" i="4"/>
  <c r="AS245" i="4"/>
  <c r="AR245" i="4"/>
  <c r="AP245" i="4"/>
  <c r="AM245" i="4"/>
  <c r="AL245" i="4"/>
  <c r="AK245" i="4"/>
  <c r="AD245" i="4"/>
  <c r="BE244" i="4"/>
  <c r="BD244" i="4"/>
  <c r="BC244" i="4"/>
  <c r="BB244" i="4"/>
  <c r="BA244" i="4"/>
  <c r="AV244" i="4"/>
  <c r="AU244" i="4"/>
  <c r="AS244" i="4"/>
  <c r="AR244" i="4"/>
  <c r="AP244" i="4"/>
  <c r="AN244" i="4"/>
  <c r="AM244" i="4"/>
  <c r="AL244" i="4"/>
  <c r="AK244" i="4"/>
  <c r="AD244" i="4"/>
  <c r="BE243" i="4"/>
  <c r="BD243" i="4"/>
  <c r="BC243" i="4"/>
  <c r="BB243" i="4"/>
  <c r="BA243" i="4"/>
  <c r="AS243" i="4"/>
  <c r="AR243" i="4"/>
  <c r="AP243" i="4"/>
  <c r="AL243" i="4"/>
  <c r="AK243" i="4"/>
  <c r="AD243" i="4"/>
  <c r="BE242" i="4"/>
  <c r="BD242" i="4"/>
  <c r="BC242" i="4"/>
  <c r="BB242" i="4"/>
  <c r="BA242" i="4"/>
  <c r="AU242" i="4"/>
  <c r="AN242" i="4"/>
  <c r="AK242" i="4"/>
  <c r="AD242" i="4"/>
  <c r="BE241" i="4"/>
  <c r="BD241" i="4"/>
  <c r="BC241" i="4"/>
  <c r="BB241" i="4"/>
  <c r="BA241" i="4"/>
  <c r="AV241" i="4"/>
  <c r="AU241" i="4"/>
  <c r="AP241" i="4"/>
  <c r="AN241" i="4"/>
  <c r="AM241" i="4"/>
  <c r="AD241" i="4"/>
  <c r="BE240" i="4"/>
  <c r="BD240" i="4"/>
  <c r="BC240" i="4"/>
  <c r="BB240" i="4"/>
  <c r="BA240" i="4"/>
  <c r="AU240" i="4"/>
  <c r="AS240" i="4"/>
  <c r="AR240" i="4"/>
  <c r="AN240" i="4"/>
  <c r="AM240" i="4"/>
  <c r="AL240" i="4"/>
  <c r="AD240" i="4"/>
  <c r="BE239" i="4"/>
  <c r="BD239" i="4"/>
  <c r="BC239" i="4"/>
  <c r="BB239" i="4"/>
  <c r="BA239" i="4"/>
  <c r="AV239" i="4"/>
  <c r="AU239" i="4"/>
  <c r="AS239" i="4"/>
  <c r="AR239" i="4"/>
  <c r="AP239" i="4"/>
  <c r="AN239" i="4"/>
  <c r="AM239" i="4"/>
  <c r="AL239" i="4"/>
  <c r="AK239" i="4"/>
  <c r="AD239" i="4"/>
  <c r="BE238" i="4"/>
  <c r="BD238" i="4"/>
  <c r="BC238" i="4"/>
  <c r="BB238" i="4"/>
  <c r="BA238" i="4"/>
  <c r="AV238" i="4"/>
  <c r="AU238" i="4"/>
  <c r="AS238" i="4"/>
  <c r="AR238" i="4"/>
  <c r="AP238" i="4"/>
  <c r="AN238" i="4"/>
  <c r="AM238" i="4"/>
  <c r="AL238" i="4"/>
  <c r="AK238" i="4"/>
  <c r="AD238" i="4"/>
  <c r="BE237" i="4"/>
  <c r="BD237" i="4"/>
  <c r="BC237" i="4"/>
  <c r="BB237" i="4"/>
  <c r="BA237" i="4"/>
  <c r="AV237" i="4"/>
  <c r="AU237" i="4"/>
  <c r="AS237" i="4"/>
  <c r="AR237" i="4"/>
  <c r="AP237" i="4"/>
  <c r="AN237" i="4"/>
  <c r="AM237" i="4"/>
  <c r="AL237" i="4"/>
  <c r="AK237" i="4"/>
  <c r="AD237" i="4"/>
  <c r="BE236" i="4"/>
  <c r="BD236" i="4"/>
  <c r="BC236" i="4"/>
  <c r="BB236" i="4"/>
  <c r="BA236" i="4"/>
  <c r="AV236" i="4"/>
  <c r="AU236" i="4"/>
  <c r="AS236" i="4"/>
  <c r="AR236" i="4"/>
  <c r="AP236" i="4"/>
  <c r="AN236" i="4"/>
  <c r="AM236" i="4"/>
  <c r="AL236" i="4"/>
  <c r="AK236" i="4"/>
  <c r="AD236" i="4"/>
  <c r="BE235" i="4"/>
  <c r="BD235" i="4"/>
  <c r="BC235" i="4"/>
  <c r="BB235" i="4"/>
  <c r="BA235" i="4"/>
  <c r="AV235" i="4"/>
  <c r="AS235" i="4"/>
  <c r="AP235" i="4"/>
  <c r="AM235" i="4"/>
  <c r="AK235" i="4"/>
  <c r="AD235" i="4"/>
  <c r="BE234" i="4"/>
  <c r="BD234" i="4"/>
  <c r="BC234" i="4"/>
  <c r="BB234" i="4"/>
  <c r="BA234" i="4"/>
  <c r="AV234" i="4"/>
  <c r="AU234" i="4"/>
  <c r="AP234" i="4"/>
  <c r="AN234" i="4"/>
  <c r="AL234" i="4"/>
  <c r="AD234" i="4"/>
  <c r="BE233" i="4"/>
  <c r="BD233" i="4"/>
  <c r="BC233" i="4"/>
  <c r="BB233" i="4"/>
  <c r="BA233" i="4"/>
  <c r="AV233" i="4"/>
  <c r="AS233" i="4"/>
  <c r="AP233" i="4"/>
  <c r="AN233" i="4"/>
  <c r="AK233" i="4"/>
  <c r="AD233" i="4"/>
  <c r="BE232" i="4"/>
  <c r="BD232" i="4"/>
  <c r="BC232" i="4"/>
  <c r="BB232" i="4"/>
  <c r="BA232" i="4"/>
  <c r="AU232" i="4"/>
  <c r="AS232" i="4"/>
  <c r="AR232" i="4"/>
  <c r="AN232" i="4"/>
  <c r="AM232" i="4"/>
  <c r="AL232" i="4"/>
  <c r="AD232" i="4"/>
  <c r="BE231" i="4"/>
  <c r="BD231" i="4"/>
  <c r="BC231" i="4"/>
  <c r="BB231" i="4"/>
  <c r="BA231" i="4"/>
  <c r="AV231" i="4"/>
  <c r="AP231" i="4"/>
  <c r="AK231" i="4"/>
  <c r="AD231" i="4"/>
  <c r="BE230" i="4"/>
  <c r="BD230" i="4"/>
  <c r="BC230" i="4"/>
  <c r="BB230" i="4"/>
  <c r="BA230" i="4"/>
  <c r="AV230" i="4"/>
  <c r="AU230" i="4"/>
  <c r="AS230" i="4"/>
  <c r="AR230" i="4"/>
  <c r="AP230" i="4"/>
  <c r="AN230" i="4"/>
  <c r="AM230" i="4"/>
  <c r="AL230" i="4"/>
  <c r="AK230" i="4"/>
  <c r="AD230" i="4"/>
  <c r="BE229" i="4"/>
  <c r="BD229" i="4"/>
  <c r="BC229" i="4"/>
  <c r="BB229" i="4"/>
  <c r="BA229" i="4"/>
  <c r="AV229" i="4"/>
  <c r="AU229" i="4"/>
  <c r="AS229" i="4"/>
  <c r="AP229" i="4"/>
  <c r="AN229" i="4"/>
  <c r="AM229" i="4"/>
  <c r="AK229" i="4"/>
  <c r="AD229" i="4"/>
  <c r="BE228" i="4"/>
  <c r="BD228" i="4"/>
  <c r="BC228" i="4"/>
  <c r="BB228" i="4"/>
  <c r="BA228" i="4"/>
  <c r="AU228" i="4"/>
  <c r="AS228" i="4"/>
  <c r="AN228" i="4"/>
  <c r="AM228" i="4"/>
  <c r="AL228" i="4"/>
  <c r="AD228" i="4"/>
  <c r="BE227" i="4"/>
  <c r="BD227" i="4"/>
  <c r="BC227" i="4"/>
  <c r="BB227" i="4"/>
  <c r="BA227" i="4"/>
  <c r="AV227" i="4"/>
  <c r="AU227" i="4"/>
  <c r="AS227" i="4"/>
  <c r="AR227" i="4"/>
  <c r="AP227" i="4"/>
  <c r="AN227" i="4"/>
  <c r="AM227" i="4"/>
  <c r="AL227" i="4"/>
  <c r="AK227" i="4"/>
  <c r="AD227" i="4"/>
  <c r="BE226" i="4"/>
  <c r="BD226" i="4"/>
  <c r="BC226" i="4"/>
  <c r="BB226" i="4"/>
  <c r="BA226" i="4"/>
  <c r="AU226" i="4"/>
  <c r="AR226" i="4"/>
  <c r="AN226" i="4"/>
  <c r="AL226" i="4"/>
  <c r="AD226" i="4"/>
  <c r="BE225" i="4"/>
  <c r="BD225" i="4"/>
  <c r="BC225" i="4"/>
  <c r="BB225" i="4"/>
  <c r="BA225" i="4"/>
  <c r="AU225" i="4"/>
  <c r="AS225" i="4"/>
  <c r="AP225" i="4"/>
  <c r="AM225" i="4"/>
  <c r="AK225" i="4"/>
  <c r="AD225" i="4"/>
  <c r="BE224" i="4"/>
  <c r="BD224" i="4"/>
  <c r="BC224" i="4"/>
  <c r="BB224" i="4"/>
  <c r="BA224" i="4"/>
  <c r="AU224" i="4"/>
  <c r="AS224" i="4"/>
  <c r="AR224" i="4"/>
  <c r="AM224" i="4"/>
  <c r="AL224" i="4"/>
  <c r="AD224" i="4"/>
  <c r="BE223" i="4"/>
  <c r="BD223" i="4"/>
  <c r="BC223" i="4"/>
  <c r="BB223" i="4"/>
  <c r="BA223" i="4"/>
  <c r="AV223" i="4"/>
  <c r="AR223" i="4"/>
  <c r="AP223" i="4"/>
  <c r="AM223" i="4"/>
  <c r="AK223" i="4"/>
  <c r="AD223" i="4"/>
  <c r="BE222" i="4"/>
  <c r="BD222" i="4"/>
  <c r="BC222" i="4"/>
  <c r="BB222" i="4"/>
  <c r="BA222" i="4"/>
  <c r="AV222" i="4"/>
  <c r="AU222" i="4"/>
  <c r="AS222" i="4"/>
  <c r="AR222" i="4"/>
  <c r="AP222" i="4"/>
  <c r="AN222" i="4"/>
  <c r="AM222" i="4"/>
  <c r="AL222" i="4"/>
  <c r="AK222" i="4"/>
  <c r="AD222" i="4"/>
  <c r="BE221" i="4"/>
  <c r="BD221" i="4"/>
  <c r="BC221" i="4"/>
  <c r="BB221" i="4"/>
  <c r="BA221" i="4"/>
  <c r="AV221" i="4"/>
  <c r="AS221" i="4"/>
  <c r="AP221" i="4"/>
  <c r="AM221" i="4"/>
  <c r="AK221" i="4"/>
  <c r="AD221" i="4"/>
  <c r="BE220" i="4"/>
  <c r="BD220" i="4"/>
  <c r="BC220" i="4"/>
  <c r="BB220" i="4"/>
  <c r="BA220" i="4"/>
  <c r="AS220" i="4"/>
  <c r="AR220" i="4"/>
  <c r="AN220" i="4"/>
  <c r="AL220" i="4"/>
  <c r="AD220" i="4"/>
  <c r="BE219" i="4"/>
  <c r="BD219" i="4"/>
  <c r="BC219" i="4"/>
  <c r="BB219" i="4"/>
  <c r="BA219" i="4"/>
  <c r="AS219" i="4"/>
  <c r="AR219" i="4"/>
  <c r="AP219" i="4"/>
  <c r="AL219" i="4"/>
  <c r="AK219" i="4"/>
  <c r="AD219" i="4"/>
  <c r="BE218" i="4"/>
  <c r="BD218" i="4"/>
  <c r="BC218" i="4"/>
  <c r="BB218" i="4"/>
  <c r="BA218" i="4"/>
  <c r="AV218" i="4"/>
  <c r="AS218" i="4"/>
  <c r="AP218" i="4"/>
  <c r="AM218" i="4"/>
  <c r="AK218" i="4"/>
  <c r="AD218" i="4"/>
  <c r="BE217" i="4"/>
  <c r="BD217" i="4"/>
  <c r="BC217" i="4"/>
  <c r="BB217" i="4"/>
  <c r="BA217" i="4"/>
  <c r="AV217" i="4"/>
  <c r="AU217" i="4"/>
  <c r="AR217" i="4"/>
  <c r="AP217" i="4"/>
  <c r="AN217" i="4"/>
  <c r="AL217" i="4"/>
  <c r="AK217" i="4"/>
  <c r="AD217" i="4"/>
  <c r="BE216" i="4"/>
  <c r="BD216" i="4"/>
  <c r="BC216" i="4"/>
  <c r="BB216" i="4"/>
  <c r="BA216" i="4"/>
  <c r="AV216" i="4"/>
  <c r="AS216" i="4"/>
  <c r="AP216" i="4"/>
  <c r="AM216" i="4"/>
  <c r="AK216" i="4"/>
  <c r="AD216" i="4"/>
  <c r="BE215" i="4"/>
  <c r="BD215" i="4"/>
  <c r="BC215" i="4"/>
  <c r="BB215" i="4"/>
  <c r="BA215" i="4"/>
  <c r="AV215" i="4"/>
  <c r="AS215" i="4"/>
  <c r="AP215" i="4"/>
  <c r="AM215" i="4"/>
  <c r="AL215" i="4"/>
  <c r="AD215" i="4"/>
  <c r="BE214" i="4"/>
  <c r="BD214" i="4"/>
  <c r="BC214" i="4"/>
  <c r="BB214" i="4"/>
  <c r="BA214" i="4"/>
  <c r="AV214" i="4"/>
  <c r="AS214" i="4"/>
  <c r="AP214" i="4"/>
  <c r="AM214" i="4"/>
  <c r="AK214" i="4"/>
  <c r="AD214" i="4"/>
  <c r="BE213" i="4"/>
  <c r="BD213" i="4"/>
  <c r="BC213" i="4"/>
  <c r="BB213" i="4"/>
  <c r="BA213" i="4"/>
  <c r="AV213" i="4"/>
  <c r="AU213" i="4"/>
  <c r="AR213" i="4"/>
  <c r="AP213" i="4"/>
  <c r="AN213" i="4"/>
  <c r="AL213" i="4"/>
  <c r="AK213" i="4"/>
  <c r="AD213" i="4"/>
  <c r="BE212" i="4"/>
  <c r="BD212" i="4"/>
  <c r="BC212" i="4"/>
  <c r="BB212" i="4"/>
  <c r="BA212" i="4"/>
  <c r="AV212" i="4"/>
  <c r="AS212" i="4"/>
  <c r="AP212" i="4"/>
  <c r="AM212" i="4"/>
  <c r="AK212" i="4"/>
  <c r="AD212" i="4"/>
  <c r="BE211" i="4"/>
  <c r="BD211" i="4"/>
  <c r="BC211" i="4"/>
  <c r="BB211" i="4"/>
  <c r="BA211" i="4"/>
  <c r="AS211" i="4"/>
  <c r="AR211" i="4"/>
  <c r="AP211" i="4"/>
  <c r="AL211" i="4"/>
  <c r="AK211" i="4"/>
  <c r="AD211" i="4"/>
  <c r="BE210" i="4"/>
  <c r="BD210" i="4"/>
  <c r="BC210" i="4"/>
  <c r="BB210" i="4"/>
  <c r="BA210" i="4"/>
  <c r="AV210" i="4"/>
  <c r="AU210" i="4"/>
  <c r="AR210" i="4"/>
  <c r="AN210" i="4"/>
  <c r="AL210" i="4"/>
  <c r="AK210" i="4"/>
  <c r="AD210" i="4"/>
  <c r="BE209" i="4"/>
  <c r="BD209" i="4"/>
  <c r="BC209" i="4"/>
  <c r="BB209" i="4"/>
  <c r="BA209" i="4"/>
  <c r="AV209" i="4"/>
  <c r="AU209" i="4"/>
  <c r="AP209" i="4"/>
  <c r="AN209" i="4"/>
  <c r="AM209" i="4"/>
  <c r="AD209" i="4"/>
  <c r="BE208" i="4"/>
  <c r="BD208" i="4"/>
  <c r="BC208" i="4"/>
  <c r="BB208" i="4"/>
  <c r="BA208" i="4"/>
  <c r="AU208" i="4"/>
  <c r="AR208" i="4"/>
  <c r="AN208" i="4"/>
  <c r="AM208" i="4"/>
  <c r="AD208" i="4"/>
  <c r="BE207" i="4"/>
  <c r="BD207" i="4"/>
  <c r="BC207" i="4"/>
  <c r="BB207" i="4"/>
  <c r="BA207" i="4"/>
  <c r="AV207" i="4"/>
  <c r="AU207" i="4"/>
  <c r="AS207" i="4"/>
  <c r="AR207" i="4"/>
  <c r="AP207" i="4"/>
  <c r="AN207" i="4"/>
  <c r="AM207" i="4"/>
  <c r="AL207" i="4"/>
  <c r="AK207" i="4"/>
  <c r="AD207" i="4"/>
  <c r="BE206" i="4"/>
  <c r="BD206" i="4"/>
  <c r="BC206" i="4"/>
  <c r="BB206" i="4"/>
  <c r="BA206" i="4"/>
  <c r="AV206" i="4"/>
  <c r="AU206" i="4"/>
  <c r="AS206" i="4"/>
  <c r="AR206" i="4"/>
  <c r="AP206" i="4"/>
  <c r="AN206" i="4"/>
  <c r="AM206" i="4"/>
  <c r="AL206" i="4"/>
  <c r="AK206" i="4"/>
  <c r="AD206" i="4"/>
  <c r="BE205" i="4"/>
  <c r="BD205" i="4"/>
  <c r="BC205" i="4"/>
  <c r="BB205" i="4"/>
  <c r="BA205" i="4"/>
  <c r="AV205" i="4"/>
  <c r="AU205" i="4"/>
  <c r="AS205" i="4"/>
  <c r="AR205" i="4"/>
  <c r="AP205" i="4"/>
  <c r="AN205" i="4"/>
  <c r="AM205" i="4"/>
  <c r="AL205" i="4"/>
  <c r="AK205" i="4"/>
  <c r="AD205" i="4"/>
  <c r="BE204" i="4"/>
  <c r="BD204" i="4"/>
  <c r="BC204" i="4"/>
  <c r="BB204" i="4"/>
  <c r="BA204" i="4"/>
  <c r="AV204" i="4"/>
  <c r="AU204" i="4"/>
  <c r="AS204" i="4"/>
  <c r="AR204" i="4"/>
  <c r="AP204" i="4"/>
  <c r="AN204" i="4"/>
  <c r="AM204" i="4"/>
  <c r="AL204" i="4"/>
  <c r="AK204" i="4"/>
  <c r="AD204" i="4"/>
  <c r="BE203" i="4"/>
  <c r="BD203" i="4"/>
  <c r="BC203" i="4"/>
  <c r="BB203" i="4"/>
  <c r="BA203" i="4"/>
  <c r="AV203" i="4"/>
  <c r="AU203" i="4"/>
  <c r="AS203" i="4"/>
  <c r="AR203" i="4"/>
  <c r="AP203" i="4"/>
  <c r="AN203" i="4"/>
  <c r="AM203" i="4"/>
  <c r="AL203" i="4"/>
  <c r="AK203" i="4"/>
  <c r="AD203" i="4"/>
  <c r="BE202" i="4"/>
  <c r="BD202" i="4"/>
  <c r="BC202" i="4"/>
  <c r="BB202" i="4"/>
  <c r="BA202" i="4"/>
  <c r="AV202" i="4"/>
  <c r="AU202" i="4"/>
  <c r="AP202" i="4"/>
  <c r="AN202" i="4"/>
  <c r="AL202" i="4"/>
  <c r="AD202" i="4"/>
  <c r="BE201" i="4"/>
  <c r="BD201" i="4"/>
  <c r="BC201" i="4"/>
  <c r="BB201" i="4"/>
  <c r="BA201" i="4"/>
  <c r="AU201" i="4"/>
  <c r="AP201" i="4"/>
  <c r="AM201" i="4"/>
  <c r="AD201" i="4"/>
  <c r="BE200" i="4"/>
  <c r="BD200" i="4"/>
  <c r="BC200" i="4"/>
  <c r="BB200" i="4"/>
  <c r="BA200" i="4"/>
  <c r="AV200" i="4"/>
  <c r="AU200" i="4"/>
  <c r="AS200" i="4"/>
  <c r="AR200" i="4"/>
  <c r="AP200" i="4"/>
  <c r="AN200" i="4"/>
  <c r="AM200" i="4"/>
  <c r="AL200" i="4"/>
  <c r="AK200" i="4"/>
  <c r="AD200" i="4"/>
  <c r="BE199" i="4"/>
  <c r="BD199" i="4"/>
  <c r="BC199" i="4"/>
  <c r="BB199" i="4"/>
  <c r="BA199" i="4"/>
  <c r="AV199" i="4"/>
  <c r="AP199" i="4"/>
  <c r="AK199" i="4"/>
  <c r="AD199" i="4"/>
  <c r="BE198" i="4"/>
  <c r="BD198" i="4"/>
  <c r="BC198" i="4"/>
  <c r="BB198" i="4"/>
  <c r="BA198" i="4"/>
  <c r="AV198" i="4"/>
  <c r="AU198" i="4"/>
  <c r="AS198" i="4"/>
  <c r="AR198" i="4"/>
  <c r="AP198" i="4"/>
  <c r="AN198" i="4"/>
  <c r="AM198" i="4"/>
  <c r="AL198" i="4"/>
  <c r="AK198" i="4"/>
  <c r="AD198" i="4"/>
  <c r="BE197" i="4"/>
  <c r="BD197" i="4"/>
  <c r="BC197" i="4"/>
  <c r="BB197" i="4"/>
  <c r="BA197" i="4"/>
  <c r="AV197" i="4"/>
  <c r="AU197" i="4"/>
  <c r="AS197" i="4"/>
  <c r="AR197" i="4"/>
  <c r="AP197" i="4"/>
  <c r="AN197" i="4"/>
  <c r="AM197" i="4"/>
  <c r="AL197" i="4"/>
  <c r="AK197" i="4"/>
  <c r="AD197" i="4"/>
  <c r="BE196" i="4"/>
  <c r="BD196" i="4"/>
  <c r="BC196" i="4"/>
  <c r="BB196" i="4"/>
  <c r="BA196" i="4"/>
  <c r="AU196" i="4"/>
  <c r="AS196" i="4"/>
  <c r="AN196" i="4"/>
  <c r="AL196" i="4"/>
  <c r="AD196" i="4"/>
  <c r="BE195" i="4"/>
  <c r="BD195" i="4"/>
  <c r="BC195" i="4"/>
  <c r="BB195" i="4"/>
  <c r="BA195" i="4"/>
  <c r="AU195" i="4"/>
  <c r="AR195" i="4"/>
  <c r="AN195" i="4"/>
  <c r="AL195" i="4"/>
  <c r="AD195" i="4"/>
  <c r="BE194" i="4"/>
  <c r="BD194" i="4"/>
  <c r="BC194" i="4"/>
  <c r="BB194" i="4"/>
  <c r="BA194" i="4"/>
  <c r="AV194" i="4"/>
  <c r="AU194" i="4"/>
  <c r="AS194" i="4"/>
  <c r="AR194" i="4"/>
  <c r="AP194" i="4"/>
  <c r="AN194" i="4"/>
  <c r="AM194" i="4"/>
  <c r="AL194" i="4"/>
  <c r="AK194" i="4"/>
  <c r="AD194" i="4"/>
  <c r="BE193" i="4"/>
  <c r="BD193" i="4"/>
  <c r="BC193" i="4"/>
  <c r="BB193" i="4"/>
  <c r="BA193" i="4"/>
  <c r="AU193" i="4"/>
  <c r="AS193" i="4"/>
  <c r="AM193" i="4"/>
  <c r="AK193" i="4"/>
  <c r="AD193" i="4"/>
  <c r="BE192" i="4"/>
  <c r="BD192" i="4"/>
  <c r="BC192" i="4"/>
  <c r="BB192" i="4"/>
  <c r="BA192" i="4"/>
  <c r="AU192" i="4"/>
  <c r="AS192" i="4"/>
  <c r="AR192" i="4"/>
  <c r="AM192" i="4"/>
  <c r="AL192" i="4"/>
  <c r="AD192" i="4"/>
  <c r="BE191" i="4"/>
  <c r="BD191" i="4"/>
  <c r="BC191" i="4"/>
  <c r="BB191" i="4"/>
  <c r="BA191" i="4"/>
  <c r="AV191" i="4"/>
  <c r="AS191" i="4"/>
  <c r="AR191" i="4"/>
  <c r="AM191" i="4"/>
  <c r="AL191" i="4"/>
  <c r="AK191" i="4"/>
  <c r="AD191" i="4"/>
  <c r="BE190" i="4"/>
  <c r="BD190" i="4"/>
  <c r="BC190" i="4"/>
  <c r="BB190" i="4"/>
  <c r="BA190" i="4"/>
  <c r="AV190" i="4"/>
  <c r="AU190" i="4"/>
  <c r="AS190" i="4"/>
  <c r="AR190" i="4"/>
  <c r="AP190" i="4"/>
  <c r="AN190" i="4"/>
  <c r="AM190" i="4"/>
  <c r="AL190" i="4"/>
  <c r="AK190" i="4"/>
  <c r="AD190" i="4"/>
  <c r="BE189" i="4"/>
  <c r="BD189" i="4"/>
  <c r="BC189" i="4"/>
  <c r="BB189" i="4"/>
  <c r="BA189" i="4"/>
  <c r="AV189" i="4"/>
  <c r="AS189" i="4"/>
  <c r="AR189" i="4"/>
  <c r="AP189" i="4"/>
  <c r="AM189" i="4"/>
  <c r="AL189" i="4"/>
  <c r="AK189" i="4"/>
  <c r="AD189" i="4"/>
  <c r="BE188" i="4"/>
  <c r="BD188" i="4"/>
  <c r="BC188" i="4"/>
  <c r="BB188" i="4"/>
  <c r="BA188" i="4"/>
  <c r="AU188" i="4"/>
  <c r="AS188" i="4"/>
  <c r="AR188" i="4"/>
  <c r="AN188" i="4"/>
  <c r="AM188" i="4"/>
  <c r="AL188" i="4"/>
  <c r="AD188" i="4"/>
  <c r="BE187" i="4"/>
  <c r="BD187" i="4"/>
  <c r="BC187" i="4"/>
  <c r="BB187" i="4"/>
  <c r="BA187" i="4"/>
  <c r="AS187" i="4"/>
  <c r="AR187" i="4"/>
  <c r="AL187" i="4"/>
  <c r="AK187" i="4"/>
  <c r="AD187" i="4"/>
  <c r="BE186" i="4"/>
  <c r="BD186" i="4"/>
  <c r="BC186" i="4"/>
  <c r="BB186" i="4"/>
  <c r="BA186" i="4"/>
  <c r="AV186" i="4"/>
  <c r="AU186" i="4"/>
  <c r="AS186" i="4"/>
  <c r="AR186" i="4"/>
  <c r="AP186" i="4"/>
  <c r="AN186" i="4"/>
  <c r="AM186" i="4"/>
  <c r="AL186" i="4"/>
  <c r="AK186" i="4"/>
  <c r="AD186" i="4"/>
  <c r="BE185" i="4"/>
  <c r="BD185" i="4"/>
  <c r="BC185" i="4"/>
  <c r="BB185" i="4"/>
  <c r="BA185" i="4"/>
  <c r="AV185" i="4"/>
  <c r="AU185" i="4"/>
  <c r="AS185" i="4"/>
  <c r="AR185" i="4"/>
  <c r="AP185" i="4"/>
  <c r="AN185" i="4"/>
  <c r="AM185" i="4"/>
  <c r="AL185" i="4"/>
  <c r="AK185" i="4"/>
  <c r="AD185" i="4"/>
  <c r="BE184" i="4"/>
  <c r="BD184" i="4"/>
  <c r="BC184" i="4"/>
  <c r="BB184" i="4"/>
  <c r="BA184" i="4"/>
  <c r="AV184" i="4"/>
  <c r="AU184" i="4"/>
  <c r="AS184" i="4"/>
  <c r="AR184" i="4"/>
  <c r="AP184" i="4"/>
  <c r="AN184" i="4"/>
  <c r="AM184" i="4"/>
  <c r="AL184" i="4"/>
  <c r="AK184" i="4"/>
  <c r="AD184" i="4"/>
  <c r="BE183" i="4"/>
  <c r="BD183" i="4"/>
  <c r="BC183" i="4"/>
  <c r="BB183" i="4"/>
  <c r="BA183" i="4"/>
  <c r="AV183" i="4"/>
  <c r="AS183" i="4"/>
  <c r="AP183" i="4"/>
  <c r="AM183" i="4"/>
  <c r="AL183" i="4"/>
  <c r="AD183" i="4"/>
  <c r="BE182" i="4"/>
  <c r="BD182" i="4"/>
  <c r="BC182" i="4"/>
  <c r="BB182" i="4"/>
  <c r="BA182" i="4"/>
  <c r="AV182" i="4"/>
  <c r="AS182" i="4"/>
  <c r="AP182" i="4"/>
  <c r="AM182" i="4"/>
  <c r="AK182" i="4"/>
  <c r="AD182" i="4"/>
  <c r="BE181" i="4"/>
  <c r="BD181" i="4"/>
  <c r="BC181" i="4"/>
  <c r="BB181" i="4"/>
  <c r="BA181" i="4"/>
  <c r="AV181" i="4"/>
  <c r="AU181" i="4"/>
  <c r="AS181" i="4"/>
  <c r="AR181" i="4"/>
  <c r="AP181" i="4"/>
  <c r="AN181" i="4"/>
  <c r="AM181" i="4"/>
  <c r="AL181" i="4"/>
  <c r="AK181" i="4"/>
  <c r="AD181" i="4"/>
  <c r="BE180" i="4"/>
  <c r="BD180" i="4"/>
  <c r="BC180" i="4"/>
  <c r="BB180" i="4"/>
  <c r="BA180" i="4"/>
  <c r="AV180" i="4"/>
  <c r="AS180" i="4"/>
  <c r="AP180" i="4"/>
  <c r="AM180" i="4"/>
  <c r="AK180" i="4"/>
  <c r="AD180" i="4"/>
  <c r="BE179" i="4"/>
  <c r="BD179" i="4"/>
  <c r="BC179" i="4"/>
  <c r="BB179" i="4"/>
  <c r="BA179" i="4"/>
  <c r="AS179" i="4"/>
  <c r="AR179" i="4"/>
  <c r="AP179" i="4"/>
  <c r="AL179" i="4"/>
  <c r="AK179" i="4"/>
  <c r="AD179" i="4"/>
  <c r="BE178" i="4"/>
  <c r="BD178" i="4"/>
  <c r="BC178" i="4"/>
  <c r="BB178" i="4"/>
  <c r="BA178" i="4"/>
  <c r="AV178" i="4"/>
  <c r="AU178" i="4"/>
  <c r="AR178" i="4"/>
  <c r="AL178" i="4"/>
  <c r="AK178" i="4"/>
  <c r="AD178" i="4"/>
  <c r="BE177" i="4"/>
  <c r="BD177" i="4"/>
  <c r="BC177" i="4"/>
  <c r="BB177" i="4"/>
  <c r="BA177" i="4"/>
  <c r="AV177" i="4"/>
  <c r="AP177" i="4"/>
  <c r="AM177" i="4"/>
  <c r="AD177" i="4"/>
  <c r="BE176" i="4"/>
  <c r="BD176" i="4"/>
  <c r="BC176" i="4"/>
  <c r="BB176" i="4"/>
  <c r="BA176" i="4"/>
  <c r="AU176" i="4"/>
  <c r="AS176" i="4"/>
  <c r="AR176" i="4"/>
  <c r="AN176" i="4"/>
  <c r="AM176" i="4"/>
  <c r="AL176" i="4"/>
  <c r="AD176" i="4"/>
  <c r="BE175" i="4"/>
  <c r="BD175" i="4"/>
  <c r="BC175" i="4"/>
  <c r="BB175" i="4"/>
  <c r="BA175" i="4"/>
  <c r="AU175" i="4"/>
  <c r="AS175" i="4"/>
  <c r="AR175" i="4"/>
  <c r="AN175" i="4"/>
  <c r="AM175" i="4"/>
  <c r="AL175" i="4"/>
  <c r="AD175" i="4"/>
  <c r="BE174" i="4"/>
  <c r="BD174" i="4"/>
  <c r="BC174" i="4"/>
  <c r="BB174" i="4"/>
  <c r="BA174" i="4"/>
  <c r="AV174" i="4"/>
  <c r="AU174" i="4"/>
  <c r="AS174" i="4"/>
  <c r="AR174" i="4"/>
  <c r="AP174" i="4"/>
  <c r="AN174" i="4"/>
  <c r="AM174" i="4"/>
  <c r="AL174" i="4"/>
  <c r="AK174" i="4"/>
  <c r="AD174" i="4"/>
  <c r="BE173" i="4"/>
  <c r="BD173" i="4"/>
  <c r="BC173" i="4"/>
  <c r="BB173" i="4"/>
  <c r="BA173" i="4"/>
  <c r="AV173" i="4"/>
  <c r="AU173" i="4"/>
  <c r="AS173" i="4"/>
  <c r="AR173" i="4"/>
  <c r="AP173" i="4"/>
  <c r="AN173" i="4"/>
  <c r="AM173" i="4"/>
  <c r="AL173" i="4"/>
  <c r="AK173" i="4"/>
  <c r="AD173" i="4"/>
  <c r="BE172" i="4"/>
  <c r="BD172" i="4"/>
  <c r="BC172" i="4"/>
  <c r="BB172" i="4"/>
  <c r="BA172" i="4"/>
  <c r="AV172" i="4"/>
  <c r="AS172" i="4"/>
  <c r="AP172" i="4"/>
  <c r="AM172" i="4"/>
  <c r="AK172" i="4"/>
  <c r="AD172" i="4"/>
  <c r="BE171" i="4"/>
  <c r="BD171" i="4"/>
  <c r="BC171" i="4"/>
  <c r="BB171" i="4"/>
  <c r="BA171" i="4"/>
  <c r="AV171" i="4"/>
  <c r="AU171" i="4"/>
  <c r="AS171" i="4"/>
  <c r="AR171" i="4"/>
  <c r="AP171" i="4"/>
  <c r="AN171" i="4"/>
  <c r="AM171" i="4"/>
  <c r="AL171" i="4"/>
  <c r="AK171" i="4"/>
  <c r="AD171" i="4"/>
  <c r="BE170" i="4"/>
  <c r="BD170" i="4"/>
  <c r="BC170" i="4"/>
  <c r="BB170" i="4"/>
  <c r="BA170" i="4"/>
  <c r="AV170" i="4"/>
  <c r="AU170" i="4"/>
  <c r="AP170" i="4"/>
  <c r="AN170" i="4"/>
  <c r="AL170" i="4"/>
  <c r="AD170" i="4"/>
  <c r="BE169" i="4"/>
  <c r="BD169" i="4"/>
  <c r="BC169" i="4"/>
  <c r="BB169" i="4"/>
  <c r="BA169" i="4"/>
  <c r="AV169" i="4"/>
  <c r="AS169" i="4"/>
  <c r="AP169" i="4"/>
  <c r="AN169" i="4"/>
  <c r="AK169" i="4"/>
  <c r="AD169" i="4"/>
  <c r="BE168" i="4"/>
  <c r="BD168" i="4"/>
  <c r="BC168" i="4"/>
  <c r="BB168" i="4"/>
  <c r="BA168" i="4"/>
  <c r="AV168" i="4"/>
  <c r="AU168" i="4"/>
  <c r="AS168" i="4"/>
  <c r="AR168" i="4"/>
  <c r="AP168" i="4"/>
  <c r="AN168" i="4"/>
  <c r="AM168" i="4"/>
  <c r="AL168" i="4"/>
  <c r="AK168" i="4"/>
  <c r="AD168" i="4"/>
  <c r="BE167" i="4"/>
  <c r="BD167" i="4"/>
  <c r="BC167" i="4"/>
  <c r="BB167" i="4"/>
  <c r="BA167" i="4"/>
  <c r="AV167" i="4"/>
  <c r="AR167" i="4"/>
  <c r="AP167" i="4"/>
  <c r="AM167" i="4"/>
  <c r="AK167" i="4"/>
  <c r="AD167" i="4"/>
  <c r="BE166" i="4"/>
  <c r="BD166" i="4"/>
  <c r="BC166" i="4"/>
  <c r="BB166" i="4"/>
  <c r="BA166" i="4"/>
  <c r="AV166" i="4"/>
  <c r="AU166" i="4"/>
  <c r="AS166" i="4"/>
  <c r="AR166" i="4"/>
  <c r="AP166" i="4"/>
  <c r="AN166" i="4"/>
  <c r="AM166" i="4"/>
  <c r="AL166" i="4"/>
  <c r="AK166" i="4"/>
  <c r="AD166" i="4"/>
  <c r="BE165" i="4"/>
  <c r="BD165" i="4"/>
  <c r="BC165" i="4"/>
  <c r="BB165" i="4"/>
  <c r="BA165" i="4"/>
  <c r="AV165" i="4"/>
  <c r="AU165" i="4"/>
  <c r="AR165" i="4"/>
  <c r="AP165" i="4"/>
  <c r="AN165" i="4"/>
  <c r="AL165" i="4"/>
  <c r="AK165" i="4"/>
  <c r="AD165" i="4"/>
  <c r="BE164" i="4"/>
  <c r="BD164" i="4"/>
  <c r="BC164" i="4"/>
  <c r="BB164" i="4"/>
  <c r="BA164" i="4"/>
  <c r="AU164" i="4"/>
  <c r="AS164" i="4"/>
  <c r="AN164" i="4"/>
  <c r="AM164" i="4"/>
  <c r="AL164" i="4"/>
  <c r="AD164" i="4"/>
  <c r="BE163" i="4"/>
  <c r="BD163" i="4"/>
  <c r="BC163" i="4"/>
  <c r="BB163" i="4"/>
  <c r="BA163" i="4"/>
  <c r="AV163" i="4"/>
  <c r="AU163" i="4"/>
  <c r="AS163" i="4"/>
  <c r="AR163" i="4"/>
  <c r="AP163" i="4"/>
  <c r="AN163" i="4"/>
  <c r="AM163" i="4"/>
  <c r="AL163" i="4"/>
  <c r="AK163" i="4"/>
  <c r="AD163" i="4"/>
  <c r="BE162" i="4"/>
  <c r="BD162" i="4"/>
  <c r="BC162" i="4"/>
  <c r="BB162" i="4"/>
  <c r="BA162" i="4"/>
  <c r="AV162" i="4"/>
  <c r="AU162" i="4"/>
  <c r="AS162" i="4"/>
  <c r="AR162" i="4"/>
  <c r="AP162" i="4"/>
  <c r="AN162" i="4"/>
  <c r="AM162" i="4"/>
  <c r="AL162" i="4"/>
  <c r="AK162" i="4"/>
  <c r="AD162" i="4"/>
  <c r="BE161" i="4"/>
  <c r="BD161" i="4"/>
  <c r="BC161" i="4"/>
  <c r="BB161" i="4"/>
  <c r="BA161" i="4"/>
  <c r="AU161" i="4"/>
  <c r="AS161" i="4"/>
  <c r="AP161" i="4"/>
  <c r="AM161" i="4"/>
  <c r="AK161" i="4"/>
  <c r="AD161" i="4"/>
  <c r="BE160" i="4"/>
  <c r="BD160" i="4"/>
  <c r="BC160" i="4"/>
  <c r="BB160" i="4"/>
  <c r="BA160" i="4"/>
  <c r="AU160" i="4"/>
  <c r="AR160" i="4"/>
  <c r="AL160" i="4"/>
  <c r="AD160" i="4"/>
  <c r="BE159" i="4"/>
  <c r="BD159" i="4"/>
  <c r="BC159" i="4"/>
  <c r="BB159" i="4"/>
  <c r="BA159" i="4"/>
  <c r="AV159" i="4"/>
  <c r="AS159" i="4"/>
  <c r="AR159" i="4"/>
  <c r="AP159" i="4"/>
  <c r="AM159" i="4"/>
  <c r="AL159" i="4"/>
  <c r="AK159" i="4"/>
  <c r="AD159" i="4"/>
  <c r="BE158" i="4"/>
  <c r="BD158" i="4"/>
  <c r="BC158" i="4"/>
  <c r="BB158" i="4"/>
  <c r="BA158" i="4"/>
  <c r="AV158" i="4"/>
  <c r="AU158" i="4"/>
  <c r="AS158" i="4"/>
  <c r="AP158" i="4"/>
  <c r="AN158" i="4"/>
  <c r="AM158" i="4"/>
  <c r="AK158" i="4"/>
  <c r="AD158" i="4"/>
  <c r="BE157" i="4"/>
  <c r="BD157" i="4"/>
  <c r="BC157" i="4"/>
  <c r="BB157" i="4"/>
  <c r="BA157" i="4"/>
  <c r="AV157" i="4"/>
  <c r="AU157" i="4"/>
  <c r="AS157" i="4"/>
  <c r="AR157" i="4"/>
  <c r="AP157" i="4"/>
  <c r="AN157" i="4"/>
  <c r="AM157" i="4"/>
  <c r="AL157" i="4"/>
  <c r="AK157" i="4"/>
  <c r="AD157" i="4"/>
  <c r="BE156" i="4"/>
  <c r="BD156" i="4"/>
  <c r="BC156" i="4"/>
  <c r="BB156" i="4"/>
  <c r="BA156" i="4"/>
  <c r="AS156" i="4"/>
  <c r="AN156" i="4"/>
  <c r="AL156" i="4"/>
  <c r="AD156" i="4"/>
  <c r="BE155" i="4"/>
  <c r="BD155" i="4"/>
  <c r="BC155" i="4"/>
  <c r="BB155" i="4"/>
  <c r="BA155" i="4"/>
  <c r="AS155" i="4"/>
  <c r="AR155" i="4"/>
  <c r="AP155" i="4"/>
  <c r="AL155" i="4"/>
  <c r="AK155" i="4"/>
  <c r="AD155" i="4"/>
  <c r="BE154" i="4"/>
  <c r="BD154" i="4"/>
  <c r="BC154" i="4"/>
  <c r="BB154" i="4"/>
  <c r="BA154" i="4"/>
  <c r="AV154" i="4"/>
  <c r="AU154" i="4"/>
  <c r="AS154" i="4"/>
  <c r="AR154" i="4"/>
  <c r="AP154" i="4"/>
  <c r="AN154" i="4"/>
  <c r="AM154" i="4"/>
  <c r="AL154" i="4"/>
  <c r="AK154" i="4"/>
  <c r="AD154" i="4"/>
  <c r="BE153" i="4"/>
  <c r="BD153" i="4"/>
  <c r="BC153" i="4"/>
  <c r="BB153" i="4"/>
  <c r="BA153" i="4"/>
  <c r="AV153" i="4"/>
  <c r="AS153" i="4"/>
  <c r="AR153" i="4"/>
  <c r="AP153" i="4"/>
  <c r="AM153" i="4"/>
  <c r="AL153" i="4"/>
  <c r="AK153" i="4"/>
  <c r="AD153" i="4"/>
  <c r="BE152" i="4"/>
  <c r="BD152" i="4"/>
  <c r="BC152" i="4"/>
  <c r="BB152" i="4"/>
  <c r="BA152" i="4"/>
  <c r="AV152" i="4"/>
  <c r="AU152" i="4"/>
  <c r="AS152" i="4"/>
  <c r="AR152" i="4"/>
  <c r="AP152" i="4"/>
  <c r="AN152" i="4"/>
  <c r="AM152" i="4"/>
  <c r="AL152" i="4"/>
  <c r="AK152" i="4"/>
  <c r="AD152" i="4"/>
  <c r="BE151" i="4"/>
  <c r="BD151" i="4"/>
  <c r="BC151" i="4"/>
  <c r="BB151" i="4"/>
  <c r="BA151" i="4"/>
  <c r="AV151" i="4"/>
  <c r="AS151" i="4"/>
  <c r="AP151" i="4"/>
  <c r="AM151" i="4"/>
  <c r="AL151" i="4"/>
  <c r="AD151" i="4"/>
  <c r="BE150" i="4"/>
  <c r="BD150" i="4"/>
  <c r="BC150" i="4"/>
  <c r="BB150" i="4"/>
  <c r="BA150" i="4"/>
  <c r="AR150" i="4"/>
  <c r="AL150" i="4"/>
  <c r="AD150" i="4"/>
  <c r="BE149" i="4"/>
  <c r="BD149" i="4"/>
  <c r="BC149" i="4"/>
  <c r="BB149" i="4"/>
  <c r="BA149" i="4"/>
  <c r="AV149" i="4"/>
  <c r="AU149" i="4"/>
  <c r="AS149" i="4"/>
  <c r="AR149" i="4"/>
  <c r="AP149" i="4"/>
  <c r="AN149" i="4"/>
  <c r="AM149" i="4"/>
  <c r="AL149" i="4"/>
  <c r="AK149" i="4"/>
  <c r="AD149" i="4"/>
  <c r="BE148" i="4"/>
  <c r="BD148" i="4"/>
  <c r="BC148" i="4"/>
  <c r="BB148" i="4"/>
  <c r="BA148" i="4"/>
  <c r="AV148" i="4"/>
  <c r="AU148" i="4"/>
  <c r="AR148" i="4"/>
  <c r="AP148" i="4"/>
  <c r="AN148" i="4"/>
  <c r="AL148" i="4"/>
  <c r="AK148" i="4"/>
  <c r="AD148" i="4"/>
  <c r="BE147" i="4"/>
  <c r="BD147" i="4"/>
  <c r="BC147" i="4"/>
  <c r="BB147" i="4"/>
  <c r="BA147" i="4"/>
  <c r="AS147" i="4"/>
  <c r="AR147" i="4"/>
  <c r="AP147" i="4"/>
  <c r="AL147" i="4"/>
  <c r="AK147" i="4"/>
  <c r="AD147" i="4"/>
  <c r="BE146" i="4"/>
  <c r="BD146" i="4"/>
  <c r="BC146" i="4"/>
  <c r="BB146" i="4"/>
  <c r="BA146" i="4"/>
  <c r="AV146" i="4"/>
  <c r="AU146" i="4"/>
  <c r="AR146" i="4"/>
  <c r="AN146" i="4"/>
  <c r="AL146" i="4"/>
  <c r="AK146" i="4"/>
  <c r="AD146" i="4"/>
  <c r="BE145" i="4"/>
  <c r="BD145" i="4"/>
  <c r="BC145" i="4"/>
  <c r="BB145" i="4"/>
  <c r="BA145" i="4"/>
  <c r="AV145" i="4"/>
  <c r="AU145" i="4"/>
  <c r="AP145" i="4"/>
  <c r="AN145" i="4"/>
  <c r="AM145" i="4"/>
  <c r="AD145" i="4"/>
  <c r="BE144" i="4"/>
  <c r="BD144" i="4"/>
  <c r="BC144" i="4"/>
  <c r="BB144" i="4"/>
  <c r="BA144" i="4"/>
  <c r="AU144" i="4"/>
  <c r="AR144" i="4"/>
  <c r="AN144" i="4"/>
  <c r="AM144" i="4"/>
  <c r="AD144" i="4"/>
  <c r="BE143" i="4"/>
  <c r="BD143" i="4"/>
  <c r="BC143" i="4"/>
  <c r="BB143" i="4"/>
  <c r="BA143" i="4"/>
  <c r="AV143" i="4"/>
  <c r="AU143" i="4"/>
  <c r="AS143" i="4"/>
  <c r="AR143" i="4"/>
  <c r="AP143" i="4"/>
  <c r="AN143" i="4"/>
  <c r="AM143" i="4"/>
  <c r="AL143" i="4"/>
  <c r="AK143" i="4"/>
  <c r="AD143" i="4"/>
  <c r="BE142" i="4"/>
  <c r="BD142" i="4"/>
  <c r="BC142" i="4"/>
  <c r="BB142" i="4"/>
  <c r="BA142" i="4"/>
  <c r="AR142" i="4"/>
  <c r="AD142" i="4"/>
  <c r="BE141" i="4"/>
  <c r="BD141" i="4"/>
  <c r="BC141" i="4"/>
  <c r="BB141" i="4"/>
  <c r="BA141" i="4"/>
  <c r="AV141" i="4"/>
  <c r="AU141" i="4"/>
  <c r="AS141" i="4"/>
  <c r="AR141" i="4"/>
  <c r="AP141" i="4"/>
  <c r="AN141" i="4"/>
  <c r="AM141" i="4"/>
  <c r="AL141" i="4"/>
  <c r="AK141" i="4"/>
  <c r="AD141" i="4"/>
  <c r="BE140" i="4"/>
  <c r="BD140" i="4"/>
  <c r="BC140" i="4"/>
  <c r="BB140" i="4"/>
  <c r="BA140" i="4"/>
  <c r="AV140" i="4"/>
  <c r="AU140" i="4"/>
  <c r="AS140" i="4"/>
  <c r="AR140" i="4"/>
  <c r="AP140" i="4"/>
  <c r="AN140" i="4"/>
  <c r="AM140" i="4"/>
  <c r="AL140" i="4"/>
  <c r="AK140" i="4"/>
  <c r="AD140" i="4"/>
  <c r="BE139" i="4"/>
  <c r="BD139" i="4"/>
  <c r="BC139" i="4"/>
  <c r="BB139" i="4"/>
  <c r="BA139" i="4"/>
  <c r="AV139" i="4"/>
  <c r="AN139" i="4"/>
  <c r="AD139" i="4"/>
  <c r="BE138" i="4"/>
  <c r="BD138" i="4"/>
  <c r="BC138" i="4"/>
  <c r="BB138" i="4"/>
  <c r="BA138" i="4"/>
  <c r="AV138" i="4"/>
  <c r="AU138" i="4"/>
  <c r="AP138" i="4"/>
  <c r="AN138" i="4"/>
  <c r="AL138" i="4"/>
  <c r="AD138" i="4"/>
  <c r="BE137" i="4"/>
  <c r="BD137" i="4"/>
  <c r="BC137" i="4"/>
  <c r="BB137" i="4"/>
  <c r="BA137" i="4"/>
  <c r="AV137" i="4"/>
  <c r="AP137" i="4"/>
  <c r="AK137" i="4"/>
  <c r="AD137" i="4"/>
  <c r="BE136" i="4"/>
  <c r="BD136" i="4"/>
  <c r="BC136" i="4"/>
  <c r="BB136" i="4"/>
  <c r="BA136" i="4"/>
  <c r="AS136" i="4"/>
  <c r="AL136" i="4"/>
  <c r="AD136" i="4"/>
  <c r="BE135" i="4"/>
  <c r="BD135" i="4"/>
  <c r="BC135" i="4"/>
  <c r="BB135" i="4"/>
  <c r="BA135" i="4"/>
  <c r="AR135" i="4"/>
  <c r="AD135" i="4"/>
  <c r="BE134" i="4"/>
  <c r="BD134" i="4"/>
  <c r="BC134" i="4"/>
  <c r="BB134" i="4"/>
  <c r="BA134" i="4"/>
  <c r="AV134" i="4"/>
  <c r="AU134" i="4"/>
  <c r="AS134" i="4"/>
  <c r="AR134" i="4"/>
  <c r="AP134" i="4"/>
  <c r="AN134" i="4"/>
  <c r="AM134" i="4"/>
  <c r="AL134" i="4"/>
  <c r="AK134" i="4"/>
  <c r="AD134" i="4"/>
  <c r="BE133" i="4"/>
  <c r="BD133" i="4"/>
  <c r="BC133" i="4"/>
  <c r="BB133" i="4"/>
  <c r="BA133" i="4"/>
  <c r="AP133" i="4"/>
  <c r="AD133" i="4"/>
  <c r="BE132" i="4"/>
  <c r="BD132" i="4"/>
  <c r="BC132" i="4"/>
  <c r="BB132" i="4"/>
  <c r="BA132" i="4"/>
  <c r="AS132" i="4"/>
  <c r="AN132" i="4"/>
  <c r="AM132" i="4"/>
  <c r="AD132" i="4"/>
  <c r="BE131" i="4"/>
  <c r="BD131" i="4"/>
  <c r="BC131" i="4"/>
  <c r="BB131" i="4"/>
  <c r="BA131" i="4"/>
  <c r="AS131" i="4"/>
  <c r="AP131" i="4"/>
  <c r="AL131" i="4"/>
  <c r="AD131" i="4"/>
  <c r="BE130" i="4"/>
  <c r="BD130" i="4"/>
  <c r="BC130" i="4"/>
  <c r="BB130" i="4"/>
  <c r="BA130" i="4"/>
  <c r="AV130" i="4"/>
  <c r="AU130" i="4"/>
  <c r="AS130" i="4"/>
  <c r="AR130" i="4"/>
  <c r="AP130" i="4"/>
  <c r="AN130" i="4"/>
  <c r="AM130" i="4"/>
  <c r="AL130" i="4"/>
  <c r="AK130" i="4"/>
  <c r="AD130" i="4"/>
  <c r="BE129" i="4"/>
  <c r="BD129" i="4"/>
  <c r="BC129" i="4"/>
  <c r="BB129" i="4"/>
  <c r="BA129" i="4"/>
  <c r="AU129" i="4"/>
  <c r="AS129" i="4"/>
  <c r="AP129" i="4"/>
  <c r="AK129" i="4"/>
  <c r="AD129" i="4"/>
  <c r="BE128" i="4"/>
  <c r="BD128" i="4"/>
  <c r="BC128" i="4"/>
  <c r="BB128" i="4"/>
  <c r="BA128" i="4"/>
  <c r="AU128" i="4"/>
  <c r="AS128" i="4"/>
  <c r="AR128" i="4"/>
  <c r="AM128" i="4"/>
  <c r="AL128" i="4"/>
  <c r="AD128" i="4"/>
  <c r="BE127" i="4"/>
  <c r="BD127" i="4"/>
  <c r="BC127" i="4"/>
  <c r="BB127" i="4"/>
  <c r="BA127" i="4"/>
  <c r="AV127" i="4"/>
  <c r="AS127" i="4"/>
  <c r="AR127" i="4"/>
  <c r="AM127" i="4"/>
  <c r="AL127" i="4"/>
  <c r="AK127" i="4"/>
  <c r="AD127" i="4"/>
  <c r="BE126" i="4"/>
  <c r="BD126" i="4"/>
  <c r="BC126" i="4"/>
  <c r="BB126" i="4"/>
  <c r="BA126" i="4"/>
  <c r="AV126" i="4"/>
  <c r="AS126" i="4"/>
  <c r="AR126" i="4"/>
  <c r="AP126" i="4"/>
  <c r="AM126" i="4"/>
  <c r="AL126" i="4"/>
  <c r="AK126" i="4"/>
  <c r="AD126" i="4"/>
  <c r="BE125" i="4"/>
  <c r="BD125" i="4"/>
  <c r="BC125" i="4"/>
  <c r="BB125" i="4"/>
  <c r="BA125" i="4"/>
  <c r="AV125" i="4"/>
  <c r="AU125" i="4"/>
  <c r="AS125" i="4"/>
  <c r="AR125" i="4"/>
  <c r="AP125" i="4"/>
  <c r="AN125" i="4"/>
  <c r="AM125" i="4"/>
  <c r="AL125" i="4"/>
  <c r="AK125" i="4"/>
  <c r="AD125" i="4"/>
  <c r="BE124" i="4"/>
  <c r="BD124" i="4"/>
  <c r="BC124" i="4"/>
  <c r="BB124" i="4"/>
  <c r="BA124" i="4"/>
  <c r="AU124" i="4"/>
  <c r="AS124" i="4"/>
  <c r="AR124" i="4"/>
  <c r="AM124" i="4"/>
  <c r="AL124" i="4"/>
  <c r="AD124" i="4"/>
  <c r="BE123" i="4"/>
  <c r="BD123" i="4"/>
  <c r="BC123" i="4"/>
  <c r="BB123" i="4"/>
  <c r="BA123" i="4"/>
  <c r="AS123" i="4"/>
  <c r="AR123" i="4"/>
  <c r="AP123" i="4"/>
  <c r="AL123" i="4"/>
  <c r="AK123" i="4"/>
  <c r="AD123" i="4"/>
  <c r="BE122" i="4"/>
  <c r="BD122" i="4"/>
  <c r="BC122" i="4"/>
  <c r="BB122" i="4"/>
  <c r="BA122" i="4"/>
  <c r="AU122" i="4"/>
  <c r="AS122" i="4"/>
  <c r="AR122" i="4"/>
  <c r="AN122" i="4"/>
  <c r="AM122" i="4"/>
  <c r="AL122" i="4"/>
  <c r="AD122" i="4"/>
  <c r="BD121" i="4"/>
  <c r="BC121" i="4"/>
  <c r="BB121" i="4"/>
  <c r="BA121" i="4"/>
  <c r="AL121" i="4"/>
  <c r="AD121" i="4"/>
  <c r="BD120" i="4"/>
  <c r="BC120" i="4"/>
  <c r="BB120" i="4"/>
  <c r="BA120" i="4"/>
  <c r="AS120" i="4"/>
  <c r="AD120" i="4"/>
  <c r="BD119" i="4"/>
  <c r="BC119" i="4"/>
  <c r="BB119" i="4"/>
  <c r="BA119" i="4"/>
  <c r="AL119" i="4"/>
  <c r="AD119" i="4"/>
  <c r="BD118" i="4"/>
  <c r="BC118" i="4"/>
  <c r="BB118" i="4"/>
  <c r="BA118" i="4"/>
  <c r="AL118" i="4"/>
  <c r="AD118" i="4"/>
  <c r="BD117" i="4"/>
  <c r="BC117" i="4"/>
  <c r="BB117" i="4"/>
  <c r="BA117" i="4"/>
  <c r="AD117" i="4"/>
  <c r="BD116" i="4"/>
  <c r="BC116" i="4"/>
  <c r="BB116" i="4"/>
  <c r="BA116" i="4"/>
  <c r="AL116" i="4"/>
  <c r="AD116" i="4"/>
  <c r="BD115" i="4"/>
  <c r="BC115" i="4"/>
  <c r="BB115" i="4"/>
  <c r="BA115" i="4"/>
  <c r="AL115" i="4"/>
  <c r="AD115" i="4"/>
  <c r="BD114" i="4"/>
  <c r="BC114" i="4"/>
  <c r="BB114" i="4"/>
  <c r="BA114" i="4"/>
  <c r="AS114" i="4"/>
  <c r="AD114" i="4"/>
  <c r="BD113" i="4"/>
  <c r="BC113" i="4"/>
  <c r="BB113" i="4"/>
  <c r="BA113" i="4"/>
  <c r="AD113" i="4"/>
  <c r="BD112" i="4"/>
  <c r="BC112" i="4"/>
  <c r="BB112" i="4"/>
  <c r="BA112" i="4"/>
  <c r="AD112" i="4"/>
  <c r="BD111" i="4"/>
  <c r="BC111" i="4"/>
  <c r="BB111" i="4"/>
  <c r="BA111" i="4"/>
  <c r="AS111" i="4"/>
  <c r="AD111" i="4"/>
  <c r="BD110" i="4"/>
  <c r="BC110" i="4"/>
  <c r="BB110" i="4"/>
  <c r="BA110" i="4"/>
  <c r="AS110" i="4"/>
  <c r="AL110" i="4"/>
  <c r="AD110" i="4"/>
  <c r="BD109" i="4"/>
  <c r="BC109" i="4"/>
  <c r="BB109" i="4"/>
  <c r="BA109" i="4"/>
  <c r="AD109" i="4"/>
  <c r="BD108" i="4"/>
  <c r="BC108" i="4"/>
  <c r="BB108" i="4"/>
  <c r="BA108" i="4"/>
  <c r="AS108" i="4"/>
  <c r="AL108" i="4"/>
  <c r="AD108" i="4"/>
  <c r="BD107" i="4"/>
  <c r="BC107" i="4"/>
  <c r="BB107" i="4"/>
  <c r="BA107" i="4"/>
  <c r="AS107" i="4"/>
  <c r="AL107" i="4"/>
  <c r="AD107" i="4"/>
  <c r="BD106" i="4"/>
  <c r="BC106" i="4"/>
  <c r="BB106" i="4"/>
  <c r="BA106" i="4"/>
  <c r="AL106" i="4"/>
  <c r="AD106" i="4"/>
  <c r="BD105" i="4"/>
  <c r="BC105" i="4"/>
  <c r="BB105" i="4"/>
  <c r="BA105" i="4"/>
  <c r="AR105" i="4"/>
  <c r="AD105" i="4"/>
  <c r="BD104" i="4"/>
  <c r="BC104" i="4"/>
  <c r="BB104" i="4"/>
  <c r="BA104" i="4"/>
  <c r="AS104" i="4"/>
  <c r="AL104" i="4"/>
  <c r="AD104" i="4"/>
  <c r="BD103" i="4"/>
  <c r="BC103" i="4"/>
  <c r="BB103" i="4"/>
  <c r="BA103" i="4"/>
  <c r="AW103" i="4"/>
  <c r="AS103" i="4"/>
  <c r="AL103" i="4"/>
  <c r="AD103" i="4"/>
  <c r="BD102" i="4"/>
  <c r="BC102" i="4"/>
  <c r="BB102" i="4"/>
  <c r="BA102" i="4"/>
  <c r="AS102" i="4"/>
  <c r="AL102" i="4"/>
  <c r="AD102" i="4"/>
  <c r="BD101" i="4"/>
  <c r="BC101" i="4"/>
  <c r="BB101" i="4"/>
  <c r="BA101" i="4"/>
  <c r="AD101" i="4"/>
  <c r="BD100" i="4"/>
  <c r="BC100" i="4"/>
  <c r="BB100" i="4"/>
  <c r="BA100" i="4"/>
  <c r="AD100" i="4"/>
  <c r="BD99" i="4"/>
  <c r="BC99" i="4"/>
  <c r="BB99" i="4"/>
  <c r="BA99" i="4"/>
  <c r="AS99" i="4"/>
  <c r="AL99" i="4"/>
  <c r="AD99" i="4"/>
  <c r="BD98" i="4"/>
  <c r="BC98" i="4"/>
  <c r="BB98" i="4"/>
  <c r="BA98" i="4"/>
  <c r="AU98" i="4"/>
  <c r="AS98" i="4"/>
  <c r="AL98" i="4"/>
  <c r="AD98" i="4"/>
  <c r="BD97" i="4"/>
  <c r="BC97" i="4"/>
  <c r="BB97" i="4"/>
  <c r="BA97" i="4"/>
  <c r="AL97" i="4"/>
  <c r="AD97" i="4"/>
  <c r="BD96" i="4"/>
  <c r="BC96" i="4"/>
  <c r="BB96" i="4"/>
  <c r="BA96" i="4"/>
  <c r="AS96" i="4"/>
  <c r="AL96" i="4"/>
  <c r="AD96" i="4"/>
  <c r="BE95" i="4"/>
  <c r="BD95" i="4"/>
  <c r="BC95" i="4"/>
  <c r="BB95" i="4"/>
  <c r="BA95" i="4"/>
  <c r="AU95" i="4"/>
  <c r="AD95" i="4"/>
  <c r="BD94" i="4"/>
  <c r="BC94" i="4"/>
  <c r="BB94" i="4"/>
  <c r="BA94" i="4"/>
  <c r="AS94" i="4"/>
  <c r="AL94" i="4"/>
  <c r="AD94" i="4"/>
  <c r="BD93" i="4"/>
  <c r="BC93" i="4"/>
  <c r="BB93" i="4"/>
  <c r="BA93" i="4"/>
  <c r="AS93" i="4"/>
  <c r="AL93" i="4"/>
  <c r="AD93" i="4"/>
  <c r="BE92" i="4"/>
  <c r="BD92" i="4"/>
  <c r="BC92" i="4"/>
  <c r="BB92" i="4"/>
  <c r="BA92" i="4"/>
  <c r="AT92" i="4"/>
  <c r="AW92" i="4"/>
  <c r="AU92" i="4"/>
  <c r="AS92" i="4"/>
  <c r="AR92" i="4"/>
  <c r="AN92" i="4"/>
  <c r="AM92" i="4"/>
  <c r="AL92" i="4"/>
  <c r="AD92" i="4"/>
  <c r="BD91" i="4"/>
  <c r="BC91" i="4"/>
  <c r="BB91" i="4"/>
  <c r="BA91" i="4"/>
  <c r="AW91" i="4"/>
  <c r="AR91" i="4"/>
  <c r="AD91" i="4"/>
  <c r="BD90" i="4"/>
  <c r="BC90" i="4"/>
  <c r="BB90" i="4"/>
  <c r="BA90" i="4"/>
  <c r="AW90" i="4"/>
  <c r="AS90" i="4"/>
  <c r="AR90" i="4"/>
  <c r="AD90" i="4"/>
  <c r="BD89" i="4"/>
  <c r="BC89" i="4"/>
  <c r="BB89" i="4"/>
  <c r="BA89" i="4"/>
  <c r="AW89" i="4"/>
  <c r="AD89" i="4"/>
  <c r="BD88" i="4"/>
  <c r="BC88" i="4"/>
  <c r="BB88" i="4"/>
  <c r="BA88" i="4"/>
  <c r="AS88" i="4"/>
  <c r="AL88" i="4"/>
  <c r="AD88" i="4"/>
  <c r="BD87" i="4"/>
  <c r="BC87" i="4"/>
  <c r="BB87" i="4"/>
  <c r="BA87" i="4"/>
  <c r="AL87" i="4"/>
  <c r="AD87" i="4"/>
  <c r="BD86" i="4"/>
  <c r="BC86" i="4"/>
  <c r="BB86" i="4"/>
  <c r="BA86" i="4"/>
  <c r="AL86" i="4"/>
  <c r="AD86" i="4"/>
  <c r="BE85" i="4"/>
  <c r="BD85" i="4"/>
  <c r="BC85" i="4"/>
  <c r="BB85" i="4"/>
  <c r="BA85" i="4"/>
  <c r="AV85" i="4"/>
  <c r="AU85" i="4"/>
  <c r="AP85" i="4"/>
  <c r="AN85" i="4"/>
  <c r="AM85" i="4"/>
  <c r="AD85" i="4"/>
  <c r="BD84" i="4"/>
  <c r="BC84" i="4"/>
  <c r="BB84" i="4"/>
  <c r="BA84" i="4"/>
  <c r="AS84" i="4"/>
  <c r="AL84" i="4"/>
  <c r="AD84" i="4"/>
  <c r="BD83" i="4"/>
  <c r="BC83" i="4"/>
  <c r="BB83" i="4"/>
  <c r="BA83" i="4"/>
  <c r="AL83" i="4"/>
  <c r="AD83" i="4"/>
  <c r="BD82" i="4"/>
  <c r="BC82" i="4"/>
  <c r="BB82" i="4"/>
  <c r="BA82" i="4"/>
  <c r="AS82" i="4"/>
  <c r="AL82" i="4"/>
  <c r="AD82" i="4"/>
  <c r="BD81" i="4"/>
  <c r="BC81" i="4"/>
  <c r="BB81" i="4"/>
  <c r="BA81" i="4"/>
  <c r="AL81" i="4"/>
  <c r="AD81" i="4"/>
  <c r="BD80" i="4"/>
  <c r="BC80" i="4"/>
  <c r="BB80" i="4"/>
  <c r="BA80" i="4"/>
  <c r="AS80" i="4"/>
  <c r="AR80" i="4"/>
  <c r="AD80" i="4"/>
  <c r="BE79" i="4"/>
  <c r="BD79" i="4"/>
  <c r="BC79" i="4"/>
  <c r="BB79" i="4"/>
  <c r="BA79" i="4"/>
  <c r="AT79" i="4"/>
  <c r="AU79" i="4"/>
  <c r="AS79" i="4"/>
  <c r="AR79" i="4"/>
  <c r="AM79" i="4"/>
  <c r="AL79" i="4"/>
  <c r="AD79" i="4"/>
  <c r="BD78" i="4"/>
  <c r="BC78" i="4"/>
  <c r="BB78" i="4"/>
  <c r="BA78" i="4"/>
  <c r="AW78" i="4"/>
  <c r="AS78" i="4"/>
  <c r="AD78" i="4"/>
  <c r="BE77" i="4"/>
  <c r="BD77" i="4"/>
  <c r="BC77" i="4"/>
  <c r="BB77" i="4"/>
  <c r="BA77" i="4"/>
  <c r="AU77" i="4"/>
  <c r="AM77" i="4"/>
  <c r="AD77" i="4"/>
  <c r="BD76" i="4"/>
  <c r="BC76" i="4"/>
  <c r="BB76" i="4"/>
  <c r="BA76" i="4"/>
  <c r="AS76" i="4"/>
  <c r="AL76" i="4"/>
  <c r="AD76" i="4"/>
  <c r="BD75" i="4"/>
  <c r="BC75" i="4"/>
  <c r="BB75" i="4"/>
  <c r="BA75" i="4"/>
  <c r="AT75" i="4"/>
  <c r="AS75" i="4"/>
  <c r="AL75" i="4"/>
  <c r="AD75" i="4"/>
  <c r="BE74" i="4"/>
  <c r="BD74" i="4"/>
  <c r="BC74" i="4"/>
  <c r="BB74" i="4"/>
  <c r="BA74" i="4"/>
  <c r="AW74" i="4"/>
  <c r="AU74" i="4"/>
  <c r="AP74" i="4"/>
  <c r="AN74" i="4"/>
  <c r="AL74" i="4"/>
  <c r="AD74" i="4"/>
  <c r="BE73" i="4"/>
  <c r="BD73" i="4"/>
  <c r="BC73" i="4"/>
  <c r="BB73" i="4"/>
  <c r="BA73" i="4"/>
  <c r="AL73" i="4"/>
  <c r="AD73" i="4"/>
  <c r="BE72" i="4"/>
  <c r="BD72" i="4"/>
  <c r="BC72" i="4"/>
  <c r="BB72" i="4"/>
  <c r="BA72" i="4"/>
  <c r="AW72" i="4"/>
  <c r="AU72" i="4"/>
  <c r="AR72" i="4"/>
  <c r="AP72" i="4"/>
  <c r="AN72" i="4"/>
  <c r="AL72" i="4"/>
  <c r="AK72" i="4"/>
  <c r="AD72" i="4"/>
  <c r="BD71" i="4"/>
  <c r="BC71" i="4"/>
  <c r="BB71" i="4"/>
  <c r="BA71" i="4"/>
  <c r="AW71" i="4"/>
  <c r="AR71" i="4"/>
  <c r="AL71" i="4"/>
  <c r="AD71" i="4"/>
  <c r="BD70" i="4"/>
  <c r="BC70" i="4"/>
  <c r="BB70" i="4"/>
  <c r="BA70" i="4"/>
  <c r="AR70" i="4"/>
  <c r="AL70" i="4"/>
  <c r="AD70" i="4"/>
  <c r="BD69" i="4"/>
  <c r="BC69" i="4"/>
  <c r="BB69" i="4"/>
  <c r="BA69" i="4"/>
  <c r="AL69" i="4"/>
  <c r="AD69" i="4"/>
  <c r="BD68" i="4"/>
  <c r="BC68" i="4"/>
  <c r="BB68" i="4"/>
  <c r="BA68" i="4"/>
  <c r="AR68" i="4"/>
  <c r="AL68" i="4"/>
  <c r="AD68" i="4"/>
  <c r="BD67" i="4"/>
  <c r="BC67" i="4"/>
  <c r="BB67" i="4"/>
  <c r="BA67" i="4"/>
  <c r="AW67" i="4"/>
  <c r="AR67" i="4"/>
  <c r="AL67" i="4"/>
  <c r="AD67" i="4"/>
  <c r="BD66" i="4"/>
  <c r="BC66" i="4"/>
  <c r="BB66" i="4"/>
  <c r="BA66" i="4"/>
  <c r="AL66" i="4"/>
  <c r="AD66" i="4"/>
  <c r="BE65" i="4"/>
  <c r="BD65" i="4"/>
  <c r="BC65" i="4"/>
  <c r="BB65" i="4"/>
  <c r="BA65" i="4"/>
  <c r="AR65" i="4"/>
  <c r="AL65" i="4"/>
  <c r="AD65" i="4"/>
  <c r="BD64" i="4"/>
  <c r="BC64" i="4"/>
  <c r="BB64" i="4"/>
  <c r="BA64" i="4"/>
  <c r="AW64" i="4"/>
  <c r="AS64" i="4"/>
  <c r="AR64" i="4"/>
  <c r="AL64" i="4"/>
  <c r="AD64" i="4"/>
  <c r="BD63" i="4"/>
  <c r="BC63" i="4"/>
  <c r="BB63" i="4"/>
  <c r="BA63" i="4"/>
  <c r="AS63" i="4"/>
  <c r="AD63" i="4"/>
  <c r="BD62" i="4"/>
  <c r="BC62" i="4"/>
  <c r="BB62" i="4"/>
  <c r="BA62" i="4"/>
  <c r="AS62" i="4"/>
  <c r="AL62" i="4"/>
  <c r="AD62" i="4"/>
  <c r="BE61" i="4"/>
  <c r="BD61" i="4"/>
  <c r="BC61" i="4"/>
  <c r="BB61" i="4"/>
  <c r="BA61" i="4"/>
  <c r="AT61" i="4"/>
  <c r="AU61" i="4"/>
  <c r="AS61" i="4"/>
  <c r="AR61" i="4"/>
  <c r="AM61" i="4"/>
  <c r="AL61" i="4"/>
  <c r="AD61" i="4"/>
  <c r="BD60" i="4"/>
  <c r="BC60" i="4"/>
  <c r="BB60" i="4"/>
  <c r="BA60" i="4"/>
  <c r="AS60" i="4"/>
  <c r="AD60" i="4"/>
  <c r="BE59" i="4"/>
  <c r="BD59" i="4"/>
  <c r="BC59" i="4"/>
  <c r="BB59" i="4"/>
  <c r="BA59" i="4"/>
  <c r="AT59" i="4"/>
  <c r="AU59" i="4"/>
  <c r="AS59" i="4"/>
  <c r="AP59" i="4"/>
  <c r="AM59" i="4"/>
  <c r="AK59" i="4"/>
  <c r="AD59" i="4"/>
  <c r="BD58" i="4"/>
  <c r="BC58" i="4"/>
  <c r="BB58" i="4"/>
  <c r="BA58" i="4"/>
  <c r="AS58" i="4"/>
  <c r="AL58" i="4"/>
  <c r="AD58" i="4"/>
  <c r="BD57" i="4"/>
  <c r="BC57" i="4"/>
  <c r="BB57" i="4"/>
  <c r="BA57" i="4"/>
  <c r="AS57" i="4"/>
  <c r="AL57" i="4"/>
  <c r="AD57" i="4"/>
  <c r="BD56" i="4"/>
  <c r="BC56" i="4"/>
  <c r="BB56" i="4"/>
  <c r="BA56" i="4"/>
  <c r="AL56" i="4"/>
  <c r="AD56" i="4"/>
  <c r="BD55" i="4"/>
  <c r="BC55" i="4"/>
  <c r="BB55" i="4"/>
  <c r="BA55" i="4"/>
  <c r="AD55" i="4"/>
  <c r="BE54" i="4"/>
  <c r="BD54" i="4"/>
  <c r="BC54" i="4"/>
  <c r="BB54" i="4"/>
  <c r="BA54" i="4"/>
  <c r="AL54" i="4"/>
  <c r="AD54" i="4"/>
  <c r="BD53" i="4"/>
  <c r="BC53" i="4"/>
  <c r="BB53" i="4"/>
  <c r="BA53" i="4"/>
  <c r="AD53" i="4"/>
  <c r="BD52" i="4"/>
  <c r="BC52" i="4"/>
  <c r="BB52" i="4"/>
  <c r="BA52" i="4"/>
  <c r="AS52" i="4"/>
  <c r="AL52" i="4"/>
  <c r="AD52" i="4"/>
  <c r="BD51" i="4"/>
  <c r="BC51" i="4"/>
  <c r="BB51" i="4"/>
  <c r="BA51" i="4"/>
  <c r="AS51" i="4"/>
  <c r="AD51" i="4"/>
  <c r="BE50" i="4"/>
  <c r="BD50" i="4"/>
  <c r="BC50" i="4"/>
  <c r="BB50" i="4"/>
  <c r="BA50" i="4"/>
  <c r="AW50" i="4"/>
  <c r="AR50" i="4"/>
  <c r="AN50" i="4"/>
  <c r="AP50" i="4" s="1"/>
  <c r="AL50" i="4"/>
  <c r="AK50" i="4"/>
  <c r="AD50" i="4"/>
  <c r="BD49" i="4"/>
  <c r="BC49" i="4"/>
  <c r="BB49" i="4"/>
  <c r="BA49" i="4"/>
  <c r="AD49" i="4"/>
  <c r="BE48" i="4"/>
  <c r="BD48" i="4"/>
  <c r="BC48" i="4"/>
  <c r="BB48" i="4"/>
  <c r="BA48" i="4"/>
  <c r="AS48" i="4"/>
  <c r="AM48" i="4"/>
  <c r="AL48" i="4"/>
  <c r="AK48" i="4"/>
  <c r="AT48" i="4" s="1"/>
  <c r="AD48" i="4"/>
  <c r="BE47" i="4"/>
  <c r="BD47" i="4"/>
  <c r="BC47" i="4"/>
  <c r="BB47" i="4"/>
  <c r="BA47" i="4"/>
  <c r="AS47" i="4"/>
  <c r="AK47" i="4"/>
  <c r="AD47" i="4"/>
  <c r="BE46" i="4"/>
  <c r="BD46" i="4"/>
  <c r="BC46" i="4"/>
  <c r="BB46" i="4"/>
  <c r="BA46" i="4"/>
  <c r="AL46" i="4"/>
  <c r="AD46" i="4"/>
  <c r="BD45" i="4"/>
  <c r="BC45" i="4"/>
  <c r="BB45" i="4"/>
  <c r="BA45" i="4"/>
  <c r="AD45" i="4"/>
  <c r="BD44" i="4"/>
  <c r="BC44" i="4"/>
  <c r="BB44" i="4"/>
  <c r="BA44" i="4"/>
  <c r="AS44" i="4"/>
  <c r="AD44" i="4"/>
  <c r="BE43" i="4"/>
  <c r="BD43" i="4"/>
  <c r="BC43" i="4"/>
  <c r="BB43" i="4"/>
  <c r="BA43" i="4"/>
  <c r="AS43" i="4"/>
  <c r="AN43" i="4"/>
  <c r="AM43" i="4"/>
  <c r="AK43" i="4"/>
  <c r="AD43" i="4"/>
  <c r="BD42" i="4"/>
  <c r="BC42" i="4"/>
  <c r="BB42" i="4"/>
  <c r="BA42" i="4"/>
  <c r="AL42" i="4"/>
  <c r="AD42" i="4"/>
  <c r="BE41" i="4"/>
  <c r="BD41" i="4"/>
  <c r="BC41" i="4"/>
  <c r="BB41" i="4"/>
  <c r="BA41" i="4"/>
  <c r="AN41" i="4"/>
  <c r="AD41" i="4"/>
  <c r="BD40" i="4"/>
  <c r="BC40" i="4"/>
  <c r="BB40" i="4"/>
  <c r="BA40" i="4"/>
  <c r="AS40" i="4"/>
  <c r="AL40" i="4"/>
  <c r="AD40" i="4"/>
  <c r="BD39" i="4"/>
  <c r="BC39" i="4"/>
  <c r="BB39" i="4"/>
  <c r="BA39" i="4"/>
  <c r="AW39" i="4"/>
  <c r="AS39" i="4"/>
  <c r="AD39" i="4"/>
  <c r="BD38" i="4"/>
  <c r="BC38" i="4"/>
  <c r="BB38" i="4"/>
  <c r="BA38" i="4"/>
  <c r="AD38" i="4"/>
  <c r="BD37" i="4"/>
  <c r="BC37" i="4"/>
  <c r="BB37" i="4"/>
  <c r="BA37" i="4"/>
  <c r="AL37" i="4"/>
  <c r="AD37" i="4"/>
  <c r="BD36" i="4"/>
  <c r="BC36" i="4"/>
  <c r="BB36" i="4"/>
  <c r="BA36" i="4"/>
  <c r="AT36" i="4"/>
  <c r="AS36" i="4"/>
  <c r="AL36" i="4"/>
  <c r="AD36" i="4"/>
  <c r="BE35" i="4"/>
  <c r="BD35" i="4"/>
  <c r="BC35" i="4"/>
  <c r="BB35" i="4"/>
  <c r="BA35" i="4"/>
  <c r="AN35" i="4"/>
  <c r="AP35" i="4" s="1"/>
  <c r="AK35" i="4"/>
  <c r="AD35" i="4"/>
  <c r="BD34" i="4"/>
  <c r="BC34" i="4"/>
  <c r="BB34" i="4"/>
  <c r="BA34" i="4"/>
  <c r="AS34" i="4"/>
  <c r="AL34" i="4"/>
  <c r="AD34" i="4"/>
  <c r="BD33" i="4"/>
  <c r="BC33" i="4"/>
  <c r="BB33" i="4"/>
  <c r="BA33" i="4"/>
  <c r="AD33" i="4"/>
  <c r="BD32" i="4"/>
  <c r="BC32" i="4"/>
  <c r="BB32" i="4"/>
  <c r="BA32" i="4"/>
  <c r="AS32" i="4"/>
  <c r="AD32" i="4"/>
  <c r="BE31" i="4"/>
  <c r="BD31" i="4"/>
  <c r="BC31" i="4"/>
  <c r="BB31" i="4"/>
  <c r="BA31" i="4"/>
  <c r="AS31" i="4"/>
  <c r="AM31" i="4"/>
  <c r="AK31" i="4"/>
  <c r="AT31" i="4" s="1"/>
  <c r="AU31" i="4" s="1"/>
  <c r="AD31" i="4"/>
  <c r="BD30" i="4"/>
  <c r="BC30" i="4"/>
  <c r="BB30" i="4"/>
  <c r="BA30" i="4"/>
  <c r="AS30" i="4"/>
  <c r="AL30" i="4"/>
  <c r="AD30" i="4"/>
  <c r="BD29" i="4"/>
  <c r="BC29" i="4"/>
  <c r="BB29" i="4"/>
  <c r="BA29" i="4"/>
  <c r="AS29" i="4"/>
  <c r="AD29" i="4"/>
  <c r="BD28" i="4"/>
  <c r="BC28" i="4"/>
  <c r="BB28" i="4"/>
  <c r="BA28" i="4"/>
  <c r="AS28" i="4"/>
  <c r="AD28" i="4"/>
  <c r="BD27" i="4"/>
  <c r="BC27" i="4"/>
  <c r="BB27" i="4"/>
  <c r="BA27" i="4"/>
  <c r="AS27" i="4"/>
  <c r="AD27" i="4"/>
  <c r="BD26" i="4"/>
  <c r="BC26" i="4"/>
  <c r="BB26" i="4"/>
  <c r="BA26" i="4"/>
  <c r="AD26" i="4"/>
  <c r="BD25" i="4"/>
  <c r="BC25" i="4"/>
  <c r="BB25" i="4"/>
  <c r="BA25" i="4"/>
  <c r="AS25" i="4"/>
  <c r="AD25" i="4"/>
  <c r="BD24" i="4"/>
  <c r="BC24" i="4"/>
  <c r="BB24" i="4"/>
  <c r="BA24" i="4"/>
  <c r="AS24" i="4"/>
  <c r="AL24" i="4"/>
  <c r="AD24" i="4"/>
  <c r="BD23" i="4"/>
  <c r="BC23" i="4"/>
  <c r="BB23" i="4"/>
  <c r="BA23" i="4"/>
  <c r="AW23" i="4"/>
  <c r="AD23" i="4"/>
  <c r="BD22" i="4"/>
  <c r="BC22" i="4"/>
  <c r="BB22" i="4"/>
  <c r="BA22" i="4"/>
  <c r="AD22" i="4"/>
  <c r="BD21" i="4"/>
  <c r="BC21" i="4"/>
  <c r="BB21" i="4"/>
  <c r="BA21" i="4"/>
  <c r="AS21" i="4"/>
  <c r="AD21" i="4"/>
  <c r="BD20" i="4"/>
  <c r="BC20" i="4"/>
  <c r="BB20" i="4"/>
  <c r="BA20" i="4"/>
  <c r="AS20" i="4"/>
  <c r="AL20" i="4"/>
  <c r="AD20" i="4"/>
  <c r="BD19" i="4"/>
  <c r="BC19" i="4"/>
  <c r="BB19" i="4"/>
  <c r="BA19" i="4"/>
  <c r="AS19" i="4"/>
  <c r="AL19" i="4"/>
  <c r="AD19" i="4"/>
  <c r="BD18" i="4"/>
  <c r="BC18" i="4"/>
  <c r="BB18" i="4"/>
  <c r="BA18" i="4"/>
  <c r="AT18" i="4"/>
  <c r="AS18" i="4"/>
  <c r="AL18" i="4"/>
  <c r="AD18" i="4"/>
  <c r="BE17" i="4"/>
  <c r="BD17" i="4"/>
  <c r="BC17" i="4"/>
  <c r="BB17" i="4"/>
  <c r="BA17" i="4"/>
  <c r="AD17" i="4"/>
  <c r="BD16" i="4"/>
  <c r="BC16" i="4"/>
  <c r="BB16" i="4"/>
  <c r="BA16" i="4"/>
  <c r="AS16" i="4"/>
  <c r="AD16" i="4"/>
  <c r="BD15" i="4"/>
  <c r="BC15" i="4"/>
  <c r="BB15" i="4"/>
  <c r="BA15" i="4"/>
  <c r="AS15" i="4"/>
  <c r="AD15" i="4"/>
  <c r="BD14" i="4"/>
  <c r="BC14" i="4"/>
  <c r="BB14" i="4"/>
  <c r="BA14" i="4"/>
  <c r="AD14" i="4"/>
  <c r="BE13" i="4"/>
  <c r="BD13" i="4"/>
  <c r="BC13" i="4"/>
  <c r="BB13" i="4"/>
  <c r="BA13" i="4"/>
  <c r="AM13" i="4"/>
  <c r="AK13" i="4"/>
  <c r="AD13" i="4"/>
  <c r="BD12" i="4"/>
  <c r="BC12" i="4"/>
  <c r="BB12" i="4"/>
  <c r="BA12" i="4"/>
  <c r="AS12" i="4"/>
  <c r="AD12" i="4"/>
  <c r="BD11" i="4"/>
  <c r="BC11" i="4"/>
  <c r="BB11" i="4"/>
  <c r="BA11" i="4"/>
  <c r="AD11" i="4"/>
  <c r="BE10" i="4"/>
  <c r="BD10" i="4"/>
  <c r="BC10" i="4"/>
  <c r="BB10" i="4"/>
  <c r="BA10" i="4"/>
  <c r="AL10" i="4"/>
  <c r="AD10" i="4"/>
  <c r="BD9" i="4"/>
  <c r="BC9" i="4"/>
  <c r="BB9" i="4"/>
  <c r="BA9" i="4"/>
  <c r="AD9" i="4"/>
  <c r="BE8" i="4"/>
  <c r="BD8" i="4"/>
  <c r="BC8" i="4"/>
  <c r="BB8" i="4"/>
  <c r="BA8" i="4"/>
  <c r="AD8" i="4"/>
  <c r="BD7" i="4"/>
  <c r="BC7" i="4"/>
  <c r="BB7" i="4"/>
  <c r="BA7" i="4"/>
  <c r="AD7" i="4"/>
  <c r="BE6" i="4"/>
  <c r="BD6" i="4"/>
  <c r="BC6" i="4"/>
  <c r="BB6" i="4"/>
  <c r="BA6" i="4"/>
  <c r="AN6" i="4"/>
  <c r="AP6" i="4" s="1"/>
  <c r="AK6" i="4"/>
  <c r="AT6" i="4" s="1"/>
  <c r="AU6" i="4" s="1"/>
  <c r="AD6" i="4"/>
  <c r="BE5" i="4"/>
  <c r="BD5" i="4"/>
  <c r="BC5" i="4"/>
  <c r="BB5" i="4"/>
  <c r="BA5" i="4"/>
  <c r="AK5" i="4"/>
  <c r="AD5" i="4"/>
  <c r="BD4" i="4"/>
  <c r="BC4" i="4"/>
  <c r="BB4" i="4"/>
  <c r="BA4" i="4"/>
  <c r="AS4" i="4"/>
  <c r="AL4" i="4"/>
  <c r="AD4" i="4"/>
  <c r="BD3" i="4"/>
  <c r="BC3" i="4"/>
  <c r="BB3" i="4"/>
  <c r="BA3" i="4"/>
  <c r="AL3" i="4"/>
  <c r="AD3" i="4"/>
  <c r="BD2" i="4"/>
  <c r="BC2" i="4"/>
  <c r="BB2" i="4"/>
  <c r="BA2" i="4"/>
  <c r="AW2" i="4"/>
  <c r="AL2" i="4"/>
  <c r="AD2" i="4"/>
  <c r="AB1857" i="7"/>
  <c r="AA1857" i="7"/>
  <c r="W1857" i="7"/>
  <c r="Y1857" i="7" s="1"/>
  <c r="X1857" i="7"/>
  <c r="T1857" i="7"/>
  <c r="S1857" i="7"/>
  <c r="AB1856" i="7"/>
  <c r="AA1856" i="7"/>
  <c r="W1856" i="7"/>
  <c r="X1856" i="7"/>
  <c r="T1856" i="7"/>
  <c r="S1856" i="7"/>
  <c r="AB1855" i="7"/>
  <c r="AA1855" i="7"/>
  <c r="W1855" i="7"/>
  <c r="Z1855" i="7" s="1"/>
  <c r="Y1855" i="7"/>
  <c r="X1855" i="7"/>
  <c r="T1855" i="7"/>
  <c r="S1855" i="7"/>
  <c r="AB1854" i="7"/>
  <c r="AA1854" i="7"/>
  <c r="W1854" i="7"/>
  <c r="Z1854" i="7" s="1"/>
  <c r="X1854" i="7"/>
  <c r="T1854" i="7"/>
  <c r="S1854" i="7"/>
  <c r="AB1853" i="7"/>
  <c r="AA1853" i="7"/>
  <c r="W1853" i="7"/>
  <c r="X1853" i="7"/>
  <c r="T1853" i="7"/>
  <c r="S1853" i="7"/>
  <c r="AB1852" i="7"/>
  <c r="AA1852" i="7"/>
  <c r="W1852" i="7"/>
  <c r="Z1852" i="7" s="1"/>
  <c r="X1852" i="7"/>
  <c r="T1852" i="7"/>
  <c r="S1852" i="7"/>
  <c r="AB1851" i="7"/>
  <c r="AA1851" i="7"/>
  <c r="W1851" i="7"/>
  <c r="X1851" i="7"/>
  <c r="T1851" i="7"/>
  <c r="S1851" i="7"/>
  <c r="AB1850" i="7"/>
  <c r="AA1850" i="7"/>
  <c r="W1850" i="7"/>
  <c r="Z1850" i="7" s="1"/>
  <c r="X1850" i="7"/>
  <c r="T1850" i="7"/>
  <c r="S1850" i="7"/>
  <c r="AB1849" i="7"/>
  <c r="AA1849" i="7"/>
  <c r="W1849" i="7"/>
  <c r="X1849" i="7"/>
  <c r="T1849" i="7"/>
  <c r="S1849" i="7"/>
  <c r="AB1848" i="7"/>
  <c r="AA1848" i="7"/>
  <c r="W1848" i="7"/>
  <c r="Z1848" i="7" s="1"/>
  <c r="X1848" i="7"/>
  <c r="T1848" i="7"/>
  <c r="S1848" i="7"/>
  <c r="AB1847" i="7"/>
  <c r="AA1847" i="7"/>
  <c r="W1847" i="7"/>
  <c r="X1847" i="7"/>
  <c r="T1847" i="7"/>
  <c r="S1847" i="7"/>
  <c r="AB1846" i="7"/>
  <c r="AA1846" i="7"/>
  <c r="W1846" i="7"/>
  <c r="Z1846" i="7" s="1"/>
  <c r="X1846" i="7"/>
  <c r="T1846" i="7"/>
  <c r="S1846" i="7"/>
  <c r="AB1845" i="7"/>
  <c r="AA1845" i="7"/>
  <c r="W1845" i="7"/>
  <c r="X1845" i="7"/>
  <c r="T1845" i="7"/>
  <c r="S1845" i="7"/>
  <c r="AB1844" i="7"/>
  <c r="AA1844" i="7"/>
  <c r="W1844" i="7"/>
  <c r="Z1844" i="7" s="1"/>
  <c r="X1844" i="7"/>
  <c r="T1844" i="7"/>
  <c r="S1844" i="7"/>
  <c r="AB1843" i="7"/>
  <c r="AA1843" i="7"/>
  <c r="W1843" i="7"/>
  <c r="X1843" i="7"/>
  <c r="T1843" i="7"/>
  <c r="S1843" i="7"/>
  <c r="AB1842" i="7"/>
  <c r="AA1842" i="7"/>
  <c r="W1842" i="7"/>
  <c r="Z1842" i="7" s="1"/>
  <c r="X1842" i="7"/>
  <c r="T1842" i="7"/>
  <c r="S1842" i="7"/>
  <c r="AB1841" i="7"/>
  <c r="AA1841" i="7"/>
  <c r="W1841" i="7"/>
  <c r="X1841" i="7"/>
  <c r="T1841" i="7"/>
  <c r="S1841" i="7"/>
  <c r="AB1840" i="7"/>
  <c r="AA1840" i="7"/>
  <c r="W1840" i="7"/>
  <c r="Z1840" i="7" s="1"/>
  <c r="X1840" i="7"/>
  <c r="T1840" i="7"/>
  <c r="S1840" i="7"/>
  <c r="AB1839" i="7"/>
  <c r="AA1839" i="7"/>
  <c r="W1839" i="7"/>
  <c r="Y1839" i="7" s="1"/>
  <c r="X1839" i="7"/>
  <c r="T1839" i="7"/>
  <c r="S1839" i="7"/>
  <c r="AB1838" i="7"/>
  <c r="AA1838" i="7"/>
  <c r="W1838" i="7"/>
  <c r="X1838" i="7"/>
  <c r="T1838" i="7"/>
  <c r="S1838" i="7"/>
  <c r="AB1837" i="7"/>
  <c r="AA1837" i="7"/>
  <c r="W1837" i="7"/>
  <c r="Y1837" i="7" s="1"/>
  <c r="X1837" i="7"/>
  <c r="T1837" i="7"/>
  <c r="S1837" i="7"/>
  <c r="AB1836" i="7"/>
  <c r="AA1836" i="7"/>
  <c r="W1836" i="7"/>
  <c r="Z1836" i="7" s="1"/>
  <c r="X1836" i="7"/>
  <c r="T1836" i="7"/>
  <c r="S1836" i="7"/>
  <c r="AB1835" i="7"/>
  <c r="AA1835" i="7"/>
  <c r="W1835" i="7"/>
  <c r="X1835" i="7"/>
  <c r="T1835" i="7"/>
  <c r="S1835" i="7"/>
  <c r="AB1834" i="7"/>
  <c r="AA1834" i="7"/>
  <c r="W1834" i="7"/>
  <c r="Z1834" i="7" s="1"/>
  <c r="X1834" i="7"/>
  <c r="T1834" i="7"/>
  <c r="S1834" i="7"/>
  <c r="AB1833" i="7"/>
  <c r="AA1833" i="7"/>
  <c r="W1833" i="7"/>
  <c r="X1833" i="7"/>
  <c r="T1833" i="7"/>
  <c r="S1833" i="7"/>
  <c r="AB1832" i="7"/>
  <c r="AA1832" i="7"/>
  <c r="W1832" i="7"/>
  <c r="Z1832" i="7" s="1"/>
  <c r="X1832" i="7"/>
  <c r="T1832" i="7"/>
  <c r="S1832" i="7"/>
  <c r="AB1831" i="7"/>
  <c r="AA1831" i="7"/>
  <c r="W1831" i="7"/>
  <c r="Z1831" i="7" s="1"/>
  <c r="X1831" i="7"/>
  <c r="T1831" i="7"/>
  <c r="S1831" i="7"/>
  <c r="AB1830" i="7"/>
  <c r="AA1830" i="7"/>
  <c r="W1830" i="7"/>
  <c r="Z1830" i="7" s="1"/>
  <c r="X1830" i="7"/>
  <c r="T1830" i="7"/>
  <c r="S1830" i="7"/>
  <c r="AB1829" i="7"/>
  <c r="AA1829" i="7"/>
  <c r="W1829" i="7"/>
  <c r="Z1829" i="7" s="1"/>
  <c r="X1829" i="7"/>
  <c r="T1829" i="7"/>
  <c r="S1829" i="7"/>
  <c r="AB1828" i="7"/>
  <c r="AA1828" i="7"/>
  <c r="W1828" i="7"/>
  <c r="Z1828" i="7" s="1"/>
  <c r="X1828" i="7"/>
  <c r="T1828" i="7"/>
  <c r="S1828" i="7"/>
  <c r="AB1827" i="7"/>
  <c r="AA1827" i="7"/>
  <c r="W1827" i="7"/>
  <c r="X1827" i="7"/>
  <c r="T1827" i="7"/>
  <c r="S1827" i="7"/>
  <c r="AB1826" i="7"/>
  <c r="AA1826" i="7"/>
  <c r="W1826" i="7"/>
  <c r="X1826" i="7"/>
  <c r="T1826" i="7"/>
  <c r="S1826" i="7"/>
  <c r="AB1825" i="7"/>
  <c r="AA1825" i="7"/>
  <c r="W1825" i="7"/>
  <c r="Y1825" i="7" s="1"/>
  <c r="X1825" i="7"/>
  <c r="T1825" i="7"/>
  <c r="S1825" i="7"/>
  <c r="AB1824" i="7"/>
  <c r="AA1824" i="7"/>
  <c r="W1824" i="7"/>
  <c r="X1824" i="7"/>
  <c r="T1824" i="7"/>
  <c r="S1824" i="7"/>
  <c r="AB1823" i="7"/>
  <c r="AA1823" i="7"/>
  <c r="W1823" i="7"/>
  <c r="X1823" i="7"/>
  <c r="T1823" i="7"/>
  <c r="S1823" i="7"/>
  <c r="AB1822" i="7"/>
  <c r="AA1822" i="7"/>
  <c r="W1822" i="7"/>
  <c r="Z1822" i="7" s="1"/>
  <c r="X1822" i="7"/>
  <c r="T1822" i="7"/>
  <c r="S1822" i="7"/>
  <c r="AB1821" i="7"/>
  <c r="AA1821" i="7"/>
  <c r="W1821" i="7"/>
  <c r="Z1821" i="7" s="1"/>
  <c r="X1821" i="7"/>
  <c r="T1821" i="7"/>
  <c r="S1821" i="7"/>
  <c r="AB1820" i="7"/>
  <c r="AA1820" i="7"/>
  <c r="W1820" i="7"/>
  <c r="Z1820" i="7" s="1"/>
  <c r="X1820" i="7"/>
  <c r="T1820" i="7"/>
  <c r="S1820" i="7"/>
  <c r="AB1819" i="7"/>
  <c r="AA1819" i="7"/>
  <c r="W1819" i="7"/>
  <c r="X1819" i="7"/>
  <c r="T1819" i="7"/>
  <c r="S1819" i="7"/>
  <c r="AB1818" i="7"/>
  <c r="AA1818" i="7"/>
  <c r="W1818" i="7"/>
  <c r="X1818" i="7"/>
  <c r="T1818" i="7"/>
  <c r="S1818" i="7"/>
  <c r="AB1817" i="7"/>
  <c r="AA1817" i="7"/>
  <c r="W1817" i="7"/>
  <c r="Z1817" i="7" s="1"/>
  <c r="X1817" i="7"/>
  <c r="T1817" i="7"/>
  <c r="S1817" i="7"/>
  <c r="AB1816" i="7"/>
  <c r="AA1816" i="7"/>
  <c r="W1816" i="7"/>
  <c r="X1816" i="7"/>
  <c r="T1816" i="7"/>
  <c r="S1816" i="7"/>
  <c r="AB1815" i="7"/>
  <c r="AA1815" i="7"/>
  <c r="W1815" i="7"/>
  <c r="X1815" i="7"/>
  <c r="T1815" i="7"/>
  <c r="S1815" i="7"/>
  <c r="AB1814" i="7"/>
  <c r="AA1814" i="7"/>
  <c r="W1814" i="7"/>
  <c r="Y1814" i="7" s="1"/>
  <c r="X1814" i="7"/>
  <c r="T1814" i="7"/>
  <c r="S1814" i="7"/>
  <c r="AB1813" i="7"/>
  <c r="AA1813" i="7"/>
  <c r="W1813" i="7"/>
  <c r="X1813" i="7"/>
  <c r="T1813" i="7"/>
  <c r="S1813" i="7"/>
  <c r="AB1812" i="7"/>
  <c r="AA1812" i="7"/>
  <c r="W1812" i="7"/>
  <c r="X1812" i="7"/>
  <c r="T1812" i="7"/>
  <c r="S1812" i="7"/>
  <c r="AB1811" i="7"/>
  <c r="AA1811" i="7"/>
  <c r="W1811" i="7"/>
  <c r="X1811" i="7"/>
  <c r="T1811" i="7"/>
  <c r="S1811" i="7"/>
  <c r="AB1810" i="7"/>
  <c r="AA1810" i="7"/>
  <c r="W1810" i="7"/>
  <c r="Y1810" i="7" s="1"/>
  <c r="X1810" i="7"/>
  <c r="T1810" i="7"/>
  <c r="S1810" i="7"/>
  <c r="AB1809" i="7"/>
  <c r="AA1809" i="7"/>
  <c r="W1809" i="7"/>
  <c r="X1809" i="7"/>
  <c r="T1809" i="7"/>
  <c r="S1809" i="7"/>
  <c r="AB1808" i="7"/>
  <c r="AA1808" i="7"/>
  <c r="W1808" i="7"/>
  <c r="X1808" i="7"/>
  <c r="T1808" i="7"/>
  <c r="S1808" i="7"/>
  <c r="AB1807" i="7"/>
  <c r="AA1807" i="7"/>
  <c r="W1807" i="7"/>
  <c r="Y1807" i="7" s="1"/>
  <c r="X1807" i="7"/>
  <c r="T1807" i="7"/>
  <c r="S1807" i="7"/>
  <c r="AB1806" i="7"/>
  <c r="AA1806" i="7"/>
  <c r="W1806" i="7"/>
  <c r="X1806" i="7"/>
  <c r="T1806" i="7"/>
  <c r="S1806" i="7"/>
  <c r="AB1805" i="7"/>
  <c r="AA1805" i="7"/>
  <c r="W1805" i="7"/>
  <c r="Y1805" i="7" s="1"/>
  <c r="X1805" i="7"/>
  <c r="T1805" i="7"/>
  <c r="S1805" i="7"/>
  <c r="AB1804" i="7"/>
  <c r="AA1804" i="7"/>
  <c r="W1804" i="7"/>
  <c r="Z1804" i="7" s="1"/>
  <c r="X1804" i="7"/>
  <c r="T1804" i="7"/>
  <c r="S1804" i="7"/>
  <c r="AB1803" i="7"/>
  <c r="AA1803" i="7"/>
  <c r="W1803" i="7"/>
  <c r="Z1803" i="7" s="1"/>
  <c r="X1803" i="7"/>
  <c r="T1803" i="7"/>
  <c r="S1803" i="7"/>
  <c r="AB1802" i="7"/>
  <c r="AA1802" i="7"/>
  <c r="W1802" i="7"/>
  <c r="Z1802" i="7" s="1"/>
  <c r="X1802" i="7"/>
  <c r="T1802" i="7"/>
  <c r="S1802" i="7"/>
  <c r="AB1801" i="7"/>
  <c r="AA1801" i="7"/>
  <c r="W1801" i="7"/>
  <c r="X1801" i="7"/>
  <c r="T1801" i="7"/>
  <c r="S1801" i="7"/>
  <c r="AB1800" i="7"/>
  <c r="AA1800" i="7"/>
  <c r="W1800" i="7"/>
  <c r="Z1800" i="7" s="1"/>
  <c r="X1800" i="7"/>
  <c r="T1800" i="7"/>
  <c r="S1800" i="7"/>
  <c r="AB1799" i="7"/>
  <c r="AA1799" i="7"/>
  <c r="W1799" i="7"/>
  <c r="Z1799" i="7" s="1"/>
  <c r="X1799" i="7"/>
  <c r="T1799" i="7"/>
  <c r="S1799" i="7"/>
  <c r="AB1798" i="7"/>
  <c r="AA1798" i="7"/>
  <c r="W1798" i="7"/>
  <c r="Z1798" i="7" s="1"/>
  <c r="X1798" i="7"/>
  <c r="T1798" i="7"/>
  <c r="S1798" i="7"/>
  <c r="AB1797" i="7"/>
  <c r="AA1797" i="7"/>
  <c r="W1797" i="7"/>
  <c r="Z1797" i="7" s="1"/>
  <c r="X1797" i="7"/>
  <c r="T1797" i="7"/>
  <c r="S1797" i="7"/>
  <c r="AB1796" i="7"/>
  <c r="AA1796" i="7"/>
  <c r="W1796" i="7"/>
  <c r="Z1796" i="7" s="1"/>
  <c r="X1796" i="7"/>
  <c r="T1796" i="7"/>
  <c r="S1796" i="7"/>
  <c r="AB1795" i="7"/>
  <c r="AA1795" i="7"/>
  <c r="W1795" i="7"/>
  <c r="Z1795" i="7" s="1"/>
  <c r="X1795" i="7"/>
  <c r="T1795" i="7"/>
  <c r="S1795" i="7"/>
  <c r="AB1794" i="7"/>
  <c r="AA1794" i="7"/>
  <c r="W1794" i="7"/>
  <c r="Z1794" i="7" s="1"/>
  <c r="X1794" i="7"/>
  <c r="T1794" i="7"/>
  <c r="S1794" i="7"/>
  <c r="AB1793" i="7"/>
  <c r="AA1793" i="7"/>
  <c r="W1793" i="7"/>
  <c r="Y1793" i="7" s="1"/>
  <c r="X1793" i="7"/>
  <c r="T1793" i="7"/>
  <c r="S1793" i="7"/>
  <c r="AB1792" i="7"/>
  <c r="AA1792" i="7"/>
  <c r="W1792" i="7"/>
  <c r="Y1792" i="7" s="1"/>
  <c r="X1792" i="7"/>
  <c r="T1792" i="7"/>
  <c r="S1792" i="7"/>
  <c r="AB1791" i="7"/>
  <c r="AA1791" i="7"/>
  <c r="W1791" i="7"/>
  <c r="X1791" i="7"/>
  <c r="T1791" i="7"/>
  <c r="S1791" i="7"/>
  <c r="AB1790" i="7"/>
  <c r="AA1790" i="7"/>
  <c r="W1790" i="7"/>
  <c r="Y1790" i="7" s="1"/>
  <c r="X1790" i="7"/>
  <c r="T1790" i="7"/>
  <c r="S1790" i="7"/>
  <c r="AB1789" i="7"/>
  <c r="AA1789" i="7"/>
  <c r="W1789" i="7"/>
  <c r="X1789" i="7"/>
  <c r="T1789" i="7"/>
  <c r="S1789" i="7"/>
  <c r="AB1788" i="7"/>
  <c r="AA1788" i="7"/>
  <c r="W1788" i="7"/>
  <c r="Y1788" i="7" s="1"/>
  <c r="X1788" i="7"/>
  <c r="T1788" i="7"/>
  <c r="S1788" i="7"/>
  <c r="AB1787" i="7"/>
  <c r="AA1787" i="7"/>
  <c r="W1787" i="7"/>
  <c r="Y1787" i="7" s="1"/>
  <c r="X1787" i="7"/>
  <c r="T1787" i="7"/>
  <c r="S1787" i="7"/>
  <c r="AB1786" i="7"/>
  <c r="AA1786" i="7"/>
  <c r="W1786" i="7"/>
  <c r="Y1786" i="7" s="1"/>
  <c r="X1786" i="7"/>
  <c r="T1786" i="7"/>
  <c r="S1786" i="7"/>
  <c r="AB1785" i="7"/>
  <c r="AA1785" i="7"/>
  <c r="W1785" i="7"/>
  <c r="Z1785" i="7" s="1"/>
  <c r="X1785" i="7"/>
  <c r="T1785" i="7"/>
  <c r="S1785" i="7"/>
  <c r="AB1784" i="7"/>
  <c r="AA1784" i="7"/>
  <c r="W1784" i="7"/>
  <c r="X1784" i="7"/>
  <c r="T1784" i="7"/>
  <c r="S1784" i="7"/>
  <c r="AB1783" i="7"/>
  <c r="AA1783" i="7"/>
  <c r="W1783" i="7"/>
  <c r="Z1783" i="7" s="1"/>
  <c r="X1783" i="7"/>
  <c r="T1783" i="7"/>
  <c r="S1783" i="7"/>
  <c r="AB1782" i="7"/>
  <c r="AA1782" i="7"/>
  <c r="W1782" i="7"/>
  <c r="Z1782" i="7" s="1"/>
  <c r="X1782" i="7"/>
  <c r="T1782" i="7"/>
  <c r="S1782" i="7"/>
  <c r="AB1781" i="7"/>
  <c r="AA1781" i="7"/>
  <c r="W1781" i="7"/>
  <c r="Z1781" i="7" s="1"/>
  <c r="X1781" i="7"/>
  <c r="T1781" i="7"/>
  <c r="S1781" i="7"/>
  <c r="AB1780" i="7"/>
  <c r="AA1780" i="7"/>
  <c r="W1780" i="7"/>
  <c r="Z1780" i="7" s="1"/>
  <c r="X1780" i="7"/>
  <c r="T1780" i="7"/>
  <c r="S1780" i="7"/>
  <c r="AB1779" i="7"/>
  <c r="AA1779" i="7"/>
  <c r="W1779" i="7"/>
  <c r="Z1779" i="7" s="1"/>
  <c r="X1779" i="7"/>
  <c r="T1779" i="7"/>
  <c r="S1779" i="7"/>
  <c r="AB1778" i="7"/>
  <c r="AA1778" i="7"/>
  <c r="W1778" i="7"/>
  <c r="Z1778" i="7" s="1"/>
  <c r="X1778" i="7"/>
  <c r="T1778" i="7"/>
  <c r="S1778" i="7"/>
  <c r="AB1777" i="7"/>
  <c r="AA1777" i="7"/>
  <c r="W1777" i="7"/>
  <c r="Z1777" i="7" s="1"/>
  <c r="X1777" i="7"/>
  <c r="T1777" i="7"/>
  <c r="S1777" i="7"/>
  <c r="AB1776" i="7"/>
  <c r="AA1776" i="7"/>
  <c r="W1776" i="7"/>
  <c r="Z1776" i="7" s="1"/>
  <c r="X1776" i="7"/>
  <c r="T1776" i="7"/>
  <c r="S1776" i="7"/>
  <c r="AB1775" i="7"/>
  <c r="AA1775" i="7"/>
  <c r="W1775" i="7"/>
  <c r="Y1775" i="7" s="1"/>
  <c r="X1775" i="7"/>
  <c r="T1775" i="7"/>
  <c r="S1775" i="7"/>
  <c r="AB1774" i="7"/>
  <c r="AA1774" i="7"/>
  <c r="W1774" i="7"/>
  <c r="X1774" i="7"/>
  <c r="T1774" i="7"/>
  <c r="S1774" i="7"/>
  <c r="AB1773" i="7"/>
  <c r="AA1773" i="7"/>
  <c r="W1773" i="7"/>
  <c r="Y1773" i="7" s="1"/>
  <c r="X1773" i="7"/>
  <c r="T1773" i="7"/>
  <c r="S1773" i="7"/>
  <c r="AB1772" i="7"/>
  <c r="AA1772" i="7"/>
  <c r="W1772" i="7"/>
  <c r="X1772" i="7"/>
  <c r="T1772" i="7"/>
  <c r="S1772" i="7"/>
  <c r="AB1771" i="7"/>
  <c r="AA1771" i="7"/>
  <c r="W1771" i="7"/>
  <c r="Y1771" i="7" s="1"/>
  <c r="X1771" i="7"/>
  <c r="T1771" i="7"/>
  <c r="S1771" i="7"/>
  <c r="AB1770" i="7"/>
  <c r="AA1770" i="7"/>
  <c r="W1770" i="7"/>
  <c r="Y1770" i="7" s="1"/>
  <c r="X1770" i="7"/>
  <c r="T1770" i="7"/>
  <c r="S1770" i="7"/>
  <c r="AB1769" i="7"/>
  <c r="AA1769" i="7"/>
  <c r="W1769" i="7"/>
  <c r="X1769" i="7"/>
  <c r="T1769" i="7"/>
  <c r="S1769" i="7"/>
  <c r="AB1768" i="7"/>
  <c r="AA1768" i="7"/>
  <c r="W1768" i="7"/>
  <c r="Z1768" i="7" s="1"/>
  <c r="X1768" i="7"/>
  <c r="T1768" i="7"/>
  <c r="S1768" i="7"/>
  <c r="AB1767" i="7"/>
  <c r="AA1767" i="7"/>
  <c r="W1767" i="7"/>
  <c r="Z1767" i="7" s="1"/>
  <c r="X1767" i="7"/>
  <c r="T1767" i="7"/>
  <c r="S1767" i="7"/>
  <c r="AB1766" i="7"/>
  <c r="AA1766" i="7"/>
  <c r="W1766" i="7"/>
  <c r="Z1766" i="7" s="1"/>
  <c r="X1766" i="7"/>
  <c r="T1766" i="7"/>
  <c r="S1766" i="7"/>
  <c r="AB1765" i="7"/>
  <c r="AA1765" i="7"/>
  <c r="W1765" i="7"/>
  <c r="Z1765" i="7" s="1"/>
  <c r="X1765" i="7"/>
  <c r="T1765" i="7"/>
  <c r="S1765" i="7"/>
  <c r="AB1764" i="7"/>
  <c r="AA1764" i="7"/>
  <c r="W1764" i="7"/>
  <c r="Z1764" i="7" s="1"/>
  <c r="X1764" i="7"/>
  <c r="T1764" i="7"/>
  <c r="S1764" i="7"/>
  <c r="AB1763" i="7"/>
  <c r="AA1763" i="7"/>
  <c r="W1763" i="7"/>
  <c r="Z1763" i="7" s="1"/>
  <c r="X1763" i="7"/>
  <c r="T1763" i="7"/>
  <c r="S1763" i="7"/>
  <c r="AB1762" i="7"/>
  <c r="AA1762" i="7"/>
  <c r="W1762" i="7"/>
  <c r="Z1762" i="7" s="1"/>
  <c r="X1762" i="7"/>
  <c r="T1762" i="7"/>
  <c r="S1762" i="7"/>
  <c r="AB1761" i="7"/>
  <c r="AA1761" i="7"/>
  <c r="W1761" i="7"/>
  <c r="X1761" i="7"/>
  <c r="T1761" i="7"/>
  <c r="S1761" i="7"/>
  <c r="AB1760" i="7"/>
  <c r="AA1760" i="7"/>
  <c r="W1760" i="7"/>
  <c r="X1760" i="7"/>
  <c r="T1760" i="7"/>
  <c r="S1760" i="7"/>
  <c r="AB1759" i="7"/>
  <c r="AA1759" i="7"/>
  <c r="W1759" i="7"/>
  <c r="Y1759" i="7" s="1"/>
  <c r="X1759" i="7"/>
  <c r="T1759" i="7"/>
  <c r="S1759" i="7"/>
  <c r="AB1758" i="7"/>
  <c r="AA1758" i="7"/>
  <c r="W1758" i="7"/>
  <c r="Y1758" i="7" s="1"/>
  <c r="X1758" i="7"/>
  <c r="T1758" i="7"/>
  <c r="S1758" i="7"/>
  <c r="AB1757" i="7"/>
  <c r="AA1757" i="7"/>
  <c r="W1757" i="7"/>
  <c r="X1757" i="7"/>
  <c r="T1757" i="7"/>
  <c r="S1757" i="7"/>
  <c r="AB1756" i="7"/>
  <c r="AA1756" i="7"/>
  <c r="W1756" i="7"/>
  <c r="Y1756" i="7" s="1"/>
  <c r="X1756" i="7"/>
  <c r="T1756" i="7"/>
  <c r="S1756" i="7"/>
  <c r="AB1755" i="7"/>
  <c r="AA1755" i="7"/>
  <c r="W1755" i="7"/>
  <c r="X1755" i="7"/>
  <c r="T1755" i="7"/>
  <c r="S1755" i="7"/>
  <c r="AB1754" i="7"/>
  <c r="AA1754" i="7"/>
  <c r="W1754" i="7"/>
  <c r="Y1754" i="7" s="1"/>
  <c r="X1754" i="7"/>
  <c r="T1754" i="7"/>
  <c r="S1754" i="7"/>
  <c r="AB1753" i="7"/>
  <c r="AA1753" i="7"/>
  <c r="W1753" i="7"/>
  <c r="Z1753" i="7" s="1"/>
  <c r="X1753" i="7"/>
  <c r="T1753" i="7"/>
  <c r="S1753" i="7"/>
  <c r="AB1752" i="7"/>
  <c r="AA1752" i="7"/>
  <c r="W1752" i="7"/>
  <c r="X1752" i="7"/>
  <c r="T1752" i="7"/>
  <c r="S1752" i="7"/>
  <c r="AB1751" i="7"/>
  <c r="AA1751" i="7"/>
  <c r="W1751" i="7"/>
  <c r="Z1751" i="7" s="1"/>
  <c r="Y1751" i="7"/>
  <c r="X1751" i="7"/>
  <c r="T1751" i="7"/>
  <c r="S1751" i="7"/>
  <c r="AB1750" i="7"/>
  <c r="AA1750" i="7"/>
  <c r="W1750" i="7"/>
  <c r="X1750" i="7"/>
  <c r="T1750" i="7"/>
  <c r="S1750" i="7"/>
  <c r="AB1749" i="7"/>
  <c r="AA1749" i="7"/>
  <c r="W1749" i="7"/>
  <c r="Z1749" i="7" s="1"/>
  <c r="X1749" i="7"/>
  <c r="T1749" i="7"/>
  <c r="S1749" i="7"/>
  <c r="AB1748" i="7"/>
  <c r="AA1748" i="7"/>
  <c r="W1748" i="7"/>
  <c r="X1748" i="7"/>
  <c r="T1748" i="7"/>
  <c r="S1748" i="7"/>
  <c r="AB1747" i="7"/>
  <c r="AA1747" i="7"/>
  <c r="W1747" i="7"/>
  <c r="Z1747" i="7" s="1"/>
  <c r="X1747" i="7"/>
  <c r="T1747" i="7"/>
  <c r="S1747" i="7"/>
  <c r="AB1746" i="7"/>
  <c r="AA1746" i="7"/>
  <c r="W1746" i="7"/>
  <c r="X1746" i="7"/>
  <c r="T1746" i="7"/>
  <c r="S1746" i="7"/>
  <c r="AB1745" i="7"/>
  <c r="AA1745" i="7"/>
  <c r="W1745" i="7"/>
  <c r="X1745" i="7"/>
  <c r="T1745" i="7"/>
  <c r="S1745" i="7"/>
  <c r="AB1744" i="7"/>
  <c r="AA1744" i="7"/>
  <c r="W1744" i="7"/>
  <c r="Y1744" i="7" s="1"/>
  <c r="X1744" i="7"/>
  <c r="T1744" i="7"/>
  <c r="S1744" i="7"/>
  <c r="AB1743" i="7"/>
  <c r="AA1743" i="7"/>
  <c r="W1743" i="7"/>
  <c r="Y1743" i="7" s="1"/>
  <c r="X1743" i="7"/>
  <c r="T1743" i="7"/>
  <c r="S1743" i="7"/>
  <c r="AB1742" i="7"/>
  <c r="AA1742" i="7"/>
  <c r="W1742" i="7"/>
  <c r="X1742" i="7"/>
  <c r="T1742" i="7"/>
  <c r="S1742" i="7"/>
  <c r="AB1741" i="7"/>
  <c r="AA1741" i="7"/>
  <c r="W1741" i="7"/>
  <c r="Y1741" i="7" s="1"/>
  <c r="X1741" i="7"/>
  <c r="T1741" i="7"/>
  <c r="S1741" i="7"/>
  <c r="AB1740" i="7"/>
  <c r="AA1740" i="7"/>
  <c r="W1740" i="7"/>
  <c r="X1740" i="7"/>
  <c r="T1740" i="7"/>
  <c r="S1740" i="7"/>
  <c r="AB1739" i="7"/>
  <c r="AA1739" i="7"/>
  <c r="W1739" i="7"/>
  <c r="Y1739" i="7" s="1"/>
  <c r="X1739" i="7"/>
  <c r="T1739" i="7"/>
  <c r="S1739" i="7"/>
  <c r="AB1738" i="7"/>
  <c r="AA1738" i="7"/>
  <c r="W1738" i="7"/>
  <c r="X1738" i="7"/>
  <c r="T1738" i="7"/>
  <c r="S1738" i="7"/>
  <c r="AB1737" i="7"/>
  <c r="AA1737" i="7"/>
  <c r="W1737" i="7"/>
  <c r="X1737" i="7"/>
  <c r="T1737" i="7"/>
  <c r="S1737" i="7"/>
  <c r="AB1736" i="7"/>
  <c r="AA1736" i="7"/>
  <c r="W1736" i="7"/>
  <c r="Z1736" i="7" s="1"/>
  <c r="X1736" i="7"/>
  <c r="T1736" i="7"/>
  <c r="S1736" i="7"/>
  <c r="AB1735" i="7"/>
  <c r="AA1735" i="7"/>
  <c r="W1735" i="7"/>
  <c r="Z1735" i="7" s="1"/>
  <c r="X1735" i="7"/>
  <c r="T1735" i="7"/>
  <c r="S1735" i="7"/>
  <c r="AB1734" i="7"/>
  <c r="AA1734" i="7"/>
  <c r="W1734" i="7"/>
  <c r="Z1734" i="7" s="1"/>
  <c r="X1734" i="7"/>
  <c r="T1734" i="7"/>
  <c r="S1734" i="7"/>
  <c r="AB1733" i="7"/>
  <c r="AA1733" i="7"/>
  <c r="W1733" i="7"/>
  <c r="Z1733" i="7" s="1"/>
  <c r="X1733" i="7"/>
  <c r="T1733" i="7"/>
  <c r="S1733" i="7"/>
  <c r="AB1732" i="7"/>
  <c r="AA1732" i="7"/>
  <c r="W1732" i="7"/>
  <c r="Z1732" i="7" s="1"/>
  <c r="Y1732" i="7"/>
  <c r="X1732" i="7"/>
  <c r="T1732" i="7"/>
  <c r="S1732" i="7"/>
  <c r="AB1731" i="7"/>
  <c r="AA1731" i="7"/>
  <c r="W1731" i="7"/>
  <c r="Z1731" i="7" s="1"/>
  <c r="X1731" i="7"/>
  <c r="T1731" i="7"/>
  <c r="S1731" i="7"/>
  <c r="AB1730" i="7"/>
  <c r="AA1730" i="7"/>
  <c r="W1730" i="7"/>
  <c r="Z1730" i="7" s="1"/>
  <c r="X1730" i="7"/>
  <c r="T1730" i="7"/>
  <c r="S1730" i="7"/>
  <c r="AB1729" i="7"/>
  <c r="AA1729" i="7"/>
  <c r="W1729" i="7"/>
  <c r="Y1729" i="7" s="1"/>
  <c r="X1729" i="7"/>
  <c r="T1729" i="7"/>
  <c r="S1729" i="7"/>
  <c r="AB1728" i="7"/>
  <c r="AA1728" i="7"/>
  <c r="W1728" i="7"/>
  <c r="Y1728" i="7" s="1"/>
  <c r="X1728" i="7"/>
  <c r="T1728" i="7"/>
  <c r="S1728" i="7"/>
  <c r="AB1727" i="7"/>
  <c r="AA1727" i="7"/>
  <c r="W1727" i="7"/>
  <c r="Y1727" i="7" s="1"/>
  <c r="X1727" i="7"/>
  <c r="T1727" i="7"/>
  <c r="S1727" i="7"/>
  <c r="AB1726" i="7"/>
  <c r="AA1726" i="7"/>
  <c r="W1726" i="7"/>
  <c r="Y1726" i="7" s="1"/>
  <c r="X1726" i="7"/>
  <c r="T1726" i="7"/>
  <c r="S1726" i="7"/>
  <c r="AB1725" i="7"/>
  <c r="AA1725" i="7"/>
  <c r="W1725" i="7"/>
  <c r="X1725" i="7"/>
  <c r="T1725" i="7"/>
  <c r="S1725" i="7"/>
  <c r="AB1724" i="7"/>
  <c r="AA1724" i="7"/>
  <c r="W1724" i="7"/>
  <c r="Y1724" i="7" s="1"/>
  <c r="X1724" i="7"/>
  <c r="T1724" i="7"/>
  <c r="S1724" i="7"/>
  <c r="AB1723" i="7"/>
  <c r="AA1723" i="7"/>
  <c r="W1723" i="7"/>
  <c r="X1723" i="7"/>
  <c r="T1723" i="7"/>
  <c r="S1723" i="7"/>
  <c r="AB1722" i="7"/>
  <c r="AA1722" i="7"/>
  <c r="W1722" i="7"/>
  <c r="Y1722" i="7" s="1"/>
  <c r="X1722" i="7"/>
  <c r="T1722" i="7"/>
  <c r="S1722" i="7"/>
  <c r="AB1721" i="7"/>
  <c r="AA1721" i="7"/>
  <c r="W1721" i="7"/>
  <c r="Z1721" i="7" s="1"/>
  <c r="X1721" i="7"/>
  <c r="T1721" i="7"/>
  <c r="S1721" i="7"/>
  <c r="AB1720" i="7"/>
  <c r="AA1720" i="7"/>
  <c r="W1720" i="7"/>
  <c r="X1720" i="7"/>
  <c r="T1720" i="7"/>
  <c r="S1720" i="7"/>
  <c r="AB1719" i="7"/>
  <c r="AA1719" i="7"/>
  <c r="W1719" i="7"/>
  <c r="Z1719" i="7" s="1"/>
  <c r="X1719" i="7"/>
  <c r="T1719" i="7"/>
  <c r="S1719" i="7"/>
  <c r="AB1718" i="7"/>
  <c r="AA1718" i="7"/>
  <c r="W1718" i="7"/>
  <c r="Z1718" i="7" s="1"/>
  <c r="X1718" i="7"/>
  <c r="T1718" i="7"/>
  <c r="S1718" i="7"/>
  <c r="AB1717" i="7"/>
  <c r="AA1717" i="7"/>
  <c r="W1717" i="7"/>
  <c r="Z1717" i="7" s="1"/>
  <c r="X1717" i="7"/>
  <c r="T1717" i="7"/>
  <c r="S1717" i="7"/>
  <c r="AB1716" i="7"/>
  <c r="AA1716" i="7"/>
  <c r="W1716" i="7"/>
  <c r="Z1716" i="7" s="1"/>
  <c r="X1716" i="7"/>
  <c r="T1716" i="7"/>
  <c r="S1716" i="7"/>
  <c r="AB1715" i="7"/>
  <c r="AA1715" i="7"/>
  <c r="W1715" i="7"/>
  <c r="Z1715" i="7" s="1"/>
  <c r="X1715" i="7"/>
  <c r="T1715" i="7"/>
  <c r="S1715" i="7"/>
  <c r="AB1714" i="7"/>
  <c r="AA1714" i="7"/>
  <c r="W1714" i="7"/>
  <c r="Z1714" i="7" s="1"/>
  <c r="Y1714" i="7"/>
  <c r="X1714" i="7"/>
  <c r="T1714" i="7"/>
  <c r="S1714" i="7"/>
  <c r="AB1713" i="7"/>
  <c r="AA1713" i="7"/>
  <c r="W1713" i="7"/>
  <c r="Z1713" i="7" s="1"/>
  <c r="X1713" i="7"/>
  <c r="T1713" i="7"/>
  <c r="S1713" i="7"/>
  <c r="AB1712" i="7"/>
  <c r="AA1712" i="7"/>
  <c r="W1712" i="7"/>
  <c r="Z1712" i="7" s="1"/>
  <c r="X1712" i="7"/>
  <c r="T1712" i="7"/>
  <c r="S1712" i="7"/>
  <c r="AB1711" i="7"/>
  <c r="AA1711" i="7"/>
  <c r="W1711" i="7"/>
  <c r="Y1711" i="7" s="1"/>
  <c r="X1711" i="7"/>
  <c r="T1711" i="7"/>
  <c r="S1711" i="7"/>
  <c r="AB1710" i="7"/>
  <c r="AA1710" i="7"/>
  <c r="W1710" i="7"/>
  <c r="Y1710" i="7" s="1"/>
  <c r="X1710" i="7"/>
  <c r="T1710" i="7"/>
  <c r="S1710" i="7"/>
  <c r="AB1709" i="7"/>
  <c r="AA1709" i="7"/>
  <c r="W1709" i="7"/>
  <c r="Y1709" i="7" s="1"/>
  <c r="X1709" i="7"/>
  <c r="T1709" i="7"/>
  <c r="S1709" i="7"/>
  <c r="AB1708" i="7"/>
  <c r="AA1708" i="7"/>
  <c r="W1708" i="7"/>
  <c r="X1708" i="7"/>
  <c r="T1708" i="7"/>
  <c r="S1708" i="7"/>
  <c r="AB1707" i="7"/>
  <c r="AA1707" i="7"/>
  <c r="W1707" i="7"/>
  <c r="Y1707" i="7" s="1"/>
  <c r="X1707" i="7"/>
  <c r="T1707" i="7"/>
  <c r="S1707" i="7"/>
  <c r="AB1706" i="7"/>
  <c r="AA1706" i="7"/>
  <c r="W1706" i="7"/>
  <c r="X1706" i="7"/>
  <c r="T1706" i="7"/>
  <c r="S1706" i="7"/>
  <c r="AB1705" i="7"/>
  <c r="AA1705" i="7"/>
  <c r="W1705" i="7"/>
  <c r="X1705" i="7"/>
  <c r="T1705" i="7"/>
  <c r="S1705" i="7"/>
  <c r="AB1704" i="7"/>
  <c r="AA1704" i="7"/>
  <c r="W1704" i="7"/>
  <c r="Z1704" i="7" s="1"/>
  <c r="X1704" i="7"/>
  <c r="T1704" i="7"/>
  <c r="S1704" i="7"/>
  <c r="AB1703" i="7"/>
  <c r="AA1703" i="7"/>
  <c r="W1703" i="7"/>
  <c r="Z1703" i="7" s="1"/>
  <c r="X1703" i="7"/>
  <c r="T1703" i="7"/>
  <c r="S1703" i="7"/>
  <c r="AB1702" i="7"/>
  <c r="AA1702" i="7"/>
  <c r="W1702" i="7"/>
  <c r="Z1702" i="7" s="1"/>
  <c r="X1702" i="7"/>
  <c r="T1702" i="7"/>
  <c r="S1702" i="7"/>
  <c r="AB1701" i="7"/>
  <c r="AA1701" i="7"/>
  <c r="W1701" i="7"/>
  <c r="Z1701" i="7" s="1"/>
  <c r="X1701" i="7"/>
  <c r="T1701" i="7"/>
  <c r="S1701" i="7"/>
  <c r="AB1700" i="7"/>
  <c r="AA1700" i="7"/>
  <c r="W1700" i="7"/>
  <c r="Z1700" i="7" s="1"/>
  <c r="X1700" i="7"/>
  <c r="T1700" i="7"/>
  <c r="S1700" i="7"/>
  <c r="AB1699" i="7"/>
  <c r="AA1699" i="7"/>
  <c r="W1699" i="7"/>
  <c r="Z1699" i="7" s="1"/>
  <c r="X1699" i="7"/>
  <c r="T1699" i="7"/>
  <c r="S1699" i="7"/>
  <c r="AB1698" i="7"/>
  <c r="AA1698" i="7"/>
  <c r="W1698" i="7"/>
  <c r="Z1698" i="7" s="1"/>
  <c r="X1698" i="7"/>
  <c r="T1698" i="7"/>
  <c r="S1698" i="7"/>
  <c r="AB1697" i="7"/>
  <c r="AA1697" i="7"/>
  <c r="W1697" i="7"/>
  <c r="Z1697" i="7" s="1"/>
  <c r="X1697" i="7"/>
  <c r="T1697" i="7"/>
  <c r="S1697" i="7"/>
  <c r="AB1696" i="7"/>
  <c r="AA1696" i="7"/>
  <c r="W1696" i="7"/>
  <c r="X1696" i="7"/>
  <c r="T1696" i="7"/>
  <c r="S1696" i="7"/>
  <c r="AB1695" i="7"/>
  <c r="AA1695" i="7"/>
  <c r="W1695" i="7"/>
  <c r="Y1695" i="7" s="1"/>
  <c r="X1695" i="7"/>
  <c r="T1695" i="7"/>
  <c r="S1695" i="7"/>
  <c r="AB1694" i="7"/>
  <c r="AA1694" i="7"/>
  <c r="W1694" i="7"/>
  <c r="Y1694" i="7" s="1"/>
  <c r="X1694" i="7"/>
  <c r="T1694" i="7"/>
  <c r="S1694" i="7"/>
  <c r="AB1693" i="7"/>
  <c r="AA1693" i="7"/>
  <c r="W1693" i="7"/>
  <c r="X1693" i="7"/>
  <c r="T1693" i="7"/>
  <c r="S1693" i="7"/>
  <c r="AB1692" i="7"/>
  <c r="AA1692" i="7"/>
  <c r="W1692" i="7"/>
  <c r="Y1692" i="7" s="1"/>
  <c r="X1692" i="7"/>
  <c r="T1692" i="7"/>
  <c r="S1692" i="7"/>
  <c r="AB1691" i="7"/>
  <c r="AA1691" i="7"/>
  <c r="W1691" i="7"/>
  <c r="Y1691" i="7" s="1"/>
  <c r="Z1691" i="7"/>
  <c r="X1691" i="7"/>
  <c r="T1691" i="7"/>
  <c r="S1691" i="7"/>
  <c r="AB1690" i="7"/>
  <c r="AA1690" i="7"/>
  <c r="W1690" i="7"/>
  <c r="Y1690" i="7" s="1"/>
  <c r="X1690" i="7"/>
  <c r="T1690" i="7"/>
  <c r="S1690" i="7"/>
  <c r="AB1689" i="7"/>
  <c r="AA1689" i="7"/>
  <c r="W1689" i="7"/>
  <c r="Z1689" i="7" s="1"/>
  <c r="X1689" i="7"/>
  <c r="T1689" i="7"/>
  <c r="S1689" i="7"/>
  <c r="AB1688" i="7"/>
  <c r="AA1688" i="7"/>
  <c r="W1688" i="7"/>
  <c r="X1688" i="7"/>
  <c r="T1688" i="7"/>
  <c r="S1688" i="7"/>
  <c r="AB1687" i="7"/>
  <c r="AA1687" i="7"/>
  <c r="W1687" i="7"/>
  <c r="Z1687" i="7" s="1"/>
  <c r="X1687" i="7"/>
  <c r="T1687" i="7"/>
  <c r="S1687" i="7"/>
  <c r="AB1686" i="7"/>
  <c r="AA1686" i="7"/>
  <c r="W1686" i="7"/>
  <c r="Z1686" i="7" s="1"/>
  <c r="X1686" i="7"/>
  <c r="T1686" i="7"/>
  <c r="S1686" i="7"/>
  <c r="AB1685" i="7"/>
  <c r="AA1685" i="7"/>
  <c r="W1685" i="7"/>
  <c r="Z1685" i="7" s="1"/>
  <c r="X1685" i="7"/>
  <c r="T1685" i="7"/>
  <c r="S1685" i="7"/>
  <c r="AB1684" i="7"/>
  <c r="AA1684" i="7"/>
  <c r="W1684" i="7"/>
  <c r="Z1684" i="7" s="1"/>
  <c r="X1684" i="7"/>
  <c r="T1684" i="7"/>
  <c r="S1684" i="7"/>
  <c r="AB1683" i="7"/>
  <c r="AA1683" i="7"/>
  <c r="W1683" i="7"/>
  <c r="Z1683" i="7" s="1"/>
  <c r="X1683" i="7"/>
  <c r="T1683" i="7"/>
  <c r="S1683" i="7"/>
  <c r="AB1682" i="7"/>
  <c r="AA1682" i="7"/>
  <c r="W1682" i="7"/>
  <c r="Z1682" i="7" s="1"/>
  <c r="X1682" i="7"/>
  <c r="T1682" i="7"/>
  <c r="S1682" i="7"/>
  <c r="AB1681" i="7"/>
  <c r="AA1681" i="7"/>
  <c r="W1681" i="7"/>
  <c r="X1681" i="7"/>
  <c r="T1681" i="7"/>
  <c r="S1681" i="7"/>
  <c r="AB1680" i="7"/>
  <c r="AA1680" i="7"/>
  <c r="W1680" i="7"/>
  <c r="Y1680" i="7" s="1"/>
  <c r="X1680" i="7"/>
  <c r="T1680" i="7"/>
  <c r="S1680" i="7"/>
  <c r="AB1679" i="7"/>
  <c r="AA1679" i="7"/>
  <c r="W1679" i="7"/>
  <c r="Y1679" i="7" s="1"/>
  <c r="X1679" i="7"/>
  <c r="T1679" i="7"/>
  <c r="S1679" i="7"/>
  <c r="AB1678" i="7"/>
  <c r="AA1678" i="7"/>
  <c r="W1678" i="7"/>
  <c r="X1678" i="7"/>
  <c r="T1678" i="7"/>
  <c r="S1678" i="7"/>
  <c r="AB1677" i="7"/>
  <c r="AA1677" i="7"/>
  <c r="W1677" i="7"/>
  <c r="Y1677" i="7" s="1"/>
  <c r="X1677" i="7"/>
  <c r="T1677" i="7"/>
  <c r="S1677" i="7"/>
  <c r="AB1676" i="7"/>
  <c r="AA1676" i="7"/>
  <c r="W1676" i="7"/>
  <c r="Y1676" i="7" s="1"/>
  <c r="X1676" i="7"/>
  <c r="T1676" i="7"/>
  <c r="S1676" i="7"/>
  <c r="AB1675" i="7"/>
  <c r="AA1675" i="7"/>
  <c r="W1675" i="7"/>
  <c r="Y1675" i="7" s="1"/>
  <c r="X1675" i="7"/>
  <c r="T1675" i="7"/>
  <c r="S1675" i="7"/>
  <c r="AB1674" i="7"/>
  <c r="AA1674" i="7"/>
  <c r="W1674" i="7"/>
  <c r="X1674" i="7"/>
  <c r="T1674" i="7"/>
  <c r="S1674" i="7"/>
  <c r="AB1673" i="7"/>
  <c r="AA1673" i="7"/>
  <c r="W1673" i="7"/>
  <c r="X1673" i="7"/>
  <c r="T1673" i="7"/>
  <c r="S1673" i="7"/>
  <c r="AB1672" i="7"/>
  <c r="AA1672" i="7"/>
  <c r="W1672" i="7"/>
  <c r="Z1672" i="7" s="1"/>
  <c r="X1672" i="7"/>
  <c r="T1672" i="7"/>
  <c r="S1672" i="7"/>
  <c r="AB1671" i="7"/>
  <c r="AA1671" i="7"/>
  <c r="W1671" i="7"/>
  <c r="Z1671" i="7" s="1"/>
  <c r="X1671" i="7"/>
  <c r="T1671" i="7"/>
  <c r="S1671" i="7"/>
  <c r="AB1670" i="7"/>
  <c r="AA1670" i="7"/>
  <c r="W1670" i="7"/>
  <c r="Z1670" i="7" s="1"/>
  <c r="X1670" i="7"/>
  <c r="T1670" i="7"/>
  <c r="S1670" i="7"/>
  <c r="AB1669" i="7"/>
  <c r="AA1669" i="7"/>
  <c r="W1669" i="7"/>
  <c r="Z1669" i="7" s="1"/>
  <c r="X1669" i="7"/>
  <c r="T1669" i="7"/>
  <c r="S1669" i="7"/>
  <c r="AB1668" i="7"/>
  <c r="AA1668" i="7"/>
  <c r="W1668" i="7"/>
  <c r="Z1668" i="7" s="1"/>
  <c r="X1668" i="7"/>
  <c r="T1668" i="7"/>
  <c r="S1668" i="7"/>
  <c r="AB1667" i="7"/>
  <c r="AA1667" i="7"/>
  <c r="W1667" i="7"/>
  <c r="Z1667" i="7" s="1"/>
  <c r="X1667" i="7"/>
  <c r="T1667" i="7"/>
  <c r="S1667" i="7"/>
  <c r="AB1666" i="7"/>
  <c r="AA1666" i="7"/>
  <c r="W1666" i="7"/>
  <c r="Z1666" i="7" s="1"/>
  <c r="X1666" i="7"/>
  <c r="T1666" i="7"/>
  <c r="S1666" i="7"/>
  <c r="AB1665" i="7"/>
  <c r="AA1665" i="7"/>
  <c r="W1665" i="7"/>
  <c r="Y1665" i="7" s="1"/>
  <c r="X1665" i="7"/>
  <c r="T1665" i="7"/>
  <c r="S1665" i="7"/>
  <c r="AB1664" i="7"/>
  <c r="AA1664" i="7"/>
  <c r="W1664" i="7"/>
  <c r="Y1664" i="7" s="1"/>
  <c r="X1664" i="7"/>
  <c r="T1664" i="7"/>
  <c r="S1664" i="7"/>
  <c r="AB1663" i="7"/>
  <c r="AA1663" i="7"/>
  <c r="W1663" i="7"/>
  <c r="Y1663" i="7" s="1"/>
  <c r="X1663" i="7"/>
  <c r="T1663" i="7"/>
  <c r="S1663" i="7"/>
  <c r="AB1662" i="7"/>
  <c r="AA1662" i="7"/>
  <c r="W1662" i="7"/>
  <c r="Y1662" i="7" s="1"/>
  <c r="X1662" i="7"/>
  <c r="T1662" i="7"/>
  <c r="S1662" i="7"/>
  <c r="AB1661" i="7"/>
  <c r="AA1661" i="7"/>
  <c r="W1661" i="7"/>
  <c r="X1661" i="7"/>
  <c r="T1661" i="7"/>
  <c r="S1661" i="7"/>
  <c r="AB1660" i="7"/>
  <c r="AA1660" i="7"/>
  <c r="W1660" i="7"/>
  <c r="Y1660" i="7" s="1"/>
  <c r="X1660" i="7"/>
  <c r="T1660" i="7"/>
  <c r="S1660" i="7"/>
  <c r="AB1659" i="7"/>
  <c r="AA1659" i="7"/>
  <c r="W1659" i="7"/>
  <c r="Y1659" i="7" s="1"/>
  <c r="X1659" i="7"/>
  <c r="T1659" i="7"/>
  <c r="S1659" i="7"/>
  <c r="AB1658" i="7"/>
  <c r="AA1658" i="7"/>
  <c r="W1658" i="7"/>
  <c r="Y1658" i="7" s="1"/>
  <c r="X1658" i="7"/>
  <c r="T1658" i="7"/>
  <c r="S1658" i="7"/>
  <c r="AB1657" i="7"/>
  <c r="AA1657" i="7"/>
  <c r="W1657" i="7"/>
  <c r="Z1657" i="7" s="1"/>
  <c r="X1657" i="7"/>
  <c r="T1657" i="7"/>
  <c r="S1657" i="7"/>
  <c r="AB1656" i="7"/>
  <c r="AA1656" i="7"/>
  <c r="W1656" i="7"/>
  <c r="X1656" i="7"/>
  <c r="T1656" i="7"/>
  <c r="S1656" i="7"/>
  <c r="AB1655" i="7"/>
  <c r="AA1655" i="7"/>
  <c r="W1655" i="7"/>
  <c r="Z1655" i="7"/>
  <c r="Y1655" i="7"/>
  <c r="X1655" i="7"/>
  <c r="T1655" i="7"/>
  <c r="S1655" i="7"/>
  <c r="AB1654" i="7"/>
  <c r="AA1654" i="7"/>
  <c r="W1654" i="7"/>
  <c r="Z1654" i="7"/>
  <c r="Y1654" i="7"/>
  <c r="X1654" i="7"/>
  <c r="T1654" i="7"/>
  <c r="S1654" i="7"/>
  <c r="AB1653" i="7"/>
  <c r="AA1653" i="7"/>
  <c r="W1653" i="7"/>
  <c r="Z1653" i="7"/>
  <c r="Y1653" i="7"/>
  <c r="X1653" i="7"/>
  <c r="T1653" i="7"/>
  <c r="S1653" i="7"/>
  <c r="AB1652" i="7"/>
  <c r="AA1652" i="7"/>
  <c r="W1652" i="7"/>
  <c r="Z1652" i="7"/>
  <c r="Y1652" i="7"/>
  <c r="X1652" i="7"/>
  <c r="T1652" i="7"/>
  <c r="S1652" i="7"/>
  <c r="AB1651" i="7"/>
  <c r="AA1651" i="7"/>
  <c r="W1651" i="7"/>
  <c r="Z1651" i="7"/>
  <c r="Y1651" i="7"/>
  <c r="X1651" i="7"/>
  <c r="T1651" i="7"/>
  <c r="S1651" i="7"/>
  <c r="AB1650" i="7"/>
  <c r="AA1650" i="7"/>
  <c r="W1650" i="7"/>
  <c r="Z1650" i="7"/>
  <c r="Y1650" i="7"/>
  <c r="X1650" i="7"/>
  <c r="T1650" i="7"/>
  <c r="S1650" i="7"/>
  <c r="AB1649" i="7"/>
  <c r="AA1649" i="7"/>
  <c r="W1649" i="7"/>
  <c r="Y1649" i="7" s="1"/>
  <c r="Z1649" i="7"/>
  <c r="X1649" i="7"/>
  <c r="T1649" i="7"/>
  <c r="S1649" i="7"/>
  <c r="AB1648" i="7"/>
  <c r="AA1648" i="7"/>
  <c r="W1648" i="7"/>
  <c r="Z1648" i="7" s="1"/>
  <c r="X1648" i="7"/>
  <c r="T1648" i="7"/>
  <c r="S1648" i="7"/>
  <c r="AB1647" i="7"/>
  <c r="AA1647" i="7"/>
  <c r="W1647" i="7"/>
  <c r="Y1647" i="7" s="1"/>
  <c r="X1647" i="7"/>
  <c r="T1647" i="7"/>
  <c r="S1647" i="7"/>
  <c r="AB1646" i="7"/>
  <c r="AA1646" i="7"/>
  <c r="W1646" i="7"/>
  <c r="X1646" i="7"/>
  <c r="T1646" i="7"/>
  <c r="S1646" i="7"/>
  <c r="AB1645" i="7"/>
  <c r="AA1645" i="7"/>
  <c r="W1645" i="7"/>
  <c r="Y1645" i="7" s="1"/>
  <c r="X1645" i="7"/>
  <c r="T1645" i="7"/>
  <c r="S1645" i="7"/>
  <c r="AB1644" i="7"/>
  <c r="AA1644" i="7"/>
  <c r="W1644" i="7"/>
  <c r="Y1644" i="7" s="1"/>
  <c r="X1644" i="7"/>
  <c r="T1644" i="7"/>
  <c r="S1644" i="7"/>
  <c r="AB1643" i="7"/>
  <c r="AA1643" i="7"/>
  <c r="W1643" i="7"/>
  <c r="Y1643" i="7" s="1"/>
  <c r="X1643" i="7"/>
  <c r="T1643" i="7"/>
  <c r="S1643" i="7"/>
  <c r="AB1642" i="7"/>
  <c r="AA1642" i="7"/>
  <c r="W1642" i="7"/>
  <c r="X1642" i="7"/>
  <c r="T1642" i="7"/>
  <c r="S1642" i="7"/>
  <c r="AB1641" i="7"/>
  <c r="AA1641" i="7"/>
  <c r="W1641" i="7"/>
  <c r="Z1641" i="7" s="1"/>
  <c r="X1641" i="7"/>
  <c r="T1641" i="7"/>
  <c r="S1641" i="7"/>
  <c r="AB1640" i="7"/>
  <c r="AA1640" i="7"/>
  <c r="W1640" i="7"/>
  <c r="Z1640" i="7" s="1"/>
  <c r="X1640" i="7"/>
  <c r="T1640" i="7"/>
  <c r="S1640" i="7"/>
  <c r="AB1639" i="7"/>
  <c r="AA1639" i="7"/>
  <c r="W1639" i="7"/>
  <c r="Z1639" i="7" s="1"/>
  <c r="X1639" i="7"/>
  <c r="T1639" i="7"/>
  <c r="S1639" i="7"/>
  <c r="AB1638" i="7"/>
  <c r="AA1638" i="7"/>
  <c r="W1638" i="7"/>
  <c r="Z1638" i="7" s="1"/>
  <c r="X1638" i="7"/>
  <c r="T1638" i="7"/>
  <c r="S1638" i="7"/>
  <c r="AB1637" i="7"/>
  <c r="AA1637" i="7"/>
  <c r="W1637" i="7"/>
  <c r="Z1637" i="7" s="1"/>
  <c r="X1637" i="7"/>
  <c r="T1637" i="7"/>
  <c r="S1637" i="7"/>
  <c r="AB1636" i="7"/>
  <c r="AA1636" i="7"/>
  <c r="W1636" i="7"/>
  <c r="Z1636" i="7" s="1"/>
  <c r="X1636" i="7"/>
  <c r="T1636" i="7"/>
  <c r="S1636" i="7"/>
  <c r="AB1635" i="7"/>
  <c r="AA1635" i="7"/>
  <c r="W1635" i="7"/>
  <c r="Z1635" i="7" s="1"/>
  <c r="X1635" i="7"/>
  <c r="T1635" i="7"/>
  <c r="S1635" i="7"/>
  <c r="AB1634" i="7"/>
  <c r="AA1634" i="7"/>
  <c r="W1634" i="7"/>
  <c r="Z1634" i="7" s="1"/>
  <c r="X1634" i="7"/>
  <c r="T1634" i="7"/>
  <c r="S1634" i="7"/>
  <c r="AB1633" i="7"/>
  <c r="AA1633" i="7"/>
  <c r="W1633" i="7"/>
  <c r="X1633" i="7"/>
  <c r="T1633" i="7"/>
  <c r="S1633" i="7"/>
  <c r="AB1632" i="7"/>
  <c r="AA1632" i="7"/>
  <c r="W1632" i="7"/>
  <c r="Z1632" i="7" s="1"/>
  <c r="X1632" i="7"/>
  <c r="T1632" i="7"/>
  <c r="S1632" i="7"/>
  <c r="AB1631" i="7"/>
  <c r="AA1631" i="7"/>
  <c r="W1631" i="7"/>
  <c r="X1631" i="7"/>
  <c r="T1631" i="7"/>
  <c r="S1631" i="7"/>
  <c r="AB1630" i="7"/>
  <c r="AA1630" i="7"/>
  <c r="W1630" i="7"/>
  <c r="Y1630" i="7" s="1"/>
  <c r="X1630" i="7"/>
  <c r="T1630" i="7"/>
  <c r="S1630" i="7"/>
  <c r="AB1629" i="7"/>
  <c r="AA1629" i="7"/>
  <c r="W1629" i="7"/>
  <c r="Y1629" i="7" s="1"/>
  <c r="X1629" i="7"/>
  <c r="T1629" i="7"/>
  <c r="S1629" i="7"/>
  <c r="AB1628" i="7"/>
  <c r="AA1628" i="7"/>
  <c r="W1628" i="7"/>
  <c r="Y1628" i="7" s="1"/>
  <c r="X1628" i="7"/>
  <c r="T1628" i="7"/>
  <c r="S1628" i="7"/>
  <c r="AB1627" i="7"/>
  <c r="AA1627" i="7"/>
  <c r="W1627" i="7"/>
  <c r="X1627" i="7"/>
  <c r="T1627" i="7"/>
  <c r="S1627" i="7"/>
  <c r="AB1626" i="7"/>
  <c r="AA1626" i="7"/>
  <c r="W1626" i="7"/>
  <c r="Y1626" i="7" s="1"/>
  <c r="X1626" i="7"/>
  <c r="T1626" i="7"/>
  <c r="S1626" i="7"/>
  <c r="AB1625" i="7"/>
  <c r="AA1625" i="7"/>
  <c r="W1625" i="7"/>
  <c r="Z1625" i="7" s="1"/>
  <c r="X1625" i="7"/>
  <c r="T1625" i="7"/>
  <c r="S1625" i="7"/>
  <c r="AB1624" i="7"/>
  <c r="AA1624" i="7"/>
  <c r="W1624" i="7"/>
  <c r="Z1624" i="7" s="1"/>
  <c r="X1624" i="7"/>
  <c r="T1624" i="7"/>
  <c r="S1624" i="7"/>
  <c r="AB1623" i="7"/>
  <c r="AA1623" i="7"/>
  <c r="W1623" i="7"/>
  <c r="Z1623" i="7" s="1"/>
  <c r="X1623" i="7"/>
  <c r="T1623" i="7"/>
  <c r="S1623" i="7"/>
  <c r="AB1622" i="7"/>
  <c r="AA1622" i="7"/>
  <c r="W1622" i="7"/>
  <c r="Z1622" i="7" s="1"/>
  <c r="X1622" i="7"/>
  <c r="T1622" i="7"/>
  <c r="S1622" i="7"/>
  <c r="AB1621" i="7"/>
  <c r="AA1621" i="7"/>
  <c r="W1621" i="7"/>
  <c r="Z1621" i="7" s="1"/>
  <c r="X1621" i="7"/>
  <c r="T1621" i="7"/>
  <c r="S1621" i="7"/>
  <c r="AB1620" i="7"/>
  <c r="AA1620" i="7"/>
  <c r="W1620" i="7"/>
  <c r="Z1620" i="7" s="1"/>
  <c r="X1620" i="7"/>
  <c r="T1620" i="7"/>
  <c r="S1620" i="7"/>
  <c r="AB1619" i="7"/>
  <c r="AA1619" i="7"/>
  <c r="W1619" i="7"/>
  <c r="Z1619" i="7" s="1"/>
  <c r="X1619" i="7"/>
  <c r="T1619" i="7"/>
  <c r="S1619" i="7"/>
  <c r="AB1618" i="7"/>
  <c r="AA1618" i="7"/>
  <c r="W1618" i="7"/>
  <c r="Z1618" i="7" s="1"/>
  <c r="X1618" i="7"/>
  <c r="T1618" i="7"/>
  <c r="S1618" i="7"/>
  <c r="AB1617" i="7"/>
  <c r="AA1617" i="7"/>
  <c r="W1617" i="7"/>
  <c r="Y1617" i="7" s="1"/>
  <c r="X1617" i="7"/>
  <c r="T1617" i="7"/>
  <c r="S1617" i="7"/>
  <c r="AB1616" i="7"/>
  <c r="AA1616" i="7"/>
  <c r="W1616" i="7"/>
  <c r="X1616" i="7"/>
  <c r="T1616" i="7"/>
  <c r="S1616" i="7"/>
  <c r="AB1615" i="7"/>
  <c r="AA1615" i="7"/>
  <c r="W1615" i="7"/>
  <c r="Y1615" i="7" s="1"/>
  <c r="X1615" i="7"/>
  <c r="T1615" i="7"/>
  <c r="S1615" i="7"/>
  <c r="AB1614" i="7"/>
  <c r="AA1614" i="7"/>
  <c r="W1614" i="7"/>
  <c r="Y1614" i="7" s="1"/>
  <c r="X1614" i="7"/>
  <c r="T1614" i="7"/>
  <c r="S1614" i="7"/>
  <c r="AB1613" i="7"/>
  <c r="AA1613" i="7"/>
  <c r="W1613" i="7"/>
  <c r="Y1613" i="7" s="1"/>
  <c r="X1613" i="7"/>
  <c r="T1613" i="7"/>
  <c r="S1613" i="7"/>
  <c r="AB1612" i="7"/>
  <c r="AA1612" i="7"/>
  <c r="W1612" i="7"/>
  <c r="X1612" i="7"/>
  <c r="T1612" i="7"/>
  <c r="S1612" i="7"/>
  <c r="AB1611" i="7"/>
  <c r="AA1611" i="7"/>
  <c r="W1611" i="7"/>
  <c r="Y1611" i="7" s="1"/>
  <c r="X1611" i="7"/>
  <c r="T1611" i="7"/>
  <c r="S1611" i="7"/>
  <c r="AB1610" i="7"/>
  <c r="AA1610" i="7"/>
  <c r="W1610" i="7"/>
  <c r="Y1610" i="7" s="1"/>
  <c r="X1610" i="7"/>
  <c r="T1610" i="7"/>
  <c r="S1610" i="7"/>
  <c r="AB1609" i="7"/>
  <c r="AA1609" i="7"/>
  <c r="W1609" i="7"/>
  <c r="Z1609" i="7" s="1"/>
  <c r="X1609" i="7"/>
  <c r="T1609" i="7"/>
  <c r="S1609" i="7"/>
  <c r="AB1608" i="7"/>
  <c r="AA1608" i="7"/>
  <c r="W1608" i="7"/>
  <c r="Z1608" i="7" s="1"/>
  <c r="X1608" i="7"/>
  <c r="T1608" i="7"/>
  <c r="S1608" i="7"/>
  <c r="AB1607" i="7"/>
  <c r="AA1607" i="7"/>
  <c r="W1607" i="7"/>
  <c r="Z1607" i="7" s="1"/>
  <c r="X1607" i="7"/>
  <c r="T1607" i="7"/>
  <c r="S1607" i="7"/>
  <c r="AB1606" i="7"/>
  <c r="AA1606" i="7"/>
  <c r="W1606" i="7"/>
  <c r="Z1606" i="7" s="1"/>
  <c r="X1606" i="7"/>
  <c r="T1606" i="7"/>
  <c r="S1606" i="7"/>
  <c r="AB1605" i="7"/>
  <c r="AA1605" i="7"/>
  <c r="W1605" i="7"/>
  <c r="Z1605" i="7" s="1"/>
  <c r="X1605" i="7"/>
  <c r="T1605" i="7"/>
  <c r="S1605" i="7"/>
  <c r="AB1604" i="7"/>
  <c r="AA1604" i="7"/>
  <c r="W1604" i="7"/>
  <c r="Z1604" i="7" s="1"/>
  <c r="X1604" i="7"/>
  <c r="T1604" i="7"/>
  <c r="S1604" i="7"/>
  <c r="AB1603" i="7"/>
  <c r="AA1603" i="7"/>
  <c r="W1603" i="7"/>
  <c r="Z1603" i="7" s="1"/>
  <c r="X1603" i="7"/>
  <c r="T1603" i="7"/>
  <c r="S1603" i="7"/>
  <c r="AB1602" i="7"/>
  <c r="AA1602" i="7"/>
  <c r="W1602" i="7"/>
  <c r="Z1602" i="7" s="1"/>
  <c r="X1602" i="7"/>
  <c r="T1602" i="7"/>
  <c r="S1602" i="7"/>
  <c r="AB1601" i="7"/>
  <c r="AA1601" i="7"/>
  <c r="W1601" i="7"/>
  <c r="Y1601" i="7" s="1"/>
  <c r="X1601" i="7"/>
  <c r="T1601" i="7"/>
  <c r="S1601" i="7"/>
  <c r="AB1600" i="7"/>
  <c r="AA1600" i="7"/>
  <c r="W1600" i="7"/>
  <c r="Y1600" i="7" s="1"/>
  <c r="X1600" i="7"/>
  <c r="T1600" i="7"/>
  <c r="S1600" i="7"/>
  <c r="AB1599" i="7"/>
  <c r="AA1599" i="7"/>
  <c r="W1599" i="7"/>
  <c r="X1599" i="7"/>
  <c r="T1599" i="7"/>
  <c r="S1599" i="7"/>
  <c r="AB1598" i="7"/>
  <c r="AA1598" i="7"/>
  <c r="W1598" i="7"/>
  <c r="Y1598" i="7" s="1"/>
  <c r="X1598" i="7"/>
  <c r="T1598" i="7"/>
  <c r="S1598" i="7"/>
  <c r="AB1597" i="7"/>
  <c r="AA1597" i="7"/>
  <c r="W1597" i="7"/>
  <c r="Y1597" i="7" s="1"/>
  <c r="X1597" i="7"/>
  <c r="T1597" i="7"/>
  <c r="S1597" i="7"/>
  <c r="AB1596" i="7"/>
  <c r="AA1596" i="7"/>
  <c r="W1596" i="7"/>
  <c r="Y1596" i="7" s="1"/>
  <c r="X1596" i="7"/>
  <c r="T1596" i="7"/>
  <c r="S1596" i="7"/>
  <c r="AB1595" i="7"/>
  <c r="AA1595" i="7"/>
  <c r="W1595" i="7"/>
  <c r="X1595" i="7"/>
  <c r="T1595" i="7"/>
  <c r="S1595" i="7"/>
  <c r="AB1594" i="7"/>
  <c r="AA1594" i="7"/>
  <c r="W1594" i="7"/>
  <c r="Y1594" i="7" s="1"/>
  <c r="X1594" i="7"/>
  <c r="T1594" i="7"/>
  <c r="S1594" i="7"/>
  <c r="AB1593" i="7"/>
  <c r="AA1593" i="7"/>
  <c r="W1593" i="7"/>
  <c r="Z1593" i="7" s="1"/>
  <c r="X1593" i="7"/>
  <c r="T1593" i="7"/>
  <c r="S1593" i="7"/>
  <c r="AB1592" i="7"/>
  <c r="AA1592" i="7"/>
  <c r="W1592" i="7"/>
  <c r="Z1592" i="7" s="1"/>
  <c r="X1592" i="7"/>
  <c r="T1592" i="7"/>
  <c r="S1592" i="7"/>
  <c r="AB1591" i="7"/>
  <c r="AA1591" i="7"/>
  <c r="W1591" i="7"/>
  <c r="Z1591" i="7" s="1"/>
  <c r="X1591" i="7"/>
  <c r="T1591" i="7"/>
  <c r="S1591" i="7"/>
  <c r="AB1590" i="7"/>
  <c r="AA1590" i="7"/>
  <c r="W1590" i="7"/>
  <c r="Z1590" i="7" s="1"/>
  <c r="X1590" i="7"/>
  <c r="T1590" i="7"/>
  <c r="S1590" i="7"/>
  <c r="AB1589" i="7"/>
  <c r="AA1589" i="7"/>
  <c r="W1589" i="7"/>
  <c r="Z1589" i="7" s="1"/>
  <c r="X1589" i="7"/>
  <c r="T1589" i="7"/>
  <c r="S1589" i="7"/>
  <c r="AB1588" i="7"/>
  <c r="AA1588" i="7"/>
  <c r="W1588" i="7"/>
  <c r="Z1588" i="7" s="1"/>
  <c r="X1588" i="7"/>
  <c r="T1588" i="7"/>
  <c r="S1588" i="7"/>
  <c r="AB1587" i="7"/>
  <c r="AA1587" i="7"/>
  <c r="W1587" i="7"/>
  <c r="Z1587" i="7" s="1"/>
  <c r="X1587" i="7"/>
  <c r="T1587" i="7"/>
  <c r="S1587" i="7"/>
  <c r="AB1586" i="7"/>
  <c r="AA1586" i="7"/>
  <c r="W1586" i="7"/>
  <c r="Z1586" i="7" s="1"/>
  <c r="X1586" i="7"/>
  <c r="T1586" i="7"/>
  <c r="S1586" i="7"/>
  <c r="AB1585" i="7"/>
  <c r="AA1585" i="7"/>
  <c r="W1585" i="7"/>
  <c r="X1585" i="7"/>
  <c r="T1585" i="7"/>
  <c r="S1585" i="7"/>
  <c r="AB1584" i="7"/>
  <c r="AA1584" i="7"/>
  <c r="W1584" i="7"/>
  <c r="Y1584" i="7" s="1"/>
  <c r="Z1584" i="7"/>
  <c r="X1584" i="7"/>
  <c r="T1584" i="7"/>
  <c r="S1584" i="7"/>
  <c r="AB1583" i="7"/>
  <c r="AA1583" i="7"/>
  <c r="W1583" i="7"/>
  <c r="Y1583" i="7" s="1"/>
  <c r="X1583" i="7"/>
  <c r="T1583" i="7"/>
  <c r="S1583" i="7"/>
  <c r="AB1582" i="7"/>
  <c r="AA1582" i="7"/>
  <c r="W1582" i="7"/>
  <c r="X1582" i="7"/>
  <c r="T1582" i="7"/>
  <c r="S1582" i="7"/>
  <c r="AB1581" i="7"/>
  <c r="AA1581" i="7"/>
  <c r="W1581" i="7"/>
  <c r="Y1581" i="7" s="1"/>
  <c r="X1581" i="7"/>
  <c r="T1581" i="7"/>
  <c r="S1581" i="7"/>
  <c r="AB1580" i="7"/>
  <c r="AA1580" i="7"/>
  <c r="W1580" i="7"/>
  <c r="X1580" i="7"/>
  <c r="T1580" i="7"/>
  <c r="S1580" i="7"/>
  <c r="AB1579" i="7"/>
  <c r="AA1579" i="7"/>
  <c r="W1579" i="7"/>
  <c r="Y1579" i="7" s="1"/>
  <c r="X1579" i="7"/>
  <c r="T1579" i="7"/>
  <c r="S1579" i="7"/>
  <c r="AB1578" i="7"/>
  <c r="AA1578" i="7"/>
  <c r="W1578" i="7"/>
  <c r="Y1578" i="7" s="1"/>
  <c r="X1578" i="7"/>
  <c r="T1578" i="7"/>
  <c r="S1578" i="7"/>
  <c r="AB1577" i="7"/>
  <c r="AA1577" i="7"/>
  <c r="W1577" i="7"/>
  <c r="X1577" i="7"/>
  <c r="T1577" i="7"/>
  <c r="S1577" i="7"/>
  <c r="AB1576" i="7"/>
  <c r="AA1576" i="7"/>
  <c r="W1576" i="7"/>
  <c r="Z1576" i="7" s="1"/>
  <c r="X1576" i="7"/>
  <c r="T1576" i="7"/>
  <c r="S1576" i="7"/>
  <c r="AB1575" i="7"/>
  <c r="AA1575" i="7"/>
  <c r="W1575" i="7"/>
  <c r="Z1575" i="7" s="1"/>
  <c r="X1575" i="7"/>
  <c r="T1575" i="7"/>
  <c r="S1575" i="7"/>
  <c r="AB1574" i="7"/>
  <c r="AA1574" i="7"/>
  <c r="W1574" i="7"/>
  <c r="Z1574" i="7" s="1"/>
  <c r="X1574" i="7"/>
  <c r="T1574" i="7"/>
  <c r="S1574" i="7"/>
  <c r="AB1573" i="7"/>
  <c r="AA1573" i="7"/>
  <c r="W1573" i="7"/>
  <c r="Z1573" i="7" s="1"/>
  <c r="X1573" i="7"/>
  <c r="T1573" i="7"/>
  <c r="S1573" i="7"/>
  <c r="AB1572" i="7"/>
  <c r="AA1572" i="7"/>
  <c r="W1572" i="7"/>
  <c r="Z1572" i="7" s="1"/>
  <c r="X1572" i="7"/>
  <c r="T1572" i="7"/>
  <c r="S1572" i="7"/>
  <c r="AB1571" i="7"/>
  <c r="AA1571" i="7"/>
  <c r="W1571" i="7"/>
  <c r="Z1571" i="7" s="1"/>
  <c r="X1571" i="7"/>
  <c r="T1571" i="7"/>
  <c r="S1571" i="7"/>
  <c r="AB1570" i="7"/>
  <c r="AA1570" i="7"/>
  <c r="W1570" i="7"/>
  <c r="Z1570" i="7" s="1"/>
  <c r="X1570" i="7"/>
  <c r="T1570" i="7"/>
  <c r="S1570" i="7"/>
  <c r="AB1569" i="7"/>
  <c r="AA1569" i="7"/>
  <c r="W1569" i="7"/>
  <c r="X1569" i="7"/>
  <c r="T1569" i="7"/>
  <c r="S1569" i="7"/>
  <c r="AB1568" i="7"/>
  <c r="AA1568" i="7"/>
  <c r="W1568" i="7"/>
  <c r="X1568" i="7"/>
  <c r="T1568" i="7"/>
  <c r="S1568" i="7"/>
  <c r="AB1567" i="7"/>
  <c r="AA1567" i="7"/>
  <c r="W1567" i="7"/>
  <c r="Y1567" i="7" s="1"/>
  <c r="X1567" i="7"/>
  <c r="T1567" i="7"/>
  <c r="S1567" i="7"/>
  <c r="AB1566" i="7"/>
  <c r="AA1566" i="7"/>
  <c r="W1566" i="7"/>
  <c r="Y1566" i="7" s="1"/>
  <c r="X1566" i="7"/>
  <c r="T1566" i="7"/>
  <c r="S1566" i="7"/>
  <c r="AB1565" i="7"/>
  <c r="AA1565" i="7"/>
  <c r="W1565" i="7"/>
  <c r="X1565" i="7"/>
  <c r="T1565" i="7"/>
  <c r="S1565" i="7"/>
  <c r="AB1564" i="7"/>
  <c r="AA1564" i="7"/>
  <c r="W1564" i="7"/>
  <c r="Y1564" i="7" s="1"/>
  <c r="X1564" i="7"/>
  <c r="T1564" i="7"/>
  <c r="S1564" i="7"/>
  <c r="AB1563" i="7"/>
  <c r="AA1563" i="7"/>
  <c r="W1563" i="7"/>
  <c r="X1563" i="7"/>
  <c r="T1563" i="7"/>
  <c r="S1563" i="7"/>
  <c r="AB1562" i="7"/>
  <c r="AA1562" i="7"/>
  <c r="W1562" i="7"/>
  <c r="Y1562" i="7" s="1"/>
  <c r="X1562" i="7"/>
  <c r="T1562" i="7"/>
  <c r="S1562" i="7"/>
  <c r="AB1561" i="7"/>
  <c r="AA1561" i="7"/>
  <c r="W1561" i="7"/>
  <c r="Z1561" i="7" s="1"/>
  <c r="X1561" i="7"/>
  <c r="T1561" i="7"/>
  <c r="S1561" i="7"/>
  <c r="AB1560" i="7"/>
  <c r="AA1560" i="7"/>
  <c r="W1560" i="7"/>
  <c r="X1560" i="7"/>
  <c r="T1560" i="7"/>
  <c r="S1560" i="7"/>
  <c r="AB1559" i="7"/>
  <c r="AA1559" i="7"/>
  <c r="W1559" i="7"/>
  <c r="Z1559" i="7" s="1"/>
  <c r="X1559" i="7"/>
  <c r="T1559" i="7"/>
  <c r="S1559" i="7"/>
  <c r="AB1558" i="7"/>
  <c r="AA1558" i="7"/>
  <c r="W1558" i="7"/>
  <c r="X1558" i="7"/>
  <c r="T1558" i="7"/>
  <c r="S1558" i="7"/>
  <c r="AB1557" i="7"/>
  <c r="AA1557" i="7"/>
  <c r="W1557" i="7"/>
  <c r="Z1557" i="7" s="1"/>
  <c r="X1557" i="7"/>
  <c r="T1557" i="7"/>
  <c r="S1557" i="7"/>
  <c r="AB1556" i="7"/>
  <c r="AA1556" i="7"/>
  <c r="W1556" i="7"/>
  <c r="X1556" i="7"/>
  <c r="T1556" i="7"/>
  <c r="S1556" i="7"/>
  <c r="AB1555" i="7"/>
  <c r="AA1555" i="7"/>
  <c r="W1555" i="7"/>
  <c r="Z1555" i="7" s="1"/>
  <c r="X1555" i="7"/>
  <c r="T1555" i="7"/>
  <c r="S1555" i="7"/>
  <c r="AB1554" i="7"/>
  <c r="AA1554" i="7"/>
  <c r="W1554" i="7"/>
  <c r="X1554" i="7"/>
  <c r="T1554" i="7"/>
  <c r="S1554" i="7"/>
  <c r="AB1553" i="7"/>
  <c r="AA1553" i="7"/>
  <c r="W1553" i="7"/>
  <c r="Z1553" i="7" s="1"/>
  <c r="X1553" i="7"/>
  <c r="T1553" i="7"/>
  <c r="S1553" i="7"/>
  <c r="AB1552" i="7"/>
  <c r="AA1552" i="7"/>
  <c r="W1552" i="7"/>
  <c r="X1552" i="7"/>
  <c r="T1552" i="7"/>
  <c r="S1552" i="7"/>
  <c r="AB1551" i="7"/>
  <c r="AA1551" i="7"/>
  <c r="W1551" i="7"/>
  <c r="Y1551" i="7" s="1"/>
  <c r="X1551" i="7"/>
  <c r="T1551" i="7"/>
  <c r="S1551" i="7"/>
  <c r="AB1550" i="7"/>
  <c r="AA1550" i="7"/>
  <c r="W1550" i="7"/>
  <c r="X1550" i="7"/>
  <c r="T1550" i="7"/>
  <c r="S1550" i="7"/>
  <c r="AB1549" i="7"/>
  <c r="AA1549" i="7"/>
  <c r="W1549" i="7"/>
  <c r="Y1549" i="7" s="1"/>
  <c r="X1549" i="7"/>
  <c r="T1549" i="7"/>
  <c r="S1549" i="7"/>
  <c r="AB1548" i="7"/>
  <c r="AA1548" i="7"/>
  <c r="W1548" i="7"/>
  <c r="Y1548" i="7" s="1"/>
  <c r="X1548" i="7"/>
  <c r="T1548" i="7"/>
  <c r="S1548" i="7"/>
  <c r="AB1547" i="7"/>
  <c r="AA1547" i="7"/>
  <c r="W1547" i="7"/>
  <c r="Y1547" i="7" s="1"/>
  <c r="X1547" i="7"/>
  <c r="T1547" i="7"/>
  <c r="S1547" i="7"/>
  <c r="AB1546" i="7"/>
  <c r="AA1546" i="7"/>
  <c r="W1546" i="7"/>
  <c r="X1546" i="7"/>
  <c r="T1546" i="7"/>
  <c r="S1546" i="7"/>
  <c r="AB1545" i="7"/>
  <c r="AA1545" i="7"/>
  <c r="W1545" i="7"/>
  <c r="X1545" i="7"/>
  <c r="T1545" i="7"/>
  <c r="S1545" i="7"/>
  <c r="AB1544" i="7"/>
  <c r="AA1544" i="7"/>
  <c r="W1544" i="7"/>
  <c r="Z1544" i="7" s="1"/>
  <c r="X1544" i="7"/>
  <c r="T1544" i="7"/>
  <c r="S1544" i="7"/>
  <c r="AB1543" i="7"/>
  <c r="AA1543" i="7"/>
  <c r="W1543" i="7"/>
  <c r="Z1543" i="7" s="1"/>
  <c r="X1543" i="7"/>
  <c r="T1543" i="7"/>
  <c r="S1543" i="7"/>
  <c r="AB1542" i="7"/>
  <c r="AA1542" i="7"/>
  <c r="W1542" i="7"/>
  <c r="Z1542" i="7" s="1"/>
  <c r="X1542" i="7"/>
  <c r="T1542" i="7"/>
  <c r="S1542" i="7"/>
  <c r="AB1541" i="7"/>
  <c r="AA1541" i="7"/>
  <c r="W1541" i="7"/>
  <c r="Z1541" i="7" s="1"/>
  <c r="X1541" i="7"/>
  <c r="T1541" i="7"/>
  <c r="S1541" i="7"/>
  <c r="AB1540" i="7"/>
  <c r="AA1540" i="7"/>
  <c r="W1540" i="7"/>
  <c r="Z1540" i="7" s="1"/>
  <c r="X1540" i="7"/>
  <c r="T1540" i="7"/>
  <c r="S1540" i="7"/>
  <c r="AB1539" i="7"/>
  <c r="AA1539" i="7"/>
  <c r="W1539" i="7"/>
  <c r="Z1539" i="7" s="1"/>
  <c r="X1539" i="7"/>
  <c r="T1539" i="7"/>
  <c r="S1539" i="7"/>
  <c r="AB1538" i="7"/>
  <c r="AA1538" i="7"/>
  <c r="W1538" i="7"/>
  <c r="Z1538" i="7" s="1"/>
  <c r="X1538" i="7"/>
  <c r="T1538" i="7"/>
  <c r="S1538" i="7"/>
  <c r="AB1537" i="7"/>
  <c r="AA1537" i="7"/>
  <c r="W1537" i="7"/>
  <c r="Y1537" i="7" s="1"/>
  <c r="X1537" i="7"/>
  <c r="T1537" i="7"/>
  <c r="S1537" i="7"/>
  <c r="AB1536" i="7"/>
  <c r="AA1536" i="7"/>
  <c r="W1536" i="7"/>
  <c r="Y1536" i="7" s="1"/>
  <c r="X1536" i="7"/>
  <c r="T1536" i="7"/>
  <c r="S1536" i="7"/>
  <c r="AB1535" i="7"/>
  <c r="AA1535" i="7"/>
  <c r="W1535" i="7"/>
  <c r="X1535" i="7"/>
  <c r="T1535" i="7"/>
  <c r="S1535" i="7"/>
  <c r="AB1534" i="7"/>
  <c r="AA1534" i="7"/>
  <c r="W1534" i="7"/>
  <c r="Y1534" i="7" s="1"/>
  <c r="X1534" i="7"/>
  <c r="T1534" i="7"/>
  <c r="S1534" i="7"/>
  <c r="AB1533" i="7"/>
  <c r="AA1533" i="7"/>
  <c r="W1533" i="7"/>
  <c r="X1533" i="7"/>
  <c r="T1533" i="7"/>
  <c r="S1533" i="7"/>
  <c r="AB1532" i="7"/>
  <c r="AA1532" i="7"/>
  <c r="W1532" i="7"/>
  <c r="Y1532" i="7" s="1"/>
  <c r="X1532" i="7"/>
  <c r="T1532" i="7"/>
  <c r="S1532" i="7"/>
  <c r="AB1531" i="7"/>
  <c r="AA1531" i="7"/>
  <c r="W1531" i="7"/>
  <c r="Y1531" i="7" s="1"/>
  <c r="X1531" i="7"/>
  <c r="T1531" i="7"/>
  <c r="S1531" i="7"/>
  <c r="AB1530" i="7"/>
  <c r="AA1530" i="7"/>
  <c r="W1530" i="7"/>
  <c r="Y1530" i="7" s="1"/>
  <c r="X1530" i="7"/>
  <c r="T1530" i="7"/>
  <c r="S1530" i="7"/>
  <c r="AB1529" i="7"/>
  <c r="AA1529" i="7"/>
  <c r="W1529" i="7"/>
  <c r="Z1529" i="7" s="1"/>
  <c r="X1529" i="7"/>
  <c r="T1529" i="7"/>
  <c r="S1529" i="7"/>
  <c r="AB1528" i="7"/>
  <c r="AA1528" i="7"/>
  <c r="W1528" i="7"/>
  <c r="X1528" i="7"/>
  <c r="T1528" i="7"/>
  <c r="S1528" i="7"/>
  <c r="AB1527" i="7"/>
  <c r="AA1527" i="7"/>
  <c r="W1527" i="7"/>
  <c r="Z1527" i="7" s="1"/>
  <c r="X1527" i="7"/>
  <c r="T1527" i="7"/>
  <c r="S1527" i="7"/>
  <c r="AB1526" i="7"/>
  <c r="AA1526" i="7"/>
  <c r="W1526" i="7"/>
  <c r="Z1526" i="7" s="1"/>
  <c r="X1526" i="7"/>
  <c r="T1526" i="7"/>
  <c r="S1526" i="7"/>
  <c r="AB1525" i="7"/>
  <c r="AA1525" i="7"/>
  <c r="W1525" i="7"/>
  <c r="Z1525" i="7" s="1"/>
  <c r="X1525" i="7"/>
  <c r="T1525" i="7"/>
  <c r="S1525" i="7"/>
  <c r="AB1524" i="7"/>
  <c r="AA1524" i="7"/>
  <c r="W1524" i="7"/>
  <c r="Z1524" i="7" s="1"/>
  <c r="X1524" i="7"/>
  <c r="T1524" i="7"/>
  <c r="S1524" i="7"/>
  <c r="AB1523" i="7"/>
  <c r="AA1523" i="7"/>
  <c r="W1523" i="7"/>
  <c r="Z1523" i="7" s="1"/>
  <c r="X1523" i="7"/>
  <c r="T1523" i="7"/>
  <c r="S1523" i="7"/>
  <c r="AB1522" i="7"/>
  <c r="AA1522" i="7"/>
  <c r="W1522" i="7"/>
  <c r="Z1522" i="7" s="1"/>
  <c r="X1522" i="7"/>
  <c r="T1522" i="7"/>
  <c r="S1522" i="7"/>
  <c r="AB1521" i="7"/>
  <c r="AA1521" i="7"/>
  <c r="W1521" i="7"/>
  <c r="Y1521" i="7" s="1"/>
  <c r="X1521" i="7"/>
  <c r="T1521" i="7"/>
  <c r="S1521" i="7"/>
  <c r="AB1520" i="7"/>
  <c r="AA1520" i="7"/>
  <c r="W1520" i="7"/>
  <c r="X1520" i="7"/>
  <c r="T1520" i="7"/>
  <c r="S1520" i="7"/>
  <c r="AB1519" i="7"/>
  <c r="AA1519" i="7"/>
  <c r="W1519" i="7"/>
  <c r="Y1519" i="7" s="1"/>
  <c r="X1519" i="7"/>
  <c r="T1519" i="7"/>
  <c r="S1519" i="7"/>
  <c r="AB1518" i="7"/>
  <c r="AA1518" i="7"/>
  <c r="W1518" i="7"/>
  <c r="Y1518" i="7" s="1"/>
  <c r="X1518" i="7"/>
  <c r="T1518" i="7"/>
  <c r="S1518" i="7"/>
  <c r="AB1517" i="7"/>
  <c r="AA1517" i="7"/>
  <c r="W1517" i="7"/>
  <c r="Y1517" i="7" s="1"/>
  <c r="X1517" i="7"/>
  <c r="T1517" i="7"/>
  <c r="S1517" i="7"/>
  <c r="AB1516" i="7"/>
  <c r="AA1516" i="7"/>
  <c r="W1516" i="7"/>
  <c r="X1516" i="7"/>
  <c r="T1516" i="7"/>
  <c r="S1516" i="7"/>
  <c r="AB1515" i="7"/>
  <c r="AA1515" i="7"/>
  <c r="W1515" i="7"/>
  <c r="Y1515" i="7" s="1"/>
  <c r="X1515" i="7"/>
  <c r="T1515" i="7"/>
  <c r="S1515" i="7"/>
  <c r="AB1514" i="7"/>
  <c r="AA1514" i="7"/>
  <c r="W1514" i="7"/>
  <c r="Y1514" i="7" s="1"/>
  <c r="X1514" i="7"/>
  <c r="T1514" i="7"/>
  <c r="S1514" i="7"/>
  <c r="AB1513" i="7"/>
  <c r="AA1513" i="7"/>
  <c r="W1513" i="7"/>
  <c r="X1513" i="7"/>
  <c r="T1513" i="7"/>
  <c r="S1513" i="7"/>
  <c r="AB1512" i="7"/>
  <c r="AA1512" i="7"/>
  <c r="W1512" i="7"/>
  <c r="Z1512" i="7" s="1"/>
  <c r="X1512" i="7"/>
  <c r="T1512" i="7"/>
  <c r="S1512" i="7"/>
  <c r="AB1511" i="7"/>
  <c r="AA1511" i="7"/>
  <c r="W1511" i="7"/>
  <c r="Z1511" i="7" s="1"/>
  <c r="X1511" i="7"/>
  <c r="T1511" i="7"/>
  <c r="S1511" i="7"/>
  <c r="AB1510" i="7"/>
  <c r="AA1510" i="7"/>
  <c r="W1510" i="7"/>
  <c r="Z1510" i="7" s="1"/>
  <c r="X1510" i="7"/>
  <c r="T1510" i="7"/>
  <c r="S1510" i="7"/>
  <c r="AB1509" i="7"/>
  <c r="AA1509" i="7"/>
  <c r="W1509" i="7"/>
  <c r="Z1509" i="7" s="1"/>
  <c r="X1509" i="7"/>
  <c r="T1509" i="7"/>
  <c r="S1509" i="7"/>
  <c r="AB1508" i="7"/>
  <c r="AA1508" i="7"/>
  <c r="W1508" i="7"/>
  <c r="Z1508" i="7" s="1"/>
  <c r="X1508" i="7"/>
  <c r="T1508" i="7"/>
  <c r="S1508" i="7"/>
  <c r="AB1507" i="7"/>
  <c r="AA1507" i="7"/>
  <c r="W1507" i="7"/>
  <c r="Z1507" i="7" s="1"/>
  <c r="X1507" i="7"/>
  <c r="T1507" i="7"/>
  <c r="S1507" i="7"/>
  <c r="AB1506" i="7"/>
  <c r="AA1506" i="7"/>
  <c r="W1506" i="7"/>
  <c r="Z1506" i="7" s="1"/>
  <c r="X1506" i="7"/>
  <c r="T1506" i="7"/>
  <c r="S1506" i="7"/>
  <c r="AB1505" i="7"/>
  <c r="AA1505" i="7"/>
  <c r="W1505" i="7"/>
  <c r="Z1505" i="7" s="1"/>
  <c r="X1505" i="7"/>
  <c r="T1505" i="7"/>
  <c r="S1505" i="7"/>
  <c r="AB1504" i="7"/>
  <c r="AA1504" i="7"/>
  <c r="W1504" i="7"/>
  <c r="X1504" i="7"/>
  <c r="T1504" i="7"/>
  <c r="S1504" i="7"/>
  <c r="AB1503" i="7"/>
  <c r="AA1503" i="7"/>
  <c r="W1503" i="7"/>
  <c r="Y1503" i="7" s="1"/>
  <c r="X1503" i="7"/>
  <c r="T1503" i="7"/>
  <c r="S1503" i="7"/>
  <c r="AB1502" i="7"/>
  <c r="AA1502" i="7"/>
  <c r="W1502" i="7"/>
  <c r="Y1502" i="7" s="1"/>
  <c r="X1502" i="7"/>
  <c r="T1502" i="7"/>
  <c r="S1502" i="7"/>
  <c r="AB1501" i="7"/>
  <c r="AA1501" i="7"/>
  <c r="W1501" i="7"/>
  <c r="X1501" i="7"/>
  <c r="T1501" i="7"/>
  <c r="S1501" i="7"/>
  <c r="AB1500" i="7"/>
  <c r="AA1500" i="7"/>
  <c r="W1500" i="7"/>
  <c r="Y1500" i="7" s="1"/>
  <c r="X1500" i="7"/>
  <c r="T1500" i="7"/>
  <c r="S1500" i="7"/>
  <c r="AB1499" i="7"/>
  <c r="AA1499" i="7"/>
  <c r="W1499" i="7"/>
  <c r="Y1499" i="7" s="1"/>
  <c r="Z1499" i="7"/>
  <c r="X1499" i="7"/>
  <c r="T1499" i="7"/>
  <c r="S1499" i="7"/>
  <c r="AB1498" i="7"/>
  <c r="AA1498" i="7"/>
  <c r="W1498" i="7"/>
  <c r="Y1498" i="7" s="1"/>
  <c r="X1498" i="7"/>
  <c r="T1498" i="7"/>
  <c r="S1498" i="7"/>
  <c r="AB1497" i="7"/>
  <c r="AA1497" i="7"/>
  <c r="W1497" i="7"/>
  <c r="Z1497" i="7" s="1"/>
  <c r="X1497" i="7"/>
  <c r="T1497" i="7"/>
  <c r="S1497" i="7"/>
  <c r="AB1496" i="7"/>
  <c r="AA1496" i="7"/>
  <c r="W1496" i="7"/>
  <c r="X1496" i="7"/>
  <c r="T1496" i="7"/>
  <c r="S1496" i="7"/>
  <c r="AB1495" i="7"/>
  <c r="AA1495" i="7"/>
  <c r="W1495" i="7"/>
  <c r="Z1495" i="7" s="1"/>
  <c r="X1495" i="7"/>
  <c r="T1495" i="7"/>
  <c r="S1495" i="7"/>
  <c r="AB1494" i="7"/>
  <c r="AA1494" i="7"/>
  <c r="W1494" i="7"/>
  <c r="Z1494" i="7" s="1"/>
  <c r="X1494" i="7"/>
  <c r="T1494" i="7"/>
  <c r="S1494" i="7"/>
  <c r="AB1493" i="7"/>
  <c r="AA1493" i="7"/>
  <c r="W1493" i="7"/>
  <c r="Z1493" i="7" s="1"/>
  <c r="X1493" i="7"/>
  <c r="T1493" i="7"/>
  <c r="S1493" i="7"/>
  <c r="AB1492" i="7"/>
  <c r="AA1492" i="7"/>
  <c r="W1492" i="7"/>
  <c r="Z1492" i="7" s="1"/>
  <c r="X1492" i="7"/>
  <c r="T1492" i="7"/>
  <c r="S1492" i="7"/>
  <c r="AB1491" i="7"/>
  <c r="AA1491" i="7"/>
  <c r="W1491" i="7"/>
  <c r="Z1491" i="7" s="1"/>
  <c r="X1491" i="7"/>
  <c r="T1491" i="7"/>
  <c r="S1491" i="7"/>
  <c r="AB1490" i="7"/>
  <c r="AA1490" i="7"/>
  <c r="W1490" i="7"/>
  <c r="Z1490" i="7" s="1"/>
  <c r="X1490" i="7"/>
  <c r="T1490" i="7"/>
  <c r="S1490" i="7"/>
  <c r="AB1489" i="7"/>
  <c r="AA1489" i="7"/>
  <c r="W1489" i="7"/>
  <c r="Z1489" i="7" s="1"/>
  <c r="X1489" i="7"/>
  <c r="T1489" i="7"/>
  <c r="S1489" i="7"/>
  <c r="AB1488" i="7"/>
  <c r="AA1488" i="7"/>
  <c r="W1488" i="7"/>
  <c r="Z1488" i="7" s="1"/>
  <c r="X1488" i="7"/>
  <c r="T1488" i="7"/>
  <c r="S1488" i="7"/>
  <c r="AB1487" i="7"/>
  <c r="AA1487" i="7"/>
  <c r="W1487" i="7"/>
  <c r="Y1487" i="7" s="1"/>
  <c r="X1487" i="7"/>
  <c r="T1487" i="7"/>
  <c r="S1487" i="7"/>
  <c r="AB1486" i="7"/>
  <c r="AA1486" i="7"/>
  <c r="W1486" i="7"/>
  <c r="X1486" i="7"/>
  <c r="T1486" i="7"/>
  <c r="S1486" i="7"/>
  <c r="AB1485" i="7"/>
  <c r="AA1485" i="7"/>
  <c r="W1485" i="7"/>
  <c r="Y1485" i="7" s="1"/>
  <c r="X1485" i="7"/>
  <c r="T1485" i="7"/>
  <c r="S1485" i="7"/>
  <c r="AB1484" i="7"/>
  <c r="AA1484" i="7"/>
  <c r="W1484" i="7"/>
  <c r="Y1484" i="7" s="1"/>
  <c r="X1484" i="7"/>
  <c r="T1484" i="7"/>
  <c r="S1484" i="7"/>
  <c r="AB1483" i="7"/>
  <c r="AA1483" i="7"/>
  <c r="W1483" i="7"/>
  <c r="Y1483" i="7" s="1"/>
  <c r="X1483" i="7"/>
  <c r="T1483" i="7"/>
  <c r="S1483" i="7"/>
  <c r="AB1482" i="7"/>
  <c r="AA1482" i="7"/>
  <c r="W1482" i="7"/>
  <c r="X1482" i="7"/>
  <c r="T1482" i="7"/>
  <c r="S1482" i="7"/>
  <c r="AB1481" i="7"/>
  <c r="AA1481" i="7"/>
  <c r="W1481" i="7"/>
  <c r="X1481" i="7"/>
  <c r="T1481" i="7"/>
  <c r="S1481" i="7"/>
  <c r="AB1480" i="7"/>
  <c r="AA1480" i="7"/>
  <c r="W1480" i="7"/>
  <c r="Z1480" i="7" s="1"/>
  <c r="X1480" i="7"/>
  <c r="T1480" i="7"/>
  <c r="S1480" i="7"/>
  <c r="AB1479" i="7"/>
  <c r="AA1479" i="7"/>
  <c r="W1479" i="7"/>
  <c r="Z1479" i="7" s="1"/>
  <c r="X1479" i="7"/>
  <c r="T1479" i="7"/>
  <c r="S1479" i="7"/>
  <c r="AB1478" i="7"/>
  <c r="AA1478" i="7"/>
  <c r="W1478" i="7"/>
  <c r="Z1478" i="7" s="1"/>
  <c r="X1478" i="7"/>
  <c r="T1478" i="7"/>
  <c r="S1478" i="7"/>
  <c r="AB1477" i="7"/>
  <c r="AA1477" i="7"/>
  <c r="W1477" i="7"/>
  <c r="Z1477" i="7" s="1"/>
  <c r="X1477" i="7"/>
  <c r="T1477" i="7"/>
  <c r="S1477" i="7"/>
  <c r="AB1476" i="7"/>
  <c r="AA1476" i="7"/>
  <c r="W1476" i="7"/>
  <c r="Z1476" i="7" s="1"/>
  <c r="X1476" i="7"/>
  <c r="T1476" i="7"/>
  <c r="S1476" i="7"/>
  <c r="AB1475" i="7"/>
  <c r="AA1475" i="7"/>
  <c r="W1475" i="7"/>
  <c r="Z1475" i="7" s="1"/>
  <c r="X1475" i="7"/>
  <c r="T1475" i="7"/>
  <c r="S1475" i="7"/>
  <c r="AB1474" i="7"/>
  <c r="AA1474" i="7"/>
  <c r="W1474" i="7"/>
  <c r="Z1474" i="7" s="1"/>
  <c r="X1474" i="7"/>
  <c r="T1474" i="7"/>
  <c r="S1474" i="7"/>
  <c r="AB1473" i="7"/>
  <c r="AA1473" i="7"/>
  <c r="W1473" i="7"/>
  <c r="Y1473" i="7" s="1"/>
  <c r="X1473" i="7"/>
  <c r="T1473" i="7"/>
  <c r="S1473" i="7"/>
  <c r="AB1472" i="7"/>
  <c r="AA1472" i="7"/>
  <c r="W1472" i="7"/>
  <c r="Y1472" i="7" s="1"/>
  <c r="X1472" i="7"/>
  <c r="T1472" i="7"/>
  <c r="S1472" i="7"/>
  <c r="AB1471" i="7"/>
  <c r="AA1471" i="7"/>
  <c r="W1471" i="7"/>
  <c r="Y1471" i="7" s="1"/>
  <c r="X1471" i="7"/>
  <c r="T1471" i="7"/>
  <c r="S1471" i="7"/>
  <c r="AB1470" i="7"/>
  <c r="AA1470" i="7"/>
  <c r="W1470" i="7"/>
  <c r="Y1470" i="7" s="1"/>
  <c r="X1470" i="7"/>
  <c r="T1470" i="7"/>
  <c r="S1470" i="7"/>
  <c r="AB1469" i="7"/>
  <c r="AA1469" i="7"/>
  <c r="W1469" i="7"/>
  <c r="X1469" i="7"/>
  <c r="T1469" i="7"/>
  <c r="S1469" i="7"/>
  <c r="AB1468" i="7"/>
  <c r="AA1468" i="7"/>
  <c r="W1468" i="7"/>
  <c r="Y1468" i="7" s="1"/>
  <c r="X1468" i="7"/>
  <c r="T1468" i="7"/>
  <c r="S1468" i="7"/>
  <c r="AB1467" i="7"/>
  <c r="AA1467" i="7"/>
  <c r="W1467" i="7"/>
  <c r="Y1467" i="7" s="1"/>
  <c r="X1467" i="7"/>
  <c r="T1467" i="7"/>
  <c r="S1467" i="7"/>
  <c r="AB1466" i="7"/>
  <c r="AA1466" i="7"/>
  <c r="W1466" i="7"/>
  <c r="Y1466" i="7" s="1"/>
  <c r="X1466" i="7"/>
  <c r="T1466" i="7"/>
  <c r="S1466" i="7"/>
  <c r="AB1465" i="7"/>
  <c r="AA1465" i="7"/>
  <c r="W1465" i="7"/>
  <c r="Z1465" i="7" s="1"/>
  <c r="X1465" i="7"/>
  <c r="T1465" i="7"/>
  <c r="S1465" i="7"/>
  <c r="AB1464" i="7"/>
  <c r="AA1464" i="7"/>
  <c r="W1464" i="7"/>
  <c r="X1464" i="7"/>
  <c r="T1464" i="7"/>
  <c r="S1464" i="7"/>
  <c r="AB1463" i="7"/>
  <c r="AA1463" i="7"/>
  <c r="W1463" i="7"/>
  <c r="Z1463" i="7" s="1"/>
  <c r="X1463" i="7"/>
  <c r="T1463" i="7"/>
  <c r="S1463" i="7"/>
  <c r="AB1462" i="7"/>
  <c r="AA1462" i="7"/>
  <c r="W1462" i="7"/>
  <c r="Z1462" i="7" s="1"/>
  <c r="X1462" i="7"/>
  <c r="T1462" i="7"/>
  <c r="S1462" i="7"/>
  <c r="AB1461" i="7"/>
  <c r="AA1461" i="7"/>
  <c r="W1461" i="7"/>
  <c r="Z1461" i="7" s="1"/>
  <c r="X1461" i="7"/>
  <c r="T1461" i="7"/>
  <c r="S1461" i="7"/>
  <c r="AB1460" i="7"/>
  <c r="AA1460" i="7"/>
  <c r="W1460" i="7"/>
  <c r="Z1460" i="7" s="1"/>
  <c r="Y1460" i="7"/>
  <c r="X1460" i="7"/>
  <c r="T1460" i="7"/>
  <c r="S1460" i="7"/>
  <c r="AB1459" i="7"/>
  <c r="AA1459" i="7"/>
  <c r="W1459" i="7"/>
  <c r="Z1459" i="7" s="1"/>
  <c r="X1459" i="7"/>
  <c r="T1459" i="7"/>
  <c r="S1459" i="7"/>
  <c r="AB1458" i="7"/>
  <c r="AA1458" i="7"/>
  <c r="W1458" i="7"/>
  <c r="Z1458" i="7" s="1"/>
  <c r="X1458" i="7"/>
  <c r="T1458" i="7"/>
  <c r="S1458" i="7"/>
  <c r="AB1457" i="7"/>
  <c r="AA1457" i="7"/>
  <c r="W1457" i="7"/>
  <c r="Y1457" i="7" s="1"/>
  <c r="X1457" i="7"/>
  <c r="T1457" i="7"/>
  <c r="S1457" i="7"/>
  <c r="AB1456" i="7"/>
  <c r="AA1456" i="7"/>
  <c r="W1456" i="7"/>
  <c r="X1456" i="7"/>
  <c r="T1456" i="7"/>
  <c r="S1456" i="7"/>
  <c r="AB1455" i="7"/>
  <c r="AA1455" i="7"/>
  <c r="W1455" i="7"/>
  <c r="Y1455" i="7" s="1"/>
  <c r="X1455" i="7"/>
  <c r="T1455" i="7"/>
  <c r="S1455" i="7"/>
  <c r="AB1454" i="7"/>
  <c r="AA1454" i="7"/>
  <c r="W1454" i="7"/>
  <c r="Y1454" i="7" s="1"/>
  <c r="X1454" i="7"/>
  <c r="T1454" i="7"/>
  <c r="S1454" i="7"/>
  <c r="AB1453" i="7"/>
  <c r="AA1453" i="7"/>
  <c r="W1453" i="7"/>
  <c r="Y1453" i="7" s="1"/>
  <c r="X1453" i="7"/>
  <c r="T1453" i="7"/>
  <c r="S1453" i="7"/>
  <c r="AB1452" i="7"/>
  <c r="AA1452" i="7"/>
  <c r="W1452" i="7"/>
  <c r="X1452" i="7"/>
  <c r="T1452" i="7"/>
  <c r="S1452" i="7"/>
  <c r="AB1451" i="7"/>
  <c r="AA1451" i="7"/>
  <c r="W1451" i="7"/>
  <c r="Y1451" i="7" s="1"/>
  <c r="X1451" i="7"/>
  <c r="T1451" i="7"/>
  <c r="S1451" i="7"/>
  <c r="AB1450" i="7"/>
  <c r="AA1450" i="7"/>
  <c r="W1450" i="7"/>
  <c r="Y1450" i="7" s="1"/>
  <c r="X1450" i="7"/>
  <c r="T1450" i="7"/>
  <c r="S1450" i="7"/>
  <c r="AB1449" i="7"/>
  <c r="AA1449" i="7"/>
  <c r="W1449" i="7"/>
  <c r="X1449" i="7"/>
  <c r="T1449" i="7"/>
  <c r="S1449" i="7"/>
  <c r="AB1448" i="7"/>
  <c r="AA1448" i="7"/>
  <c r="W1448" i="7"/>
  <c r="Z1448" i="7" s="1"/>
  <c r="X1448" i="7"/>
  <c r="T1448" i="7"/>
  <c r="S1448" i="7"/>
  <c r="AB1447" i="7"/>
  <c r="AA1447" i="7"/>
  <c r="W1447" i="7"/>
  <c r="Z1447" i="7" s="1"/>
  <c r="X1447" i="7"/>
  <c r="T1447" i="7"/>
  <c r="S1447" i="7"/>
  <c r="AB1446" i="7"/>
  <c r="AA1446" i="7"/>
  <c r="W1446" i="7"/>
  <c r="Z1446" i="7" s="1"/>
  <c r="X1446" i="7"/>
  <c r="T1446" i="7"/>
  <c r="S1446" i="7"/>
  <c r="AB1445" i="7"/>
  <c r="AA1445" i="7"/>
  <c r="W1445" i="7"/>
  <c r="Z1445" i="7" s="1"/>
  <c r="X1445" i="7"/>
  <c r="T1445" i="7"/>
  <c r="S1445" i="7"/>
  <c r="AB1444" i="7"/>
  <c r="AA1444" i="7"/>
  <c r="W1444" i="7"/>
  <c r="Z1444" i="7" s="1"/>
  <c r="X1444" i="7"/>
  <c r="T1444" i="7"/>
  <c r="S1444" i="7"/>
  <c r="AB1443" i="7"/>
  <c r="AA1443" i="7"/>
  <c r="W1443" i="7"/>
  <c r="Z1443" i="7" s="1"/>
  <c r="X1443" i="7"/>
  <c r="T1443" i="7"/>
  <c r="S1443" i="7"/>
  <c r="AB1442" i="7"/>
  <c r="AA1442" i="7"/>
  <c r="W1442" i="7"/>
  <c r="Z1442" i="7" s="1"/>
  <c r="X1442" i="7"/>
  <c r="T1442" i="7"/>
  <c r="S1442" i="7"/>
  <c r="AB1441" i="7"/>
  <c r="AA1441" i="7"/>
  <c r="W1441" i="7"/>
  <c r="Z1441" i="7" s="1"/>
  <c r="X1441" i="7"/>
  <c r="T1441" i="7"/>
  <c r="S1441" i="7"/>
  <c r="AB1440" i="7"/>
  <c r="AA1440" i="7"/>
  <c r="W1440" i="7"/>
  <c r="X1440" i="7"/>
  <c r="T1440" i="7"/>
  <c r="S1440" i="7"/>
  <c r="AB1439" i="7"/>
  <c r="AA1439" i="7"/>
  <c r="W1439" i="7"/>
  <c r="Y1439" i="7" s="1"/>
  <c r="X1439" i="7"/>
  <c r="T1439" i="7"/>
  <c r="S1439" i="7"/>
  <c r="AB1438" i="7"/>
  <c r="AA1438" i="7"/>
  <c r="W1438" i="7"/>
  <c r="Y1438" i="7" s="1"/>
  <c r="X1438" i="7"/>
  <c r="T1438" i="7"/>
  <c r="S1438" i="7"/>
  <c r="AB1437" i="7"/>
  <c r="AA1437" i="7"/>
  <c r="W1437" i="7"/>
  <c r="X1437" i="7"/>
  <c r="T1437" i="7"/>
  <c r="S1437" i="7"/>
  <c r="AB1436" i="7"/>
  <c r="AA1436" i="7"/>
  <c r="W1436" i="7"/>
  <c r="Y1436" i="7" s="1"/>
  <c r="X1436" i="7"/>
  <c r="T1436" i="7"/>
  <c r="S1436" i="7"/>
  <c r="AB1435" i="7"/>
  <c r="AA1435" i="7"/>
  <c r="W1435" i="7"/>
  <c r="Y1435" i="7" s="1"/>
  <c r="X1435" i="7"/>
  <c r="T1435" i="7"/>
  <c r="S1435" i="7"/>
  <c r="AB1434" i="7"/>
  <c r="AA1434" i="7"/>
  <c r="W1434" i="7"/>
  <c r="Y1434" i="7" s="1"/>
  <c r="X1434" i="7"/>
  <c r="T1434" i="7"/>
  <c r="S1434" i="7"/>
  <c r="AB1433" i="7"/>
  <c r="AA1433" i="7"/>
  <c r="W1433" i="7"/>
  <c r="Z1433" i="7" s="1"/>
  <c r="X1433" i="7"/>
  <c r="T1433" i="7"/>
  <c r="S1433" i="7"/>
  <c r="AB1432" i="7"/>
  <c r="AA1432" i="7"/>
  <c r="W1432" i="7"/>
  <c r="X1432" i="7"/>
  <c r="T1432" i="7"/>
  <c r="S1432" i="7"/>
  <c r="AB1431" i="7"/>
  <c r="AA1431" i="7"/>
  <c r="W1431" i="7"/>
  <c r="Z1431" i="7" s="1"/>
  <c r="X1431" i="7"/>
  <c r="T1431" i="7"/>
  <c r="S1431" i="7"/>
  <c r="AB1430" i="7"/>
  <c r="AA1430" i="7"/>
  <c r="W1430" i="7"/>
  <c r="Z1430" i="7" s="1"/>
  <c r="X1430" i="7"/>
  <c r="T1430" i="7"/>
  <c r="S1430" i="7"/>
  <c r="AB1429" i="7"/>
  <c r="AA1429" i="7"/>
  <c r="W1429" i="7"/>
  <c r="Z1429" i="7" s="1"/>
  <c r="X1429" i="7"/>
  <c r="T1429" i="7"/>
  <c r="S1429" i="7"/>
  <c r="AB1428" i="7"/>
  <c r="AA1428" i="7"/>
  <c r="W1428" i="7"/>
  <c r="Z1428" i="7" s="1"/>
  <c r="X1428" i="7"/>
  <c r="T1428" i="7"/>
  <c r="S1428" i="7"/>
  <c r="AB1427" i="7"/>
  <c r="AA1427" i="7"/>
  <c r="W1427" i="7"/>
  <c r="Z1427" i="7" s="1"/>
  <c r="X1427" i="7"/>
  <c r="T1427" i="7"/>
  <c r="S1427" i="7"/>
  <c r="AB1426" i="7"/>
  <c r="AA1426" i="7"/>
  <c r="W1426" i="7"/>
  <c r="Z1426" i="7" s="1"/>
  <c r="X1426" i="7"/>
  <c r="T1426" i="7"/>
  <c r="S1426" i="7"/>
  <c r="AB1425" i="7"/>
  <c r="AA1425" i="7"/>
  <c r="W1425" i="7"/>
  <c r="Z1425" i="7" s="1"/>
  <c r="X1425" i="7"/>
  <c r="T1425" i="7"/>
  <c r="S1425" i="7"/>
  <c r="AB1424" i="7"/>
  <c r="AA1424" i="7"/>
  <c r="W1424" i="7"/>
  <c r="Z1424" i="7" s="1"/>
  <c r="X1424" i="7"/>
  <c r="T1424" i="7"/>
  <c r="S1424" i="7"/>
  <c r="AB1423" i="7"/>
  <c r="AA1423" i="7"/>
  <c r="W1423" i="7"/>
  <c r="Y1423" i="7" s="1"/>
  <c r="X1423" i="7"/>
  <c r="T1423" i="7"/>
  <c r="S1423" i="7"/>
  <c r="AB1422" i="7"/>
  <c r="AA1422" i="7"/>
  <c r="W1422" i="7"/>
  <c r="X1422" i="7"/>
  <c r="T1422" i="7"/>
  <c r="S1422" i="7"/>
  <c r="AB1421" i="7"/>
  <c r="AA1421" i="7"/>
  <c r="W1421" i="7"/>
  <c r="Y1421" i="7" s="1"/>
  <c r="X1421" i="7"/>
  <c r="T1421" i="7"/>
  <c r="S1421" i="7"/>
  <c r="AB1420" i="7"/>
  <c r="AA1420" i="7"/>
  <c r="W1420" i="7"/>
  <c r="Y1420" i="7" s="1"/>
  <c r="X1420" i="7"/>
  <c r="T1420" i="7"/>
  <c r="S1420" i="7"/>
  <c r="AB1419" i="7"/>
  <c r="AA1419" i="7"/>
  <c r="W1419" i="7"/>
  <c r="Y1419" i="7" s="1"/>
  <c r="X1419" i="7"/>
  <c r="T1419" i="7"/>
  <c r="S1419" i="7"/>
  <c r="AB1418" i="7"/>
  <c r="AA1418" i="7"/>
  <c r="W1418" i="7"/>
  <c r="X1418" i="7"/>
  <c r="T1418" i="7"/>
  <c r="S1418" i="7"/>
  <c r="AB1417" i="7"/>
  <c r="AA1417" i="7"/>
  <c r="W1417" i="7"/>
  <c r="X1417" i="7"/>
  <c r="T1417" i="7"/>
  <c r="S1417" i="7"/>
  <c r="AB1416" i="7"/>
  <c r="AA1416" i="7"/>
  <c r="W1416" i="7"/>
  <c r="Z1416" i="7" s="1"/>
  <c r="X1416" i="7"/>
  <c r="T1416" i="7"/>
  <c r="S1416" i="7"/>
  <c r="AB1415" i="7"/>
  <c r="AA1415" i="7"/>
  <c r="W1415" i="7"/>
  <c r="Z1415" i="7" s="1"/>
  <c r="X1415" i="7"/>
  <c r="T1415" i="7"/>
  <c r="S1415" i="7"/>
  <c r="AB1414" i="7"/>
  <c r="AA1414" i="7"/>
  <c r="W1414" i="7"/>
  <c r="Z1414" i="7" s="1"/>
  <c r="X1414" i="7"/>
  <c r="T1414" i="7"/>
  <c r="S1414" i="7"/>
  <c r="AB1413" i="7"/>
  <c r="AA1413" i="7"/>
  <c r="W1413" i="7"/>
  <c r="Z1413" i="7" s="1"/>
  <c r="X1413" i="7"/>
  <c r="T1413" i="7"/>
  <c r="S1413" i="7"/>
  <c r="AB1412" i="7"/>
  <c r="AA1412" i="7"/>
  <c r="W1412" i="7"/>
  <c r="Z1412" i="7" s="1"/>
  <c r="X1412" i="7"/>
  <c r="T1412" i="7"/>
  <c r="S1412" i="7"/>
  <c r="AB1411" i="7"/>
  <c r="AA1411" i="7"/>
  <c r="W1411" i="7"/>
  <c r="Z1411" i="7" s="1"/>
  <c r="X1411" i="7"/>
  <c r="T1411" i="7"/>
  <c r="S1411" i="7"/>
  <c r="AB1410" i="7"/>
  <c r="AA1410" i="7"/>
  <c r="W1410" i="7"/>
  <c r="Z1410" i="7" s="1"/>
  <c r="X1410" i="7"/>
  <c r="T1410" i="7"/>
  <c r="S1410" i="7"/>
  <c r="AB1409" i="7"/>
  <c r="AA1409" i="7"/>
  <c r="W1409" i="7"/>
  <c r="Y1409" i="7" s="1"/>
  <c r="X1409" i="7"/>
  <c r="T1409" i="7"/>
  <c r="S1409" i="7"/>
  <c r="AB1408" i="7"/>
  <c r="AA1408" i="7"/>
  <c r="W1408" i="7"/>
  <c r="Y1408" i="7" s="1"/>
  <c r="X1408" i="7"/>
  <c r="T1408" i="7"/>
  <c r="S1408" i="7"/>
  <c r="AB1407" i="7"/>
  <c r="AA1407" i="7"/>
  <c r="W1407" i="7"/>
  <c r="Y1407" i="7" s="1"/>
  <c r="X1407" i="7"/>
  <c r="T1407" i="7"/>
  <c r="S1407" i="7"/>
  <c r="AB1406" i="7"/>
  <c r="AA1406" i="7"/>
  <c r="W1406" i="7"/>
  <c r="Y1406" i="7" s="1"/>
  <c r="X1406" i="7"/>
  <c r="T1406" i="7"/>
  <c r="S1406" i="7"/>
  <c r="AB1405" i="7"/>
  <c r="AA1405" i="7"/>
  <c r="W1405" i="7"/>
  <c r="X1405" i="7"/>
  <c r="T1405" i="7"/>
  <c r="S1405" i="7"/>
  <c r="AB1404" i="7"/>
  <c r="AA1404" i="7"/>
  <c r="W1404" i="7"/>
  <c r="Y1404" i="7" s="1"/>
  <c r="X1404" i="7"/>
  <c r="T1404" i="7"/>
  <c r="S1404" i="7"/>
  <c r="AB1403" i="7"/>
  <c r="AA1403" i="7"/>
  <c r="W1403" i="7"/>
  <c r="Y1403" i="7" s="1"/>
  <c r="X1403" i="7"/>
  <c r="T1403" i="7"/>
  <c r="S1403" i="7"/>
  <c r="AB1402" i="7"/>
  <c r="AA1402" i="7"/>
  <c r="W1402" i="7"/>
  <c r="Y1402" i="7" s="1"/>
  <c r="X1402" i="7"/>
  <c r="T1402" i="7"/>
  <c r="S1402" i="7"/>
  <c r="AB1401" i="7"/>
  <c r="AA1401" i="7"/>
  <c r="W1401" i="7"/>
  <c r="Z1401" i="7" s="1"/>
  <c r="X1401" i="7"/>
  <c r="T1401" i="7"/>
  <c r="S1401" i="7"/>
  <c r="AB1400" i="7"/>
  <c r="AA1400" i="7"/>
  <c r="W1400" i="7"/>
  <c r="X1400" i="7"/>
  <c r="T1400" i="7"/>
  <c r="S1400" i="7"/>
  <c r="AB1399" i="7"/>
  <c r="AA1399" i="7"/>
  <c r="W1399" i="7"/>
  <c r="Z1399" i="7" s="1"/>
  <c r="X1399" i="7"/>
  <c r="T1399" i="7"/>
  <c r="S1399" i="7"/>
  <c r="AB1398" i="7"/>
  <c r="AA1398" i="7"/>
  <c r="W1398" i="7"/>
  <c r="Z1398" i="7" s="1"/>
  <c r="Y1398" i="7"/>
  <c r="X1398" i="7"/>
  <c r="T1398" i="7"/>
  <c r="S1398" i="7"/>
  <c r="AB1397" i="7"/>
  <c r="AA1397" i="7"/>
  <c r="W1397" i="7"/>
  <c r="Z1397" i="7" s="1"/>
  <c r="X1397" i="7"/>
  <c r="T1397" i="7"/>
  <c r="S1397" i="7"/>
  <c r="AB1396" i="7"/>
  <c r="AA1396" i="7"/>
  <c r="W1396" i="7"/>
  <c r="Z1396" i="7" s="1"/>
  <c r="X1396" i="7"/>
  <c r="T1396" i="7"/>
  <c r="S1396" i="7"/>
  <c r="AB1395" i="7"/>
  <c r="AA1395" i="7"/>
  <c r="W1395" i="7"/>
  <c r="Z1395" i="7" s="1"/>
  <c r="X1395" i="7"/>
  <c r="T1395" i="7"/>
  <c r="S1395" i="7"/>
  <c r="AB1394" i="7"/>
  <c r="AA1394" i="7"/>
  <c r="W1394" i="7"/>
  <c r="Z1394" i="7" s="1"/>
  <c r="X1394" i="7"/>
  <c r="T1394" i="7"/>
  <c r="S1394" i="7"/>
  <c r="AB1393" i="7"/>
  <c r="AA1393" i="7"/>
  <c r="W1393" i="7"/>
  <c r="Y1393" i="7" s="1"/>
  <c r="X1393" i="7"/>
  <c r="T1393" i="7"/>
  <c r="S1393" i="7"/>
  <c r="AB1392" i="7"/>
  <c r="AA1392" i="7"/>
  <c r="W1392" i="7"/>
  <c r="X1392" i="7"/>
  <c r="T1392" i="7"/>
  <c r="S1392" i="7"/>
  <c r="AB1391" i="7"/>
  <c r="AA1391" i="7"/>
  <c r="W1391" i="7"/>
  <c r="Y1391" i="7" s="1"/>
  <c r="X1391" i="7"/>
  <c r="T1391" i="7"/>
  <c r="S1391" i="7"/>
  <c r="AB1390" i="7"/>
  <c r="AA1390" i="7"/>
  <c r="W1390" i="7"/>
  <c r="Y1390" i="7" s="1"/>
  <c r="X1390" i="7"/>
  <c r="T1390" i="7"/>
  <c r="S1390" i="7"/>
  <c r="AB1389" i="7"/>
  <c r="AA1389" i="7"/>
  <c r="W1389" i="7"/>
  <c r="Y1389" i="7" s="1"/>
  <c r="X1389" i="7"/>
  <c r="T1389" i="7"/>
  <c r="S1389" i="7"/>
  <c r="AB1388" i="7"/>
  <c r="AA1388" i="7"/>
  <c r="W1388" i="7"/>
  <c r="X1388" i="7"/>
  <c r="T1388" i="7"/>
  <c r="S1388" i="7"/>
  <c r="AB1387" i="7"/>
  <c r="AA1387" i="7"/>
  <c r="W1387" i="7"/>
  <c r="Y1387" i="7" s="1"/>
  <c r="X1387" i="7"/>
  <c r="T1387" i="7"/>
  <c r="S1387" i="7"/>
  <c r="AB1386" i="7"/>
  <c r="AA1386" i="7"/>
  <c r="W1386" i="7"/>
  <c r="Y1386" i="7" s="1"/>
  <c r="X1386" i="7"/>
  <c r="T1386" i="7"/>
  <c r="S1386" i="7"/>
  <c r="AB1385" i="7"/>
  <c r="AA1385" i="7"/>
  <c r="W1385" i="7"/>
  <c r="X1385" i="7"/>
  <c r="T1385" i="7"/>
  <c r="S1385" i="7"/>
  <c r="AB1384" i="7"/>
  <c r="AA1384" i="7"/>
  <c r="W1384" i="7"/>
  <c r="Z1384" i="7" s="1"/>
  <c r="X1384" i="7"/>
  <c r="T1384" i="7"/>
  <c r="S1384" i="7"/>
  <c r="AB1383" i="7"/>
  <c r="AA1383" i="7"/>
  <c r="W1383" i="7"/>
  <c r="Z1383" i="7" s="1"/>
  <c r="X1383" i="7"/>
  <c r="T1383" i="7"/>
  <c r="S1383" i="7"/>
  <c r="AB1382" i="7"/>
  <c r="AA1382" i="7"/>
  <c r="W1382" i="7"/>
  <c r="Z1382" i="7" s="1"/>
  <c r="X1382" i="7"/>
  <c r="T1382" i="7"/>
  <c r="S1382" i="7"/>
  <c r="AB1381" i="7"/>
  <c r="AA1381" i="7"/>
  <c r="W1381" i="7"/>
  <c r="Z1381" i="7" s="1"/>
  <c r="X1381" i="7"/>
  <c r="T1381" i="7"/>
  <c r="S1381" i="7"/>
  <c r="AB1380" i="7"/>
  <c r="AA1380" i="7"/>
  <c r="W1380" i="7"/>
  <c r="Z1380" i="7" s="1"/>
  <c r="X1380" i="7"/>
  <c r="T1380" i="7"/>
  <c r="S1380" i="7"/>
  <c r="AB1379" i="7"/>
  <c r="AA1379" i="7"/>
  <c r="W1379" i="7"/>
  <c r="Z1379" i="7" s="1"/>
  <c r="X1379" i="7"/>
  <c r="T1379" i="7"/>
  <c r="S1379" i="7"/>
  <c r="AB1378" i="7"/>
  <c r="AA1378" i="7"/>
  <c r="W1378" i="7"/>
  <c r="Z1378" i="7" s="1"/>
  <c r="X1378" i="7"/>
  <c r="T1378" i="7"/>
  <c r="S1378" i="7"/>
  <c r="AB1377" i="7"/>
  <c r="AA1377" i="7"/>
  <c r="W1377" i="7"/>
  <c r="Z1377" i="7" s="1"/>
  <c r="X1377" i="7"/>
  <c r="T1377" i="7"/>
  <c r="S1377" i="7"/>
  <c r="AB1376" i="7"/>
  <c r="AA1376" i="7"/>
  <c r="W1376" i="7"/>
  <c r="X1376" i="7"/>
  <c r="T1376" i="7"/>
  <c r="S1376" i="7"/>
  <c r="AB1375" i="7"/>
  <c r="AA1375" i="7"/>
  <c r="W1375" i="7"/>
  <c r="Y1375" i="7" s="1"/>
  <c r="X1375" i="7"/>
  <c r="T1375" i="7"/>
  <c r="S1375" i="7"/>
  <c r="AB1374" i="7"/>
  <c r="AA1374" i="7"/>
  <c r="W1374" i="7"/>
  <c r="Y1374" i="7" s="1"/>
  <c r="X1374" i="7"/>
  <c r="T1374" i="7"/>
  <c r="S1374" i="7"/>
  <c r="AB1373" i="7"/>
  <c r="AA1373" i="7"/>
  <c r="W1373" i="7"/>
  <c r="X1373" i="7"/>
  <c r="T1373" i="7"/>
  <c r="S1373" i="7"/>
  <c r="AB1372" i="7"/>
  <c r="AA1372" i="7"/>
  <c r="W1372" i="7"/>
  <c r="Y1372" i="7" s="1"/>
  <c r="X1372" i="7"/>
  <c r="T1372" i="7"/>
  <c r="S1372" i="7"/>
  <c r="AB1371" i="7"/>
  <c r="AA1371" i="7"/>
  <c r="W1371" i="7"/>
  <c r="Y1371" i="7" s="1"/>
  <c r="X1371" i="7"/>
  <c r="T1371" i="7"/>
  <c r="S1371" i="7"/>
  <c r="AB1370" i="7"/>
  <c r="AA1370" i="7"/>
  <c r="W1370" i="7"/>
  <c r="Y1370" i="7" s="1"/>
  <c r="X1370" i="7"/>
  <c r="T1370" i="7"/>
  <c r="S1370" i="7"/>
  <c r="AB1369" i="7"/>
  <c r="AA1369" i="7"/>
  <c r="W1369" i="7"/>
  <c r="Z1369" i="7" s="1"/>
  <c r="X1369" i="7"/>
  <c r="T1369" i="7"/>
  <c r="S1369" i="7"/>
  <c r="AB1368" i="7"/>
  <c r="AA1368" i="7"/>
  <c r="W1368" i="7"/>
  <c r="X1368" i="7"/>
  <c r="T1368" i="7"/>
  <c r="S1368" i="7"/>
  <c r="AB1367" i="7"/>
  <c r="AA1367" i="7"/>
  <c r="W1367" i="7"/>
  <c r="Z1367" i="7" s="1"/>
  <c r="X1367" i="7"/>
  <c r="T1367" i="7"/>
  <c r="S1367" i="7"/>
  <c r="AB1366" i="7"/>
  <c r="AA1366" i="7"/>
  <c r="W1366" i="7"/>
  <c r="Z1366" i="7" s="1"/>
  <c r="Y1366" i="7"/>
  <c r="X1366" i="7"/>
  <c r="T1366" i="7"/>
  <c r="S1366" i="7"/>
  <c r="AB1365" i="7"/>
  <c r="AA1365" i="7"/>
  <c r="W1365" i="7"/>
  <c r="Z1365" i="7" s="1"/>
  <c r="X1365" i="7"/>
  <c r="T1365" i="7"/>
  <c r="S1365" i="7"/>
  <c r="AB1364" i="7"/>
  <c r="AA1364" i="7"/>
  <c r="W1364" i="7"/>
  <c r="Z1364" i="7" s="1"/>
  <c r="X1364" i="7"/>
  <c r="T1364" i="7"/>
  <c r="S1364" i="7"/>
  <c r="AB1363" i="7"/>
  <c r="AA1363" i="7"/>
  <c r="W1363" i="7"/>
  <c r="Z1363" i="7" s="1"/>
  <c r="X1363" i="7"/>
  <c r="T1363" i="7"/>
  <c r="S1363" i="7"/>
  <c r="AB1362" i="7"/>
  <c r="AA1362" i="7"/>
  <c r="W1362" i="7"/>
  <c r="Z1362" i="7" s="1"/>
  <c r="X1362" i="7"/>
  <c r="T1362" i="7"/>
  <c r="S1362" i="7"/>
  <c r="AB1361" i="7"/>
  <c r="AA1361" i="7"/>
  <c r="W1361" i="7"/>
  <c r="Z1361" i="7" s="1"/>
  <c r="X1361" i="7"/>
  <c r="T1361" i="7"/>
  <c r="S1361" i="7"/>
  <c r="AB1360" i="7"/>
  <c r="AA1360" i="7"/>
  <c r="W1360" i="7"/>
  <c r="Z1360" i="7" s="1"/>
  <c r="X1360" i="7"/>
  <c r="T1360" i="7"/>
  <c r="S1360" i="7"/>
  <c r="AB1359" i="7"/>
  <c r="AA1359" i="7"/>
  <c r="W1359" i="7"/>
  <c r="Y1359" i="7" s="1"/>
  <c r="X1359" i="7"/>
  <c r="T1359" i="7"/>
  <c r="S1359" i="7"/>
  <c r="AB1358" i="7"/>
  <c r="AA1358" i="7"/>
  <c r="W1358" i="7"/>
  <c r="X1358" i="7"/>
  <c r="T1358" i="7"/>
  <c r="S1358" i="7"/>
  <c r="AB1357" i="7"/>
  <c r="AA1357" i="7"/>
  <c r="W1357" i="7"/>
  <c r="Y1357" i="7" s="1"/>
  <c r="X1357" i="7"/>
  <c r="T1357" i="7"/>
  <c r="S1357" i="7"/>
  <c r="AB1356" i="7"/>
  <c r="AA1356" i="7"/>
  <c r="W1356" i="7"/>
  <c r="Y1356" i="7" s="1"/>
  <c r="X1356" i="7"/>
  <c r="T1356" i="7"/>
  <c r="S1356" i="7"/>
  <c r="AB1355" i="7"/>
  <c r="AA1355" i="7"/>
  <c r="W1355" i="7"/>
  <c r="Y1355" i="7" s="1"/>
  <c r="X1355" i="7"/>
  <c r="T1355" i="7"/>
  <c r="S1355" i="7"/>
  <c r="AB1354" i="7"/>
  <c r="AA1354" i="7"/>
  <c r="W1354" i="7"/>
  <c r="X1354" i="7"/>
  <c r="T1354" i="7"/>
  <c r="S1354" i="7"/>
  <c r="AB1353" i="7"/>
  <c r="AA1353" i="7"/>
  <c r="W1353" i="7"/>
  <c r="X1353" i="7"/>
  <c r="T1353" i="7"/>
  <c r="S1353" i="7"/>
  <c r="AB1352" i="7"/>
  <c r="AA1352" i="7"/>
  <c r="W1352" i="7"/>
  <c r="Z1352" i="7" s="1"/>
  <c r="X1352" i="7"/>
  <c r="T1352" i="7"/>
  <c r="S1352" i="7"/>
  <c r="AB1351" i="7"/>
  <c r="AA1351" i="7"/>
  <c r="W1351" i="7"/>
  <c r="Z1351" i="7" s="1"/>
  <c r="X1351" i="7"/>
  <c r="T1351" i="7"/>
  <c r="S1351" i="7"/>
  <c r="AB1350" i="7"/>
  <c r="AA1350" i="7"/>
  <c r="W1350" i="7"/>
  <c r="Z1350" i="7" s="1"/>
  <c r="X1350" i="7"/>
  <c r="T1350" i="7"/>
  <c r="S1350" i="7"/>
  <c r="AB1349" i="7"/>
  <c r="AA1349" i="7"/>
  <c r="W1349" i="7"/>
  <c r="Z1349" i="7" s="1"/>
  <c r="X1349" i="7"/>
  <c r="T1349" i="7"/>
  <c r="S1349" i="7"/>
  <c r="AB1348" i="7"/>
  <c r="AA1348" i="7"/>
  <c r="W1348" i="7"/>
  <c r="Z1348" i="7" s="1"/>
  <c r="Y1348" i="7"/>
  <c r="X1348" i="7"/>
  <c r="T1348" i="7"/>
  <c r="S1348" i="7"/>
  <c r="AB1347" i="7"/>
  <c r="AA1347" i="7"/>
  <c r="W1347" i="7"/>
  <c r="Z1347" i="7" s="1"/>
  <c r="X1347" i="7"/>
  <c r="T1347" i="7"/>
  <c r="S1347" i="7"/>
  <c r="AB1346" i="7"/>
  <c r="AA1346" i="7"/>
  <c r="W1346" i="7"/>
  <c r="Z1346" i="7" s="1"/>
  <c r="X1346" i="7"/>
  <c r="T1346" i="7"/>
  <c r="S1346" i="7"/>
  <c r="AB1345" i="7"/>
  <c r="AA1345" i="7"/>
  <c r="W1345" i="7"/>
  <c r="Y1345" i="7" s="1"/>
  <c r="X1345" i="7"/>
  <c r="T1345" i="7"/>
  <c r="S1345" i="7"/>
  <c r="AB1344" i="7"/>
  <c r="AA1344" i="7"/>
  <c r="W1344" i="7"/>
  <c r="Y1344" i="7" s="1"/>
  <c r="X1344" i="7"/>
  <c r="T1344" i="7"/>
  <c r="S1344" i="7"/>
  <c r="AB1343" i="7"/>
  <c r="AA1343" i="7"/>
  <c r="W1343" i="7"/>
  <c r="Y1343" i="7" s="1"/>
  <c r="X1343" i="7"/>
  <c r="T1343" i="7"/>
  <c r="S1343" i="7"/>
  <c r="AB1342" i="7"/>
  <c r="AA1342" i="7"/>
  <c r="W1342" i="7"/>
  <c r="Y1342" i="7" s="1"/>
  <c r="X1342" i="7"/>
  <c r="T1342" i="7"/>
  <c r="S1342" i="7"/>
  <c r="AB1341" i="7"/>
  <c r="AA1341" i="7"/>
  <c r="W1341" i="7"/>
  <c r="X1341" i="7"/>
  <c r="T1341" i="7"/>
  <c r="S1341" i="7"/>
  <c r="AB1340" i="7"/>
  <c r="AA1340" i="7"/>
  <c r="W1340" i="7"/>
  <c r="Y1340" i="7" s="1"/>
  <c r="X1340" i="7"/>
  <c r="T1340" i="7"/>
  <c r="S1340" i="7"/>
  <c r="AB1339" i="7"/>
  <c r="AA1339" i="7"/>
  <c r="W1339" i="7"/>
  <c r="Y1339" i="7" s="1"/>
  <c r="X1339" i="7"/>
  <c r="T1339" i="7"/>
  <c r="S1339" i="7"/>
  <c r="AB1338" i="7"/>
  <c r="AA1338" i="7"/>
  <c r="W1338" i="7"/>
  <c r="Y1338" i="7" s="1"/>
  <c r="X1338" i="7"/>
  <c r="T1338" i="7"/>
  <c r="S1338" i="7"/>
  <c r="AB1337" i="7"/>
  <c r="AA1337" i="7"/>
  <c r="W1337" i="7"/>
  <c r="Z1337" i="7" s="1"/>
  <c r="X1337" i="7"/>
  <c r="T1337" i="7"/>
  <c r="S1337" i="7"/>
  <c r="AB1336" i="7"/>
  <c r="AA1336" i="7"/>
  <c r="W1336" i="7"/>
  <c r="X1336" i="7"/>
  <c r="T1336" i="7"/>
  <c r="S1336" i="7"/>
  <c r="AB1335" i="7"/>
  <c r="AA1335" i="7"/>
  <c r="W1335" i="7"/>
  <c r="Z1335" i="7" s="1"/>
  <c r="X1335" i="7"/>
  <c r="T1335" i="7"/>
  <c r="S1335" i="7"/>
  <c r="AB1334" i="7"/>
  <c r="AA1334" i="7"/>
  <c r="W1334" i="7"/>
  <c r="Z1334" i="7" s="1"/>
  <c r="X1334" i="7"/>
  <c r="T1334" i="7"/>
  <c r="S1334" i="7"/>
  <c r="AB1333" i="7"/>
  <c r="AA1333" i="7"/>
  <c r="W1333" i="7"/>
  <c r="Z1333" i="7" s="1"/>
  <c r="X1333" i="7"/>
  <c r="T1333" i="7"/>
  <c r="S1333" i="7"/>
  <c r="AB1332" i="7"/>
  <c r="AA1332" i="7"/>
  <c r="W1332" i="7"/>
  <c r="Z1332" i="7" s="1"/>
  <c r="X1332" i="7"/>
  <c r="T1332" i="7"/>
  <c r="S1332" i="7"/>
  <c r="AB1331" i="7"/>
  <c r="AA1331" i="7"/>
  <c r="W1331" i="7"/>
  <c r="Z1331" i="7" s="1"/>
  <c r="X1331" i="7"/>
  <c r="T1331" i="7"/>
  <c r="S1331" i="7"/>
  <c r="AB1330" i="7"/>
  <c r="AA1330" i="7"/>
  <c r="W1330" i="7"/>
  <c r="Z1330" i="7" s="1"/>
  <c r="Y1330" i="7"/>
  <c r="X1330" i="7"/>
  <c r="T1330" i="7"/>
  <c r="S1330" i="7"/>
  <c r="AB1329" i="7"/>
  <c r="AA1329" i="7"/>
  <c r="W1329" i="7"/>
  <c r="Y1329" i="7" s="1"/>
  <c r="X1329" i="7"/>
  <c r="T1329" i="7"/>
  <c r="S1329" i="7"/>
  <c r="AB1328" i="7"/>
  <c r="AA1328" i="7"/>
  <c r="W1328" i="7"/>
  <c r="X1328" i="7"/>
  <c r="T1328" i="7"/>
  <c r="S1328" i="7"/>
  <c r="AB1327" i="7"/>
  <c r="AA1327" i="7"/>
  <c r="W1327" i="7"/>
  <c r="Y1327" i="7" s="1"/>
  <c r="X1327" i="7"/>
  <c r="T1327" i="7"/>
  <c r="S1327" i="7"/>
  <c r="AB1326" i="7"/>
  <c r="AA1326" i="7"/>
  <c r="W1326" i="7"/>
  <c r="Y1326" i="7" s="1"/>
  <c r="X1326" i="7"/>
  <c r="T1326" i="7"/>
  <c r="S1326" i="7"/>
  <c r="AB1325" i="7"/>
  <c r="AA1325" i="7"/>
  <c r="W1325" i="7"/>
  <c r="Y1325" i="7" s="1"/>
  <c r="X1325" i="7"/>
  <c r="T1325" i="7"/>
  <c r="S1325" i="7"/>
  <c r="AB1324" i="7"/>
  <c r="AA1324" i="7"/>
  <c r="W1324" i="7"/>
  <c r="X1324" i="7"/>
  <c r="T1324" i="7"/>
  <c r="S1324" i="7"/>
  <c r="AB1323" i="7"/>
  <c r="AA1323" i="7"/>
  <c r="W1323" i="7"/>
  <c r="Y1323" i="7" s="1"/>
  <c r="X1323" i="7"/>
  <c r="T1323" i="7"/>
  <c r="S1323" i="7"/>
  <c r="AB1322" i="7"/>
  <c r="AA1322" i="7"/>
  <c r="W1322" i="7"/>
  <c r="Y1322" i="7" s="1"/>
  <c r="X1322" i="7"/>
  <c r="T1322" i="7"/>
  <c r="S1322" i="7"/>
  <c r="AB1321" i="7"/>
  <c r="AA1321" i="7"/>
  <c r="W1321" i="7"/>
  <c r="X1321" i="7"/>
  <c r="T1321" i="7"/>
  <c r="S1321" i="7"/>
  <c r="AB1320" i="7"/>
  <c r="AA1320" i="7"/>
  <c r="W1320" i="7"/>
  <c r="Z1320" i="7" s="1"/>
  <c r="X1320" i="7"/>
  <c r="T1320" i="7"/>
  <c r="S1320" i="7"/>
  <c r="AB1319" i="7"/>
  <c r="AA1319" i="7"/>
  <c r="W1319" i="7"/>
  <c r="Z1319" i="7" s="1"/>
  <c r="X1319" i="7"/>
  <c r="T1319" i="7"/>
  <c r="S1319" i="7"/>
  <c r="AB1318" i="7"/>
  <c r="AA1318" i="7"/>
  <c r="W1318" i="7"/>
  <c r="Z1318" i="7" s="1"/>
  <c r="X1318" i="7"/>
  <c r="T1318" i="7"/>
  <c r="S1318" i="7"/>
  <c r="AB1317" i="7"/>
  <c r="AA1317" i="7"/>
  <c r="W1317" i="7"/>
  <c r="Z1317" i="7" s="1"/>
  <c r="X1317" i="7"/>
  <c r="T1317" i="7"/>
  <c r="S1317" i="7"/>
  <c r="AB1316" i="7"/>
  <c r="AA1316" i="7"/>
  <c r="W1316" i="7"/>
  <c r="Z1316" i="7" s="1"/>
  <c r="X1316" i="7"/>
  <c r="T1316" i="7"/>
  <c r="S1316" i="7"/>
  <c r="AB1315" i="7"/>
  <c r="AA1315" i="7"/>
  <c r="W1315" i="7"/>
  <c r="Z1315" i="7" s="1"/>
  <c r="X1315" i="7"/>
  <c r="T1315" i="7"/>
  <c r="S1315" i="7"/>
  <c r="AB1314" i="7"/>
  <c r="AA1314" i="7"/>
  <c r="W1314" i="7"/>
  <c r="Z1314" i="7" s="1"/>
  <c r="X1314" i="7"/>
  <c r="T1314" i="7"/>
  <c r="S1314" i="7"/>
  <c r="AB1313" i="7"/>
  <c r="AA1313" i="7"/>
  <c r="W1313" i="7"/>
  <c r="Z1313" i="7" s="1"/>
  <c r="X1313" i="7"/>
  <c r="T1313" i="7"/>
  <c r="S1313" i="7"/>
  <c r="AB1312" i="7"/>
  <c r="AA1312" i="7"/>
  <c r="W1312" i="7"/>
  <c r="X1312" i="7"/>
  <c r="T1312" i="7"/>
  <c r="S1312" i="7"/>
  <c r="AB1311" i="7"/>
  <c r="AA1311" i="7"/>
  <c r="W1311" i="7"/>
  <c r="Y1311" i="7" s="1"/>
  <c r="X1311" i="7"/>
  <c r="T1311" i="7"/>
  <c r="S1311" i="7"/>
  <c r="AB1310" i="7"/>
  <c r="AA1310" i="7"/>
  <c r="W1310" i="7"/>
  <c r="Y1310" i="7" s="1"/>
  <c r="X1310" i="7"/>
  <c r="T1310" i="7"/>
  <c r="S1310" i="7"/>
  <c r="AB1309" i="7"/>
  <c r="AA1309" i="7"/>
  <c r="W1309" i="7"/>
  <c r="X1309" i="7"/>
  <c r="T1309" i="7"/>
  <c r="S1309" i="7"/>
  <c r="AB1308" i="7"/>
  <c r="AA1308" i="7"/>
  <c r="W1308" i="7"/>
  <c r="Y1308" i="7" s="1"/>
  <c r="X1308" i="7"/>
  <c r="T1308" i="7"/>
  <c r="S1308" i="7"/>
  <c r="AB1307" i="7"/>
  <c r="AA1307" i="7"/>
  <c r="W1307" i="7"/>
  <c r="Y1307" i="7" s="1"/>
  <c r="X1307" i="7"/>
  <c r="T1307" i="7"/>
  <c r="S1307" i="7"/>
  <c r="AB1306" i="7"/>
  <c r="AA1306" i="7"/>
  <c r="W1306" i="7"/>
  <c r="Y1306" i="7" s="1"/>
  <c r="X1306" i="7"/>
  <c r="T1306" i="7"/>
  <c r="S1306" i="7"/>
  <c r="AB1305" i="7"/>
  <c r="AA1305" i="7"/>
  <c r="W1305" i="7"/>
  <c r="Z1305" i="7" s="1"/>
  <c r="X1305" i="7"/>
  <c r="T1305" i="7"/>
  <c r="S1305" i="7"/>
  <c r="AB1304" i="7"/>
  <c r="AA1304" i="7"/>
  <c r="W1304" i="7"/>
  <c r="X1304" i="7"/>
  <c r="T1304" i="7"/>
  <c r="S1304" i="7"/>
  <c r="AB1303" i="7"/>
  <c r="AA1303" i="7"/>
  <c r="W1303" i="7"/>
  <c r="Z1303" i="7" s="1"/>
  <c r="X1303" i="7"/>
  <c r="T1303" i="7"/>
  <c r="S1303" i="7"/>
  <c r="AB1302" i="7"/>
  <c r="AA1302" i="7"/>
  <c r="W1302" i="7"/>
  <c r="Z1302" i="7" s="1"/>
  <c r="X1302" i="7"/>
  <c r="T1302" i="7"/>
  <c r="S1302" i="7"/>
  <c r="AB1301" i="7"/>
  <c r="AA1301" i="7"/>
  <c r="W1301" i="7"/>
  <c r="Z1301" i="7" s="1"/>
  <c r="X1301" i="7"/>
  <c r="T1301" i="7"/>
  <c r="S1301" i="7"/>
  <c r="AB1300" i="7"/>
  <c r="AA1300" i="7"/>
  <c r="W1300" i="7"/>
  <c r="Z1300" i="7" s="1"/>
  <c r="X1300" i="7"/>
  <c r="T1300" i="7"/>
  <c r="S1300" i="7"/>
  <c r="AB1299" i="7"/>
  <c r="AA1299" i="7"/>
  <c r="W1299" i="7"/>
  <c r="Z1299" i="7" s="1"/>
  <c r="X1299" i="7"/>
  <c r="T1299" i="7"/>
  <c r="S1299" i="7"/>
  <c r="AB1298" i="7"/>
  <c r="AA1298" i="7"/>
  <c r="W1298" i="7"/>
  <c r="Z1298" i="7" s="1"/>
  <c r="X1298" i="7"/>
  <c r="T1298" i="7"/>
  <c r="S1298" i="7"/>
  <c r="AB1297" i="7"/>
  <c r="AA1297" i="7"/>
  <c r="W1297" i="7"/>
  <c r="Z1297" i="7" s="1"/>
  <c r="X1297" i="7"/>
  <c r="T1297" i="7"/>
  <c r="S1297" i="7"/>
  <c r="AB1296" i="7"/>
  <c r="AA1296" i="7"/>
  <c r="W1296" i="7"/>
  <c r="Z1296" i="7" s="1"/>
  <c r="X1296" i="7"/>
  <c r="T1296" i="7"/>
  <c r="S1296" i="7"/>
  <c r="AB1295" i="7"/>
  <c r="AA1295" i="7"/>
  <c r="W1295" i="7"/>
  <c r="Y1295" i="7" s="1"/>
  <c r="X1295" i="7"/>
  <c r="T1295" i="7"/>
  <c r="S1295" i="7"/>
  <c r="AB1294" i="7"/>
  <c r="AA1294" i="7"/>
  <c r="W1294" i="7"/>
  <c r="X1294" i="7"/>
  <c r="T1294" i="7"/>
  <c r="S1294" i="7"/>
  <c r="AB1293" i="7"/>
  <c r="AA1293" i="7"/>
  <c r="W1293" i="7"/>
  <c r="Y1293" i="7" s="1"/>
  <c r="X1293" i="7"/>
  <c r="T1293" i="7"/>
  <c r="S1293" i="7"/>
  <c r="AB1292" i="7"/>
  <c r="AA1292" i="7"/>
  <c r="W1292" i="7"/>
  <c r="Y1292" i="7" s="1"/>
  <c r="X1292" i="7"/>
  <c r="T1292" i="7"/>
  <c r="S1292" i="7"/>
  <c r="AB1291" i="7"/>
  <c r="AA1291" i="7"/>
  <c r="W1291" i="7"/>
  <c r="Y1291" i="7" s="1"/>
  <c r="X1291" i="7"/>
  <c r="T1291" i="7"/>
  <c r="S1291" i="7"/>
  <c r="AB1290" i="7"/>
  <c r="AA1290" i="7"/>
  <c r="W1290" i="7"/>
  <c r="X1290" i="7"/>
  <c r="T1290" i="7"/>
  <c r="S1290" i="7"/>
  <c r="AB1289" i="7"/>
  <c r="AA1289" i="7"/>
  <c r="W1289" i="7"/>
  <c r="X1289" i="7"/>
  <c r="T1289" i="7"/>
  <c r="S1289" i="7"/>
  <c r="AB1288" i="7"/>
  <c r="AA1288" i="7"/>
  <c r="W1288" i="7"/>
  <c r="Z1288" i="7" s="1"/>
  <c r="X1288" i="7"/>
  <c r="T1288" i="7"/>
  <c r="S1288" i="7"/>
  <c r="AB1287" i="7"/>
  <c r="AA1287" i="7"/>
  <c r="W1287" i="7"/>
  <c r="Z1287" i="7" s="1"/>
  <c r="X1287" i="7"/>
  <c r="T1287" i="7"/>
  <c r="S1287" i="7"/>
  <c r="AB1286" i="7"/>
  <c r="AA1286" i="7"/>
  <c r="W1286" i="7"/>
  <c r="Z1286" i="7" s="1"/>
  <c r="X1286" i="7"/>
  <c r="T1286" i="7"/>
  <c r="S1286" i="7"/>
  <c r="AB1285" i="7"/>
  <c r="AA1285" i="7"/>
  <c r="W1285" i="7"/>
  <c r="Z1285" i="7" s="1"/>
  <c r="X1285" i="7"/>
  <c r="T1285" i="7"/>
  <c r="S1285" i="7"/>
  <c r="AB1284" i="7"/>
  <c r="AA1284" i="7"/>
  <c r="W1284" i="7"/>
  <c r="Z1284" i="7" s="1"/>
  <c r="X1284" i="7"/>
  <c r="T1284" i="7"/>
  <c r="S1284" i="7"/>
  <c r="AB1283" i="7"/>
  <c r="AA1283" i="7"/>
  <c r="W1283" i="7"/>
  <c r="Z1283" i="7" s="1"/>
  <c r="X1283" i="7"/>
  <c r="T1283" i="7"/>
  <c r="S1283" i="7"/>
  <c r="AB1282" i="7"/>
  <c r="AA1282" i="7"/>
  <c r="W1282" i="7"/>
  <c r="Z1282" i="7" s="1"/>
  <c r="X1282" i="7"/>
  <c r="T1282" i="7"/>
  <c r="S1282" i="7"/>
  <c r="AB1281" i="7"/>
  <c r="AA1281" i="7"/>
  <c r="W1281" i="7"/>
  <c r="Y1281" i="7" s="1"/>
  <c r="X1281" i="7"/>
  <c r="T1281" i="7"/>
  <c r="S1281" i="7"/>
  <c r="AB1280" i="7"/>
  <c r="AA1280" i="7"/>
  <c r="W1280" i="7"/>
  <c r="Y1280" i="7" s="1"/>
  <c r="X1280" i="7"/>
  <c r="T1280" i="7"/>
  <c r="S1280" i="7"/>
  <c r="AB1279" i="7"/>
  <c r="AA1279" i="7"/>
  <c r="W1279" i="7"/>
  <c r="Y1279" i="7" s="1"/>
  <c r="X1279" i="7"/>
  <c r="T1279" i="7"/>
  <c r="S1279" i="7"/>
  <c r="AB1278" i="7"/>
  <c r="AA1278" i="7"/>
  <c r="W1278" i="7"/>
  <c r="Y1278" i="7" s="1"/>
  <c r="X1278" i="7"/>
  <c r="T1278" i="7"/>
  <c r="S1278" i="7"/>
  <c r="AB1277" i="7"/>
  <c r="AA1277" i="7"/>
  <c r="W1277" i="7"/>
  <c r="X1277" i="7"/>
  <c r="T1277" i="7"/>
  <c r="S1277" i="7"/>
  <c r="AB1276" i="7"/>
  <c r="AA1276" i="7"/>
  <c r="W1276" i="7"/>
  <c r="Y1276" i="7" s="1"/>
  <c r="X1276" i="7"/>
  <c r="T1276" i="7"/>
  <c r="S1276" i="7"/>
  <c r="AB1275" i="7"/>
  <c r="AA1275" i="7"/>
  <c r="W1275" i="7"/>
  <c r="Y1275" i="7" s="1"/>
  <c r="X1275" i="7"/>
  <c r="T1275" i="7"/>
  <c r="S1275" i="7"/>
  <c r="AB1274" i="7"/>
  <c r="AA1274" i="7"/>
  <c r="W1274" i="7"/>
  <c r="Y1274" i="7" s="1"/>
  <c r="X1274" i="7"/>
  <c r="T1274" i="7"/>
  <c r="S1274" i="7"/>
  <c r="AB1273" i="7"/>
  <c r="AA1273" i="7"/>
  <c r="W1273" i="7"/>
  <c r="Z1273" i="7" s="1"/>
  <c r="X1273" i="7"/>
  <c r="T1273" i="7"/>
  <c r="S1273" i="7"/>
  <c r="AB1272" i="7"/>
  <c r="AA1272" i="7"/>
  <c r="W1272" i="7"/>
  <c r="X1272" i="7"/>
  <c r="T1272" i="7"/>
  <c r="S1272" i="7"/>
  <c r="AB1271" i="7"/>
  <c r="AA1271" i="7"/>
  <c r="W1271" i="7"/>
  <c r="Z1271" i="7" s="1"/>
  <c r="X1271" i="7"/>
  <c r="T1271" i="7"/>
  <c r="S1271" i="7"/>
  <c r="AB1270" i="7"/>
  <c r="AA1270" i="7"/>
  <c r="W1270" i="7"/>
  <c r="Z1270" i="7" s="1"/>
  <c r="X1270" i="7"/>
  <c r="T1270" i="7"/>
  <c r="S1270" i="7"/>
  <c r="AB1269" i="7"/>
  <c r="AA1269" i="7"/>
  <c r="W1269" i="7"/>
  <c r="Z1269" i="7" s="1"/>
  <c r="X1269" i="7"/>
  <c r="T1269" i="7"/>
  <c r="S1269" i="7"/>
  <c r="AB1268" i="7"/>
  <c r="AA1268" i="7"/>
  <c r="W1268" i="7"/>
  <c r="Z1268" i="7" s="1"/>
  <c r="X1268" i="7"/>
  <c r="T1268" i="7"/>
  <c r="S1268" i="7"/>
  <c r="AB1267" i="7"/>
  <c r="AA1267" i="7"/>
  <c r="W1267" i="7"/>
  <c r="Z1267" i="7" s="1"/>
  <c r="X1267" i="7"/>
  <c r="T1267" i="7"/>
  <c r="S1267" i="7"/>
  <c r="AB1266" i="7"/>
  <c r="AA1266" i="7"/>
  <c r="W1266" i="7"/>
  <c r="Z1266" i="7" s="1"/>
  <c r="X1266" i="7"/>
  <c r="T1266" i="7"/>
  <c r="S1266" i="7"/>
  <c r="AB1265" i="7"/>
  <c r="AA1265" i="7"/>
  <c r="W1265" i="7"/>
  <c r="Y1265" i="7" s="1"/>
  <c r="X1265" i="7"/>
  <c r="T1265" i="7"/>
  <c r="S1265" i="7"/>
  <c r="AB1264" i="7"/>
  <c r="AA1264" i="7"/>
  <c r="W1264" i="7"/>
  <c r="X1264" i="7"/>
  <c r="T1264" i="7"/>
  <c r="S1264" i="7"/>
  <c r="AB1263" i="7"/>
  <c r="AA1263" i="7"/>
  <c r="W1263" i="7"/>
  <c r="Y1263" i="7" s="1"/>
  <c r="X1263" i="7"/>
  <c r="T1263" i="7"/>
  <c r="S1263" i="7"/>
  <c r="AB1262" i="7"/>
  <c r="AA1262" i="7"/>
  <c r="W1262" i="7"/>
  <c r="Y1262" i="7" s="1"/>
  <c r="X1262" i="7"/>
  <c r="T1262" i="7"/>
  <c r="S1262" i="7"/>
  <c r="AB1261" i="7"/>
  <c r="AA1261" i="7"/>
  <c r="W1261" i="7"/>
  <c r="Y1261" i="7" s="1"/>
  <c r="X1261" i="7"/>
  <c r="T1261" i="7"/>
  <c r="S1261" i="7"/>
  <c r="AB1260" i="7"/>
  <c r="AA1260" i="7"/>
  <c r="W1260" i="7"/>
  <c r="X1260" i="7"/>
  <c r="T1260" i="7"/>
  <c r="S1260" i="7"/>
  <c r="AB1259" i="7"/>
  <c r="AA1259" i="7"/>
  <c r="W1259" i="7"/>
  <c r="Y1259" i="7" s="1"/>
  <c r="X1259" i="7"/>
  <c r="T1259" i="7"/>
  <c r="S1259" i="7"/>
  <c r="AB1258" i="7"/>
  <c r="AA1258" i="7"/>
  <c r="W1258" i="7"/>
  <c r="Y1258" i="7" s="1"/>
  <c r="X1258" i="7"/>
  <c r="T1258" i="7"/>
  <c r="S1258" i="7"/>
  <c r="AB1257" i="7"/>
  <c r="AA1257" i="7"/>
  <c r="W1257" i="7"/>
  <c r="X1257" i="7"/>
  <c r="T1257" i="7"/>
  <c r="S1257" i="7"/>
  <c r="AB1256" i="7"/>
  <c r="AA1256" i="7"/>
  <c r="W1256" i="7"/>
  <c r="Z1256" i="7" s="1"/>
  <c r="X1256" i="7"/>
  <c r="T1256" i="7"/>
  <c r="S1256" i="7"/>
  <c r="AB1255" i="7"/>
  <c r="AA1255" i="7"/>
  <c r="W1255" i="7"/>
  <c r="Z1255" i="7" s="1"/>
  <c r="X1255" i="7"/>
  <c r="T1255" i="7"/>
  <c r="S1255" i="7"/>
  <c r="AB1254" i="7"/>
  <c r="AA1254" i="7"/>
  <c r="W1254" i="7"/>
  <c r="Z1254" i="7" s="1"/>
  <c r="Y1254" i="7"/>
  <c r="X1254" i="7"/>
  <c r="T1254" i="7"/>
  <c r="S1254" i="7"/>
  <c r="AB1253" i="7"/>
  <c r="AA1253" i="7"/>
  <c r="W1253" i="7"/>
  <c r="Z1253" i="7" s="1"/>
  <c r="X1253" i="7"/>
  <c r="T1253" i="7"/>
  <c r="S1253" i="7"/>
  <c r="AB1252" i="7"/>
  <c r="AA1252" i="7"/>
  <c r="W1252" i="7"/>
  <c r="Z1252" i="7" s="1"/>
  <c r="X1252" i="7"/>
  <c r="T1252" i="7"/>
  <c r="S1252" i="7"/>
  <c r="AB1251" i="7"/>
  <c r="AA1251" i="7"/>
  <c r="W1251" i="7"/>
  <c r="Z1251" i="7" s="1"/>
  <c r="X1251" i="7"/>
  <c r="T1251" i="7"/>
  <c r="S1251" i="7"/>
  <c r="AB1250" i="7"/>
  <c r="AA1250" i="7"/>
  <c r="W1250" i="7"/>
  <c r="Z1250" i="7" s="1"/>
  <c r="X1250" i="7"/>
  <c r="T1250" i="7"/>
  <c r="S1250" i="7"/>
  <c r="AB1249" i="7"/>
  <c r="AA1249" i="7"/>
  <c r="W1249" i="7"/>
  <c r="Z1249" i="7" s="1"/>
  <c r="X1249" i="7"/>
  <c r="T1249" i="7"/>
  <c r="S1249" i="7"/>
  <c r="AB1248" i="7"/>
  <c r="AA1248" i="7"/>
  <c r="W1248" i="7"/>
  <c r="X1248" i="7"/>
  <c r="T1248" i="7"/>
  <c r="S1248" i="7"/>
  <c r="AB1247" i="7"/>
  <c r="AA1247" i="7"/>
  <c r="W1247" i="7"/>
  <c r="Y1247" i="7" s="1"/>
  <c r="X1247" i="7"/>
  <c r="T1247" i="7"/>
  <c r="S1247" i="7"/>
  <c r="AB1246" i="7"/>
  <c r="AA1246" i="7"/>
  <c r="W1246" i="7"/>
  <c r="Y1246" i="7" s="1"/>
  <c r="X1246" i="7"/>
  <c r="T1246" i="7"/>
  <c r="S1246" i="7"/>
  <c r="AB1245" i="7"/>
  <c r="AA1245" i="7"/>
  <c r="W1245" i="7"/>
  <c r="X1245" i="7"/>
  <c r="T1245" i="7"/>
  <c r="S1245" i="7"/>
  <c r="AB1244" i="7"/>
  <c r="AA1244" i="7"/>
  <c r="W1244" i="7"/>
  <c r="Y1244" i="7" s="1"/>
  <c r="X1244" i="7"/>
  <c r="T1244" i="7"/>
  <c r="S1244" i="7"/>
  <c r="AB1243" i="7"/>
  <c r="AA1243" i="7"/>
  <c r="W1243" i="7"/>
  <c r="Y1243" i="7" s="1"/>
  <c r="X1243" i="7"/>
  <c r="T1243" i="7"/>
  <c r="S1243" i="7"/>
  <c r="AB1242" i="7"/>
  <c r="AA1242" i="7"/>
  <c r="W1242" i="7"/>
  <c r="Y1242" i="7" s="1"/>
  <c r="X1242" i="7"/>
  <c r="T1242" i="7"/>
  <c r="S1242" i="7"/>
  <c r="AB1241" i="7"/>
  <c r="AA1241" i="7"/>
  <c r="W1241" i="7"/>
  <c r="Z1241" i="7" s="1"/>
  <c r="X1241" i="7"/>
  <c r="T1241" i="7"/>
  <c r="S1241" i="7"/>
  <c r="AB1240" i="7"/>
  <c r="AA1240" i="7"/>
  <c r="W1240" i="7"/>
  <c r="X1240" i="7"/>
  <c r="T1240" i="7"/>
  <c r="S1240" i="7"/>
  <c r="AB1239" i="7"/>
  <c r="AA1239" i="7"/>
  <c r="W1239" i="7"/>
  <c r="Z1239" i="7" s="1"/>
  <c r="X1239" i="7"/>
  <c r="T1239" i="7"/>
  <c r="S1239" i="7"/>
  <c r="AB1238" i="7"/>
  <c r="AA1238" i="7"/>
  <c r="W1238" i="7"/>
  <c r="Z1238" i="7" s="1"/>
  <c r="X1238" i="7"/>
  <c r="T1238" i="7"/>
  <c r="S1238" i="7"/>
  <c r="AB1237" i="7"/>
  <c r="AA1237" i="7"/>
  <c r="W1237" i="7"/>
  <c r="Z1237" i="7" s="1"/>
  <c r="X1237" i="7"/>
  <c r="T1237" i="7"/>
  <c r="S1237" i="7"/>
  <c r="AB1236" i="7"/>
  <c r="AA1236" i="7"/>
  <c r="W1236" i="7"/>
  <c r="Z1236" i="7" s="1"/>
  <c r="X1236" i="7"/>
  <c r="T1236" i="7"/>
  <c r="S1236" i="7"/>
  <c r="AB1235" i="7"/>
  <c r="AA1235" i="7"/>
  <c r="W1235" i="7"/>
  <c r="Z1235" i="7" s="1"/>
  <c r="X1235" i="7"/>
  <c r="T1235" i="7"/>
  <c r="S1235" i="7"/>
  <c r="AB1234" i="7"/>
  <c r="AA1234" i="7"/>
  <c r="W1234" i="7"/>
  <c r="Z1234" i="7" s="1"/>
  <c r="X1234" i="7"/>
  <c r="T1234" i="7"/>
  <c r="S1234" i="7"/>
  <c r="AB1233" i="7"/>
  <c r="AA1233" i="7"/>
  <c r="W1233" i="7"/>
  <c r="Z1233" i="7" s="1"/>
  <c r="X1233" i="7"/>
  <c r="T1233" i="7"/>
  <c r="S1233" i="7"/>
  <c r="AB1232" i="7"/>
  <c r="AA1232" i="7"/>
  <c r="W1232" i="7"/>
  <c r="Z1232" i="7" s="1"/>
  <c r="X1232" i="7"/>
  <c r="T1232" i="7"/>
  <c r="S1232" i="7"/>
  <c r="AB1231" i="7"/>
  <c r="AA1231" i="7"/>
  <c r="W1231" i="7"/>
  <c r="Y1231" i="7" s="1"/>
  <c r="X1231" i="7"/>
  <c r="T1231" i="7"/>
  <c r="S1231" i="7"/>
  <c r="AB1230" i="7"/>
  <c r="AA1230" i="7"/>
  <c r="W1230" i="7"/>
  <c r="Z1230" i="7" s="1"/>
  <c r="X1230" i="7"/>
  <c r="T1230" i="7"/>
  <c r="S1230" i="7"/>
  <c r="AB1229" i="7"/>
  <c r="AA1229" i="7"/>
  <c r="W1229" i="7"/>
  <c r="Z1229" i="7" s="1"/>
  <c r="X1229" i="7"/>
  <c r="T1229" i="7"/>
  <c r="S1229" i="7"/>
  <c r="AB1228" i="7"/>
  <c r="AA1228" i="7"/>
  <c r="W1228" i="7"/>
  <c r="Z1228" i="7" s="1"/>
  <c r="X1228" i="7"/>
  <c r="T1228" i="7"/>
  <c r="S1228" i="7"/>
  <c r="AB1227" i="7"/>
  <c r="AA1227" i="7"/>
  <c r="W1227" i="7"/>
  <c r="Z1227" i="7" s="1"/>
  <c r="X1227" i="7"/>
  <c r="T1227" i="7"/>
  <c r="S1227" i="7"/>
  <c r="AB1226" i="7"/>
  <c r="AA1226" i="7"/>
  <c r="W1226" i="7"/>
  <c r="Z1226" i="7" s="1"/>
  <c r="X1226" i="7"/>
  <c r="T1226" i="7"/>
  <c r="S1226" i="7"/>
  <c r="AB1225" i="7"/>
  <c r="AA1225" i="7"/>
  <c r="W1225" i="7"/>
  <c r="X1225" i="7"/>
  <c r="T1225" i="7"/>
  <c r="S1225" i="7"/>
  <c r="AB1224" i="7"/>
  <c r="AA1224" i="7"/>
  <c r="W1224" i="7"/>
  <c r="Z1224" i="7" s="1"/>
  <c r="X1224" i="7"/>
  <c r="T1224" i="7"/>
  <c r="S1224" i="7"/>
  <c r="AB1223" i="7"/>
  <c r="AA1223" i="7"/>
  <c r="W1223" i="7"/>
  <c r="X1223" i="7"/>
  <c r="T1223" i="7"/>
  <c r="S1223" i="7"/>
  <c r="AB1222" i="7"/>
  <c r="AA1222" i="7"/>
  <c r="W1222" i="7"/>
  <c r="Y1222" i="7" s="1"/>
  <c r="X1222" i="7"/>
  <c r="T1222" i="7"/>
  <c r="S1222" i="7"/>
  <c r="AB1221" i="7"/>
  <c r="AA1221" i="7"/>
  <c r="W1221" i="7"/>
  <c r="X1221" i="7"/>
  <c r="T1221" i="7"/>
  <c r="S1221" i="7"/>
  <c r="AB1220" i="7"/>
  <c r="AA1220" i="7"/>
  <c r="W1220" i="7"/>
  <c r="Y1220" i="7" s="1"/>
  <c r="X1220" i="7"/>
  <c r="T1220" i="7"/>
  <c r="S1220" i="7"/>
  <c r="AB1219" i="7"/>
  <c r="AA1219" i="7"/>
  <c r="W1219" i="7"/>
  <c r="X1219" i="7"/>
  <c r="T1219" i="7"/>
  <c r="S1219" i="7"/>
  <c r="AB1218" i="7"/>
  <c r="AA1218" i="7"/>
  <c r="W1218" i="7"/>
  <c r="Y1218" i="7" s="1"/>
  <c r="X1218" i="7"/>
  <c r="T1218" i="7"/>
  <c r="S1218" i="7"/>
  <c r="AB1217" i="7"/>
  <c r="AA1217" i="7"/>
  <c r="W1217" i="7"/>
  <c r="Y1217" i="7" s="1"/>
  <c r="X1217" i="7"/>
  <c r="T1217" i="7"/>
  <c r="S1217" i="7"/>
  <c r="AB1216" i="7"/>
  <c r="AA1216" i="7"/>
  <c r="W1216" i="7"/>
  <c r="Y1216" i="7" s="1"/>
  <c r="X1216" i="7"/>
  <c r="T1216" i="7"/>
  <c r="S1216" i="7"/>
  <c r="AB1215" i="7"/>
  <c r="AA1215" i="7"/>
  <c r="W1215" i="7"/>
  <c r="Z1215" i="7" s="1"/>
  <c r="X1215" i="7"/>
  <c r="T1215" i="7"/>
  <c r="S1215" i="7"/>
  <c r="AB1214" i="7"/>
  <c r="AA1214" i="7"/>
  <c r="W1214" i="7"/>
  <c r="Z1214" i="7" s="1"/>
  <c r="X1214" i="7"/>
  <c r="T1214" i="7"/>
  <c r="S1214" i="7"/>
  <c r="AB1213" i="7"/>
  <c r="AA1213" i="7"/>
  <c r="W1213" i="7"/>
  <c r="Z1213" i="7" s="1"/>
  <c r="X1213" i="7"/>
  <c r="T1213" i="7"/>
  <c r="S1213" i="7"/>
  <c r="AB1212" i="7"/>
  <c r="AA1212" i="7"/>
  <c r="W1212" i="7"/>
  <c r="Z1212" i="7" s="1"/>
  <c r="X1212" i="7"/>
  <c r="T1212" i="7"/>
  <c r="S1212" i="7"/>
  <c r="AB1211" i="7"/>
  <c r="AA1211" i="7"/>
  <c r="W1211" i="7"/>
  <c r="X1211" i="7"/>
  <c r="T1211" i="7"/>
  <c r="S1211" i="7"/>
  <c r="AB1210" i="7"/>
  <c r="AA1210" i="7"/>
  <c r="W1210" i="7"/>
  <c r="Z1210" i="7" s="1"/>
  <c r="X1210" i="7"/>
  <c r="T1210" i="7"/>
  <c r="S1210" i="7"/>
  <c r="AB1209" i="7"/>
  <c r="AA1209" i="7"/>
  <c r="W1209" i="7"/>
  <c r="X1209" i="7"/>
  <c r="T1209" i="7"/>
  <c r="S1209" i="7"/>
  <c r="AB1208" i="7"/>
  <c r="AA1208" i="7"/>
  <c r="W1208" i="7"/>
  <c r="Z1208" i="7" s="1"/>
  <c r="X1208" i="7"/>
  <c r="T1208" i="7"/>
  <c r="S1208" i="7"/>
  <c r="AB1207" i="7"/>
  <c r="AA1207" i="7"/>
  <c r="W1207" i="7"/>
  <c r="X1207" i="7"/>
  <c r="T1207" i="7"/>
  <c r="S1207" i="7"/>
  <c r="AB1206" i="7"/>
  <c r="AA1206" i="7"/>
  <c r="W1206" i="7"/>
  <c r="Y1206" i="7" s="1"/>
  <c r="X1206" i="7"/>
  <c r="T1206" i="7"/>
  <c r="S1206" i="7"/>
  <c r="AB1205" i="7"/>
  <c r="AA1205" i="7"/>
  <c r="W1205" i="7"/>
  <c r="X1205" i="7"/>
  <c r="T1205" i="7"/>
  <c r="S1205" i="7"/>
  <c r="AB1204" i="7"/>
  <c r="AA1204" i="7"/>
  <c r="W1204" i="7"/>
  <c r="X1204" i="7"/>
  <c r="T1204" i="7"/>
  <c r="S1204" i="7"/>
  <c r="AB1203" i="7"/>
  <c r="AA1203" i="7"/>
  <c r="W1203" i="7"/>
  <c r="X1203" i="7"/>
  <c r="T1203" i="7"/>
  <c r="S1203" i="7"/>
  <c r="AB1202" i="7"/>
  <c r="AA1202" i="7"/>
  <c r="W1202" i="7"/>
  <c r="Y1202" i="7" s="1"/>
  <c r="X1202" i="7"/>
  <c r="T1202" i="7"/>
  <c r="S1202" i="7"/>
  <c r="AB1201" i="7"/>
  <c r="AA1201" i="7"/>
  <c r="W1201" i="7"/>
  <c r="Y1201" i="7" s="1"/>
  <c r="X1201" i="7"/>
  <c r="T1201" i="7"/>
  <c r="S1201" i="7"/>
  <c r="AB1200" i="7"/>
  <c r="AA1200" i="7"/>
  <c r="W1200" i="7"/>
  <c r="Y1200" i="7" s="1"/>
  <c r="X1200" i="7"/>
  <c r="T1200" i="7"/>
  <c r="S1200" i="7"/>
  <c r="AB1199" i="7"/>
  <c r="AA1199" i="7"/>
  <c r="W1199" i="7"/>
  <c r="Z1199" i="7" s="1"/>
  <c r="X1199" i="7"/>
  <c r="T1199" i="7"/>
  <c r="S1199" i="7"/>
  <c r="AB1198" i="7"/>
  <c r="AA1198" i="7"/>
  <c r="W1198" i="7"/>
  <c r="Z1198" i="7" s="1"/>
  <c r="X1198" i="7"/>
  <c r="T1198" i="7"/>
  <c r="S1198" i="7"/>
  <c r="AB1197" i="7"/>
  <c r="AA1197" i="7"/>
  <c r="W1197" i="7"/>
  <c r="X1197" i="7"/>
  <c r="T1197" i="7"/>
  <c r="S1197" i="7"/>
  <c r="AB1196" i="7"/>
  <c r="AA1196" i="7"/>
  <c r="W1196" i="7"/>
  <c r="Z1196" i="7" s="1"/>
  <c r="X1196" i="7"/>
  <c r="T1196" i="7"/>
  <c r="S1196" i="7"/>
  <c r="AB1195" i="7"/>
  <c r="AA1195" i="7"/>
  <c r="W1195" i="7"/>
  <c r="Z1195" i="7" s="1"/>
  <c r="X1195" i="7"/>
  <c r="T1195" i="7"/>
  <c r="S1195" i="7"/>
  <c r="AB1194" i="7"/>
  <c r="AA1194" i="7"/>
  <c r="W1194" i="7"/>
  <c r="Z1194" i="7" s="1"/>
  <c r="X1194" i="7"/>
  <c r="T1194" i="7"/>
  <c r="S1194" i="7"/>
  <c r="AB1193" i="7"/>
  <c r="AA1193" i="7"/>
  <c r="W1193" i="7"/>
  <c r="X1193" i="7"/>
  <c r="T1193" i="7"/>
  <c r="S1193" i="7"/>
  <c r="AB1192" i="7"/>
  <c r="AA1192" i="7"/>
  <c r="W1192" i="7"/>
  <c r="X1192" i="7"/>
  <c r="T1192" i="7"/>
  <c r="S1192" i="7"/>
  <c r="AB1191" i="7"/>
  <c r="AA1191" i="7"/>
  <c r="W1191" i="7"/>
  <c r="X1191" i="7"/>
  <c r="T1191" i="7"/>
  <c r="S1191" i="7"/>
  <c r="AB1190" i="7"/>
  <c r="AA1190" i="7"/>
  <c r="W1190" i="7"/>
  <c r="Y1190" i="7" s="1"/>
  <c r="X1190" i="7"/>
  <c r="T1190" i="7"/>
  <c r="S1190" i="7"/>
  <c r="AB1189" i="7"/>
  <c r="AA1189" i="7"/>
  <c r="W1189" i="7"/>
  <c r="X1189" i="7"/>
  <c r="T1189" i="7"/>
  <c r="S1189" i="7"/>
  <c r="AB1188" i="7"/>
  <c r="AA1188" i="7"/>
  <c r="W1188" i="7"/>
  <c r="Y1188" i="7" s="1"/>
  <c r="X1188" i="7"/>
  <c r="T1188" i="7"/>
  <c r="S1188" i="7"/>
  <c r="AB1187" i="7"/>
  <c r="AA1187" i="7"/>
  <c r="W1187" i="7"/>
  <c r="X1187" i="7"/>
  <c r="T1187" i="7"/>
  <c r="S1187" i="7"/>
  <c r="AB1186" i="7"/>
  <c r="AA1186" i="7"/>
  <c r="W1186" i="7"/>
  <c r="Y1186" i="7" s="1"/>
  <c r="X1186" i="7"/>
  <c r="T1186" i="7"/>
  <c r="S1186" i="7"/>
  <c r="AB1185" i="7"/>
  <c r="AA1185" i="7"/>
  <c r="W1185" i="7"/>
  <c r="Y1185" i="7" s="1"/>
  <c r="X1185" i="7"/>
  <c r="T1185" i="7"/>
  <c r="S1185" i="7"/>
  <c r="AB1184" i="7"/>
  <c r="AA1184" i="7"/>
  <c r="W1184" i="7"/>
  <c r="Y1184" i="7" s="1"/>
  <c r="X1184" i="7"/>
  <c r="T1184" i="7"/>
  <c r="S1184" i="7"/>
  <c r="AB1183" i="7"/>
  <c r="AA1183" i="7"/>
  <c r="W1183" i="7"/>
  <c r="X1183" i="7"/>
  <c r="T1183" i="7"/>
  <c r="S1183" i="7"/>
  <c r="AB1182" i="7"/>
  <c r="AA1182" i="7"/>
  <c r="W1182" i="7"/>
  <c r="Z1182" i="7" s="1"/>
  <c r="X1182" i="7"/>
  <c r="T1182" i="7"/>
  <c r="S1182" i="7"/>
  <c r="AB1181" i="7"/>
  <c r="AA1181" i="7"/>
  <c r="W1181" i="7"/>
  <c r="Z1181" i="7" s="1"/>
  <c r="X1181" i="7"/>
  <c r="T1181" i="7"/>
  <c r="S1181" i="7"/>
  <c r="AB1180" i="7"/>
  <c r="AA1180" i="7"/>
  <c r="W1180" i="7"/>
  <c r="Z1180" i="7" s="1"/>
  <c r="X1180" i="7"/>
  <c r="T1180" i="7"/>
  <c r="S1180" i="7"/>
  <c r="AB1179" i="7"/>
  <c r="AA1179" i="7"/>
  <c r="W1179" i="7"/>
  <c r="X1179" i="7"/>
  <c r="T1179" i="7"/>
  <c r="S1179" i="7"/>
  <c r="AB1178" i="7"/>
  <c r="AA1178" i="7"/>
  <c r="W1178" i="7"/>
  <c r="Z1178" i="7" s="1"/>
  <c r="X1178" i="7"/>
  <c r="T1178" i="7"/>
  <c r="S1178" i="7"/>
  <c r="AB1177" i="7"/>
  <c r="AA1177" i="7"/>
  <c r="W1177" i="7"/>
  <c r="X1177" i="7"/>
  <c r="T1177" i="7"/>
  <c r="S1177" i="7"/>
  <c r="AB1176" i="7"/>
  <c r="AA1176" i="7"/>
  <c r="W1176" i="7"/>
  <c r="Z1176" i="7" s="1"/>
  <c r="Y1176" i="7"/>
  <c r="X1176" i="7"/>
  <c r="T1176" i="7"/>
  <c r="S1176" i="7"/>
  <c r="AB1175" i="7"/>
  <c r="AA1175" i="7"/>
  <c r="W1175" i="7"/>
  <c r="X1175" i="7"/>
  <c r="T1175" i="7"/>
  <c r="S1175" i="7"/>
  <c r="AB1174" i="7"/>
  <c r="AA1174" i="7"/>
  <c r="W1174" i="7"/>
  <c r="Y1174" i="7" s="1"/>
  <c r="X1174" i="7"/>
  <c r="T1174" i="7"/>
  <c r="S1174" i="7"/>
  <c r="AB1173" i="7"/>
  <c r="AA1173" i="7"/>
  <c r="W1173" i="7"/>
  <c r="X1173" i="7"/>
  <c r="T1173" i="7"/>
  <c r="S1173" i="7"/>
  <c r="AB1172" i="7"/>
  <c r="AA1172" i="7"/>
  <c r="W1172" i="7"/>
  <c r="X1172" i="7"/>
  <c r="T1172" i="7"/>
  <c r="S1172" i="7"/>
  <c r="AB1171" i="7"/>
  <c r="AA1171" i="7"/>
  <c r="W1171" i="7"/>
  <c r="X1171" i="7"/>
  <c r="T1171" i="7"/>
  <c r="S1171" i="7"/>
  <c r="AB1170" i="7"/>
  <c r="AA1170" i="7"/>
  <c r="W1170" i="7"/>
  <c r="Y1170" i="7" s="1"/>
  <c r="X1170" i="7"/>
  <c r="T1170" i="7"/>
  <c r="S1170" i="7"/>
  <c r="AB1169" i="7"/>
  <c r="AA1169" i="7"/>
  <c r="W1169" i="7"/>
  <c r="Y1169" i="7" s="1"/>
  <c r="X1169" i="7"/>
  <c r="T1169" i="7"/>
  <c r="S1169" i="7"/>
  <c r="AB1168" i="7"/>
  <c r="AA1168" i="7"/>
  <c r="W1168" i="7"/>
  <c r="Y1168" i="7" s="1"/>
  <c r="X1168" i="7"/>
  <c r="T1168" i="7"/>
  <c r="S1168" i="7"/>
  <c r="AB1167" i="7"/>
  <c r="AA1167" i="7"/>
  <c r="W1167" i="7"/>
  <c r="Z1167" i="7" s="1"/>
  <c r="X1167" i="7"/>
  <c r="T1167" i="7"/>
  <c r="S1167" i="7"/>
  <c r="AB1166" i="7"/>
  <c r="AA1166" i="7"/>
  <c r="W1166" i="7"/>
  <c r="Z1166" i="7" s="1"/>
  <c r="X1166" i="7"/>
  <c r="T1166" i="7"/>
  <c r="S1166" i="7"/>
  <c r="AB1165" i="7"/>
  <c r="AA1165" i="7"/>
  <c r="W1165" i="7"/>
  <c r="X1165" i="7"/>
  <c r="T1165" i="7"/>
  <c r="S1165" i="7"/>
  <c r="AB1164" i="7"/>
  <c r="AA1164" i="7"/>
  <c r="W1164" i="7"/>
  <c r="Z1164" i="7" s="1"/>
  <c r="X1164" i="7"/>
  <c r="T1164" i="7"/>
  <c r="S1164" i="7"/>
  <c r="AB1163" i="7"/>
  <c r="AA1163" i="7"/>
  <c r="W1163" i="7"/>
  <c r="Z1163" i="7" s="1"/>
  <c r="X1163" i="7"/>
  <c r="T1163" i="7"/>
  <c r="S1163" i="7"/>
  <c r="AB1162" i="7"/>
  <c r="AA1162" i="7"/>
  <c r="W1162" i="7"/>
  <c r="Z1162" i="7" s="1"/>
  <c r="X1162" i="7"/>
  <c r="T1162" i="7"/>
  <c r="S1162" i="7"/>
  <c r="AB1161" i="7"/>
  <c r="AA1161" i="7"/>
  <c r="W1161" i="7"/>
  <c r="X1161" i="7"/>
  <c r="T1161" i="7"/>
  <c r="S1161" i="7"/>
  <c r="AB1160" i="7"/>
  <c r="AA1160" i="7"/>
  <c r="W1160" i="7"/>
  <c r="X1160" i="7"/>
  <c r="T1160" i="7"/>
  <c r="S1160" i="7"/>
  <c r="AB1159" i="7"/>
  <c r="AA1159" i="7"/>
  <c r="W1159" i="7"/>
  <c r="X1159" i="7"/>
  <c r="T1159" i="7"/>
  <c r="S1159" i="7"/>
  <c r="AB1158" i="7"/>
  <c r="AA1158" i="7"/>
  <c r="W1158" i="7"/>
  <c r="Y1158" i="7" s="1"/>
  <c r="X1158" i="7"/>
  <c r="T1158" i="7"/>
  <c r="S1158" i="7"/>
  <c r="AB1157" i="7"/>
  <c r="AA1157" i="7"/>
  <c r="W1157" i="7"/>
  <c r="X1157" i="7"/>
  <c r="T1157" i="7"/>
  <c r="S1157" i="7"/>
  <c r="AB1156" i="7"/>
  <c r="AA1156" i="7"/>
  <c r="W1156" i="7"/>
  <c r="Y1156" i="7" s="1"/>
  <c r="X1156" i="7"/>
  <c r="T1156" i="7"/>
  <c r="S1156" i="7"/>
  <c r="AB1155" i="7"/>
  <c r="AA1155" i="7"/>
  <c r="W1155" i="7"/>
  <c r="X1155" i="7"/>
  <c r="T1155" i="7"/>
  <c r="S1155" i="7"/>
  <c r="AB1154" i="7"/>
  <c r="AA1154" i="7"/>
  <c r="W1154" i="7"/>
  <c r="Y1154" i="7" s="1"/>
  <c r="X1154" i="7"/>
  <c r="T1154" i="7"/>
  <c r="S1154" i="7"/>
  <c r="AB1153" i="7"/>
  <c r="AA1153" i="7"/>
  <c r="W1153" i="7"/>
  <c r="Y1153" i="7" s="1"/>
  <c r="X1153" i="7"/>
  <c r="T1153" i="7"/>
  <c r="S1153" i="7"/>
  <c r="AB1152" i="7"/>
  <c r="AA1152" i="7"/>
  <c r="W1152" i="7"/>
  <c r="Y1152" i="7" s="1"/>
  <c r="X1152" i="7"/>
  <c r="T1152" i="7"/>
  <c r="S1152" i="7"/>
  <c r="AB1151" i="7"/>
  <c r="AA1151" i="7"/>
  <c r="W1151" i="7"/>
  <c r="X1151" i="7"/>
  <c r="T1151" i="7"/>
  <c r="S1151" i="7"/>
  <c r="AB1150" i="7"/>
  <c r="AA1150" i="7"/>
  <c r="W1150" i="7"/>
  <c r="Z1150" i="7" s="1"/>
  <c r="X1150" i="7"/>
  <c r="T1150" i="7"/>
  <c r="S1150" i="7"/>
  <c r="AB1149" i="7"/>
  <c r="AA1149" i="7"/>
  <c r="W1149" i="7"/>
  <c r="Z1149" i="7" s="1"/>
  <c r="X1149" i="7"/>
  <c r="T1149" i="7"/>
  <c r="S1149" i="7"/>
  <c r="AB1148" i="7"/>
  <c r="AA1148" i="7"/>
  <c r="W1148" i="7"/>
  <c r="Z1148" i="7" s="1"/>
  <c r="X1148" i="7"/>
  <c r="T1148" i="7"/>
  <c r="S1148" i="7"/>
  <c r="AB1147" i="7"/>
  <c r="AA1147" i="7"/>
  <c r="W1147" i="7"/>
  <c r="X1147" i="7"/>
  <c r="T1147" i="7"/>
  <c r="S1147" i="7"/>
  <c r="AB1146" i="7"/>
  <c r="AA1146" i="7"/>
  <c r="W1146" i="7"/>
  <c r="Z1146" i="7" s="1"/>
  <c r="X1146" i="7"/>
  <c r="T1146" i="7"/>
  <c r="S1146" i="7"/>
  <c r="AB1145" i="7"/>
  <c r="AA1145" i="7"/>
  <c r="W1145" i="7"/>
  <c r="X1145" i="7"/>
  <c r="T1145" i="7"/>
  <c r="S1145" i="7"/>
  <c r="AB1144" i="7"/>
  <c r="AA1144" i="7"/>
  <c r="W1144" i="7"/>
  <c r="Z1144" i="7" s="1"/>
  <c r="X1144" i="7"/>
  <c r="T1144" i="7"/>
  <c r="S1144" i="7"/>
  <c r="AB1143" i="7"/>
  <c r="AA1143" i="7"/>
  <c r="W1143" i="7"/>
  <c r="X1143" i="7"/>
  <c r="T1143" i="7"/>
  <c r="S1143" i="7"/>
  <c r="AB1142" i="7"/>
  <c r="AA1142" i="7"/>
  <c r="W1142" i="7"/>
  <c r="Y1142" i="7" s="1"/>
  <c r="X1142" i="7"/>
  <c r="T1142" i="7"/>
  <c r="S1142" i="7"/>
  <c r="AB1141" i="7"/>
  <c r="AA1141" i="7"/>
  <c r="W1141" i="7"/>
  <c r="X1141" i="7"/>
  <c r="T1141" i="7"/>
  <c r="S1141" i="7"/>
  <c r="AB1140" i="7"/>
  <c r="AA1140" i="7"/>
  <c r="W1140" i="7"/>
  <c r="X1140" i="7"/>
  <c r="T1140" i="7"/>
  <c r="S1140" i="7"/>
  <c r="AB1139" i="7"/>
  <c r="AA1139" i="7"/>
  <c r="W1139" i="7"/>
  <c r="X1139" i="7"/>
  <c r="T1139" i="7"/>
  <c r="S1139" i="7"/>
  <c r="AB1138" i="7"/>
  <c r="AA1138" i="7"/>
  <c r="W1138" i="7"/>
  <c r="Y1138" i="7" s="1"/>
  <c r="X1138" i="7"/>
  <c r="T1138" i="7"/>
  <c r="S1138" i="7"/>
  <c r="AB1137" i="7"/>
  <c r="AA1137" i="7"/>
  <c r="W1137" i="7"/>
  <c r="Y1137" i="7" s="1"/>
  <c r="X1137" i="7"/>
  <c r="T1137" i="7"/>
  <c r="S1137" i="7"/>
  <c r="AB1136" i="7"/>
  <c r="AA1136" i="7"/>
  <c r="W1136" i="7"/>
  <c r="Y1136" i="7" s="1"/>
  <c r="X1136" i="7"/>
  <c r="T1136" i="7"/>
  <c r="S1136" i="7"/>
  <c r="AB1135" i="7"/>
  <c r="AA1135" i="7"/>
  <c r="W1135" i="7"/>
  <c r="Z1135" i="7" s="1"/>
  <c r="X1135" i="7"/>
  <c r="T1135" i="7"/>
  <c r="S1135" i="7"/>
  <c r="AB1134" i="7"/>
  <c r="AA1134" i="7"/>
  <c r="W1134" i="7"/>
  <c r="Z1134" i="7" s="1"/>
  <c r="X1134" i="7"/>
  <c r="T1134" i="7"/>
  <c r="S1134" i="7"/>
  <c r="AB1133" i="7"/>
  <c r="AA1133" i="7"/>
  <c r="W1133" i="7"/>
  <c r="X1133" i="7"/>
  <c r="T1133" i="7"/>
  <c r="S1133" i="7"/>
  <c r="AB1132" i="7"/>
  <c r="AA1132" i="7"/>
  <c r="W1132" i="7"/>
  <c r="Z1132" i="7" s="1"/>
  <c r="X1132" i="7"/>
  <c r="T1132" i="7"/>
  <c r="S1132" i="7"/>
  <c r="AB1131" i="7"/>
  <c r="AA1131" i="7"/>
  <c r="W1131" i="7"/>
  <c r="Z1131" i="7" s="1"/>
  <c r="X1131" i="7"/>
  <c r="T1131" i="7"/>
  <c r="S1131" i="7"/>
  <c r="AB1130" i="7"/>
  <c r="AA1130" i="7"/>
  <c r="W1130" i="7"/>
  <c r="Z1130" i="7" s="1"/>
  <c r="X1130" i="7"/>
  <c r="T1130" i="7"/>
  <c r="S1130" i="7"/>
  <c r="AB1129" i="7"/>
  <c r="AA1129" i="7"/>
  <c r="W1129" i="7"/>
  <c r="X1129" i="7"/>
  <c r="T1129" i="7"/>
  <c r="S1129" i="7"/>
  <c r="AB1128" i="7"/>
  <c r="AA1128" i="7"/>
  <c r="W1128" i="7"/>
  <c r="X1128" i="7"/>
  <c r="T1128" i="7"/>
  <c r="S1128" i="7"/>
  <c r="AB1127" i="7"/>
  <c r="AA1127" i="7"/>
  <c r="W1127" i="7"/>
  <c r="X1127" i="7"/>
  <c r="T1127" i="7"/>
  <c r="S1127" i="7"/>
  <c r="AB1126" i="7"/>
  <c r="AA1126" i="7"/>
  <c r="W1126" i="7"/>
  <c r="Y1126" i="7" s="1"/>
  <c r="X1126" i="7"/>
  <c r="T1126" i="7"/>
  <c r="S1126" i="7"/>
  <c r="AB1125" i="7"/>
  <c r="AA1125" i="7"/>
  <c r="W1125" i="7"/>
  <c r="X1125" i="7"/>
  <c r="T1125" i="7"/>
  <c r="S1125" i="7"/>
  <c r="AB1124" i="7"/>
  <c r="AA1124" i="7"/>
  <c r="W1124" i="7"/>
  <c r="Y1124" i="7" s="1"/>
  <c r="X1124" i="7"/>
  <c r="T1124" i="7"/>
  <c r="S1124" i="7"/>
  <c r="AB1123" i="7"/>
  <c r="AA1123" i="7"/>
  <c r="W1123" i="7"/>
  <c r="X1123" i="7"/>
  <c r="T1123" i="7"/>
  <c r="S1123" i="7"/>
  <c r="AB1122" i="7"/>
  <c r="AA1122" i="7"/>
  <c r="W1122" i="7"/>
  <c r="Y1122" i="7" s="1"/>
  <c r="X1122" i="7"/>
  <c r="T1122" i="7"/>
  <c r="S1122" i="7"/>
  <c r="AB1121" i="7"/>
  <c r="AA1121" i="7"/>
  <c r="W1121" i="7"/>
  <c r="Y1121" i="7" s="1"/>
  <c r="X1121" i="7"/>
  <c r="T1121" i="7"/>
  <c r="S1121" i="7"/>
  <c r="AB1120" i="7"/>
  <c r="AA1120" i="7"/>
  <c r="W1120" i="7"/>
  <c r="Y1120" i="7" s="1"/>
  <c r="X1120" i="7"/>
  <c r="T1120" i="7"/>
  <c r="S1120" i="7"/>
  <c r="AB1119" i="7"/>
  <c r="AA1119" i="7"/>
  <c r="W1119" i="7"/>
  <c r="X1119" i="7"/>
  <c r="T1119" i="7"/>
  <c r="S1119" i="7"/>
  <c r="AB1118" i="7"/>
  <c r="AA1118" i="7"/>
  <c r="W1118" i="7"/>
  <c r="Z1118" i="7" s="1"/>
  <c r="X1118" i="7"/>
  <c r="T1118" i="7"/>
  <c r="S1118" i="7"/>
  <c r="AB1117" i="7"/>
  <c r="AA1117" i="7"/>
  <c r="W1117" i="7"/>
  <c r="Z1117" i="7" s="1"/>
  <c r="X1117" i="7"/>
  <c r="T1117" i="7"/>
  <c r="S1117" i="7"/>
  <c r="AB1116" i="7"/>
  <c r="AA1116" i="7"/>
  <c r="W1116" i="7"/>
  <c r="Z1116" i="7" s="1"/>
  <c r="X1116" i="7"/>
  <c r="T1116" i="7"/>
  <c r="S1116" i="7"/>
  <c r="AB1115" i="7"/>
  <c r="AA1115" i="7"/>
  <c r="W1115" i="7"/>
  <c r="X1115" i="7"/>
  <c r="T1115" i="7"/>
  <c r="S1115" i="7"/>
  <c r="AB1114" i="7"/>
  <c r="AA1114" i="7"/>
  <c r="W1114" i="7"/>
  <c r="Z1114" i="7" s="1"/>
  <c r="X1114" i="7"/>
  <c r="T1114" i="7"/>
  <c r="S1114" i="7"/>
  <c r="AB1113" i="7"/>
  <c r="AA1113" i="7"/>
  <c r="W1113" i="7"/>
  <c r="X1113" i="7"/>
  <c r="T1113" i="7"/>
  <c r="S1113" i="7"/>
  <c r="AB1112" i="7"/>
  <c r="AA1112" i="7"/>
  <c r="W1112" i="7"/>
  <c r="Z1112" i="7" s="1"/>
  <c r="X1112" i="7"/>
  <c r="T1112" i="7"/>
  <c r="S1112" i="7"/>
  <c r="AB1111" i="7"/>
  <c r="AA1111" i="7"/>
  <c r="W1111" i="7"/>
  <c r="X1111" i="7"/>
  <c r="T1111" i="7"/>
  <c r="S1111" i="7"/>
  <c r="AB1110" i="7"/>
  <c r="AA1110" i="7"/>
  <c r="W1110" i="7"/>
  <c r="Y1110" i="7" s="1"/>
  <c r="X1110" i="7"/>
  <c r="T1110" i="7"/>
  <c r="S1110" i="7"/>
  <c r="AB1109" i="7"/>
  <c r="AA1109" i="7"/>
  <c r="W1109" i="7"/>
  <c r="X1109" i="7"/>
  <c r="T1109" i="7"/>
  <c r="S1109" i="7"/>
  <c r="AB1108" i="7"/>
  <c r="AA1108" i="7"/>
  <c r="W1108" i="7"/>
  <c r="X1108" i="7"/>
  <c r="T1108" i="7"/>
  <c r="S1108" i="7"/>
  <c r="AB1107" i="7"/>
  <c r="AA1107" i="7"/>
  <c r="W1107" i="7"/>
  <c r="X1107" i="7"/>
  <c r="T1107" i="7"/>
  <c r="S1107" i="7"/>
  <c r="AB1106" i="7"/>
  <c r="AA1106" i="7"/>
  <c r="W1106" i="7"/>
  <c r="Y1106" i="7" s="1"/>
  <c r="X1106" i="7"/>
  <c r="T1106" i="7"/>
  <c r="S1106" i="7"/>
  <c r="AB1105" i="7"/>
  <c r="AA1105" i="7"/>
  <c r="W1105" i="7"/>
  <c r="Y1105" i="7" s="1"/>
  <c r="X1105" i="7"/>
  <c r="T1105" i="7"/>
  <c r="S1105" i="7"/>
  <c r="AB1104" i="7"/>
  <c r="AA1104" i="7"/>
  <c r="W1104" i="7"/>
  <c r="Y1104" i="7" s="1"/>
  <c r="X1104" i="7"/>
  <c r="T1104" i="7"/>
  <c r="S1104" i="7"/>
  <c r="AB1103" i="7"/>
  <c r="AA1103" i="7"/>
  <c r="W1103" i="7"/>
  <c r="Z1103" i="7" s="1"/>
  <c r="X1103" i="7"/>
  <c r="T1103" i="7"/>
  <c r="S1103" i="7"/>
  <c r="AB1102" i="7"/>
  <c r="AA1102" i="7"/>
  <c r="W1102" i="7"/>
  <c r="Z1102" i="7" s="1"/>
  <c r="X1102" i="7"/>
  <c r="T1102" i="7"/>
  <c r="S1102" i="7"/>
  <c r="AB1101" i="7"/>
  <c r="AA1101" i="7"/>
  <c r="W1101" i="7"/>
  <c r="X1101" i="7"/>
  <c r="T1101" i="7"/>
  <c r="S1101" i="7"/>
  <c r="AB1100" i="7"/>
  <c r="AA1100" i="7"/>
  <c r="W1100" i="7"/>
  <c r="Z1100" i="7" s="1"/>
  <c r="X1100" i="7"/>
  <c r="T1100" i="7"/>
  <c r="S1100" i="7"/>
  <c r="AB1099" i="7"/>
  <c r="AA1099" i="7"/>
  <c r="W1099" i="7"/>
  <c r="Z1099" i="7" s="1"/>
  <c r="X1099" i="7"/>
  <c r="T1099" i="7"/>
  <c r="S1099" i="7"/>
  <c r="AB1098" i="7"/>
  <c r="AA1098" i="7"/>
  <c r="W1098" i="7"/>
  <c r="Z1098" i="7" s="1"/>
  <c r="X1098" i="7"/>
  <c r="T1098" i="7"/>
  <c r="S1098" i="7"/>
  <c r="AB1097" i="7"/>
  <c r="AA1097" i="7"/>
  <c r="W1097" i="7"/>
  <c r="X1097" i="7"/>
  <c r="T1097" i="7"/>
  <c r="S1097" i="7"/>
  <c r="AB1096" i="7"/>
  <c r="AA1096" i="7"/>
  <c r="W1096" i="7"/>
  <c r="X1096" i="7"/>
  <c r="T1096" i="7"/>
  <c r="S1096" i="7"/>
  <c r="AB1095" i="7"/>
  <c r="AA1095" i="7"/>
  <c r="W1095" i="7"/>
  <c r="X1095" i="7"/>
  <c r="T1095" i="7"/>
  <c r="S1095" i="7"/>
  <c r="AB1094" i="7"/>
  <c r="AA1094" i="7"/>
  <c r="W1094" i="7"/>
  <c r="Y1094" i="7" s="1"/>
  <c r="X1094" i="7"/>
  <c r="T1094" i="7"/>
  <c r="S1094" i="7"/>
  <c r="AB1093" i="7"/>
  <c r="AA1093" i="7"/>
  <c r="W1093" i="7"/>
  <c r="X1093" i="7"/>
  <c r="T1093" i="7"/>
  <c r="S1093" i="7"/>
  <c r="AB1092" i="7"/>
  <c r="AA1092" i="7"/>
  <c r="W1092" i="7"/>
  <c r="Y1092" i="7" s="1"/>
  <c r="X1092" i="7"/>
  <c r="T1092" i="7"/>
  <c r="S1092" i="7"/>
  <c r="AB1091" i="7"/>
  <c r="AA1091" i="7"/>
  <c r="W1091" i="7"/>
  <c r="X1091" i="7"/>
  <c r="T1091" i="7"/>
  <c r="S1091" i="7"/>
  <c r="AB1090" i="7"/>
  <c r="AA1090" i="7"/>
  <c r="W1090" i="7"/>
  <c r="Y1090" i="7" s="1"/>
  <c r="X1090" i="7"/>
  <c r="T1090" i="7"/>
  <c r="S1090" i="7"/>
  <c r="AB1089" i="7"/>
  <c r="AA1089" i="7"/>
  <c r="W1089" i="7"/>
  <c r="Y1089" i="7" s="1"/>
  <c r="X1089" i="7"/>
  <c r="T1089" i="7"/>
  <c r="S1089" i="7"/>
  <c r="AB1088" i="7"/>
  <c r="AA1088" i="7"/>
  <c r="W1088" i="7"/>
  <c r="Y1088" i="7" s="1"/>
  <c r="X1088" i="7"/>
  <c r="T1088" i="7"/>
  <c r="S1088" i="7"/>
  <c r="AB1087" i="7"/>
  <c r="AA1087" i="7"/>
  <c r="W1087" i="7"/>
  <c r="X1087" i="7"/>
  <c r="T1087" i="7"/>
  <c r="S1087" i="7"/>
  <c r="AB1086" i="7"/>
  <c r="AA1086" i="7"/>
  <c r="W1086" i="7"/>
  <c r="Z1086" i="7" s="1"/>
  <c r="X1086" i="7"/>
  <c r="T1086" i="7"/>
  <c r="S1086" i="7"/>
  <c r="AB1085" i="7"/>
  <c r="AA1085" i="7"/>
  <c r="W1085" i="7"/>
  <c r="Z1085" i="7" s="1"/>
  <c r="X1085" i="7"/>
  <c r="T1085" i="7"/>
  <c r="S1085" i="7"/>
  <c r="AB1084" i="7"/>
  <c r="AA1084" i="7"/>
  <c r="W1084" i="7"/>
  <c r="Z1084" i="7" s="1"/>
  <c r="X1084" i="7"/>
  <c r="T1084" i="7"/>
  <c r="S1084" i="7"/>
  <c r="AB1083" i="7"/>
  <c r="AA1083" i="7"/>
  <c r="W1083" i="7"/>
  <c r="X1083" i="7"/>
  <c r="T1083" i="7"/>
  <c r="S1083" i="7"/>
  <c r="AB1082" i="7"/>
  <c r="AA1082" i="7"/>
  <c r="W1082" i="7"/>
  <c r="Z1082" i="7" s="1"/>
  <c r="X1082" i="7"/>
  <c r="T1082" i="7"/>
  <c r="S1082" i="7"/>
  <c r="AB1081" i="7"/>
  <c r="AA1081" i="7"/>
  <c r="W1081" i="7"/>
  <c r="X1081" i="7"/>
  <c r="T1081" i="7"/>
  <c r="S1081" i="7"/>
  <c r="AB1080" i="7"/>
  <c r="AA1080" i="7"/>
  <c r="W1080" i="7"/>
  <c r="Z1080" i="7" s="1"/>
  <c r="X1080" i="7"/>
  <c r="T1080" i="7"/>
  <c r="S1080" i="7"/>
  <c r="AB1079" i="7"/>
  <c r="AA1079" i="7"/>
  <c r="W1079" i="7"/>
  <c r="Y1079" i="7" s="1"/>
  <c r="X1079" i="7"/>
  <c r="T1079" i="7"/>
  <c r="S1079" i="7"/>
  <c r="AB1078" i="7"/>
  <c r="AA1078" i="7"/>
  <c r="W1078" i="7"/>
  <c r="X1078" i="7"/>
  <c r="T1078" i="7"/>
  <c r="S1078" i="7"/>
  <c r="AB1077" i="7"/>
  <c r="AA1077" i="7"/>
  <c r="W1077" i="7"/>
  <c r="Y1077" i="7" s="1"/>
  <c r="X1077" i="7"/>
  <c r="T1077" i="7"/>
  <c r="S1077" i="7"/>
  <c r="AB1076" i="7"/>
  <c r="AA1076" i="7"/>
  <c r="W1076" i="7"/>
  <c r="Y1076" i="7" s="1"/>
  <c r="Z1076" i="7"/>
  <c r="X1076" i="7"/>
  <c r="T1076" i="7"/>
  <c r="S1076" i="7"/>
  <c r="AB1075" i="7"/>
  <c r="AA1075" i="7"/>
  <c r="W1075" i="7"/>
  <c r="Y1075" i="7" s="1"/>
  <c r="X1075" i="7"/>
  <c r="T1075" i="7"/>
  <c r="S1075" i="7"/>
  <c r="AB1074" i="7"/>
  <c r="AA1074" i="7"/>
  <c r="W1074" i="7"/>
  <c r="X1074" i="7"/>
  <c r="T1074" i="7"/>
  <c r="S1074" i="7"/>
  <c r="AB1073" i="7"/>
  <c r="AA1073" i="7"/>
  <c r="W1073" i="7"/>
  <c r="Y1073" i="7" s="1"/>
  <c r="X1073" i="7"/>
  <c r="T1073" i="7"/>
  <c r="S1073" i="7"/>
  <c r="AB1072" i="7"/>
  <c r="AA1072" i="7"/>
  <c r="W1072" i="7"/>
  <c r="Y1072" i="7" s="1"/>
  <c r="X1072" i="7"/>
  <c r="T1072" i="7"/>
  <c r="S1072" i="7"/>
  <c r="AB1071" i="7"/>
  <c r="AA1071" i="7"/>
  <c r="W1071" i="7"/>
  <c r="Z1071" i="7" s="1"/>
  <c r="X1071" i="7"/>
  <c r="T1071" i="7"/>
  <c r="S1071" i="7"/>
  <c r="AB1070" i="7"/>
  <c r="AA1070" i="7"/>
  <c r="W1070" i="7"/>
  <c r="X1070" i="7"/>
  <c r="T1070" i="7"/>
  <c r="S1070" i="7"/>
  <c r="AB1069" i="7"/>
  <c r="AA1069" i="7"/>
  <c r="W1069" i="7"/>
  <c r="Z1069" i="7" s="1"/>
  <c r="X1069" i="7"/>
  <c r="T1069" i="7"/>
  <c r="S1069" i="7"/>
  <c r="AB1068" i="7"/>
  <c r="AA1068" i="7"/>
  <c r="W1068" i="7"/>
  <c r="X1068" i="7"/>
  <c r="T1068" i="7"/>
  <c r="S1068" i="7"/>
  <c r="AB1067" i="7"/>
  <c r="AA1067" i="7"/>
  <c r="W1067" i="7"/>
  <c r="Z1067" i="7" s="1"/>
  <c r="X1067" i="7"/>
  <c r="T1067" i="7"/>
  <c r="S1067" i="7"/>
  <c r="AB1066" i="7"/>
  <c r="AA1066" i="7"/>
  <c r="W1066" i="7"/>
  <c r="X1066" i="7"/>
  <c r="T1066" i="7"/>
  <c r="S1066" i="7"/>
  <c r="AB1065" i="7"/>
  <c r="AA1065" i="7"/>
  <c r="W1065" i="7"/>
  <c r="Z1065" i="7" s="1"/>
  <c r="X1065" i="7"/>
  <c r="T1065" i="7"/>
  <c r="S1065" i="7"/>
  <c r="AB1064" i="7"/>
  <c r="AA1064" i="7"/>
  <c r="W1064" i="7"/>
  <c r="Z1064" i="7" s="1"/>
  <c r="X1064" i="7"/>
  <c r="T1064" i="7"/>
  <c r="S1064" i="7"/>
  <c r="AB1063" i="7"/>
  <c r="AA1063" i="7"/>
  <c r="W1063" i="7"/>
  <c r="Y1063" i="7" s="1"/>
  <c r="X1063" i="7"/>
  <c r="T1063" i="7"/>
  <c r="S1063" i="7"/>
  <c r="AB1062" i="7"/>
  <c r="AA1062" i="7"/>
  <c r="W1062" i="7"/>
  <c r="X1062" i="7"/>
  <c r="T1062" i="7"/>
  <c r="S1062" i="7"/>
  <c r="AB1061" i="7"/>
  <c r="AA1061" i="7"/>
  <c r="W1061" i="7"/>
  <c r="Y1061" i="7" s="1"/>
  <c r="X1061" i="7"/>
  <c r="T1061" i="7"/>
  <c r="S1061" i="7"/>
  <c r="AB1060" i="7"/>
  <c r="AA1060" i="7"/>
  <c r="W1060" i="7"/>
  <c r="Y1060" i="7" s="1"/>
  <c r="X1060" i="7"/>
  <c r="T1060" i="7"/>
  <c r="S1060" i="7"/>
  <c r="AB1059" i="7"/>
  <c r="AA1059" i="7"/>
  <c r="W1059" i="7"/>
  <c r="Y1059" i="7" s="1"/>
  <c r="X1059" i="7"/>
  <c r="T1059" i="7"/>
  <c r="S1059" i="7"/>
  <c r="AB1058" i="7"/>
  <c r="AA1058" i="7"/>
  <c r="W1058" i="7"/>
  <c r="X1058" i="7"/>
  <c r="T1058" i="7"/>
  <c r="S1058" i="7"/>
  <c r="AB1057" i="7"/>
  <c r="AA1057" i="7"/>
  <c r="W1057" i="7"/>
  <c r="Y1057" i="7" s="1"/>
  <c r="X1057" i="7"/>
  <c r="T1057" i="7"/>
  <c r="S1057" i="7"/>
  <c r="AB1056" i="7"/>
  <c r="AA1056" i="7"/>
  <c r="W1056" i="7"/>
  <c r="Y1056" i="7" s="1"/>
  <c r="X1056" i="7"/>
  <c r="T1056" i="7"/>
  <c r="S1056" i="7"/>
  <c r="AB1055" i="7"/>
  <c r="AA1055" i="7"/>
  <c r="W1055" i="7"/>
  <c r="Z1055" i="7" s="1"/>
  <c r="X1055" i="7"/>
  <c r="T1055" i="7"/>
  <c r="S1055" i="7"/>
  <c r="AB1054" i="7"/>
  <c r="AA1054" i="7"/>
  <c r="W1054" i="7"/>
  <c r="X1054" i="7"/>
  <c r="T1054" i="7"/>
  <c r="S1054" i="7"/>
  <c r="AB1053" i="7"/>
  <c r="AA1053" i="7"/>
  <c r="W1053" i="7"/>
  <c r="Z1053" i="7" s="1"/>
  <c r="X1053" i="7"/>
  <c r="T1053" i="7"/>
  <c r="S1053" i="7"/>
  <c r="AB1052" i="7"/>
  <c r="AA1052" i="7"/>
  <c r="W1052" i="7"/>
  <c r="X1052" i="7"/>
  <c r="T1052" i="7"/>
  <c r="S1052" i="7"/>
  <c r="AB1051" i="7"/>
  <c r="AA1051" i="7"/>
  <c r="W1051" i="7"/>
  <c r="Z1051" i="7" s="1"/>
  <c r="X1051" i="7"/>
  <c r="T1051" i="7"/>
  <c r="S1051" i="7"/>
  <c r="AB1050" i="7"/>
  <c r="AA1050" i="7"/>
  <c r="W1050" i="7"/>
  <c r="X1050" i="7"/>
  <c r="T1050" i="7"/>
  <c r="S1050" i="7"/>
  <c r="AB1049" i="7"/>
  <c r="AA1049" i="7"/>
  <c r="W1049" i="7"/>
  <c r="Z1049" i="7" s="1"/>
  <c r="X1049" i="7"/>
  <c r="T1049" i="7"/>
  <c r="S1049" i="7"/>
  <c r="AB1048" i="7"/>
  <c r="AA1048" i="7"/>
  <c r="W1048" i="7"/>
  <c r="Z1048" i="7" s="1"/>
  <c r="X1048" i="7"/>
  <c r="T1048" i="7"/>
  <c r="S1048" i="7"/>
  <c r="AB1047" i="7"/>
  <c r="AA1047" i="7"/>
  <c r="W1047" i="7"/>
  <c r="Y1047" i="7" s="1"/>
  <c r="X1047" i="7"/>
  <c r="T1047" i="7"/>
  <c r="S1047" i="7"/>
  <c r="AB1046" i="7"/>
  <c r="AA1046" i="7"/>
  <c r="W1046" i="7"/>
  <c r="X1046" i="7"/>
  <c r="T1046" i="7"/>
  <c r="S1046" i="7"/>
  <c r="AB1045" i="7"/>
  <c r="AA1045" i="7"/>
  <c r="W1045" i="7"/>
  <c r="Y1045" i="7" s="1"/>
  <c r="X1045" i="7"/>
  <c r="T1045" i="7"/>
  <c r="S1045" i="7"/>
  <c r="AB1044" i="7"/>
  <c r="AA1044" i="7"/>
  <c r="W1044" i="7"/>
  <c r="Y1044" i="7" s="1"/>
  <c r="X1044" i="7"/>
  <c r="T1044" i="7"/>
  <c r="S1044" i="7"/>
  <c r="AB1043" i="7"/>
  <c r="AA1043" i="7"/>
  <c r="W1043" i="7"/>
  <c r="Y1043" i="7" s="1"/>
  <c r="X1043" i="7"/>
  <c r="T1043" i="7"/>
  <c r="S1043" i="7"/>
  <c r="AB1042" i="7"/>
  <c r="AA1042" i="7"/>
  <c r="W1042" i="7"/>
  <c r="X1042" i="7"/>
  <c r="T1042" i="7"/>
  <c r="S1042" i="7"/>
  <c r="AB1041" i="7"/>
  <c r="AA1041" i="7"/>
  <c r="W1041" i="7"/>
  <c r="Y1041" i="7" s="1"/>
  <c r="X1041" i="7"/>
  <c r="T1041" i="7"/>
  <c r="S1041" i="7"/>
  <c r="AB1040" i="7"/>
  <c r="AA1040" i="7"/>
  <c r="W1040" i="7"/>
  <c r="Y1040" i="7" s="1"/>
  <c r="X1040" i="7"/>
  <c r="T1040" i="7"/>
  <c r="S1040" i="7"/>
  <c r="AB1039" i="7"/>
  <c r="AA1039" i="7"/>
  <c r="W1039" i="7"/>
  <c r="Z1039" i="7" s="1"/>
  <c r="X1039" i="7"/>
  <c r="T1039" i="7"/>
  <c r="S1039" i="7"/>
  <c r="AB1038" i="7"/>
  <c r="AA1038" i="7"/>
  <c r="W1038" i="7"/>
  <c r="X1038" i="7"/>
  <c r="T1038" i="7"/>
  <c r="S1038" i="7"/>
  <c r="AB1037" i="7"/>
  <c r="AA1037" i="7"/>
  <c r="W1037" i="7"/>
  <c r="Z1037" i="7" s="1"/>
  <c r="X1037" i="7"/>
  <c r="T1037" i="7"/>
  <c r="S1037" i="7"/>
  <c r="AB1036" i="7"/>
  <c r="AA1036" i="7"/>
  <c r="W1036" i="7"/>
  <c r="X1036" i="7"/>
  <c r="T1036" i="7"/>
  <c r="S1036" i="7"/>
  <c r="AB1035" i="7"/>
  <c r="AA1035" i="7"/>
  <c r="W1035" i="7"/>
  <c r="Z1035" i="7" s="1"/>
  <c r="X1035" i="7"/>
  <c r="T1035" i="7"/>
  <c r="S1035" i="7"/>
  <c r="AB1034" i="7"/>
  <c r="AA1034" i="7"/>
  <c r="W1034" i="7"/>
  <c r="X1034" i="7"/>
  <c r="T1034" i="7"/>
  <c r="S1034" i="7"/>
  <c r="AB1033" i="7"/>
  <c r="AA1033" i="7"/>
  <c r="W1033" i="7"/>
  <c r="Z1033" i="7" s="1"/>
  <c r="X1033" i="7"/>
  <c r="T1033" i="7"/>
  <c r="S1033" i="7"/>
  <c r="AB1032" i="7"/>
  <c r="AA1032" i="7"/>
  <c r="W1032" i="7"/>
  <c r="Z1032" i="7" s="1"/>
  <c r="X1032" i="7"/>
  <c r="T1032" i="7"/>
  <c r="S1032" i="7"/>
  <c r="AB1031" i="7"/>
  <c r="AA1031" i="7"/>
  <c r="W1031" i="7"/>
  <c r="Y1031" i="7" s="1"/>
  <c r="X1031" i="7"/>
  <c r="T1031" i="7"/>
  <c r="S1031" i="7"/>
  <c r="AB1030" i="7"/>
  <c r="AA1030" i="7"/>
  <c r="W1030" i="7"/>
  <c r="X1030" i="7"/>
  <c r="T1030" i="7"/>
  <c r="S1030" i="7"/>
  <c r="AB1029" i="7"/>
  <c r="AA1029" i="7"/>
  <c r="W1029" i="7"/>
  <c r="Y1029" i="7" s="1"/>
  <c r="X1029" i="7"/>
  <c r="T1029" i="7"/>
  <c r="S1029" i="7"/>
  <c r="AB1028" i="7"/>
  <c r="AA1028" i="7"/>
  <c r="W1028" i="7"/>
  <c r="Y1028" i="7" s="1"/>
  <c r="X1028" i="7"/>
  <c r="T1028" i="7"/>
  <c r="S1028" i="7"/>
  <c r="AB1027" i="7"/>
  <c r="AA1027" i="7"/>
  <c r="W1027" i="7"/>
  <c r="Y1027" i="7" s="1"/>
  <c r="X1027" i="7"/>
  <c r="T1027" i="7"/>
  <c r="S1027" i="7"/>
  <c r="AB1026" i="7"/>
  <c r="AA1026" i="7"/>
  <c r="W1026" i="7"/>
  <c r="X1026" i="7"/>
  <c r="T1026" i="7"/>
  <c r="S1026" i="7"/>
  <c r="AB1025" i="7"/>
  <c r="AA1025" i="7"/>
  <c r="W1025" i="7"/>
  <c r="Y1025" i="7" s="1"/>
  <c r="X1025" i="7"/>
  <c r="T1025" i="7"/>
  <c r="S1025" i="7"/>
  <c r="AB1024" i="7"/>
  <c r="AA1024" i="7"/>
  <c r="W1024" i="7"/>
  <c r="Y1024" i="7" s="1"/>
  <c r="X1024" i="7"/>
  <c r="T1024" i="7"/>
  <c r="S1024" i="7"/>
  <c r="AB1023" i="7"/>
  <c r="AA1023" i="7"/>
  <c r="W1023" i="7"/>
  <c r="Z1023" i="7" s="1"/>
  <c r="Y1023" i="7"/>
  <c r="X1023" i="7"/>
  <c r="T1023" i="7"/>
  <c r="S1023" i="7"/>
  <c r="AB1022" i="7"/>
  <c r="AA1022" i="7"/>
  <c r="W1022" i="7"/>
  <c r="X1022" i="7"/>
  <c r="T1022" i="7"/>
  <c r="S1022" i="7"/>
  <c r="AB1021" i="7"/>
  <c r="AA1021" i="7"/>
  <c r="W1021" i="7"/>
  <c r="Z1021" i="7" s="1"/>
  <c r="X1021" i="7"/>
  <c r="T1021" i="7"/>
  <c r="S1021" i="7"/>
  <c r="AB1020" i="7"/>
  <c r="AA1020" i="7"/>
  <c r="W1020" i="7"/>
  <c r="X1020" i="7"/>
  <c r="T1020" i="7"/>
  <c r="S1020" i="7"/>
  <c r="AB1019" i="7"/>
  <c r="AA1019" i="7"/>
  <c r="W1019" i="7"/>
  <c r="Z1019" i="7" s="1"/>
  <c r="X1019" i="7"/>
  <c r="T1019" i="7"/>
  <c r="S1019" i="7"/>
  <c r="AB1018" i="7"/>
  <c r="AA1018" i="7"/>
  <c r="W1018" i="7"/>
  <c r="X1018" i="7"/>
  <c r="T1018" i="7"/>
  <c r="S1018" i="7"/>
  <c r="AB1017" i="7"/>
  <c r="AA1017" i="7"/>
  <c r="W1017" i="7"/>
  <c r="Z1017" i="7" s="1"/>
  <c r="X1017" i="7"/>
  <c r="T1017" i="7"/>
  <c r="S1017" i="7"/>
  <c r="AB1016" i="7"/>
  <c r="AA1016" i="7"/>
  <c r="W1016" i="7"/>
  <c r="Z1016" i="7" s="1"/>
  <c r="X1016" i="7"/>
  <c r="T1016" i="7"/>
  <c r="S1016" i="7"/>
  <c r="AB1015" i="7"/>
  <c r="AA1015" i="7"/>
  <c r="W1015" i="7"/>
  <c r="Y1015" i="7" s="1"/>
  <c r="X1015" i="7"/>
  <c r="T1015" i="7"/>
  <c r="S1015" i="7"/>
  <c r="AB1014" i="7"/>
  <c r="AA1014" i="7"/>
  <c r="W1014" i="7"/>
  <c r="X1014" i="7"/>
  <c r="T1014" i="7"/>
  <c r="S1014" i="7"/>
  <c r="AB1013" i="7"/>
  <c r="AA1013" i="7"/>
  <c r="W1013" i="7"/>
  <c r="Y1013" i="7" s="1"/>
  <c r="X1013" i="7"/>
  <c r="T1013" i="7"/>
  <c r="S1013" i="7"/>
  <c r="AB1012" i="7"/>
  <c r="AA1012" i="7"/>
  <c r="W1012" i="7"/>
  <c r="Y1012" i="7" s="1"/>
  <c r="X1012" i="7"/>
  <c r="T1012" i="7"/>
  <c r="S1012" i="7"/>
  <c r="AB1011" i="7"/>
  <c r="AA1011" i="7"/>
  <c r="W1011" i="7"/>
  <c r="Y1011" i="7" s="1"/>
  <c r="X1011" i="7"/>
  <c r="T1011" i="7"/>
  <c r="S1011" i="7"/>
  <c r="AB1010" i="7"/>
  <c r="AA1010" i="7"/>
  <c r="W1010" i="7"/>
  <c r="X1010" i="7"/>
  <c r="T1010" i="7"/>
  <c r="S1010" i="7"/>
  <c r="AB1009" i="7"/>
  <c r="AA1009" i="7"/>
  <c r="W1009" i="7"/>
  <c r="Y1009" i="7" s="1"/>
  <c r="X1009" i="7"/>
  <c r="T1009" i="7"/>
  <c r="S1009" i="7"/>
  <c r="AB1008" i="7"/>
  <c r="AA1008" i="7"/>
  <c r="W1008" i="7"/>
  <c r="Y1008" i="7" s="1"/>
  <c r="X1008" i="7"/>
  <c r="T1008" i="7"/>
  <c r="S1008" i="7"/>
  <c r="AB1007" i="7"/>
  <c r="AA1007" i="7"/>
  <c r="W1007" i="7"/>
  <c r="Z1007" i="7" s="1"/>
  <c r="X1007" i="7"/>
  <c r="T1007" i="7"/>
  <c r="S1007" i="7"/>
  <c r="AB1006" i="7"/>
  <c r="AA1006" i="7"/>
  <c r="W1006" i="7"/>
  <c r="X1006" i="7"/>
  <c r="T1006" i="7"/>
  <c r="S1006" i="7"/>
  <c r="AB1005" i="7"/>
  <c r="AA1005" i="7"/>
  <c r="W1005" i="7"/>
  <c r="Z1005" i="7" s="1"/>
  <c r="X1005" i="7"/>
  <c r="T1005" i="7"/>
  <c r="S1005" i="7"/>
  <c r="AB1004" i="7"/>
  <c r="AA1004" i="7"/>
  <c r="W1004" i="7"/>
  <c r="X1004" i="7"/>
  <c r="T1004" i="7"/>
  <c r="S1004" i="7"/>
  <c r="AB1003" i="7"/>
  <c r="AA1003" i="7"/>
  <c r="W1003" i="7"/>
  <c r="Z1003" i="7" s="1"/>
  <c r="X1003" i="7"/>
  <c r="T1003" i="7"/>
  <c r="S1003" i="7"/>
  <c r="AB1002" i="7"/>
  <c r="AA1002" i="7"/>
  <c r="W1002" i="7"/>
  <c r="X1002" i="7"/>
  <c r="T1002" i="7"/>
  <c r="S1002" i="7"/>
  <c r="AB1001" i="7"/>
  <c r="AA1001" i="7"/>
  <c r="W1001" i="7"/>
  <c r="Z1001" i="7" s="1"/>
  <c r="X1001" i="7"/>
  <c r="T1001" i="7"/>
  <c r="S1001" i="7"/>
  <c r="AB1000" i="7"/>
  <c r="AA1000" i="7"/>
  <c r="W1000" i="7"/>
  <c r="Z1000" i="7" s="1"/>
  <c r="X1000" i="7"/>
  <c r="T1000" i="7"/>
  <c r="S1000" i="7"/>
  <c r="AB999" i="7"/>
  <c r="AA999" i="7"/>
  <c r="W999" i="7"/>
  <c r="Y999" i="7" s="1"/>
  <c r="X999" i="7"/>
  <c r="T999" i="7"/>
  <c r="S999" i="7"/>
  <c r="AB998" i="7"/>
  <c r="AA998" i="7"/>
  <c r="W998" i="7"/>
  <c r="X998" i="7"/>
  <c r="T998" i="7"/>
  <c r="S998" i="7"/>
  <c r="AB997" i="7"/>
  <c r="AA997" i="7"/>
  <c r="W997" i="7"/>
  <c r="Y997" i="7" s="1"/>
  <c r="X997" i="7"/>
  <c r="T997" i="7"/>
  <c r="S997" i="7"/>
  <c r="AB996" i="7"/>
  <c r="AA996" i="7"/>
  <c r="W996" i="7"/>
  <c r="Y996" i="7" s="1"/>
  <c r="X996" i="7"/>
  <c r="T996" i="7"/>
  <c r="S996" i="7"/>
  <c r="AB995" i="7"/>
  <c r="AA995" i="7"/>
  <c r="W995" i="7"/>
  <c r="Y995" i="7" s="1"/>
  <c r="X995" i="7"/>
  <c r="T995" i="7"/>
  <c r="S995" i="7"/>
  <c r="AB994" i="7"/>
  <c r="AA994" i="7"/>
  <c r="W994" i="7"/>
  <c r="X994" i="7"/>
  <c r="T994" i="7"/>
  <c r="S994" i="7"/>
  <c r="AB993" i="7"/>
  <c r="AA993" i="7"/>
  <c r="W993" i="7"/>
  <c r="Y993" i="7" s="1"/>
  <c r="X993" i="7"/>
  <c r="T993" i="7"/>
  <c r="S993" i="7"/>
  <c r="AB992" i="7"/>
  <c r="AA992" i="7"/>
  <c r="W992" i="7"/>
  <c r="Y992" i="7" s="1"/>
  <c r="X992" i="7"/>
  <c r="T992" i="7"/>
  <c r="S992" i="7"/>
  <c r="AB991" i="7"/>
  <c r="AA991" i="7"/>
  <c r="W991" i="7"/>
  <c r="Z991" i="7" s="1"/>
  <c r="X991" i="7"/>
  <c r="T991" i="7"/>
  <c r="S991" i="7"/>
  <c r="AB990" i="7"/>
  <c r="AA990" i="7"/>
  <c r="W990" i="7"/>
  <c r="X990" i="7"/>
  <c r="T990" i="7"/>
  <c r="S990" i="7"/>
  <c r="AB989" i="7"/>
  <c r="AA989" i="7"/>
  <c r="W989" i="7"/>
  <c r="Z989" i="7" s="1"/>
  <c r="X989" i="7"/>
  <c r="T989" i="7"/>
  <c r="S989" i="7"/>
  <c r="AB988" i="7"/>
  <c r="AA988" i="7"/>
  <c r="W988" i="7"/>
  <c r="X988" i="7"/>
  <c r="T988" i="7"/>
  <c r="S988" i="7"/>
  <c r="AB987" i="7"/>
  <c r="AA987" i="7"/>
  <c r="W987" i="7"/>
  <c r="Z987" i="7" s="1"/>
  <c r="X987" i="7"/>
  <c r="T987" i="7"/>
  <c r="S987" i="7"/>
  <c r="AB986" i="7"/>
  <c r="AA986" i="7"/>
  <c r="W986" i="7"/>
  <c r="X986" i="7"/>
  <c r="T986" i="7"/>
  <c r="S986" i="7"/>
  <c r="AB985" i="7"/>
  <c r="AA985" i="7"/>
  <c r="W985" i="7"/>
  <c r="Z985" i="7" s="1"/>
  <c r="X985" i="7"/>
  <c r="T985" i="7"/>
  <c r="S985" i="7"/>
  <c r="AB984" i="7"/>
  <c r="AA984" i="7"/>
  <c r="W984" i="7"/>
  <c r="Z984" i="7" s="1"/>
  <c r="X984" i="7"/>
  <c r="T984" i="7"/>
  <c r="S984" i="7"/>
  <c r="AB983" i="7"/>
  <c r="AA983" i="7"/>
  <c r="W983" i="7"/>
  <c r="Y983" i="7" s="1"/>
  <c r="X983" i="7"/>
  <c r="T983" i="7"/>
  <c r="S983" i="7"/>
  <c r="AB982" i="7"/>
  <c r="AA982" i="7"/>
  <c r="W982" i="7"/>
  <c r="X982" i="7"/>
  <c r="T982" i="7"/>
  <c r="S982" i="7"/>
  <c r="AB981" i="7"/>
  <c r="AA981" i="7"/>
  <c r="W981" i="7"/>
  <c r="Y981" i="7" s="1"/>
  <c r="X981" i="7"/>
  <c r="T981" i="7"/>
  <c r="S981" i="7"/>
  <c r="AB980" i="7"/>
  <c r="AA980" i="7"/>
  <c r="W980" i="7"/>
  <c r="Y980" i="7" s="1"/>
  <c r="X980" i="7"/>
  <c r="T980" i="7"/>
  <c r="S980" i="7"/>
  <c r="AB979" i="7"/>
  <c r="AA979" i="7"/>
  <c r="W979" i="7"/>
  <c r="Y979" i="7" s="1"/>
  <c r="X979" i="7"/>
  <c r="T979" i="7"/>
  <c r="S979" i="7"/>
  <c r="AB978" i="7"/>
  <c r="AA978" i="7"/>
  <c r="W978" i="7"/>
  <c r="X978" i="7"/>
  <c r="T978" i="7"/>
  <c r="S978" i="7"/>
  <c r="AB977" i="7"/>
  <c r="AA977" i="7"/>
  <c r="W977" i="7"/>
  <c r="Y977" i="7" s="1"/>
  <c r="X977" i="7"/>
  <c r="T977" i="7"/>
  <c r="S977" i="7"/>
  <c r="AB976" i="7"/>
  <c r="AA976" i="7"/>
  <c r="W976" i="7"/>
  <c r="Y976" i="7" s="1"/>
  <c r="X976" i="7"/>
  <c r="T976" i="7"/>
  <c r="S976" i="7"/>
  <c r="AB975" i="7"/>
  <c r="AA975" i="7"/>
  <c r="W975" i="7"/>
  <c r="Z975" i="7" s="1"/>
  <c r="X975" i="7"/>
  <c r="T975" i="7"/>
  <c r="S975" i="7"/>
  <c r="AB974" i="7"/>
  <c r="AA974" i="7"/>
  <c r="W974" i="7"/>
  <c r="X974" i="7"/>
  <c r="T974" i="7"/>
  <c r="S974" i="7"/>
  <c r="AB973" i="7"/>
  <c r="AA973" i="7"/>
  <c r="W973" i="7"/>
  <c r="Z973" i="7" s="1"/>
  <c r="Y973" i="7"/>
  <c r="X973" i="7"/>
  <c r="T973" i="7"/>
  <c r="S973" i="7"/>
  <c r="AB972" i="7"/>
  <c r="AA972" i="7"/>
  <c r="W972" i="7"/>
  <c r="X972" i="7"/>
  <c r="T972" i="7"/>
  <c r="S972" i="7"/>
  <c r="AB971" i="7"/>
  <c r="AA971" i="7"/>
  <c r="W971" i="7"/>
  <c r="Z971" i="7" s="1"/>
  <c r="X971" i="7"/>
  <c r="T971" i="7"/>
  <c r="S971" i="7"/>
  <c r="AB970" i="7"/>
  <c r="AA970" i="7"/>
  <c r="W970" i="7"/>
  <c r="X970" i="7"/>
  <c r="T970" i="7"/>
  <c r="S970" i="7"/>
  <c r="AB969" i="7"/>
  <c r="AA969" i="7"/>
  <c r="W969" i="7"/>
  <c r="Z969" i="7" s="1"/>
  <c r="X969" i="7"/>
  <c r="T969" i="7"/>
  <c r="S969" i="7"/>
  <c r="AB968" i="7"/>
  <c r="AA968" i="7"/>
  <c r="W968" i="7"/>
  <c r="Z968" i="7" s="1"/>
  <c r="X968" i="7"/>
  <c r="T968" i="7"/>
  <c r="S968" i="7"/>
  <c r="AB967" i="7"/>
  <c r="AA967" i="7"/>
  <c r="W967" i="7"/>
  <c r="Y967" i="7" s="1"/>
  <c r="X967" i="7"/>
  <c r="T967" i="7"/>
  <c r="S967" i="7"/>
  <c r="AB966" i="7"/>
  <c r="AA966" i="7"/>
  <c r="W966" i="7"/>
  <c r="X966" i="7"/>
  <c r="T966" i="7"/>
  <c r="S966" i="7"/>
  <c r="AB965" i="7"/>
  <c r="AA965" i="7"/>
  <c r="W965" i="7"/>
  <c r="Y965" i="7" s="1"/>
  <c r="X965" i="7"/>
  <c r="T965" i="7"/>
  <c r="S965" i="7"/>
  <c r="AB964" i="7"/>
  <c r="AA964" i="7"/>
  <c r="W964" i="7"/>
  <c r="Y964" i="7" s="1"/>
  <c r="X964" i="7"/>
  <c r="T964" i="7"/>
  <c r="S964" i="7"/>
  <c r="AB963" i="7"/>
  <c r="AA963" i="7"/>
  <c r="W963" i="7"/>
  <c r="Y963" i="7" s="1"/>
  <c r="X963" i="7"/>
  <c r="T963" i="7"/>
  <c r="S963" i="7"/>
  <c r="AB962" i="7"/>
  <c r="AA962" i="7"/>
  <c r="W962" i="7"/>
  <c r="X962" i="7"/>
  <c r="T962" i="7"/>
  <c r="S962" i="7"/>
  <c r="AB961" i="7"/>
  <c r="AA961" i="7"/>
  <c r="W961" i="7"/>
  <c r="Y961" i="7" s="1"/>
  <c r="X961" i="7"/>
  <c r="T961" i="7"/>
  <c r="S961" i="7"/>
  <c r="AB960" i="7"/>
  <c r="AA960" i="7"/>
  <c r="W960" i="7"/>
  <c r="Y960" i="7" s="1"/>
  <c r="X960" i="7"/>
  <c r="T960" i="7"/>
  <c r="S960" i="7"/>
  <c r="AB959" i="7"/>
  <c r="AA959" i="7"/>
  <c r="W959" i="7"/>
  <c r="Z959" i="7" s="1"/>
  <c r="X959" i="7"/>
  <c r="T959" i="7"/>
  <c r="S959" i="7"/>
  <c r="AB958" i="7"/>
  <c r="AA958" i="7"/>
  <c r="W958" i="7"/>
  <c r="X958" i="7"/>
  <c r="T958" i="7"/>
  <c r="S958" i="7"/>
  <c r="AB957" i="7"/>
  <c r="AA957" i="7"/>
  <c r="W957" i="7"/>
  <c r="Z957" i="7" s="1"/>
  <c r="X957" i="7"/>
  <c r="T957" i="7"/>
  <c r="S957" i="7"/>
  <c r="AB956" i="7"/>
  <c r="AA956" i="7"/>
  <c r="W956" i="7"/>
  <c r="X956" i="7"/>
  <c r="T956" i="7"/>
  <c r="S956" i="7"/>
  <c r="AB955" i="7"/>
  <c r="AA955" i="7"/>
  <c r="W955" i="7"/>
  <c r="Z955" i="7" s="1"/>
  <c r="X955" i="7"/>
  <c r="T955" i="7"/>
  <c r="S955" i="7"/>
  <c r="AB954" i="7"/>
  <c r="AA954" i="7"/>
  <c r="W954" i="7"/>
  <c r="X954" i="7"/>
  <c r="T954" i="7"/>
  <c r="S954" i="7"/>
  <c r="AB953" i="7"/>
  <c r="AA953" i="7"/>
  <c r="W953" i="7"/>
  <c r="Z953" i="7" s="1"/>
  <c r="X953" i="7"/>
  <c r="T953" i="7"/>
  <c r="S953" i="7"/>
  <c r="AB952" i="7"/>
  <c r="AA952" i="7"/>
  <c r="W952" i="7"/>
  <c r="Z952" i="7" s="1"/>
  <c r="X952" i="7"/>
  <c r="T952" i="7"/>
  <c r="S952" i="7"/>
  <c r="AB951" i="7"/>
  <c r="AA951" i="7"/>
  <c r="W951" i="7"/>
  <c r="Y951" i="7" s="1"/>
  <c r="X951" i="7"/>
  <c r="T951" i="7"/>
  <c r="S951" i="7"/>
  <c r="AB950" i="7"/>
  <c r="AA950" i="7"/>
  <c r="W950" i="7"/>
  <c r="X950" i="7"/>
  <c r="T950" i="7"/>
  <c r="S950" i="7"/>
  <c r="AB949" i="7"/>
  <c r="AA949" i="7"/>
  <c r="W949" i="7"/>
  <c r="Y949" i="7" s="1"/>
  <c r="X949" i="7"/>
  <c r="T949" i="7"/>
  <c r="S949" i="7"/>
  <c r="AB948" i="7"/>
  <c r="AA948" i="7"/>
  <c r="W948" i="7"/>
  <c r="Y948" i="7" s="1"/>
  <c r="X948" i="7"/>
  <c r="T948" i="7"/>
  <c r="S948" i="7"/>
  <c r="AB947" i="7"/>
  <c r="AA947" i="7"/>
  <c r="W947" i="7"/>
  <c r="Y947" i="7" s="1"/>
  <c r="X947" i="7"/>
  <c r="T947" i="7"/>
  <c r="S947" i="7"/>
  <c r="AB946" i="7"/>
  <c r="AA946" i="7"/>
  <c r="W946" i="7"/>
  <c r="X946" i="7"/>
  <c r="T946" i="7"/>
  <c r="S946" i="7"/>
  <c r="AB945" i="7"/>
  <c r="AA945" i="7"/>
  <c r="W945" i="7"/>
  <c r="Y945" i="7" s="1"/>
  <c r="X945" i="7"/>
  <c r="T945" i="7"/>
  <c r="S945" i="7"/>
  <c r="AB944" i="7"/>
  <c r="AA944" i="7"/>
  <c r="W944" i="7"/>
  <c r="Y944" i="7" s="1"/>
  <c r="X944" i="7"/>
  <c r="T944" i="7"/>
  <c r="S944" i="7"/>
  <c r="AB943" i="7"/>
  <c r="AA943" i="7"/>
  <c r="W943" i="7"/>
  <c r="Z943" i="7" s="1"/>
  <c r="X943" i="7"/>
  <c r="T943" i="7"/>
  <c r="S943" i="7"/>
  <c r="AB942" i="7"/>
  <c r="AA942" i="7"/>
  <c r="W942" i="7"/>
  <c r="X942" i="7"/>
  <c r="T942" i="7"/>
  <c r="S942" i="7"/>
  <c r="AB941" i="7"/>
  <c r="AA941" i="7"/>
  <c r="W941" i="7"/>
  <c r="Z941" i="7" s="1"/>
  <c r="X941" i="7"/>
  <c r="T941" i="7"/>
  <c r="S941" i="7"/>
  <c r="AB940" i="7"/>
  <c r="AA940" i="7"/>
  <c r="W940" i="7"/>
  <c r="X940" i="7"/>
  <c r="T940" i="7"/>
  <c r="S940" i="7"/>
  <c r="AB939" i="7"/>
  <c r="AA939" i="7"/>
  <c r="W939" i="7"/>
  <c r="Z939" i="7" s="1"/>
  <c r="X939" i="7"/>
  <c r="T939" i="7"/>
  <c r="S939" i="7"/>
  <c r="AB938" i="7"/>
  <c r="AA938" i="7"/>
  <c r="W938" i="7"/>
  <c r="X938" i="7"/>
  <c r="T938" i="7"/>
  <c r="S938" i="7"/>
  <c r="AB937" i="7"/>
  <c r="AA937" i="7"/>
  <c r="W937" i="7"/>
  <c r="Z937" i="7" s="1"/>
  <c r="X937" i="7"/>
  <c r="T937" i="7"/>
  <c r="S937" i="7"/>
  <c r="AB936" i="7"/>
  <c r="AA936" i="7"/>
  <c r="W936" i="7"/>
  <c r="Z936" i="7" s="1"/>
  <c r="X936" i="7"/>
  <c r="T936" i="7"/>
  <c r="S936" i="7"/>
  <c r="AB935" i="7"/>
  <c r="AA935" i="7"/>
  <c r="W935" i="7"/>
  <c r="Y935" i="7" s="1"/>
  <c r="X935" i="7"/>
  <c r="T935" i="7"/>
  <c r="S935" i="7"/>
  <c r="AB934" i="7"/>
  <c r="AA934" i="7"/>
  <c r="W934" i="7"/>
  <c r="X934" i="7"/>
  <c r="T934" i="7"/>
  <c r="S934" i="7"/>
  <c r="AB933" i="7"/>
  <c r="AA933" i="7"/>
  <c r="W933" i="7"/>
  <c r="Y933" i="7" s="1"/>
  <c r="X933" i="7"/>
  <c r="T933" i="7"/>
  <c r="S933" i="7"/>
  <c r="AB932" i="7"/>
  <c r="AA932" i="7"/>
  <c r="W932" i="7"/>
  <c r="Y932" i="7" s="1"/>
  <c r="X932" i="7"/>
  <c r="T932" i="7"/>
  <c r="S932" i="7"/>
  <c r="AB931" i="7"/>
  <c r="AA931" i="7"/>
  <c r="W931" i="7"/>
  <c r="Y931" i="7" s="1"/>
  <c r="X931" i="7"/>
  <c r="T931" i="7"/>
  <c r="S931" i="7"/>
  <c r="AB930" i="7"/>
  <c r="AA930" i="7"/>
  <c r="W930" i="7"/>
  <c r="X930" i="7"/>
  <c r="T930" i="7"/>
  <c r="S930" i="7"/>
  <c r="AB929" i="7"/>
  <c r="AA929" i="7"/>
  <c r="W929" i="7"/>
  <c r="Y929" i="7" s="1"/>
  <c r="X929" i="7"/>
  <c r="T929" i="7"/>
  <c r="S929" i="7"/>
  <c r="AB928" i="7"/>
  <c r="AA928" i="7"/>
  <c r="W928" i="7"/>
  <c r="Y928" i="7" s="1"/>
  <c r="X928" i="7"/>
  <c r="T928" i="7"/>
  <c r="S928" i="7"/>
  <c r="AB927" i="7"/>
  <c r="AA927" i="7"/>
  <c r="W927" i="7"/>
  <c r="Z927" i="7" s="1"/>
  <c r="X927" i="7"/>
  <c r="T927" i="7"/>
  <c r="S927" i="7"/>
  <c r="AB926" i="7"/>
  <c r="AA926" i="7"/>
  <c r="W926" i="7"/>
  <c r="X926" i="7"/>
  <c r="T926" i="7"/>
  <c r="S926" i="7"/>
  <c r="AB925" i="7"/>
  <c r="AA925" i="7"/>
  <c r="W925" i="7"/>
  <c r="Z925" i="7" s="1"/>
  <c r="X925" i="7"/>
  <c r="T925" i="7"/>
  <c r="S925" i="7"/>
  <c r="AB924" i="7"/>
  <c r="AA924" i="7"/>
  <c r="W924" i="7"/>
  <c r="X924" i="7"/>
  <c r="T924" i="7"/>
  <c r="S924" i="7"/>
  <c r="AB923" i="7"/>
  <c r="AA923" i="7"/>
  <c r="W923" i="7"/>
  <c r="Z923" i="7" s="1"/>
  <c r="Y923" i="7"/>
  <c r="X923" i="7"/>
  <c r="T923" i="7"/>
  <c r="S923" i="7"/>
  <c r="AB922" i="7"/>
  <c r="AA922" i="7"/>
  <c r="W922" i="7"/>
  <c r="X922" i="7"/>
  <c r="T922" i="7"/>
  <c r="S922" i="7"/>
  <c r="AB921" i="7"/>
  <c r="AA921" i="7"/>
  <c r="W921" i="7"/>
  <c r="Z921" i="7" s="1"/>
  <c r="X921" i="7"/>
  <c r="T921" i="7"/>
  <c r="S921" i="7"/>
  <c r="AB920" i="7"/>
  <c r="AA920" i="7"/>
  <c r="W920" i="7"/>
  <c r="Z920" i="7" s="1"/>
  <c r="X920" i="7"/>
  <c r="T920" i="7"/>
  <c r="S920" i="7"/>
  <c r="AB919" i="7"/>
  <c r="AA919" i="7"/>
  <c r="W919" i="7"/>
  <c r="Y919" i="7" s="1"/>
  <c r="X919" i="7"/>
  <c r="T919" i="7"/>
  <c r="S919" i="7"/>
  <c r="AB918" i="7"/>
  <c r="AA918" i="7"/>
  <c r="W918" i="7"/>
  <c r="X918" i="7"/>
  <c r="T918" i="7"/>
  <c r="S918" i="7"/>
  <c r="AB917" i="7"/>
  <c r="AA917" i="7"/>
  <c r="W917" i="7"/>
  <c r="Y917" i="7" s="1"/>
  <c r="X917" i="7"/>
  <c r="T917" i="7"/>
  <c r="S917" i="7"/>
  <c r="AB916" i="7"/>
  <c r="AA916" i="7"/>
  <c r="W916" i="7"/>
  <c r="Y916" i="7" s="1"/>
  <c r="X916" i="7"/>
  <c r="T916" i="7"/>
  <c r="S916" i="7"/>
  <c r="AB915" i="7"/>
  <c r="AA915" i="7"/>
  <c r="W915" i="7"/>
  <c r="Y915" i="7" s="1"/>
  <c r="X915" i="7"/>
  <c r="T915" i="7"/>
  <c r="S915" i="7"/>
  <c r="AB914" i="7"/>
  <c r="AA914" i="7"/>
  <c r="W914" i="7"/>
  <c r="X914" i="7"/>
  <c r="T914" i="7"/>
  <c r="S914" i="7"/>
  <c r="AB913" i="7"/>
  <c r="AA913" i="7"/>
  <c r="W913" i="7"/>
  <c r="Y913" i="7" s="1"/>
  <c r="X913" i="7"/>
  <c r="T913" i="7"/>
  <c r="S913" i="7"/>
  <c r="AB912" i="7"/>
  <c r="AA912" i="7"/>
  <c r="W912" i="7"/>
  <c r="Y912" i="7" s="1"/>
  <c r="X912" i="7"/>
  <c r="T912" i="7"/>
  <c r="S912" i="7"/>
  <c r="AB911" i="7"/>
  <c r="AA911" i="7"/>
  <c r="W911" i="7"/>
  <c r="Z911" i="7" s="1"/>
  <c r="X911" i="7"/>
  <c r="T911" i="7"/>
  <c r="S911" i="7"/>
  <c r="AB910" i="7"/>
  <c r="AA910" i="7"/>
  <c r="W910" i="7"/>
  <c r="X910" i="7"/>
  <c r="T910" i="7"/>
  <c r="S910" i="7"/>
  <c r="AB909" i="7"/>
  <c r="AA909" i="7"/>
  <c r="W909" i="7"/>
  <c r="Z909" i="7" s="1"/>
  <c r="X909" i="7"/>
  <c r="T909" i="7"/>
  <c r="S909" i="7"/>
  <c r="AB908" i="7"/>
  <c r="AA908" i="7"/>
  <c r="W908" i="7"/>
  <c r="X908" i="7"/>
  <c r="T908" i="7"/>
  <c r="S908" i="7"/>
  <c r="AB907" i="7"/>
  <c r="AA907" i="7"/>
  <c r="W907" i="7"/>
  <c r="Z907" i="7" s="1"/>
  <c r="X907" i="7"/>
  <c r="T907" i="7"/>
  <c r="S907" i="7"/>
  <c r="AB906" i="7"/>
  <c r="AA906" i="7"/>
  <c r="W906" i="7"/>
  <c r="X906" i="7"/>
  <c r="T906" i="7"/>
  <c r="S906" i="7"/>
  <c r="AB905" i="7"/>
  <c r="AA905" i="7"/>
  <c r="W905" i="7"/>
  <c r="Z905" i="7" s="1"/>
  <c r="X905" i="7"/>
  <c r="T905" i="7"/>
  <c r="S905" i="7"/>
  <c r="AB904" i="7"/>
  <c r="AA904" i="7"/>
  <c r="W904" i="7"/>
  <c r="Z904" i="7" s="1"/>
  <c r="X904" i="7"/>
  <c r="T904" i="7"/>
  <c r="S904" i="7"/>
  <c r="AB903" i="7"/>
  <c r="AA903" i="7"/>
  <c r="W903" i="7"/>
  <c r="Y903" i="7" s="1"/>
  <c r="X903" i="7"/>
  <c r="T903" i="7"/>
  <c r="S903" i="7"/>
  <c r="AB902" i="7"/>
  <c r="AA902" i="7"/>
  <c r="W902" i="7"/>
  <c r="X902" i="7"/>
  <c r="T902" i="7"/>
  <c r="S902" i="7"/>
  <c r="AB901" i="7"/>
  <c r="AA901" i="7"/>
  <c r="W901" i="7"/>
  <c r="Y901" i="7" s="1"/>
  <c r="X901" i="7"/>
  <c r="T901" i="7"/>
  <c r="S901" i="7"/>
  <c r="AB900" i="7"/>
  <c r="AA900" i="7"/>
  <c r="W900" i="7"/>
  <c r="Y900" i="7" s="1"/>
  <c r="X900" i="7"/>
  <c r="T900" i="7"/>
  <c r="S900" i="7"/>
  <c r="AB899" i="7"/>
  <c r="AA899" i="7"/>
  <c r="W899" i="7"/>
  <c r="Y899" i="7" s="1"/>
  <c r="X899" i="7"/>
  <c r="T899" i="7"/>
  <c r="S899" i="7"/>
  <c r="AB898" i="7"/>
  <c r="AA898" i="7"/>
  <c r="W898" i="7"/>
  <c r="X898" i="7"/>
  <c r="T898" i="7"/>
  <c r="S898" i="7"/>
  <c r="AB897" i="7"/>
  <c r="AA897" i="7"/>
  <c r="W897" i="7"/>
  <c r="Y897" i="7" s="1"/>
  <c r="X897" i="7"/>
  <c r="T897" i="7"/>
  <c r="S897" i="7"/>
  <c r="AB896" i="7"/>
  <c r="AA896" i="7"/>
  <c r="W896" i="7"/>
  <c r="Y896" i="7" s="1"/>
  <c r="X896" i="7"/>
  <c r="T896" i="7"/>
  <c r="S896" i="7"/>
  <c r="AB895" i="7"/>
  <c r="AA895" i="7"/>
  <c r="W895" i="7"/>
  <c r="Z895" i="7" s="1"/>
  <c r="X895" i="7"/>
  <c r="T895" i="7"/>
  <c r="S895" i="7"/>
  <c r="AB894" i="7"/>
  <c r="AA894" i="7"/>
  <c r="W894" i="7"/>
  <c r="X894" i="7"/>
  <c r="T894" i="7"/>
  <c r="S894" i="7"/>
  <c r="AB893" i="7"/>
  <c r="AA893" i="7"/>
  <c r="W893" i="7"/>
  <c r="Z893" i="7" s="1"/>
  <c r="X893" i="7"/>
  <c r="T893" i="7"/>
  <c r="S893" i="7"/>
  <c r="AB892" i="7"/>
  <c r="AA892" i="7"/>
  <c r="W892" i="7"/>
  <c r="X892" i="7"/>
  <c r="T892" i="7"/>
  <c r="S892" i="7"/>
  <c r="AB891" i="7"/>
  <c r="AA891" i="7"/>
  <c r="W891" i="7"/>
  <c r="Z891" i="7" s="1"/>
  <c r="X891" i="7"/>
  <c r="T891" i="7"/>
  <c r="S891" i="7"/>
  <c r="AB890" i="7"/>
  <c r="AA890" i="7"/>
  <c r="W890" i="7"/>
  <c r="X890" i="7"/>
  <c r="T890" i="7"/>
  <c r="S890" i="7"/>
  <c r="AB889" i="7"/>
  <c r="AA889" i="7"/>
  <c r="W889" i="7"/>
  <c r="Z889" i="7" s="1"/>
  <c r="X889" i="7"/>
  <c r="T889" i="7"/>
  <c r="S889" i="7"/>
  <c r="AB888" i="7"/>
  <c r="AA888" i="7"/>
  <c r="W888" i="7"/>
  <c r="Z888" i="7" s="1"/>
  <c r="X888" i="7"/>
  <c r="T888" i="7"/>
  <c r="S888" i="7"/>
  <c r="AB887" i="7"/>
  <c r="AA887" i="7"/>
  <c r="W887" i="7"/>
  <c r="Y887" i="7" s="1"/>
  <c r="X887" i="7"/>
  <c r="T887" i="7"/>
  <c r="S887" i="7"/>
  <c r="AB886" i="7"/>
  <c r="AA886" i="7"/>
  <c r="W886" i="7"/>
  <c r="X886" i="7"/>
  <c r="T886" i="7"/>
  <c r="S886" i="7"/>
  <c r="AB885" i="7"/>
  <c r="AA885" i="7"/>
  <c r="W885" i="7"/>
  <c r="Y885" i="7" s="1"/>
  <c r="X885" i="7"/>
  <c r="T885" i="7"/>
  <c r="S885" i="7"/>
  <c r="AB884" i="7"/>
  <c r="AA884" i="7"/>
  <c r="W884" i="7"/>
  <c r="Y884" i="7" s="1"/>
  <c r="X884" i="7"/>
  <c r="T884" i="7"/>
  <c r="S884" i="7"/>
  <c r="AB883" i="7"/>
  <c r="AA883" i="7"/>
  <c r="W883" i="7"/>
  <c r="Y883" i="7" s="1"/>
  <c r="X883" i="7"/>
  <c r="T883" i="7"/>
  <c r="S883" i="7"/>
  <c r="AB882" i="7"/>
  <c r="AA882" i="7"/>
  <c r="W882" i="7"/>
  <c r="X882" i="7"/>
  <c r="T882" i="7"/>
  <c r="S882" i="7"/>
  <c r="AB881" i="7"/>
  <c r="AA881" i="7"/>
  <c r="W881" i="7"/>
  <c r="Y881" i="7" s="1"/>
  <c r="X881" i="7"/>
  <c r="T881" i="7"/>
  <c r="S881" i="7"/>
  <c r="AB880" i="7"/>
  <c r="AA880" i="7"/>
  <c r="W880" i="7"/>
  <c r="Y880" i="7" s="1"/>
  <c r="X880" i="7"/>
  <c r="T880" i="7"/>
  <c r="S880" i="7"/>
  <c r="AB879" i="7"/>
  <c r="AA879" i="7"/>
  <c r="W879" i="7"/>
  <c r="Z879" i="7" s="1"/>
  <c r="X879" i="7"/>
  <c r="T879" i="7"/>
  <c r="S879" i="7"/>
  <c r="AB878" i="7"/>
  <c r="AA878" i="7"/>
  <c r="W878" i="7"/>
  <c r="X878" i="7"/>
  <c r="T878" i="7"/>
  <c r="S878" i="7"/>
  <c r="AB877" i="7"/>
  <c r="AA877" i="7"/>
  <c r="W877" i="7"/>
  <c r="Z877" i="7" s="1"/>
  <c r="X877" i="7"/>
  <c r="T877" i="7"/>
  <c r="S877" i="7"/>
  <c r="AB876" i="7"/>
  <c r="AA876" i="7"/>
  <c r="W876" i="7"/>
  <c r="X876" i="7"/>
  <c r="T876" i="7"/>
  <c r="S876" i="7"/>
  <c r="AB875" i="7"/>
  <c r="AA875" i="7"/>
  <c r="W875" i="7"/>
  <c r="Z875" i="7" s="1"/>
  <c r="X875" i="7"/>
  <c r="T875" i="7"/>
  <c r="S875" i="7"/>
  <c r="AB874" i="7"/>
  <c r="AA874" i="7"/>
  <c r="W874" i="7"/>
  <c r="X874" i="7"/>
  <c r="T874" i="7"/>
  <c r="S874" i="7"/>
  <c r="AB873" i="7"/>
  <c r="AA873" i="7"/>
  <c r="W873" i="7"/>
  <c r="Z873" i="7" s="1"/>
  <c r="X873" i="7"/>
  <c r="T873" i="7"/>
  <c r="S873" i="7"/>
  <c r="AB872" i="7"/>
  <c r="AA872" i="7"/>
  <c r="W872" i="7"/>
  <c r="Z872" i="7" s="1"/>
  <c r="Y872" i="7"/>
  <c r="X872" i="7"/>
  <c r="T872" i="7"/>
  <c r="S872" i="7"/>
  <c r="AB871" i="7"/>
  <c r="AA871" i="7"/>
  <c r="W871" i="7"/>
  <c r="Y871" i="7" s="1"/>
  <c r="X871" i="7"/>
  <c r="T871" i="7"/>
  <c r="S871" i="7"/>
  <c r="AB870" i="7"/>
  <c r="AA870" i="7"/>
  <c r="W870" i="7"/>
  <c r="X870" i="7"/>
  <c r="T870" i="7"/>
  <c r="S870" i="7"/>
  <c r="AB869" i="7"/>
  <c r="AA869" i="7"/>
  <c r="W869" i="7"/>
  <c r="Y869" i="7" s="1"/>
  <c r="X869" i="7"/>
  <c r="T869" i="7"/>
  <c r="S869" i="7"/>
  <c r="AB868" i="7"/>
  <c r="AA868" i="7"/>
  <c r="W868" i="7"/>
  <c r="Y868" i="7" s="1"/>
  <c r="X868" i="7"/>
  <c r="T868" i="7"/>
  <c r="S868" i="7"/>
  <c r="AB867" i="7"/>
  <c r="AA867" i="7"/>
  <c r="W867" i="7"/>
  <c r="Y867" i="7" s="1"/>
  <c r="X867" i="7"/>
  <c r="T867" i="7"/>
  <c r="S867" i="7"/>
  <c r="AB866" i="7"/>
  <c r="AA866" i="7"/>
  <c r="W866" i="7"/>
  <c r="X866" i="7"/>
  <c r="T866" i="7"/>
  <c r="S866" i="7"/>
  <c r="AB865" i="7"/>
  <c r="AA865" i="7"/>
  <c r="W865" i="7"/>
  <c r="Y865" i="7" s="1"/>
  <c r="X865" i="7"/>
  <c r="T865" i="7"/>
  <c r="S865" i="7"/>
  <c r="AB864" i="7"/>
  <c r="AA864" i="7"/>
  <c r="W864" i="7"/>
  <c r="Y864" i="7" s="1"/>
  <c r="X864" i="7"/>
  <c r="T864" i="7"/>
  <c r="S864" i="7"/>
  <c r="AB863" i="7"/>
  <c r="AA863" i="7"/>
  <c r="W863" i="7"/>
  <c r="Z863" i="7" s="1"/>
  <c r="X863" i="7"/>
  <c r="T863" i="7"/>
  <c r="S863" i="7"/>
  <c r="AB862" i="7"/>
  <c r="AA862" i="7"/>
  <c r="W862" i="7"/>
  <c r="X862" i="7"/>
  <c r="T862" i="7"/>
  <c r="S862" i="7"/>
  <c r="AB861" i="7"/>
  <c r="AA861" i="7"/>
  <c r="W861" i="7"/>
  <c r="Z861" i="7" s="1"/>
  <c r="X861" i="7"/>
  <c r="T861" i="7"/>
  <c r="S861" i="7"/>
  <c r="AB860" i="7"/>
  <c r="AA860" i="7"/>
  <c r="W860" i="7"/>
  <c r="X860" i="7"/>
  <c r="T860" i="7"/>
  <c r="S860" i="7"/>
  <c r="AB859" i="7"/>
  <c r="AA859" i="7"/>
  <c r="W859" i="7"/>
  <c r="Z859" i="7" s="1"/>
  <c r="X859" i="7"/>
  <c r="T859" i="7"/>
  <c r="S859" i="7"/>
  <c r="AB858" i="7"/>
  <c r="AA858" i="7"/>
  <c r="W858" i="7"/>
  <c r="X858" i="7"/>
  <c r="T858" i="7"/>
  <c r="S858" i="7"/>
  <c r="AB857" i="7"/>
  <c r="AA857" i="7"/>
  <c r="W857" i="7"/>
  <c r="Z857" i="7" s="1"/>
  <c r="X857" i="7"/>
  <c r="T857" i="7"/>
  <c r="S857" i="7"/>
  <c r="AB856" i="7"/>
  <c r="AA856" i="7"/>
  <c r="W856" i="7"/>
  <c r="Z856" i="7" s="1"/>
  <c r="X856" i="7"/>
  <c r="T856" i="7"/>
  <c r="S856" i="7"/>
  <c r="AB855" i="7"/>
  <c r="AA855" i="7"/>
  <c r="W855" i="7"/>
  <c r="Y855" i="7" s="1"/>
  <c r="X855" i="7"/>
  <c r="T855" i="7"/>
  <c r="S855" i="7"/>
  <c r="AB854" i="7"/>
  <c r="AA854" i="7"/>
  <c r="W854" i="7"/>
  <c r="X854" i="7"/>
  <c r="T854" i="7"/>
  <c r="S854" i="7"/>
  <c r="AB853" i="7"/>
  <c r="AA853" i="7"/>
  <c r="W853" i="7"/>
  <c r="Y853" i="7" s="1"/>
  <c r="X853" i="7"/>
  <c r="T853" i="7"/>
  <c r="S853" i="7"/>
  <c r="AB852" i="7"/>
  <c r="AA852" i="7"/>
  <c r="W852" i="7"/>
  <c r="Y852" i="7" s="1"/>
  <c r="X852" i="7"/>
  <c r="T852" i="7"/>
  <c r="S852" i="7"/>
  <c r="AB851" i="7"/>
  <c r="AA851" i="7"/>
  <c r="W851" i="7"/>
  <c r="Y851" i="7" s="1"/>
  <c r="X851" i="7"/>
  <c r="T851" i="7"/>
  <c r="S851" i="7"/>
  <c r="AB850" i="7"/>
  <c r="AA850" i="7"/>
  <c r="W850" i="7"/>
  <c r="X850" i="7"/>
  <c r="T850" i="7"/>
  <c r="S850" i="7"/>
  <c r="AB849" i="7"/>
  <c r="AA849" i="7"/>
  <c r="W849" i="7"/>
  <c r="Y849" i="7" s="1"/>
  <c r="X849" i="7"/>
  <c r="T849" i="7"/>
  <c r="S849" i="7"/>
  <c r="AB848" i="7"/>
  <c r="AA848" i="7"/>
  <c r="W848" i="7"/>
  <c r="Y848" i="7" s="1"/>
  <c r="X848" i="7"/>
  <c r="T848" i="7"/>
  <c r="S848" i="7"/>
  <c r="AB847" i="7"/>
  <c r="AA847" i="7"/>
  <c r="W847" i="7"/>
  <c r="Z847" i="7" s="1"/>
  <c r="X847" i="7"/>
  <c r="T847" i="7"/>
  <c r="S847" i="7"/>
  <c r="AB846" i="7"/>
  <c r="AA846" i="7"/>
  <c r="W846" i="7"/>
  <c r="X846" i="7"/>
  <c r="T846" i="7"/>
  <c r="S846" i="7"/>
  <c r="AB845" i="7"/>
  <c r="AA845" i="7"/>
  <c r="W845" i="7"/>
  <c r="Z845" i="7" s="1"/>
  <c r="X845" i="7"/>
  <c r="T845" i="7"/>
  <c r="S845" i="7"/>
  <c r="AB844" i="7"/>
  <c r="AA844" i="7"/>
  <c r="W844" i="7"/>
  <c r="X844" i="7"/>
  <c r="T844" i="7"/>
  <c r="S844" i="7"/>
  <c r="AB843" i="7"/>
  <c r="AA843" i="7"/>
  <c r="W843" i="7"/>
  <c r="Z843" i="7" s="1"/>
  <c r="X843" i="7"/>
  <c r="T843" i="7"/>
  <c r="S843" i="7"/>
  <c r="AB842" i="7"/>
  <c r="AA842" i="7"/>
  <c r="W842" i="7"/>
  <c r="X842" i="7"/>
  <c r="T842" i="7"/>
  <c r="S842" i="7"/>
  <c r="AB841" i="7"/>
  <c r="AA841" i="7"/>
  <c r="W841" i="7"/>
  <c r="Z841" i="7" s="1"/>
  <c r="X841" i="7"/>
  <c r="T841" i="7"/>
  <c r="S841" i="7"/>
  <c r="AB840" i="7"/>
  <c r="AA840" i="7"/>
  <c r="W840" i="7"/>
  <c r="Z840" i="7" s="1"/>
  <c r="X840" i="7"/>
  <c r="T840" i="7"/>
  <c r="S840" i="7"/>
  <c r="AB839" i="7"/>
  <c r="AA839" i="7"/>
  <c r="W839" i="7"/>
  <c r="Y839" i="7" s="1"/>
  <c r="X839" i="7"/>
  <c r="T839" i="7"/>
  <c r="S839" i="7"/>
  <c r="AB838" i="7"/>
  <c r="AA838" i="7"/>
  <c r="W838" i="7"/>
  <c r="X838" i="7"/>
  <c r="T838" i="7"/>
  <c r="S838" i="7"/>
  <c r="AB837" i="7"/>
  <c r="AA837" i="7"/>
  <c r="W837" i="7"/>
  <c r="Y837" i="7" s="1"/>
  <c r="X837" i="7"/>
  <c r="T837" i="7"/>
  <c r="S837" i="7"/>
  <c r="AB836" i="7"/>
  <c r="AA836" i="7"/>
  <c r="W836" i="7"/>
  <c r="Y836" i="7" s="1"/>
  <c r="X836" i="7"/>
  <c r="T836" i="7"/>
  <c r="S836" i="7"/>
  <c r="AB835" i="7"/>
  <c r="AA835" i="7"/>
  <c r="W835" i="7"/>
  <c r="Y835" i="7" s="1"/>
  <c r="X835" i="7"/>
  <c r="T835" i="7"/>
  <c r="S835" i="7"/>
  <c r="AB834" i="7"/>
  <c r="AA834" i="7"/>
  <c r="W834" i="7"/>
  <c r="X834" i="7"/>
  <c r="T834" i="7"/>
  <c r="S834" i="7"/>
  <c r="AB833" i="7"/>
  <c r="AA833" i="7"/>
  <c r="W833" i="7"/>
  <c r="Y833" i="7" s="1"/>
  <c r="X833" i="7"/>
  <c r="T833" i="7"/>
  <c r="S833" i="7"/>
  <c r="AB832" i="7"/>
  <c r="AA832" i="7"/>
  <c r="W832" i="7"/>
  <c r="Y832" i="7" s="1"/>
  <c r="X832" i="7"/>
  <c r="T832" i="7"/>
  <c r="S832" i="7"/>
  <c r="AB831" i="7"/>
  <c r="AA831" i="7"/>
  <c r="W831" i="7"/>
  <c r="Z831" i="7" s="1"/>
  <c r="X831" i="7"/>
  <c r="T831" i="7"/>
  <c r="S831" i="7"/>
  <c r="AB830" i="7"/>
  <c r="AA830" i="7"/>
  <c r="W830" i="7"/>
  <c r="X830" i="7"/>
  <c r="T830" i="7"/>
  <c r="S830" i="7"/>
  <c r="AB829" i="7"/>
  <c r="AA829" i="7"/>
  <c r="W829" i="7"/>
  <c r="Z829" i="7" s="1"/>
  <c r="X829" i="7"/>
  <c r="T829" i="7"/>
  <c r="S829" i="7"/>
  <c r="AB828" i="7"/>
  <c r="AA828" i="7"/>
  <c r="W828" i="7"/>
  <c r="X828" i="7"/>
  <c r="T828" i="7"/>
  <c r="S828" i="7"/>
  <c r="AB827" i="7"/>
  <c r="AA827" i="7"/>
  <c r="W827" i="7"/>
  <c r="Z827" i="7" s="1"/>
  <c r="X827" i="7"/>
  <c r="T827" i="7"/>
  <c r="S827" i="7"/>
  <c r="AB826" i="7"/>
  <c r="AA826" i="7"/>
  <c r="W826" i="7"/>
  <c r="X826" i="7"/>
  <c r="T826" i="7"/>
  <c r="S826" i="7"/>
  <c r="AB825" i="7"/>
  <c r="AA825" i="7"/>
  <c r="W825" i="7"/>
  <c r="Z825" i="7" s="1"/>
  <c r="X825" i="7"/>
  <c r="T825" i="7"/>
  <c r="S825" i="7"/>
  <c r="AB824" i="7"/>
  <c r="AA824" i="7"/>
  <c r="W824" i="7"/>
  <c r="Z824" i="7" s="1"/>
  <c r="X824" i="7"/>
  <c r="T824" i="7"/>
  <c r="S824" i="7"/>
  <c r="AB823" i="7"/>
  <c r="AA823" i="7"/>
  <c r="W823" i="7"/>
  <c r="Y823" i="7" s="1"/>
  <c r="X823" i="7"/>
  <c r="T823" i="7"/>
  <c r="S823" i="7"/>
  <c r="AB822" i="7"/>
  <c r="AA822" i="7"/>
  <c r="W822" i="7"/>
  <c r="X822" i="7"/>
  <c r="T822" i="7"/>
  <c r="S822" i="7"/>
  <c r="AB821" i="7"/>
  <c r="AA821" i="7"/>
  <c r="W821" i="7"/>
  <c r="Y821" i="7" s="1"/>
  <c r="X821" i="7"/>
  <c r="T821" i="7"/>
  <c r="S821" i="7"/>
  <c r="AB820" i="7"/>
  <c r="AA820" i="7"/>
  <c r="W820" i="7"/>
  <c r="Y820" i="7" s="1"/>
  <c r="Z820" i="7"/>
  <c r="X820" i="7"/>
  <c r="T820" i="7"/>
  <c r="S820" i="7"/>
  <c r="AB819" i="7"/>
  <c r="AA819" i="7"/>
  <c r="W819" i="7"/>
  <c r="Y819" i="7" s="1"/>
  <c r="X819" i="7"/>
  <c r="T819" i="7"/>
  <c r="S819" i="7"/>
  <c r="AB818" i="7"/>
  <c r="AA818" i="7"/>
  <c r="W818" i="7"/>
  <c r="X818" i="7"/>
  <c r="T818" i="7"/>
  <c r="S818" i="7"/>
  <c r="AB817" i="7"/>
  <c r="AA817" i="7"/>
  <c r="W817" i="7"/>
  <c r="Y817" i="7" s="1"/>
  <c r="X817" i="7"/>
  <c r="T817" i="7"/>
  <c r="S817" i="7"/>
  <c r="AB816" i="7"/>
  <c r="AA816" i="7"/>
  <c r="W816" i="7"/>
  <c r="Y816" i="7" s="1"/>
  <c r="X816" i="7"/>
  <c r="T816" i="7"/>
  <c r="S816" i="7"/>
  <c r="AB815" i="7"/>
  <c r="AA815" i="7"/>
  <c r="W815" i="7"/>
  <c r="Z815" i="7" s="1"/>
  <c r="X815" i="7"/>
  <c r="T815" i="7"/>
  <c r="S815" i="7"/>
  <c r="AB814" i="7"/>
  <c r="AA814" i="7"/>
  <c r="W814" i="7"/>
  <c r="X814" i="7"/>
  <c r="T814" i="7"/>
  <c r="S814" i="7"/>
  <c r="AB813" i="7"/>
  <c r="AA813" i="7"/>
  <c r="W813" i="7"/>
  <c r="Z813" i="7" s="1"/>
  <c r="X813" i="7"/>
  <c r="T813" i="7"/>
  <c r="S813" i="7"/>
  <c r="AB812" i="7"/>
  <c r="AA812" i="7"/>
  <c r="W812" i="7"/>
  <c r="X812" i="7"/>
  <c r="T812" i="7"/>
  <c r="S812" i="7"/>
  <c r="AB811" i="7"/>
  <c r="AA811" i="7"/>
  <c r="W811" i="7"/>
  <c r="Z811" i="7" s="1"/>
  <c r="X811" i="7"/>
  <c r="T811" i="7"/>
  <c r="S811" i="7"/>
  <c r="AB810" i="7"/>
  <c r="AA810" i="7"/>
  <c r="W810" i="7"/>
  <c r="X810" i="7"/>
  <c r="T810" i="7"/>
  <c r="S810" i="7"/>
  <c r="AB809" i="7"/>
  <c r="AA809" i="7"/>
  <c r="W809" i="7"/>
  <c r="Z809" i="7" s="1"/>
  <c r="X809" i="7"/>
  <c r="T809" i="7"/>
  <c r="S809" i="7"/>
  <c r="AB808" i="7"/>
  <c r="AA808" i="7"/>
  <c r="W808" i="7"/>
  <c r="Z808" i="7" s="1"/>
  <c r="X808" i="7"/>
  <c r="T808" i="7"/>
  <c r="S808" i="7"/>
  <c r="AB807" i="7"/>
  <c r="AA807" i="7"/>
  <c r="W807" i="7"/>
  <c r="Y807" i="7" s="1"/>
  <c r="X807" i="7"/>
  <c r="T807" i="7"/>
  <c r="S807" i="7"/>
  <c r="AB806" i="7"/>
  <c r="AA806" i="7"/>
  <c r="W806" i="7"/>
  <c r="X806" i="7"/>
  <c r="T806" i="7"/>
  <c r="S806" i="7"/>
  <c r="AB805" i="7"/>
  <c r="AA805" i="7"/>
  <c r="W805" i="7"/>
  <c r="Y805" i="7" s="1"/>
  <c r="X805" i="7"/>
  <c r="T805" i="7"/>
  <c r="S805" i="7"/>
  <c r="AB804" i="7"/>
  <c r="AA804" i="7"/>
  <c r="W804" i="7"/>
  <c r="Y804" i="7" s="1"/>
  <c r="X804" i="7"/>
  <c r="T804" i="7"/>
  <c r="S804" i="7"/>
  <c r="AB803" i="7"/>
  <c r="AA803" i="7"/>
  <c r="W803" i="7"/>
  <c r="Y803" i="7" s="1"/>
  <c r="X803" i="7"/>
  <c r="T803" i="7"/>
  <c r="S803" i="7"/>
  <c r="AB802" i="7"/>
  <c r="AA802" i="7"/>
  <c r="W802" i="7"/>
  <c r="X802" i="7"/>
  <c r="T802" i="7"/>
  <c r="S802" i="7"/>
  <c r="AB801" i="7"/>
  <c r="AA801" i="7"/>
  <c r="W801" i="7"/>
  <c r="Y801" i="7" s="1"/>
  <c r="X801" i="7"/>
  <c r="T801" i="7"/>
  <c r="S801" i="7"/>
  <c r="AB800" i="7"/>
  <c r="AA800" i="7"/>
  <c r="W800" i="7"/>
  <c r="Y800" i="7" s="1"/>
  <c r="X800" i="7"/>
  <c r="T800" i="7"/>
  <c r="S800" i="7"/>
  <c r="AB799" i="7"/>
  <c r="AA799" i="7"/>
  <c r="W799" i="7"/>
  <c r="Z799" i="7" s="1"/>
  <c r="X799" i="7"/>
  <c r="T799" i="7"/>
  <c r="S799" i="7"/>
  <c r="AB798" i="7"/>
  <c r="AA798" i="7"/>
  <c r="W798" i="7"/>
  <c r="Z798" i="7" s="1"/>
  <c r="X798" i="7"/>
  <c r="T798" i="7"/>
  <c r="S798" i="7"/>
  <c r="AB797" i="7"/>
  <c r="AA797" i="7"/>
  <c r="W797" i="7"/>
  <c r="Z797" i="7" s="1"/>
  <c r="X797" i="7"/>
  <c r="T797" i="7"/>
  <c r="S797" i="7"/>
  <c r="AB796" i="7"/>
  <c r="AA796" i="7"/>
  <c r="W796" i="7"/>
  <c r="X796" i="7"/>
  <c r="T796" i="7"/>
  <c r="S796" i="7"/>
  <c r="AB795" i="7"/>
  <c r="AA795" i="7"/>
  <c r="W795" i="7"/>
  <c r="Z795" i="7" s="1"/>
  <c r="X795" i="7"/>
  <c r="T795" i="7"/>
  <c r="S795" i="7"/>
  <c r="AB794" i="7"/>
  <c r="AA794" i="7"/>
  <c r="W794" i="7"/>
  <c r="Z794" i="7" s="1"/>
  <c r="X794" i="7"/>
  <c r="T794" i="7"/>
  <c r="S794" i="7"/>
  <c r="AB793" i="7"/>
  <c r="AA793" i="7"/>
  <c r="W793" i="7"/>
  <c r="X793" i="7"/>
  <c r="T793" i="7"/>
  <c r="S793" i="7"/>
  <c r="AB792" i="7"/>
  <c r="AA792" i="7"/>
  <c r="W792" i="7"/>
  <c r="X792" i="7"/>
  <c r="T792" i="7"/>
  <c r="S792" i="7"/>
  <c r="AB791" i="7"/>
  <c r="AA791" i="7"/>
  <c r="W791" i="7"/>
  <c r="X791" i="7"/>
  <c r="T791" i="7"/>
  <c r="S791" i="7"/>
  <c r="AB790" i="7"/>
  <c r="AA790" i="7"/>
  <c r="W790" i="7"/>
  <c r="Y790" i="7" s="1"/>
  <c r="X790" i="7"/>
  <c r="T790" i="7"/>
  <c r="S790" i="7"/>
  <c r="AB789" i="7"/>
  <c r="AA789" i="7"/>
  <c r="W789" i="7"/>
  <c r="X789" i="7"/>
  <c r="T789" i="7"/>
  <c r="S789" i="7"/>
  <c r="AB788" i="7"/>
  <c r="AA788" i="7"/>
  <c r="W788" i="7"/>
  <c r="X788" i="7"/>
  <c r="T788" i="7"/>
  <c r="S788" i="7"/>
  <c r="AB787" i="7"/>
  <c r="AA787" i="7"/>
  <c r="W787" i="7"/>
  <c r="X787" i="7"/>
  <c r="T787" i="7"/>
  <c r="S787" i="7"/>
  <c r="AB786" i="7"/>
  <c r="AA786" i="7"/>
  <c r="W786" i="7"/>
  <c r="Y786" i="7" s="1"/>
  <c r="X786" i="7"/>
  <c r="T786" i="7"/>
  <c r="S786" i="7"/>
  <c r="AB785" i="7"/>
  <c r="AA785" i="7"/>
  <c r="W785" i="7"/>
  <c r="Y785" i="7" s="1"/>
  <c r="X785" i="7"/>
  <c r="T785" i="7"/>
  <c r="S785" i="7"/>
  <c r="AB784" i="7"/>
  <c r="AA784" i="7"/>
  <c r="W784" i="7"/>
  <c r="Y784" i="7" s="1"/>
  <c r="X784" i="7"/>
  <c r="T784" i="7"/>
  <c r="S784" i="7"/>
  <c r="AB783" i="7"/>
  <c r="AA783" i="7"/>
  <c r="W783" i="7"/>
  <c r="Z783" i="7" s="1"/>
  <c r="X783" i="7"/>
  <c r="T783" i="7"/>
  <c r="S783" i="7"/>
  <c r="AB782" i="7"/>
  <c r="AA782" i="7"/>
  <c r="W782" i="7"/>
  <c r="X782" i="7"/>
  <c r="T782" i="7"/>
  <c r="S782" i="7"/>
  <c r="AB781" i="7"/>
  <c r="AA781" i="7"/>
  <c r="W781" i="7"/>
  <c r="Z781" i="7" s="1"/>
  <c r="X781" i="7"/>
  <c r="T781" i="7"/>
  <c r="S781" i="7"/>
  <c r="AB780" i="7"/>
  <c r="AA780" i="7"/>
  <c r="W780" i="7"/>
  <c r="Z780" i="7" s="1"/>
  <c r="X780" i="7"/>
  <c r="T780" i="7"/>
  <c r="S780" i="7"/>
  <c r="AB779" i="7"/>
  <c r="AA779" i="7"/>
  <c r="W779" i="7"/>
  <c r="Z779" i="7" s="1"/>
  <c r="X779" i="7"/>
  <c r="T779" i="7"/>
  <c r="S779" i="7"/>
  <c r="AB778" i="7"/>
  <c r="AA778" i="7"/>
  <c r="W778" i="7"/>
  <c r="X778" i="7"/>
  <c r="T778" i="7"/>
  <c r="S778" i="7"/>
  <c r="AB777" i="7"/>
  <c r="AA777" i="7"/>
  <c r="W777" i="7"/>
  <c r="X777" i="7"/>
  <c r="T777" i="7"/>
  <c r="S777" i="7"/>
  <c r="AB776" i="7"/>
  <c r="AA776" i="7"/>
  <c r="W776" i="7"/>
  <c r="Z776" i="7" s="1"/>
  <c r="X776" i="7"/>
  <c r="T776" i="7"/>
  <c r="S776" i="7"/>
  <c r="AB775" i="7"/>
  <c r="AA775" i="7"/>
  <c r="W775" i="7"/>
  <c r="X775" i="7"/>
  <c r="T775" i="7"/>
  <c r="S775" i="7"/>
  <c r="AB774" i="7"/>
  <c r="AA774" i="7"/>
  <c r="W774" i="7"/>
  <c r="X774" i="7"/>
  <c r="T774" i="7"/>
  <c r="S774" i="7"/>
  <c r="AB773" i="7"/>
  <c r="AA773" i="7"/>
  <c r="W773" i="7"/>
  <c r="X773" i="7"/>
  <c r="T773" i="7"/>
  <c r="S773" i="7"/>
  <c r="AB772" i="7"/>
  <c r="AA772" i="7"/>
  <c r="W772" i="7"/>
  <c r="Y772" i="7" s="1"/>
  <c r="X772" i="7"/>
  <c r="T772" i="7"/>
  <c r="S772" i="7"/>
  <c r="AB771" i="7"/>
  <c r="AA771" i="7"/>
  <c r="W771" i="7"/>
  <c r="X771" i="7"/>
  <c r="T771" i="7"/>
  <c r="S771" i="7"/>
  <c r="AB770" i="7"/>
  <c r="AA770" i="7"/>
  <c r="W770" i="7"/>
  <c r="X770" i="7"/>
  <c r="T770" i="7"/>
  <c r="S770" i="7"/>
  <c r="AB769" i="7"/>
  <c r="AA769" i="7"/>
  <c r="W769" i="7"/>
  <c r="Y769" i="7" s="1"/>
  <c r="X769" i="7"/>
  <c r="T769" i="7"/>
  <c r="S769" i="7"/>
  <c r="AB768" i="7"/>
  <c r="AA768" i="7"/>
  <c r="W768" i="7"/>
  <c r="Y768" i="7" s="1"/>
  <c r="X768" i="7"/>
  <c r="T768" i="7"/>
  <c r="S768" i="7"/>
  <c r="AB767" i="7"/>
  <c r="AA767" i="7"/>
  <c r="W767" i="7"/>
  <c r="Z767" i="7" s="1"/>
  <c r="X767" i="7"/>
  <c r="T767" i="7"/>
  <c r="S767" i="7"/>
  <c r="AB766" i="7"/>
  <c r="AA766" i="7"/>
  <c r="W766" i="7"/>
  <c r="Z766" i="7" s="1"/>
  <c r="X766" i="7"/>
  <c r="T766" i="7"/>
  <c r="S766" i="7"/>
  <c r="AB765" i="7"/>
  <c r="AA765" i="7"/>
  <c r="W765" i="7"/>
  <c r="Z765" i="7" s="1"/>
  <c r="X765" i="7"/>
  <c r="T765" i="7"/>
  <c r="S765" i="7"/>
  <c r="AB764" i="7"/>
  <c r="AA764" i="7"/>
  <c r="W764" i="7"/>
  <c r="X764" i="7"/>
  <c r="T764" i="7"/>
  <c r="S764" i="7"/>
  <c r="AB763" i="7"/>
  <c r="AA763" i="7"/>
  <c r="W763" i="7"/>
  <c r="Z763" i="7" s="1"/>
  <c r="X763" i="7"/>
  <c r="T763" i="7"/>
  <c r="S763" i="7"/>
  <c r="AB762" i="7"/>
  <c r="AA762" i="7"/>
  <c r="W762" i="7"/>
  <c r="Z762" i="7" s="1"/>
  <c r="X762" i="7"/>
  <c r="T762" i="7"/>
  <c r="S762" i="7"/>
  <c r="AB761" i="7"/>
  <c r="AA761" i="7"/>
  <c r="W761" i="7"/>
  <c r="X761" i="7"/>
  <c r="T761" i="7"/>
  <c r="S761" i="7"/>
  <c r="AB760" i="7"/>
  <c r="AA760" i="7"/>
  <c r="W760" i="7"/>
  <c r="X760" i="7"/>
  <c r="T760" i="7"/>
  <c r="S760" i="7"/>
  <c r="AB759" i="7"/>
  <c r="AA759" i="7"/>
  <c r="W759" i="7"/>
  <c r="X759" i="7"/>
  <c r="T759" i="7"/>
  <c r="S759" i="7"/>
  <c r="AB758" i="7"/>
  <c r="AA758" i="7"/>
  <c r="W758" i="7"/>
  <c r="Y758" i="7" s="1"/>
  <c r="X758" i="7"/>
  <c r="T758" i="7"/>
  <c r="S758" i="7"/>
  <c r="AB757" i="7"/>
  <c r="AA757" i="7"/>
  <c r="W757" i="7"/>
  <c r="X757" i="7"/>
  <c r="T757" i="7"/>
  <c r="S757" i="7"/>
  <c r="AB756" i="7"/>
  <c r="AA756" i="7"/>
  <c r="W756" i="7"/>
  <c r="X756" i="7"/>
  <c r="T756" i="7"/>
  <c r="S756" i="7"/>
  <c r="AB755" i="7"/>
  <c r="AA755" i="7"/>
  <c r="W755" i="7"/>
  <c r="X755" i="7"/>
  <c r="T755" i="7"/>
  <c r="S755" i="7"/>
  <c r="AB754" i="7"/>
  <c r="AA754" i="7"/>
  <c r="W754" i="7"/>
  <c r="Y754" i="7" s="1"/>
  <c r="Z754" i="7"/>
  <c r="X754" i="7"/>
  <c r="T754" i="7"/>
  <c r="S754" i="7"/>
  <c r="AB753" i="7"/>
  <c r="AA753" i="7"/>
  <c r="W753" i="7"/>
  <c r="Y753" i="7" s="1"/>
  <c r="X753" i="7"/>
  <c r="T753" i="7"/>
  <c r="S753" i="7"/>
  <c r="AB752" i="7"/>
  <c r="AA752" i="7"/>
  <c r="W752" i="7"/>
  <c r="Y752" i="7" s="1"/>
  <c r="X752" i="7"/>
  <c r="T752" i="7"/>
  <c r="S752" i="7"/>
  <c r="AB751" i="7"/>
  <c r="AA751" i="7"/>
  <c r="W751" i="7"/>
  <c r="Z751" i="7" s="1"/>
  <c r="X751" i="7"/>
  <c r="T751" i="7"/>
  <c r="S751" i="7"/>
  <c r="AB750" i="7"/>
  <c r="AA750" i="7"/>
  <c r="W750" i="7"/>
  <c r="X750" i="7"/>
  <c r="T750" i="7"/>
  <c r="S750" i="7"/>
  <c r="AB749" i="7"/>
  <c r="AA749" i="7"/>
  <c r="W749" i="7"/>
  <c r="Z749" i="7" s="1"/>
  <c r="X749" i="7"/>
  <c r="T749" i="7"/>
  <c r="S749" i="7"/>
  <c r="AB748" i="7"/>
  <c r="AA748" i="7"/>
  <c r="W748" i="7"/>
  <c r="Z748" i="7" s="1"/>
  <c r="X748" i="7"/>
  <c r="T748" i="7"/>
  <c r="S748" i="7"/>
  <c r="AB747" i="7"/>
  <c r="AA747" i="7"/>
  <c r="W747" i="7"/>
  <c r="Z747" i="7" s="1"/>
  <c r="X747" i="7"/>
  <c r="T747" i="7"/>
  <c r="S747" i="7"/>
  <c r="AB746" i="7"/>
  <c r="AA746" i="7"/>
  <c r="W746" i="7"/>
  <c r="X746" i="7"/>
  <c r="T746" i="7"/>
  <c r="S746" i="7"/>
  <c r="AB745" i="7"/>
  <c r="AA745" i="7"/>
  <c r="W745" i="7"/>
  <c r="X745" i="7"/>
  <c r="T745" i="7"/>
  <c r="S745" i="7"/>
  <c r="AB744" i="7"/>
  <c r="AA744" i="7"/>
  <c r="W744" i="7"/>
  <c r="Z744" i="7" s="1"/>
  <c r="X744" i="7"/>
  <c r="T744" i="7"/>
  <c r="S744" i="7"/>
  <c r="AB743" i="7"/>
  <c r="AA743" i="7"/>
  <c r="W743" i="7"/>
  <c r="X743" i="7"/>
  <c r="T743" i="7"/>
  <c r="S743" i="7"/>
  <c r="AB742" i="7"/>
  <c r="AA742" i="7"/>
  <c r="W742" i="7"/>
  <c r="X742" i="7"/>
  <c r="T742" i="7"/>
  <c r="S742" i="7"/>
  <c r="AB741" i="7"/>
  <c r="AA741" i="7"/>
  <c r="W741" i="7"/>
  <c r="X741" i="7"/>
  <c r="T741" i="7"/>
  <c r="S741" i="7"/>
  <c r="AB740" i="7"/>
  <c r="AA740" i="7"/>
  <c r="W740" i="7"/>
  <c r="Y740" i="7" s="1"/>
  <c r="X740" i="7"/>
  <c r="T740" i="7"/>
  <c r="S740" i="7"/>
  <c r="AB739" i="7"/>
  <c r="AA739" i="7"/>
  <c r="W739" i="7"/>
  <c r="X739" i="7"/>
  <c r="T739" i="7"/>
  <c r="S739" i="7"/>
  <c r="AB738" i="7"/>
  <c r="AA738" i="7"/>
  <c r="W738" i="7"/>
  <c r="X738" i="7"/>
  <c r="T738" i="7"/>
  <c r="S738" i="7"/>
  <c r="AB737" i="7"/>
  <c r="AA737" i="7"/>
  <c r="W737" i="7"/>
  <c r="Y737" i="7" s="1"/>
  <c r="X737" i="7"/>
  <c r="T737" i="7"/>
  <c r="S737" i="7"/>
  <c r="AB736" i="7"/>
  <c r="AA736" i="7"/>
  <c r="W736" i="7"/>
  <c r="Y736" i="7" s="1"/>
  <c r="X736" i="7"/>
  <c r="T736" i="7"/>
  <c r="S736" i="7"/>
  <c r="AB735" i="7"/>
  <c r="AA735" i="7"/>
  <c r="W735" i="7"/>
  <c r="Z735" i="7" s="1"/>
  <c r="X735" i="7"/>
  <c r="T735" i="7"/>
  <c r="S735" i="7"/>
  <c r="AB734" i="7"/>
  <c r="AA734" i="7"/>
  <c r="W734" i="7"/>
  <c r="Z734" i="7" s="1"/>
  <c r="X734" i="7"/>
  <c r="T734" i="7"/>
  <c r="S734" i="7"/>
  <c r="AB733" i="7"/>
  <c r="AA733" i="7"/>
  <c r="W733" i="7"/>
  <c r="Z733" i="7" s="1"/>
  <c r="X733" i="7"/>
  <c r="T733" i="7"/>
  <c r="S733" i="7"/>
  <c r="AB732" i="7"/>
  <c r="AA732" i="7"/>
  <c r="W732" i="7"/>
  <c r="X732" i="7"/>
  <c r="T732" i="7"/>
  <c r="S732" i="7"/>
  <c r="AB731" i="7"/>
  <c r="AA731" i="7"/>
  <c r="W731" i="7"/>
  <c r="Z731" i="7" s="1"/>
  <c r="X731" i="7"/>
  <c r="T731" i="7"/>
  <c r="S731" i="7"/>
  <c r="AB730" i="7"/>
  <c r="AA730" i="7"/>
  <c r="W730" i="7"/>
  <c r="Z730" i="7" s="1"/>
  <c r="X730" i="7"/>
  <c r="T730" i="7"/>
  <c r="S730" i="7"/>
  <c r="AB729" i="7"/>
  <c r="AA729" i="7"/>
  <c r="W729" i="7"/>
  <c r="X729" i="7"/>
  <c r="T729" i="7"/>
  <c r="S729" i="7"/>
  <c r="AB728" i="7"/>
  <c r="AA728" i="7"/>
  <c r="W728" i="7"/>
  <c r="X728" i="7"/>
  <c r="T728" i="7"/>
  <c r="S728" i="7"/>
  <c r="AB727" i="7"/>
  <c r="AA727" i="7"/>
  <c r="W727" i="7"/>
  <c r="X727" i="7"/>
  <c r="T727" i="7"/>
  <c r="S727" i="7"/>
  <c r="AB726" i="7"/>
  <c r="AA726" i="7"/>
  <c r="W726" i="7"/>
  <c r="Y726" i="7" s="1"/>
  <c r="X726" i="7"/>
  <c r="T726" i="7"/>
  <c r="S726" i="7"/>
  <c r="AB725" i="7"/>
  <c r="AA725" i="7"/>
  <c r="W725" i="7"/>
  <c r="X725" i="7"/>
  <c r="T725" i="7"/>
  <c r="S725" i="7"/>
  <c r="AB724" i="7"/>
  <c r="AA724" i="7"/>
  <c r="W724" i="7"/>
  <c r="X724" i="7"/>
  <c r="T724" i="7"/>
  <c r="S724" i="7"/>
  <c r="AB723" i="7"/>
  <c r="AA723" i="7"/>
  <c r="W723" i="7"/>
  <c r="X723" i="7"/>
  <c r="T723" i="7"/>
  <c r="S723" i="7"/>
  <c r="AB722" i="7"/>
  <c r="AA722" i="7"/>
  <c r="W722" i="7"/>
  <c r="Y722" i="7" s="1"/>
  <c r="X722" i="7"/>
  <c r="T722" i="7"/>
  <c r="S722" i="7"/>
  <c r="AB721" i="7"/>
  <c r="AA721" i="7"/>
  <c r="W721" i="7"/>
  <c r="Y721" i="7" s="1"/>
  <c r="X721" i="7"/>
  <c r="T721" i="7"/>
  <c r="S721" i="7"/>
  <c r="AB720" i="7"/>
  <c r="AA720" i="7"/>
  <c r="W720" i="7"/>
  <c r="Y720" i="7" s="1"/>
  <c r="X720" i="7"/>
  <c r="T720" i="7"/>
  <c r="S720" i="7"/>
  <c r="AB719" i="7"/>
  <c r="AA719" i="7"/>
  <c r="W719" i="7"/>
  <c r="Z719" i="7" s="1"/>
  <c r="X719" i="7"/>
  <c r="T719" i="7"/>
  <c r="S719" i="7"/>
  <c r="AB718" i="7"/>
  <c r="AA718" i="7"/>
  <c r="W718" i="7"/>
  <c r="X718" i="7"/>
  <c r="T718" i="7"/>
  <c r="S718" i="7"/>
  <c r="AB717" i="7"/>
  <c r="AA717" i="7"/>
  <c r="W717" i="7"/>
  <c r="Z717" i="7" s="1"/>
  <c r="X717" i="7"/>
  <c r="T717" i="7"/>
  <c r="S717" i="7"/>
  <c r="AB716" i="7"/>
  <c r="AA716" i="7"/>
  <c r="W716" i="7"/>
  <c r="Z716" i="7" s="1"/>
  <c r="X716" i="7"/>
  <c r="T716" i="7"/>
  <c r="S716" i="7"/>
  <c r="AB715" i="7"/>
  <c r="AA715" i="7"/>
  <c r="W715" i="7"/>
  <c r="Z715" i="7" s="1"/>
  <c r="X715" i="7"/>
  <c r="T715" i="7"/>
  <c r="S715" i="7"/>
  <c r="AB714" i="7"/>
  <c r="AA714" i="7"/>
  <c r="W714" i="7"/>
  <c r="X714" i="7"/>
  <c r="T714" i="7"/>
  <c r="S714" i="7"/>
  <c r="AB713" i="7"/>
  <c r="AA713" i="7"/>
  <c r="W713" i="7"/>
  <c r="X713" i="7"/>
  <c r="T713" i="7"/>
  <c r="S713" i="7"/>
  <c r="AB712" i="7"/>
  <c r="AA712" i="7"/>
  <c r="W712" i="7"/>
  <c r="Z712" i="7" s="1"/>
  <c r="X712" i="7"/>
  <c r="T712" i="7"/>
  <c r="S712" i="7"/>
  <c r="AB711" i="7"/>
  <c r="AA711" i="7"/>
  <c r="W711" i="7"/>
  <c r="X711" i="7"/>
  <c r="T711" i="7"/>
  <c r="S711" i="7"/>
  <c r="AB710" i="7"/>
  <c r="AA710" i="7"/>
  <c r="W710" i="7"/>
  <c r="X710" i="7"/>
  <c r="T710" i="7"/>
  <c r="S710" i="7"/>
  <c r="AB709" i="7"/>
  <c r="AA709" i="7"/>
  <c r="W709" i="7"/>
  <c r="X709" i="7"/>
  <c r="T709" i="7"/>
  <c r="S709" i="7"/>
  <c r="AB708" i="7"/>
  <c r="AA708" i="7"/>
  <c r="W708" i="7"/>
  <c r="Y708" i="7" s="1"/>
  <c r="X708" i="7"/>
  <c r="T708" i="7"/>
  <c r="S708" i="7"/>
  <c r="AB707" i="7"/>
  <c r="AA707" i="7"/>
  <c r="W707" i="7"/>
  <c r="X707" i="7"/>
  <c r="T707" i="7"/>
  <c r="S707" i="7"/>
  <c r="AB706" i="7"/>
  <c r="AA706" i="7"/>
  <c r="W706" i="7"/>
  <c r="X706" i="7"/>
  <c r="T706" i="7"/>
  <c r="S706" i="7"/>
  <c r="AB705" i="7"/>
  <c r="AA705" i="7"/>
  <c r="W705" i="7"/>
  <c r="Y705" i="7" s="1"/>
  <c r="X705" i="7"/>
  <c r="T705" i="7"/>
  <c r="S705" i="7"/>
  <c r="AB704" i="7"/>
  <c r="AA704" i="7"/>
  <c r="W704" i="7"/>
  <c r="Y704" i="7" s="1"/>
  <c r="X704" i="7"/>
  <c r="T704" i="7"/>
  <c r="S704" i="7"/>
  <c r="AB703" i="7"/>
  <c r="AA703" i="7"/>
  <c r="W703" i="7"/>
  <c r="Z703" i="7" s="1"/>
  <c r="X703" i="7"/>
  <c r="T703" i="7"/>
  <c r="S703" i="7"/>
  <c r="AB702" i="7"/>
  <c r="AA702" i="7"/>
  <c r="W702" i="7"/>
  <c r="Z702" i="7" s="1"/>
  <c r="X702" i="7"/>
  <c r="T702" i="7"/>
  <c r="S702" i="7"/>
  <c r="AB701" i="7"/>
  <c r="AA701" i="7"/>
  <c r="W701" i="7"/>
  <c r="Z701" i="7" s="1"/>
  <c r="X701" i="7"/>
  <c r="T701" i="7"/>
  <c r="S701" i="7"/>
  <c r="AB700" i="7"/>
  <c r="AA700" i="7"/>
  <c r="W700" i="7"/>
  <c r="Z700" i="7" s="1"/>
  <c r="X700" i="7"/>
  <c r="T700" i="7"/>
  <c r="S700" i="7"/>
  <c r="AB699" i="7"/>
  <c r="AA699" i="7"/>
  <c r="W699" i="7"/>
  <c r="Z699" i="7" s="1"/>
  <c r="X699" i="7"/>
  <c r="T699" i="7"/>
  <c r="S699" i="7"/>
  <c r="AB698" i="7"/>
  <c r="AA698" i="7"/>
  <c r="W698" i="7"/>
  <c r="Z698" i="7" s="1"/>
  <c r="X698" i="7"/>
  <c r="T698" i="7"/>
  <c r="S698" i="7"/>
  <c r="AB697" i="7"/>
  <c r="AA697" i="7"/>
  <c r="W697" i="7"/>
  <c r="X697" i="7"/>
  <c r="T697" i="7"/>
  <c r="S697" i="7"/>
  <c r="AB696" i="7"/>
  <c r="AA696" i="7"/>
  <c r="W696" i="7"/>
  <c r="Z696" i="7" s="1"/>
  <c r="X696" i="7"/>
  <c r="T696" i="7"/>
  <c r="S696" i="7"/>
  <c r="AB695" i="7"/>
  <c r="AA695" i="7"/>
  <c r="W695" i="7"/>
  <c r="X695" i="7"/>
  <c r="T695" i="7"/>
  <c r="S695" i="7"/>
  <c r="AB694" i="7"/>
  <c r="AA694" i="7"/>
  <c r="W694" i="7"/>
  <c r="Y694" i="7" s="1"/>
  <c r="X694" i="7"/>
  <c r="T694" i="7"/>
  <c r="S694" i="7"/>
  <c r="AB693" i="7"/>
  <c r="AA693" i="7"/>
  <c r="W693" i="7"/>
  <c r="X693" i="7"/>
  <c r="T693" i="7"/>
  <c r="S693" i="7"/>
  <c r="AB692" i="7"/>
  <c r="AA692" i="7"/>
  <c r="W692" i="7"/>
  <c r="Y692" i="7" s="1"/>
  <c r="X692" i="7"/>
  <c r="T692" i="7"/>
  <c r="S692" i="7"/>
  <c r="AB691" i="7"/>
  <c r="AA691" i="7"/>
  <c r="W691" i="7"/>
  <c r="X691" i="7"/>
  <c r="T691" i="7"/>
  <c r="S691" i="7"/>
  <c r="AB690" i="7"/>
  <c r="AA690" i="7"/>
  <c r="W690" i="7"/>
  <c r="Y690" i="7" s="1"/>
  <c r="X690" i="7"/>
  <c r="T690" i="7"/>
  <c r="S690" i="7"/>
  <c r="AB689" i="7"/>
  <c r="AA689" i="7"/>
  <c r="W689" i="7"/>
  <c r="Y689" i="7" s="1"/>
  <c r="X689" i="7"/>
  <c r="T689" i="7"/>
  <c r="S689" i="7"/>
  <c r="AB688" i="7"/>
  <c r="AA688" i="7"/>
  <c r="W688" i="7"/>
  <c r="Y688" i="7" s="1"/>
  <c r="X688" i="7"/>
  <c r="T688" i="7"/>
  <c r="S688" i="7"/>
  <c r="AB687" i="7"/>
  <c r="AA687" i="7"/>
  <c r="W687" i="7"/>
  <c r="Z687" i="7" s="1"/>
  <c r="X687" i="7"/>
  <c r="T687" i="7"/>
  <c r="S687" i="7"/>
  <c r="AB686" i="7"/>
  <c r="AA686" i="7"/>
  <c r="W686" i="7"/>
  <c r="Z686" i="7" s="1"/>
  <c r="X686" i="7"/>
  <c r="T686" i="7"/>
  <c r="S686" i="7"/>
  <c r="AB685" i="7"/>
  <c r="AA685" i="7"/>
  <c r="W685" i="7"/>
  <c r="Z685" i="7" s="1"/>
  <c r="X685" i="7"/>
  <c r="T685" i="7"/>
  <c r="S685" i="7"/>
  <c r="AB684" i="7"/>
  <c r="AA684" i="7"/>
  <c r="W684" i="7"/>
  <c r="Z684" i="7" s="1"/>
  <c r="X684" i="7"/>
  <c r="T684" i="7"/>
  <c r="S684" i="7"/>
  <c r="AB683" i="7"/>
  <c r="AA683" i="7"/>
  <c r="W683" i="7"/>
  <c r="Z683" i="7" s="1"/>
  <c r="X683" i="7"/>
  <c r="T683" i="7"/>
  <c r="S683" i="7"/>
  <c r="AB682" i="7"/>
  <c r="AA682" i="7"/>
  <c r="W682" i="7"/>
  <c r="Z682" i="7" s="1"/>
  <c r="X682" i="7"/>
  <c r="T682" i="7"/>
  <c r="S682" i="7"/>
  <c r="AB681" i="7"/>
  <c r="AA681" i="7"/>
  <c r="W681" i="7"/>
  <c r="X681" i="7"/>
  <c r="T681" i="7"/>
  <c r="S681" i="7"/>
  <c r="AB680" i="7"/>
  <c r="AA680" i="7"/>
  <c r="W680" i="7"/>
  <c r="Z680" i="7" s="1"/>
  <c r="X680" i="7"/>
  <c r="T680" i="7"/>
  <c r="S680" i="7"/>
  <c r="AB679" i="7"/>
  <c r="AA679" i="7"/>
  <c r="W679" i="7"/>
  <c r="X679" i="7"/>
  <c r="T679" i="7"/>
  <c r="S679" i="7"/>
  <c r="AB678" i="7"/>
  <c r="AA678" i="7"/>
  <c r="W678" i="7"/>
  <c r="Y678" i="7" s="1"/>
  <c r="Z678" i="7"/>
  <c r="X678" i="7"/>
  <c r="T678" i="7"/>
  <c r="S678" i="7"/>
  <c r="AB677" i="7"/>
  <c r="AA677" i="7"/>
  <c r="W677" i="7"/>
  <c r="X677" i="7"/>
  <c r="T677" i="7"/>
  <c r="S677" i="7"/>
  <c r="AB676" i="7"/>
  <c r="AA676" i="7"/>
  <c r="W676" i="7"/>
  <c r="Y676" i="7" s="1"/>
  <c r="X676" i="7"/>
  <c r="T676" i="7"/>
  <c r="S676" i="7"/>
  <c r="AB675" i="7"/>
  <c r="AA675" i="7"/>
  <c r="W675" i="7"/>
  <c r="X675" i="7"/>
  <c r="T675" i="7"/>
  <c r="S675" i="7"/>
  <c r="AB674" i="7"/>
  <c r="AA674" i="7"/>
  <c r="W674" i="7"/>
  <c r="Y674" i="7" s="1"/>
  <c r="X674" i="7"/>
  <c r="T674" i="7"/>
  <c r="S674" i="7"/>
  <c r="AB673" i="7"/>
  <c r="AA673" i="7"/>
  <c r="W673" i="7"/>
  <c r="Y673" i="7" s="1"/>
  <c r="X673" i="7"/>
  <c r="T673" i="7"/>
  <c r="S673" i="7"/>
  <c r="AB672" i="7"/>
  <c r="AA672" i="7"/>
  <c r="W672" i="7"/>
  <c r="Y672" i="7" s="1"/>
  <c r="X672" i="7"/>
  <c r="T672" i="7"/>
  <c r="S672" i="7"/>
  <c r="AB671" i="7"/>
  <c r="AA671" i="7"/>
  <c r="W671" i="7"/>
  <c r="Z671" i="7" s="1"/>
  <c r="X671" i="7"/>
  <c r="T671" i="7"/>
  <c r="S671" i="7"/>
  <c r="AB670" i="7"/>
  <c r="AA670" i="7"/>
  <c r="W670" i="7"/>
  <c r="Z670" i="7" s="1"/>
  <c r="X670" i="7"/>
  <c r="T670" i="7"/>
  <c r="S670" i="7"/>
  <c r="AB669" i="7"/>
  <c r="AA669" i="7"/>
  <c r="W669" i="7"/>
  <c r="Z669" i="7" s="1"/>
  <c r="X669" i="7"/>
  <c r="T669" i="7"/>
  <c r="S669" i="7"/>
  <c r="AB668" i="7"/>
  <c r="AA668" i="7"/>
  <c r="W668" i="7"/>
  <c r="Z668" i="7" s="1"/>
  <c r="X668" i="7"/>
  <c r="T668" i="7"/>
  <c r="S668" i="7"/>
  <c r="AB667" i="7"/>
  <c r="AA667" i="7"/>
  <c r="W667" i="7"/>
  <c r="Z667" i="7" s="1"/>
  <c r="X667" i="7"/>
  <c r="T667" i="7"/>
  <c r="S667" i="7"/>
  <c r="AB666" i="7"/>
  <c r="AA666" i="7"/>
  <c r="W666" i="7"/>
  <c r="Z666" i="7" s="1"/>
  <c r="X666" i="7"/>
  <c r="T666" i="7"/>
  <c r="S666" i="7"/>
  <c r="AB665" i="7"/>
  <c r="AA665" i="7"/>
  <c r="W665" i="7"/>
  <c r="X665" i="7"/>
  <c r="T665" i="7"/>
  <c r="S665" i="7"/>
  <c r="AB664" i="7"/>
  <c r="AA664" i="7"/>
  <c r="W664" i="7"/>
  <c r="Z664" i="7" s="1"/>
  <c r="X664" i="7"/>
  <c r="T664" i="7"/>
  <c r="S664" i="7"/>
  <c r="AB663" i="7"/>
  <c r="AA663" i="7"/>
  <c r="W663" i="7"/>
  <c r="X663" i="7"/>
  <c r="T663" i="7"/>
  <c r="S663" i="7"/>
  <c r="AB662" i="7"/>
  <c r="AA662" i="7"/>
  <c r="W662" i="7"/>
  <c r="Y662" i="7" s="1"/>
  <c r="X662" i="7"/>
  <c r="T662" i="7"/>
  <c r="S662" i="7"/>
  <c r="AB661" i="7"/>
  <c r="AA661" i="7"/>
  <c r="W661" i="7"/>
  <c r="X661" i="7"/>
  <c r="T661" i="7"/>
  <c r="S661" i="7"/>
  <c r="AB660" i="7"/>
  <c r="AA660" i="7"/>
  <c r="W660" i="7"/>
  <c r="Y660" i="7" s="1"/>
  <c r="X660" i="7"/>
  <c r="T660" i="7"/>
  <c r="S660" i="7"/>
  <c r="AB659" i="7"/>
  <c r="AA659" i="7"/>
  <c r="W659" i="7"/>
  <c r="X659" i="7"/>
  <c r="T659" i="7"/>
  <c r="S659" i="7"/>
  <c r="AB658" i="7"/>
  <c r="AA658" i="7"/>
  <c r="W658" i="7"/>
  <c r="Y658" i="7" s="1"/>
  <c r="X658" i="7"/>
  <c r="T658" i="7"/>
  <c r="S658" i="7"/>
  <c r="AB657" i="7"/>
  <c r="AA657" i="7"/>
  <c r="W657" i="7"/>
  <c r="Y657" i="7" s="1"/>
  <c r="X657" i="7"/>
  <c r="T657" i="7"/>
  <c r="S657" i="7"/>
  <c r="AB656" i="7"/>
  <c r="AA656" i="7"/>
  <c r="W656" i="7"/>
  <c r="Y656" i="7" s="1"/>
  <c r="X656" i="7"/>
  <c r="T656" i="7"/>
  <c r="S656" i="7"/>
  <c r="AB655" i="7"/>
  <c r="AA655" i="7"/>
  <c r="W655" i="7"/>
  <c r="Z655" i="7" s="1"/>
  <c r="X655" i="7"/>
  <c r="T655" i="7"/>
  <c r="S655" i="7"/>
  <c r="AB654" i="7"/>
  <c r="AA654" i="7"/>
  <c r="W654" i="7"/>
  <c r="Z654" i="7" s="1"/>
  <c r="X654" i="7"/>
  <c r="T654" i="7"/>
  <c r="S654" i="7"/>
  <c r="AB653" i="7"/>
  <c r="AA653" i="7"/>
  <c r="W653" i="7"/>
  <c r="Z653" i="7" s="1"/>
  <c r="X653" i="7"/>
  <c r="T653" i="7"/>
  <c r="S653" i="7"/>
  <c r="AB652" i="7"/>
  <c r="AA652" i="7"/>
  <c r="W652" i="7"/>
  <c r="Z652" i="7" s="1"/>
  <c r="X652" i="7"/>
  <c r="T652" i="7"/>
  <c r="S652" i="7"/>
  <c r="AB651" i="7"/>
  <c r="AA651" i="7"/>
  <c r="W651" i="7"/>
  <c r="Z651" i="7" s="1"/>
  <c r="X651" i="7"/>
  <c r="T651" i="7"/>
  <c r="S651" i="7"/>
  <c r="AB650" i="7"/>
  <c r="AA650" i="7"/>
  <c r="W650" i="7"/>
  <c r="Z650" i="7" s="1"/>
  <c r="X650" i="7"/>
  <c r="T650" i="7"/>
  <c r="S650" i="7"/>
  <c r="AB649" i="7"/>
  <c r="AA649" i="7"/>
  <c r="W649" i="7"/>
  <c r="X649" i="7"/>
  <c r="T649" i="7"/>
  <c r="S649" i="7"/>
  <c r="AB648" i="7"/>
  <c r="AA648" i="7"/>
  <c r="W648" i="7"/>
  <c r="Z648" i="7" s="1"/>
  <c r="X648" i="7"/>
  <c r="T648" i="7"/>
  <c r="S648" i="7"/>
  <c r="AB647" i="7"/>
  <c r="AA647" i="7"/>
  <c r="W647" i="7"/>
  <c r="X647" i="7"/>
  <c r="T647" i="7"/>
  <c r="S647" i="7"/>
  <c r="AB646" i="7"/>
  <c r="AA646" i="7"/>
  <c r="W646" i="7"/>
  <c r="Y646" i="7" s="1"/>
  <c r="X646" i="7"/>
  <c r="T646" i="7"/>
  <c r="S646" i="7"/>
  <c r="AB645" i="7"/>
  <c r="AA645" i="7"/>
  <c r="W645" i="7"/>
  <c r="X645" i="7"/>
  <c r="T645" i="7"/>
  <c r="S645" i="7"/>
  <c r="AB644" i="7"/>
  <c r="AA644" i="7"/>
  <c r="W644" i="7"/>
  <c r="Y644" i="7" s="1"/>
  <c r="X644" i="7"/>
  <c r="T644" i="7"/>
  <c r="S644" i="7"/>
  <c r="AB643" i="7"/>
  <c r="AA643" i="7"/>
  <c r="W643" i="7"/>
  <c r="X643" i="7"/>
  <c r="T643" i="7"/>
  <c r="S643" i="7"/>
  <c r="AB642" i="7"/>
  <c r="AA642" i="7"/>
  <c r="W642" i="7"/>
  <c r="Y642" i="7" s="1"/>
  <c r="X642" i="7"/>
  <c r="T642" i="7"/>
  <c r="S642" i="7"/>
  <c r="AB641" i="7"/>
  <c r="AA641" i="7"/>
  <c r="W641" i="7"/>
  <c r="Y641" i="7" s="1"/>
  <c r="X641" i="7"/>
  <c r="T641" i="7"/>
  <c r="S641" i="7"/>
  <c r="AB640" i="7"/>
  <c r="AA640" i="7"/>
  <c r="W640" i="7"/>
  <c r="Y640" i="7" s="1"/>
  <c r="X640" i="7"/>
  <c r="T640" i="7"/>
  <c r="S640" i="7"/>
  <c r="AB639" i="7"/>
  <c r="AA639" i="7"/>
  <c r="W639" i="7"/>
  <c r="Z639" i="7" s="1"/>
  <c r="X639" i="7"/>
  <c r="T639" i="7"/>
  <c r="S639" i="7"/>
  <c r="AB638" i="7"/>
  <c r="AA638" i="7"/>
  <c r="W638" i="7"/>
  <c r="Z638" i="7" s="1"/>
  <c r="X638" i="7"/>
  <c r="T638" i="7"/>
  <c r="S638" i="7"/>
  <c r="AB637" i="7"/>
  <c r="AA637" i="7"/>
  <c r="W637" i="7"/>
  <c r="Z637" i="7" s="1"/>
  <c r="X637" i="7"/>
  <c r="T637" i="7"/>
  <c r="S637" i="7"/>
  <c r="AB636" i="7"/>
  <c r="AA636" i="7"/>
  <c r="W636" i="7"/>
  <c r="Z636" i="7" s="1"/>
  <c r="X636" i="7"/>
  <c r="T636" i="7"/>
  <c r="S636" i="7"/>
  <c r="AB635" i="7"/>
  <c r="AA635" i="7"/>
  <c r="W635" i="7"/>
  <c r="Z635" i="7" s="1"/>
  <c r="X635" i="7"/>
  <c r="T635" i="7"/>
  <c r="S635" i="7"/>
  <c r="AB634" i="7"/>
  <c r="AA634" i="7"/>
  <c r="W634" i="7"/>
  <c r="Z634" i="7" s="1"/>
  <c r="X634" i="7"/>
  <c r="T634" i="7"/>
  <c r="S634" i="7"/>
  <c r="AB633" i="7"/>
  <c r="AA633" i="7"/>
  <c r="W633" i="7"/>
  <c r="X633" i="7"/>
  <c r="T633" i="7"/>
  <c r="S633" i="7"/>
  <c r="AB632" i="7"/>
  <c r="AA632" i="7"/>
  <c r="W632" i="7"/>
  <c r="Z632" i="7" s="1"/>
  <c r="X632" i="7"/>
  <c r="T632" i="7"/>
  <c r="S632" i="7"/>
  <c r="AB631" i="7"/>
  <c r="AA631" i="7"/>
  <c r="W631" i="7"/>
  <c r="X631" i="7"/>
  <c r="T631" i="7"/>
  <c r="S631" i="7"/>
  <c r="AB630" i="7"/>
  <c r="AA630" i="7"/>
  <c r="W630" i="7"/>
  <c r="Y630" i="7" s="1"/>
  <c r="X630" i="7"/>
  <c r="T630" i="7"/>
  <c r="S630" i="7"/>
  <c r="AB629" i="7"/>
  <c r="AA629" i="7"/>
  <c r="W629" i="7"/>
  <c r="X629" i="7"/>
  <c r="T629" i="7"/>
  <c r="S629" i="7"/>
  <c r="AB628" i="7"/>
  <c r="AA628" i="7"/>
  <c r="W628" i="7"/>
  <c r="Y628" i="7" s="1"/>
  <c r="X628" i="7"/>
  <c r="T628" i="7"/>
  <c r="S628" i="7"/>
  <c r="AB627" i="7"/>
  <c r="AA627" i="7"/>
  <c r="W627" i="7"/>
  <c r="X627" i="7"/>
  <c r="T627" i="7"/>
  <c r="S627" i="7"/>
  <c r="AB626" i="7"/>
  <c r="AA626" i="7"/>
  <c r="W626" i="7"/>
  <c r="Y626" i="7" s="1"/>
  <c r="X626" i="7"/>
  <c r="T626" i="7"/>
  <c r="S626" i="7"/>
  <c r="AB625" i="7"/>
  <c r="AA625" i="7"/>
  <c r="W625" i="7"/>
  <c r="Y625" i="7" s="1"/>
  <c r="X625" i="7"/>
  <c r="T625" i="7"/>
  <c r="S625" i="7"/>
  <c r="AB624" i="7"/>
  <c r="AA624" i="7"/>
  <c r="W624" i="7"/>
  <c r="Y624" i="7" s="1"/>
  <c r="X624" i="7"/>
  <c r="T624" i="7"/>
  <c r="S624" i="7"/>
  <c r="AB623" i="7"/>
  <c r="AA623" i="7"/>
  <c r="W623" i="7"/>
  <c r="Z623" i="7" s="1"/>
  <c r="X623" i="7"/>
  <c r="T623" i="7"/>
  <c r="S623" i="7"/>
  <c r="AB622" i="7"/>
  <c r="AA622" i="7"/>
  <c r="W622" i="7"/>
  <c r="Z622" i="7" s="1"/>
  <c r="X622" i="7"/>
  <c r="T622" i="7"/>
  <c r="S622" i="7"/>
  <c r="AB621" i="7"/>
  <c r="AA621" i="7"/>
  <c r="W621" i="7"/>
  <c r="Z621" i="7" s="1"/>
  <c r="X621" i="7"/>
  <c r="T621" i="7"/>
  <c r="S621" i="7"/>
  <c r="AB620" i="7"/>
  <c r="AA620" i="7"/>
  <c r="W620" i="7"/>
  <c r="Z620" i="7" s="1"/>
  <c r="X620" i="7"/>
  <c r="T620" i="7"/>
  <c r="S620" i="7"/>
  <c r="AB619" i="7"/>
  <c r="AA619" i="7"/>
  <c r="W619" i="7"/>
  <c r="Z619" i="7" s="1"/>
  <c r="X619" i="7"/>
  <c r="T619" i="7"/>
  <c r="S619" i="7"/>
  <c r="AB618" i="7"/>
  <c r="AA618" i="7"/>
  <c r="W618" i="7"/>
  <c r="Z618" i="7" s="1"/>
  <c r="X618" i="7"/>
  <c r="T618" i="7"/>
  <c r="S618" i="7"/>
  <c r="AB617" i="7"/>
  <c r="AA617" i="7"/>
  <c r="W617" i="7"/>
  <c r="X617" i="7"/>
  <c r="T617" i="7"/>
  <c r="S617" i="7"/>
  <c r="AB616" i="7"/>
  <c r="AA616" i="7"/>
  <c r="W616" i="7"/>
  <c r="Z616" i="7" s="1"/>
  <c r="X616" i="7"/>
  <c r="T616" i="7"/>
  <c r="S616" i="7"/>
  <c r="AB615" i="7"/>
  <c r="AA615" i="7"/>
  <c r="W615" i="7"/>
  <c r="X615" i="7"/>
  <c r="T615" i="7"/>
  <c r="S615" i="7"/>
  <c r="AB614" i="7"/>
  <c r="AA614" i="7"/>
  <c r="W614" i="7"/>
  <c r="Y614" i="7" s="1"/>
  <c r="X614" i="7"/>
  <c r="T614" i="7"/>
  <c r="S614" i="7"/>
  <c r="AB613" i="7"/>
  <c r="AA613" i="7"/>
  <c r="W613" i="7"/>
  <c r="X613" i="7"/>
  <c r="T613" i="7"/>
  <c r="S613" i="7"/>
  <c r="AB612" i="7"/>
  <c r="AA612" i="7"/>
  <c r="W612" i="7"/>
  <c r="Y612" i="7" s="1"/>
  <c r="X612" i="7"/>
  <c r="T612" i="7"/>
  <c r="S612" i="7"/>
  <c r="AB611" i="7"/>
  <c r="AA611" i="7"/>
  <c r="W611" i="7"/>
  <c r="X611" i="7"/>
  <c r="T611" i="7"/>
  <c r="S611" i="7"/>
  <c r="AB610" i="7"/>
  <c r="AA610" i="7"/>
  <c r="W610" i="7"/>
  <c r="Y610" i="7" s="1"/>
  <c r="X610" i="7"/>
  <c r="T610" i="7"/>
  <c r="S610" i="7"/>
  <c r="AB609" i="7"/>
  <c r="AA609" i="7"/>
  <c r="W609" i="7"/>
  <c r="Y609" i="7" s="1"/>
  <c r="X609" i="7"/>
  <c r="T609" i="7"/>
  <c r="S609" i="7"/>
  <c r="AB608" i="7"/>
  <c r="AA608" i="7"/>
  <c r="W608" i="7"/>
  <c r="Y608" i="7" s="1"/>
  <c r="X608" i="7"/>
  <c r="T608" i="7"/>
  <c r="S608" i="7"/>
  <c r="AB607" i="7"/>
  <c r="AA607" i="7"/>
  <c r="W607" i="7"/>
  <c r="Z607" i="7" s="1"/>
  <c r="X607" i="7"/>
  <c r="T607" i="7"/>
  <c r="S607" i="7"/>
  <c r="AB606" i="7"/>
  <c r="AA606" i="7"/>
  <c r="W606" i="7"/>
  <c r="Z606" i="7" s="1"/>
  <c r="Y606" i="7"/>
  <c r="X606" i="7"/>
  <c r="T606" i="7"/>
  <c r="S606" i="7"/>
  <c r="AB605" i="7"/>
  <c r="AA605" i="7"/>
  <c r="W605" i="7"/>
  <c r="Z605" i="7" s="1"/>
  <c r="X605" i="7"/>
  <c r="T605" i="7"/>
  <c r="S605" i="7"/>
  <c r="AB604" i="7"/>
  <c r="AA604" i="7"/>
  <c r="W604" i="7"/>
  <c r="Z604" i="7" s="1"/>
  <c r="X604" i="7"/>
  <c r="T604" i="7"/>
  <c r="S604" i="7"/>
  <c r="AB603" i="7"/>
  <c r="AA603" i="7"/>
  <c r="W603" i="7"/>
  <c r="Z603" i="7" s="1"/>
  <c r="X603" i="7"/>
  <c r="T603" i="7"/>
  <c r="S603" i="7"/>
  <c r="AB602" i="7"/>
  <c r="AA602" i="7"/>
  <c r="W602" i="7"/>
  <c r="Z602" i="7" s="1"/>
  <c r="X602" i="7"/>
  <c r="T602" i="7"/>
  <c r="S602" i="7"/>
  <c r="AB601" i="7"/>
  <c r="AA601" i="7"/>
  <c r="W601" i="7"/>
  <c r="Z601" i="7" s="1"/>
  <c r="X601" i="7"/>
  <c r="T601" i="7"/>
  <c r="S601" i="7"/>
  <c r="AB600" i="7"/>
  <c r="AA600" i="7"/>
  <c r="W600" i="7"/>
  <c r="Z600" i="7" s="1"/>
  <c r="X600" i="7"/>
  <c r="T600" i="7"/>
  <c r="S600" i="7"/>
  <c r="AB599" i="7"/>
  <c r="AA599" i="7"/>
  <c r="W599" i="7"/>
  <c r="Y599" i="7" s="1"/>
  <c r="X599" i="7"/>
  <c r="T599" i="7"/>
  <c r="S599" i="7"/>
  <c r="AB598" i="7"/>
  <c r="AA598" i="7"/>
  <c r="W598" i="7"/>
  <c r="Y598" i="7" s="1"/>
  <c r="X598" i="7"/>
  <c r="T598" i="7"/>
  <c r="S598" i="7"/>
  <c r="AB597" i="7"/>
  <c r="AA597" i="7"/>
  <c r="W597" i="7"/>
  <c r="Y597" i="7" s="1"/>
  <c r="X597" i="7"/>
  <c r="T597" i="7"/>
  <c r="S597" i="7"/>
  <c r="AB596" i="7"/>
  <c r="AA596" i="7"/>
  <c r="W596" i="7"/>
  <c r="Y596" i="7" s="1"/>
  <c r="X596" i="7"/>
  <c r="T596" i="7"/>
  <c r="S596" i="7"/>
  <c r="AB595" i="7"/>
  <c r="AA595" i="7"/>
  <c r="W595" i="7"/>
  <c r="Y595" i="7" s="1"/>
  <c r="X595" i="7"/>
  <c r="T595" i="7"/>
  <c r="S595" i="7"/>
  <c r="AB594" i="7"/>
  <c r="AA594" i="7"/>
  <c r="W594" i="7"/>
  <c r="Y594" i="7" s="1"/>
  <c r="X594" i="7"/>
  <c r="T594" i="7"/>
  <c r="S594" i="7"/>
  <c r="AB593" i="7"/>
  <c r="AA593" i="7"/>
  <c r="W593" i="7"/>
  <c r="Y593" i="7" s="1"/>
  <c r="X593" i="7"/>
  <c r="T593" i="7"/>
  <c r="S593" i="7"/>
  <c r="AB592" i="7"/>
  <c r="AA592" i="7"/>
  <c r="W592" i="7"/>
  <c r="Y592" i="7" s="1"/>
  <c r="X592" i="7"/>
  <c r="T592" i="7"/>
  <c r="S592" i="7"/>
  <c r="AB591" i="7"/>
  <c r="AA591" i="7"/>
  <c r="W591" i="7"/>
  <c r="Z591" i="7" s="1"/>
  <c r="X591" i="7"/>
  <c r="T591" i="7"/>
  <c r="S591" i="7"/>
  <c r="AB590" i="7"/>
  <c r="AA590" i="7"/>
  <c r="W590" i="7"/>
  <c r="Z590" i="7" s="1"/>
  <c r="X590" i="7"/>
  <c r="T590" i="7"/>
  <c r="S590" i="7"/>
  <c r="AB589" i="7"/>
  <c r="AA589" i="7"/>
  <c r="W589" i="7"/>
  <c r="Z589" i="7" s="1"/>
  <c r="X589" i="7"/>
  <c r="T589" i="7"/>
  <c r="S589" i="7"/>
  <c r="AB588" i="7"/>
  <c r="AA588" i="7"/>
  <c r="W588" i="7"/>
  <c r="Z588" i="7" s="1"/>
  <c r="X588" i="7"/>
  <c r="T588" i="7"/>
  <c r="S588" i="7"/>
  <c r="AB587" i="7"/>
  <c r="AA587" i="7"/>
  <c r="W587" i="7"/>
  <c r="Z587" i="7" s="1"/>
  <c r="X587" i="7"/>
  <c r="T587" i="7"/>
  <c r="S587" i="7"/>
  <c r="AB586" i="7"/>
  <c r="AA586" i="7"/>
  <c r="W586" i="7"/>
  <c r="Z586" i="7" s="1"/>
  <c r="X586" i="7"/>
  <c r="T586" i="7"/>
  <c r="S586" i="7"/>
  <c r="AB585" i="7"/>
  <c r="AA585" i="7"/>
  <c r="W585" i="7"/>
  <c r="Z585" i="7" s="1"/>
  <c r="X585" i="7"/>
  <c r="T585" i="7"/>
  <c r="S585" i="7"/>
  <c r="AB584" i="7"/>
  <c r="AA584" i="7"/>
  <c r="W584" i="7"/>
  <c r="Z584" i="7" s="1"/>
  <c r="X584" i="7"/>
  <c r="T584" i="7"/>
  <c r="S584" i="7"/>
  <c r="AB583" i="7"/>
  <c r="AA583" i="7"/>
  <c r="W583" i="7"/>
  <c r="Y583" i="7" s="1"/>
  <c r="X583" i="7"/>
  <c r="T583" i="7"/>
  <c r="S583" i="7"/>
  <c r="AB582" i="7"/>
  <c r="AA582" i="7"/>
  <c r="W582" i="7"/>
  <c r="Y582" i="7" s="1"/>
  <c r="X582" i="7"/>
  <c r="T582" i="7"/>
  <c r="S582" i="7"/>
  <c r="AB581" i="7"/>
  <c r="AA581" i="7"/>
  <c r="W581" i="7"/>
  <c r="Y581" i="7" s="1"/>
  <c r="X581" i="7"/>
  <c r="T581" i="7"/>
  <c r="S581" i="7"/>
  <c r="AB580" i="7"/>
  <c r="AA580" i="7"/>
  <c r="W580" i="7"/>
  <c r="Y580" i="7" s="1"/>
  <c r="X580" i="7"/>
  <c r="T580" i="7"/>
  <c r="S580" i="7"/>
  <c r="AB579" i="7"/>
  <c r="AA579" i="7"/>
  <c r="W579" i="7"/>
  <c r="Y579" i="7" s="1"/>
  <c r="X579" i="7"/>
  <c r="T579" i="7"/>
  <c r="S579" i="7"/>
  <c r="AB578" i="7"/>
  <c r="AA578" i="7"/>
  <c r="W578" i="7"/>
  <c r="Y578" i="7" s="1"/>
  <c r="X578" i="7"/>
  <c r="T578" i="7"/>
  <c r="S578" i="7"/>
  <c r="AB577" i="7"/>
  <c r="AA577" i="7"/>
  <c r="W577" i="7"/>
  <c r="Y577" i="7" s="1"/>
  <c r="X577" i="7"/>
  <c r="T577" i="7"/>
  <c r="S577" i="7"/>
  <c r="AB576" i="7"/>
  <c r="AA576" i="7"/>
  <c r="W576" i="7"/>
  <c r="Y576" i="7" s="1"/>
  <c r="X576" i="7"/>
  <c r="T576" i="7"/>
  <c r="S576" i="7"/>
  <c r="AB575" i="7"/>
  <c r="AA575" i="7"/>
  <c r="W575" i="7"/>
  <c r="Z575" i="7" s="1"/>
  <c r="X575" i="7"/>
  <c r="T575" i="7"/>
  <c r="S575" i="7"/>
  <c r="AB574" i="7"/>
  <c r="AA574" i="7"/>
  <c r="W574" i="7"/>
  <c r="Z574" i="7" s="1"/>
  <c r="X574" i="7"/>
  <c r="T574" i="7"/>
  <c r="S574" i="7"/>
  <c r="AB573" i="7"/>
  <c r="AA573" i="7"/>
  <c r="W573" i="7"/>
  <c r="Z573" i="7" s="1"/>
  <c r="X573" i="7"/>
  <c r="T573" i="7"/>
  <c r="S573" i="7"/>
  <c r="AB572" i="7"/>
  <c r="AA572" i="7"/>
  <c r="W572" i="7"/>
  <c r="Z572" i="7" s="1"/>
  <c r="X572" i="7"/>
  <c r="T572" i="7"/>
  <c r="S572" i="7"/>
  <c r="AB571" i="7"/>
  <c r="AA571" i="7"/>
  <c r="W571" i="7"/>
  <c r="Z571" i="7" s="1"/>
  <c r="X571" i="7"/>
  <c r="T571" i="7"/>
  <c r="S571" i="7"/>
  <c r="AB570" i="7"/>
  <c r="AA570" i="7"/>
  <c r="W570" i="7"/>
  <c r="Z570" i="7" s="1"/>
  <c r="X570" i="7"/>
  <c r="T570" i="7"/>
  <c r="S570" i="7"/>
  <c r="AB569" i="7"/>
  <c r="AA569" i="7"/>
  <c r="W569" i="7"/>
  <c r="Z569" i="7" s="1"/>
  <c r="X569" i="7"/>
  <c r="T569" i="7"/>
  <c r="S569" i="7"/>
  <c r="AB568" i="7"/>
  <c r="AA568" i="7"/>
  <c r="W568" i="7"/>
  <c r="Z568" i="7" s="1"/>
  <c r="X568" i="7"/>
  <c r="T568" i="7"/>
  <c r="S568" i="7"/>
  <c r="AB567" i="7"/>
  <c r="AA567" i="7"/>
  <c r="W567" i="7"/>
  <c r="Y567" i="7" s="1"/>
  <c r="X567" i="7"/>
  <c r="T567" i="7"/>
  <c r="S567" i="7"/>
  <c r="AB566" i="7"/>
  <c r="AA566" i="7"/>
  <c r="W566" i="7"/>
  <c r="Y566" i="7" s="1"/>
  <c r="X566" i="7"/>
  <c r="T566" i="7"/>
  <c r="S566" i="7"/>
  <c r="AB565" i="7"/>
  <c r="AA565" i="7"/>
  <c r="W565" i="7"/>
  <c r="Y565" i="7" s="1"/>
  <c r="X565" i="7"/>
  <c r="T565" i="7"/>
  <c r="S565" i="7"/>
  <c r="AB564" i="7"/>
  <c r="AA564" i="7"/>
  <c r="W564" i="7"/>
  <c r="Y564" i="7" s="1"/>
  <c r="X564" i="7"/>
  <c r="T564" i="7"/>
  <c r="S564" i="7"/>
  <c r="AB563" i="7"/>
  <c r="AA563" i="7"/>
  <c r="W563" i="7"/>
  <c r="Y563" i="7" s="1"/>
  <c r="X563" i="7"/>
  <c r="T563" i="7"/>
  <c r="S563" i="7"/>
  <c r="AB562" i="7"/>
  <c r="AA562" i="7"/>
  <c r="W562" i="7"/>
  <c r="Y562" i="7" s="1"/>
  <c r="X562" i="7"/>
  <c r="T562" i="7"/>
  <c r="S562" i="7"/>
  <c r="AB561" i="7"/>
  <c r="AA561" i="7"/>
  <c r="W561" i="7"/>
  <c r="Y561" i="7" s="1"/>
  <c r="X561" i="7"/>
  <c r="T561" i="7"/>
  <c r="S561" i="7"/>
  <c r="AB560" i="7"/>
  <c r="AA560" i="7"/>
  <c r="W560" i="7"/>
  <c r="Y560" i="7" s="1"/>
  <c r="X560" i="7"/>
  <c r="T560" i="7"/>
  <c r="S560" i="7"/>
  <c r="AB559" i="7"/>
  <c r="AA559" i="7"/>
  <c r="W559" i="7"/>
  <c r="Z559" i="7" s="1"/>
  <c r="X559" i="7"/>
  <c r="T559" i="7"/>
  <c r="S559" i="7"/>
  <c r="AB558" i="7"/>
  <c r="AA558" i="7"/>
  <c r="W558" i="7"/>
  <c r="Z558" i="7" s="1"/>
  <c r="Y558" i="7"/>
  <c r="X558" i="7"/>
  <c r="T558" i="7"/>
  <c r="S558" i="7"/>
  <c r="AB557" i="7"/>
  <c r="AA557" i="7"/>
  <c r="W557" i="7"/>
  <c r="Z557" i="7" s="1"/>
  <c r="X557" i="7"/>
  <c r="T557" i="7"/>
  <c r="S557" i="7"/>
  <c r="AB556" i="7"/>
  <c r="AA556" i="7"/>
  <c r="W556" i="7"/>
  <c r="Z556" i="7" s="1"/>
  <c r="X556" i="7"/>
  <c r="T556" i="7"/>
  <c r="S556" i="7"/>
  <c r="AB555" i="7"/>
  <c r="AA555" i="7"/>
  <c r="W555" i="7"/>
  <c r="Z555" i="7" s="1"/>
  <c r="X555" i="7"/>
  <c r="T555" i="7"/>
  <c r="S555" i="7"/>
  <c r="AB554" i="7"/>
  <c r="AA554" i="7"/>
  <c r="W554" i="7"/>
  <c r="Z554" i="7" s="1"/>
  <c r="X554" i="7"/>
  <c r="T554" i="7"/>
  <c r="S554" i="7"/>
  <c r="AB553" i="7"/>
  <c r="AA553" i="7"/>
  <c r="W553" i="7"/>
  <c r="Z553" i="7" s="1"/>
  <c r="X553" i="7"/>
  <c r="T553" i="7"/>
  <c r="S553" i="7"/>
  <c r="AB552" i="7"/>
  <c r="AA552" i="7"/>
  <c r="W552" i="7"/>
  <c r="Z552" i="7" s="1"/>
  <c r="X552" i="7"/>
  <c r="T552" i="7"/>
  <c r="S552" i="7"/>
  <c r="AB551" i="7"/>
  <c r="AA551" i="7"/>
  <c r="W551" i="7"/>
  <c r="Y551" i="7" s="1"/>
  <c r="X551" i="7"/>
  <c r="T551" i="7"/>
  <c r="S551" i="7"/>
  <c r="AB550" i="7"/>
  <c r="AA550" i="7"/>
  <c r="W550" i="7"/>
  <c r="Y550" i="7" s="1"/>
  <c r="X550" i="7"/>
  <c r="T550" i="7"/>
  <c r="S550" i="7"/>
  <c r="AB549" i="7"/>
  <c r="AA549" i="7"/>
  <c r="W549" i="7"/>
  <c r="Y549" i="7" s="1"/>
  <c r="X549" i="7"/>
  <c r="T549" i="7"/>
  <c r="S549" i="7"/>
  <c r="AB548" i="7"/>
  <c r="AA548" i="7"/>
  <c r="W548" i="7"/>
  <c r="Y548" i="7" s="1"/>
  <c r="X548" i="7"/>
  <c r="T548" i="7"/>
  <c r="S548" i="7"/>
  <c r="AB547" i="7"/>
  <c r="AA547" i="7"/>
  <c r="W547" i="7"/>
  <c r="Y547" i="7" s="1"/>
  <c r="X547" i="7"/>
  <c r="T547" i="7"/>
  <c r="S547" i="7"/>
  <c r="AB546" i="7"/>
  <c r="AA546" i="7"/>
  <c r="W546" i="7"/>
  <c r="Y546" i="7" s="1"/>
  <c r="X546" i="7"/>
  <c r="T546" i="7"/>
  <c r="S546" i="7"/>
  <c r="AB545" i="7"/>
  <c r="AA545" i="7"/>
  <c r="W545" i="7"/>
  <c r="Y545" i="7" s="1"/>
  <c r="X545" i="7"/>
  <c r="T545" i="7"/>
  <c r="S545" i="7"/>
  <c r="AB544" i="7"/>
  <c r="AA544" i="7"/>
  <c r="W544" i="7"/>
  <c r="Y544" i="7" s="1"/>
  <c r="X544" i="7"/>
  <c r="T544" i="7"/>
  <c r="S544" i="7"/>
  <c r="AB543" i="7"/>
  <c r="AA543" i="7"/>
  <c r="W543" i="7"/>
  <c r="Z543" i="7" s="1"/>
  <c r="X543" i="7"/>
  <c r="T543" i="7"/>
  <c r="S543" i="7"/>
  <c r="AB542" i="7"/>
  <c r="AA542" i="7"/>
  <c r="W542" i="7"/>
  <c r="Z542" i="7" s="1"/>
  <c r="X542" i="7"/>
  <c r="T542" i="7"/>
  <c r="S542" i="7"/>
  <c r="AB541" i="7"/>
  <c r="AA541" i="7"/>
  <c r="W541" i="7"/>
  <c r="Z541" i="7" s="1"/>
  <c r="X541" i="7"/>
  <c r="T541" i="7"/>
  <c r="S541" i="7"/>
  <c r="AB540" i="7"/>
  <c r="AA540" i="7"/>
  <c r="W540" i="7"/>
  <c r="Z540" i="7" s="1"/>
  <c r="X540" i="7"/>
  <c r="T540" i="7"/>
  <c r="S540" i="7"/>
  <c r="AB539" i="7"/>
  <c r="AA539" i="7"/>
  <c r="W539" i="7"/>
  <c r="Z539" i="7" s="1"/>
  <c r="X539" i="7"/>
  <c r="T539" i="7"/>
  <c r="S539" i="7"/>
  <c r="AB538" i="7"/>
  <c r="AA538" i="7"/>
  <c r="W538" i="7"/>
  <c r="Z538" i="7" s="1"/>
  <c r="X538" i="7"/>
  <c r="T538" i="7"/>
  <c r="S538" i="7"/>
  <c r="AB537" i="7"/>
  <c r="AA537" i="7"/>
  <c r="W537" i="7"/>
  <c r="Z537" i="7" s="1"/>
  <c r="X537" i="7"/>
  <c r="T537" i="7"/>
  <c r="S537" i="7"/>
  <c r="AB536" i="7"/>
  <c r="AA536" i="7"/>
  <c r="W536" i="7"/>
  <c r="Z536" i="7" s="1"/>
  <c r="X536" i="7"/>
  <c r="T536" i="7"/>
  <c r="S536" i="7"/>
  <c r="AB535" i="7"/>
  <c r="AA535" i="7"/>
  <c r="W535" i="7"/>
  <c r="Y535" i="7" s="1"/>
  <c r="X535" i="7"/>
  <c r="T535" i="7"/>
  <c r="S535" i="7"/>
  <c r="AB534" i="7"/>
  <c r="AA534" i="7"/>
  <c r="W534" i="7"/>
  <c r="Y534" i="7" s="1"/>
  <c r="X534" i="7"/>
  <c r="T534" i="7"/>
  <c r="S534" i="7"/>
  <c r="AB533" i="7"/>
  <c r="AA533" i="7"/>
  <c r="W533" i="7"/>
  <c r="Y533" i="7" s="1"/>
  <c r="X533" i="7"/>
  <c r="T533" i="7"/>
  <c r="S533" i="7"/>
  <c r="AB532" i="7"/>
  <c r="AA532" i="7"/>
  <c r="W532" i="7"/>
  <c r="Y532" i="7" s="1"/>
  <c r="X532" i="7"/>
  <c r="T532" i="7"/>
  <c r="S532" i="7"/>
  <c r="AB531" i="7"/>
  <c r="AA531" i="7"/>
  <c r="W531" i="7"/>
  <c r="Y531" i="7" s="1"/>
  <c r="X531" i="7"/>
  <c r="T531" i="7"/>
  <c r="S531" i="7"/>
  <c r="AB530" i="7"/>
  <c r="AA530" i="7"/>
  <c r="W530" i="7"/>
  <c r="Y530" i="7" s="1"/>
  <c r="X530" i="7"/>
  <c r="T530" i="7"/>
  <c r="S530" i="7"/>
  <c r="AB529" i="7"/>
  <c r="AA529" i="7"/>
  <c r="W529" i="7"/>
  <c r="Y529" i="7" s="1"/>
  <c r="X529" i="7"/>
  <c r="T529" i="7"/>
  <c r="S529" i="7"/>
  <c r="AB528" i="7"/>
  <c r="AA528" i="7"/>
  <c r="W528" i="7"/>
  <c r="Y528" i="7" s="1"/>
  <c r="X528" i="7"/>
  <c r="T528" i="7"/>
  <c r="S528" i="7"/>
  <c r="AB527" i="7"/>
  <c r="AA527" i="7"/>
  <c r="W527" i="7"/>
  <c r="Z527" i="7" s="1"/>
  <c r="X527" i="7"/>
  <c r="T527" i="7"/>
  <c r="S527" i="7"/>
  <c r="AB526" i="7"/>
  <c r="AA526" i="7"/>
  <c r="W526" i="7"/>
  <c r="Z526" i="7" s="1"/>
  <c r="X526" i="7"/>
  <c r="T526" i="7"/>
  <c r="S526" i="7"/>
  <c r="AB525" i="7"/>
  <c r="AA525" i="7"/>
  <c r="W525" i="7"/>
  <c r="Z525" i="7" s="1"/>
  <c r="X525" i="7"/>
  <c r="T525" i="7"/>
  <c r="I56" i="10" s="1"/>
  <c r="S525" i="7"/>
  <c r="AB524" i="7"/>
  <c r="AA524" i="7"/>
  <c r="W524" i="7"/>
  <c r="Z524" i="7" s="1"/>
  <c r="X524" i="7"/>
  <c r="T524" i="7"/>
  <c r="S524" i="7"/>
  <c r="AB523" i="7"/>
  <c r="AA523" i="7"/>
  <c r="W523" i="7"/>
  <c r="Z523" i="7" s="1"/>
  <c r="X523" i="7"/>
  <c r="T523" i="7"/>
  <c r="S523" i="7"/>
  <c r="AB522" i="7"/>
  <c r="AA522" i="7"/>
  <c r="W522" i="7"/>
  <c r="Z522" i="7" s="1"/>
  <c r="X522" i="7"/>
  <c r="T522" i="7"/>
  <c r="S522" i="7"/>
  <c r="AB521" i="7"/>
  <c r="AA521" i="7"/>
  <c r="W521" i="7"/>
  <c r="Z521" i="7" s="1"/>
  <c r="X521" i="7"/>
  <c r="T521" i="7"/>
  <c r="S521" i="7"/>
  <c r="AB520" i="7"/>
  <c r="AA520" i="7"/>
  <c r="W520" i="7"/>
  <c r="Z520" i="7" s="1"/>
  <c r="X520" i="7"/>
  <c r="T520" i="7"/>
  <c r="S520" i="7"/>
  <c r="AB519" i="7"/>
  <c r="AA519" i="7"/>
  <c r="W519" i="7"/>
  <c r="Z519" i="7" s="1"/>
  <c r="X519" i="7"/>
  <c r="T519" i="7"/>
  <c r="S519" i="7"/>
  <c r="AB518" i="7"/>
  <c r="AA518" i="7"/>
  <c r="W518" i="7"/>
  <c r="Z518" i="7" s="1"/>
  <c r="X518" i="7"/>
  <c r="T518" i="7"/>
  <c r="S518" i="7"/>
  <c r="H8" i="10" s="1"/>
  <c r="AB517" i="7"/>
  <c r="AA517" i="7"/>
  <c r="W517" i="7"/>
  <c r="Z517" i="7" s="1"/>
  <c r="X517" i="7"/>
  <c r="T517" i="7"/>
  <c r="S517" i="7"/>
  <c r="H9" i="10" s="1"/>
  <c r="AB516" i="7"/>
  <c r="AA516" i="7"/>
  <c r="W516" i="7"/>
  <c r="Z516" i="7" s="1"/>
  <c r="X516" i="7"/>
  <c r="T516" i="7"/>
  <c r="S516" i="7"/>
  <c r="AB515" i="7"/>
  <c r="AA515" i="7"/>
  <c r="W515" i="7"/>
  <c r="Z515" i="7" s="1"/>
  <c r="X515" i="7"/>
  <c r="T515" i="7"/>
  <c r="S515" i="7"/>
  <c r="AB514" i="7"/>
  <c r="AA514" i="7"/>
  <c r="W514" i="7"/>
  <c r="Z514" i="7" s="1"/>
  <c r="X514" i="7"/>
  <c r="T514" i="7"/>
  <c r="S514" i="7"/>
  <c r="AB513" i="7"/>
  <c r="AA513" i="7"/>
  <c r="W513" i="7"/>
  <c r="Y513" i="7" s="1"/>
  <c r="X513" i="7"/>
  <c r="T513" i="7"/>
  <c r="S513" i="7"/>
  <c r="AB512" i="7"/>
  <c r="AA512" i="7"/>
  <c r="W512" i="7"/>
  <c r="Y512" i="7" s="1"/>
  <c r="X512" i="7"/>
  <c r="T512" i="7"/>
  <c r="S512" i="7"/>
  <c r="AB511" i="7"/>
  <c r="AA511" i="7"/>
  <c r="W511" i="7"/>
  <c r="Z511" i="7" s="1"/>
  <c r="X511" i="7"/>
  <c r="T511" i="7"/>
  <c r="S511" i="7"/>
  <c r="AB510" i="7"/>
  <c r="AA510" i="7"/>
  <c r="W510" i="7"/>
  <c r="Z510" i="7" s="1"/>
  <c r="X510" i="7"/>
  <c r="T510" i="7"/>
  <c r="S510" i="7"/>
  <c r="H16" i="10" s="1"/>
  <c r="AB509" i="7"/>
  <c r="AA509" i="7"/>
  <c r="W509" i="7"/>
  <c r="Z509" i="7" s="1"/>
  <c r="X509" i="7"/>
  <c r="T509" i="7"/>
  <c r="S509" i="7"/>
  <c r="AB508" i="7"/>
  <c r="AA508" i="7"/>
  <c r="W508" i="7"/>
  <c r="Z508" i="7" s="1"/>
  <c r="X508" i="7"/>
  <c r="T508" i="7"/>
  <c r="S508" i="7"/>
  <c r="AB507" i="7"/>
  <c r="AA507" i="7"/>
  <c r="W507" i="7"/>
  <c r="Z507" i="7" s="1"/>
  <c r="X507" i="7"/>
  <c r="T507" i="7"/>
  <c r="S507" i="7"/>
  <c r="AB506" i="7"/>
  <c r="AA506" i="7"/>
  <c r="W506" i="7"/>
  <c r="Z506" i="7" s="1"/>
  <c r="X506" i="7"/>
  <c r="T506" i="7"/>
  <c r="S506" i="7"/>
  <c r="AB505" i="7"/>
  <c r="AA505" i="7"/>
  <c r="W505" i="7"/>
  <c r="Y505" i="7" s="1"/>
  <c r="X505" i="7"/>
  <c r="T505" i="7"/>
  <c r="S505" i="7"/>
  <c r="AB504" i="7"/>
  <c r="AA504" i="7"/>
  <c r="W504" i="7"/>
  <c r="Y504" i="7" s="1"/>
  <c r="X504" i="7"/>
  <c r="T504" i="7"/>
  <c r="S504" i="7"/>
  <c r="AB503" i="7"/>
  <c r="AA503" i="7"/>
  <c r="W503" i="7"/>
  <c r="Z503" i="7" s="1"/>
  <c r="X503" i="7"/>
  <c r="T503" i="7"/>
  <c r="I23" i="10" s="1"/>
  <c r="S503" i="7"/>
  <c r="AB502" i="7"/>
  <c r="AA502" i="7"/>
  <c r="W502" i="7"/>
  <c r="Z502" i="7" s="1"/>
  <c r="X502" i="7"/>
  <c r="T502" i="7"/>
  <c r="S502" i="7"/>
  <c r="H24" i="10" s="1"/>
  <c r="AB501" i="7"/>
  <c r="AA501" i="7"/>
  <c r="W501" i="7"/>
  <c r="Z501" i="7" s="1"/>
  <c r="X501" i="7"/>
  <c r="T501" i="7"/>
  <c r="S501" i="7"/>
  <c r="AB500" i="7"/>
  <c r="AA500" i="7"/>
  <c r="W500" i="7"/>
  <c r="Z500" i="7" s="1"/>
  <c r="X500" i="7"/>
  <c r="T500" i="7"/>
  <c r="S500" i="7"/>
  <c r="AB499" i="7"/>
  <c r="AA499" i="7"/>
  <c r="W499" i="7"/>
  <c r="Z499" i="7" s="1"/>
  <c r="X499" i="7"/>
  <c r="T499" i="7"/>
  <c r="I27" i="10" s="1"/>
  <c r="S499" i="7"/>
  <c r="AB498" i="7"/>
  <c r="AA498" i="7"/>
  <c r="W498" i="7"/>
  <c r="Z498" i="7" s="1"/>
  <c r="X498" i="7"/>
  <c r="T498" i="7"/>
  <c r="S498" i="7"/>
  <c r="AB497" i="7"/>
  <c r="AA497" i="7"/>
  <c r="W497" i="7"/>
  <c r="Y497" i="7" s="1"/>
  <c r="X497" i="7"/>
  <c r="T497" i="7"/>
  <c r="S497" i="7"/>
  <c r="AB496" i="7"/>
  <c r="AA496" i="7"/>
  <c r="W496" i="7"/>
  <c r="Y496" i="7" s="1"/>
  <c r="X496" i="7"/>
  <c r="T496" i="7"/>
  <c r="S496" i="7"/>
  <c r="AB495" i="7"/>
  <c r="AA495" i="7"/>
  <c r="W495" i="7"/>
  <c r="Z495" i="7" s="1"/>
  <c r="X495" i="7"/>
  <c r="T495" i="7"/>
  <c r="I31" i="10" s="1"/>
  <c r="S495" i="7"/>
  <c r="AB494" i="7"/>
  <c r="AA494" i="7"/>
  <c r="W494" i="7"/>
  <c r="Z494" i="7" s="1"/>
  <c r="X494" i="7"/>
  <c r="T494" i="7"/>
  <c r="S494" i="7"/>
  <c r="AB493" i="7"/>
  <c r="AA493" i="7"/>
  <c r="W493" i="7"/>
  <c r="Z493" i="7" s="1"/>
  <c r="X493" i="7"/>
  <c r="T493" i="7"/>
  <c r="I33" i="10" s="1"/>
  <c r="S493" i="7"/>
  <c r="AB492" i="7"/>
  <c r="AA492" i="7"/>
  <c r="W492" i="7"/>
  <c r="Z492" i="7" s="1"/>
  <c r="X492" i="7"/>
  <c r="T492" i="7"/>
  <c r="S492" i="7"/>
  <c r="H34" i="10" s="1"/>
  <c r="AB491" i="7"/>
  <c r="AA491" i="7"/>
  <c r="W491" i="7"/>
  <c r="Z491" i="7" s="1"/>
  <c r="X491" i="7"/>
  <c r="T491" i="7"/>
  <c r="I35" i="10" s="1"/>
  <c r="S491" i="7"/>
  <c r="AB490" i="7"/>
  <c r="AA490" i="7"/>
  <c r="W490" i="7"/>
  <c r="Z490" i="7" s="1"/>
  <c r="X490" i="7"/>
  <c r="T490" i="7"/>
  <c r="S490" i="7"/>
  <c r="AB489" i="7"/>
  <c r="AA489" i="7"/>
  <c r="W489" i="7"/>
  <c r="Y489" i="7" s="1"/>
  <c r="X489" i="7"/>
  <c r="T489" i="7"/>
  <c r="S489" i="7"/>
  <c r="AB488" i="7"/>
  <c r="AA488" i="7"/>
  <c r="W488" i="7"/>
  <c r="Y488" i="7" s="1"/>
  <c r="X488" i="7"/>
  <c r="T488" i="7"/>
  <c r="S488" i="7"/>
  <c r="AB487" i="7"/>
  <c r="AA487" i="7"/>
  <c r="W487" i="7"/>
  <c r="Z487" i="7" s="1"/>
  <c r="X487" i="7"/>
  <c r="T487" i="7"/>
  <c r="I39" i="10" s="1"/>
  <c r="S487" i="7"/>
  <c r="AB486" i="7"/>
  <c r="AA486" i="7"/>
  <c r="W486" i="7"/>
  <c r="Z486" i="7" s="1"/>
  <c r="X486" i="7"/>
  <c r="T486" i="7"/>
  <c r="S486" i="7"/>
  <c r="H40" i="10" s="1"/>
  <c r="AB485" i="7"/>
  <c r="AA485" i="7"/>
  <c r="W485" i="7"/>
  <c r="Z485" i="7" s="1"/>
  <c r="X485" i="7"/>
  <c r="T485" i="7"/>
  <c r="S485" i="7"/>
  <c r="AB484" i="7"/>
  <c r="AA484" i="7"/>
  <c r="W484" i="7"/>
  <c r="Z484" i="7" s="1"/>
  <c r="X484" i="7"/>
  <c r="T484" i="7"/>
  <c r="S484" i="7"/>
  <c r="H42" i="10" s="1"/>
  <c r="AB483" i="7"/>
  <c r="AA483" i="7"/>
  <c r="W483" i="7"/>
  <c r="Z483" i="7" s="1"/>
  <c r="X483" i="7"/>
  <c r="T483" i="7"/>
  <c r="I43" i="10" s="1"/>
  <c r="S483" i="7"/>
  <c r="AB482" i="7"/>
  <c r="AA482" i="7"/>
  <c r="W482" i="7"/>
  <c r="Z482" i="7" s="1"/>
  <c r="X482" i="7"/>
  <c r="T482" i="7"/>
  <c r="S482" i="7"/>
  <c r="AB481" i="7"/>
  <c r="AA481" i="7"/>
  <c r="W481" i="7"/>
  <c r="Z481" i="7" s="1"/>
  <c r="X481" i="7"/>
  <c r="T481" i="7"/>
  <c r="I45" i="10" s="1"/>
  <c r="S481" i="7"/>
  <c r="H45" i="10" s="1"/>
  <c r="K45" i="10" s="1"/>
  <c r="AB480" i="7"/>
  <c r="AA480" i="7"/>
  <c r="W480" i="7"/>
  <c r="Z480" i="7" s="1"/>
  <c r="X480" i="7"/>
  <c r="T480" i="7"/>
  <c r="S480" i="7"/>
  <c r="AB479" i="7"/>
  <c r="AA479" i="7"/>
  <c r="W479" i="7"/>
  <c r="Z479" i="7" s="1"/>
  <c r="X479" i="7"/>
  <c r="T479" i="7"/>
  <c r="S479" i="7"/>
  <c r="AB478" i="7"/>
  <c r="AA478" i="7"/>
  <c r="W478" i="7"/>
  <c r="Z478" i="7" s="1"/>
  <c r="X478" i="7"/>
  <c r="T478" i="7"/>
  <c r="I48" i="10" s="1"/>
  <c r="S478" i="7"/>
  <c r="AB477" i="7"/>
  <c r="AA477" i="7"/>
  <c r="W477" i="7"/>
  <c r="Z477" i="7" s="1"/>
  <c r="X477" i="7"/>
  <c r="T477" i="7"/>
  <c r="S477" i="7"/>
  <c r="AB476" i="7"/>
  <c r="AA476" i="7"/>
  <c r="W476" i="7"/>
  <c r="Z476" i="7" s="1"/>
  <c r="X476" i="7"/>
  <c r="T476" i="7"/>
  <c r="S476" i="7"/>
  <c r="AB475" i="7"/>
  <c r="AA475" i="7"/>
  <c r="W475" i="7"/>
  <c r="Z475" i="7" s="1"/>
  <c r="X475" i="7"/>
  <c r="T475" i="7"/>
  <c r="S475" i="7"/>
  <c r="AB474" i="7"/>
  <c r="AA474" i="7"/>
  <c r="W474" i="7"/>
  <c r="Z474" i="7" s="1"/>
  <c r="X474" i="7"/>
  <c r="T474" i="7"/>
  <c r="S474" i="7"/>
  <c r="AB473" i="7"/>
  <c r="AA473" i="7"/>
  <c r="W473" i="7"/>
  <c r="Z473" i="7" s="1"/>
  <c r="X473" i="7"/>
  <c r="T473" i="7"/>
  <c r="S473" i="7"/>
  <c r="AB472" i="7"/>
  <c r="AA472" i="7"/>
  <c r="W472" i="7"/>
  <c r="Z472" i="7" s="1"/>
  <c r="X472" i="7"/>
  <c r="T472" i="7"/>
  <c r="S472" i="7"/>
  <c r="AB471" i="7"/>
  <c r="AA471" i="7"/>
  <c r="W471" i="7"/>
  <c r="Z471" i="7" s="1"/>
  <c r="X471" i="7"/>
  <c r="T471" i="7"/>
  <c r="S471" i="7"/>
  <c r="AB470" i="7"/>
  <c r="AA470" i="7"/>
  <c r="W470" i="7"/>
  <c r="Z470" i="7" s="1"/>
  <c r="X470" i="7"/>
  <c r="T470" i="7"/>
  <c r="S470" i="7"/>
  <c r="AB469" i="7"/>
  <c r="AA469" i="7"/>
  <c r="W469" i="7"/>
  <c r="Z469" i="7" s="1"/>
  <c r="X469" i="7"/>
  <c r="T469" i="7"/>
  <c r="S469" i="7"/>
  <c r="AB468" i="7"/>
  <c r="AA468" i="7"/>
  <c r="W468" i="7"/>
  <c r="Z468" i="7" s="1"/>
  <c r="X468" i="7"/>
  <c r="T468" i="7"/>
  <c r="S468" i="7"/>
  <c r="AB467" i="7"/>
  <c r="AA467" i="7"/>
  <c r="W467" i="7"/>
  <c r="Z467" i="7" s="1"/>
  <c r="X467" i="7"/>
  <c r="T467" i="7"/>
  <c r="S467" i="7"/>
  <c r="AB466" i="7"/>
  <c r="AA466" i="7"/>
  <c r="W466" i="7"/>
  <c r="Z466" i="7" s="1"/>
  <c r="X466" i="7"/>
  <c r="T466" i="7"/>
  <c r="S466" i="7"/>
  <c r="AB465" i="7"/>
  <c r="AA465" i="7"/>
  <c r="W465" i="7"/>
  <c r="Z465" i="7" s="1"/>
  <c r="X465" i="7"/>
  <c r="T465" i="7"/>
  <c r="S465" i="7"/>
  <c r="AB464" i="7"/>
  <c r="AA464" i="7"/>
  <c r="W464" i="7"/>
  <c r="Z464" i="7" s="1"/>
  <c r="X464" i="7"/>
  <c r="T464" i="7"/>
  <c r="S464" i="7"/>
  <c r="AB463" i="7"/>
  <c r="AA463" i="7"/>
  <c r="W463" i="7"/>
  <c r="Z463" i="7" s="1"/>
  <c r="X463" i="7"/>
  <c r="T463" i="7"/>
  <c r="S463" i="7"/>
  <c r="AB462" i="7"/>
  <c r="AA462" i="7"/>
  <c r="W462" i="7"/>
  <c r="Z462" i="7" s="1"/>
  <c r="X462" i="7"/>
  <c r="T462" i="7"/>
  <c r="S462" i="7"/>
  <c r="AB461" i="7"/>
  <c r="AA461" i="7"/>
  <c r="W461" i="7"/>
  <c r="Z461" i="7" s="1"/>
  <c r="X461" i="7"/>
  <c r="T461" i="7"/>
  <c r="S461" i="7"/>
  <c r="AB460" i="7"/>
  <c r="AA460" i="7"/>
  <c r="W460" i="7"/>
  <c r="Z460" i="7" s="1"/>
  <c r="X460" i="7"/>
  <c r="T460" i="7"/>
  <c r="S460" i="7"/>
  <c r="AB459" i="7"/>
  <c r="AA459" i="7"/>
  <c r="W459" i="7"/>
  <c r="Z459" i="7" s="1"/>
  <c r="X459" i="7"/>
  <c r="T459" i="7"/>
  <c r="S459" i="7"/>
  <c r="AB458" i="7"/>
  <c r="AA458" i="7"/>
  <c r="W458" i="7"/>
  <c r="Z458" i="7" s="1"/>
  <c r="X458" i="7"/>
  <c r="T458" i="7"/>
  <c r="S458" i="7"/>
  <c r="AB457" i="7"/>
  <c r="AA457" i="7"/>
  <c r="W457" i="7"/>
  <c r="Z457" i="7" s="1"/>
  <c r="X457" i="7"/>
  <c r="T457" i="7"/>
  <c r="S457" i="7"/>
  <c r="AB456" i="7"/>
  <c r="AA456" i="7"/>
  <c r="W456" i="7"/>
  <c r="Z456" i="7" s="1"/>
  <c r="X456" i="7"/>
  <c r="T456" i="7"/>
  <c r="S456" i="7"/>
  <c r="AB455" i="7"/>
  <c r="AA455" i="7"/>
  <c r="W455" i="7"/>
  <c r="Z455" i="7" s="1"/>
  <c r="X455" i="7"/>
  <c r="T455" i="7"/>
  <c r="S455" i="7"/>
  <c r="AB454" i="7"/>
  <c r="AA454" i="7"/>
  <c r="W454" i="7"/>
  <c r="Z454" i="7" s="1"/>
  <c r="X454" i="7"/>
  <c r="T454" i="7"/>
  <c r="S454" i="7"/>
  <c r="AB453" i="7"/>
  <c r="AA453" i="7"/>
  <c r="W453" i="7"/>
  <c r="Z453" i="7" s="1"/>
  <c r="X453" i="7"/>
  <c r="T453" i="7"/>
  <c r="S453" i="7"/>
  <c r="AB452" i="7"/>
  <c r="AA452" i="7"/>
  <c r="W452" i="7"/>
  <c r="Z452" i="7" s="1"/>
  <c r="X452" i="7"/>
  <c r="T452" i="7"/>
  <c r="S452" i="7"/>
  <c r="AB451" i="7"/>
  <c r="AA451" i="7"/>
  <c r="W451" i="7"/>
  <c r="Z451" i="7" s="1"/>
  <c r="X451" i="7"/>
  <c r="T451" i="7"/>
  <c r="S451" i="7"/>
  <c r="AB450" i="7"/>
  <c r="AA450" i="7"/>
  <c r="W450" i="7"/>
  <c r="Z450" i="7" s="1"/>
  <c r="X450" i="7"/>
  <c r="T450" i="7"/>
  <c r="S450" i="7"/>
  <c r="AB449" i="7"/>
  <c r="AA449" i="7"/>
  <c r="W449" i="7"/>
  <c r="Y449" i="7" s="1"/>
  <c r="X449" i="7"/>
  <c r="T449" i="7"/>
  <c r="S449" i="7"/>
  <c r="AB448" i="7"/>
  <c r="AA448" i="7"/>
  <c r="W448" i="7"/>
  <c r="Y448" i="7" s="1"/>
  <c r="X448" i="7"/>
  <c r="T448" i="7"/>
  <c r="S448" i="7"/>
  <c r="AB447" i="7"/>
  <c r="AA447" i="7"/>
  <c r="W447" i="7"/>
  <c r="Z447" i="7" s="1"/>
  <c r="X447" i="7"/>
  <c r="T447" i="7"/>
  <c r="S447" i="7"/>
  <c r="AB446" i="7"/>
  <c r="AA446" i="7"/>
  <c r="W446" i="7"/>
  <c r="Z446" i="7" s="1"/>
  <c r="X446" i="7"/>
  <c r="T446" i="7"/>
  <c r="S446" i="7"/>
  <c r="AB445" i="7"/>
  <c r="AA445" i="7"/>
  <c r="W445" i="7"/>
  <c r="Z445" i="7" s="1"/>
  <c r="X445" i="7"/>
  <c r="T445" i="7"/>
  <c r="S445" i="7"/>
  <c r="AB444" i="7"/>
  <c r="AA444" i="7"/>
  <c r="W444" i="7"/>
  <c r="Z444" i="7" s="1"/>
  <c r="X444" i="7"/>
  <c r="T444" i="7"/>
  <c r="S444" i="7"/>
  <c r="AB443" i="7"/>
  <c r="AA443" i="7"/>
  <c r="W443" i="7"/>
  <c r="Z443" i="7" s="1"/>
  <c r="X443" i="7"/>
  <c r="T443" i="7"/>
  <c r="S443" i="7"/>
  <c r="AB442" i="7"/>
  <c r="AA442" i="7"/>
  <c r="W442" i="7"/>
  <c r="Z442" i="7" s="1"/>
  <c r="X442" i="7"/>
  <c r="T442" i="7"/>
  <c r="S442" i="7"/>
  <c r="AB441" i="7"/>
  <c r="AA441" i="7"/>
  <c r="W441" i="7"/>
  <c r="Y441" i="7" s="1"/>
  <c r="X441" i="7"/>
  <c r="T441" i="7"/>
  <c r="S441" i="7"/>
  <c r="AB440" i="7"/>
  <c r="AA440" i="7"/>
  <c r="W440" i="7"/>
  <c r="Y440" i="7" s="1"/>
  <c r="X440" i="7"/>
  <c r="T440" i="7"/>
  <c r="S440" i="7"/>
  <c r="AB439" i="7"/>
  <c r="AA439" i="7"/>
  <c r="W439" i="7"/>
  <c r="Z439" i="7" s="1"/>
  <c r="X439" i="7"/>
  <c r="T439" i="7"/>
  <c r="S439" i="7"/>
  <c r="AB438" i="7"/>
  <c r="AA438" i="7"/>
  <c r="W438" i="7"/>
  <c r="Z438" i="7" s="1"/>
  <c r="X438" i="7"/>
  <c r="T438" i="7"/>
  <c r="S438" i="7"/>
  <c r="AB437" i="7"/>
  <c r="AA437" i="7"/>
  <c r="W437" i="7"/>
  <c r="Z437" i="7" s="1"/>
  <c r="X437" i="7"/>
  <c r="T437" i="7"/>
  <c r="S437" i="7"/>
  <c r="AB436" i="7"/>
  <c r="AA436" i="7"/>
  <c r="W436" i="7"/>
  <c r="Z436" i="7" s="1"/>
  <c r="X436" i="7"/>
  <c r="T436" i="7"/>
  <c r="S436" i="7"/>
  <c r="AB435" i="7"/>
  <c r="AA435" i="7"/>
  <c r="W435" i="7"/>
  <c r="Z435" i="7" s="1"/>
  <c r="X435" i="7"/>
  <c r="T435" i="7"/>
  <c r="S435" i="7"/>
  <c r="AB434" i="7"/>
  <c r="AA434" i="7"/>
  <c r="W434" i="7"/>
  <c r="Z434" i="7" s="1"/>
  <c r="X434" i="7"/>
  <c r="T434" i="7"/>
  <c r="S434" i="7"/>
  <c r="AB433" i="7"/>
  <c r="AA433" i="7"/>
  <c r="W433" i="7"/>
  <c r="Y433" i="7" s="1"/>
  <c r="X433" i="7"/>
  <c r="T433" i="7"/>
  <c r="S433" i="7"/>
  <c r="AB432" i="7"/>
  <c r="AA432" i="7"/>
  <c r="W432" i="7"/>
  <c r="Y432" i="7" s="1"/>
  <c r="X432" i="7"/>
  <c r="T432" i="7"/>
  <c r="S432" i="7"/>
  <c r="AB431" i="7"/>
  <c r="AA431" i="7"/>
  <c r="W431" i="7"/>
  <c r="Z431" i="7" s="1"/>
  <c r="X431" i="7"/>
  <c r="T431" i="7"/>
  <c r="S431" i="7"/>
  <c r="AB430" i="7"/>
  <c r="AA430" i="7"/>
  <c r="W430" i="7"/>
  <c r="Z430" i="7" s="1"/>
  <c r="X430" i="7"/>
  <c r="T430" i="7"/>
  <c r="S430" i="7"/>
  <c r="AB429" i="7"/>
  <c r="AA429" i="7"/>
  <c r="W429" i="7"/>
  <c r="Z429" i="7" s="1"/>
  <c r="X429" i="7"/>
  <c r="T429" i="7"/>
  <c r="S429" i="7"/>
  <c r="AB428" i="7"/>
  <c r="AA428" i="7"/>
  <c r="W428" i="7"/>
  <c r="Z428" i="7" s="1"/>
  <c r="X428" i="7"/>
  <c r="T428" i="7"/>
  <c r="S428" i="7"/>
  <c r="AB427" i="7"/>
  <c r="AA427" i="7"/>
  <c r="W427" i="7"/>
  <c r="Z427" i="7" s="1"/>
  <c r="X427" i="7"/>
  <c r="T427" i="7"/>
  <c r="S427" i="7"/>
  <c r="AB426" i="7"/>
  <c r="AA426" i="7"/>
  <c r="W426" i="7"/>
  <c r="Z426" i="7" s="1"/>
  <c r="X426" i="7"/>
  <c r="T426" i="7"/>
  <c r="S426" i="7"/>
  <c r="AB425" i="7"/>
  <c r="AA425" i="7"/>
  <c r="W425" i="7"/>
  <c r="Y425" i="7" s="1"/>
  <c r="X425" i="7"/>
  <c r="T425" i="7"/>
  <c r="S425" i="7"/>
  <c r="AB424" i="7"/>
  <c r="AA424" i="7"/>
  <c r="W424" i="7"/>
  <c r="Y424" i="7" s="1"/>
  <c r="X424" i="7"/>
  <c r="T424" i="7"/>
  <c r="S424" i="7"/>
  <c r="AB423" i="7"/>
  <c r="AA423" i="7"/>
  <c r="W423" i="7"/>
  <c r="Z423" i="7" s="1"/>
  <c r="X423" i="7"/>
  <c r="T423" i="7"/>
  <c r="S423" i="7"/>
  <c r="AB422" i="7"/>
  <c r="AA422" i="7"/>
  <c r="W422" i="7"/>
  <c r="Z422" i="7" s="1"/>
  <c r="X422" i="7"/>
  <c r="T422" i="7"/>
  <c r="S422" i="7"/>
  <c r="AB421" i="7"/>
  <c r="AA421" i="7"/>
  <c r="W421" i="7"/>
  <c r="Z421" i="7" s="1"/>
  <c r="X421" i="7"/>
  <c r="T421" i="7"/>
  <c r="S421" i="7"/>
  <c r="AB420" i="7"/>
  <c r="AA420" i="7"/>
  <c r="W420" i="7"/>
  <c r="Z420" i="7" s="1"/>
  <c r="X420" i="7"/>
  <c r="T420" i="7"/>
  <c r="S420" i="7"/>
  <c r="AB419" i="7"/>
  <c r="AA419" i="7"/>
  <c r="W419" i="7"/>
  <c r="Z419" i="7" s="1"/>
  <c r="X419" i="7"/>
  <c r="T419" i="7"/>
  <c r="S419" i="7"/>
  <c r="AB418" i="7"/>
  <c r="AA418" i="7"/>
  <c r="W418" i="7"/>
  <c r="Z418" i="7" s="1"/>
  <c r="X418" i="7"/>
  <c r="T418" i="7"/>
  <c r="S418" i="7"/>
  <c r="AB417" i="7"/>
  <c r="AA417" i="7"/>
  <c r="W417" i="7"/>
  <c r="Z417" i="7" s="1"/>
  <c r="X417" i="7"/>
  <c r="T417" i="7"/>
  <c r="S417" i="7"/>
  <c r="AB416" i="7"/>
  <c r="AA416" i="7"/>
  <c r="W416" i="7"/>
  <c r="Z416" i="7" s="1"/>
  <c r="X416" i="7"/>
  <c r="T416" i="7"/>
  <c r="S416" i="7"/>
  <c r="AB415" i="7"/>
  <c r="AA415" i="7"/>
  <c r="W415" i="7"/>
  <c r="Z415" i="7" s="1"/>
  <c r="X415" i="7"/>
  <c r="T415" i="7"/>
  <c r="S415" i="7"/>
  <c r="AB414" i="7"/>
  <c r="AA414" i="7"/>
  <c r="W414" i="7"/>
  <c r="Z414" i="7" s="1"/>
  <c r="X414" i="7"/>
  <c r="T414" i="7"/>
  <c r="S414" i="7"/>
  <c r="AB413" i="7"/>
  <c r="AA413" i="7"/>
  <c r="W413" i="7"/>
  <c r="Z413" i="7" s="1"/>
  <c r="X413" i="7"/>
  <c r="T413" i="7"/>
  <c r="S413" i="7"/>
  <c r="AB412" i="7"/>
  <c r="AA412" i="7"/>
  <c r="W412" i="7"/>
  <c r="Z412" i="7" s="1"/>
  <c r="X412" i="7"/>
  <c r="T412" i="7"/>
  <c r="S412" i="7"/>
  <c r="AB411" i="7"/>
  <c r="AA411" i="7"/>
  <c r="W411" i="7"/>
  <c r="Z411" i="7" s="1"/>
  <c r="X411" i="7"/>
  <c r="T411" i="7"/>
  <c r="S411" i="7"/>
  <c r="AB410" i="7"/>
  <c r="AA410" i="7"/>
  <c r="W410" i="7"/>
  <c r="Z410" i="7" s="1"/>
  <c r="X410" i="7"/>
  <c r="T410" i="7"/>
  <c r="S410" i="7"/>
  <c r="AB409" i="7"/>
  <c r="AA409" i="7"/>
  <c r="W409" i="7"/>
  <c r="Z409" i="7" s="1"/>
  <c r="X409" i="7"/>
  <c r="T409" i="7"/>
  <c r="S409" i="7"/>
  <c r="AB408" i="7"/>
  <c r="AA408" i="7"/>
  <c r="W408" i="7"/>
  <c r="Z408" i="7" s="1"/>
  <c r="X408" i="7"/>
  <c r="T408" i="7"/>
  <c r="S408" i="7"/>
  <c r="AB407" i="7"/>
  <c r="AA407" i="7"/>
  <c r="W407" i="7"/>
  <c r="Z407" i="7" s="1"/>
  <c r="X407" i="7"/>
  <c r="T407" i="7"/>
  <c r="S407" i="7"/>
  <c r="AB406" i="7"/>
  <c r="AA406" i="7"/>
  <c r="W406" i="7"/>
  <c r="Z406" i="7" s="1"/>
  <c r="X406" i="7"/>
  <c r="T406" i="7"/>
  <c r="S406" i="7"/>
  <c r="AB405" i="7"/>
  <c r="AA405" i="7"/>
  <c r="W405" i="7"/>
  <c r="Z405" i="7" s="1"/>
  <c r="X405" i="7"/>
  <c r="T405" i="7"/>
  <c r="S405" i="7"/>
  <c r="AB404" i="7"/>
  <c r="AA404" i="7"/>
  <c r="W404" i="7"/>
  <c r="Z404" i="7" s="1"/>
  <c r="X404" i="7"/>
  <c r="T404" i="7"/>
  <c r="S404" i="7"/>
  <c r="AB403" i="7"/>
  <c r="AA403" i="7"/>
  <c r="W403" i="7"/>
  <c r="Z403" i="7" s="1"/>
  <c r="X403" i="7"/>
  <c r="T403" i="7"/>
  <c r="S403" i="7"/>
  <c r="AB402" i="7"/>
  <c r="AA402" i="7"/>
  <c r="W402" i="7"/>
  <c r="Z402" i="7" s="1"/>
  <c r="X402" i="7"/>
  <c r="T402" i="7"/>
  <c r="S402" i="7"/>
  <c r="AB401" i="7"/>
  <c r="AA401" i="7"/>
  <c r="W401" i="7"/>
  <c r="Z401" i="7" s="1"/>
  <c r="X401" i="7"/>
  <c r="T401" i="7"/>
  <c r="S401" i="7"/>
  <c r="AB400" i="7"/>
  <c r="AA400" i="7"/>
  <c r="W400" i="7"/>
  <c r="Z400" i="7" s="1"/>
  <c r="X400" i="7"/>
  <c r="T400" i="7"/>
  <c r="S400" i="7"/>
  <c r="AB399" i="7"/>
  <c r="AA399" i="7"/>
  <c r="W399" i="7"/>
  <c r="Z399" i="7" s="1"/>
  <c r="X399" i="7"/>
  <c r="T399" i="7"/>
  <c r="S399" i="7"/>
  <c r="AB398" i="7"/>
  <c r="AA398" i="7"/>
  <c r="W398" i="7"/>
  <c r="Z398" i="7" s="1"/>
  <c r="X398" i="7"/>
  <c r="T398" i="7"/>
  <c r="S398" i="7"/>
  <c r="AB397" i="7"/>
  <c r="AA397" i="7"/>
  <c r="W397" i="7"/>
  <c r="Z397" i="7" s="1"/>
  <c r="X397" i="7"/>
  <c r="T397" i="7"/>
  <c r="S397" i="7"/>
  <c r="AB396" i="7"/>
  <c r="AA396" i="7"/>
  <c r="W396" i="7"/>
  <c r="Z396" i="7" s="1"/>
  <c r="X396" i="7"/>
  <c r="T396" i="7"/>
  <c r="S396" i="7"/>
  <c r="AB395" i="7"/>
  <c r="AA395" i="7"/>
  <c r="W395" i="7"/>
  <c r="Z395" i="7" s="1"/>
  <c r="X395" i="7"/>
  <c r="T395" i="7"/>
  <c r="S395" i="7"/>
  <c r="AB394" i="7"/>
  <c r="AA394" i="7"/>
  <c r="W394" i="7"/>
  <c r="Z394" i="7" s="1"/>
  <c r="X394" i="7"/>
  <c r="T394" i="7"/>
  <c r="S394" i="7"/>
  <c r="AB393" i="7"/>
  <c r="AA393" i="7"/>
  <c r="W393" i="7"/>
  <c r="Z393" i="7" s="1"/>
  <c r="X393" i="7"/>
  <c r="T393" i="7"/>
  <c r="S393" i="7"/>
  <c r="AB392" i="7"/>
  <c r="AA392" i="7"/>
  <c r="W392" i="7"/>
  <c r="Z392" i="7" s="1"/>
  <c r="X392" i="7"/>
  <c r="T392" i="7"/>
  <c r="S392" i="7"/>
  <c r="AB391" i="7"/>
  <c r="AA391" i="7"/>
  <c r="W391" i="7"/>
  <c r="Z391" i="7" s="1"/>
  <c r="X391" i="7"/>
  <c r="T391" i="7"/>
  <c r="S391" i="7"/>
  <c r="AB390" i="7"/>
  <c r="AA390" i="7"/>
  <c r="W390" i="7"/>
  <c r="Z390" i="7" s="1"/>
  <c r="X390" i="7"/>
  <c r="T390" i="7"/>
  <c r="S390" i="7"/>
  <c r="AB389" i="7"/>
  <c r="AA389" i="7"/>
  <c r="W389" i="7"/>
  <c r="Z389" i="7" s="1"/>
  <c r="X389" i="7"/>
  <c r="T389" i="7"/>
  <c r="S389" i="7"/>
  <c r="AB388" i="7"/>
  <c r="AA388" i="7"/>
  <c r="W388" i="7"/>
  <c r="Z388" i="7" s="1"/>
  <c r="X388" i="7"/>
  <c r="T388" i="7"/>
  <c r="S388" i="7"/>
  <c r="AB387" i="7"/>
  <c r="AA387" i="7"/>
  <c r="W387" i="7"/>
  <c r="Z387" i="7" s="1"/>
  <c r="X387" i="7"/>
  <c r="T387" i="7"/>
  <c r="S387" i="7"/>
  <c r="AB386" i="7"/>
  <c r="AA386" i="7"/>
  <c r="W386" i="7"/>
  <c r="Y386" i="7" s="1"/>
  <c r="X386" i="7"/>
  <c r="T386" i="7"/>
  <c r="S386" i="7"/>
  <c r="AB385" i="7"/>
  <c r="AA385" i="7"/>
  <c r="W385" i="7"/>
  <c r="Y385" i="7" s="1"/>
  <c r="X385" i="7"/>
  <c r="T385" i="7"/>
  <c r="S385" i="7"/>
  <c r="AB384" i="7"/>
  <c r="AA384" i="7"/>
  <c r="W384" i="7"/>
  <c r="Y384" i="7" s="1"/>
  <c r="X384" i="7"/>
  <c r="T384" i="7"/>
  <c r="S384" i="7"/>
  <c r="AB383" i="7"/>
  <c r="AA383" i="7"/>
  <c r="W383" i="7"/>
  <c r="Y383" i="7" s="1"/>
  <c r="X383" i="7"/>
  <c r="T383" i="7"/>
  <c r="S383" i="7"/>
  <c r="AB382" i="7"/>
  <c r="AA382" i="7"/>
  <c r="W382" i="7"/>
  <c r="Z382" i="7" s="1"/>
  <c r="X382" i="7"/>
  <c r="T382" i="7"/>
  <c r="S382" i="7"/>
  <c r="AB381" i="7"/>
  <c r="AA381" i="7"/>
  <c r="W381" i="7"/>
  <c r="Z381" i="7" s="1"/>
  <c r="X381" i="7"/>
  <c r="T381" i="7"/>
  <c r="S381" i="7"/>
  <c r="AB380" i="7"/>
  <c r="AA380" i="7"/>
  <c r="W380" i="7"/>
  <c r="Z380" i="7" s="1"/>
  <c r="X380" i="7"/>
  <c r="T380" i="7"/>
  <c r="S380" i="7"/>
  <c r="AB379" i="7"/>
  <c r="AA379" i="7"/>
  <c r="W379" i="7"/>
  <c r="Z379" i="7" s="1"/>
  <c r="X379" i="7"/>
  <c r="T379" i="7"/>
  <c r="S379" i="7"/>
  <c r="AB378" i="7"/>
  <c r="AA378" i="7"/>
  <c r="W378" i="7"/>
  <c r="Z378" i="7" s="1"/>
  <c r="X378" i="7"/>
  <c r="T378" i="7"/>
  <c r="S378" i="7"/>
  <c r="AB377" i="7"/>
  <c r="AA377" i="7"/>
  <c r="W377" i="7"/>
  <c r="Z377" i="7" s="1"/>
  <c r="X377" i="7"/>
  <c r="T377" i="7"/>
  <c r="S377" i="7"/>
  <c r="AB376" i="7"/>
  <c r="AA376" i="7"/>
  <c r="W376" i="7"/>
  <c r="Z376" i="7" s="1"/>
  <c r="X376" i="7"/>
  <c r="T376" i="7"/>
  <c r="S376" i="7"/>
  <c r="AB375" i="7"/>
  <c r="AA375" i="7"/>
  <c r="W375" i="7"/>
  <c r="Z375" i="7" s="1"/>
  <c r="X375" i="7"/>
  <c r="T375" i="7"/>
  <c r="S375" i="7"/>
  <c r="AB374" i="7"/>
  <c r="AA374" i="7"/>
  <c r="W374" i="7"/>
  <c r="Z374" i="7" s="1"/>
  <c r="X374" i="7"/>
  <c r="T374" i="7"/>
  <c r="S374" i="7"/>
  <c r="AB373" i="7"/>
  <c r="AA373" i="7"/>
  <c r="W373" i="7"/>
  <c r="Z373" i="7" s="1"/>
  <c r="X373" i="7"/>
  <c r="T373" i="7"/>
  <c r="S373" i="7"/>
  <c r="AB372" i="7"/>
  <c r="AA372" i="7"/>
  <c r="W372" i="7"/>
  <c r="Z372" i="7" s="1"/>
  <c r="X372" i="7"/>
  <c r="T372" i="7"/>
  <c r="S372" i="7"/>
  <c r="AB371" i="7"/>
  <c r="AA371" i="7"/>
  <c r="W371" i="7"/>
  <c r="Z371" i="7" s="1"/>
  <c r="X371" i="7"/>
  <c r="T371" i="7"/>
  <c r="S371" i="7"/>
  <c r="AB370" i="7"/>
  <c r="AA370" i="7"/>
  <c r="W370" i="7"/>
  <c r="Y370" i="7" s="1"/>
  <c r="X370" i="7"/>
  <c r="T370" i="7"/>
  <c r="S370" i="7"/>
  <c r="AB369" i="7"/>
  <c r="AA369" i="7"/>
  <c r="W369" i="7"/>
  <c r="Y369" i="7" s="1"/>
  <c r="X369" i="7"/>
  <c r="T369" i="7"/>
  <c r="S369" i="7"/>
  <c r="AB368" i="7"/>
  <c r="AA368" i="7"/>
  <c r="W368" i="7"/>
  <c r="Y368" i="7" s="1"/>
  <c r="X368" i="7"/>
  <c r="T368" i="7"/>
  <c r="S368" i="7"/>
  <c r="AB367" i="7"/>
  <c r="AA367" i="7"/>
  <c r="W367" i="7"/>
  <c r="Y367" i="7" s="1"/>
  <c r="X367" i="7"/>
  <c r="T367" i="7"/>
  <c r="S367" i="7"/>
  <c r="AB366" i="7"/>
  <c r="AA366" i="7"/>
  <c r="W366" i="7"/>
  <c r="Z366" i="7" s="1"/>
  <c r="X366" i="7"/>
  <c r="T366" i="7"/>
  <c r="S366" i="7"/>
  <c r="AB365" i="7"/>
  <c r="AA365" i="7"/>
  <c r="W365" i="7"/>
  <c r="Z365" i="7" s="1"/>
  <c r="X365" i="7"/>
  <c r="T365" i="7"/>
  <c r="S365" i="7"/>
  <c r="AB364" i="7"/>
  <c r="AA364" i="7"/>
  <c r="W364" i="7"/>
  <c r="Z364" i="7" s="1"/>
  <c r="X364" i="7"/>
  <c r="T364" i="7"/>
  <c r="S364" i="7"/>
  <c r="AB363" i="7"/>
  <c r="AA363" i="7"/>
  <c r="W363" i="7"/>
  <c r="Z363" i="7" s="1"/>
  <c r="X363" i="7"/>
  <c r="T363" i="7"/>
  <c r="S363" i="7"/>
  <c r="AB362" i="7"/>
  <c r="AA362" i="7"/>
  <c r="W362" i="7"/>
  <c r="Y362" i="7" s="1"/>
  <c r="X362" i="7"/>
  <c r="T362" i="7"/>
  <c r="S362" i="7"/>
  <c r="AB361" i="7"/>
  <c r="AA361" i="7"/>
  <c r="W361" i="7"/>
  <c r="Y361" i="7" s="1"/>
  <c r="X361" i="7"/>
  <c r="T361" i="7"/>
  <c r="S361" i="7"/>
  <c r="AB360" i="7"/>
  <c r="AA360" i="7"/>
  <c r="W360" i="7"/>
  <c r="Y360" i="7" s="1"/>
  <c r="X360" i="7"/>
  <c r="T360" i="7"/>
  <c r="S360" i="7"/>
  <c r="AB359" i="7"/>
  <c r="AA359" i="7"/>
  <c r="W359" i="7"/>
  <c r="Y359" i="7" s="1"/>
  <c r="X359" i="7"/>
  <c r="T359" i="7"/>
  <c r="S359" i="7"/>
  <c r="AB358" i="7"/>
  <c r="AA358" i="7"/>
  <c r="W358" i="7"/>
  <c r="Z358" i="7" s="1"/>
  <c r="X358" i="7"/>
  <c r="T358" i="7"/>
  <c r="S358" i="7"/>
  <c r="AB357" i="7"/>
  <c r="AA357" i="7"/>
  <c r="W357" i="7"/>
  <c r="Z357" i="7" s="1"/>
  <c r="X357" i="7"/>
  <c r="T357" i="7"/>
  <c r="S357" i="7"/>
  <c r="AB356" i="7"/>
  <c r="AA356" i="7"/>
  <c r="W356" i="7"/>
  <c r="Z356" i="7" s="1"/>
  <c r="X356" i="7"/>
  <c r="T356" i="7"/>
  <c r="S356" i="7"/>
  <c r="AB355" i="7"/>
  <c r="AA355" i="7"/>
  <c r="W355" i="7"/>
  <c r="Z355" i="7" s="1"/>
  <c r="X355" i="7"/>
  <c r="T355" i="7"/>
  <c r="S355" i="7"/>
  <c r="AB354" i="7"/>
  <c r="AA354" i="7"/>
  <c r="W354" i="7"/>
  <c r="Z354" i="7" s="1"/>
  <c r="X354" i="7"/>
  <c r="T354" i="7"/>
  <c r="S354" i="7"/>
  <c r="AB353" i="7"/>
  <c r="AA353" i="7"/>
  <c r="W353" i="7"/>
  <c r="Z353" i="7" s="1"/>
  <c r="X353" i="7"/>
  <c r="T353" i="7"/>
  <c r="S353" i="7"/>
  <c r="AB352" i="7"/>
  <c r="AA352" i="7"/>
  <c r="W352" i="7"/>
  <c r="Z352" i="7" s="1"/>
  <c r="X352" i="7"/>
  <c r="T352" i="7"/>
  <c r="S352" i="7"/>
  <c r="AB351" i="7"/>
  <c r="AA351" i="7"/>
  <c r="W351" i="7"/>
  <c r="Z351" i="7" s="1"/>
  <c r="X351" i="7"/>
  <c r="T351" i="7"/>
  <c r="S351" i="7"/>
  <c r="AB350" i="7"/>
  <c r="AA350" i="7"/>
  <c r="W350" i="7"/>
  <c r="Z350" i="7" s="1"/>
  <c r="X350" i="7"/>
  <c r="T350" i="7"/>
  <c r="S350" i="7"/>
  <c r="AB349" i="7"/>
  <c r="AA349" i="7"/>
  <c r="W349" i="7"/>
  <c r="Z349" i="7" s="1"/>
  <c r="X349" i="7"/>
  <c r="T349" i="7"/>
  <c r="S349" i="7"/>
  <c r="AB348" i="7"/>
  <c r="AA348" i="7"/>
  <c r="W348" i="7"/>
  <c r="Z348" i="7" s="1"/>
  <c r="X348" i="7"/>
  <c r="T348" i="7"/>
  <c r="S348" i="7"/>
  <c r="AB347" i="7"/>
  <c r="AA347" i="7"/>
  <c r="W347" i="7"/>
  <c r="Z347" i="7" s="1"/>
  <c r="X347" i="7"/>
  <c r="T347" i="7"/>
  <c r="S347" i="7"/>
  <c r="AB346" i="7"/>
  <c r="AA346" i="7"/>
  <c r="W346" i="7"/>
  <c r="Y346" i="7" s="1"/>
  <c r="X346" i="7"/>
  <c r="T346" i="7"/>
  <c r="S346" i="7"/>
  <c r="AB345" i="7"/>
  <c r="AA345" i="7"/>
  <c r="W345" i="7"/>
  <c r="Y345" i="7" s="1"/>
  <c r="X345" i="7"/>
  <c r="T345" i="7"/>
  <c r="S345" i="7"/>
  <c r="AB344" i="7"/>
  <c r="AA344" i="7"/>
  <c r="W344" i="7"/>
  <c r="Y344" i="7" s="1"/>
  <c r="X344" i="7"/>
  <c r="T344" i="7"/>
  <c r="S344" i="7"/>
  <c r="AB343" i="7"/>
  <c r="AA343" i="7"/>
  <c r="W343" i="7"/>
  <c r="Y343" i="7" s="1"/>
  <c r="X343" i="7"/>
  <c r="T343" i="7"/>
  <c r="S343" i="7"/>
  <c r="AB342" i="7"/>
  <c r="AA342" i="7"/>
  <c r="W342" i="7"/>
  <c r="Z342" i="7" s="1"/>
  <c r="X342" i="7"/>
  <c r="T342" i="7"/>
  <c r="S342" i="7"/>
  <c r="AB341" i="7"/>
  <c r="AA341" i="7"/>
  <c r="W341" i="7"/>
  <c r="Z341" i="7" s="1"/>
  <c r="X341" i="7"/>
  <c r="T341" i="7"/>
  <c r="S341" i="7"/>
  <c r="AB340" i="7"/>
  <c r="AA340" i="7"/>
  <c r="W340" i="7"/>
  <c r="Z340" i="7" s="1"/>
  <c r="X340" i="7"/>
  <c r="T340" i="7"/>
  <c r="S340" i="7"/>
  <c r="AB339" i="7"/>
  <c r="AA339" i="7"/>
  <c r="W339" i="7"/>
  <c r="Z339" i="7" s="1"/>
  <c r="X339" i="7"/>
  <c r="T339" i="7"/>
  <c r="S339" i="7"/>
  <c r="AB338" i="7"/>
  <c r="AA338" i="7"/>
  <c r="W338" i="7"/>
  <c r="Z338" i="7" s="1"/>
  <c r="X338" i="7"/>
  <c r="T338" i="7"/>
  <c r="S338" i="7"/>
  <c r="AB337" i="7"/>
  <c r="AA337" i="7"/>
  <c r="W337" i="7"/>
  <c r="Z337" i="7" s="1"/>
  <c r="X337" i="7"/>
  <c r="T337" i="7"/>
  <c r="S337" i="7"/>
  <c r="AB336" i="7"/>
  <c r="AA336" i="7"/>
  <c r="W336" i="7"/>
  <c r="Z336" i="7" s="1"/>
  <c r="X336" i="7"/>
  <c r="T336" i="7"/>
  <c r="S336" i="7"/>
  <c r="AB335" i="7"/>
  <c r="AA335" i="7"/>
  <c r="W335" i="7"/>
  <c r="Z335" i="7" s="1"/>
  <c r="X335" i="7"/>
  <c r="T335" i="7"/>
  <c r="S335" i="7"/>
  <c r="AB334" i="7"/>
  <c r="AA334" i="7"/>
  <c r="W334" i="7"/>
  <c r="Z334" i="7" s="1"/>
  <c r="X334" i="7"/>
  <c r="T334" i="7"/>
  <c r="S334" i="7"/>
  <c r="AB333" i="7"/>
  <c r="AA333" i="7"/>
  <c r="W333" i="7"/>
  <c r="Z333" i="7" s="1"/>
  <c r="X333" i="7"/>
  <c r="T333" i="7"/>
  <c r="S333" i="7"/>
  <c r="AB332" i="7"/>
  <c r="AA332" i="7"/>
  <c r="W332" i="7"/>
  <c r="Z332" i="7" s="1"/>
  <c r="X332" i="7"/>
  <c r="T332" i="7"/>
  <c r="S332" i="7"/>
  <c r="AB331" i="7"/>
  <c r="AA331" i="7"/>
  <c r="W331" i="7"/>
  <c r="Z331" i="7" s="1"/>
  <c r="X331" i="7"/>
  <c r="T331" i="7"/>
  <c r="S331" i="7"/>
  <c r="AB330" i="7"/>
  <c r="AA330" i="7"/>
  <c r="W330" i="7"/>
  <c r="Z330" i="7" s="1"/>
  <c r="X330" i="7"/>
  <c r="T330" i="7"/>
  <c r="S330" i="7"/>
  <c r="AB329" i="7"/>
  <c r="AA329" i="7"/>
  <c r="W329" i="7"/>
  <c r="Z329" i="7" s="1"/>
  <c r="X329" i="7"/>
  <c r="T329" i="7"/>
  <c r="S329" i="7"/>
  <c r="AB328" i="7"/>
  <c r="AA328" i="7"/>
  <c r="W328" i="7"/>
  <c r="Z328" i="7" s="1"/>
  <c r="X328" i="7"/>
  <c r="T328" i="7"/>
  <c r="S328" i="7"/>
  <c r="AB327" i="7"/>
  <c r="AA327" i="7"/>
  <c r="W327" i="7"/>
  <c r="Z327" i="7" s="1"/>
  <c r="X327" i="7"/>
  <c r="T327" i="7"/>
  <c r="S327" i="7"/>
  <c r="AB326" i="7"/>
  <c r="AA326" i="7"/>
  <c r="W326" i="7"/>
  <c r="Z326" i="7" s="1"/>
  <c r="X326" i="7"/>
  <c r="T326" i="7"/>
  <c r="S326" i="7"/>
  <c r="AB325" i="7"/>
  <c r="AA325" i="7"/>
  <c r="W325" i="7"/>
  <c r="Z325" i="7" s="1"/>
  <c r="X325" i="7"/>
  <c r="T325" i="7"/>
  <c r="S325" i="7"/>
  <c r="AB324" i="7"/>
  <c r="AA324" i="7"/>
  <c r="W324" i="7"/>
  <c r="Z324" i="7" s="1"/>
  <c r="X324" i="7"/>
  <c r="T324" i="7"/>
  <c r="S324" i="7"/>
  <c r="AB323" i="7"/>
  <c r="AA323" i="7"/>
  <c r="W323" i="7"/>
  <c r="Z323" i="7" s="1"/>
  <c r="X323" i="7"/>
  <c r="T323" i="7"/>
  <c r="S323" i="7"/>
  <c r="AB322" i="7"/>
  <c r="AA322" i="7"/>
  <c r="W322" i="7"/>
  <c r="Y322" i="7" s="1"/>
  <c r="X322" i="7"/>
  <c r="T322" i="7"/>
  <c r="S322" i="7"/>
  <c r="AB321" i="7"/>
  <c r="AA321" i="7"/>
  <c r="W321" i="7"/>
  <c r="Y321" i="7" s="1"/>
  <c r="X321" i="7"/>
  <c r="T321" i="7"/>
  <c r="S321" i="7"/>
  <c r="AB320" i="7"/>
  <c r="AA320" i="7"/>
  <c r="W320" i="7"/>
  <c r="Y320" i="7" s="1"/>
  <c r="X320" i="7"/>
  <c r="T320" i="7"/>
  <c r="S320" i="7"/>
  <c r="AB319" i="7"/>
  <c r="AA319" i="7"/>
  <c r="W319" i="7"/>
  <c r="Y319" i="7" s="1"/>
  <c r="X319" i="7"/>
  <c r="T319" i="7"/>
  <c r="S319" i="7"/>
  <c r="AB318" i="7"/>
  <c r="AA318" i="7"/>
  <c r="W318" i="7"/>
  <c r="Z318" i="7" s="1"/>
  <c r="X318" i="7"/>
  <c r="T318" i="7"/>
  <c r="S318" i="7"/>
  <c r="AB317" i="7"/>
  <c r="AA317" i="7"/>
  <c r="W317" i="7"/>
  <c r="Z317" i="7" s="1"/>
  <c r="X317" i="7"/>
  <c r="T317" i="7"/>
  <c r="S317" i="7"/>
  <c r="AB316" i="7"/>
  <c r="AA316" i="7"/>
  <c r="W316" i="7"/>
  <c r="Z316" i="7" s="1"/>
  <c r="X316" i="7"/>
  <c r="T316" i="7"/>
  <c r="S316" i="7"/>
  <c r="AB315" i="7"/>
  <c r="AA315" i="7"/>
  <c r="W315" i="7"/>
  <c r="Z315" i="7" s="1"/>
  <c r="X315" i="7"/>
  <c r="T315" i="7"/>
  <c r="S315" i="7"/>
  <c r="AB314" i="7"/>
  <c r="AA314" i="7"/>
  <c r="W314" i="7"/>
  <c r="Z314" i="7" s="1"/>
  <c r="X314" i="7"/>
  <c r="T314" i="7"/>
  <c r="S314" i="7"/>
  <c r="AB313" i="7"/>
  <c r="AA313" i="7"/>
  <c r="W313" i="7"/>
  <c r="Z313" i="7" s="1"/>
  <c r="X313" i="7"/>
  <c r="T313" i="7"/>
  <c r="S313" i="7"/>
  <c r="AB312" i="7"/>
  <c r="AA312" i="7"/>
  <c r="W312" i="7"/>
  <c r="Z312" i="7" s="1"/>
  <c r="X312" i="7"/>
  <c r="T312" i="7"/>
  <c r="S312" i="7"/>
  <c r="AB311" i="7"/>
  <c r="AA311" i="7"/>
  <c r="W311" i="7"/>
  <c r="Z311" i="7" s="1"/>
  <c r="X311" i="7"/>
  <c r="T311" i="7"/>
  <c r="S311" i="7"/>
  <c r="AB310" i="7"/>
  <c r="AA310" i="7"/>
  <c r="W310" i="7"/>
  <c r="Z310" i="7" s="1"/>
  <c r="X310" i="7"/>
  <c r="T310" i="7"/>
  <c r="S310" i="7"/>
  <c r="AB309" i="7"/>
  <c r="AA309" i="7"/>
  <c r="W309" i="7"/>
  <c r="Z309" i="7" s="1"/>
  <c r="X309" i="7"/>
  <c r="T309" i="7"/>
  <c r="S309" i="7"/>
  <c r="AB308" i="7"/>
  <c r="AA308" i="7"/>
  <c r="W308" i="7"/>
  <c r="Z308" i="7" s="1"/>
  <c r="Y308" i="7"/>
  <c r="U308" i="7" s="1"/>
  <c r="X308" i="7"/>
  <c r="T308" i="7"/>
  <c r="S308" i="7"/>
  <c r="AB307" i="7"/>
  <c r="AA307" i="7"/>
  <c r="W307" i="7"/>
  <c r="Z307" i="7" s="1"/>
  <c r="X307" i="7"/>
  <c r="T307" i="7"/>
  <c r="S307" i="7"/>
  <c r="AB306" i="7"/>
  <c r="AA306" i="7"/>
  <c r="W306" i="7"/>
  <c r="Y306" i="7" s="1"/>
  <c r="X306" i="7"/>
  <c r="T306" i="7"/>
  <c r="S306" i="7"/>
  <c r="AB305" i="7"/>
  <c r="AA305" i="7"/>
  <c r="W305" i="7"/>
  <c r="Y305" i="7" s="1"/>
  <c r="X305" i="7"/>
  <c r="T305" i="7"/>
  <c r="S305" i="7"/>
  <c r="AB304" i="7"/>
  <c r="AA304" i="7"/>
  <c r="W304" i="7"/>
  <c r="Y304" i="7" s="1"/>
  <c r="X304" i="7"/>
  <c r="T304" i="7"/>
  <c r="S304" i="7"/>
  <c r="AB303" i="7"/>
  <c r="AA303" i="7"/>
  <c r="W303" i="7"/>
  <c r="Y303" i="7" s="1"/>
  <c r="X303" i="7"/>
  <c r="T303" i="7"/>
  <c r="S303" i="7"/>
  <c r="AB302" i="7"/>
  <c r="AA302" i="7"/>
  <c r="W302" i="7"/>
  <c r="Z302" i="7" s="1"/>
  <c r="X302" i="7"/>
  <c r="T302" i="7"/>
  <c r="S302" i="7"/>
  <c r="AB301" i="7"/>
  <c r="AA301" i="7"/>
  <c r="W301" i="7"/>
  <c r="Z301" i="7" s="1"/>
  <c r="X301" i="7"/>
  <c r="T301" i="7"/>
  <c r="S301" i="7"/>
  <c r="AB300" i="7"/>
  <c r="AA300" i="7"/>
  <c r="W300" i="7"/>
  <c r="Z300" i="7" s="1"/>
  <c r="X300" i="7"/>
  <c r="T300" i="7"/>
  <c r="S300" i="7"/>
  <c r="AB299" i="7"/>
  <c r="AA299" i="7"/>
  <c r="W299" i="7"/>
  <c r="Z299" i="7" s="1"/>
  <c r="X299" i="7"/>
  <c r="T299" i="7"/>
  <c r="S299" i="7"/>
  <c r="AB298" i="7"/>
  <c r="AA298" i="7"/>
  <c r="W298" i="7"/>
  <c r="Y298" i="7" s="1"/>
  <c r="X298" i="7"/>
  <c r="T298" i="7"/>
  <c r="S298" i="7"/>
  <c r="AB297" i="7"/>
  <c r="AA297" i="7"/>
  <c r="W297" i="7"/>
  <c r="Y297" i="7" s="1"/>
  <c r="X297" i="7"/>
  <c r="T297" i="7"/>
  <c r="S297" i="7"/>
  <c r="AB296" i="7"/>
  <c r="AA296" i="7"/>
  <c r="W296" i="7"/>
  <c r="Y296" i="7" s="1"/>
  <c r="X296" i="7"/>
  <c r="T296" i="7"/>
  <c r="S296" i="7"/>
  <c r="AB295" i="7"/>
  <c r="AA295" i="7"/>
  <c r="W295" i="7"/>
  <c r="Y295" i="7" s="1"/>
  <c r="X295" i="7"/>
  <c r="T295" i="7"/>
  <c r="S295" i="7"/>
  <c r="AB294" i="7"/>
  <c r="AA294" i="7"/>
  <c r="W294" i="7"/>
  <c r="Z294" i="7" s="1"/>
  <c r="X294" i="7"/>
  <c r="T294" i="7"/>
  <c r="S294" i="7"/>
  <c r="AB293" i="7"/>
  <c r="AA293" i="7"/>
  <c r="W293" i="7"/>
  <c r="Z293" i="7" s="1"/>
  <c r="X293" i="7"/>
  <c r="T293" i="7"/>
  <c r="S293" i="7"/>
  <c r="AB292" i="7"/>
  <c r="AA292" i="7"/>
  <c r="W292" i="7"/>
  <c r="Z292" i="7" s="1"/>
  <c r="X292" i="7"/>
  <c r="T292" i="7"/>
  <c r="S292" i="7"/>
  <c r="AB291" i="7"/>
  <c r="AA291" i="7"/>
  <c r="W291" i="7"/>
  <c r="Z291" i="7" s="1"/>
  <c r="X291" i="7"/>
  <c r="T291" i="7"/>
  <c r="S291" i="7"/>
  <c r="AB290" i="7"/>
  <c r="AA290" i="7"/>
  <c r="W290" i="7"/>
  <c r="Z290" i="7" s="1"/>
  <c r="X290" i="7"/>
  <c r="T290" i="7"/>
  <c r="S290" i="7"/>
  <c r="AB289" i="7"/>
  <c r="AA289" i="7"/>
  <c r="W289" i="7"/>
  <c r="Z289" i="7" s="1"/>
  <c r="X289" i="7"/>
  <c r="T289" i="7"/>
  <c r="S289" i="7"/>
  <c r="AB288" i="7"/>
  <c r="AA288" i="7"/>
  <c r="W288" i="7"/>
  <c r="Z288" i="7" s="1"/>
  <c r="X288" i="7"/>
  <c r="T288" i="7"/>
  <c r="S288" i="7"/>
  <c r="AB287" i="7"/>
  <c r="AA287" i="7"/>
  <c r="W287" i="7"/>
  <c r="Z287" i="7" s="1"/>
  <c r="X287" i="7"/>
  <c r="T287" i="7"/>
  <c r="S287" i="7"/>
  <c r="AB286" i="7"/>
  <c r="AA286" i="7"/>
  <c r="W286" i="7"/>
  <c r="Y286" i="7" s="1"/>
  <c r="X286" i="7"/>
  <c r="T286" i="7"/>
  <c r="S286" i="7"/>
  <c r="AB285" i="7"/>
  <c r="AA285" i="7"/>
  <c r="W285" i="7"/>
  <c r="Y285" i="7" s="1"/>
  <c r="X285" i="7"/>
  <c r="T285" i="7"/>
  <c r="S285" i="7"/>
  <c r="AB284" i="7"/>
  <c r="AA284" i="7"/>
  <c r="W284" i="7"/>
  <c r="Y284" i="7" s="1"/>
  <c r="X284" i="7"/>
  <c r="T284" i="7"/>
  <c r="S284" i="7"/>
  <c r="AB283" i="7"/>
  <c r="AA283" i="7"/>
  <c r="W283" i="7"/>
  <c r="Y283" i="7" s="1"/>
  <c r="X283" i="7"/>
  <c r="T283" i="7"/>
  <c r="S283" i="7"/>
  <c r="AB282" i="7"/>
  <c r="AA282" i="7"/>
  <c r="W282" i="7"/>
  <c r="Z282" i="7" s="1"/>
  <c r="X282" i="7"/>
  <c r="T282" i="7"/>
  <c r="S282" i="7"/>
  <c r="AB281" i="7"/>
  <c r="AA281" i="7"/>
  <c r="W281" i="7"/>
  <c r="Z281" i="7" s="1"/>
  <c r="X281" i="7"/>
  <c r="T281" i="7"/>
  <c r="S281" i="7"/>
  <c r="AB280" i="7"/>
  <c r="AA280" i="7"/>
  <c r="W280" i="7"/>
  <c r="Z280" i="7" s="1"/>
  <c r="X280" i="7"/>
  <c r="T280" i="7"/>
  <c r="S280" i="7"/>
  <c r="AB279" i="7"/>
  <c r="AA279" i="7"/>
  <c r="W279" i="7"/>
  <c r="Z279" i="7" s="1"/>
  <c r="X279" i="7"/>
  <c r="T279" i="7"/>
  <c r="S279" i="7"/>
  <c r="AB278" i="7"/>
  <c r="AA278" i="7"/>
  <c r="W278" i="7"/>
  <c r="Y278" i="7" s="1"/>
  <c r="X278" i="7"/>
  <c r="T278" i="7"/>
  <c r="S278" i="7"/>
  <c r="AB277" i="7"/>
  <c r="AA277" i="7"/>
  <c r="W277" i="7"/>
  <c r="Y277" i="7" s="1"/>
  <c r="X277" i="7"/>
  <c r="T277" i="7"/>
  <c r="S277" i="7"/>
  <c r="AB276" i="7"/>
  <c r="AA276" i="7"/>
  <c r="W276" i="7"/>
  <c r="Y276" i="7" s="1"/>
  <c r="X276" i="7"/>
  <c r="T276" i="7"/>
  <c r="S276" i="7"/>
  <c r="AB275" i="7"/>
  <c r="AA275" i="7"/>
  <c r="W275" i="7"/>
  <c r="Y275" i="7" s="1"/>
  <c r="X275" i="7"/>
  <c r="T275" i="7"/>
  <c r="S275" i="7"/>
  <c r="AB274" i="7"/>
  <c r="AA274" i="7"/>
  <c r="W274" i="7"/>
  <c r="Z274" i="7" s="1"/>
  <c r="X274" i="7"/>
  <c r="T274" i="7"/>
  <c r="S274" i="7"/>
  <c r="AB273" i="7"/>
  <c r="AA273" i="7"/>
  <c r="W273" i="7"/>
  <c r="Z273" i="7" s="1"/>
  <c r="X273" i="7"/>
  <c r="T273" i="7"/>
  <c r="S273" i="7"/>
  <c r="AB272" i="7"/>
  <c r="AA272" i="7"/>
  <c r="W272" i="7"/>
  <c r="Z272" i="7" s="1"/>
  <c r="X272" i="7"/>
  <c r="T272" i="7"/>
  <c r="S272" i="7"/>
  <c r="AB271" i="7"/>
  <c r="AA271" i="7"/>
  <c r="W271" i="7"/>
  <c r="Z271" i="7" s="1"/>
  <c r="X271" i="7"/>
  <c r="T271" i="7"/>
  <c r="S271" i="7"/>
  <c r="AB270" i="7"/>
  <c r="AA270" i="7"/>
  <c r="W270" i="7"/>
  <c r="Y270" i="7" s="1"/>
  <c r="X270" i="7"/>
  <c r="T270" i="7"/>
  <c r="S270" i="7"/>
  <c r="AB269" i="7"/>
  <c r="AA269" i="7"/>
  <c r="W269" i="7"/>
  <c r="Y269" i="7" s="1"/>
  <c r="X269" i="7"/>
  <c r="T269" i="7"/>
  <c r="S269" i="7"/>
  <c r="AB268" i="7"/>
  <c r="AA268" i="7"/>
  <c r="W268" i="7"/>
  <c r="Y268" i="7" s="1"/>
  <c r="X268" i="7"/>
  <c r="T268" i="7"/>
  <c r="S268" i="7"/>
  <c r="AB267" i="7"/>
  <c r="AA267" i="7"/>
  <c r="W267" i="7"/>
  <c r="Y267" i="7" s="1"/>
  <c r="X267" i="7"/>
  <c r="T267" i="7"/>
  <c r="S267" i="7"/>
  <c r="AB266" i="7"/>
  <c r="AA266" i="7"/>
  <c r="W266" i="7"/>
  <c r="Z266" i="7" s="1"/>
  <c r="X266" i="7"/>
  <c r="T266" i="7"/>
  <c r="S266" i="7"/>
  <c r="AB265" i="7"/>
  <c r="AA265" i="7"/>
  <c r="W265" i="7"/>
  <c r="Z265" i="7" s="1"/>
  <c r="X265" i="7"/>
  <c r="T265" i="7"/>
  <c r="S265" i="7"/>
  <c r="AB264" i="7"/>
  <c r="AA264" i="7"/>
  <c r="W264" i="7"/>
  <c r="Z264" i="7" s="1"/>
  <c r="X264" i="7"/>
  <c r="T264" i="7"/>
  <c r="S264" i="7"/>
  <c r="AB263" i="7"/>
  <c r="AA263" i="7"/>
  <c r="W263" i="7"/>
  <c r="Z263" i="7" s="1"/>
  <c r="X263" i="7"/>
  <c r="T263" i="7"/>
  <c r="S263" i="7"/>
  <c r="AB262" i="7"/>
  <c r="AA262" i="7"/>
  <c r="W262" i="7"/>
  <c r="Y262" i="7" s="1"/>
  <c r="X262" i="7"/>
  <c r="T262" i="7"/>
  <c r="S262" i="7"/>
  <c r="AB261" i="7"/>
  <c r="AA261" i="7"/>
  <c r="W261" i="7"/>
  <c r="Y261" i="7" s="1"/>
  <c r="X261" i="7"/>
  <c r="T261" i="7"/>
  <c r="S261" i="7"/>
  <c r="AB260" i="7"/>
  <c r="AA260" i="7"/>
  <c r="W260" i="7"/>
  <c r="Y260" i="7" s="1"/>
  <c r="X260" i="7"/>
  <c r="T260" i="7"/>
  <c r="S260" i="7"/>
  <c r="AB259" i="7"/>
  <c r="AA259" i="7"/>
  <c r="W259" i="7"/>
  <c r="Y259" i="7" s="1"/>
  <c r="X259" i="7"/>
  <c r="T259" i="7"/>
  <c r="S259" i="7"/>
  <c r="AB258" i="7"/>
  <c r="AA258" i="7"/>
  <c r="W258" i="7"/>
  <c r="Z258" i="7" s="1"/>
  <c r="X258" i="7"/>
  <c r="T258" i="7"/>
  <c r="S258" i="7"/>
  <c r="AB257" i="7"/>
  <c r="AA257" i="7"/>
  <c r="W257" i="7"/>
  <c r="Z257" i="7" s="1"/>
  <c r="X257" i="7"/>
  <c r="T257" i="7"/>
  <c r="S257" i="7"/>
  <c r="AB256" i="7"/>
  <c r="AA256" i="7"/>
  <c r="W256" i="7"/>
  <c r="Z256" i="7" s="1"/>
  <c r="X256" i="7"/>
  <c r="T256" i="7"/>
  <c r="S256" i="7"/>
  <c r="AB255" i="7"/>
  <c r="AA255" i="7"/>
  <c r="W255" i="7"/>
  <c r="Z255" i="7" s="1"/>
  <c r="X255" i="7"/>
  <c r="T255" i="7"/>
  <c r="S255" i="7"/>
  <c r="AB254" i="7"/>
  <c r="AA254" i="7"/>
  <c r="W254" i="7"/>
  <c r="Y254" i="7" s="1"/>
  <c r="X254" i="7"/>
  <c r="T254" i="7"/>
  <c r="S254" i="7"/>
  <c r="AB253" i="7"/>
  <c r="AA253" i="7"/>
  <c r="W253" i="7"/>
  <c r="Y253" i="7" s="1"/>
  <c r="X253" i="7"/>
  <c r="T253" i="7"/>
  <c r="S253" i="7"/>
  <c r="AB252" i="7"/>
  <c r="AA252" i="7"/>
  <c r="W252" i="7"/>
  <c r="Y252" i="7" s="1"/>
  <c r="X252" i="7"/>
  <c r="T252" i="7"/>
  <c r="S252" i="7"/>
  <c r="AB251" i="7"/>
  <c r="AA251" i="7"/>
  <c r="W251" i="7"/>
  <c r="Y251" i="7" s="1"/>
  <c r="X251" i="7"/>
  <c r="T251" i="7"/>
  <c r="S251" i="7"/>
  <c r="AB250" i="7"/>
  <c r="AA250" i="7"/>
  <c r="W250" i="7"/>
  <c r="Z250" i="7" s="1"/>
  <c r="X250" i="7"/>
  <c r="T250" i="7"/>
  <c r="S250" i="7"/>
  <c r="AB249" i="7"/>
  <c r="AA249" i="7"/>
  <c r="W249" i="7"/>
  <c r="Z249" i="7" s="1"/>
  <c r="X249" i="7"/>
  <c r="T249" i="7"/>
  <c r="S249" i="7"/>
  <c r="AB248" i="7"/>
  <c r="AA248" i="7"/>
  <c r="W248" i="7"/>
  <c r="Z248" i="7" s="1"/>
  <c r="X248" i="7"/>
  <c r="T248" i="7"/>
  <c r="S248" i="7"/>
  <c r="AB247" i="7"/>
  <c r="AA247" i="7"/>
  <c r="W247" i="7"/>
  <c r="Z247" i="7" s="1"/>
  <c r="X247" i="7"/>
  <c r="T247" i="7"/>
  <c r="S247" i="7"/>
  <c r="AB246" i="7"/>
  <c r="AA246" i="7"/>
  <c r="W246" i="7"/>
  <c r="Y246" i="7" s="1"/>
  <c r="X246" i="7"/>
  <c r="T246" i="7"/>
  <c r="S246" i="7"/>
  <c r="AB245" i="7"/>
  <c r="AA245" i="7"/>
  <c r="W245" i="7"/>
  <c r="Y245" i="7" s="1"/>
  <c r="X245" i="7"/>
  <c r="T245" i="7"/>
  <c r="S245" i="7"/>
  <c r="AB244" i="7"/>
  <c r="AA244" i="7"/>
  <c r="W244" i="7"/>
  <c r="Y244" i="7" s="1"/>
  <c r="X244" i="7"/>
  <c r="T244" i="7"/>
  <c r="S244" i="7"/>
  <c r="AB243" i="7"/>
  <c r="AA243" i="7"/>
  <c r="W243" i="7"/>
  <c r="Y243" i="7" s="1"/>
  <c r="X243" i="7"/>
  <c r="T243" i="7"/>
  <c r="S243" i="7"/>
  <c r="AB242" i="7"/>
  <c r="AA242" i="7"/>
  <c r="W242" i="7"/>
  <c r="Z242" i="7" s="1"/>
  <c r="X242" i="7"/>
  <c r="T242" i="7"/>
  <c r="S242" i="7"/>
  <c r="AB241" i="7"/>
  <c r="AA241" i="7"/>
  <c r="W241" i="7"/>
  <c r="Z241" i="7" s="1"/>
  <c r="X241" i="7"/>
  <c r="T241" i="7"/>
  <c r="S241" i="7"/>
  <c r="AB240" i="7"/>
  <c r="AA240" i="7"/>
  <c r="W240" i="7"/>
  <c r="Z240" i="7" s="1"/>
  <c r="X240" i="7"/>
  <c r="T240" i="7"/>
  <c r="S240" i="7"/>
  <c r="AB239" i="7"/>
  <c r="AA239" i="7"/>
  <c r="W239" i="7"/>
  <c r="Z239" i="7" s="1"/>
  <c r="X239" i="7"/>
  <c r="T239" i="7"/>
  <c r="S239" i="7"/>
  <c r="AB238" i="7"/>
  <c r="AA238" i="7"/>
  <c r="W238" i="7"/>
  <c r="Y238" i="7" s="1"/>
  <c r="X238" i="7"/>
  <c r="T238" i="7"/>
  <c r="S238" i="7"/>
  <c r="AB237" i="7"/>
  <c r="AA237" i="7"/>
  <c r="W237" i="7"/>
  <c r="Y237" i="7" s="1"/>
  <c r="X237" i="7"/>
  <c r="T237" i="7"/>
  <c r="S237" i="7"/>
  <c r="AB236" i="7"/>
  <c r="AA236" i="7"/>
  <c r="W236" i="7"/>
  <c r="Y236" i="7" s="1"/>
  <c r="X236" i="7"/>
  <c r="T236" i="7"/>
  <c r="S236" i="7"/>
  <c r="AB235" i="7"/>
  <c r="AA235" i="7"/>
  <c r="W235" i="7"/>
  <c r="Y235" i="7" s="1"/>
  <c r="X235" i="7"/>
  <c r="T235" i="7"/>
  <c r="S235" i="7"/>
  <c r="AB234" i="7"/>
  <c r="AA234" i="7"/>
  <c r="W234" i="7"/>
  <c r="Z234" i="7" s="1"/>
  <c r="X234" i="7"/>
  <c r="T234" i="7"/>
  <c r="S234" i="7"/>
  <c r="AB233" i="7"/>
  <c r="AA233" i="7"/>
  <c r="W233" i="7"/>
  <c r="Z233" i="7" s="1"/>
  <c r="X233" i="7"/>
  <c r="T233" i="7"/>
  <c r="S233" i="7"/>
  <c r="AB232" i="7"/>
  <c r="AA232" i="7"/>
  <c r="W232" i="7"/>
  <c r="Z232" i="7" s="1"/>
  <c r="X232" i="7"/>
  <c r="T232" i="7"/>
  <c r="S232" i="7"/>
  <c r="AB231" i="7"/>
  <c r="AA231" i="7"/>
  <c r="W231" i="7"/>
  <c r="Z231" i="7" s="1"/>
  <c r="X231" i="7"/>
  <c r="T231" i="7"/>
  <c r="S231" i="7"/>
  <c r="AB230" i="7"/>
  <c r="AA230" i="7"/>
  <c r="W230" i="7"/>
  <c r="Y230" i="7" s="1"/>
  <c r="X230" i="7"/>
  <c r="T230" i="7"/>
  <c r="S230" i="7"/>
  <c r="AB229" i="7"/>
  <c r="AA229" i="7"/>
  <c r="W229" i="7"/>
  <c r="Y229" i="7" s="1"/>
  <c r="X229" i="7"/>
  <c r="T229" i="7"/>
  <c r="S229" i="7"/>
  <c r="AB228" i="7"/>
  <c r="AA228" i="7"/>
  <c r="W228" i="7"/>
  <c r="Y228" i="7" s="1"/>
  <c r="X228" i="7"/>
  <c r="T228" i="7"/>
  <c r="S228" i="7"/>
  <c r="AB227" i="7"/>
  <c r="AA227" i="7"/>
  <c r="W227" i="7"/>
  <c r="Y227" i="7" s="1"/>
  <c r="X227" i="7"/>
  <c r="T227" i="7"/>
  <c r="S227" i="7"/>
  <c r="AB226" i="7"/>
  <c r="AA226" i="7"/>
  <c r="W226" i="7"/>
  <c r="Z226" i="7" s="1"/>
  <c r="X226" i="7"/>
  <c r="T226" i="7"/>
  <c r="S226" i="7"/>
  <c r="AB225" i="7"/>
  <c r="AA225" i="7"/>
  <c r="W225" i="7"/>
  <c r="Z225" i="7" s="1"/>
  <c r="X225" i="7"/>
  <c r="T225" i="7"/>
  <c r="S225" i="7"/>
  <c r="AB224" i="7"/>
  <c r="AA224" i="7"/>
  <c r="W224" i="7"/>
  <c r="Z224" i="7" s="1"/>
  <c r="X224" i="7"/>
  <c r="T224" i="7"/>
  <c r="S224" i="7"/>
  <c r="AB223" i="7"/>
  <c r="AA223" i="7"/>
  <c r="W223" i="7"/>
  <c r="Z223" i="7" s="1"/>
  <c r="X223" i="7"/>
  <c r="T223" i="7"/>
  <c r="S223" i="7"/>
  <c r="AB222" i="7"/>
  <c r="AA222" i="7"/>
  <c r="W222" i="7"/>
  <c r="Y222" i="7" s="1"/>
  <c r="X222" i="7"/>
  <c r="T222" i="7"/>
  <c r="S222" i="7"/>
  <c r="AB221" i="7"/>
  <c r="AA221" i="7"/>
  <c r="W221" i="7"/>
  <c r="Y221" i="7" s="1"/>
  <c r="X221" i="7"/>
  <c r="T221" i="7"/>
  <c r="S221" i="7"/>
  <c r="AB220" i="7"/>
  <c r="AA220" i="7"/>
  <c r="W220" i="7"/>
  <c r="Y220" i="7" s="1"/>
  <c r="X220" i="7"/>
  <c r="T220" i="7"/>
  <c r="S220" i="7"/>
  <c r="AB219" i="7"/>
  <c r="AA219" i="7"/>
  <c r="W219" i="7"/>
  <c r="Y219" i="7" s="1"/>
  <c r="X219" i="7"/>
  <c r="T219" i="7"/>
  <c r="S219" i="7"/>
  <c r="AB218" i="7"/>
  <c r="AA218" i="7"/>
  <c r="W218" i="7"/>
  <c r="Z218" i="7" s="1"/>
  <c r="X218" i="7"/>
  <c r="T218" i="7"/>
  <c r="S218" i="7"/>
  <c r="AB217" i="7"/>
  <c r="AA217" i="7"/>
  <c r="W217" i="7"/>
  <c r="Z217" i="7" s="1"/>
  <c r="X217" i="7"/>
  <c r="T217" i="7"/>
  <c r="S217" i="7"/>
  <c r="AB216" i="7"/>
  <c r="AA216" i="7"/>
  <c r="W216" i="7"/>
  <c r="Z216" i="7" s="1"/>
  <c r="X216" i="7"/>
  <c r="T216" i="7"/>
  <c r="S216" i="7"/>
  <c r="AB215" i="7"/>
  <c r="AA215" i="7"/>
  <c r="W215" i="7"/>
  <c r="Z215" i="7" s="1"/>
  <c r="X215" i="7"/>
  <c r="T215" i="7"/>
  <c r="S215" i="7"/>
  <c r="AB214" i="7"/>
  <c r="AA214" i="7"/>
  <c r="W214" i="7"/>
  <c r="Y214" i="7" s="1"/>
  <c r="X214" i="7"/>
  <c r="T214" i="7"/>
  <c r="S214" i="7"/>
  <c r="AB213" i="7"/>
  <c r="AA213" i="7"/>
  <c r="W213" i="7"/>
  <c r="Y213" i="7" s="1"/>
  <c r="X213" i="7"/>
  <c r="T213" i="7"/>
  <c r="S213" i="7"/>
  <c r="AB212" i="7"/>
  <c r="AA212" i="7"/>
  <c r="W212" i="7"/>
  <c r="Y212" i="7" s="1"/>
  <c r="X212" i="7"/>
  <c r="T212" i="7"/>
  <c r="S212" i="7"/>
  <c r="AB211" i="7"/>
  <c r="AA211" i="7"/>
  <c r="W211" i="7"/>
  <c r="Y211" i="7" s="1"/>
  <c r="X211" i="7"/>
  <c r="T211" i="7"/>
  <c r="S211" i="7"/>
  <c r="AB210" i="7"/>
  <c r="AA210" i="7"/>
  <c r="W210" i="7"/>
  <c r="Z210" i="7" s="1"/>
  <c r="X210" i="7"/>
  <c r="T210" i="7"/>
  <c r="S210" i="7"/>
  <c r="AB209" i="7"/>
  <c r="AA209" i="7"/>
  <c r="W209" i="7"/>
  <c r="Z209" i="7" s="1"/>
  <c r="X209" i="7"/>
  <c r="T209" i="7"/>
  <c r="S209" i="7"/>
  <c r="AB208" i="7"/>
  <c r="AA208" i="7"/>
  <c r="W208" i="7"/>
  <c r="Z208" i="7" s="1"/>
  <c r="X208" i="7"/>
  <c r="T208" i="7"/>
  <c r="S208" i="7"/>
  <c r="AB207" i="7"/>
  <c r="AA207" i="7"/>
  <c r="W207" i="7"/>
  <c r="Z207" i="7" s="1"/>
  <c r="X207" i="7"/>
  <c r="T207" i="7"/>
  <c r="S207" i="7"/>
  <c r="AB206" i="7"/>
  <c r="AA206" i="7"/>
  <c r="W206" i="7"/>
  <c r="Y206" i="7" s="1"/>
  <c r="X206" i="7"/>
  <c r="T206" i="7"/>
  <c r="S206" i="7"/>
  <c r="AB205" i="7"/>
  <c r="AA205" i="7"/>
  <c r="W205" i="7"/>
  <c r="Y205" i="7" s="1"/>
  <c r="X205" i="7"/>
  <c r="T205" i="7"/>
  <c r="S205" i="7"/>
  <c r="AB204" i="7"/>
  <c r="AA204" i="7"/>
  <c r="W204" i="7"/>
  <c r="Y204" i="7" s="1"/>
  <c r="X204" i="7"/>
  <c r="T204" i="7"/>
  <c r="S204" i="7"/>
  <c r="AB203" i="7"/>
  <c r="AA203" i="7"/>
  <c r="W203" i="7"/>
  <c r="Y203" i="7" s="1"/>
  <c r="X203" i="7"/>
  <c r="T203" i="7"/>
  <c r="S203" i="7"/>
  <c r="AB202" i="7"/>
  <c r="AA202" i="7"/>
  <c r="W202" i="7"/>
  <c r="Z202" i="7" s="1"/>
  <c r="X202" i="7"/>
  <c r="T202" i="7"/>
  <c r="S202" i="7"/>
  <c r="AB201" i="7"/>
  <c r="AA201" i="7"/>
  <c r="W201" i="7"/>
  <c r="Z201" i="7" s="1"/>
  <c r="X201" i="7"/>
  <c r="T201" i="7"/>
  <c r="S201" i="7"/>
  <c r="AB200" i="7"/>
  <c r="AA200" i="7"/>
  <c r="W200" i="7"/>
  <c r="Z200" i="7" s="1"/>
  <c r="X200" i="7"/>
  <c r="T200" i="7"/>
  <c r="S200" i="7"/>
  <c r="AB199" i="7"/>
  <c r="AA199" i="7"/>
  <c r="W199" i="7"/>
  <c r="Z199" i="7" s="1"/>
  <c r="X199" i="7"/>
  <c r="T199" i="7"/>
  <c r="S199" i="7"/>
  <c r="AB198" i="7"/>
  <c r="AA198" i="7"/>
  <c r="W198" i="7"/>
  <c r="Y198" i="7" s="1"/>
  <c r="X198" i="7"/>
  <c r="T198" i="7"/>
  <c r="S198" i="7"/>
  <c r="AB197" i="7"/>
  <c r="AA197" i="7"/>
  <c r="W197" i="7"/>
  <c r="Y197" i="7" s="1"/>
  <c r="X197" i="7"/>
  <c r="T197" i="7"/>
  <c r="S197" i="7"/>
  <c r="AB196" i="7"/>
  <c r="AA196" i="7"/>
  <c r="W196" i="7"/>
  <c r="Y196" i="7" s="1"/>
  <c r="X196" i="7"/>
  <c r="T196" i="7"/>
  <c r="S196" i="7"/>
  <c r="AB195" i="7"/>
  <c r="AA195" i="7"/>
  <c r="W195" i="7"/>
  <c r="Y195" i="7" s="1"/>
  <c r="X195" i="7"/>
  <c r="T195" i="7"/>
  <c r="S195" i="7"/>
  <c r="AB194" i="7"/>
  <c r="AA194" i="7"/>
  <c r="W194" i="7"/>
  <c r="Y194" i="7" s="1"/>
  <c r="X194" i="7"/>
  <c r="T194" i="7"/>
  <c r="S194" i="7"/>
  <c r="AB193" i="7"/>
  <c r="AA193" i="7"/>
  <c r="W193" i="7"/>
  <c r="Z193" i="7" s="1"/>
  <c r="X193" i="7"/>
  <c r="T193" i="7"/>
  <c r="S193" i="7"/>
  <c r="AB192" i="7"/>
  <c r="AA192" i="7"/>
  <c r="W192" i="7"/>
  <c r="Z192" i="7" s="1"/>
  <c r="X192" i="7"/>
  <c r="T192" i="7"/>
  <c r="S192" i="7"/>
  <c r="AB191" i="7"/>
  <c r="AA191" i="7"/>
  <c r="W191" i="7"/>
  <c r="Y191" i="7" s="1"/>
  <c r="X191" i="7"/>
  <c r="T191" i="7"/>
  <c r="S191" i="7"/>
  <c r="AB190" i="7"/>
  <c r="AA190" i="7"/>
  <c r="W190" i="7"/>
  <c r="Z190" i="7" s="1"/>
  <c r="X190" i="7"/>
  <c r="T190" i="7"/>
  <c r="S190" i="7"/>
  <c r="AB189" i="7"/>
  <c r="AA189" i="7"/>
  <c r="W189" i="7"/>
  <c r="Y189" i="7" s="1"/>
  <c r="X189" i="7"/>
  <c r="T189" i="7"/>
  <c r="S189" i="7"/>
  <c r="AB188" i="7"/>
  <c r="AA188" i="7"/>
  <c r="W188" i="7"/>
  <c r="Z188" i="7" s="1"/>
  <c r="X188" i="7"/>
  <c r="T188" i="7"/>
  <c r="S188" i="7"/>
  <c r="AB187" i="7"/>
  <c r="AA187" i="7"/>
  <c r="W187" i="7"/>
  <c r="Z187" i="7" s="1"/>
  <c r="X187" i="7"/>
  <c r="T187" i="7"/>
  <c r="S187" i="7"/>
  <c r="AB186" i="7"/>
  <c r="AA186" i="7"/>
  <c r="W186" i="7"/>
  <c r="Z186" i="7" s="1"/>
  <c r="X186" i="7"/>
  <c r="T186" i="7"/>
  <c r="S186" i="7"/>
  <c r="AB185" i="7"/>
  <c r="AA185" i="7"/>
  <c r="W185" i="7"/>
  <c r="Z185" i="7" s="1"/>
  <c r="X185" i="7"/>
  <c r="T185" i="7"/>
  <c r="S185" i="7"/>
  <c r="AB184" i="7"/>
  <c r="AA184" i="7"/>
  <c r="W184" i="7"/>
  <c r="Z184" i="7" s="1"/>
  <c r="X184" i="7"/>
  <c r="T184" i="7"/>
  <c r="S184" i="7"/>
  <c r="AB183" i="7"/>
  <c r="AA183" i="7"/>
  <c r="W183" i="7"/>
  <c r="Y183" i="7" s="1"/>
  <c r="X183" i="7"/>
  <c r="T183" i="7"/>
  <c r="S183" i="7"/>
  <c r="AB182" i="7"/>
  <c r="AA182" i="7"/>
  <c r="W182" i="7"/>
  <c r="Z182" i="7" s="1"/>
  <c r="X182" i="7"/>
  <c r="T182" i="7"/>
  <c r="S182" i="7"/>
  <c r="AB181" i="7"/>
  <c r="AA181" i="7"/>
  <c r="W181" i="7"/>
  <c r="Y181" i="7" s="1"/>
  <c r="X181" i="7"/>
  <c r="T181" i="7"/>
  <c r="S181" i="7"/>
  <c r="AB180" i="7"/>
  <c r="AA180" i="7"/>
  <c r="W180" i="7"/>
  <c r="Z180" i="7" s="1"/>
  <c r="X180" i="7"/>
  <c r="T180" i="7"/>
  <c r="S180" i="7"/>
  <c r="AB179" i="7"/>
  <c r="AA179" i="7"/>
  <c r="W179" i="7"/>
  <c r="Z179" i="7" s="1"/>
  <c r="X179" i="7"/>
  <c r="T179" i="7"/>
  <c r="S179" i="7"/>
  <c r="AB178" i="7"/>
  <c r="AA178" i="7"/>
  <c r="W178" i="7"/>
  <c r="Z178" i="7" s="1"/>
  <c r="X178" i="7"/>
  <c r="T178" i="7"/>
  <c r="S178" i="7"/>
  <c r="AB177" i="7"/>
  <c r="AA177" i="7"/>
  <c r="W177" i="7"/>
  <c r="Z177" i="7" s="1"/>
  <c r="X177" i="7"/>
  <c r="T177" i="7"/>
  <c r="S177" i="7"/>
  <c r="AB176" i="7"/>
  <c r="AA176" i="7"/>
  <c r="W176" i="7"/>
  <c r="Z176" i="7" s="1"/>
  <c r="X176" i="7"/>
  <c r="T176" i="7"/>
  <c r="S176" i="7"/>
  <c r="AB175" i="7"/>
  <c r="AA175" i="7"/>
  <c r="W175" i="7"/>
  <c r="Y175" i="7" s="1"/>
  <c r="X175" i="7"/>
  <c r="T175" i="7"/>
  <c r="S175" i="7"/>
  <c r="AB174" i="7"/>
  <c r="AA174" i="7"/>
  <c r="W174" i="7"/>
  <c r="Z174" i="7" s="1"/>
  <c r="X174" i="7"/>
  <c r="T174" i="7"/>
  <c r="S174" i="7"/>
  <c r="AB173" i="7"/>
  <c r="AA173" i="7"/>
  <c r="W173" i="7"/>
  <c r="Y173" i="7" s="1"/>
  <c r="X173" i="7"/>
  <c r="T173" i="7"/>
  <c r="S173" i="7"/>
  <c r="AB172" i="7"/>
  <c r="AA172" i="7"/>
  <c r="W172" i="7"/>
  <c r="Z172" i="7" s="1"/>
  <c r="X172" i="7"/>
  <c r="T172" i="7"/>
  <c r="S172" i="7"/>
  <c r="AB171" i="7"/>
  <c r="AA171" i="7"/>
  <c r="W171" i="7"/>
  <c r="Z171" i="7" s="1"/>
  <c r="X171" i="7"/>
  <c r="T171" i="7"/>
  <c r="S171" i="7"/>
  <c r="AB170" i="7"/>
  <c r="AA170" i="7"/>
  <c r="W170" i="7"/>
  <c r="Z170" i="7" s="1"/>
  <c r="X170" i="7"/>
  <c r="T170" i="7"/>
  <c r="S170" i="7"/>
  <c r="AB169" i="7"/>
  <c r="AA169" i="7"/>
  <c r="W169" i="7"/>
  <c r="Z169" i="7" s="1"/>
  <c r="X169" i="7"/>
  <c r="T169" i="7"/>
  <c r="S169" i="7"/>
  <c r="AB168" i="7"/>
  <c r="AA168" i="7"/>
  <c r="W168" i="7"/>
  <c r="Z168" i="7" s="1"/>
  <c r="X168" i="7"/>
  <c r="T168" i="7"/>
  <c r="S168" i="7"/>
  <c r="AB167" i="7"/>
  <c r="AA167" i="7"/>
  <c r="W167" i="7"/>
  <c r="Y167" i="7" s="1"/>
  <c r="X167" i="7"/>
  <c r="T167" i="7"/>
  <c r="S167" i="7"/>
  <c r="AB166" i="7"/>
  <c r="AA166" i="7"/>
  <c r="W166" i="7"/>
  <c r="Z166" i="7" s="1"/>
  <c r="X166" i="7"/>
  <c r="T166" i="7"/>
  <c r="S166" i="7"/>
  <c r="AB165" i="7"/>
  <c r="AA165" i="7"/>
  <c r="W165" i="7"/>
  <c r="Y165" i="7" s="1"/>
  <c r="X165" i="7"/>
  <c r="T165" i="7"/>
  <c r="S165" i="7"/>
  <c r="AB164" i="7"/>
  <c r="AA164" i="7"/>
  <c r="W164" i="7"/>
  <c r="Z164" i="7" s="1"/>
  <c r="X164" i="7"/>
  <c r="T164" i="7"/>
  <c r="S164" i="7"/>
  <c r="AB163" i="7"/>
  <c r="AA163" i="7"/>
  <c r="W163" i="7"/>
  <c r="Z163" i="7" s="1"/>
  <c r="X163" i="7"/>
  <c r="T163" i="7"/>
  <c r="S163" i="7"/>
  <c r="AB162" i="7"/>
  <c r="AA162" i="7"/>
  <c r="W162" i="7"/>
  <c r="Z162" i="7" s="1"/>
  <c r="X162" i="7"/>
  <c r="T162" i="7"/>
  <c r="S162" i="7"/>
  <c r="AB161" i="7"/>
  <c r="AA161" i="7"/>
  <c r="W161" i="7"/>
  <c r="Z161" i="7" s="1"/>
  <c r="X161" i="7"/>
  <c r="T161" i="7"/>
  <c r="S161" i="7"/>
  <c r="AB160" i="7"/>
  <c r="AA160" i="7"/>
  <c r="W160" i="7"/>
  <c r="Z160" i="7" s="1"/>
  <c r="X160" i="7"/>
  <c r="T160" i="7"/>
  <c r="S160" i="7"/>
  <c r="AB159" i="7"/>
  <c r="AA159" i="7"/>
  <c r="W159" i="7"/>
  <c r="Y159" i="7" s="1"/>
  <c r="X159" i="7"/>
  <c r="T159" i="7"/>
  <c r="S159" i="7"/>
  <c r="AB158" i="7"/>
  <c r="AA158" i="7"/>
  <c r="W158" i="7"/>
  <c r="Z158" i="7" s="1"/>
  <c r="X158" i="7"/>
  <c r="T158" i="7"/>
  <c r="S158" i="7"/>
  <c r="AB157" i="7"/>
  <c r="AA157" i="7"/>
  <c r="W157" i="7"/>
  <c r="Y157" i="7" s="1"/>
  <c r="X157" i="7"/>
  <c r="T157" i="7"/>
  <c r="S157" i="7"/>
  <c r="AB156" i="7"/>
  <c r="AA156" i="7"/>
  <c r="W156" i="7"/>
  <c r="Z156" i="7" s="1"/>
  <c r="X156" i="7"/>
  <c r="T156" i="7"/>
  <c r="S156" i="7"/>
  <c r="AB155" i="7"/>
  <c r="AA155" i="7"/>
  <c r="W155" i="7"/>
  <c r="Z155" i="7" s="1"/>
  <c r="X155" i="7"/>
  <c r="T155" i="7"/>
  <c r="S155" i="7"/>
  <c r="AB154" i="7"/>
  <c r="AA154" i="7"/>
  <c r="W154" i="7"/>
  <c r="Z154" i="7" s="1"/>
  <c r="X154" i="7"/>
  <c r="T154" i="7"/>
  <c r="S154" i="7"/>
  <c r="AB153" i="7"/>
  <c r="AA153" i="7"/>
  <c r="W153" i="7"/>
  <c r="Z153" i="7" s="1"/>
  <c r="X153" i="7"/>
  <c r="T153" i="7"/>
  <c r="S153" i="7"/>
  <c r="AB152" i="7"/>
  <c r="AA152" i="7"/>
  <c r="W152" i="7"/>
  <c r="Z152" i="7" s="1"/>
  <c r="X152" i="7"/>
  <c r="T152" i="7"/>
  <c r="S152" i="7"/>
  <c r="AB151" i="7"/>
  <c r="AA151" i="7"/>
  <c r="W151" i="7"/>
  <c r="Y151" i="7" s="1"/>
  <c r="X151" i="7"/>
  <c r="T151" i="7"/>
  <c r="S151" i="7"/>
  <c r="AB150" i="7"/>
  <c r="AA150" i="7"/>
  <c r="W150" i="7"/>
  <c r="Z150" i="7" s="1"/>
  <c r="X150" i="7"/>
  <c r="T150" i="7"/>
  <c r="S150" i="7"/>
  <c r="AB149" i="7"/>
  <c r="AA149" i="7"/>
  <c r="W149" i="7"/>
  <c r="Y149" i="7" s="1"/>
  <c r="X149" i="7"/>
  <c r="T149" i="7"/>
  <c r="S149" i="7"/>
  <c r="AB148" i="7"/>
  <c r="AA148" i="7"/>
  <c r="W148" i="7"/>
  <c r="Z148" i="7" s="1"/>
  <c r="X148" i="7"/>
  <c r="T148" i="7"/>
  <c r="S148" i="7"/>
  <c r="AB147" i="7"/>
  <c r="AA147" i="7"/>
  <c r="W147" i="7"/>
  <c r="Z147" i="7" s="1"/>
  <c r="X147" i="7"/>
  <c r="T147" i="7"/>
  <c r="S147" i="7"/>
  <c r="AB146" i="7"/>
  <c r="AA146" i="7"/>
  <c r="W146" i="7"/>
  <c r="Z146" i="7" s="1"/>
  <c r="X146" i="7"/>
  <c r="T146" i="7"/>
  <c r="S146" i="7"/>
  <c r="AB145" i="7"/>
  <c r="AA145" i="7"/>
  <c r="W145" i="7"/>
  <c r="Y145" i="7" s="1"/>
  <c r="X145" i="7"/>
  <c r="T145" i="7"/>
  <c r="S145" i="7"/>
  <c r="AB144" i="7"/>
  <c r="AA144" i="7"/>
  <c r="W144" i="7"/>
  <c r="Z144" i="7" s="1"/>
  <c r="X144" i="7"/>
  <c r="T144" i="7"/>
  <c r="S144" i="7"/>
  <c r="AB143" i="7"/>
  <c r="AA143" i="7"/>
  <c r="W143" i="7"/>
  <c r="Y143" i="7" s="1"/>
  <c r="X143" i="7"/>
  <c r="T143" i="7"/>
  <c r="S143" i="7"/>
  <c r="AB142" i="7"/>
  <c r="AA142" i="7"/>
  <c r="W142" i="7"/>
  <c r="Z142" i="7" s="1"/>
  <c r="X142" i="7"/>
  <c r="T142" i="7"/>
  <c r="S142" i="7"/>
  <c r="AB141" i="7"/>
  <c r="AA141" i="7"/>
  <c r="W141" i="7"/>
  <c r="Z141" i="7" s="1"/>
  <c r="X141" i="7"/>
  <c r="T141" i="7"/>
  <c r="S141" i="7"/>
  <c r="AB140" i="7"/>
  <c r="AA140" i="7"/>
  <c r="W140" i="7"/>
  <c r="Z140" i="7" s="1"/>
  <c r="X140" i="7"/>
  <c r="T140" i="7"/>
  <c r="S140" i="7"/>
  <c r="AB139" i="7"/>
  <c r="AA139" i="7"/>
  <c r="W139" i="7"/>
  <c r="Z139" i="7" s="1"/>
  <c r="X139" i="7"/>
  <c r="T139" i="7"/>
  <c r="S139" i="7"/>
  <c r="AB138" i="7"/>
  <c r="AA138" i="7"/>
  <c r="W138" i="7"/>
  <c r="Z138" i="7" s="1"/>
  <c r="X138" i="7"/>
  <c r="T138" i="7"/>
  <c r="S138" i="7"/>
  <c r="AB137" i="7"/>
  <c r="AA137" i="7"/>
  <c r="W137" i="7"/>
  <c r="Y137" i="7" s="1"/>
  <c r="X137" i="7"/>
  <c r="T137" i="7"/>
  <c r="S137" i="7"/>
  <c r="AB136" i="7"/>
  <c r="AA136" i="7"/>
  <c r="W136" i="7"/>
  <c r="Z136" i="7" s="1"/>
  <c r="X136" i="7"/>
  <c r="T136" i="7"/>
  <c r="S136" i="7"/>
  <c r="AB135" i="7"/>
  <c r="AA135" i="7"/>
  <c r="W135" i="7"/>
  <c r="Z135" i="7" s="1"/>
  <c r="X135" i="7"/>
  <c r="T135" i="7"/>
  <c r="S135" i="7"/>
  <c r="AB134" i="7"/>
  <c r="AA134" i="7"/>
  <c r="W134" i="7"/>
  <c r="Z134" i="7" s="1"/>
  <c r="X134" i="7"/>
  <c r="T134" i="7"/>
  <c r="S134" i="7"/>
  <c r="AB133" i="7"/>
  <c r="AA133" i="7"/>
  <c r="W133" i="7"/>
  <c r="Z133" i="7" s="1"/>
  <c r="X133" i="7"/>
  <c r="T133" i="7"/>
  <c r="S133" i="7"/>
  <c r="AB132" i="7"/>
  <c r="AA132" i="7"/>
  <c r="W132" i="7"/>
  <c r="Z132" i="7" s="1"/>
  <c r="X132" i="7"/>
  <c r="T132" i="7"/>
  <c r="S132" i="7"/>
  <c r="AB131" i="7"/>
  <c r="AA131" i="7"/>
  <c r="W131" i="7"/>
  <c r="Y131" i="7" s="1"/>
  <c r="X131" i="7"/>
  <c r="T131" i="7"/>
  <c r="S131" i="7"/>
  <c r="AB130" i="7"/>
  <c r="AA130" i="7"/>
  <c r="W130" i="7"/>
  <c r="Y130" i="7" s="1"/>
  <c r="X130" i="7"/>
  <c r="T130" i="7"/>
  <c r="S130" i="7"/>
  <c r="AB129" i="7"/>
  <c r="AA129" i="7"/>
  <c r="W129" i="7"/>
  <c r="Y129" i="7" s="1"/>
  <c r="X129" i="7"/>
  <c r="T129" i="7"/>
  <c r="S129" i="7"/>
  <c r="AB128" i="7"/>
  <c r="AA128" i="7"/>
  <c r="W128" i="7"/>
  <c r="Y128" i="7" s="1"/>
  <c r="X128" i="7"/>
  <c r="T128" i="7"/>
  <c r="S128" i="7"/>
  <c r="AB127" i="7"/>
  <c r="AA127" i="7"/>
  <c r="W127" i="7"/>
  <c r="Y127" i="7" s="1"/>
  <c r="X127" i="7"/>
  <c r="T127" i="7"/>
  <c r="S127" i="7"/>
  <c r="AB126" i="7"/>
  <c r="AA126" i="7"/>
  <c r="AB125" i="7"/>
  <c r="AA125" i="7"/>
  <c r="AB124" i="7"/>
  <c r="AA124" i="7"/>
  <c r="AB123" i="7"/>
  <c r="AA123" i="7"/>
  <c r="AB122" i="7"/>
  <c r="AA122" i="7"/>
  <c r="AB121" i="7"/>
  <c r="AA121" i="7"/>
  <c r="AB120" i="7"/>
  <c r="AA120" i="7"/>
  <c r="AB119" i="7"/>
  <c r="AA119" i="7"/>
  <c r="AB118" i="7"/>
  <c r="AA118" i="7"/>
  <c r="AB117" i="7"/>
  <c r="AA117" i="7"/>
  <c r="AB116" i="7"/>
  <c r="AA116" i="7"/>
  <c r="AB115" i="7"/>
  <c r="AA115" i="7"/>
  <c r="AB114" i="7"/>
  <c r="AA114" i="7"/>
  <c r="AB113" i="7"/>
  <c r="AA113" i="7"/>
  <c r="AB112" i="7"/>
  <c r="AA112" i="7"/>
  <c r="AB111" i="7"/>
  <c r="AA111" i="7"/>
  <c r="AB110" i="7"/>
  <c r="AA110" i="7"/>
  <c r="AB109" i="7"/>
  <c r="AA109" i="7"/>
  <c r="AB108" i="7"/>
  <c r="AA108" i="7"/>
  <c r="AB107" i="7"/>
  <c r="AA107" i="7"/>
  <c r="V107" i="7"/>
  <c r="AB106" i="7"/>
  <c r="AA106" i="7"/>
  <c r="AB105" i="7"/>
  <c r="AA105" i="7"/>
  <c r="AB104" i="7"/>
  <c r="AA104" i="7"/>
  <c r="AB103" i="7"/>
  <c r="AA103" i="7"/>
  <c r="AB102" i="7"/>
  <c r="AA102" i="7"/>
  <c r="AB101" i="7"/>
  <c r="AA101" i="7"/>
  <c r="AB100" i="7"/>
  <c r="AA100" i="7"/>
  <c r="AB99" i="7"/>
  <c r="AA99" i="7"/>
  <c r="AB98" i="7"/>
  <c r="AA98" i="7"/>
  <c r="AB97" i="7"/>
  <c r="AA97" i="7"/>
  <c r="AB96" i="7"/>
  <c r="AA96" i="7"/>
  <c r="AB95" i="7"/>
  <c r="AA95" i="7"/>
  <c r="AB94" i="7"/>
  <c r="AA94" i="7"/>
  <c r="AB93" i="7"/>
  <c r="AA93" i="7"/>
  <c r="AB92" i="7"/>
  <c r="AA92" i="7"/>
  <c r="AB91" i="7"/>
  <c r="AA91" i="7"/>
  <c r="AB90" i="7"/>
  <c r="AA90" i="7"/>
  <c r="AB89" i="7"/>
  <c r="AA89" i="7"/>
  <c r="AB88" i="7"/>
  <c r="AA88" i="7"/>
  <c r="AB87" i="7"/>
  <c r="AA87" i="7"/>
  <c r="AB86" i="7"/>
  <c r="AA86" i="7"/>
  <c r="AB85" i="7"/>
  <c r="AA85" i="7"/>
  <c r="AB84" i="7"/>
  <c r="AA84" i="7"/>
  <c r="AB83" i="7"/>
  <c r="AA83" i="7"/>
  <c r="AB82" i="7"/>
  <c r="AA82" i="7"/>
  <c r="AB81" i="7"/>
  <c r="AA81" i="7"/>
  <c r="AB80" i="7"/>
  <c r="AA80" i="7"/>
  <c r="AB79" i="7"/>
  <c r="AA79" i="7"/>
  <c r="AB78" i="7"/>
  <c r="AA78" i="7"/>
  <c r="AB77" i="7"/>
  <c r="AA77" i="7"/>
  <c r="AB76" i="7"/>
  <c r="AA76" i="7"/>
  <c r="AB75" i="7"/>
  <c r="AA75" i="7"/>
  <c r="AB74" i="7"/>
  <c r="AA74" i="7"/>
  <c r="AB73" i="7"/>
  <c r="AA73" i="7"/>
  <c r="AB72" i="7"/>
  <c r="AA72" i="7"/>
  <c r="AB71" i="7"/>
  <c r="AA71" i="7"/>
  <c r="AB70" i="7"/>
  <c r="AA70" i="7"/>
  <c r="AB69" i="7"/>
  <c r="AA69" i="7"/>
  <c r="AB68" i="7"/>
  <c r="AA68" i="7"/>
  <c r="AB67" i="7"/>
  <c r="AA67" i="7"/>
  <c r="AB66" i="7"/>
  <c r="AA66" i="7"/>
  <c r="AB65" i="7"/>
  <c r="AA65" i="7"/>
  <c r="AB64" i="7"/>
  <c r="AA64" i="7"/>
  <c r="AB63" i="7"/>
  <c r="AA63" i="7"/>
  <c r="AB62" i="7"/>
  <c r="AA62" i="7"/>
  <c r="AB61" i="7"/>
  <c r="AA61" i="7"/>
  <c r="AB60" i="7"/>
  <c r="AA60" i="7"/>
  <c r="AB59" i="7"/>
  <c r="AA59" i="7"/>
  <c r="AB58" i="7"/>
  <c r="AA58" i="7"/>
  <c r="AB57" i="7"/>
  <c r="AA57" i="7"/>
  <c r="AB56" i="7"/>
  <c r="AA56" i="7"/>
  <c r="AB55" i="7"/>
  <c r="AA55" i="7"/>
  <c r="AB54" i="7"/>
  <c r="AA54" i="7"/>
  <c r="AB53" i="7"/>
  <c r="AA53" i="7"/>
  <c r="AB52" i="7"/>
  <c r="AA52" i="7"/>
  <c r="AB51" i="7"/>
  <c r="AA51" i="7"/>
  <c r="AB50" i="7"/>
  <c r="AA50" i="7"/>
  <c r="AB49" i="7"/>
  <c r="AA49" i="7"/>
  <c r="AB48" i="7"/>
  <c r="AA48" i="7"/>
  <c r="AB47" i="7"/>
  <c r="AA47" i="7"/>
  <c r="AB46" i="7"/>
  <c r="AA46" i="7"/>
  <c r="AB45" i="7"/>
  <c r="AA45" i="7"/>
  <c r="W45" i="7"/>
  <c r="Z45" i="7" s="1"/>
  <c r="X45" i="7"/>
  <c r="T45" i="7"/>
  <c r="S45" i="7"/>
  <c r="AB44" i="7"/>
  <c r="AA44" i="7"/>
  <c r="W44" i="7"/>
  <c r="Z44" i="7" s="1"/>
  <c r="X44" i="7"/>
  <c r="T44" i="7"/>
  <c r="S44" i="7"/>
  <c r="AB43" i="7"/>
  <c r="AA43" i="7"/>
  <c r="W43" i="7"/>
  <c r="Z43" i="7" s="1"/>
  <c r="X43" i="7"/>
  <c r="T43" i="7"/>
  <c r="S43" i="7"/>
  <c r="AB42" i="7"/>
  <c r="AA42" i="7"/>
  <c r="W42" i="7"/>
  <c r="Z42" i="7" s="1"/>
  <c r="X42" i="7"/>
  <c r="T42" i="7"/>
  <c r="S42" i="7"/>
  <c r="AB41" i="7"/>
  <c r="AA41" i="7"/>
  <c r="W41" i="7"/>
  <c r="Z41" i="7" s="1"/>
  <c r="X41" i="7"/>
  <c r="T41" i="7"/>
  <c r="S41" i="7"/>
  <c r="AB40" i="7"/>
  <c r="AA40" i="7"/>
  <c r="AB39" i="7"/>
  <c r="AA39" i="7"/>
  <c r="AB38" i="7"/>
  <c r="AA38" i="7"/>
  <c r="W38" i="7"/>
  <c r="Z38" i="7" s="1"/>
  <c r="X38" i="7"/>
  <c r="T38" i="7"/>
  <c r="S38" i="7"/>
  <c r="AB37" i="7"/>
  <c r="AA37" i="7"/>
  <c r="W37" i="7"/>
  <c r="Z37" i="7" s="1"/>
  <c r="X37" i="7"/>
  <c r="T37" i="7"/>
  <c r="S37" i="7"/>
  <c r="AB36" i="7"/>
  <c r="AA36" i="7"/>
  <c r="W36" i="7"/>
  <c r="Z36" i="7" s="1"/>
  <c r="X36" i="7"/>
  <c r="T36" i="7"/>
  <c r="S36" i="7"/>
  <c r="AB35" i="7"/>
  <c r="AA35" i="7"/>
  <c r="W35" i="7"/>
  <c r="Z35" i="7" s="1"/>
  <c r="X35" i="7"/>
  <c r="T35" i="7"/>
  <c r="S35" i="7"/>
  <c r="AB34" i="7"/>
  <c r="AA34" i="7"/>
  <c r="W34" i="7"/>
  <c r="Z34" i="7" s="1"/>
  <c r="X34" i="7"/>
  <c r="T34" i="7"/>
  <c r="S34" i="7"/>
  <c r="AB33" i="7"/>
  <c r="AA33" i="7"/>
  <c r="W33" i="7"/>
  <c r="Z33" i="7" s="1"/>
  <c r="X33" i="7"/>
  <c r="T33" i="7"/>
  <c r="S33" i="7"/>
  <c r="AB32" i="7"/>
  <c r="AA32" i="7"/>
  <c r="W32" i="7"/>
  <c r="Z32" i="7" s="1"/>
  <c r="X32" i="7"/>
  <c r="T32" i="7"/>
  <c r="S32" i="7"/>
  <c r="AB31" i="7"/>
  <c r="AA31" i="7"/>
  <c r="W31" i="7"/>
  <c r="Z31" i="7" s="1"/>
  <c r="X31" i="7"/>
  <c r="T31" i="7"/>
  <c r="S31" i="7"/>
  <c r="AB30" i="7"/>
  <c r="AA30" i="7"/>
  <c r="W30" i="7"/>
  <c r="Z30" i="7" s="1"/>
  <c r="X30" i="7"/>
  <c r="T30" i="7"/>
  <c r="S30" i="7"/>
  <c r="AB29" i="7"/>
  <c r="AA29" i="7"/>
  <c r="W29" i="7"/>
  <c r="Z29" i="7" s="1"/>
  <c r="X29" i="7"/>
  <c r="T29" i="7"/>
  <c r="S29" i="7"/>
  <c r="AB28" i="7"/>
  <c r="AA28" i="7"/>
  <c r="W28" i="7"/>
  <c r="Z28" i="7" s="1"/>
  <c r="X28" i="7"/>
  <c r="T28" i="7"/>
  <c r="S28" i="7"/>
  <c r="AB27" i="7"/>
  <c r="AA27" i="7"/>
  <c r="W27" i="7"/>
  <c r="Z27" i="7" s="1"/>
  <c r="X27" i="7"/>
  <c r="T27" i="7"/>
  <c r="S27" i="7"/>
  <c r="AB26" i="7"/>
  <c r="AA26" i="7"/>
  <c r="W26" i="7"/>
  <c r="Z26" i="7" s="1"/>
  <c r="X26" i="7"/>
  <c r="T26" i="7"/>
  <c r="S26" i="7"/>
  <c r="AB25" i="7"/>
  <c r="AA25" i="7"/>
  <c r="W25" i="7"/>
  <c r="Z25" i="7" s="1"/>
  <c r="X25" i="7"/>
  <c r="T25" i="7"/>
  <c r="S25" i="7"/>
  <c r="AB24" i="7"/>
  <c r="AA24" i="7"/>
  <c r="W24" i="7"/>
  <c r="Z24" i="7" s="1"/>
  <c r="X24" i="7"/>
  <c r="T24" i="7"/>
  <c r="S24" i="7"/>
  <c r="AB23" i="7"/>
  <c r="AA23" i="7"/>
  <c r="W23" i="7"/>
  <c r="Z23" i="7" s="1"/>
  <c r="X23" i="7"/>
  <c r="T23" i="7"/>
  <c r="S23" i="7"/>
  <c r="AB22" i="7"/>
  <c r="AA22" i="7"/>
  <c r="W22" i="7"/>
  <c r="Z22" i="7" s="1"/>
  <c r="X22" i="7"/>
  <c r="T22" i="7"/>
  <c r="S22" i="7"/>
  <c r="AB21" i="7"/>
  <c r="AA21" i="7"/>
  <c r="W21" i="7"/>
  <c r="Z21" i="7" s="1"/>
  <c r="X21" i="7"/>
  <c r="T21" i="7"/>
  <c r="S21" i="7"/>
  <c r="AB20" i="7"/>
  <c r="AA20" i="7"/>
  <c r="W20" i="7"/>
  <c r="Z20" i="7" s="1"/>
  <c r="X20" i="7"/>
  <c r="T20" i="7"/>
  <c r="S20" i="7"/>
  <c r="AB19" i="7"/>
  <c r="AA19" i="7"/>
  <c r="W19" i="7"/>
  <c r="Z19" i="7" s="1"/>
  <c r="X19" i="7"/>
  <c r="T19" i="7"/>
  <c r="S19" i="7"/>
  <c r="AB18" i="7"/>
  <c r="AA18" i="7"/>
  <c r="W18" i="7"/>
  <c r="Z18" i="7" s="1"/>
  <c r="X18" i="7"/>
  <c r="T18" i="7"/>
  <c r="S18" i="7"/>
  <c r="AB17" i="7"/>
  <c r="AA17" i="7"/>
  <c r="W17" i="7"/>
  <c r="Z17" i="7" s="1"/>
  <c r="X17" i="7"/>
  <c r="T17" i="7"/>
  <c r="S17" i="7"/>
  <c r="AB16" i="7"/>
  <c r="AA16" i="7"/>
  <c r="W16" i="7"/>
  <c r="Z16" i="7" s="1"/>
  <c r="X16" i="7"/>
  <c r="T16" i="7"/>
  <c r="S16" i="7"/>
  <c r="AB15" i="7"/>
  <c r="AA15" i="7"/>
  <c r="W15" i="7"/>
  <c r="Z15" i="7" s="1"/>
  <c r="X15" i="7"/>
  <c r="T15" i="7"/>
  <c r="S15" i="7"/>
  <c r="AB14" i="7"/>
  <c r="AA14" i="7"/>
  <c r="W14" i="7"/>
  <c r="Z14" i="7" s="1"/>
  <c r="X14" i="7"/>
  <c r="T14" i="7"/>
  <c r="S14" i="7"/>
  <c r="AB13" i="7"/>
  <c r="AA13" i="7"/>
  <c r="W13" i="7"/>
  <c r="Z13" i="7" s="1"/>
  <c r="X13" i="7"/>
  <c r="T13" i="7"/>
  <c r="S13" i="7"/>
  <c r="AB12" i="7"/>
  <c r="AA12" i="7"/>
  <c r="W12" i="7"/>
  <c r="Z12" i="7" s="1"/>
  <c r="X12" i="7"/>
  <c r="T12" i="7"/>
  <c r="S12" i="7"/>
  <c r="AB11" i="7"/>
  <c r="AA11" i="7"/>
  <c r="W11" i="7"/>
  <c r="Z11" i="7" s="1"/>
  <c r="X11" i="7"/>
  <c r="T11" i="7"/>
  <c r="S11" i="7"/>
  <c r="AB10" i="7"/>
  <c r="AA10" i="7"/>
  <c r="W10" i="7"/>
  <c r="Z10" i="7" s="1"/>
  <c r="X10" i="7"/>
  <c r="T10" i="7"/>
  <c r="S10" i="7"/>
  <c r="AB9" i="7"/>
  <c r="AA9" i="7"/>
  <c r="W9" i="7"/>
  <c r="Z9" i="7" s="1"/>
  <c r="X9" i="7"/>
  <c r="T9" i="7"/>
  <c r="S9" i="7"/>
  <c r="AB8" i="7"/>
  <c r="AA8" i="7"/>
  <c r="W8" i="7"/>
  <c r="Z8" i="7" s="1"/>
  <c r="X8" i="7"/>
  <c r="T8" i="7"/>
  <c r="S8" i="7"/>
  <c r="AB7" i="7"/>
  <c r="AA7" i="7"/>
  <c r="W7" i="7"/>
  <c r="Z7" i="7" s="1"/>
  <c r="X7" i="7"/>
  <c r="T7" i="7"/>
  <c r="S7" i="7"/>
  <c r="AB6" i="7"/>
  <c r="AA6" i="7"/>
  <c r="W6" i="7"/>
  <c r="Z6" i="7" s="1"/>
  <c r="X6" i="7"/>
  <c r="T6" i="7"/>
  <c r="S6" i="7"/>
  <c r="AB5" i="7"/>
  <c r="AA5" i="7"/>
  <c r="W5" i="7"/>
  <c r="Z5" i="7" s="1"/>
  <c r="X5" i="7"/>
  <c r="T5" i="7"/>
  <c r="S5" i="7"/>
  <c r="AB4" i="7"/>
  <c r="AA4" i="7"/>
  <c r="AB3" i="7"/>
  <c r="AA3" i="7"/>
  <c r="W3" i="7"/>
  <c r="Y3" i="7" s="1"/>
  <c r="X3" i="7"/>
  <c r="T3" i="7"/>
  <c r="S3" i="7"/>
  <c r="AB2" i="7"/>
  <c r="AA2" i="7"/>
  <c r="W2" i="7"/>
  <c r="Y2" i="7" s="1"/>
  <c r="X2" i="7"/>
  <c r="T2" i="7"/>
  <c r="S2" i="7"/>
  <c r="AM159" i="27"/>
  <c r="AL159" i="27"/>
  <c r="AJ159" i="27"/>
  <c r="AK159" i="27" s="1"/>
  <c r="AH159" i="27"/>
  <c r="AE159" i="27"/>
  <c r="AD159" i="27"/>
  <c r="AF159" i="27" s="1"/>
  <c r="AA159" i="27"/>
  <c r="AM158" i="27"/>
  <c r="AL158" i="27"/>
  <c r="AJ158" i="27"/>
  <c r="AK158" i="27" s="1"/>
  <c r="AH158" i="27"/>
  <c r="AE158" i="27"/>
  <c r="AD158" i="27"/>
  <c r="AG158" i="27" s="1"/>
  <c r="AA158" i="27"/>
  <c r="AM157" i="27"/>
  <c r="AL157" i="27"/>
  <c r="AJ157" i="27"/>
  <c r="AK157" i="27" s="1"/>
  <c r="AH157" i="27"/>
  <c r="AE157" i="27"/>
  <c r="AD157" i="27"/>
  <c r="AF157" i="27" s="1"/>
  <c r="AA157" i="27"/>
  <c r="AM156" i="27"/>
  <c r="AL156" i="27"/>
  <c r="AJ156" i="27"/>
  <c r="AK156" i="27" s="1"/>
  <c r="AH156" i="27"/>
  <c r="AE156" i="27"/>
  <c r="AD156" i="27"/>
  <c r="AG156" i="27" s="1"/>
  <c r="AA156" i="27"/>
  <c r="AM155" i="27"/>
  <c r="AL155" i="27"/>
  <c r="AJ155" i="27"/>
  <c r="AK155" i="27" s="1"/>
  <c r="AH155" i="27"/>
  <c r="AE155" i="27"/>
  <c r="AD155" i="27"/>
  <c r="AF155" i="27" s="1"/>
  <c r="AA155" i="27"/>
  <c r="AM154" i="27"/>
  <c r="AL154" i="27"/>
  <c r="AJ154" i="27"/>
  <c r="AK154" i="27" s="1"/>
  <c r="AH154" i="27"/>
  <c r="AE154" i="27"/>
  <c r="AD154" i="27"/>
  <c r="AG154" i="27" s="1"/>
  <c r="AA154" i="27"/>
  <c r="AM153" i="27"/>
  <c r="AL153" i="27"/>
  <c r="AJ153" i="27"/>
  <c r="AK153" i="27" s="1"/>
  <c r="AH153" i="27"/>
  <c r="AE153" i="27"/>
  <c r="AD153" i="27"/>
  <c r="AF153" i="27" s="1"/>
  <c r="AA153" i="27"/>
  <c r="AM152" i="27"/>
  <c r="AL152" i="27"/>
  <c r="AJ152" i="27"/>
  <c r="AK152" i="27" s="1"/>
  <c r="AH152" i="27"/>
  <c r="AE152" i="27"/>
  <c r="AD152" i="27"/>
  <c r="AG152" i="27" s="1"/>
  <c r="AA152" i="27"/>
  <c r="AM151" i="27"/>
  <c r="AL151" i="27"/>
  <c r="AJ151" i="27"/>
  <c r="AK151" i="27" s="1"/>
  <c r="AH151" i="27"/>
  <c r="AE151" i="27"/>
  <c r="AD151" i="27"/>
  <c r="AF151" i="27" s="1"/>
  <c r="AA151" i="27"/>
  <c r="AM150" i="27"/>
  <c r="AL150" i="27"/>
  <c r="AJ150" i="27"/>
  <c r="AK150" i="27" s="1"/>
  <c r="AH150" i="27"/>
  <c r="AE150" i="27"/>
  <c r="AD150" i="27"/>
  <c r="AG150" i="27" s="1"/>
  <c r="AA150" i="27"/>
  <c r="AM149" i="27"/>
  <c r="AL149" i="27"/>
  <c r="AJ149" i="27"/>
  <c r="AK149" i="27" s="1"/>
  <c r="AH149" i="27"/>
  <c r="AE149" i="27"/>
  <c r="AD149" i="27"/>
  <c r="AF149" i="27" s="1"/>
  <c r="AA149" i="27"/>
  <c r="AM148" i="27"/>
  <c r="AL148" i="27"/>
  <c r="AJ148" i="27"/>
  <c r="AK148" i="27" s="1"/>
  <c r="AH148" i="27"/>
  <c r="AE148" i="27"/>
  <c r="AD148" i="27"/>
  <c r="AG148" i="27" s="1"/>
  <c r="AA148" i="27"/>
  <c r="AM147" i="27"/>
  <c r="AL147" i="27"/>
  <c r="AJ147" i="27"/>
  <c r="AK147" i="27" s="1"/>
  <c r="AH147" i="27"/>
  <c r="AE147" i="27"/>
  <c r="AD147" i="27"/>
  <c r="AF147" i="27" s="1"/>
  <c r="AA147" i="27"/>
  <c r="AM146" i="27"/>
  <c r="AL146" i="27"/>
  <c r="AJ146" i="27"/>
  <c r="AK146" i="27" s="1"/>
  <c r="AH146" i="27"/>
  <c r="AE146" i="27"/>
  <c r="AD146" i="27"/>
  <c r="AG146" i="27" s="1"/>
  <c r="AA146" i="27"/>
  <c r="AM145" i="27"/>
  <c r="AL145" i="27"/>
  <c r="AJ145" i="27"/>
  <c r="AK145" i="27" s="1"/>
  <c r="AH145" i="27"/>
  <c r="AE145" i="27"/>
  <c r="AD145" i="27"/>
  <c r="AF145" i="27" s="1"/>
  <c r="AA145" i="27"/>
  <c r="AM144" i="27"/>
  <c r="AL144" i="27"/>
  <c r="AJ144" i="27"/>
  <c r="AK144" i="27" s="1"/>
  <c r="AH144" i="27"/>
  <c r="AE144" i="27"/>
  <c r="AD144" i="27"/>
  <c r="AG144" i="27" s="1"/>
  <c r="AA144" i="27"/>
  <c r="AM143" i="27"/>
  <c r="AL143" i="27"/>
  <c r="AJ143" i="27"/>
  <c r="AK143" i="27" s="1"/>
  <c r="AH143" i="27"/>
  <c r="AE143" i="27"/>
  <c r="AD143" i="27"/>
  <c r="AF143" i="27" s="1"/>
  <c r="AA143" i="27"/>
  <c r="AM142" i="27"/>
  <c r="AL142" i="27"/>
  <c r="AJ142" i="27"/>
  <c r="AK142" i="27" s="1"/>
  <c r="AH142" i="27"/>
  <c r="AE142" i="27"/>
  <c r="AD142" i="27"/>
  <c r="AG142" i="27" s="1"/>
  <c r="AA142" i="27"/>
  <c r="AM141" i="27"/>
  <c r="AL141" i="27"/>
  <c r="AJ141" i="27"/>
  <c r="AK141" i="27" s="1"/>
  <c r="AH141" i="27"/>
  <c r="AE141" i="27"/>
  <c r="AD141" i="27"/>
  <c r="AF141" i="27" s="1"/>
  <c r="AA141" i="27"/>
  <c r="AM140" i="27"/>
  <c r="AL140" i="27"/>
  <c r="AJ140" i="27"/>
  <c r="AK140" i="27" s="1"/>
  <c r="AH140" i="27"/>
  <c r="AE140" i="27"/>
  <c r="AD140" i="27"/>
  <c r="AG140" i="27" s="1"/>
  <c r="AA140" i="27"/>
  <c r="AM139" i="27"/>
  <c r="AL139" i="27"/>
  <c r="AJ139" i="27"/>
  <c r="AK139" i="27" s="1"/>
  <c r="AH139" i="27"/>
  <c r="AE139" i="27"/>
  <c r="AD139" i="27"/>
  <c r="AF139" i="27" s="1"/>
  <c r="AA139" i="27"/>
  <c r="AM138" i="27"/>
  <c r="AL138" i="27"/>
  <c r="AJ138" i="27"/>
  <c r="AK138" i="27" s="1"/>
  <c r="AH138" i="27"/>
  <c r="AE138" i="27"/>
  <c r="AD138" i="27"/>
  <c r="AG138" i="27" s="1"/>
  <c r="AA138" i="27"/>
  <c r="AM137" i="27"/>
  <c r="AL137" i="27"/>
  <c r="AJ137" i="27"/>
  <c r="AK137" i="27" s="1"/>
  <c r="AH137" i="27"/>
  <c r="AE137" i="27"/>
  <c r="AD137" i="27"/>
  <c r="AF137" i="27" s="1"/>
  <c r="AA137" i="27"/>
  <c r="AM136" i="27"/>
  <c r="AL136" i="27"/>
  <c r="AJ136" i="27"/>
  <c r="AK136" i="27" s="1"/>
  <c r="AH136" i="27"/>
  <c r="AE136" i="27"/>
  <c r="AD136" i="27"/>
  <c r="AG136" i="27" s="1"/>
  <c r="AA136" i="27"/>
  <c r="AM135" i="27"/>
  <c r="AL135" i="27"/>
  <c r="AJ135" i="27"/>
  <c r="AK135" i="27" s="1"/>
  <c r="AH135" i="27"/>
  <c r="AE135" i="27"/>
  <c r="AD135" i="27"/>
  <c r="AF135" i="27" s="1"/>
  <c r="AA135" i="27"/>
  <c r="AM134" i="27"/>
  <c r="AL134" i="27"/>
  <c r="AJ134" i="27"/>
  <c r="AK134" i="27" s="1"/>
  <c r="AH134" i="27"/>
  <c r="AE134" i="27"/>
  <c r="AD134" i="27"/>
  <c r="AG134" i="27" s="1"/>
  <c r="AA134" i="27"/>
  <c r="AM133" i="27"/>
  <c r="AL133" i="27"/>
  <c r="AJ133" i="27"/>
  <c r="AK133" i="27" s="1"/>
  <c r="AH133" i="27"/>
  <c r="AE133" i="27"/>
  <c r="AD133" i="27"/>
  <c r="AF133" i="27" s="1"/>
  <c r="AA133" i="27"/>
  <c r="AM132" i="27"/>
  <c r="AL132" i="27"/>
  <c r="AJ132" i="27"/>
  <c r="AK132" i="27" s="1"/>
  <c r="AH132" i="27"/>
  <c r="AE132" i="27"/>
  <c r="AD132" i="27"/>
  <c r="AG132" i="27" s="1"/>
  <c r="AA132" i="27"/>
  <c r="AM131" i="27"/>
  <c r="AL131" i="27"/>
  <c r="AJ131" i="27"/>
  <c r="AK131" i="27" s="1"/>
  <c r="AH131" i="27"/>
  <c r="AE131" i="27"/>
  <c r="AD131" i="27"/>
  <c r="AF131" i="27" s="1"/>
  <c r="AA131" i="27"/>
  <c r="AM130" i="27"/>
  <c r="AL130" i="27"/>
  <c r="AJ130" i="27"/>
  <c r="AK130" i="27" s="1"/>
  <c r="AH130" i="27"/>
  <c r="AE130" i="27"/>
  <c r="AD130" i="27"/>
  <c r="AG130" i="27" s="1"/>
  <c r="AA130" i="27"/>
  <c r="AM129" i="27"/>
  <c r="AL129" i="27"/>
  <c r="AJ129" i="27"/>
  <c r="AK129" i="27" s="1"/>
  <c r="AH129" i="27"/>
  <c r="AE129" i="27"/>
  <c r="AD129" i="27"/>
  <c r="AF129" i="27" s="1"/>
  <c r="AA129" i="27"/>
  <c r="AM128" i="27"/>
  <c r="AL128" i="27"/>
  <c r="AJ128" i="27"/>
  <c r="AK128" i="27" s="1"/>
  <c r="AH128" i="27"/>
  <c r="AE128" i="27"/>
  <c r="AD128" i="27"/>
  <c r="AG128" i="27" s="1"/>
  <c r="AA128" i="27"/>
  <c r="AM127" i="27"/>
  <c r="AL127" i="27"/>
  <c r="AJ127" i="27"/>
  <c r="AK127" i="27" s="1"/>
  <c r="AH127" i="27"/>
  <c r="AE127" i="27"/>
  <c r="AD127" i="27"/>
  <c r="AF127" i="27" s="1"/>
  <c r="AA127" i="27"/>
  <c r="AM126" i="27"/>
  <c r="AL126" i="27"/>
  <c r="AJ126" i="27"/>
  <c r="AK126" i="27" s="1"/>
  <c r="AH126" i="27"/>
  <c r="AE126" i="27"/>
  <c r="AD126" i="27"/>
  <c r="AG126" i="27" s="1"/>
  <c r="AA126" i="27"/>
  <c r="AM125" i="27"/>
  <c r="AL125" i="27"/>
  <c r="AJ125" i="27"/>
  <c r="AK125" i="27" s="1"/>
  <c r="AH125" i="27"/>
  <c r="AE125" i="27"/>
  <c r="AD125" i="27"/>
  <c r="AF125" i="27" s="1"/>
  <c r="AA125" i="27"/>
  <c r="AM124" i="27"/>
  <c r="AL124" i="27"/>
  <c r="AJ124" i="27"/>
  <c r="AK124" i="27" s="1"/>
  <c r="AH124" i="27"/>
  <c r="AE124" i="27"/>
  <c r="AD124" i="27"/>
  <c r="AG124" i="27" s="1"/>
  <c r="AA124" i="27"/>
  <c r="AM123" i="27"/>
  <c r="AL123" i="27"/>
  <c r="AJ123" i="27"/>
  <c r="AK123" i="27" s="1"/>
  <c r="AH123" i="27"/>
  <c r="AE123" i="27"/>
  <c r="AD123" i="27"/>
  <c r="AF123" i="27" s="1"/>
  <c r="AA123" i="27"/>
  <c r="AM122" i="27"/>
  <c r="AL122" i="27"/>
  <c r="AJ122" i="27"/>
  <c r="AK122" i="27" s="1"/>
  <c r="AH122" i="27"/>
  <c r="AE122" i="27"/>
  <c r="AD122" i="27"/>
  <c r="AG122" i="27" s="1"/>
  <c r="AA122" i="27"/>
  <c r="AM121" i="27"/>
  <c r="AL121" i="27"/>
  <c r="AJ121" i="27"/>
  <c r="AK121" i="27" s="1"/>
  <c r="AH121" i="27"/>
  <c r="AE121" i="27"/>
  <c r="AD121" i="27"/>
  <c r="AF121" i="27" s="1"/>
  <c r="AA121" i="27"/>
  <c r="AM120" i="27"/>
  <c r="AL120" i="27"/>
  <c r="AJ120" i="27"/>
  <c r="AK120" i="27" s="1"/>
  <c r="AH120" i="27"/>
  <c r="AE120" i="27"/>
  <c r="AD120" i="27"/>
  <c r="AG120" i="27" s="1"/>
  <c r="AA120" i="27"/>
  <c r="AM119" i="27"/>
  <c r="AL119" i="27"/>
  <c r="AJ119" i="27"/>
  <c r="AK119" i="27" s="1"/>
  <c r="AH119" i="27"/>
  <c r="AE119" i="27"/>
  <c r="AD119" i="27"/>
  <c r="AF119" i="27" s="1"/>
  <c r="AA119" i="27"/>
  <c r="AM118" i="27"/>
  <c r="AL118" i="27"/>
  <c r="AJ118" i="27"/>
  <c r="AK118" i="27" s="1"/>
  <c r="AH118" i="27"/>
  <c r="AE118" i="27"/>
  <c r="AD118" i="27"/>
  <c r="AG118" i="27" s="1"/>
  <c r="AA118" i="27"/>
  <c r="AM117" i="27"/>
  <c r="AL117" i="27"/>
  <c r="AJ117" i="27"/>
  <c r="AK117" i="27" s="1"/>
  <c r="AH117" i="27"/>
  <c r="AE117" i="27"/>
  <c r="AD117" i="27"/>
  <c r="AF117" i="27" s="1"/>
  <c r="AA117" i="27"/>
  <c r="AM116" i="27"/>
  <c r="AL116" i="27"/>
  <c r="AJ116" i="27"/>
  <c r="AK116" i="27" s="1"/>
  <c r="AH116" i="27"/>
  <c r="AE116" i="27"/>
  <c r="AD116" i="27"/>
  <c r="AG116" i="27" s="1"/>
  <c r="AA116" i="27"/>
  <c r="AM115" i="27"/>
  <c r="AL115" i="27"/>
  <c r="AJ115" i="27"/>
  <c r="AK115" i="27" s="1"/>
  <c r="AH115" i="27"/>
  <c r="AE115" i="27"/>
  <c r="AD115" i="27"/>
  <c r="AF115" i="27" s="1"/>
  <c r="AA115" i="27"/>
  <c r="AM114" i="27"/>
  <c r="AL114" i="27"/>
  <c r="AJ114" i="27"/>
  <c r="AK114" i="27" s="1"/>
  <c r="AH114" i="27"/>
  <c r="AE114" i="27"/>
  <c r="AD114" i="27"/>
  <c r="AG114" i="27" s="1"/>
  <c r="AA114" i="27"/>
  <c r="AM113" i="27"/>
  <c r="AL113" i="27"/>
  <c r="AJ113" i="27"/>
  <c r="AK113" i="27" s="1"/>
  <c r="AH113" i="27"/>
  <c r="AE113" i="27"/>
  <c r="AD113" i="27"/>
  <c r="AF113" i="27" s="1"/>
  <c r="AA113" i="27"/>
  <c r="AM112" i="27"/>
  <c r="AL112" i="27"/>
  <c r="AJ112" i="27"/>
  <c r="AK112" i="27" s="1"/>
  <c r="AH112" i="27"/>
  <c r="AE112" i="27"/>
  <c r="AD112" i="27"/>
  <c r="AG112" i="27" s="1"/>
  <c r="AA112" i="27"/>
  <c r="AM111" i="27"/>
  <c r="AL111" i="27"/>
  <c r="AJ111" i="27"/>
  <c r="AK111" i="27" s="1"/>
  <c r="AH111" i="27"/>
  <c r="AE111" i="27"/>
  <c r="AD111" i="27"/>
  <c r="AF111" i="27" s="1"/>
  <c r="AA111" i="27"/>
  <c r="AM110" i="27"/>
  <c r="AL110" i="27"/>
  <c r="AJ110" i="27"/>
  <c r="AK110" i="27" s="1"/>
  <c r="AH110" i="27"/>
  <c r="AE110" i="27"/>
  <c r="AD110" i="27"/>
  <c r="AG110" i="27" s="1"/>
  <c r="AA110" i="27"/>
  <c r="AM109" i="27"/>
  <c r="AL109" i="27"/>
  <c r="AJ109" i="27"/>
  <c r="AK109" i="27" s="1"/>
  <c r="AH109" i="27"/>
  <c r="AE109" i="27"/>
  <c r="AD109" i="27"/>
  <c r="AF109" i="27" s="1"/>
  <c r="AA109" i="27"/>
  <c r="AM108" i="27"/>
  <c r="AL108" i="27"/>
  <c r="AJ108" i="27"/>
  <c r="AK108" i="27" s="1"/>
  <c r="AH108" i="27"/>
  <c r="AE108" i="27"/>
  <c r="AD108" i="27"/>
  <c r="AG108" i="27" s="1"/>
  <c r="AA108" i="27"/>
  <c r="AM107" i="27"/>
  <c r="AL107" i="27"/>
  <c r="AJ107" i="27"/>
  <c r="AK107" i="27" s="1"/>
  <c r="AH107" i="27"/>
  <c r="AE107" i="27"/>
  <c r="AD107" i="27"/>
  <c r="AF107" i="27" s="1"/>
  <c r="AA107" i="27"/>
  <c r="AM106" i="27"/>
  <c r="AL106" i="27"/>
  <c r="AJ106" i="27"/>
  <c r="AK106" i="27" s="1"/>
  <c r="AH106" i="27"/>
  <c r="AE106" i="27"/>
  <c r="AD106" i="27"/>
  <c r="AG106" i="27" s="1"/>
  <c r="AA106" i="27"/>
  <c r="AM105" i="27"/>
  <c r="AL105" i="27"/>
  <c r="AJ105" i="27"/>
  <c r="AK105" i="27" s="1"/>
  <c r="AH105" i="27"/>
  <c r="AE105" i="27"/>
  <c r="AD105" i="27"/>
  <c r="AF105" i="27" s="1"/>
  <c r="AA105" i="27"/>
  <c r="AM104" i="27"/>
  <c r="AL104" i="27"/>
  <c r="AJ104" i="27"/>
  <c r="AK104" i="27" s="1"/>
  <c r="AH104" i="27"/>
  <c r="AE104" i="27"/>
  <c r="AD104" i="27"/>
  <c r="AG104" i="27" s="1"/>
  <c r="AA104" i="27"/>
  <c r="AM103" i="27"/>
  <c r="AL103" i="27"/>
  <c r="AJ103" i="27"/>
  <c r="AK103" i="27" s="1"/>
  <c r="AH103" i="27"/>
  <c r="AE103" i="27"/>
  <c r="AD103" i="27"/>
  <c r="AF103" i="27" s="1"/>
  <c r="AA103" i="27"/>
  <c r="AM102" i="27"/>
  <c r="AL102" i="27"/>
  <c r="AJ102" i="27"/>
  <c r="AK102" i="27" s="1"/>
  <c r="AH102" i="27"/>
  <c r="AE102" i="27"/>
  <c r="AD102" i="27"/>
  <c r="AG102" i="27" s="1"/>
  <c r="AA102" i="27"/>
  <c r="AM101" i="27"/>
  <c r="AL101" i="27"/>
  <c r="AJ101" i="27"/>
  <c r="AK101" i="27" s="1"/>
  <c r="AH101" i="27"/>
  <c r="AE101" i="27"/>
  <c r="AD101" i="27"/>
  <c r="AF101" i="27" s="1"/>
  <c r="AA101" i="27"/>
  <c r="AM100" i="27"/>
  <c r="AL100" i="27"/>
  <c r="AJ100" i="27"/>
  <c r="AK100" i="27" s="1"/>
  <c r="AH100" i="27"/>
  <c r="AE100" i="27"/>
  <c r="AD100" i="27"/>
  <c r="AG100" i="27" s="1"/>
  <c r="AA100" i="27"/>
  <c r="AM99" i="27"/>
  <c r="AL99" i="27"/>
  <c r="AJ99" i="27"/>
  <c r="AK99" i="27" s="1"/>
  <c r="AH99" i="27"/>
  <c r="AE99" i="27"/>
  <c r="AD99" i="27"/>
  <c r="AF99" i="27" s="1"/>
  <c r="AA99" i="27"/>
  <c r="AM98" i="27"/>
  <c r="AL98" i="27"/>
  <c r="AJ98" i="27"/>
  <c r="AK98" i="27" s="1"/>
  <c r="AH98" i="27"/>
  <c r="AE98" i="27"/>
  <c r="AD98" i="27"/>
  <c r="AG98" i="27" s="1"/>
  <c r="AA98" i="27"/>
  <c r="AM97" i="27"/>
  <c r="AL97" i="27"/>
  <c r="AJ97" i="27"/>
  <c r="AK97" i="27" s="1"/>
  <c r="AH97" i="27"/>
  <c r="AE97" i="27"/>
  <c r="AD97" i="27"/>
  <c r="AF97" i="27" s="1"/>
  <c r="AA97" i="27"/>
  <c r="AM96" i="27"/>
  <c r="AL96" i="27"/>
  <c r="AJ96" i="27"/>
  <c r="AK96" i="27" s="1"/>
  <c r="AH96" i="27"/>
  <c r="AE96" i="27"/>
  <c r="AD96" i="27"/>
  <c r="AG96" i="27" s="1"/>
  <c r="AA96" i="27"/>
  <c r="AM95" i="27"/>
  <c r="AL95" i="27"/>
  <c r="AJ95" i="27"/>
  <c r="AK95" i="27" s="1"/>
  <c r="AH95" i="27"/>
  <c r="AE95" i="27"/>
  <c r="AD95" i="27"/>
  <c r="AF95" i="27" s="1"/>
  <c r="AA95" i="27"/>
  <c r="AM94" i="27"/>
  <c r="AL94" i="27"/>
  <c r="AJ94" i="27"/>
  <c r="AK94" i="27" s="1"/>
  <c r="AH94" i="27"/>
  <c r="AE94" i="27"/>
  <c r="AD94" i="27"/>
  <c r="AG94" i="27" s="1"/>
  <c r="AA94" i="27"/>
  <c r="AM93" i="27"/>
  <c r="AL93" i="27"/>
  <c r="AJ93" i="27"/>
  <c r="AK93" i="27" s="1"/>
  <c r="AH93" i="27"/>
  <c r="AE93" i="27"/>
  <c r="AD93" i="27"/>
  <c r="AF93" i="27" s="1"/>
  <c r="AA93" i="27"/>
  <c r="AM92" i="27"/>
  <c r="AL92" i="27"/>
  <c r="AJ92" i="27"/>
  <c r="AK92" i="27" s="1"/>
  <c r="AH92" i="27"/>
  <c r="AE92" i="27"/>
  <c r="AD92" i="27"/>
  <c r="AG92" i="27" s="1"/>
  <c r="AA92" i="27"/>
  <c r="AM91" i="27"/>
  <c r="AL91" i="27"/>
  <c r="AJ91" i="27"/>
  <c r="AK91" i="27" s="1"/>
  <c r="AH91" i="27"/>
  <c r="AE91" i="27"/>
  <c r="AD91" i="27"/>
  <c r="AF91" i="27" s="1"/>
  <c r="AA91" i="27"/>
  <c r="AM90" i="27"/>
  <c r="AL90" i="27"/>
  <c r="AJ90" i="27"/>
  <c r="AK90" i="27" s="1"/>
  <c r="AH90" i="27"/>
  <c r="AE90" i="27"/>
  <c r="AD90" i="27"/>
  <c r="AG90" i="27" s="1"/>
  <c r="AA90" i="27"/>
  <c r="AM89" i="27"/>
  <c r="AL89" i="27"/>
  <c r="AJ89" i="27"/>
  <c r="AK89" i="27" s="1"/>
  <c r="AH89" i="27"/>
  <c r="AE89" i="27"/>
  <c r="AD89" i="27"/>
  <c r="AG89" i="27" s="1"/>
  <c r="AA89" i="27"/>
  <c r="AM88" i="27"/>
  <c r="AL88" i="27"/>
  <c r="AJ88" i="27"/>
  <c r="AK88" i="27" s="1"/>
  <c r="AH88" i="27"/>
  <c r="AE88" i="27"/>
  <c r="AD88" i="27"/>
  <c r="AA88" i="27"/>
  <c r="AM87" i="27"/>
  <c r="AL87" i="27"/>
  <c r="AJ87" i="27"/>
  <c r="AK87" i="27" s="1"/>
  <c r="AH87" i="27"/>
  <c r="AE87" i="27"/>
  <c r="AD87" i="27"/>
  <c r="AF87" i="27" s="1"/>
  <c r="AA87" i="27"/>
  <c r="AM86" i="27"/>
  <c r="AL86" i="27"/>
  <c r="AJ86" i="27"/>
  <c r="AK86" i="27" s="1"/>
  <c r="AH86" i="27"/>
  <c r="AE86" i="27"/>
  <c r="AD86" i="27"/>
  <c r="AG86" i="27" s="1"/>
  <c r="AA86" i="27"/>
  <c r="AM85" i="27"/>
  <c r="AL85" i="27"/>
  <c r="AJ85" i="27"/>
  <c r="AK85" i="27" s="1"/>
  <c r="AH85" i="27"/>
  <c r="AE85" i="27"/>
  <c r="AD85" i="27"/>
  <c r="AG85" i="27" s="1"/>
  <c r="AA85" i="27"/>
  <c r="AM84" i="27"/>
  <c r="AL84" i="27"/>
  <c r="AJ84" i="27"/>
  <c r="AK84" i="27" s="1"/>
  <c r="AH84" i="27"/>
  <c r="AE84" i="27"/>
  <c r="AD84" i="27"/>
  <c r="AA84" i="27"/>
  <c r="AM83" i="27"/>
  <c r="AL83" i="27"/>
  <c r="AJ83" i="27"/>
  <c r="AK83" i="27" s="1"/>
  <c r="AH83" i="27"/>
  <c r="AE83" i="27"/>
  <c r="AD83" i="27"/>
  <c r="AF83" i="27" s="1"/>
  <c r="AA83" i="27"/>
  <c r="AM82" i="27"/>
  <c r="AL82" i="27"/>
  <c r="AJ82" i="27"/>
  <c r="AK82" i="27" s="1"/>
  <c r="AH82" i="27"/>
  <c r="AE82" i="27"/>
  <c r="AD82" i="27"/>
  <c r="AG82" i="27" s="1"/>
  <c r="AA82" i="27"/>
  <c r="AM81" i="27"/>
  <c r="AL81" i="27"/>
  <c r="AJ81" i="27"/>
  <c r="AK81" i="27" s="1"/>
  <c r="AH81" i="27"/>
  <c r="AE81" i="27"/>
  <c r="AD81" i="27"/>
  <c r="AG81" i="27" s="1"/>
  <c r="AA81" i="27"/>
  <c r="AM80" i="27"/>
  <c r="AL80" i="27"/>
  <c r="AJ80" i="27"/>
  <c r="AK80" i="27" s="1"/>
  <c r="AH80" i="27"/>
  <c r="AE80" i="27"/>
  <c r="AD80" i="27"/>
  <c r="AG80" i="27" s="1"/>
  <c r="AA80" i="27"/>
  <c r="AM79" i="27"/>
  <c r="AL79" i="27"/>
  <c r="AJ79" i="27"/>
  <c r="AK79" i="27" s="1"/>
  <c r="AH79" i="27"/>
  <c r="AE79" i="27"/>
  <c r="AD79" i="27"/>
  <c r="AF79" i="27" s="1"/>
  <c r="AA79" i="27"/>
  <c r="AM78" i="27"/>
  <c r="AL78" i="27"/>
  <c r="AJ78" i="27"/>
  <c r="AK78" i="27" s="1"/>
  <c r="AH78" i="27"/>
  <c r="AE78" i="27"/>
  <c r="AD78" i="27"/>
  <c r="AG78" i="27" s="1"/>
  <c r="AA78" i="27"/>
  <c r="AM77" i="27"/>
  <c r="AL77" i="27"/>
  <c r="AJ77" i="27"/>
  <c r="AK77" i="27" s="1"/>
  <c r="AH77" i="27"/>
  <c r="AE77" i="27"/>
  <c r="AD77" i="27"/>
  <c r="AG77" i="27" s="1"/>
  <c r="AA77" i="27"/>
  <c r="AM76" i="27"/>
  <c r="AL76" i="27"/>
  <c r="AJ76" i="27"/>
  <c r="AK76" i="27" s="1"/>
  <c r="AH76" i="27"/>
  <c r="AE76" i="27"/>
  <c r="AD76" i="27"/>
  <c r="AG76" i="27" s="1"/>
  <c r="AA76" i="27"/>
  <c r="AM75" i="27"/>
  <c r="AL75" i="27"/>
  <c r="AJ75" i="27"/>
  <c r="AK75" i="27" s="1"/>
  <c r="AH75" i="27"/>
  <c r="AE75" i="27"/>
  <c r="AD75" i="27"/>
  <c r="AF75" i="27" s="1"/>
  <c r="AA75" i="27"/>
  <c r="AM74" i="27"/>
  <c r="AL74" i="27"/>
  <c r="AJ74" i="27"/>
  <c r="AK74" i="27" s="1"/>
  <c r="AH74" i="27"/>
  <c r="AE74" i="27"/>
  <c r="AD74" i="27"/>
  <c r="AG74" i="27" s="1"/>
  <c r="AA74" i="27"/>
  <c r="AM73" i="27"/>
  <c r="AL73" i="27"/>
  <c r="AJ73" i="27"/>
  <c r="AK73" i="27" s="1"/>
  <c r="AH73" i="27"/>
  <c r="AE73" i="27"/>
  <c r="AD73" i="27"/>
  <c r="AG73" i="27" s="1"/>
  <c r="AA73" i="27"/>
  <c r="AM72" i="27"/>
  <c r="AL72" i="27"/>
  <c r="AJ72" i="27"/>
  <c r="AK72" i="27" s="1"/>
  <c r="AH72" i="27"/>
  <c r="AE72" i="27"/>
  <c r="AD72" i="27"/>
  <c r="AG72" i="27" s="1"/>
  <c r="AA72" i="27"/>
  <c r="AM71" i="27"/>
  <c r="AL71" i="27"/>
  <c r="AJ71" i="27"/>
  <c r="AK71" i="27" s="1"/>
  <c r="AH71" i="27"/>
  <c r="AE71" i="27"/>
  <c r="AD71" i="27"/>
  <c r="AA71" i="27"/>
  <c r="AM70" i="27"/>
  <c r="AL70" i="27"/>
  <c r="AJ70" i="27"/>
  <c r="AK70" i="27" s="1"/>
  <c r="AH70" i="27"/>
  <c r="AE70" i="27"/>
  <c r="AD70" i="27"/>
  <c r="AG70" i="27" s="1"/>
  <c r="AA70" i="27"/>
  <c r="AM69" i="27"/>
  <c r="AL69" i="27"/>
  <c r="AJ69" i="27"/>
  <c r="AK69" i="27" s="1"/>
  <c r="AH69" i="27"/>
  <c r="AE69" i="27"/>
  <c r="AD69" i="27"/>
  <c r="AG69" i="27" s="1"/>
  <c r="AA69" i="27"/>
  <c r="AM68" i="27"/>
  <c r="AL68" i="27"/>
  <c r="AJ68" i="27"/>
  <c r="AK68" i="27" s="1"/>
  <c r="AH68" i="27"/>
  <c r="AE68" i="27"/>
  <c r="AD68" i="27"/>
  <c r="AG68" i="27" s="1"/>
  <c r="AA68" i="27"/>
  <c r="AM67" i="27"/>
  <c r="AL67" i="27"/>
  <c r="AJ67" i="27"/>
  <c r="AK67" i="27" s="1"/>
  <c r="AH67" i="27"/>
  <c r="AE67" i="27"/>
  <c r="AD67" i="27"/>
  <c r="AF67" i="27" s="1"/>
  <c r="AA67" i="27"/>
  <c r="AM66" i="27"/>
  <c r="AL66" i="27"/>
  <c r="AJ66" i="27"/>
  <c r="AK66" i="27" s="1"/>
  <c r="AH66" i="27"/>
  <c r="AE66" i="27"/>
  <c r="AD66" i="27"/>
  <c r="AG66" i="27" s="1"/>
  <c r="AA66" i="27"/>
  <c r="AM65" i="27"/>
  <c r="AL65" i="27"/>
  <c r="AJ65" i="27"/>
  <c r="AK65" i="27" s="1"/>
  <c r="AH65" i="27"/>
  <c r="AE65" i="27"/>
  <c r="AD65" i="27"/>
  <c r="AG65" i="27" s="1"/>
  <c r="AA65" i="27"/>
  <c r="AM64" i="27"/>
  <c r="AL64" i="27"/>
  <c r="AJ64" i="27"/>
  <c r="AK64" i="27" s="1"/>
  <c r="AH64" i="27"/>
  <c r="AE64" i="27"/>
  <c r="AD64" i="27"/>
  <c r="AG64" i="27" s="1"/>
  <c r="AA64" i="27"/>
  <c r="AM63" i="27"/>
  <c r="AL63" i="27"/>
  <c r="AJ63" i="27"/>
  <c r="AK63" i="27" s="1"/>
  <c r="AH63" i="27"/>
  <c r="AE63" i="27"/>
  <c r="AD63" i="27"/>
  <c r="AF63" i="27" s="1"/>
  <c r="AA63" i="27"/>
  <c r="AM62" i="27"/>
  <c r="AL62" i="27"/>
  <c r="AJ62" i="27"/>
  <c r="AK62" i="27" s="1"/>
  <c r="AH62" i="27"/>
  <c r="AE62" i="27"/>
  <c r="AD62" i="27"/>
  <c r="AG62" i="27" s="1"/>
  <c r="AA62" i="27"/>
  <c r="AM61" i="27"/>
  <c r="AL61" i="27"/>
  <c r="AJ61" i="27"/>
  <c r="AK61" i="27" s="1"/>
  <c r="AH61" i="27"/>
  <c r="AE61" i="27"/>
  <c r="AD61" i="27"/>
  <c r="AG61" i="27" s="1"/>
  <c r="AA61" i="27"/>
  <c r="AM60" i="27"/>
  <c r="AL60" i="27"/>
  <c r="AJ60" i="27"/>
  <c r="AK60" i="27" s="1"/>
  <c r="AH60" i="27"/>
  <c r="AE60" i="27"/>
  <c r="AD60" i="27"/>
  <c r="AG60" i="27" s="1"/>
  <c r="AA60" i="27"/>
  <c r="AM59" i="27"/>
  <c r="AL59" i="27"/>
  <c r="AJ59" i="27"/>
  <c r="AK59" i="27" s="1"/>
  <c r="AH59" i="27"/>
  <c r="AE59" i="27"/>
  <c r="AD59" i="27"/>
  <c r="AF59" i="27" s="1"/>
  <c r="AA59" i="27"/>
  <c r="AM58" i="27"/>
  <c r="AL58" i="27"/>
  <c r="AJ58" i="27"/>
  <c r="AK58" i="27" s="1"/>
  <c r="AH58" i="27"/>
  <c r="AE58" i="27"/>
  <c r="AD58" i="27"/>
  <c r="AG58" i="27" s="1"/>
  <c r="AA58" i="27"/>
  <c r="AM57" i="27"/>
  <c r="AL57" i="27"/>
  <c r="AJ57" i="27"/>
  <c r="AK57" i="27" s="1"/>
  <c r="AH57" i="27"/>
  <c r="AE57" i="27"/>
  <c r="AD57" i="27"/>
  <c r="AG57" i="27" s="1"/>
  <c r="AA57" i="27"/>
  <c r="AM56" i="27"/>
  <c r="AL56" i="27"/>
  <c r="AJ56" i="27"/>
  <c r="AK56" i="27" s="1"/>
  <c r="AH56" i="27"/>
  <c r="AE56" i="27"/>
  <c r="AD56" i="27"/>
  <c r="AG56" i="27" s="1"/>
  <c r="AA56" i="27"/>
  <c r="AM55" i="27"/>
  <c r="AL55" i="27"/>
  <c r="AJ55" i="27"/>
  <c r="AK55" i="27" s="1"/>
  <c r="AH55" i="27"/>
  <c r="AE55" i="27"/>
  <c r="AD55" i="27"/>
  <c r="AF55" i="27" s="1"/>
  <c r="AA55" i="27"/>
  <c r="AM54" i="27"/>
  <c r="AL54" i="27"/>
  <c r="AJ54" i="27"/>
  <c r="AK54" i="27" s="1"/>
  <c r="AH54" i="27"/>
  <c r="AE54" i="27"/>
  <c r="AD54" i="27"/>
  <c r="AG54" i="27" s="1"/>
  <c r="AA54" i="27"/>
  <c r="AM53" i="27"/>
  <c r="AL53" i="27"/>
  <c r="AJ53" i="27"/>
  <c r="AK53" i="27" s="1"/>
  <c r="AH53" i="27"/>
  <c r="AE53" i="27"/>
  <c r="AD53" i="27"/>
  <c r="AG53" i="27" s="1"/>
  <c r="AA53" i="27"/>
  <c r="AM52" i="27"/>
  <c r="AL52" i="27"/>
  <c r="AJ52" i="27"/>
  <c r="AK52" i="27" s="1"/>
  <c r="AH52" i="27"/>
  <c r="AE52" i="27"/>
  <c r="AD52" i="27"/>
  <c r="AG52" i="27" s="1"/>
  <c r="AA52" i="27"/>
  <c r="AM51" i="27"/>
  <c r="AL51" i="27"/>
  <c r="AJ51" i="27"/>
  <c r="AK51" i="27" s="1"/>
  <c r="AH51" i="27"/>
  <c r="AE51" i="27"/>
  <c r="AD51" i="27"/>
  <c r="AF51" i="27" s="1"/>
  <c r="AA51" i="27"/>
  <c r="AM50" i="27"/>
  <c r="AL50" i="27"/>
  <c r="AJ50" i="27"/>
  <c r="AK50" i="27" s="1"/>
  <c r="AH50" i="27"/>
  <c r="AE50" i="27"/>
  <c r="AD50" i="27"/>
  <c r="AG50" i="27" s="1"/>
  <c r="AA50" i="27"/>
  <c r="AM49" i="27"/>
  <c r="AL49" i="27"/>
  <c r="AJ49" i="27"/>
  <c r="AK49" i="27" s="1"/>
  <c r="AH49" i="27"/>
  <c r="AE49" i="27"/>
  <c r="AD49" i="27"/>
  <c r="AG49" i="27" s="1"/>
  <c r="AA49" i="27"/>
  <c r="AM48" i="27"/>
  <c r="AL48" i="27"/>
  <c r="AJ48" i="27"/>
  <c r="AK48" i="27" s="1"/>
  <c r="AH48" i="27"/>
  <c r="AE48" i="27"/>
  <c r="AD48" i="27"/>
  <c r="AG48" i="27" s="1"/>
  <c r="AA48" i="27"/>
  <c r="AM47" i="27"/>
  <c r="AL47" i="27"/>
  <c r="AJ47" i="27"/>
  <c r="AK47" i="27" s="1"/>
  <c r="AH47" i="27"/>
  <c r="AE47" i="27"/>
  <c r="AD47" i="27"/>
  <c r="AF47" i="27" s="1"/>
  <c r="AA47" i="27"/>
  <c r="AM46" i="27"/>
  <c r="AL46" i="27"/>
  <c r="AJ46" i="27"/>
  <c r="AK46" i="27" s="1"/>
  <c r="AH46" i="27"/>
  <c r="AE46" i="27"/>
  <c r="AD46" i="27"/>
  <c r="AG46" i="27" s="1"/>
  <c r="AA46" i="27"/>
  <c r="AM45" i="27"/>
  <c r="AL45" i="27"/>
  <c r="AJ45" i="27"/>
  <c r="AK45" i="27" s="1"/>
  <c r="AH45" i="27"/>
  <c r="AE45" i="27"/>
  <c r="AD45" i="27"/>
  <c r="AG45" i="27" s="1"/>
  <c r="AA45" i="27"/>
  <c r="AM44" i="27"/>
  <c r="AL44" i="27"/>
  <c r="AJ44" i="27"/>
  <c r="AK44" i="27" s="1"/>
  <c r="AH44" i="27"/>
  <c r="AE44" i="27"/>
  <c r="AD44" i="27"/>
  <c r="AG44" i="27" s="1"/>
  <c r="AA44" i="27"/>
  <c r="AM43" i="27"/>
  <c r="AL43" i="27"/>
  <c r="AJ43" i="27"/>
  <c r="AK43" i="27" s="1"/>
  <c r="AH43" i="27"/>
  <c r="AE43" i="27"/>
  <c r="AD43" i="27"/>
  <c r="AA43" i="27"/>
  <c r="AM42" i="27"/>
  <c r="AL42" i="27"/>
  <c r="AJ42" i="27"/>
  <c r="AK42" i="27" s="1"/>
  <c r="AH42" i="27"/>
  <c r="AE42" i="27"/>
  <c r="AD42" i="27"/>
  <c r="AG42" i="27" s="1"/>
  <c r="AA42" i="27"/>
  <c r="AM41" i="27"/>
  <c r="AL41" i="27"/>
  <c r="AJ41" i="27"/>
  <c r="AK41" i="27" s="1"/>
  <c r="AH41" i="27"/>
  <c r="AE41" i="27"/>
  <c r="AD41" i="27"/>
  <c r="AG41" i="27" s="1"/>
  <c r="AA41" i="27"/>
  <c r="AM40" i="27"/>
  <c r="AL40" i="27"/>
  <c r="AJ40" i="27"/>
  <c r="AK40" i="27" s="1"/>
  <c r="AH40" i="27"/>
  <c r="AE40" i="27"/>
  <c r="AD40" i="27"/>
  <c r="AG40" i="27" s="1"/>
  <c r="AA40" i="27"/>
  <c r="AM39" i="27"/>
  <c r="AL39" i="27"/>
  <c r="AJ39" i="27"/>
  <c r="AK39" i="27" s="1"/>
  <c r="AH39" i="27"/>
  <c r="AE39" i="27"/>
  <c r="AD39" i="27"/>
  <c r="AF39" i="27" s="1"/>
  <c r="AA39" i="27"/>
  <c r="AM38" i="27"/>
  <c r="AL38" i="27"/>
  <c r="AJ38" i="27"/>
  <c r="AK38" i="27" s="1"/>
  <c r="AH38" i="27"/>
  <c r="AE38" i="27"/>
  <c r="AD38" i="27"/>
  <c r="AG38" i="27" s="1"/>
  <c r="AA38" i="27"/>
  <c r="AM37" i="27"/>
  <c r="AL37" i="27"/>
  <c r="AJ37" i="27"/>
  <c r="AK37" i="27" s="1"/>
  <c r="AH37" i="27"/>
  <c r="AE37" i="27"/>
  <c r="AD37" i="27"/>
  <c r="AG37" i="27" s="1"/>
  <c r="AA37" i="27"/>
  <c r="AM36" i="27"/>
  <c r="AL36" i="27"/>
  <c r="AJ36" i="27"/>
  <c r="AK36" i="27" s="1"/>
  <c r="AH36" i="27"/>
  <c r="AE36" i="27"/>
  <c r="AD36" i="27"/>
  <c r="AG36" i="27" s="1"/>
  <c r="AA36" i="27"/>
  <c r="AM35" i="27"/>
  <c r="AL35" i="27"/>
  <c r="AJ35" i="27"/>
  <c r="AK35" i="27" s="1"/>
  <c r="AH35" i="27"/>
  <c r="AE35" i="27"/>
  <c r="AD35" i="27"/>
  <c r="AF35" i="27" s="1"/>
  <c r="AA35" i="27"/>
  <c r="AM34" i="27"/>
  <c r="AL34" i="27"/>
  <c r="AJ34" i="27"/>
  <c r="AK34" i="27" s="1"/>
  <c r="AH34" i="27"/>
  <c r="AE34" i="27"/>
  <c r="AD34" i="27"/>
  <c r="AG34" i="27" s="1"/>
  <c r="AA34" i="27"/>
  <c r="AM33" i="27"/>
  <c r="AL33" i="27"/>
  <c r="AJ33" i="27"/>
  <c r="AK33" i="27" s="1"/>
  <c r="AH33" i="27"/>
  <c r="AE33" i="27"/>
  <c r="AD33" i="27"/>
  <c r="AG33" i="27" s="1"/>
  <c r="AA33" i="27"/>
  <c r="AM32" i="27"/>
  <c r="AL32" i="27"/>
  <c r="AJ32" i="27"/>
  <c r="AK32" i="27" s="1"/>
  <c r="AH32" i="27"/>
  <c r="AE32" i="27"/>
  <c r="AD32" i="27"/>
  <c r="AA32" i="27"/>
  <c r="AM31" i="27"/>
  <c r="AL31" i="27"/>
  <c r="AJ31" i="27"/>
  <c r="AK31" i="27" s="1"/>
  <c r="AH31" i="27"/>
  <c r="AE31" i="27"/>
  <c r="AD31" i="27"/>
  <c r="AF31" i="27" s="1"/>
  <c r="AA31" i="27"/>
  <c r="AM30" i="27"/>
  <c r="AL30" i="27"/>
  <c r="AJ30" i="27"/>
  <c r="AK30" i="27" s="1"/>
  <c r="AH30" i="27"/>
  <c r="AE30" i="27"/>
  <c r="AD30" i="27"/>
  <c r="AA30" i="27"/>
  <c r="AM29" i="27"/>
  <c r="AL29" i="27"/>
  <c r="AJ29" i="27"/>
  <c r="AK29" i="27" s="1"/>
  <c r="AH29" i="27"/>
  <c r="AE29" i="27"/>
  <c r="AD29" i="27"/>
  <c r="AG29" i="27" s="1"/>
  <c r="AA29" i="27"/>
  <c r="AM28" i="27"/>
  <c r="AL28" i="27"/>
  <c r="AJ28" i="27"/>
  <c r="AK28" i="27" s="1"/>
  <c r="AH28" i="27"/>
  <c r="AE28" i="27"/>
  <c r="AD28" i="27"/>
  <c r="AG28" i="27" s="1"/>
  <c r="AA28" i="27"/>
  <c r="AM27" i="27"/>
  <c r="AL27" i="27"/>
  <c r="AJ27" i="27"/>
  <c r="AK27" i="27" s="1"/>
  <c r="AH27" i="27"/>
  <c r="AE27" i="27"/>
  <c r="AD27" i="27"/>
  <c r="AF27" i="27" s="1"/>
  <c r="AA27" i="27"/>
  <c r="AM26" i="27"/>
  <c r="AL26" i="27"/>
  <c r="AJ26" i="27"/>
  <c r="AK26" i="27" s="1"/>
  <c r="AH26" i="27"/>
  <c r="AE26" i="27"/>
  <c r="AD26" i="27"/>
  <c r="AG26" i="27" s="1"/>
  <c r="AA26" i="27"/>
  <c r="AM25" i="27"/>
  <c r="AL25" i="27"/>
  <c r="AJ25" i="27"/>
  <c r="AK25" i="27" s="1"/>
  <c r="AH25" i="27"/>
  <c r="AE25" i="27"/>
  <c r="AD25" i="27"/>
  <c r="AG25" i="27" s="1"/>
  <c r="AA25" i="27"/>
  <c r="AM24" i="27"/>
  <c r="AL24" i="27"/>
  <c r="AJ24" i="27"/>
  <c r="AK24" i="27" s="1"/>
  <c r="AH24" i="27"/>
  <c r="AE24" i="27"/>
  <c r="AD24" i="27"/>
  <c r="AG24" i="27" s="1"/>
  <c r="AA24" i="27"/>
  <c r="AM23" i="27"/>
  <c r="AL23" i="27"/>
  <c r="AJ23" i="27"/>
  <c r="AK23" i="27" s="1"/>
  <c r="AH23" i="27"/>
  <c r="AE23" i="27"/>
  <c r="AD23" i="27"/>
  <c r="AF23" i="27" s="1"/>
  <c r="AA23" i="27"/>
  <c r="AM22" i="27"/>
  <c r="AL22" i="27"/>
  <c r="AJ22" i="27"/>
  <c r="AK22" i="27" s="1"/>
  <c r="AH22" i="27"/>
  <c r="AE22" i="27"/>
  <c r="AD22" i="27"/>
  <c r="AG22" i="27" s="1"/>
  <c r="AA22" i="27"/>
  <c r="AM21" i="27"/>
  <c r="AL21" i="27"/>
  <c r="AJ21" i="27"/>
  <c r="AK21" i="27" s="1"/>
  <c r="AH21" i="27"/>
  <c r="AE21" i="27"/>
  <c r="AD21" i="27"/>
  <c r="AG21" i="27" s="1"/>
  <c r="AA21" i="27"/>
  <c r="AM20" i="27"/>
  <c r="AL20" i="27"/>
  <c r="AJ20" i="27"/>
  <c r="AK20" i="27" s="1"/>
  <c r="AH20" i="27"/>
  <c r="AE20" i="27"/>
  <c r="AD20" i="27"/>
  <c r="AG20" i="27" s="1"/>
  <c r="AA20" i="27"/>
  <c r="AM19" i="27"/>
  <c r="AL19" i="27"/>
  <c r="AJ19" i="27"/>
  <c r="AK19" i="27" s="1"/>
  <c r="AH19" i="27"/>
  <c r="AE19" i="27"/>
  <c r="AD19" i="27"/>
  <c r="AF19" i="27" s="1"/>
  <c r="AA19" i="27"/>
  <c r="AM18" i="27"/>
  <c r="AL18" i="27"/>
  <c r="AJ18" i="27"/>
  <c r="AK18" i="27" s="1"/>
  <c r="AH18" i="27"/>
  <c r="AE18" i="27"/>
  <c r="AD18" i="27"/>
  <c r="AG18" i="27" s="1"/>
  <c r="AA18" i="27"/>
  <c r="AM17" i="27"/>
  <c r="AL17" i="27"/>
  <c r="AJ17" i="27"/>
  <c r="AK17" i="27" s="1"/>
  <c r="AH17" i="27"/>
  <c r="AE17" i="27"/>
  <c r="AD17" i="27"/>
  <c r="AG17" i="27" s="1"/>
  <c r="AA17" i="27"/>
  <c r="AM16" i="27"/>
  <c r="AL16" i="27"/>
  <c r="AJ16" i="27"/>
  <c r="AK16" i="27" s="1"/>
  <c r="AH16" i="27"/>
  <c r="AE16" i="27"/>
  <c r="AD16" i="27"/>
  <c r="AG16" i="27" s="1"/>
  <c r="AA16" i="27"/>
  <c r="AM15" i="27"/>
  <c r="AL15" i="27"/>
  <c r="AJ15" i="27"/>
  <c r="AK15" i="27" s="1"/>
  <c r="AH15" i="27"/>
  <c r="AE15" i="27"/>
  <c r="AD15" i="27"/>
  <c r="AF15" i="27" s="1"/>
  <c r="AA15" i="27"/>
  <c r="AM14" i="27"/>
  <c r="AL14" i="27"/>
  <c r="AJ14" i="27"/>
  <c r="AK14" i="27" s="1"/>
  <c r="AH14" i="27"/>
  <c r="AE14" i="27"/>
  <c r="AD14" i="27"/>
  <c r="AG14" i="27" s="1"/>
  <c r="AA14" i="27"/>
  <c r="AM13" i="27"/>
  <c r="AL13" i="27"/>
  <c r="AJ13" i="27"/>
  <c r="AK13" i="27" s="1"/>
  <c r="AH13" i="27"/>
  <c r="AE13" i="27"/>
  <c r="AD13" i="27"/>
  <c r="AG13" i="27" s="1"/>
  <c r="AA13" i="27"/>
  <c r="AM12" i="27"/>
  <c r="AL12" i="27"/>
  <c r="AJ12" i="27"/>
  <c r="AK12" i="27" s="1"/>
  <c r="AH12" i="27"/>
  <c r="AE12" i="27"/>
  <c r="AD12" i="27"/>
  <c r="AG12" i="27" s="1"/>
  <c r="AA12" i="27"/>
  <c r="AM11" i="27"/>
  <c r="AL11" i="27"/>
  <c r="AJ11" i="27"/>
  <c r="AK11" i="27" s="1"/>
  <c r="AH11" i="27"/>
  <c r="AE11" i="27"/>
  <c r="AD11" i="27"/>
  <c r="AF11" i="27" s="1"/>
  <c r="AA11" i="27"/>
  <c r="AM10" i="27"/>
  <c r="AL10" i="27"/>
  <c r="AJ10" i="27"/>
  <c r="AK10" i="27" s="1"/>
  <c r="AH10" i="27"/>
  <c r="AE10" i="27"/>
  <c r="AD10" i="27"/>
  <c r="AG10" i="27" s="1"/>
  <c r="AA10" i="27"/>
  <c r="AM9" i="27"/>
  <c r="AL9" i="27"/>
  <c r="AJ9" i="27"/>
  <c r="AK9" i="27" s="1"/>
  <c r="AH9" i="27"/>
  <c r="AE9" i="27"/>
  <c r="AD9" i="27"/>
  <c r="AG9" i="27" s="1"/>
  <c r="AA9" i="27"/>
  <c r="AM8" i="27"/>
  <c r="AL8" i="27"/>
  <c r="AJ8" i="27"/>
  <c r="AK8" i="27" s="1"/>
  <c r="AH8" i="27"/>
  <c r="AE8" i="27"/>
  <c r="AD8" i="27"/>
  <c r="AG8" i="27" s="1"/>
  <c r="AA8" i="27"/>
  <c r="AM7" i="27"/>
  <c r="AL7" i="27"/>
  <c r="AJ7" i="27"/>
  <c r="AK7" i="27" s="1"/>
  <c r="AH7" i="27"/>
  <c r="AE7" i="27"/>
  <c r="AD7" i="27"/>
  <c r="AF7" i="27" s="1"/>
  <c r="AA7" i="27"/>
  <c r="AM6" i="27"/>
  <c r="AL6" i="27"/>
  <c r="AJ6" i="27"/>
  <c r="AK6" i="27" s="1"/>
  <c r="AH6" i="27"/>
  <c r="AE6" i="27"/>
  <c r="AD6" i="27"/>
  <c r="AG6" i="27" s="1"/>
  <c r="AA6" i="27"/>
  <c r="AM5" i="27"/>
  <c r="AL5" i="27"/>
  <c r="AJ5" i="27"/>
  <c r="AK5" i="27" s="1"/>
  <c r="AH5" i="27"/>
  <c r="AE5" i="27"/>
  <c r="AD5" i="27"/>
  <c r="AG5" i="27" s="1"/>
  <c r="AA5" i="27"/>
  <c r="AM4" i="27"/>
  <c r="AL4" i="27"/>
  <c r="AJ4" i="27"/>
  <c r="AK4" i="27" s="1"/>
  <c r="AH4" i="27"/>
  <c r="AE4" i="27"/>
  <c r="AD4" i="27"/>
  <c r="AG4" i="27" s="1"/>
  <c r="AA4" i="27"/>
  <c r="AM3" i="27"/>
  <c r="AL3" i="27"/>
  <c r="AJ3" i="27"/>
  <c r="AK3" i="27" s="1"/>
  <c r="AH3" i="27"/>
  <c r="AE3" i="27"/>
  <c r="AD3" i="27"/>
  <c r="AF3" i="27" s="1"/>
  <c r="AA3" i="27"/>
  <c r="AH2" i="27"/>
  <c r="AA2" i="27"/>
  <c r="Z2" i="27"/>
  <c r="AN1093" i="4" l="1"/>
  <c r="AS1093" i="4"/>
  <c r="AK1093" i="4"/>
  <c r="AS1099" i="4"/>
  <c r="AM1099" i="4"/>
  <c r="AK1099" i="4"/>
  <c r="AE1099" i="4"/>
  <c r="AM1103" i="4"/>
  <c r="AW1103" i="4"/>
  <c r="AP1103" i="4"/>
  <c r="AR1106" i="4"/>
  <c r="AO1106" i="4"/>
  <c r="AQ1106" i="4" s="1"/>
  <c r="AK1106" i="4"/>
  <c r="AE1106" i="4"/>
  <c r="AN1116" i="4"/>
  <c r="AW1116" i="4"/>
  <c r="AU1116" i="4"/>
  <c r="AL1116" i="4"/>
  <c r="AV1123" i="4"/>
  <c r="AO1123" i="4"/>
  <c r="AQ1123" i="4" s="1"/>
  <c r="AL1123" i="4"/>
  <c r="AN1125" i="4"/>
  <c r="AS1125" i="4"/>
  <c r="AK1125" i="4"/>
  <c r="AS1127" i="4"/>
  <c r="AM1127" i="4"/>
  <c r="AK1127" i="4"/>
  <c r="AE1127" i="4"/>
  <c r="AN1129" i="4"/>
  <c r="AE1129" i="4"/>
  <c r="AP1132" i="4"/>
  <c r="AN1132" i="4"/>
  <c r="AL1138" i="4"/>
  <c r="AR1138" i="4"/>
  <c r="AK1138" i="4"/>
  <c r="AE1138" i="4"/>
  <c r="AU1140" i="4"/>
  <c r="AP1140" i="4"/>
  <c r="AU1142" i="4"/>
  <c r="AL1142" i="4"/>
  <c r="AP1147" i="4"/>
  <c r="AM1147" i="4"/>
  <c r="AU1150" i="4"/>
  <c r="AL1150" i="4"/>
  <c r="AT1155" i="4"/>
  <c r="AS1155" i="4"/>
  <c r="AM1155" i="4"/>
  <c r="AK1155" i="4"/>
  <c r="AE1155" i="4"/>
  <c r="AU1157" i="4"/>
  <c r="AO1157" i="4"/>
  <c r="AQ1157" i="4" s="1"/>
  <c r="AK1157" i="4"/>
  <c r="AE1157" i="4"/>
  <c r="AN1162" i="4"/>
  <c r="AT1162" i="4"/>
  <c r="AR1162" i="4"/>
  <c r="AK1162" i="4"/>
  <c r="AE1162" i="4"/>
  <c r="AT1165" i="4"/>
  <c r="AN1165" i="4"/>
  <c r="AS1171" i="4"/>
  <c r="AO1171" i="4"/>
  <c r="AQ1171" i="4" s="1"/>
  <c r="AL1171" i="4"/>
  <c r="AN1174" i="4"/>
  <c r="AS1174" i="4"/>
  <c r="AN1177" i="4"/>
  <c r="AE1177" i="4"/>
  <c r="AU1183" i="4"/>
  <c r="AO1183" i="4"/>
  <c r="AQ1183" i="4" s="1"/>
  <c r="AT1184" i="4"/>
  <c r="AV1184" i="4"/>
  <c r="AO1184" i="4"/>
  <c r="AQ1184" i="4" s="1"/>
  <c r="AK1184" i="4"/>
  <c r="AE1184" i="4"/>
  <c r="AS1188" i="4"/>
  <c r="AM1188" i="4"/>
  <c r="AE1188" i="4"/>
  <c r="AT1190" i="4"/>
  <c r="AS1190" i="4"/>
  <c r="AM1190" i="4"/>
  <c r="AR1192" i="4"/>
  <c r="AT1192" i="4"/>
  <c r="AS1192" i="4"/>
  <c r="AM1192" i="4"/>
  <c r="AK1192" i="4"/>
  <c r="AE1192" i="4"/>
  <c r="AW1197" i="4"/>
  <c r="AR1197" i="4"/>
  <c r="AL1197" i="4"/>
  <c r="AE1197" i="4"/>
  <c r="AT1198" i="4"/>
  <c r="AR1198" i="4"/>
  <c r="AM1198" i="4"/>
  <c r="AE1198" i="4"/>
  <c r="AV1059" i="4"/>
  <c r="AR1059" i="4"/>
  <c r="AL1059" i="4"/>
  <c r="AS1057" i="4"/>
  <c r="AU1057" i="4"/>
  <c r="AN1057" i="4"/>
  <c r="AU1054" i="4"/>
  <c r="AK1054" i="4"/>
  <c r="AO1047" i="4"/>
  <c r="AQ1047" i="4" s="1"/>
  <c r="AE1047" i="4"/>
  <c r="AV1047" i="4"/>
  <c r="AS1047" i="4"/>
  <c r="AP1047" i="4"/>
  <c r="AM1047" i="4"/>
  <c r="AK1047" i="4"/>
  <c r="AE1042" i="4"/>
  <c r="AR1042" i="4"/>
  <c r="AN1042" i="4"/>
  <c r="AE1037" i="4"/>
  <c r="AU1037" i="4"/>
  <c r="AN1037" i="4"/>
  <c r="AL1037" i="4"/>
  <c r="AS1035" i="4"/>
  <c r="AM1035" i="4"/>
  <c r="AT1023" i="4"/>
  <c r="AE1023" i="4"/>
  <c r="AV1023" i="4"/>
  <c r="AS1023" i="4"/>
  <c r="AP1023" i="4"/>
  <c r="AM1023" i="4"/>
  <c r="AK1023" i="4"/>
  <c r="AR1010" i="4"/>
  <c r="AK1010" i="4"/>
  <c r="AU1005" i="4"/>
  <c r="AR1005" i="4"/>
  <c r="AN1005" i="4"/>
  <c r="AL1005" i="4"/>
  <c r="AT1003" i="4"/>
  <c r="AO1003" i="4"/>
  <c r="AQ1003" i="4" s="1"/>
  <c r="AV1003" i="4"/>
  <c r="AS1003" i="4"/>
  <c r="AP1003" i="4"/>
  <c r="AM1003" i="4"/>
  <c r="AK1003" i="4"/>
  <c r="AU998" i="4"/>
  <c r="AP998" i="4"/>
  <c r="AL998" i="4"/>
  <c r="AE989" i="4"/>
  <c r="AS989" i="4"/>
  <c r="AK989" i="4"/>
  <c r="AT987" i="4"/>
  <c r="AO987" i="4"/>
  <c r="AQ987" i="4" s="1"/>
  <c r="AE987" i="4"/>
  <c r="AU987" i="4"/>
  <c r="AR987" i="4"/>
  <c r="AN987" i="4"/>
  <c r="AL987" i="4"/>
  <c r="AU982" i="4"/>
  <c r="AP982" i="4"/>
  <c r="AL982" i="4"/>
  <c r="AO955" i="4"/>
  <c r="AQ955" i="4" s="1"/>
  <c r="AE955" i="4"/>
  <c r="AV955" i="4"/>
  <c r="AS955" i="4"/>
  <c r="AN955" i="4"/>
  <c r="AK955" i="4"/>
  <c r="AW953" i="4"/>
  <c r="AV953" i="4"/>
  <c r="AS953" i="4"/>
  <c r="AP953" i="4"/>
  <c r="AM953" i="4"/>
  <c r="AK953" i="4"/>
  <c r="AV952" i="4"/>
  <c r="AK952" i="4"/>
  <c r="AT950" i="4"/>
  <c r="AO950" i="4"/>
  <c r="AQ950" i="4" s="1"/>
  <c r="AE950" i="4"/>
  <c r="AU950" i="4"/>
  <c r="AR950" i="4"/>
  <c r="AN950" i="4"/>
  <c r="AL950" i="4"/>
  <c r="AS948" i="4"/>
  <c r="AL948" i="4"/>
  <c r="AL930" i="4"/>
  <c r="AE930" i="4"/>
  <c r="AT922" i="4"/>
  <c r="AW922" i="4"/>
  <c r="AE922" i="4"/>
  <c r="AT906" i="4"/>
  <c r="AO906" i="4"/>
  <c r="AQ906" i="4" s="1"/>
  <c r="AE906" i="4"/>
  <c r="AW897" i="4"/>
  <c r="AE897" i="4"/>
  <c r="AW891" i="4"/>
  <c r="AE891" i="4"/>
  <c r="AR869" i="4"/>
  <c r="AO869" i="4"/>
  <c r="AQ869" i="4" s="1"/>
  <c r="AE869" i="4"/>
  <c r="AS859" i="4"/>
  <c r="AO859" i="4"/>
  <c r="AQ859" i="4" s="1"/>
  <c r="AE859" i="4"/>
  <c r="AW854" i="4"/>
  <c r="AO854" i="4"/>
  <c r="AQ854" i="4" s="1"/>
  <c r="AT850" i="4"/>
  <c r="AO850" i="4"/>
  <c r="AQ850" i="4" s="1"/>
  <c r="AT797" i="4"/>
  <c r="AE797" i="4"/>
  <c r="AW793" i="4"/>
  <c r="AO793" i="4"/>
  <c r="AQ793" i="4" s="1"/>
  <c r="AW785" i="4"/>
  <c r="AE785" i="4"/>
  <c r="AT774" i="4"/>
  <c r="AO774" i="4"/>
  <c r="AQ774" i="4" s="1"/>
  <c r="AT755" i="4"/>
  <c r="AE755" i="4"/>
  <c r="AO752" i="4"/>
  <c r="AQ752" i="4" s="1"/>
  <c r="AE752" i="4"/>
  <c r="AT732" i="4"/>
  <c r="AO732" i="4"/>
  <c r="AQ732" i="4" s="1"/>
  <c r="AE732" i="4"/>
  <c r="AT730" i="4"/>
  <c r="AE730" i="4"/>
  <c r="AW713" i="4"/>
  <c r="AO713" i="4"/>
  <c r="AQ713" i="4" s="1"/>
  <c r="AT710" i="4"/>
  <c r="AO710" i="4"/>
  <c r="AQ710" i="4" s="1"/>
  <c r="AE710" i="4"/>
  <c r="AT674" i="4"/>
  <c r="AX674" i="4" s="1"/>
  <c r="AW674" i="4"/>
  <c r="AO674" i="4"/>
  <c r="AQ674" i="4" s="1"/>
  <c r="AE674" i="4"/>
  <c r="AT634" i="4"/>
  <c r="AO634" i="4"/>
  <c r="AQ634" i="4" s="1"/>
  <c r="AT630" i="4"/>
  <c r="AO630" i="4"/>
  <c r="AQ630" i="4" s="1"/>
  <c r="AW625" i="4"/>
  <c r="AO625" i="4"/>
  <c r="AQ625" i="4" s="1"/>
  <c r="AW621" i="4"/>
  <c r="AO621" i="4"/>
  <c r="AQ621" i="4" s="1"/>
  <c r="AU619" i="4"/>
  <c r="AE619" i="4"/>
  <c r="AT602" i="4"/>
  <c r="AO602" i="4"/>
  <c r="AQ602" i="4" s="1"/>
  <c r="AE602" i="4"/>
  <c r="AO599" i="4"/>
  <c r="AQ599" i="4" s="1"/>
  <c r="AE599" i="4"/>
  <c r="AT594" i="4"/>
  <c r="AW594" i="4"/>
  <c r="AO594" i="4"/>
  <c r="AQ594" i="4" s="1"/>
  <c r="AE594" i="4"/>
  <c r="AT592" i="4"/>
  <c r="AO592" i="4"/>
  <c r="AQ592" i="4" s="1"/>
  <c r="AE592" i="4"/>
  <c r="AR590" i="4"/>
  <c r="AO590" i="4"/>
  <c r="AQ590" i="4" s="1"/>
  <c r="AU588" i="4"/>
  <c r="AE588" i="4"/>
  <c r="AT578" i="4"/>
  <c r="AO578" i="4"/>
  <c r="AQ578" i="4" s="1"/>
  <c r="AW578" i="4"/>
  <c r="AT576" i="4"/>
  <c r="AO576" i="4"/>
  <c r="AQ576" i="4" s="1"/>
  <c r="AT574" i="4"/>
  <c r="AO574" i="4"/>
  <c r="AQ574" i="4" s="1"/>
  <c r="AE574" i="4"/>
  <c r="AR572" i="4"/>
  <c r="AE572" i="4"/>
  <c r="AO564" i="4"/>
  <c r="AQ564" i="4" s="1"/>
  <c r="AE564" i="4"/>
  <c r="AT560" i="4"/>
  <c r="AW560" i="4"/>
  <c r="AE560" i="4"/>
  <c r="AO549" i="4"/>
  <c r="AQ549" i="4" s="1"/>
  <c r="AE549" i="4"/>
  <c r="AT546" i="4"/>
  <c r="AO546" i="4"/>
  <c r="AQ546" i="4" s="1"/>
  <c r="AT544" i="4"/>
  <c r="AO544" i="4"/>
  <c r="AQ544" i="4" s="1"/>
  <c r="AE544" i="4"/>
  <c r="AW533" i="4"/>
  <c r="AO533" i="4"/>
  <c r="AQ533" i="4" s="1"/>
  <c r="AE533" i="4"/>
  <c r="AT530" i="4"/>
  <c r="AO530" i="4"/>
  <c r="AQ530" i="4" s="1"/>
  <c r="AT528" i="4"/>
  <c r="AE528" i="4"/>
  <c r="AT300" i="4"/>
  <c r="AW300" i="4"/>
  <c r="AO300" i="4"/>
  <c r="AQ300" i="4" s="1"/>
  <c r="AE300" i="4"/>
  <c r="AW286" i="4"/>
  <c r="AT286" i="4"/>
  <c r="AO286" i="4"/>
  <c r="AQ286" i="4" s="1"/>
  <c r="AO282" i="4"/>
  <c r="AQ282" i="4" s="1"/>
  <c r="AE282" i="4"/>
  <c r="AW276" i="4"/>
  <c r="AO276" i="4"/>
  <c r="AQ276" i="4" s="1"/>
  <c r="AW272" i="4"/>
  <c r="AO272" i="4"/>
  <c r="AQ272" i="4" s="1"/>
  <c r="AU259" i="4"/>
  <c r="AO259" i="4"/>
  <c r="AQ259" i="4" s="1"/>
  <c r="AT258" i="4"/>
  <c r="AE258" i="4"/>
  <c r="AW244" i="4"/>
  <c r="AO244" i="4"/>
  <c r="AQ244" i="4" s="1"/>
  <c r="AS223" i="4"/>
  <c r="AO223" i="4"/>
  <c r="AQ223" i="4" s="1"/>
  <c r="AE223" i="4"/>
  <c r="AW206" i="4"/>
  <c r="AE206" i="4"/>
  <c r="AO202" i="4"/>
  <c r="AQ202" i="4" s="1"/>
  <c r="AE202" i="4"/>
  <c r="AO93" i="4"/>
  <c r="AW93" i="4" s="1"/>
  <c r="AE93" i="4"/>
  <c r="P47" i="10"/>
  <c r="AY50" i="4"/>
  <c r="P33" i="10"/>
  <c r="AY36" i="4"/>
  <c r="AP115" i="4"/>
  <c r="AN115" i="4"/>
  <c r="AK83" i="4"/>
  <c r="AN83" i="4"/>
  <c r="AW81" i="4"/>
  <c r="AO81" i="4"/>
  <c r="AS77" i="4"/>
  <c r="AO77" i="4"/>
  <c r="AQ77" i="4" s="1"/>
  <c r="AK75" i="4"/>
  <c r="AE75" i="4"/>
  <c r="AS73" i="4"/>
  <c r="AM73" i="4"/>
  <c r="AK51" i="4"/>
  <c r="AO51" i="4"/>
  <c r="AK39" i="4"/>
  <c r="AE39" i="4"/>
  <c r="AE33" i="4"/>
  <c r="AK33" i="4"/>
  <c r="AM33" i="4"/>
  <c r="AU1091" i="4"/>
  <c r="AO1095" i="4"/>
  <c r="AQ1095" i="4" s="1"/>
  <c r="AU1100" i="4"/>
  <c r="AL1107" i="4"/>
  <c r="AP1107" i="4"/>
  <c r="AU1107" i="4"/>
  <c r="AP1108" i="4"/>
  <c r="AV1111" i="4"/>
  <c r="AO1114" i="4"/>
  <c r="AQ1114" i="4" s="1"/>
  <c r="AO1115" i="4"/>
  <c r="AQ1115" i="4" s="1"/>
  <c r="AU1118" i="4"/>
  <c r="AM1131" i="4"/>
  <c r="AO1133" i="4"/>
  <c r="AQ1133" i="4" s="1"/>
  <c r="AL1135" i="4"/>
  <c r="AP1135" i="4"/>
  <c r="AO1141" i="4"/>
  <c r="AQ1141" i="4" s="1"/>
  <c r="AO1143" i="4"/>
  <c r="AQ1143" i="4" s="1"/>
  <c r="AU1146" i="4"/>
  <c r="AT1146" i="4"/>
  <c r="AO1146" i="4"/>
  <c r="AQ1146" i="4" s="1"/>
  <c r="AU1151" i="4"/>
  <c r="AL1154" i="4"/>
  <c r="AU1154" i="4"/>
  <c r="AM1158" i="4"/>
  <c r="AS1158" i="4"/>
  <c r="AL1160" i="4"/>
  <c r="AT1161" i="4"/>
  <c r="AW1161" i="4"/>
  <c r="AM1161" i="4"/>
  <c r="AU1161" i="4"/>
  <c r="AO1163" i="4"/>
  <c r="AQ1163" i="4" s="1"/>
  <c r="AM1166" i="4"/>
  <c r="AS1166" i="4"/>
  <c r="AL1168" i="4"/>
  <c r="AP1168" i="4"/>
  <c r="AR1169" i="4"/>
  <c r="AW1169" i="4"/>
  <c r="AM1169" i="4"/>
  <c r="AU1169" i="4"/>
  <c r="AL1172" i="4"/>
  <c r="AS1172" i="4"/>
  <c r="AV1176" i="4"/>
  <c r="AR1178" i="4"/>
  <c r="AT1178" i="4"/>
  <c r="AM1178" i="4"/>
  <c r="AS1178" i="4"/>
  <c r="AR1185" i="4"/>
  <c r="AR1186" i="4"/>
  <c r="AN1189" i="4"/>
  <c r="AR1193" i="4"/>
  <c r="AW1193" i="4"/>
  <c r="AM1193" i="4"/>
  <c r="AU1193" i="4"/>
  <c r="AO1195" i="4"/>
  <c r="AQ1195" i="4" s="1"/>
  <c r="AW1195" i="4"/>
  <c r="AR1195" i="4"/>
  <c r="AO1196" i="4"/>
  <c r="AQ1196" i="4" s="1"/>
  <c r="AV1196" i="4"/>
  <c r="AR1199" i="4"/>
  <c r="AT1172" i="4"/>
  <c r="AT1133" i="4"/>
  <c r="AT802" i="4"/>
  <c r="AW802" i="4"/>
  <c r="AW561" i="4"/>
  <c r="AO561" i="4"/>
  <c r="AQ561" i="4" s="1"/>
  <c r="AW539" i="4"/>
  <c r="AO539" i="4"/>
  <c r="AQ539" i="4" s="1"/>
  <c r="AW536" i="4"/>
  <c r="AO536" i="4"/>
  <c r="AQ536" i="4" s="1"/>
  <c r="AN520" i="4"/>
  <c r="AO520" i="4"/>
  <c r="AQ520" i="4" s="1"/>
  <c r="AT514" i="4"/>
  <c r="AO514" i="4"/>
  <c r="AQ514" i="4" s="1"/>
  <c r="AT512" i="4"/>
  <c r="AO512" i="4"/>
  <c r="AQ512" i="4" s="1"/>
  <c r="AS501" i="4"/>
  <c r="AO501" i="4"/>
  <c r="AQ501" i="4" s="1"/>
  <c r="AW482" i="4"/>
  <c r="AO482" i="4"/>
  <c r="AQ482" i="4" s="1"/>
  <c r="AT473" i="4"/>
  <c r="AO473" i="4"/>
  <c r="AQ473" i="4" s="1"/>
  <c r="AT462" i="4"/>
  <c r="AO462" i="4"/>
  <c r="AQ462" i="4" s="1"/>
  <c r="AT454" i="4"/>
  <c r="AO454" i="4"/>
  <c r="AQ454" i="4" s="1"/>
  <c r="AT441" i="4"/>
  <c r="AO441" i="4"/>
  <c r="AQ441" i="4" s="1"/>
  <c r="AT431" i="4"/>
  <c r="AO431" i="4"/>
  <c r="AQ431" i="4" s="1"/>
  <c r="AT429" i="4"/>
  <c r="AO429" i="4"/>
  <c r="AQ429" i="4" s="1"/>
  <c r="AR414" i="4"/>
  <c r="AO414" i="4"/>
  <c r="AQ414" i="4" s="1"/>
  <c r="AT408" i="4"/>
  <c r="AO408" i="4"/>
  <c r="AQ408" i="4" s="1"/>
  <c r="AU406" i="4"/>
  <c r="AO406" i="4"/>
  <c r="AQ406" i="4" s="1"/>
  <c r="AT397" i="4"/>
  <c r="AO397" i="4"/>
  <c r="AQ397" i="4" s="1"/>
  <c r="AT389" i="4"/>
  <c r="AO389" i="4"/>
  <c r="AQ389" i="4" s="1"/>
  <c r="AW380" i="4"/>
  <c r="AO380" i="4"/>
  <c r="AQ380" i="4" s="1"/>
  <c r="AT360" i="4"/>
  <c r="AO360" i="4"/>
  <c r="AQ360" i="4" s="1"/>
  <c r="AT325" i="4"/>
  <c r="AO325" i="4"/>
  <c r="AQ325" i="4" s="1"/>
  <c r="AW322" i="4"/>
  <c r="AO322" i="4"/>
  <c r="AQ322" i="4" s="1"/>
  <c r="AT318" i="4"/>
  <c r="AO318" i="4"/>
  <c r="AQ318" i="4" s="1"/>
  <c r="AT293" i="4"/>
  <c r="AW293" i="4"/>
  <c r="AX293" i="4" s="1"/>
  <c r="AO293" i="4"/>
  <c r="AQ293" i="4" s="1"/>
  <c r="AE287" i="4"/>
  <c r="AO287" i="4"/>
  <c r="AQ287" i="4" s="1"/>
  <c r="AT190" i="4"/>
  <c r="AW190" i="4"/>
  <c r="AW188" i="4"/>
  <c r="AO188" i="4"/>
  <c r="AQ188" i="4" s="1"/>
  <c r="AT185" i="4"/>
  <c r="AO185" i="4"/>
  <c r="AQ185" i="4" s="1"/>
  <c r="AT181" i="4"/>
  <c r="AW181" i="4"/>
  <c r="AO181" i="4"/>
  <c r="AQ181" i="4" s="1"/>
  <c r="AW176" i="4"/>
  <c r="AO176" i="4"/>
  <c r="AQ176" i="4" s="1"/>
  <c r="AT166" i="4"/>
  <c r="AO166" i="4"/>
  <c r="AQ166" i="4" s="1"/>
  <c r="AX610" i="4"/>
  <c r="P19" i="10"/>
  <c r="P15" i="10"/>
  <c r="P7" i="10"/>
  <c r="P3" i="10"/>
  <c r="AE3" i="1"/>
  <c r="AB3" i="1"/>
  <c r="AY4" i="1"/>
  <c r="AK4" i="1"/>
  <c r="AW7" i="1"/>
  <c r="AT7" i="1"/>
  <c r="AT8" i="1"/>
  <c r="AW8" i="1"/>
  <c r="AW9" i="1"/>
  <c r="AT9" i="1"/>
  <c r="AT10" i="1"/>
  <c r="AW10" i="1"/>
  <c r="AW11" i="1"/>
  <c r="AT11" i="1"/>
  <c r="AT12" i="1"/>
  <c r="AW12" i="1"/>
  <c r="AW13" i="1"/>
  <c r="AT13" i="1"/>
  <c r="AT14" i="1"/>
  <c r="AW14" i="1"/>
  <c r="AW15" i="1"/>
  <c r="AT15" i="1"/>
  <c r="AT16" i="1"/>
  <c r="AW16" i="1"/>
  <c r="AT17" i="1"/>
  <c r="AW17" i="1"/>
  <c r="Y354" i="7"/>
  <c r="Y147" i="7"/>
  <c r="Z90" i="27"/>
  <c r="Z88" i="27"/>
  <c r="Z86" i="27"/>
  <c r="Z84" i="27"/>
  <c r="Z82" i="27"/>
  <c r="Z80" i="27"/>
  <c r="Z78" i="27"/>
  <c r="Z76" i="27"/>
  <c r="Z74" i="27"/>
  <c r="Z72" i="27"/>
  <c r="Z158" i="27"/>
  <c r="Z156" i="27"/>
  <c r="Z154" i="27"/>
  <c r="Z152" i="27"/>
  <c r="Z150" i="27"/>
  <c r="Z148" i="27"/>
  <c r="Z146" i="27"/>
  <c r="Z144" i="27"/>
  <c r="Z142" i="27"/>
  <c r="Z140" i="27"/>
  <c r="Z138" i="27"/>
  <c r="Z136" i="27"/>
  <c r="Z134" i="27"/>
  <c r="Z132" i="27"/>
  <c r="Z130" i="27"/>
  <c r="Z128" i="27"/>
  <c r="Z126" i="27"/>
  <c r="Z124" i="27"/>
  <c r="Z122" i="27"/>
  <c r="Z120" i="27"/>
  <c r="Z118" i="27"/>
  <c r="Z116" i="27"/>
  <c r="Z114" i="27"/>
  <c r="Z94" i="27"/>
  <c r="Z92" i="27"/>
  <c r="AI109" i="27"/>
  <c r="AI125" i="27"/>
  <c r="AI149" i="27"/>
  <c r="Z112" i="27"/>
  <c r="Z110" i="27"/>
  <c r="Z108" i="27"/>
  <c r="Z106" i="27"/>
  <c r="Z104" i="27"/>
  <c r="Z102" i="27"/>
  <c r="Z100" i="27"/>
  <c r="Z98" i="27"/>
  <c r="Z96" i="27"/>
  <c r="Z70" i="27"/>
  <c r="Z68" i="27"/>
  <c r="Z66" i="27"/>
  <c r="Z64" i="27"/>
  <c r="Z62" i="27"/>
  <c r="Z60" i="27"/>
  <c r="Z58" i="27"/>
  <c r="Z56" i="27"/>
  <c r="Z54" i="27"/>
  <c r="Z52" i="27"/>
  <c r="Z50" i="27"/>
  <c r="Z48" i="27"/>
  <c r="Z46" i="27"/>
  <c r="Z44" i="27"/>
  <c r="Z42" i="27"/>
  <c r="Z40" i="27"/>
  <c r="Z38" i="27"/>
  <c r="Z36" i="27"/>
  <c r="Z34" i="27"/>
  <c r="Z32" i="27"/>
  <c r="Z30" i="27"/>
  <c r="Z26" i="27"/>
  <c r="Z24" i="27"/>
  <c r="Z22" i="27"/>
  <c r="Z18" i="27"/>
  <c r="Z16" i="27"/>
  <c r="Z14" i="27"/>
  <c r="Z12" i="27"/>
  <c r="Z10" i="27"/>
  <c r="Z8" i="27"/>
  <c r="Z6" i="27"/>
  <c r="Z4" i="27"/>
  <c r="Z159" i="27"/>
  <c r="Z157" i="27"/>
  <c r="Z155" i="27"/>
  <c r="Z153" i="27"/>
  <c r="Z151" i="27"/>
  <c r="Z149" i="27"/>
  <c r="Z147" i="27"/>
  <c r="Z145" i="27"/>
  <c r="Z143" i="27"/>
  <c r="Z141" i="27"/>
  <c r="Z139" i="27"/>
  <c r="Z137" i="27"/>
  <c r="Z135" i="27"/>
  <c r="Z133" i="27"/>
  <c r="Z131" i="27"/>
  <c r="Z129" i="27"/>
  <c r="Z127" i="27"/>
  <c r="Z125" i="27"/>
  <c r="Z123" i="27"/>
  <c r="Z121" i="27"/>
  <c r="Z119" i="27"/>
  <c r="Z117" i="27"/>
  <c r="Z115" i="27"/>
  <c r="Z113" i="27"/>
  <c r="Z111" i="27"/>
  <c r="Z109" i="27"/>
  <c r="Z107" i="27"/>
  <c r="Z105" i="27"/>
  <c r="Z103" i="27"/>
  <c r="Z101" i="27"/>
  <c r="Z99" i="27"/>
  <c r="Z97" i="27"/>
  <c r="Z95" i="27"/>
  <c r="Z93" i="27"/>
  <c r="Z91" i="27"/>
  <c r="Z89" i="27"/>
  <c r="Z87" i="27"/>
  <c r="Z85" i="27"/>
  <c r="Z83" i="27"/>
  <c r="Z81" i="27"/>
  <c r="Z79" i="27"/>
  <c r="Z77" i="27"/>
  <c r="Z75" i="27"/>
  <c r="Z73" i="27"/>
  <c r="Z71" i="27"/>
  <c r="Z69" i="27"/>
  <c r="Z67" i="27"/>
  <c r="Z65" i="27"/>
  <c r="Z63" i="27"/>
  <c r="Z61" i="27"/>
  <c r="Z59" i="27"/>
  <c r="Z57" i="27"/>
  <c r="Z55" i="27"/>
  <c r="Z53" i="27"/>
  <c r="Z51" i="27"/>
  <c r="Z49" i="27"/>
  <c r="Z47" i="27"/>
  <c r="Z45" i="27"/>
  <c r="Z43" i="27"/>
  <c r="Z41" i="27"/>
  <c r="Z39" i="27"/>
  <c r="Z37" i="27"/>
  <c r="Z35" i="27"/>
  <c r="Z33" i="27"/>
  <c r="Z29" i="27"/>
  <c r="Z27" i="27"/>
  <c r="Z23" i="27"/>
  <c r="Z21" i="27"/>
  <c r="Z19" i="27"/>
  <c r="Z17" i="27"/>
  <c r="Z15" i="27"/>
  <c r="Z13" i="27"/>
  <c r="Z11" i="27"/>
  <c r="Z9" i="27"/>
  <c r="Z7" i="27"/>
  <c r="Z5" i="27"/>
  <c r="AI25" i="27"/>
  <c r="AG34" i="1"/>
  <c r="AJ34" i="1" s="1"/>
  <c r="AK34" i="1" s="1"/>
  <c r="Z3" i="27"/>
  <c r="Z20" i="27"/>
  <c r="Z25" i="27"/>
  <c r="Z28" i="27"/>
  <c r="Z31" i="27"/>
  <c r="J2" i="11"/>
  <c r="J3" i="11"/>
  <c r="J5" i="11"/>
  <c r="J7" i="11"/>
  <c r="J9" i="11"/>
  <c r="J11" i="11"/>
  <c r="AI105" i="27"/>
  <c r="AI108" i="27"/>
  <c r="AI112" i="27"/>
  <c r="AI121" i="27"/>
  <c r="AI124" i="27"/>
  <c r="AI137" i="27"/>
  <c r="AI140" i="27"/>
  <c r="AI145" i="27"/>
  <c r="AI148" i="27"/>
  <c r="AI128" i="27"/>
  <c r="AI152" i="27"/>
  <c r="AI93" i="27"/>
  <c r="AI101" i="27"/>
  <c r="AI117" i="27"/>
  <c r="AI133" i="27"/>
  <c r="AI141" i="27"/>
  <c r="AI157" i="27"/>
  <c r="AG109" i="27"/>
  <c r="AC109" i="27" s="1"/>
  <c r="AG125" i="27"/>
  <c r="AC125" i="27" s="1"/>
  <c r="AG149" i="27"/>
  <c r="AC149" i="27" s="1"/>
  <c r="AI10" i="27"/>
  <c r="AI31" i="27"/>
  <c r="AI71" i="27"/>
  <c r="AI84" i="27"/>
  <c r="AI89" i="27"/>
  <c r="AI92" i="27"/>
  <c r="AG93" i="27"/>
  <c r="AC93" i="27" s="1"/>
  <c r="AI96" i="27"/>
  <c r="AG101" i="27"/>
  <c r="AC101" i="27" s="1"/>
  <c r="AG103" i="27"/>
  <c r="AI104" i="27"/>
  <c r="AG105" i="27"/>
  <c r="AC105" i="27" s="1"/>
  <c r="AF112" i="27"/>
  <c r="AC112" i="27" s="1"/>
  <c r="AI113" i="27"/>
  <c r="AI116" i="27"/>
  <c r="AG117" i="27"/>
  <c r="AC117" i="27" s="1"/>
  <c r="AG119" i="27"/>
  <c r="AI120" i="27"/>
  <c r="AG121" i="27"/>
  <c r="AC121" i="27" s="1"/>
  <c r="AF128" i="27"/>
  <c r="AC128" i="27" s="1"/>
  <c r="AI129" i="27"/>
  <c r="AI132" i="27"/>
  <c r="AG133" i="27"/>
  <c r="AC133" i="27" s="1"/>
  <c r="AG135" i="27"/>
  <c r="AI136" i="27"/>
  <c r="AG137" i="27"/>
  <c r="AC137" i="27" s="1"/>
  <c r="AG141" i="27"/>
  <c r="AG143" i="27"/>
  <c r="AI144" i="27"/>
  <c r="AG145" i="27"/>
  <c r="AC145" i="27" s="1"/>
  <c r="AF152" i="27"/>
  <c r="AI153" i="27"/>
  <c r="AI156" i="27"/>
  <c r="AG157" i="27"/>
  <c r="AC157" i="27" s="1"/>
  <c r="AG159" i="27"/>
  <c r="AI2" i="27"/>
  <c r="AF104" i="27"/>
  <c r="AC104" i="27" s="1"/>
  <c r="AG111" i="27"/>
  <c r="AG113" i="27"/>
  <c r="AC113" i="27" s="1"/>
  <c r="AF120" i="27"/>
  <c r="AC120" i="27" s="1"/>
  <c r="AG127" i="27"/>
  <c r="AG129" i="27"/>
  <c r="AC129" i="27" s="1"/>
  <c r="AF136" i="27"/>
  <c r="AF144" i="27"/>
  <c r="AC144" i="27" s="1"/>
  <c r="AG151" i="27"/>
  <c r="AG153" i="27"/>
  <c r="AC153" i="27" s="1"/>
  <c r="Y146" i="7"/>
  <c r="Y352" i="7"/>
  <c r="Z488" i="7"/>
  <c r="H22" i="10"/>
  <c r="H18" i="10"/>
  <c r="Y590" i="7"/>
  <c r="Z642" i="7"/>
  <c r="Y716" i="7"/>
  <c r="Z790" i="7"/>
  <c r="Y845" i="7"/>
  <c r="Y895" i="7"/>
  <c r="Z948" i="7"/>
  <c r="Y1000" i="7"/>
  <c r="Y1051" i="7"/>
  <c r="Z1124" i="7"/>
  <c r="Y1227" i="7"/>
  <c r="Y1286" i="7"/>
  <c r="Y1346" i="7"/>
  <c r="Y1350" i="7"/>
  <c r="Y1381" i="7"/>
  <c r="Y1443" i="7"/>
  <c r="Y1474" i="7"/>
  <c r="Y1524" i="7"/>
  <c r="Y1620" i="7"/>
  <c r="Y1669" i="7"/>
  <c r="Y1701" i="7"/>
  <c r="Y1730" i="7"/>
  <c r="Y1734" i="7"/>
  <c r="Z1814" i="7"/>
  <c r="AW30" i="1"/>
  <c r="AW946" i="4"/>
  <c r="AT942" i="4"/>
  <c r="AW936" i="4"/>
  <c r="AT923" i="4"/>
  <c r="AX923" i="4" s="1"/>
  <c r="AW698" i="4"/>
  <c r="AT661" i="4"/>
  <c r="AX661" i="4" s="1"/>
  <c r="AW562" i="4"/>
  <c r="AX946" i="4"/>
  <c r="AW592" i="4"/>
  <c r="AW422" i="4"/>
  <c r="AW318" i="4"/>
  <c r="AX318" i="4" s="1"/>
  <c r="AZ318" i="4" s="1"/>
  <c r="AW302" i="4"/>
  <c r="H20" i="10"/>
  <c r="Y218" i="7"/>
  <c r="Y351" i="7"/>
  <c r="Y353" i="7"/>
  <c r="Y400" i="7"/>
  <c r="I21" i="10"/>
  <c r="I19" i="10"/>
  <c r="I17" i="10"/>
  <c r="I15" i="10"/>
  <c r="I14" i="10"/>
  <c r="I13" i="10"/>
  <c r="Y542" i="7"/>
  <c r="Y574" i="7"/>
  <c r="Y602" i="7"/>
  <c r="Y622" i="7"/>
  <c r="Z660" i="7"/>
  <c r="Y696" i="7"/>
  <c r="Y734" i="7"/>
  <c r="Z772" i="7"/>
  <c r="Y808" i="7"/>
  <c r="Y831" i="7"/>
  <c r="Y859" i="7"/>
  <c r="Z884" i="7"/>
  <c r="Y909" i="7"/>
  <c r="Y936" i="7"/>
  <c r="Y959" i="7"/>
  <c r="Y987" i="7"/>
  <c r="Z1012" i="7"/>
  <c r="Y1037" i="7"/>
  <c r="Y1064" i="7"/>
  <c r="Y1099" i="7"/>
  <c r="Y1149" i="7"/>
  <c r="Y1199" i="7"/>
  <c r="Y1250" i="7"/>
  <c r="Y1269" i="7"/>
  <c r="Y1314" i="7"/>
  <c r="Y1334" i="7"/>
  <c r="Y1347" i="7"/>
  <c r="Y1349" i="7"/>
  <c r="Y1351" i="7"/>
  <c r="Y1379" i="7"/>
  <c r="Y1383" i="7"/>
  <c r="Y1415" i="7"/>
  <c r="Y1458" i="7"/>
  <c r="Y1462" i="7"/>
  <c r="Y1478" i="7"/>
  <c r="Y1509" i="7"/>
  <c r="Y1555" i="7"/>
  <c r="Y1607" i="7"/>
  <c r="Z1629" i="7"/>
  <c r="Y1667" i="7"/>
  <c r="Y1671" i="7"/>
  <c r="Y1699" i="7"/>
  <c r="Y1703" i="7"/>
  <c r="Y1718" i="7"/>
  <c r="Y1731" i="7"/>
  <c r="Y1733" i="7"/>
  <c r="Y1735" i="7"/>
  <c r="Y1781" i="7"/>
  <c r="Y1831" i="7"/>
  <c r="Z51" i="7"/>
  <c r="V51" i="7" s="1"/>
  <c r="Z46" i="7"/>
  <c r="V46" i="7" s="1"/>
  <c r="Y180" i="7"/>
  <c r="Z260" i="7"/>
  <c r="Y349" i="7"/>
  <c r="V349" i="7" s="1"/>
  <c r="Y423" i="7"/>
  <c r="Y538" i="7"/>
  <c r="Y554" i="7"/>
  <c r="Y570" i="7"/>
  <c r="Y586" i="7"/>
  <c r="Y133" i="7"/>
  <c r="Y164" i="7"/>
  <c r="Z196" i="7"/>
  <c r="Z238" i="7"/>
  <c r="Y282" i="7"/>
  <c r="Y328" i="7"/>
  <c r="Z386" i="7"/>
  <c r="Y401" i="7"/>
  <c r="Y457" i="7"/>
  <c r="Z531" i="7"/>
  <c r="Y540" i="7"/>
  <c r="Z547" i="7"/>
  <c r="Y556" i="7"/>
  <c r="Z563" i="7"/>
  <c r="Y572" i="7"/>
  <c r="Z579" i="7"/>
  <c r="Y588" i="7"/>
  <c r="Z595" i="7"/>
  <c r="Y604" i="7"/>
  <c r="Z614" i="7"/>
  <c r="Y632" i="7"/>
  <c r="Y650" i="7"/>
  <c r="U650" i="7" s="1"/>
  <c r="Y668" i="7"/>
  <c r="Y686" i="7"/>
  <c r="Z708" i="7"/>
  <c r="Z726" i="7"/>
  <c r="Y744" i="7"/>
  <c r="Y762" i="7"/>
  <c r="U762" i="7" s="1"/>
  <c r="Y780" i="7"/>
  <c r="Y798" i="7"/>
  <c r="Y813" i="7"/>
  <c r="Y827" i="7"/>
  <c r="Y840" i="7"/>
  <c r="Z852" i="7"/>
  <c r="Y863" i="7"/>
  <c r="Y877" i="7"/>
  <c r="Y891" i="7"/>
  <c r="Y904" i="7"/>
  <c r="Z916" i="7"/>
  <c r="Y927" i="7"/>
  <c r="Y941" i="7"/>
  <c r="Y955" i="7"/>
  <c r="Y968" i="7"/>
  <c r="Z980" i="7"/>
  <c r="Y991" i="7"/>
  <c r="Y1005" i="7"/>
  <c r="Y1019" i="7"/>
  <c r="Y1032" i="7"/>
  <c r="Z1044" i="7"/>
  <c r="Y1055" i="7"/>
  <c r="Y1069" i="7"/>
  <c r="Y1085" i="7"/>
  <c r="Y1112" i="7"/>
  <c r="Y1135" i="7"/>
  <c r="Y1163" i="7"/>
  <c r="Z1188" i="7"/>
  <c r="Y1213" i="7"/>
  <c r="Y1236" i="7"/>
  <c r="Y1252" i="7"/>
  <c r="Z1262" i="7"/>
  <c r="Y1282" i="7"/>
  <c r="Y1299" i="7"/>
  <c r="Y1318" i="7"/>
  <c r="Y1332" i="7"/>
  <c r="Z1343" i="7"/>
  <c r="U1343" i="7" s="1"/>
  <c r="Y1378" i="7"/>
  <c r="Y1380" i="7"/>
  <c r="Y1382" i="7"/>
  <c r="Y1394" i="7"/>
  <c r="Y1411" i="7"/>
  <c r="Y1429" i="7"/>
  <c r="Y1447" i="7"/>
  <c r="Y1459" i="7"/>
  <c r="Y1461" i="7"/>
  <c r="Y1463" i="7"/>
  <c r="Y1476" i="7"/>
  <c r="Y1488" i="7"/>
  <c r="U1488" i="7" s="1"/>
  <c r="Y1507" i="7"/>
  <c r="Y1511" i="7"/>
  <c r="Y1541" i="7"/>
  <c r="Y1571" i="7"/>
  <c r="Y1592" i="7"/>
  <c r="V1592" i="7" s="1"/>
  <c r="Y1618" i="7"/>
  <c r="Y1622" i="7"/>
  <c r="Y1638" i="7"/>
  <c r="V1638" i="7" s="1"/>
  <c r="Y1666" i="7"/>
  <c r="Y1668" i="7"/>
  <c r="Y1670" i="7"/>
  <c r="Z1680" i="7"/>
  <c r="Y1698" i="7"/>
  <c r="Y1700" i="7"/>
  <c r="Y1702" i="7"/>
  <c r="Y1712" i="7"/>
  <c r="Y1716" i="7"/>
  <c r="Z1727" i="7"/>
  <c r="Y1766" i="7"/>
  <c r="Y1796" i="7"/>
  <c r="Y1829" i="7"/>
  <c r="Y1844" i="7"/>
  <c r="Y139" i="7"/>
  <c r="U139" i="7" s="1"/>
  <c r="Y156" i="7"/>
  <c r="V156" i="7" s="1"/>
  <c r="Y172" i="7"/>
  <c r="Y188" i="7"/>
  <c r="V188" i="7" s="1"/>
  <c r="Z206" i="7"/>
  <c r="Z228" i="7"/>
  <c r="Y250" i="7"/>
  <c r="Z270" i="7"/>
  <c r="Y290" i="7"/>
  <c r="Z321" i="7"/>
  <c r="Y330" i="7"/>
  <c r="Y375" i="7"/>
  <c r="Y398" i="7"/>
  <c r="V398" i="7" s="1"/>
  <c r="Y444" i="7"/>
  <c r="V444" i="7" s="1"/>
  <c r="Y469" i="7"/>
  <c r="I11" i="10"/>
  <c r="Y515" i="7"/>
  <c r="H10" i="10"/>
  <c r="Z535" i="7"/>
  <c r="Y539" i="7"/>
  <c r="Y541" i="7"/>
  <c r="Y543" i="7"/>
  <c r="U543" i="7" s="1"/>
  <c r="Z551" i="7"/>
  <c r="Y555" i="7"/>
  <c r="Y557" i="7"/>
  <c r="Y559" i="7"/>
  <c r="U559" i="7" s="1"/>
  <c r="Z567" i="7"/>
  <c r="Y571" i="7"/>
  <c r="Y573" i="7"/>
  <c r="Y575" i="7"/>
  <c r="U575" i="7" s="1"/>
  <c r="Z583" i="7"/>
  <c r="Y587" i="7"/>
  <c r="Y589" i="7"/>
  <c r="Y591" i="7"/>
  <c r="U591" i="7" s="1"/>
  <c r="Z599" i="7"/>
  <c r="Y603" i="7"/>
  <c r="Y605" i="7"/>
  <c r="Z610" i="7"/>
  <c r="U610" i="7" s="1"/>
  <c r="Y618" i="7"/>
  <c r="Z628" i="7"/>
  <c r="V628" i="7" s="1"/>
  <c r="Y636" i="7"/>
  <c r="Z646" i="7"/>
  <c r="V646" i="7" s="1"/>
  <c r="Y654" i="7"/>
  <c r="Y664" i="7"/>
  <c r="Z674" i="7"/>
  <c r="Y682" i="7"/>
  <c r="U682" i="7" s="1"/>
  <c r="Z692" i="7"/>
  <c r="Y700" i="7"/>
  <c r="V700" i="7" s="1"/>
  <c r="Y712" i="7"/>
  <c r="Z722" i="7"/>
  <c r="U722" i="7" s="1"/>
  <c r="Y730" i="7"/>
  <c r="U730" i="7" s="1"/>
  <c r="Z740" i="7"/>
  <c r="V740" i="7" s="1"/>
  <c r="Y748" i="7"/>
  <c r="Z758" i="7"/>
  <c r="V758" i="7" s="1"/>
  <c r="Y766" i="7"/>
  <c r="Y776" i="7"/>
  <c r="V776" i="7" s="1"/>
  <c r="Z786" i="7"/>
  <c r="Y794" i="7"/>
  <c r="Z804" i="7"/>
  <c r="Y811" i="7"/>
  <c r="Y815" i="7"/>
  <c r="Y824" i="7"/>
  <c r="V824" i="7" s="1"/>
  <c r="Y829" i="7"/>
  <c r="Z836" i="7"/>
  <c r="V836" i="7" s="1"/>
  <c r="Y843" i="7"/>
  <c r="Y847" i="7"/>
  <c r="U847" i="7" s="1"/>
  <c r="Y856" i="7"/>
  <c r="Y861" i="7"/>
  <c r="Z868" i="7"/>
  <c r="Y875" i="7"/>
  <c r="Y879" i="7"/>
  <c r="Y888" i="7"/>
  <c r="V888" i="7" s="1"/>
  <c r="Y893" i="7"/>
  <c r="Z900" i="7"/>
  <c r="V900" i="7" s="1"/>
  <c r="Y907" i="7"/>
  <c r="Y911" i="7"/>
  <c r="U911" i="7" s="1"/>
  <c r="Y920" i="7"/>
  <c r="Y925" i="7"/>
  <c r="Z932" i="7"/>
  <c r="Y939" i="7"/>
  <c r="Y943" i="7"/>
  <c r="Y952" i="7"/>
  <c r="V952" i="7" s="1"/>
  <c r="Y957" i="7"/>
  <c r="Z964" i="7"/>
  <c r="V964" i="7" s="1"/>
  <c r="Y971" i="7"/>
  <c r="Y975" i="7"/>
  <c r="U975" i="7" s="1"/>
  <c r="Y984" i="7"/>
  <c r="Y989" i="7"/>
  <c r="Z996" i="7"/>
  <c r="Y1003" i="7"/>
  <c r="Y1007" i="7"/>
  <c r="Y1016" i="7"/>
  <c r="V1016" i="7" s="1"/>
  <c r="Y1021" i="7"/>
  <c r="Z1028" i="7"/>
  <c r="V1028" i="7" s="1"/>
  <c r="Y1035" i="7"/>
  <c r="Y1039" i="7"/>
  <c r="U1039" i="7" s="1"/>
  <c r="Y1048" i="7"/>
  <c r="Y1053" i="7"/>
  <c r="Z1060" i="7"/>
  <c r="Y1067" i="7"/>
  <c r="Y1071" i="7"/>
  <c r="Y1080" i="7"/>
  <c r="V1080" i="7" s="1"/>
  <c r="Z1092" i="7"/>
  <c r="Y1103" i="7"/>
  <c r="U1103" i="7" s="1"/>
  <c r="Y1117" i="7"/>
  <c r="Y1131" i="7"/>
  <c r="Y1144" i="7"/>
  <c r="Z1156" i="7"/>
  <c r="V1156" i="7" s="1"/>
  <c r="Y1167" i="7"/>
  <c r="Y1181" i="7"/>
  <c r="Y1195" i="7"/>
  <c r="Y1208" i="7"/>
  <c r="V1208" i="7" s="1"/>
  <c r="Z1220" i="7"/>
  <c r="Y1232" i="7"/>
  <c r="U1232" i="7" s="1"/>
  <c r="Z1243" i="7"/>
  <c r="Y1251" i="7"/>
  <c r="Y1253" i="7"/>
  <c r="Y1255" i="7"/>
  <c r="Y1267" i="7"/>
  <c r="Y1271" i="7"/>
  <c r="U1271" i="7" s="1"/>
  <c r="Y1284" i="7"/>
  <c r="Z1292" i="7"/>
  <c r="V1292" i="7" s="1"/>
  <c r="Y1303" i="7"/>
  <c r="Y1316" i="7"/>
  <c r="V1316" i="7" s="1"/>
  <c r="Z1322" i="7"/>
  <c r="U1322" i="7" s="1"/>
  <c r="Y1331" i="7"/>
  <c r="Y1333" i="7"/>
  <c r="Y1335" i="7"/>
  <c r="U1335" i="7" s="1"/>
  <c r="Y1362" i="7"/>
  <c r="Y1377" i="7"/>
  <c r="Y1396" i="7"/>
  <c r="Z1403" i="7"/>
  <c r="Y1413" i="7"/>
  <c r="Y1425" i="7"/>
  <c r="Z1439" i="7"/>
  <c r="U1439" i="7" s="1"/>
  <c r="Y1445" i="7"/>
  <c r="Z1457" i="7"/>
  <c r="Y1475" i="7"/>
  <c r="Y1477" i="7"/>
  <c r="Y1479" i="7"/>
  <c r="Y1492" i="7"/>
  <c r="Y1506" i="7"/>
  <c r="U1506" i="7" s="1"/>
  <c r="Y1508" i="7"/>
  <c r="Y1510" i="7"/>
  <c r="V1510" i="7" s="1"/>
  <c r="Z1518" i="7"/>
  <c r="Z1531" i="7"/>
  <c r="Z1548" i="7"/>
  <c r="Y1559" i="7"/>
  <c r="Y1575" i="7"/>
  <c r="Y1589" i="7"/>
  <c r="Y1603" i="7"/>
  <c r="Z1614" i="7"/>
  <c r="V1614" i="7" s="1"/>
  <c r="Y1619" i="7"/>
  <c r="Y1621" i="7"/>
  <c r="Y1623" i="7"/>
  <c r="Y1634" i="7"/>
  <c r="U1634" i="7" s="1"/>
  <c r="Z1644" i="7"/>
  <c r="Z1663" i="7"/>
  <c r="Y1684" i="7"/>
  <c r="Y1697" i="7"/>
  <c r="Y1713" i="7"/>
  <c r="Y1715" i="7"/>
  <c r="Y1717" i="7"/>
  <c r="Y1719" i="7"/>
  <c r="Y1747" i="7"/>
  <c r="Y1762" i="7"/>
  <c r="U1762" i="7" s="1"/>
  <c r="Y1777" i="7"/>
  <c r="Z1787" i="7"/>
  <c r="Y1803" i="7"/>
  <c r="V1803" i="7" s="1"/>
  <c r="Y1821" i="7"/>
  <c r="V1821" i="7" s="1"/>
  <c r="Y1830" i="7"/>
  <c r="Y1840" i="7"/>
  <c r="U1840" i="7" s="1"/>
  <c r="Y1848" i="7"/>
  <c r="Y710" i="7"/>
  <c r="V710" i="7" s="1"/>
  <c r="Z710" i="7"/>
  <c r="Z718" i="7"/>
  <c r="V718" i="7" s="1"/>
  <c r="Y718" i="7"/>
  <c r="Z728" i="7"/>
  <c r="V728" i="7" s="1"/>
  <c r="Y728" i="7"/>
  <c r="Y738" i="7"/>
  <c r="U738" i="7" s="1"/>
  <c r="Z738" i="7"/>
  <c r="Z746" i="7"/>
  <c r="V746" i="7" s="1"/>
  <c r="Y746" i="7"/>
  <c r="Y756" i="7"/>
  <c r="V756" i="7" s="1"/>
  <c r="Z756" i="7"/>
  <c r="Z764" i="7"/>
  <c r="V764" i="7" s="1"/>
  <c r="Y764" i="7"/>
  <c r="Y774" i="7"/>
  <c r="V774" i="7" s="1"/>
  <c r="Z774" i="7"/>
  <c r="Z782" i="7"/>
  <c r="V782" i="7" s="1"/>
  <c r="Y782" i="7"/>
  <c r="Z792" i="7"/>
  <c r="V792" i="7" s="1"/>
  <c r="Y792" i="7"/>
  <c r="Y802" i="7"/>
  <c r="U802" i="7" s="1"/>
  <c r="Z802" i="7"/>
  <c r="Z810" i="7"/>
  <c r="U810" i="7" s="1"/>
  <c r="Y810" i="7"/>
  <c r="Z814" i="7"/>
  <c r="V814" i="7" s="1"/>
  <c r="Y814" i="7"/>
  <c r="Y822" i="7"/>
  <c r="V822" i="7" s="1"/>
  <c r="Z822" i="7"/>
  <c r="Z828" i="7"/>
  <c r="Y828" i="7"/>
  <c r="Y834" i="7"/>
  <c r="U834" i="7" s="1"/>
  <c r="Z834" i="7"/>
  <c r="Z842" i="7"/>
  <c r="V842" i="7" s="1"/>
  <c r="Y842" i="7"/>
  <c r="Z846" i="7"/>
  <c r="Y846" i="7"/>
  <c r="Y854" i="7"/>
  <c r="V854" i="7" s="1"/>
  <c r="Z854" i="7"/>
  <c r="Z860" i="7"/>
  <c r="V860" i="7" s="1"/>
  <c r="Y860" i="7"/>
  <c r="Y866" i="7"/>
  <c r="U866" i="7" s="1"/>
  <c r="Z866" i="7"/>
  <c r="Z874" i="7"/>
  <c r="U874" i="7" s="1"/>
  <c r="Y874" i="7"/>
  <c r="Z878" i="7"/>
  <c r="V878" i="7" s="1"/>
  <c r="Y878" i="7"/>
  <c r="Y886" i="7"/>
  <c r="V886" i="7" s="1"/>
  <c r="Z886" i="7"/>
  <c r="Z892" i="7"/>
  <c r="Y892" i="7"/>
  <c r="Y898" i="7"/>
  <c r="U898" i="7" s="1"/>
  <c r="Z898" i="7"/>
  <c r="Z906" i="7"/>
  <c r="V906" i="7" s="1"/>
  <c r="Y906" i="7"/>
  <c r="Z910" i="7"/>
  <c r="Y910" i="7"/>
  <c r="Y918" i="7"/>
  <c r="V918" i="7" s="1"/>
  <c r="Z918" i="7"/>
  <c r="Z924" i="7"/>
  <c r="V924" i="7" s="1"/>
  <c r="Y924" i="7"/>
  <c r="Y930" i="7"/>
  <c r="U930" i="7" s="1"/>
  <c r="Z930" i="7"/>
  <c r="Z938" i="7"/>
  <c r="U938" i="7" s="1"/>
  <c r="Y938" i="7"/>
  <c r="Z942" i="7"/>
  <c r="V942" i="7" s="1"/>
  <c r="Y942" i="7"/>
  <c r="Y950" i="7"/>
  <c r="V950" i="7" s="1"/>
  <c r="Z950" i="7"/>
  <c r="Z956" i="7"/>
  <c r="Y956" i="7"/>
  <c r="Y962" i="7"/>
  <c r="U962" i="7" s="1"/>
  <c r="Z962" i="7"/>
  <c r="Z970" i="7"/>
  <c r="V970" i="7" s="1"/>
  <c r="Y970" i="7"/>
  <c r="Z974" i="7"/>
  <c r="Y974" i="7"/>
  <c r="Y982" i="7"/>
  <c r="V982" i="7" s="1"/>
  <c r="Z982" i="7"/>
  <c r="Z988" i="7"/>
  <c r="V988" i="7" s="1"/>
  <c r="Y988" i="7"/>
  <c r="Y994" i="7"/>
  <c r="U994" i="7" s="1"/>
  <c r="Z994" i="7"/>
  <c r="Z1002" i="7"/>
  <c r="U1002" i="7" s="1"/>
  <c r="Y1002" i="7"/>
  <c r="Z1006" i="7"/>
  <c r="V1006" i="7" s="1"/>
  <c r="Y1006" i="7"/>
  <c r="Y1014" i="7"/>
  <c r="V1014" i="7" s="1"/>
  <c r="Z1014" i="7"/>
  <c r="Z1020" i="7"/>
  <c r="Y1020" i="7"/>
  <c r="Y1026" i="7"/>
  <c r="U1026" i="7" s="1"/>
  <c r="Z1026" i="7"/>
  <c r="Z1034" i="7"/>
  <c r="V1034" i="7" s="1"/>
  <c r="Y1034" i="7"/>
  <c r="Z1038" i="7"/>
  <c r="Y1038" i="7"/>
  <c r="Y1046" i="7"/>
  <c r="V1046" i="7" s="1"/>
  <c r="Z1046" i="7"/>
  <c r="Z1052" i="7"/>
  <c r="V1052" i="7" s="1"/>
  <c r="Y1052" i="7"/>
  <c r="Y1058" i="7"/>
  <c r="U1058" i="7" s="1"/>
  <c r="Z1058" i="7"/>
  <c r="Z1066" i="7"/>
  <c r="U1066" i="7" s="1"/>
  <c r="Y1066" i="7"/>
  <c r="Z1070" i="7"/>
  <c r="V1070" i="7" s="1"/>
  <c r="Y1070" i="7"/>
  <c r="Y1078" i="7"/>
  <c r="V1078" i="7" s="1"/>
  <c r="Z1078" i="7"/>
  <c r="Z1087" i="7"/>
  <c r="U1087" i="7" s="1"/>
  <c r="Y1087" i="7"/>
  <c r="Z1101" i="7"/>
  <c r="Y1101" i="7"/>
  <c r="Z1115" i="7"/>
  <c r="Y1115" i="7"/>
  <c r="Z1128" i="7"/>
  <c r="V1128" i="7" s="1"/>
  <c r="Y1128" i="7"/>
  <c r="Y1140" i="7"/>
  <c r="V1140" i="7" s="1"/>
  <c r="Z1140" i="7"/>
  <c r="Z1151" i="7"/>
  <c r="U1151" i="7" s="1"/>
  <c r="Y1151" i="7"/>
  <c r="Z1165" i="7"/>
  <c r="Y1165" i="7"/>
  <c r="Z1179" i="7"/>
  <c r="Y1179" i="7"/>
  <c r="Z1192" i="7"/>
  <c r="V1192" i="7" s="1"/>
  <c r="Y1192" i="7"/>
  <c r="Y1204" i="7"/>
  <c r="V1204" i="7" s="1"/>
  <c r="Z1204" i="7"/>
  <c r="Y19" i="7"/>
  <c r="Z129" i="7"/>
  <c r="Y138" i="7"/>
  <c r="U138" i="7" s="1"/>
  <c r="Y153" i="7"/>
  <c r="Y161" i="7"/>
  <c r="Y169" i="7"/>
  <c r="Y177" i="7"/>
  <c r="V177" i="7" s="1"/>
  <c r="Y185" i="7"/>
  <c r="Y193" i="7"/>
  <c r="U193" i="7" s="1"/>
  <c r="Y202" i="7"/>
  <c r="Z212" i="7"/>
  <c r="Z222" i="7"/>
  <c r="Y234" i="7"/>
  <c r="U234" i="7" s="1"/>
  <c r="Z244" i="7"/>
  <c r="Z254" i="7"/>
  <c r="U254" i="7" s="1"/>
  <c r="Y266" i="7"/>
  <c r="Z276" i="7"/>
  <c r="Z286" i="7"/>
  <c r="Z296" i="7"/>
  <c r="Y314" i="7"/>
  <c r="Y327" i="7"/>
  <c r="Y329" i="7"/>
  <c r="Y336" i="7"/>
  <c r="Z361" i="7"/>
  <c r="Y381" i="7"/>
  <c r="V381" i="7" s="1"/>
  <c r="Y392" i="7"/>
  <c r="Y412" i="7"/>
  <c r="V412" i="7" s="1"/>
  <c r="Y430" i="7"/>
  <c r="V430" i="7" s="1"/>
  <c r="Y456" i="7"/>
  <c r="U456" i="7" s="1"/>
  <c r="Y464" i="7"/>
  <c r="Y480" i="7"/>
  <c r="Z496" i="7"/>
  <c r="I8" i="10"/>
  <c r="I5" i="10"/>
  <c r="Y521" i="7"/>
  <c r="Z533" i="7"/>
  <c r="Y537" i="7"/>
  <c r="Z549" i="7"/>
  <c r="Y553" i="7"/>
  <c r="Z565" i="7"/>
  <c r="Y569" i="7"/>
  <c r="Z581" i="7"/>
  <c r="Y585" i="7"/>
  <c r="Z597" i="7"/>
  <c r="Y601" i="7"/>
  <c r="Z612" i="7"/>
  <c r="Y616" i="7"/>
  <c r="Y620" i="7"/>
  <c r="Z626" i="7"/>
  <c r="U626" i="7" s="1"/>
  <c r="Z630" i="7"/>
  <c r="Y634" i="7"/>
  <c r="Y638" i="7"/>
  <c r="Z644" i="7"/>
  <c r="V644" i="7" s="1"/>
  <c r="Y648" i="7"/>
  <c r="Y652" i="7"/>
  <c r="V652" i="7" s="1"/>
  <c r="Z658" i="7"/>
  <c r="Z662" i="7"/>
  <c r="V662" i="7" s="1"/>
  <c r="Y666" i="7"/>
  <c r="U666" i="7" s="1"/>
  <c r="Y670" i="7"/>
  <c r="V670" i="7" s="1"/>
  <c r="Z676" i="7"/>
  <c r="Y680" i="7"/>
  <c r="V680" i="7" s="1"/>
  <c r="Y684" i="7"/>
  <c r="Z690" i="7"/>
  <c r="U690" i="7" s="1"/>
  <c r="Z694" i="7"/>
  <c r="Y698" i="7"/>
  <c r="Y702" i="7"/>
  <c r="Y706" i="7"/>
  <c r="U706" i="7" s="1"/>
  <c r="Z706" i="7"/>
  <c r="Z714" i="7"/>
  <c r="V714" i="7" s="1"/>
  <c r="Y714" i="7"/>
  <c r="Y724" i="7"/>
  <c r="V724" i="7" s="1"/>
  <c r="Z724" i="7"/>
  <c r="Z732" i="7"/>
  <c r="V732" i="7" s="1"/>
  <c r="Y732" i="7"/>
  <c r="Y742" i="7"/>
  <c r="V742" i="7" s="1"/>
  <c r="Z742" i="7"/>
  <c r="Z750" i="7"/>
  <c r="V750" i="7" s="1"/>
  <c r="Y750" i="7"/>
  <c r="Z760" i="7"/>
  <c r="V760" i="7" s="1"/>
  <c r="Y760" i="7"/>
  <c r="Y770" i="7"/>
  <c r="U770" i="7" s="1"/>
  <c r="Z770" i="7"/>
  <c r="Z778" i="7"/>
  <c r="V778" i="7" s="1"/>
  <c r="Y778" i="7"/>
  <c r="Y788" i="7"/>
  <c r="V788" i="7" s="1"/>
  <c r="Z788" i="7"/>
  <c r="Z796" i="7"/>
  <c r="Y796" i="7"/>
  <c r="Y806" i="7"/>
  <c r="V806" i="7" s="1"/>
  <c r="Z806" i="7"/>
  <c r="Z812" i="7"/>
  <c r="V812" i="7" s="1"/>
  <c r="Y812" i="7"/>
  <c r="Y818" i="7"/>
  <c r="U818" i="7" s="1"/>
  <c r="Z818" i="7"/>
  <c r="Z826" i="7"/>
  <c r="Y826" i="7"/>
  <c r="Z830" i="7"/>
  <c r="V830" i="7" s="1"/>
  <c r="Y830" i="7"/>
  <c r="Y838" i="7"/>
  <c r="V838" i="7" s="1"/>
  <c r="Z838" i="7"/>
  <c r="Z844" i="7"/>
  <c r="V844" i="7" s="1"/>
  <c r="Y844" i="7"/>
  <c r="Y850" i="7"/>
  <c r="U850" i="7" s="1"/>
  <c r="Z850" i="7"/>
  <c r="Z858" i="7"/>
  <c r="Y858" i="7"/>
  <c r="Z862" i="7"/>
  <c r="V862" i="7" s="1"/>
  <c r="Y862" i="7"/>
  <c r="Y870" i="7"/>
  <c r="V870" i="7" s="1"/>
  <c r="Z870" i="7"/>
  <c r="Z876" i="7"/>
  <c r="V876" i="7" s="1"/>
  <c r="Y876" i="7"/>
  <c r="Y882" i="7"/>
  <c r="U882" i="7" s="1"/>
  <c r="Z882" i="7"/>
  <c r="Z890" i="7"/>
  <c r="Y890" i="7"/>
  <c r="Z894" i="7"/>
  <c r="V894" i="7" s="1"/>
  <c r="Y894" i="7"/>
  <c r="Y902" i="7"/>
  <c r="V902" i="7" s="1"/>
  <c r="Z902" i="7"/>
  <c r="Z908" i="7"/>
  <c r="V908" i="7" s="1"/>
  <c r="Y908" i="7"/>
  <c r="Y914" i="7"/>
  <c r="U914" i="7" s="1"/>
  <c r="Z914" i="7"/>
  <c r="Z922" i="7"/>
  <c r="Y922" i="7"/>
  <c r="Z926" i="7"/>
  <c r="V926" i="7" s="1"/>
  <c r="Y926" i="7"/>
  <c r="Y934" i="7"/>
  <c r="V934" i="7" s="1"/>
  <c r="Z934" i="7"/>
  <c r="Z940" i="7"/>
  <c r="V940" i="7" s="1"/>
  <c r="Y940" i="7"/>
  <c r="Y946" i="7"/>
  <c r="U946" i="7" s="1"/>
  <c r="Z946" i="7"/>
  <c r="Z954" i="7"/>
  <c r="Y954" i="7"/>
  <c r="Z958" i="7"/>
  <c r="V958" i="7" s="1"/>
  <c r="Y958" i="7"/>
  <c r="Y966" i="7"/>
  <c r="V966" i="7" s="1"/>
  <c r="Z966" i="7"/>
  <c r="Z972" i="7"/>
  <c r="V972" i="7" s="1"/>
  <c r="Y972" i="7"/>
  <c r="Y978" i="7"/>
  <c r="U978" i="7" s="1"/>
  <c r="Z978" i="7"/>
  <c r="Z986" i="7"/>
  <c r="Y986" i="7"/>
  <c r="Z990" i="7"/>
  <c r="V990" i="7" s="1"/>
  <c r="Y990" i="7"/>
  <c r="Y998" i="7"/>
  <c r="V998" i="7" s="1"/>
  <c r="Z998" i="7"/>
  <c r="Z1004" i="7"/>
  <c r="V1004" i="7" s="1"/>
  <c r="Y1004" i="7"/>
  <c r="Y1010" i="7"/>
  <c r="U1010" i="7" s="1"/>
  <c r="Z1010" i="7"/>
  <c r="Z1018" i="7"/>
  <c r="Y1018" i="7"/>
  <c r="Z1022" i="7"/>
  <c r="V1022" i="7" s="1"/>
  <c r="Y1022" i="7"/>
  <c r="Y1030" i="7"/>
  <c r="V1030" i="7" s="1"/>
  <c r="Z1030" i="7"/>
  <c r="Z1036" i="7"/>
  <c r="V1036" i="7" s="1"/>
  <c r="Y1036" i="7"/>
  <c r="Y1042" i="7"/>
  <c r="U1042" i="7" s="1"/>
  <c r="Z1042" i="7"/>
  <c r="Z1050" i="7"/>
  <c r="Y1050" i="7"/>
  <c r="Z1054" i="7"/>
  <c r="V1054" i="7" s="1"/>
  <c r="Y1054" i="7"/>
  <c r="Y1062" i="7"/>
  <c r="V1062" i="7" s="1"/>
  <c r="Z1062" i="7"/>
  <c r="Z1068" i="7"/>
  <c r="V1068" i="7" s="1"/>
  <c r="Y1068" i="7"/>
  <c r="Y1074" i="7"/>
  <c r="U1074" i="7" s="1"/>
  <c r="Z1074" i="7"/>
  <c r="Z1083" i="7"/>
  <c r="Y1083" i="7"/>
  <c r="Z1096" i="7"/>
  <c r="V1096" i="7" s="1"/>
  <c r="Y1096" i="7"/>
  <c r="Y1108" i="7"/>
  <c r="V1108" i="7" s="1"/>
  <c r="Z1108" i="7"/>
  <c r="Z1119" i="7"/>
  <c r="U1119" i="7" s="1"/>
  <c r="Y1119" i="7"/>
  <c r="Z1133" i="7"/>
  <c r="Y1133" i="7"/>
  <c r="Z1147" i="7"/>
  <c r="Y1147" i="7"/>
  <c r="Z1160" i="7"/>
  <c r="V1160" i="7" s="1"/>
  <c r="Y1160" i="7"/>
  <c r="Y1172" i="7"/>
  <c r="V1172" i="7" s="1"/>
  <c r="Z1172" i="7"/>
  <c r="Z1183" i="7"/>
  <c r="U1183" i="7" s="1"/>
  <c r="Y1183" i="7"/>
  <c r="Z1197" i="7"/>
  <c r="Y1197" i="7"/>
  <c r="Z1211" i="7"/>
  <c r="Y1211" i="7"/>
  <c r="Y1215" i="7"/>
  <c r="U1215" i="7" s="1"/>
  <c r="Y1224" i="7"/>
  <c r="Y1229" i="7"/>
  <c r="Y1234" i="7"/>
  <c r="Y1238" i="7"/>
  <c r="Y1249" i="7"/>
  <c r="Y1266" i="7"/>
  <c r="U1266" i="7" s="1"/>
  <c r="Y1268" i="7"/>
  <c r="Y1270" i="7"/>
  <c r="V1270" i="7" s="1"/>
  <c r="Z1275" i="7"/>
  <c r="Y1283" i="7"/>
  <c r="Y1285" i="7"/>
  <c r="Y1287" i="7"/>
  <c r="Y1297" i="7"/>
  <c r="Y1301" i="7"/>
  <c r="Z1311" i="7"/>
  <c r="U1311" i="7" s="1"/>
  <c r="Y1315" i="7"/>
  <c r="Y1317" i="7"/>
  <c r="Y1319" i="7"/>
  <c r="Z1329" i="7"/>
  <c r="Y1360" i="7"/>
  <c r="U1360" i="7" s="1"/>
  <c r="Y1364" i="7"/>
  <c r="V1364" i="7" s="1"/>
  <c r="Z1371" i="7"/>
  <c r="Z1390" i="7"/>
  <c r="Y1395" i="7"/>
  <c r="Y1397" i="7"/>
  <c r="Y1399" i="7"/>
  <c r="U1399" i="7" s="1"/>
  <c r="Y1410" i="7"/>
  <c r="V1410" i="7" s="1"/>
  <c r="Y1412" i="7"/>
  <c r="V1412" i="7" s="1"/>
  <c r="Y1414" i="7"/>
  <c r="Z1420" i="7"/>
  <c r="Y1427" i="7"/>
  <c r="Y1431" i="7"/>
  <c r="Y1442" i="7"/>
  <c r="U1442" i="7" s="1"/>
  <c r="Y1444" i="7"/>
  <c r="V1444" i="7" s="1"/>
  <c r="Y1446" i="7"/>
  <c r="Z1450" i="7"/>
  <c r="U1450" i="7" s="1"/>
  <c r="Z1471" i="7"/>
  <c r="U1471" i="7" s="1"/>
  <c r="Y1490" i="7"/>
  <c r="Y1494" i="7"/>
  <c r="Y1505" i="7"/>
  <c r="Y1522" i="7"/>
  <c r="U1522" i="7" s="1"/>
  <c r="Y1526" i="7"/>
  <c r="Y1539" i="7"/>
  <c r="Y1543" i="7"/>
  <c r="Y1553" i="7"/>
  <c r="U1553" i="7" s="1"/>
  <c r="Y1557" i="7"/>
  <c r="Z1567" i="7"/>
  <c r="Y1573" i="7"/>
  <c r="Z1578" i="7"/>
  <c r="U1578" i="7" s="1"/>
  <c r="Y1587" i="7"/>
  <c r="Y1591" i="7"/>
  <c r="Z1597" i="7"/>
  <c r="Y1605" i="7"/>
  <c r="Y1609" i="7"/>
  <c r="Z1610" i="7"/>
  <c r="U1610" i="7" s="1"/>
  <c r="Z1617" i="7"/>
  <c r="Y1624" i="7"/>
  <c r="Y1632" i="7"/>
  <c r="Y1636" i="7"/>
  <c r="V1636" i="7" s="1"/>
  <c r="Y1641" i="7"/>
  <c r="Y1648" i="7"/>
  <c r="V1648" i="7" s="1"/>
  <c r="Z1659" i="7"/>
  <c r="Z1676" i="7"/>
  <c r="V1676" i="7" s="1"/>
  <c r="Y1682" i="7"/>
  <c r="Y1686" i="7"/>
  <c r="Z1695" i="7"/>
  <c r="Z1710" i="7"/>
  <c r="Z1744" i="7"/>
  <c r="Y1749" i="7"/>
  <c r="Z1759" i="7"/>
  <c r="Y1764" i="7"/>
  <c r="Z1770" i="7"/>
  <c r="U1770" i="7" s="1"/>
  <c r="Y1779" i="7"/>
  <c r="Y1783" i="7"/>
  <c r="Y1794" i="7"/>
  <c r="V1794" i="7" s="1"/>
  <c r="Y1798" i="7"/>
  <c r="Z1810" i="7"/>
  <c r="Y1817" i="7"/>
  <c r="Y1828" i="7"/>
  <c r="Y1842" i="7"/>
  <c r="Y1846" i="7"/>
  <c r="Y1850" i="7"/>
  <c r="Y613" i="7"/>
  <c r="Z613" i="7"/>
  <c r="Z617" i="7"/>
  <c r="Y617" i="7"/>
  <c r="Y629" i="7"/>
  <c r="Z629" i="7"/>
  <c r="Z633" i="7"/>
  <c r="Y633" i="7"/>
  <c r="Y645" i="7"/>
  <c r="Z645" i="7"/>
  <c r="Z649" i="7"/>
  <c r="Y649" i="7"/>
  <c r="Y661" i="7"/>
  <c r="Z661" i="7"/>
  <c r="Z665" i="7"/>
  <c r="Y665" i="7"/>
  <c r="Y677" i="7"/>
  <c r="Z677" i="7"/>
  <c r="Z681" i="7"/>
  <c r="Y681" i="7"/>
  <c r="Y693" i="7"/>
  <c r="Z693" i="7"/>
  <c r="Z697" i="7"/>
  <c r="Y697" i="7"/>
  <c r="Y709" i="7"/>
  <c r="Z709" i="7"/>
  <c r="Z713" i="7"/>
  <c r="Y713" i="7"/>
  <c r="Y725" i="7"/>
  <c r="Z725" i="7"/>
  <c r="Z729" i="7"/>
  <c r="Y729" i="7"/>
  <c r="Y741" i="7"/>
  <c r="Z741" i="7"/>
  <c r="Z745" i="7"/>
  <c r="Y745" i="7"/>
  <c r="Y757" i="7"/>
  <c r="Z757" i="7"/>
  <c r="Z761" i="7"/>
  <c r="Y761" i="7"/>
  <c r="Y773" i="7"/>
  <c r="Z773" i="7"/>
  <c r="Z777" i="7"/>
  <c r="Y777" i="7"/>
  <c r="Y789" i="7"/>
  <c r="Z789" i="7"/>
  <c r="Z793" i="7"/>
  <c r="Y793" i="7"/>
  <c r="Y611" i="7"/>
  <c r="Z611" i="7"/>
  <c r="Y615" i="7"/>
  <c r="Z615" i="7"/>
  <c r="Y627" i="7"/>
  <c r="Z627" i="7"/>
  <c r="Y631" i="7"/>
  <c r="Z631" i="7"/>
  <c r="Y643" i="7"/>
  <c r="Z643" i="7"/>
  <c r="Y647" i="7"/>
  <c r="Z647" i="7"/>
  <c r="Y659" i="7"/>
  <c r="Z659" i="7"/>
  <c r="Y663" i="7"/>
  <c r="Z663" i="7"/>
  <c r="Y675" i="7"/>
  <c r="Z675" i="7"/>
  <c r="Y679" i="7"/>
  <c r="Z679" i="7"/>
  <c r="Y691" i="7"/>
  <c r="Z691" i="7"/>
  <c r="Y695" i="7"/>
  <c r="Z695" i="7"/>
  <c r="Y707" i="7"/>
  <c r="Z707" i="7"/>
  <c r="Y711" i="7"/>
  <c r="Z711" i="7"/>
  <c r="Y723" i="7"/>
  <c r="Z723" i="7"/>
  <c r="Y727" i="7"/>
  <c r="Z727" i="7"/>
  <c r="Y739" i="7"/>
  <c r="Z739" i="7"/>
  <c r="Y743" i="7"/>
  <c r="Z743" i="7"/>
  <c r="Y755" i="7"/>
  <c r="Z755" i="7"/>
  <c r="Y759" i="7"/>
  <c r="Z759" i="7"/>
  <c r="Y771" i="7"/>
  <c r="Z771" i="7"/>
  <c r="Y775" i="7"/>
  <c r="Z775" i="7"/>
  <c r="Y787" i="7"/>
  <c r="Z787" i="7"/>
  <c r="Y791" i="7"/>
  <c r="Z791" i="7"/>
  <c r="Y5" i="7"/>
  <c r="Y27" i="7"/>
  <c r="Z127" i="7"/>
  <c r="Z131" i="7"/>
  <c r="U131" i="7" s="1"/>
  <c r="Y142" i="7"/>
  <c r="Y152" i="7"/>
  <c r="U152" i="7" s="1"/>
  <c r="Y160" i="7"/>
  <c r="Y168" i="7"/>
  <c r="U168" i="7" s="1"/>
  <c r="Y176" i="7"/>
  <c r="Y184" i="7"/>
  <c r="U184" i="7" s="1"/>
  <c r="Y192" i="7"/>
  <c r="Z198" i="7"/>
  <c r="U198" i="7" s="1"/>
  <c r="Z204" i="7"/>
  <c r="Y210" i="7"/>
  <c r="Z214" i="7"/>
  <c r="Z220" i="7"/>
  <c r="Y226" i="7"/>
  <c r="Z230" i="7"/>
  <c r="U230" i="7" s="1"/>
  <c r="Z236" i="7"/>
  <c r="Y242" i="7"/>
  <c r="Z246" i="7"/>
  <c r="Z252" i="7"/>
  <c r="Y258" i="7"/>
  <c r="Z262" i="7"/>
  <c r="Z268" i="7"/>
  <c r="Y274" i="7"/>
  <c r="Z278" i="7"/>
  <c r="Z284" i="7"/>
  <c r="Y289" i="7"/>
  <c r="Y294" i="7"/>
  <c r="Z298" i="7"/>
  <c r="Y312" i="7"/>
  <c r="Z319" i="7"/>
  <c r="Y326" i="7"/>
  <c r="Y331" i="7"/>
  <c r="Y338" i="7"/>
  <c r="Z359" i="7"/>
  <c r="Y363" i="7"/>
  <c r="Y377" i="7"/>
  <c r="Z384" i="7"/>
  <c r="Y391" i="7"/>
  <c r="Y393" i="7"/>
  <c r="Y408" i="7"/>
  <c r="Y417" i="7"/>
  <c r="Z425" i="7"/>
  <c r="Z433" i="7"/>
  <c r="Y455" i="7"/>
  <c r="Y458" i="7"/>
  <c r="Y465" i="7"/>
  <c r="Y473" i="7"/>
  <c r="Y483" i="7"/>
  <c r="Y490" i="7"/>
  <c r="V490" i="7" s="1"/>
  <c r="Y501" i="7"/>
  <c r="H11" i="10"/>
  <c r="K11" i="10" s="1"/>
  <c r="I6" i="10"/>
  <c r="Y520" i="7"/>
  <c r="I4" i="10"/>
  <c r="Y526" i="7"/>
  <c r="V526" i="7" s="1"/>
  <c r="Z532" i="7"/>
  <c r="Z534" i="7"/>
  <c r="V534" i="7" s="1"/>
  <c r="Y536" i="7"/>
  <c r="Z546" i="7"/>
  <c r="U546" i="7" s="1"/>
  <c r="Z548" i="7"/>
  <c r="V548" i="7" s="1"/>
  <c r="Z550" i="7"/>
  <c r="V550" i="7" s="1"/>
  <c r="Y552" i="7"/>
  <c r="Z562" i="7"/>
  <c r="U562" i="7" s="1"/>
  <c r="Z564" i="7"/>
  <c r="V564" i="7" s="1"/>
  <c r="Z566" i="7"/>
  <c r="V566" i="7" s="1"/>
  <c r="Y568" i="7"/>
  <c r="Z578" i="7"/>
  <c r="U578" i="7" s="1"/>
  <c r="Z580" i="7"/>
  <c r="V580" i="7" s="1"/>
  <c r="Z582" i="7"/>
  <c r="V582" i="7" s="1"/>
  <c r="Y584" i="7"/>
  <c r="Z594" i="7"/>
  <c r="U594" i="7" s="1"/>
  <c r="Z596" i="7"/>
  <c r="V596" i="7" s="1"/>
  <c r="Z598" i="7"/>
  <c r="V598" i="7" s="1"/>
  <c r="Y600" i="7"/>
  <c r="Y607" i="7"/>
  <c r="Y619" i="7"/>
  <c r="Y621" i="7"/>
  <c r="Y623" i="7"/>
  <c r="Y635" i="7"/>
  <c r="Y637" i="7"/>
  <c r="Y639" i="7"/>
  <c r="Y651" i="7"/>
  <c r="Y653" i="7"/>
  <c r="Y655" i="7"/>
  <c r="Y667" i="7"/>
  <c r="Y669" i="7"/>
  <c r="Y671" i="7"/>
  <c r="Y683" i="7"/>
  <c r="Y685" i="7"/>
  <c r="Y687" i="7"/>
  <c r="Y699" i="7"/>
  <c r="Y701" i="7"/>
  <c r="Y703" i="7"/>
  <c r="U703" i="7" s="1"/>
  <c r="Y715" i="7"/>
  <c r="Y717" i="7"/>
  <c r="Y719" i="7"/>
  <c r="Y731" i="7"/>
  <c r="Y733" i="7"/>
  <c r="Y735" i="7"/>
  <c r="U735" i="7" s="1"/>
  <c r="Y747" i="7"/>
  <c r="Y749" i="7"/>
  <c r="Y751" i="7"/>
  <c r="Y763" i="7"/>
  <c r="Y765" i="7"/>
  <c r="Y767" i="7"/>
  <c r="U767" i="7" s="1"/>
  <c r="Y779" i="7"/>
  <c r="Y781" i="7"/>
  <c r="Y783" i="7"/>
  <c r="Y795" i="7"/>
  <c r="Y797" i="7"/>
  <c r="Y799" i="7"/>
  <c r="U799" i="7" s="1"/>
  <c r="Y1535" i="7"/>
  <c r="Z1535" i="7"/>
  <c r="Z1554" i="7"/>
  <c r="Y1554" i="7"/>
  <c r="Z1558" i="7"/>
  <c r="Y1558" i="7"/>
  <c r="Z1569" i="7"/>
  <c r="Y1569" i="7"/>
  <c r="U1569" i="7" s="1"/>
  <c r="Y1585" i="7"/>
  <c r="Z1585" i="7"/>
  <c r="Y1599" i="7"/>
  <c r="Z1599" i="7"/>
  <c r="Y1616" i="7"/>
  <c r="Z1616" i="7"/>
  <c r="Y1631" i="7"/>
  <c r="Z1631" i="7"/>
  <c r="Y1642" i="7"/>
  <c r="Z1642" i="7"/>
  <c r="Y1661" i="7"/>
  <c r="Z1661" i="7"/>
  <c r="Y1678" i="7"/>
  <c r="Z1678" i="7"/>
  <c r="Y1693" i="7"/>
  <c r="Z1693" i="7"/>
  <c r="Y1706" i="7"/>
  <c r="Z1706" i="7"/>
  <c r="Y1740" i="7"/>
  <c r="Z1740" i="7"/>
  <c r="Z1748" i="7"/>
  <c r="Y1748" i="7"/>
  <c r="Y1755" i="7"/>
  <c r="Z1755" i="7"/>
  <c r="Y1774" i="7"/>
  <c r="Z1774" i="7"/>
  <c r="Y1808" i="7"/>
  <c r="Z1808" i="7"/>
  <c r="U1808" i="7" s="1"/>
  <c r="Z1816" i="7"/>
  <c r="Y1816" i="7"/>
  <c r="Y1826" i="7"/>
  <c r="Z1826" i="7"/>
  <c r="Z1841" i="7"/>
  <c r="Y1841" i="7"/>
  <c r="Z1845" i="7"/>
  <c r="Y1845" i="7"/>
  <c r="Z1849" i="7"/>
  <c r="Y1849" i="7"/>
  <c r="V612" i="7"/>
  <c r="V614" i="7"/>
  <c r="V630" i="7"/>
  <c r="V660" i="7"/>
  <c r="V676" i="7"/>
  <c r="V678" i="7"/>
  <c r="V692" i="7"/>
  <c r="V694" i="7"/>
  <c r="V708" i="7"/>
  <c r="V726" i="7"/>
  <c r="V772" i="7"/>
  <c r="V790" i="7"/>
  <c r="Z803" i="7"/>
  <c r="V804" i="7"/>
  <c r="Z805" i="7"/>
  <c r="Z807" i="7"/>
  <c r="Y809" i="7"/>
  <c r="Z819" i="7"/>
  <c r="V820" i="7"/>
  <c r="Z821" i="7"/>
  <c r="Z823" i="7"/>
  <c r="Y825" i="7"/>
  <c r="Z835" i="7"/>
  <c r="Z837" i="7"/>
  <c r="Z839" i="7"/>
  <c r="Y841" i="7"/>
  <c r="Z851" i="7"/>
  <c r="V852" i="7"/>
  <c r="Z853" i="7"/>
  <c r="Z855" i="7"/>
  <c r="Y857" i="7"/>
  <c r="Z867" i="7"/>
  <c r="V868" i="7"/>
  <c r="Z869" i="7"/>
  <c r="Z871" i="7"/>
  <c r="Y873" i="7"/>
  <c r="Z883" i="7"/>
  <c r="V884" i="7"/>
  <c r="Z885" i="7"/>
  <c r="Z887" i="7"/>
  <c r="Y889" i="7"/>
  <c r="Z899" i="7"/>
  <c r="Z901" i="7"/>
  <c r="Z903" i="7"/>
  <c r="Y905" i="7"/>
  <c r="Z915" i="7"/>
  <c r="V916" i="7"/>
  <c r="Z917" i="7"/>
  <c r="Z919" i="7"/>
  <c r="Y921" i="7"/>
  <c r="Z931" i="7"/>
  <c r="V932" i="7"/>
  <c r="Z933" i="7"/>
  <c r="Z935" i="7"/>
  <c r="Y937" i="7"/>
  <c r="Z947" i="7"/>
  <c r="V948" i="7"/>
  <c r="Z949" i="7"/>
  <c r="Z951" i="7"/>
  <c r="Y953" i="7"/>
  <c r="Z963" i="7"/>
  <c r="Z965" i="7"/>
  <c r="Z967" i="7"/>
  <c r="Y969" i="7"/>
  <c r="Z979" i="7"/>
  <c r="V980" i="7"/>
  <c r="Z981" i="7"/>
  <c r="Z983" i="7"/>
  <c r="Y985" i="7"/>
  <c r="Z995" i="7"/>
  <c r="V996" i="7"/>
  <c r="Z997" i="7"/>
  <c r="Z999" i="7"/>
  <c r="Y1001" i="7"/>
  <c r="Z1011" i="7"/>
  <c r="V1012" i="7"/>
  <c r="Z1013" i="7"/>
  <c r="Z1015" i="7"/>
  <c r="Y1017" i="7"/>
  <c r="Z1027" i="7"/>
  <c r="Z1029" i="7"/>
  <c r="Z1031" i="7"/>
  <c r="Y1033" i="7"/>
  <c r="Z1043" i="7"/>
  <c r="V1044" i="7"/>
  <c r="Z1045" i="7"/>
  <c r="Z1047" i="7"/>
  <c r="Y1049" i="7"/>
  <c r="Z1059" i="7"/>
  <c r="V1060" i="7"/>
  <c r="Z1061" i="7"/>
  <c r="Z1063" i="7"/>
  <c r="Y1065" i="7"/>
  <c r="Z1075" i="7"/>
  <c r="V1076" i="7"/>
  <c r="Z1077" i="7"/>
  <c r="Z1079" i="7"/>
  <c r="Y1082" i="7"/>
  <c r="Y1084" i="7"/>
  <c r="Y1086" i="7"/>
  <c r="V1086" i="7" s="1"/>
  <c r="Z1090" i="7"/>
  <c r="Z1094" i="7"/>
  <c r="V1094" i="7" s="1"/>
  <c r="Y1098" i="7"/>
  <c r="U1098" i="7" s="1"/>
  <c r="Y1100" i="7"/>
  <c r="V1100" i="7" s="1"/>
  <c r="Y1102" i="7"/>
  <c r="Z1106" i="7"/>
  <c r="U1106" i="7" s="1"/>
  <c r="Z1110" i="7"/>
  <c r="V1110" i="7" s="1"/>
  <c r="Y1114" i="7"/>
  <c r="Y1116" i="7"/>
  <c r="Y1118" i="7"/>
  <c r="V1118" i="7" s="1"/>
  <c r="Z1122" i="7"/>
  <c r="Z1126" i="7"/>
  <c r="V1126" i="7" s="1"/>
  <c r="Y1130" i="7"/>
  <c r="U1130" i="7" s="1"/>
  <c r="Y1132" i="7"/>
  <c r="V1132" i="7" s="1"/>
  <c r="Y1134" i="7"/>
  <c r="Z1138" i="7"/>
  <c r="U1138" i="7" s="1"/>
  <c r="Z1142" i="7"/>
  <c r="Y1146" i="7"/>
  <c r="Y1148" i="7"/>
  <c r="Y1150" i="7"/>
  <c r="V1150" i="7" s="1"/>
  <c r="Z1154" i="7"/>
  <c r="Z1158" i="7"/>
  <c r="V1158" i="7" s="1"/>
  <c r="Y1162" i="7"/>
  <c r="U1162" i="7" s="1"/>
  <c r="Y1164" i="7"/>
  <c r="V1164" i="7" s="1"/>
  <c r="Y1166" i="7"/>
  <c r="Z1170" i="7"/>
  <c r="U1170" i="7" s="1"/>
  <c r="Z1174" i="7"/>
  <c r="Y1178" i="7"/>
  <c r="Y1180" i="7"/>
  <c r="Y1182" i="7"/>
  <c r="V1182" i="7" s="1"/>
  <c r="Z1186" i="7"/>
  <c r="Z1190" i="7"/>
  <c r="V1190" i="7" s="1"/>
  <c r="Y1194" i="7"/>
  <c r="U1194" i="7" s="1"/>
  <c r="Y1196" i="7"/>
  <c r="V1196" i="7" s="1"/>
  <c r="Y1198" i="7"/>
  <c r="Z1202" i="7"/>
  <c r="U1202" i="7" s="1"/>
  <c r="Z1206" i="7"/>
  <c r="Y1210" i="7"/>
  <c r="Y1212" i="7"/>
  <c r="Y1214" i="7"/>
  <c r="V1214" i="7" s="1"/>
  <c r="Z1218" i="7"/>
  <c r="Z1222" i="7"/>
  <c r="V1222" i="7" s="1"/>
  <c r="Y1226" i="7"/>
  <c r="U1226" i="7" s="1"/>
  <c r="Y1228" i="7"/>
  <c r="V1228" i="7" s="1"/>
  <c r="Y1230" i="7"/>
  <c r="Y1233" i="7"/>
  <c r="Y1235" i="7"/>
  <c r="Y1237" i="7"/>
  <c r="Y1239" i="7"/>
  <c r="Z1247" i="7"/>
  <c r="U1247" i="7" s="1"/>
  <c r="Z1258" i="7"/>
  <c r="U1258" i="7" s="1"/>
  <c r="Z1265" i="7"/>
  <c r="Z1279" i="7"/>
  <c r="U1279" i="7" s="1"/>
  <c r="Y1296" i="7"/>
  <c r="U1296" i="7" s="1"/>
  <c r="Y1298" i="7"/>
  <c r="Y1300" i="7"/>
  <c r="V1300" i="7" s="1"/>
  <c r="Y1302" i="7"/>
  <c r="Z1307" i="7"/>
  <c r="Y1313" i="7"/>
  <c r="Z1326" i="7"/>
  <c r="Z1339" i="7"/>
  <c r="Z1356" i="7"/>
  <c r="Y1361" i="7"/>
  <c r="Y1363" i="7"/>
  <c r="Y1365" i="7"/>
  <c r="Y1367" i="7"/>
  <c r="U1367" i="7" s="1"/>
  <c r="Z1375" i="7"/>
  <c r="U1375" i="7" s="1"/>
  <c r="Z1386" i="7"/>
  <c r="U1386" i="7" s="1"/>
  <c r="Z1393" i="7"/>
  <c r="Z1407" i="7"/>
  <c r="U1407" i="7" s="1"/>
  <c r="Y1424" i="7"/>
  <c r="U1424" i="7" s="1"/>
  <c r="Y1426" i="7"/>
  <c r="V1426" i="7" s="1"/>
  <c r="Y1428" i="7"/>
  <c r="Y1430" i="7"/>
  <c r="Z1435" i="7"/>
  <c r="Y1441" i="7"/>
  <c r="Z1454" i="7"/>
  <c r="Z1467" i="7"/>
  <c r="Z1484" i="7"/>
  <c r="Y1489" i="7"/>
  <c r="Y1491" i="7"/>
  <c r="Y1493" i="7"/>
  <c r="Y1495" i="7"/>
  <c r="Z1503" i="7"/>
  <c r="U1503" i="7" s="1"/>
  <c r="Z1514" i="7"/>
  <c r="U1514" i="7" s="1"/>
  <c r="Z1521" i="7"/>
  <c r="U1521" i="7" s="1"/>
  <c r="Y1523" i="7"/>
  <c r="Y1525" i="7"/>
  <c r="Y1527" i="7"/>
  <c r="Y1538" i="7"/>
  <c r="V1538" i="7" s="1"/>
  <c r="Y1540" i="7"/>
  <c r="V1540" i="7" s="1"/>
  <c r="Y1542" i="7"/>
  <c r="V1542" i="7" s="1"/>
  <c r="Y1570" i="7"/>
  <c r="Y1572" i="7"/>
  <c r="V1572" i="7" s="1"/>
  <c r="Y1574" i="7"/>
  <c r="V1574" i="7" s="1"/>
  <c r="Y1586" i="7"/>
  <c r="U1586" i="7" s="1"/>
  <c r="Y1588" i="7"/>
  <c r="Y1590" i="7"/>
  <c r="Y1602" i="7"/>
  <c r="Y1604" i="7"/>
  <c r="V1604" i="7" s="1"/>
  <c r="Y1606" i="7"/>
  <c r="V1606" i="7" s="1"/>
  <c r="Y1635" i="7"/>
  <c r="Y1637" i="7"/>
  <c r="Y1639" i="7"/>
  <c r="Y1683" i="7"/>
  <c r="Y1685" i="7"/>
  <c r="Y1687" i="7"/>
  <c r="U1713" i="7"/>
  <c r="Y1763" i="7"/>
  <c r="Y1765" i="7"/>
  <c r="Y1767" i="7"/>
  <c r="Y1776" i="7"/>
  <c r="V1776" i="7" s="1"/>
  <c r="U1777" i="7"/>
  <c r="Y1778" i="7"/>
  <c r="U1778" i="7" s="1"/>
  <c r="Y1780" i="7"/>
  <c r="Y1782" i="7"/>
  <c r="V1782" i="7" s="1"/>
  <c r="Y1795" i="7"/>
  <c r="Y1797" i="7"/>
  <c r="Y1799" i="7"/>
  <c r="Z1552" i="7"/>
  <c r="Y1552" i="7"/>
  <c r="Z1556" i="7"/>
  <c r="Y1556" i="7"/>
  <c r="Y1563" i="7"/>
  <c r="Z1563" i="7"/>
  <c r="Y1582" i="7"/>
  <c r="Z1582" i="7"/>
  <c r="Y1595" i="7"/>
  <c r="Z1595" i="7"/>
  <c r="Y1612" i="7"/>
  <c r="Z1612" i="7"/>
  <c r="Y1627" i="7"/>
  <c r="Z1627" i="7"/>
  <c r="Z1633" i="7"/>
  <c r="Y1633" i="7"/>
  <c r="Y1646" i="7"/>
  <c r="Z1646" i="7"/>
  <c r="Z1656" i="7"/>
  <c r="Y1656" i="7"/>
  <c r="Z1673" i="7"/>
  <c r="Y1673" i="7"/>
  <c r="Y1674" i="7"/>
  <c r="Z1674" i="7"/>
  <c r="Y1681" i="7"/>
  <c r="Z1681" i="7"/>
  <c r="Z1688" i="7"/>
  <c r="Y1688" i="7"/>
  <c r="Z1696" i="7"/>
  <c r="Y1696" i="7"/>
  <c r="Y1723" i="7"/>
  <c r="Z1723" i="7"/>
  <c r="Z1746" i="7"/>
  <c r="Y1746" i="7"/>
  <c r="Z1750" i="7"/>
  <c r="Y1750" i="7"/>
  <c r="Z1761" i="7"/>
  <c r="Y1761" i="7"/>
  <c r="Y1791" i="7"/>
  <c r="Z1791" i="7"/>
  <c r="Y1812" i="7"/>
  <c r="Z1812" i="7"/>
  <c r="Z1818" i="7"/>
  <c r="Y1818" i="7"/>
  <c r="Z1835" i="7"/>
  <c r="Y1835" i="7"/>
  <c r="Z1843" i="7"/>
  <c r="Y1843" i="7"/>
  <c r="Z1847" i="7"/>
  <c r="Y1847" i="7"/>
  <c r="Z1851" i="7"/>
  <c r="Y1851" i="7"/>
  <c r="U842" i="7"/>
  <c r="U1463" i="7"/>
  <c r="Z122" i="7"/>
  <c r="V122" i="7" s="1"/>
  <c r="Z101" i="7"/>
  <c r="V101" i="7" s="1"/>
  <c r="Z87" i="7"/>
  <c r="V87" i="7" s="1"/>
  <c r="Z76" i="7"/>
  <c r="V76" i="7" s="1"/>
  <c r="V532" i="7"/>
  <c r="AW918" i="4"/>
  <c r="AW566" i="4"/>
  <c r="AW556" i="4"/>
  <c r="AW550" i="4"/>
  <c r="AW1087" i="4"/>
  <c r="AW738" i="4"/>
  <c r="AW710" i="4"/>
  <c r="AW672" i="4"/>
  <c r="AW670" i="4"/>
  <c r="AW640" i="4"/>
  <c r="AW608" i="4"/>
  <c r="AW602" i="4"/>
  <c r="AW598" i="4"/>
  <c r="AT588" i="4"/>
  <c r="AW582" i="4"/>
  <c r="AW576" i="4"/>
  <c r="AW428" i="4"/>
  <c r="AW268" i="4"/>
  <c r="B15" i="11"/>
  <c r="B7" i="11"/>
  <c r="AE222" i="4"/>
  <c r="AE207" i="4"/>
  <c r="AE205" i="4"/>
  <c r="AE203" i="4"/>
  <c r="AO240" i="4"/>
  <c r="AQ240" i="4" s="1"/>
  <c r="AO236" i="4"/>
  <c r="AQ236" i="4" s="1"/>
  <c r="AO207" i="4"/>
  <c r="AQ207" i="4" s="1"/>
  <c r="AO197" i="4"/>
  <c r="AQ197" i="4" s="1"/>
  <c r="AO162" i="4"/>
  <c r="AQ162" i="4" s="1"/>
  <c r="AO131" i="4"/>
  <c r="AQ131" i="4" s="1"/>
  <c r="AN14" i="4"/>
  <c r="AP14" i="4" s="1"/>
  <c r="AS14" i="4"/>
  <c r="AN8" i="4"/>
  <c r="AL8" i="4"/>
  <c r="AS8" i="4"/>
  <c r="AM8" i="4"/>
  <c r="AM6" i="4"/>
  <c r="AS6" i="4"/>
  <c r="U290" i="7"/>
  <c r="U538" i="7"/>
  <c r="U554" i="7"/>
  <c r="U570" i="7"/>
  <c r="U586" i="7"/>
  <c r="U602" i="7"/>
  <c r="U618" i="7"/>
  <c r="Z1081" i="7"/>
  <c r="Y1081" i="7"/>
  <c r="Y1091" i="7"/>
  <c r="Z1091" i="7"/>
  <c r="Y1093" i="7"/>
  <c r="Z1093" i="7"/>
  <c r="Y1095" i="7"/>
  <c r="Z1095" i="7"/>
  <c r="Z1097" i="7"/>
  <c r="Y1097" i="7"/>
  <c r="Y1107" i="7"/>
  <c r="Z1107" i="7"/>
  <c r="Y1109" i="7"/>
  <c r="Z1109" i="7"/>
  <c r="Y1111" i="7"/>
  <c r="Z1111" i="7"/>
  <c r="Z1113" i="7"/>
  <c r="Y1113" i="7"/>
  <c r="Y1123" i="7"/>
  <c r="Z1123" i="7"/>
  <c r="Y1125" i="7"/>
  <c r="Z1125" i="7"/>
  <c r="Y1127" i="7"/>
  <c r="Z1127" i="7"/>
  <c r="Z1129" i="7"/>
  <c r="Y1129" i="7"/>
  <c r="Y1139" i="7"/>
  <c r="Z1139" i="7"/>
  <c r="Y1141" i="7"/>
  <c r="Z1141" i="7"/>
  <c r="Y1143" i="7"/>
  <c r="Z1143" i="7"/>
  <c r="Z1145" i="7"/>
  <c r="Y1145" i="7"/>
  <c r="Y1155" i="7"/>
  <c r="Z1155" i="7"/>
  <c r="Y1157" i="7"/>
  <c r="Z1157" i="7"/>
  <c r="Y1159" i="7"/>
  <c r="Z1159" i="7"/>
  <c r="Z1161" i="7"/>
  <c r="Y1161" i="7"/>
  <c r="Y1171" i="7"/>
  <c r="Z1171" i="7"/>
  <c r="Y1173" i="7"/>
  <c r="Z1173" i="7"/>
  <c r="Y1175" i="7"/>
  <c r="Z1175" i="7"/>
  <c r="Z1177" i="7"/>
  <c r="Y1177" i="7"/>
  <c r="Y1187" i="7"/>
  <c r="Z1187" i="7"/>
  <c r="Y1189" i="7"/>
  <c r="Z1189" i="7"/>
  <c r="Y1191" i="7"/>
  <c r="Z1191" i="7"/>
  <c r="Z1193" i="7"/>
  <c r="Y1193" i="7"/>
  <c r="Y1203" i="7"/>
  <c r="Z1203" i="7"/>
  <c r="Y1205" i="7"/>
  <c r="Z1205" i="7"/>
  <c r="Y1207" i="7"/>
  <c r="Z1207" i="7"/>
  <c r="Z1209" i="7"/>
  <c r="Y1209" i="7"/>
  <c r="Y1219" i="7"/>
  <c r="Z1219" i="7"/>
  <c r="Y1221" i="7"/>
  <c r="Z1221" i="7"/>
  <c r="Y1223" i="7"/>
  <c r="Z1223" i="7"/>
  <c r="Z1225" i="7"/>
  <c r="Y1225" i="7"/>
  <c r="Z1240" i="7"/>
  <c r="Y1240" i="7"/>
  <c r="Y1245" i="7"/>
  <c r="Z1245" i="7"/>
  <c r="Z1248" i="7"/>
  <c r="Y1248" i="7"/>
  <c r="Z1257" i="7"/>
  <c r="Y1257" i="7"/>
  <c r="Y1260" i="7"/>
  <c r="Z1260" i="7"/>
  <c r="Y1264" i="7"/>
  <c r="Z1264" i="7"/>
  <c r="Z1272" i="7"/>
  <c r="Y1272" i="7"/>
  <c r="Y1277" i="7"/>
  <c r="Z1277" i="7"/>
  <c r="Z1289" i="7"/>
  <c r="Y1289" i="7"/>
  <c r="Y1290" i="7"/>
  <c r="Z1290" i="7"/>
  <c r="Y1294" i="7"/>
  <c r="Z1294" i="7"/>
  <c r="Z1304" i="7"/>
  <c r="Y1304" i="7"/>
  <c r="Y1309" i="7"/>
  <c r="Z1309" i="7"/>
  <c r="Z1312" i="7"/>
  <c r="Y1312" i="7"/>
  <c r="Z1321" i="7"/>
  <c r="Y1321" i="7"/>
  <c r="Y1324" i="7"/>
  <c r="Z1324" i="7"/>
  <c r="Y1328" i="7"/>
  <c r="Z1328" i="7"/>
  <c r="Z1336" i="7"/>
  <c r="Y1336" i="7"/>
  <c r="Y1341" i="7"/>
  <c r="Z1341" i="7"/>
  <c r="Z1353" i="7"/>
  <c r="Y1353" i="7"/>
  <c r="Y1354" i="7"/>
  <c r="Z1354" i="7"/>
  <c r="Y1358" i="7"/>
  <c r="Z1358" i="7"/>
  <c r="Z1368" i="7"/>
  <c r="Y1368" i="7"/>
  <c r="Y1373" i="7"/>
  <c r="Z1373" i="7"/>
  <c r="Z1376" i="7"/>
  <c r="Y1376" i="7"/>
  <c r="Z1385" i="7"/>
  <c r="Y1385" i="7"/>
  <c r="Y1388" i="7"/>
  <c r="Z1388" i="7"/>
  <c r="Y1392" i="7"/>
  <c r="Z1392" i="7"/>
  <c r="Z1400" i="7"/>
  <c r="Y1400" i="7"/>
  <c r="Y1405" i="7"/>
  <c r="Z1405" i="7"/>
  <c r="Z1417" i="7"/>
  <c r="Y1417" i="7"/>
  <c r="Y1418" i="7"/>
  <c r="Z1418" i="7"/>
  <c r="Y1422" i="7"/>
  <c r="Z1422" i="7"/>
  <c r="Z1432" i="7"/>
  <c r="Y1432" i="7"/>
  <c r="Y1437" i="7"/>
  <c r="Z1437" i="7"/>
  <c r="Z1440" i="7"/>
  <c r="Y1440" i="7"/>
  <c r="Z1449" i="7"/>
  <c r="Y1449" i="7"/>
  <c r="Y1452" i="7"/>
  <c r="Z1452" i="7"/>
  <c r="Y1456" i="7"/>
  <c r="Z1456" i="7"/>
  <c r="Z1464" i="7"/>
  <c r="Y1464" i="7"/>
  <c r="Y1469" i="7"/>
  <c r="Z1469" i="7"/>
  <c r="Z1481" i="7"/>
  <c r="Y1481" i="7"/>
  <c r="Y1482" i="7"/>
  <c r="Z1482" i="7"/>
  <c r="Y1486" i="7"/>
  <c r="Z1486" i="7"/>
  <c r="Z1496" i="7"/>
  <c r="Y1496" i="7"/>
  <c r="Y1501" i="7"/>
  <c r="Z1501" i="7"/>
  <c r="Z1504" i="7"/>
  <c r="Y1504" i="7"/>
  <c r="Z1513" i="7"/>
  <c r="Y1513" i="7"/>
  <c r="Y1516" i="7"/>
  <c r="Z1516" i="7"/>
  <c r="Y1520" i="7"/>
  <c r="Z1520" i="7"/>
  <c r="Z1528" i="7"/>
  <c r="Y1528" i="7"/>
  <c r="Y1533" i="7"/>
  <c r="Z1533" i="7"/>
  <c r="Z1545" i="7"/>
  <c r="Y1545" i="7"/>
  <c r="Y1546" i="7"/>
  <c r="Z1546" i="7"/>
  <c r="Y1550" i="7"/>
  <c r="Z1550" i="7"/>
  <c r="Z1560" i="7"/>
  <c r="Y1560" i="7"/>
  <c r="Y1565" i="7"/>
  <c r="Z1565" i="7"/>
  <c r="Z1568" i="7"/>
  <c r="Y1568" i="7"/>
  <c r="Z1577" i="7"/>
  <c r="Y1577" i="7"/>
  <c r="Y1580" i="7"/>
  <c r="Z1580" i="7"/>
  <c r="V1092" i="7"/>
  <c r="V1124" i="7"/>
  <c r="V1142" i="7"/>
  <c r="V1174" i="7"/>
  <c r="V1188" i="7"/>
  <c r="V1206" i="7"/>
  <c r="V1220" i="7"/>
  <c r="V1252" i="7"/>
  <c r="V1254" i="7"/>
  <c r="V1284" i="7"/>
  <c r="V1286" i="7"/>
  <c r="V1318" i="7"/>
  <c r="V1348" i="7"/>
  <c r="V1350" i="7"/>
  <c r="V1380" i="7"/>
  <c r="V1382" i="7"/>
  <c r="V1414" i="7"/>
  <c r="V1446" i="7"/>
  <c r="V1476" i="7"/>
  <c r="V1478" i="7"/>
  <c r="V1508" i="7"/>
  <c r="V1668" i="7"/>
  <c r="V1670" i="7"/>
  <c r="U1697" i="7"/>
  <c r="V1700" i="7"/>
  <c r="V1702" i="7"/>
  <c r="Z1705" i="7"/>
  <c r="Y1705" i="7"/>
  <c r="Y1708" i="7"/>
  <c r="Z1708" i="7"/>
  <c r="Z1720" i="7"/>
  <c r="Y1720" i="7"/>
  <c r="Y1725" i="7"/>
  <c r="Z1725" i="7"/>
  <c r="Z1737" i="7"/>
  <c r="Y1737" i="7"/>
  <c r="Y1738" i="7"/>
  <c r="Z1738" i="7"/>
  <c r="Y1742" i="7"/>
  <c r="Z1742" i="7"/>
  <c r="Y1745" i="7"/>
  <c r="Z1745" i="7"/>
  <c r="Z1752" i="7"/>
  <c r="Y1752" i="7"/>
  <c r="Y1757" i="7"/>
  <c r="Z1757" i="7"/>
  <c r="Z1760" i="7"/>
  <c r="Y1760" i="7"/>
  <c r="Z1769" i="7"/>
  <c r="Y1769" i="7"/>
  <c r="Y1772" i="7"/>
  <c r="Z1772" i="7"/>
  <c r="Z1784" i="7"/>
  <c r="Y1784" i="7"/>
  <c r="Y1789" i="7"/>
  <c r="Z1789" i="7"/>
  <c r="Z1801" i="7"/>
  <c r="Y1801" i="7"/>
  <c r="Y1806" i="7"/>
  <c r="Z1806" i="7"/>
  <c r="Y1809" i="7"/>
  <c r="Z1809" i="7"/>
  <c r="Y1811" i="7"/>
  <c r="Z1811" i="7"/>
  <c r="Y1813" i="7"/>
  <c r="Z1813" i="7"/>
  <c r="Y1815" i="7"/>
  <c r="Z1815" i="7"/>
  <c r="Z1819" i="7"/>
  <c r="Y1819" i="7"/>
  <c r="Z1823" i="7"/>
  <c r="Y1823" i="7"/>
  <c r="Y1824" i="7"/>
  <c r="Z1824" i="7"/>
  <c r="Z1827" i="7"/>
  <c r="Y1827" i="7"/>
  <c r="Z1833" i="7"/>
  <c r="Y1833" i="7"/>
  <c r="Y1838" i="7"/>
  <c r="Z1838" i="7"/>
  <c r="Z1853" i="7"/>
  <c r="Y1853" i="7"/>
  <c r="Y1856" i="7"/>
  <c r="Z1856" i="7"/>
  <c r="AF517" i="7"/>
  <c r="G6" i="10"/>
  <c r="Z118" i="7"/>
  <c r="V118" i="7" s="1"/>
  <c r="Z103" i="7"/>
  <c r="AC26" i="22"/>
  <c r="V1732" i="7"/>
  <c r="V1734" i="7"/>
  <c r="V1764" i="7"/>
  <c r="V1766" i="7"/>
  <c r="V1796" i="7"/>
  <c r="V1798" i="7"/>
  <c r="U1817" i="7"/>
  <c r="U1828" i="7"/>
  <c r="Y91" i="7"/>
  <c r="V91" i="7" s="1"/>
  <c r="Z66" i="7"/>
  <c r="V66" i="7" s="1"/>
  <c r="Y47" i="7"/>
  <c r="AF513" i="7"/>
  <c r="G12" i="10"/>
  <c r="AF489" i="7"/>
  <c r="G38" i="10"/>
  <c r="AF521" i="7"/>
  <c r="G3" i="10"/>
  <c r="AF505" i="7"/>
  <c r="G22" i="10"/>
  <c r="AF481" i="7"/>
  <c r="G48" i="10"/>
  <c r="U133" i="7"/>
  <c r="U351" i="7"/>
  <c r="H51" i="10"/>
  <c r="H57" i="10"/>
  <c r="K57" i="10" s="1"/>
  <c r="I25" i="10"/>
  <c r="H7" i="10"/>
  <c r="K7" i="10" s="1"/>
  <c r="Z124" i="7"/>
  <c r="V124" i="7" s="1"/>
  <c r="Z115" i="7"/>
  <c r="Z105" i="7"/>
  <c r="V105" i="7" s="1"/>
  <c r="Z99" i="7"/>
  <c r="V99" i="7" s="1"/>
  <c r="Z89" i="7"/>
  <c r="V89" i="7" s="1"/>
  <c r="Z74" i="7"/>
  <c r="V74" i="7" s="1"/>
  <c r="U66" i="7"/>
  <c r="J61" i="10" s="1"/>
  <c r="U169" i="7"/>
  <c r="H55" i="10"/>
  <c r="K55" i="10" s="1"/>
  <c r="H32" i="10"/>
  <c r="I12" i="10"/>
  <c r="I3" i="10"/>
  <c r="Z3" i="7"/>
  <c r="Y13" i="7"/>
  <c r="Y23" i="7"/>
  <c r="Y38" i="7"/>
  <c r="Z128" i="7"/>
  <c r="U128" i="7" s="1"/>
  <c r="Z130" i="7"/>
  <c r="Y135" i="7"/>
  <c r="U135" i="7" s="1"/>
  <c r="Y141" i="7"/>
  <c r="Z143" i="7"/>
  <c r="Z149" i="7"/>
  <c r="V149" i="7" s="1"/>
  <c r="Y155" i="7"/>
  <c r="U155" i="7" s="1"/>
  <c r="Z157" i="7"/>
  <c r="V157" i="7" s="1"/>
  <c r="Y163" i="7"/>
  <c r="U163" i="7" s="1"/>
  <c r="Z165" i="7"/>
  <c r="Y171" i="7"/>
  <c r="U171" i="7" s="1"/>
  <c r="Z173" i="7"/>
  <c r="Y179" i="7"/>
  <c r="U179" i="7" s="1"/>
  <c r="Z181" i="7"/>
  <c r="U181" i="7" s="1"/>
  <c r="Y187" i="7"/>
  <c r="U187" i="7" s="1"/>
  <c r="Z189" i="7"/>
  <c r="U189" i="7" s="1"/>
  <c r="Z195" i="7"/>
  <c r="Z197" i="7"/>
  <c r="V197" i="7" s="1"/>
  <c r="Y200" i="7"/>
  <c r="Z203" i="7"/>
  <c r="U203" i="7" s="1"/>
  <c r="Z205" i="7"/>
  <c r="Y208" i="7"/>
  <c r="U208" i="7" s="1"/>
  <c r="Z211" i="7"/>
  <c r="U211" i="7" s="1"/>
  <c r="Z213" i="7"/>
  <c r="V213" i="7" s="1"/>
  <c r="Y216" i="7"/>
  <c r="Z219" i="7"/>
  <c r="U219" i="7" s="1"/>
  <c r="Z221" i="7"/>
  <c r="Y224" i="7"/>
  <c r="U224" i="7" s="1"/>
  <c r="Z227" i="7"/>
  <c r="Z229" i="7"/>
  <c r="V229" i="7" s="1"/>
  <c r="Y232" i="7"/>
  <c r="Z235" i="7"/>
  <c r="U235" i="7" s="1"/>
  <c r="Z237" i="7"/>
  <c r="Y240" i="7"/>
  <c r="U240" i="7" s="1"/>
  <c r="Z243" i="7"/>
  <c r="U243" i="7" s="1"/>
  <c r="Z245" i="7"/>
  <c r="V245" i="7" s="1"/>
  <c r="Y248" i="7"/>
  <c r="Z251" i="7"/>
  <c r="U251" i="7" s="1"/>
  <c r="Z253" i="7"/>
  <c r="Y256" i="7"/>
  <c r="U256" i="7" s="1"/>
  <c r="Z259" i="7"/>
  <c r="U259" i="7" s="1"/>
  <c r="Z261" i="7"/>
  <c r="V261" i="7" s="1"/>
  <c r="Y264" i="7"/>
  <c r="Z267" i="7"/>
  <c r="U267" i="7" s="1"/>
  <c r="Z269" i="7"/>
  <c r="Y272" i="7"/>
  <c r="U272" i="7" s="1"/>
  <c r="Z275" i="7"/>
  <c r="Z277" i="7"/>
  <c r="V277" i="7" s="1"/>
  <c r="Y280" i="7"/>
  <c r="Z283" i="7"/>
  <c r="U283" i="7" s="1"/>
  <c r="Z285" i="7"/>
  <c r="Y288" i="7"/>
  <c r="U288" i="7" s="1"/>
  <c r="Z295" i="7"/>
  <c r="Z297" i="7"/>
  <c r="Y299" i="7"/>
  <c r="V299" i="7" s="1"/>
  <c r="Y311" i="7"/>
  <c r="U311" i="7" s="1"/>
  <c r="Y313" i="7"/>
  <c r="Y317" i="7"/>
  <c r="V317" i="7" s="1"/>
  <c r="Z320" i="7"/>
  <c r="H53" i="10"/>
  <c r="K53" i="10" s="1"/>
  <c r="Z322" i="7"/>
  <c r="Y335" i="7"/>
  <c r="U335" i="7" s="1"/>
  <c r="Y337" i="7"/>
  <c r="Y340" i="7"/>
  <c r="U340" i="7" s="1"/>
  <c r="Y358" i="7"/>
  <c r="Z360" i="7"/>
  <c r="Z362" i="7"/>
  <c r="Y372" i="7"/>
  <c r="U372" i="7" s="1"/>
  <c r="Y376" i="7"/>
  <c r="Y378" i="7"/>
  <c r="Z383" i="7"/>
  <c r="Z385" i="7"/>
  <c r="Y390" i="7"/>
  <c r="Y394" i="7"/>
  <c r="I54" i="10"/>
  <c r="I52" i="10"/>
  <c r="Y405" i="7"/>
  <c r="U408" i="7"/>
  <c r="Y409" i="7"/>
  <c r="Y416" i="7"/>
  <c r="Y419" i="7"/>
  <c r="Z424" i="7"/>
  <c r="U424" i="7" s="1"/>
  <c r="Y426" i="7"/>
  <c r="V426" i="7" s="1"/>
  <c r="Z432" i="7"/>
  <c r="Y437" i="7"/>
  <c r="Y451" i="7"/>
  <c r="Y462" i="7"/>
  <c r="V462" i="7" s="1"/>
  <c r="Y472" i="7"/>
  <c r="U472" i="7" s="1"/>
  <c r="I50" i="10"/>
  <c r="Y476" i="7"/>
  <c r="V476" i="7" s="1"/>
  <c r="H49" i="10"/>
  <c r="K49" i="10" s="1"/>
  <c r="Y481" i="7"/>
  <c r="H44" i="10"/>
  <c r="I41" i="10"/>
  <c r="Y487" i="7"/>
  <c r="H38" i="10"/>
  <c r="I37" i="10"/>
  <c r="Z489" i="7"/>
  <c r="H36" i="10"/>
  <c r="Y494" i="7"/>
  <c r="V494" i="7" s="1"/>
  <c r="H30" i="10"/>
  <c r="I29" i="10"/>
  <c r="Z497" i="7"/>
  <c r="H28" i="10"/>
  <c r="H26" i="10"/>
  <c r="Y508" i="7"/>
  <c r="V508" i="7" s="1"/>
  <c r="H12" i="10"/>
  <c r="I10" i="10"/>
  <c r="I9" i="10"/>
  <c r="I7" i="10"/>
  <c r="Y519" i="7"/>
  <c r="H6" i="10"/>
  <c r="H5" i="10"/>
  <c r="K5" i="10" s="1"/>
  <c r="H4" i="10"/>
  <c r="Y522" i="7"/>
  <c r="Z530" i="7"/>
  <c r="U530" i="7" s="1"/>
  <c r="AA4" i="1"/>
  <c r="AI3" i="27"/>
  <c r="AD167" i="7" s="1"/>
  <c r="AG167" i="7" s="1"/>
  <c r="AI7" i="27"/>
  <c r="AI8" i="27"/>
  <c r="AD532" i="7" s="1"/>
  <c r="AG532" i="7" s="1"/>
  <c r="AI11" i="27"/>
  <c r="AI15" i="27"/>
  <c r="AI19" i="27"/>
  <c r="AI23" i="27"/>
  <c r="AI26" i="27"/>
  <c r="AI29" i="27"/>
  <c r="AI30" i="27"/>
  <c r="AI33" i="27"/>
  <c r="AI34" i="27"/>
  <c r="AI37" i="27"/>
  <c r="AD412" i="7" s="1"/>
  <c r="AI38" i="27"/>
  <c r="AI41" i="27"/>
  <c r="AI42" i="27"/>
  <c r="AI45" i="27"/>
  <c r="AI46" i="27"/>
  <c r="AI49" i="27"/>
  <c r="AD152" i="7" s="1"/>
  <c r="AG152" i="7" s="1"/>
  <c r="AI50" i="27"/>
  <c r="AI53" i="27"/>
  <c r="AD273" i="7" s="1"/>
  <c r="AG273" i="7" s="1"/>
  <c r="AI54" i="27"/>
  <c r="AI57" i="27"/>
  <c r="AI58" i="27"/>
  <c r="AI61" i="27"/>
  <c r="AI62" i="27"/>
  <c r="AI65" i="27"/>
  <c r="AI66" i="27"/>
  <c r="AI69" i="27"/>
  <c r="AI70" i="27"/>
  <c r="AI73" i="27"/>
  <c r="AI74" i="27"/>
  <c r="AI77" i="27"/>
  <c r="AI78" i="27"/>
  <c r="AI81" i="27"/>
  <c r="AI82" i="27"/>
  <c r="AI85" i="27"/>
  <c r="AI86" i="27"/>
  <c r="AF96" i="27"/>
  <c r="AC96" i="27" s="1"/>
  <c r="AI97" i="27"/>
  <c r="AI100" i="27"/>
  <c r="AG95" i="27"/>
  <c r="AG97" i="27"/>
  <c r="AC97" i="27" s="1"/>
  <c r="AT1089" i="4"/>
  <c r="AW1089" i="4"/>
  <c r="AT1081" i="4"/>
  <c r="AW1081" i="4"/>
  <c r="AX1081" i="4" s="1"/>
  <c r="AZ1081" i="4" s="1"/>
  <c r="AO870" i="4"/>
  <c r="AQ870" i="4" s="1"/>
  <c r="AT870" i="4"/>
  <c r="AT800" i="4"/>
  <c r="AW800" i="4"/>
  <c r="AW795" i="4"/>
  <c r="AT795" i="4"/>
  <c r="AT792" i="4"/>
  <c r="AW792" i="4"/>
  <c r="AX792" i="4" s="1"/>
  <c r="AZ792" i="4" s="1"/>
  <c r="AT788" i="4"/>
  <c r="AW788" i="4"/>
  <c r="AP769" i="4"/>
  <c r="AT769" i="4"/>
  <c r="AT762" i="4"/>
  <c r="AW762" i="4"/>
  <c r="AT748" i="4"/>
  <c r="AW748" i="4"/>
  <c r="AT285" i="4"/>
  <c r="AO285" i="4"/>
  <c r="AQ285" i="4" s="1"/>
  <c r="AT239" i="4"/>
  <c r="AO239" i="4"/>
  <c r="AQ239" i="4" s="1"/>
  <c r="AT237" i="4"/>
  <c r="AO237" i="4"/>
  <c r="AQ237" i="4" s="1"/>
  <c r="AT200" i="4"/>
  <c r="AO200" i="4"/>
  <c r="AQ200" i="4" s="1"/>
  <c r="AM196" i="4"/>
  <c r="AO196" i="4"/>
  <c r="AQ196" i="4" s="1"/>
  <c r="AT173" i="4"/>
  <c r="AO173" i="4"/>
  <c r="AQ173" i="4" s="1"/>
  <c r="AT143" i="4"/>
  <c r="AO143" i="4"/>
  <c r="AQ143" i="4" s="1"/>
  <c r="AT134" i="4"/>
  <c r="AW134" i="4"/>
  <c r="AT125" i="4"/>
  <c r="AW125" i="4"/>
  <c r="P52" i="10"/>
  <c r="AY57" i="4"/>
  <c r="AT1077" i="4"/>
  <c r="AW1077" i="4"/>
  <c r="AR1037" i="4"/>
  <c r="AW1037" i="4"/>
  <c r="AR1035" i="4"/>
  <c r="AW1035" i="4"/>
  <c r="AT868" i="4"/>
  <c r="AW868" i="4"/>
  <c r="AT826" i="4"/>
  <c r="AW826" i="4"/>
  <c r="AW821" i="4"/>
  <c r="AT821" i="4"/>
  <c r="AT816" i="4"/>
  <c r="AW816" i="4"/>
  <c r="AW761" i="4"/>
  <c r="AT761" i="4"/>
  <c r="AT758" i="4"/>
  <c r="AW758" i="4"/>
  <c r="AT752" i="4"/>
  <c r="AW752" i="4"/>
  <c r="AT626" i="4"/>
  <c r="AW626" i="4"/>
  <c r="AR280" i="4"/>
  <c r="AO280" i="4"/>
  <c r="AQ280" i="4" s="1"/>
  <c r="AT261" i="4"/>
  <c r="AO261" i="4"/>
  <c r="AQ261" i="4" s="1"/>
  <c r="AT230" i="4"/>
  <c r="AO230" i="4"/>
  <c r="AQ230" i="4" s="1"/>
  <c r="AW208" i="4"/>
  <c r="AO208" i="4"/>
  <c r="AQ208" i="4" s="1"/>
  <c r="AT149" i="4"/>
  <c r="AO149" i="4"/>
  <c r="AQ149" i="4" s="1"/>
  <c r="AT140" i="4"/>
  <c r="AO140" i="4"/>
  <c r="AQ140" i="4" s="1"/>
  <c r="AE1089" i="4"/>
  <c r="AE1081" i="4"/>
  <c r="AE1025" i="4"/>
  <c r="AE1022" i="4"/>
  <c r="AE974" i="4"/>
  <c r="AE951" i="4"/>
  <c r="AE921" i="4"/>
  <c r="AE912" i="4"/>
  <c r="AE842" i="4"/>
  <c r="AE828" i="4"/>
  <c r="AE800" i="4"/>
  <c r="AE795" i="4"/>
  <c r="AE792" i="4"/>
  <c r="AE772" i="4"/>
  <c r="AE769" i="4"/>
  <c r="AE765" i="4"/>
  <c r="AE762" i="4"/>
  <c r="AE754" i="4"/>
  <c r="AE742" i="4"/>
  <c r="AE736" i="4"/>
  <c r="AE723" i="4"/>
  <c r="AE697" i="4"/>
  <c r="AE688" i="4"/>
  <c r="AE683" i="4"/>
  <c r="AE665" i="4"/>
  <c r="AE656" i="4"/>
  <c r="AE641" i="4"/>
  <c r="AE636" i="4"/>
  <c r="AE628" i="4"/>
  <c r="AE620" i="4"/>
  <c r="AE601" i="4"/>
  <c r="AE597" i="4"/>
  <c r="AE569" i="4"/>
  <c r="AE565" i="4"/>
  <c r="AE554" i="4"/>
  <c r="AE534" i="4"/>
  <c r="AE522" i="4"/>
  <c r="AE506" i="4"/>
  <c r="AE493" i="4"/>
  <c r="AE482" i="4"/>
  <c r="AE477" i="4"/>
  <c r="AE376" i="4"/>
  <c r="AE357" i="4"/>
  <c r="AE285" i="4"/>
  <c r="AE271" i="4"/>
  <c r="AE269" i="4"/>
  <c r="AE217" i="4"/>
  <c r="AE209" i="4"/>
  <c r="AE143" i="4"/>
  <c r="AE38" i="4"/>
  <c r="AO1043" i="4"/>
  <c r="AQ1043" i="4" s="1"/>
  <c r="AO1025" i="4"/>
  <c r="AQ1025" i="4" s="1"/>
  <c r="AO1015" i="4"/>
  <c r="AQ1015" i="4" s="1"/>
  <c r="AO969" i="4"/>
  <c r="AQ969" i="4" s="1"/>
  <c r="AO912" i="4"/>
  <c r="AQ912" i="4" s="1"/>
  <c r="AO910" i="4"/>
  <c r="AQ910" i="4" s="1"/>
  <c r="AO866" i="4"/>
  <c r="AQ866" i="4" s="1"/>
  <c r="AO818" i="4"/>
  <c r="AQ818" i="4" s="1"/>
  <c r="AO800" i="4"/>
  <c r="AQ800" i="4" s="1"/>
  <c r="AO797" i="4"/>
  <c r="AQ797" i="4" s="1"/>
  <c r="AO792" i="4"/>
  <c r="AQ792" i="4" s="1"/>
  <c r="AO772" i="4"/>
  <c r="AQ772" i="4" s="1"/>
  <c r="AO748" i="4"/>
  <c r="AQ748" i="4" s="1"/>
  <c r="AO742" i="4"/>
  <c r="AQ742" i="4" s="1"/>
  <c r="AO736" i="4"/>
  <c r="AQ736" i="4" s="1"/>
  <c r="AO731" i="4"/>
  <c r="AQ731" i="4" s="1"/>
  <c r="AO688" i="4"/>
  <c r="AQ688" i="4" s="1"/>
  <c r="AO686" i="4"/>
  <c r="AQ686" i="4" s="1"/>
  <c r="AO651" i="4"/>
  <c r="AQ651" i="4" s="1"/>
  <c r="AO636" i="4"/>
  <c r="AQ636" i="4" s="1"/>
  <c r="AO620" i="4"/>
  <c r="AQ620" i="4" s="1"/>
  <c r="AO617" i="4"/>
  <c r="AQ617" i="4" s="1"/>
  <c r="AO597" i="4"/>
  <c r="AQ597" i="4" s="1"/>
  <c r="AO577" i="4"/>
  <c r="AQ577" i="4" s="1"/>
  <c r="AO554" i="4"/>
  <c r="AQ554" i="4" s="1"/>
  <c r="AO534" i="4"/>
  <c r="AQ534" i="4" s="1"/>
  <c r="AO506" i="4"/>
  <c r="AQ506" i="4" s="1"/>
  <c r="AO493" i="4"/>
  <c r="AQ493" i="4" s="1"/>
  <c r="AO477" i="4"/>
  <c r="AQ477" i="4" s="1"/>
  <c r="AO463" i="4"/>
  <c r="AQ463" i="4" s="1"/>
  <c r="AO461" i="4"/>
  <c r="AQ461" i="4" s="1"/>
  <c r="AO436" i="4"/>
  <c r="AQ436" i="4" s="1"/>
  <c r="AO399" i="4"/>
  <c r="AQ399" i="4" s="1"/>
  <c r="AO381" i="4"/>
  <c r="AQ381" i="4" s="1"/>
  <c r="AO374" i="4"/>
  <c r="AQ374" i="4" s="1"/>
  <c r="AO357" i="4"/>
  <c r="AQ357" i="4" s="1"/>
  <c r="AO345" i="4"/>
  <c r="AQ345" i="4" s="1"/>
  <c r="AO222" i="4"/>
  <c r="AQ222" i="4" s="1"/>
  <c r="AO217" i="4"/>
  <c r="AQ217" i="4" s="1"/>
  <c r="AO141" i="4"/>
  <c r="AQ141" i="4" s="1"/>
  <c r="AW1043" i="4"/>
  <c r="AX1043" i="4" s="1"/>
  <c r="AZ1043" i="4" s="1"/>
  <c r="AW1025" i="4"/>
  <c r="AX1025" i="4" s="1"/>
  <c r="AZ1025" i="4" s="1"/>
  <c r="AW870" i="4"/>
  <c r="AX802" i="4"/>
  <c r="AW772" i="4"/>
  <c r="AX772" i="4" s="1"/>
  <c r="AZ772" i="4" s="1"/>
  <c r="AW754" i="4"/>
  <c r="AX754" i="4" s="1"/>
  <c r="AZ754" i="4" s="1"/>
  <c r="AZ661" i="4"/>
  <c r="AZ293" i="4"/>
  <c r="AX738" i="4"/>
  <c r="AW1071" i="4"/>
  <c r="AW1047" i="4"/>
  <c r="AW1015" i="4"/>
  <c r="AW1011" i="4"/>
  <c r="AW906" i="4"/>
  <c r="AX906" i="4" s="1"/>
  <c r="AW880" i="4"/>
  <c r="AX788" i="4"/>
  <c r="AW736" i="4"/>
  <c r="AW732" i="4"/>
  <c r="AX732" i="4" s="1"/>
  <c r="AZ732" i="4" s="1"/>
  <c r="AW722" i="4"/>
  <c r="AT648" i="4"/>
  <c r="AW646" i="4"/>
  <c r="AW624" i="4"/>
  <c r="AW620" i="4"/>
  <c r="AX620" i="4" s="1"/>
  <c r="AZ620" i="4" s="1"/>
  <c r="AW546" i="4"/>
  <c r="AW534" i="4"/>
  <c r="AW514" i="4"/>
  <c r="AW510" i="4"/>
  <c r="AW502" i="4"/>
  <c r="AW166" i="4"/>
  <c r="AO1076" i="4"/>
  <c r="AQ1076" i="4" s="1"/>
  <c r="AO1071" i="4"/>
  <c r="AQ1071" i="4" s="1"/>
  <c r="AO1060" i="4"/>
  <c r="AQ1060" i="4" s="1"/>
  <c r="AO1055" i="4"/>
  <c r="AQ1055" i="4" s="1"/>
  <c r="AO1019" i="4"/>
  <c r="AQ1019" i="4" s="1"/>
  <c r="AO1007" i="4"/>
  <c r="AQ1007" i="4" s="1"/>
  <c r="AO999" i="4"/>
  <c r="AQ999" i="4" s="1"/>
  <c r="AO991" i="4"/>
  <c r="AQ991" i="4" s="1"/>
  <c r="AO964" i="4"/>
  <c r="AQ964" i="4" s="1"/>
  <c r="AO954" i="4"/>
  <c r="AQ954" i="4" s="1"/>
  <c r="AO951" i="4"/>
  <c r="AQ951" i="4" s="1"/>
  <c r="AO941" i="4"/>
  <c r="AQ941" i="4" s="1"/>
  <c r="AW1073" i="4"/>
  <c r="AX1073" i="4" s="1"/>
  <c r="AZ1073" i="4" s="1"/>
  <c r="AW1061" i="4"/>
  <c r="AW1057" i="4"/>
  <c r="AW1049" i="4"/>
  <c r="AT1047" i="4"/>
  <c r="AT1021" i="4"/>
  <c r="AW1007" i="4"/>
  <c r="AW966" i="4"/>
  <c r="AT934" i="4"/>
  <c r="AT933" i="4"/>
  <c r="AX933" i="4" s="1"/>
  <c r="AW910" i="4"/>
  <c r="AX910" i="4" s="1"/>
  <c r="AZ910" i="4" s="1"/>
  <c r="AW878" i="4"/>
  <c r="AX878" i="4" s="1"/>
  <c r="AZ878" i="4" s="1"/>
  <c r="AW866" i="4"/>
  <c r="AX866" i="4" s="1"/>
  <c r="AZ866" i="4" s="1"/>
  <c r="AW862" i="4"/>
  <c r="AW850" i="4"/>
  <c r="AX850" i="4" s="1"/>
  <c r="AZ850" i="4" s="1"/>
  <c r="AW848" i="4"/>
  <c r="AW836" i="4"/>
  <c r="AX836" i="4" s="1"/>
  <c r="AZ836" i="4" s="1"/>
  <c r="AT808" i="4"/>
  <c r="AW806" i="4"/>
  <c r="AW786" i="4"/>
  <c r="AW784" i="4"/>
  <c r="AW778" i="4"/>
  <c r="AX778" i="4" s="1"/>
  <c r="AW746" i="4"/>
  <c r="AW742" i="4"/>
  <c r="AW726" i="4"/>
  <c r="AW720" i="4"/>
  <c r="AW706" i="4"/>
  <c r="AX706" i="4" s="1"/>
  <c r="AW690" i="4"/>
  <c r="AW684" i="4"/>
  <c r="AX684" i="4" s="1"/>
  <c r="AW678" i="4"/>
  <c r="AW658" i="4"/>
  <c r="AW630" i="4"/>
  <c r="AW614" i="4"/>
  <c r="AW554" i="4"/>
  <c r="AX546" i="4"/>
  <c r="AW530" i="4"/>
  <c r="AX514" i="4"/>
  <c r="AW493" i="4"/>
  <c r="AX493" i="4" s="1"/>
  <c r="AW470" i="4"/>
  <c r="AW463" i="4"/>
  <c r="AX463" i="4" s="1"/>
  <c r="AW462" i="4"/>
  <c r="AW461" i="4"/>
  <c r="AX461" i="4" s="1"/>
  <c r="AZ461" i="4" s="1"/>
  <c r="AW400" i="4"/>
  <c r="AW389" i="4"/>
  <c r="AX389" i="4" s="1"/>
  <c r="AZ389" i="4" s="1"/>
  <c r="AW382" i="4"/>
  <c r="AX382" i="4" s="1"/>
  <c r="AZ382" i="4" s="1"/>
  <c r="AW381" i="4"/>
  <c r="AX381" i="4" s="1"/>
  <c r="AW230" i="4"/>
  <c r="AN4" i="1"/>
  <c r="AG6" i="1"/>
  <c r="AJ6" i="1" s="1"/>
  <c r="AK6" i="1" s="1"/>
  <c r="B3" i="11"/>
  <c r="B11" i="11"/>
  <c r="B19" i="11"/>
  <c r="C6" i="20"/>
  <c r="AW18" i="1"/>
  <c r="AT27" i="1"/>
  <c r="AY59" i="4"/>
  <c r="P54" i="10"/>
  <c r="AY51" i="4"/>
  <c r="P48" i="10"/>
  <c r="AY45" i="4"/>
  <c r="P42" i="10"/>
  <c r="AY39" i="4"/>
  <c r="P36" i="10"/>
  <c r="AY31" i="4"/>
  <c r="P29" i="10"/>
  <c r="AY27" i="4"/>
  <c r="P25" i="10"/>
  <c r="AY25" i="4"/>
  <c r="P23" i="10"/>
  <c r="AY23" i="4"/>
  <c r="P21" i="10"/>
  <c r="AY19" i="4"/>
  <c r="P17" i="10"/>
  <c r="AY15" i="4"/>
  <c r="P13" i="10"/>
  <c r="AY11" i="4"/>
  <c r="P9" i="10"/>
  <c r="AY7" i="4"/>
  <c r="P5" i="10"/>
  <c r="AY3" i="4"/>
  <c r="P2" i="10"/>
  <c r="AX1193" i="4"/>
  <c r="AW1075" i="4"/>
  <c r="AT1069" i="4"/>
  <c r="AW1065" i="4"/>
  <c r="AW1055" i="4"/>
  <c r="AW1053" i="4"/>
  <c r="AX1053" i="4" s="1"/>
  <c r="AZ1053" i="4" s="1"/>
  <c r="AW1045" i="4"/>
  <c r="AW1041" i="4"/>
  <c r="AW1031" i="4"/>
  <c r="AW1027" i="4"/>
  <c r="AW1023" i="4"/>
  <c r="AW1019" i="4"/>
  <c r="AX1019" i="4" s="1"/>
  <c r="AZ1019" i="4" s="1"/>
  <c r="AW1003" i="4"/>
  <c r="AW999" i="4"/>
  <c r="AT997" i="4"/>
  <c r="AW991" i="4"/>
  <c r="AW987" i="4"/>
  <c r="AW976" i="4"/>
  <c r="AW974" i="4"/>
  <c r="AW972" i="4"/>
  <c r="AT953" i="4"/>
  <c r="AX953" i="4" s="1"/>
  <c r="AW950" i="4"/>
  <c r="AW938" i="4"/>
  <c r="AT937" i="4"/>
  <c r="AX937" i="4" s="1"/>
  <c r="AZ937" i="4" s="1"/>
  <c r="AT926" i="4"/>
  <c r="AW924" i="4"/>
  <c r="AT907" i="4"/>
  <c r="AX907" i="4" s="1"/>
  <c r="AW904" i="4"/>
  <c r="AW898" i="4"/>
  <c r="AT897" i="4"/>
  <c r="AX897" i="4" s="1"/>
  <c r="AZ897" i="4" s="1"/>
  <c r="AW888" i="4"/>
  <c r="AT881" i="4"/>
  <c r="AX881" i="4" s="1"/>
  <c r="AZ881" i="4" s="1"/>
  <c r="AT867" i="4"/>
  <c r="AT860" i="4"/>
  <c r="AT817" i="4"/>
  <c r="AX817" i="4" s="1"/>
  <c r="AW810" i="4"/>
  <c r="AW774" i="4"/>
  <c r="AW730" i="4"/>
  <c r="AT728" i="4"/>
  <c r="AT725" i="4"/>
  <c r="AX725" i="4" s="1"/>
  <c r="AZ725" i="4" s="1"/>
  <c r="AW714" i="4"/>
  <c r="AT713" i="4"/>
  <c r="AX713" i="4" s="1"/>
  <c r="AZ713" i="4" s="1"/>
  <c r="AW704" i="4"/>
  <c r="AW702" i="4"/>
  <c r="AX702" i="4" s="1"/>
  <c r="AZ702" i="4" s="1"/>
  <c r="AW688" i="4"/>
  <c r="AW682" i="4"/>
  <c r="AX682" i="4" s="1"/>
  <c r="AW666" i="4"/>
  <c r="AT664" i="4"/>
  <c r="AW656" i="4"/>
  <c r="AT652" i="4"/>
  <c r="AW650" i="4"/>
  <c r="AT649" i="4"/>
  <c r="AX649" i="4" s="1"/>
  <c r="AZ649" i="4" s="1"/>
  <c r="AT645" i="4"/>
  <c r="AW638" i="4"/>
  <c r="AX638" i="4" s="1"/>
  <c r="AW636" i="4"/>
  <c r="AW634" i="4"/>
  <c r="AW618" i="4"/>
  <c r="AT597" i="4"/>
  <c r="AX597" i="4" s="1"/>
  <c r="AZ597" i="4" s="1"/>
  <c r="AT581" i="4"/>
  <c r="AW574" i="4"/>
  <c r="AX574" i="4" s="1"/>
  <c r="AW572" i="4"/>
  <c r="AW570" i="4"/>
  <c r="AW558" i="4"/>
  <c r="AW544" i="4"/>
  <c r="AW540" i="4"/>
  <c r="AW538" i="4"/>
  <c r="AT536" i="4"/>
  <c r="AT533" i="4"/>
  <c r="AX533" i="4" s="1"/>
  <c r="AW528" i="4"/>
  <c r="AW522" i="4"/>
  <c r="AX522" i="4" s="1"/>
  <c r="AT521" i="4"/>
  <c r="AX521" i="4" s="1"/>
  <c r="AW512" i="4"/>
  <c r="AW506" i="4"/>
  <c r="AT505" i="4"/>
  <c r="AX505" i="4" s="1"/>
  <c r="AW495" i="4"/>
  <c r="AX495" i="4" s="1"/>
  <c r="AW477" i="4"/>
  <c r="AX477" i="4" s="1"/>
  <c r="AZ477" i="4" s="1"/>
  <c r="AW472" i="4"/>
  <c r="AW454" i="4"/>
  <c r="AW438" i="4"/>
  <c r="AW437" i="4"/>
  <c r="AW408" i="4"/>
  <c r="AW374" i="4"/>
  <c r="AW366" i="4"/>
  <c r="AW342" i="4"/>
  <c r="AW341" i="4"/>
  <c r="AX341" i="4" s="1"/>
  <c r="AZ341" i="4" s="1"/>
  <c r="AW335" i="4"/>
  <c r="AX335" i="4" s="1"/>
  <c r="AW261" i="4"/>
  <c r="AX261" i="4" s="1"/>
  <c r="AZ261" i="4" s="1"/>
  <c r="AW239" i="4"/>
  <c r="AX239" i="4" s="1"/>
  <c r="AW238" i="4"/>
  <c r="AW237" i="4"/>
  <c r="AX237" i="4" s="1"/>
  <c r="AZ237" i="4" s="1"/>
  <c r="AW222" i="4"/>
  <c r="AW207" i="4"/>
  <c r="AX207" i="4" s="1"/>
  <c r="AW205" i="4"/>
  <c r="AX205" i="4" s="1"/>
  <c r="AW174" i="4"/>
  <c r="AT162" i="4"/>
  <c r="AX162" i="4" s="1"/>
  <c r="AZ162" i="4" s="1"/>
  <c r="AT158" i="4"/>
  <c r="AW156" i="4"/>
  <c r="AW153" i="4"/>
  <c r="AT52" i="4"/>
  <c r="AU52" i="4" s="1"/>
  <c r="AW17" i="4"/>
  <c r="AW5" i="4"/>
  <c r="AY62" i="4"/>
  <c r="P57" i="10"/>
  <c r="AY60" i="4"/>
  <c r="P55" i="10"/>
  <c r="AY58" i="4"/>
  <c r="P53" i="10"/>
  <c r="AY56" i="4"/>
  <c r="P51" i="10"/>
  <c r="AY54" i="4"/>
  <c r="P50" i="10"/>
  <c r="AY48" i="4"/>
  <c r="P45" i="10"/>
  <c r="AY46" i="4"/>
  <c r="P43" i="10"/>
  <c r="AY44" i="4"/>
  <c r="P41" i="10"/>
  <c r="AY42" i="4"/>
  <c r="P39" i="10"/>
  <c r="AY40" i="4"/>
  <c r="P37" i="10"/>
  <c r="AY38" i="4"/>
  <c r="P35" i="10"/>
  <c r="AY32" i="4"/>
  <c r="P30" i="10"/>
  <c r="AY30" i="4"/>
  <c r="P28" i="10"/>
  <c r="AY28" i="4"/>
  <c r="P26" i="10"/>
  <c r="AY26" i="4"/>
  <c r="P24" i="10"/>
  <c r="AY24" i="4"/>
  <c r="P22" i="10"/>
  <c r="AY18" i="4"/>
  <c r="P16" i="10"/>
  <c r="AY16" i="4"/>
  <c r="P14" i="10"/>
  <c r="AY14" i="4"/>
  <c r="P12" i="10"/>
  <c r="AY12" i="4"/>
  <c r="P10" i="10"/>
  <c r="AY10" i="4"/>
  <c r="P8" i="10"/>
  <c r="AY8" i="4"/>
  <c r="P6" i="10"/>
  <c r="AY6" i="4"/>
  <c r="P4" i="10"/>
  <c r="AZ923" i="4"/>
  <c r="V1744" i="7"/>
  <c r="U1744" i="7"/>
  <c r="V546" i="7"/>
  <c r="V562" i="7"/>
  <c r="V578" i="7"/>
  <c r="V594" i="7"/>
  <c r="V626" i="7"/>
  <c r="V642" i="7"/>
  <c r="U642" i="7"/>
  <c r="V658" i="7"/>
  <c r="U658" i="7"/>
  <c r="V674" i="7"/>
  <c r="U674" i="7"/>
  <c r="V706" i="7"/>
  <c r="V738" i="7"/>
  <c r="V754" i="7"/>
  <c r="U754" i="7"/>
  <c r="V786" i="7"/>
  <c r="U786" i="7"/>
  <c r="V802" i="7"/>
  <c r="V834" i="7"/>
  <c r="V866" i="7"/>
  <c r="V898" i="7"/>
  <c r="V930" i="7"/>
  <c r="V962" i="7"/>
  <c r="V994" i="7"/>
  <c r="V1026" i="7"/>
  <c r="V1058" i="7"/>
  <c r="V1090" i="7"/>
  <c r="U1090" i="7"/>
  <c r="V1106" i="7"/>
  <c r="V1122" i="7"/>
  <c r="U1122" i="7"/>
  <c r="V1138" i="7"/>
  <c r="V1154" i="7"/>
  <c r="U1154" i="7"/>
  <c r="V1170" i="7"/>
  <c r="V1186" i="7"/>
  <c r="U1186" i="7"/>
  <c r="V1202" i="7"/>
  <c r="V1218" i="7"/>
  <c r="U1218" i="7"/>
  <c r="V1328" i="7"/>
  <c r="V1456" i="7"/>
  <c r="V1584" i="7"/>
  <c r="U1584" i="7"/>
  <c r="V1680" i="7"/>
  <c r="U1680" i="7"/>
  <c r="V1264" i="7"/>
  <c r="V1392" i="7"/>
  <c r="V1520" i="7"/>
  <c r="V1616" i="7"/>
  <c r="V1250" i="7"/>
  <c r="U1250" i="7"/>
  <c r="V1314" i="7"/>
  <c r="U1314" i="7"/>
  <c r="V1378" i="7"/>
  <c r="U1378" i="7"/>
  <c r="V1442" i="7"/>
  <c r="V1570" i="7"/>
  <c r="U1570" i="7"/>
  <c r="V1634" i="7"/>
  <c r="V1698" i="7"/>
  <c r="U1698" i="7"/>
  <c r="V1829" i="7"/>
  <c r="U1829" i="7"/>
  <c r="AT1119" i="4"/>
  <c r="AS1119" i="4"/>
  <c r="AM1119" i="4"/>
  <c r="AK1119" i="4"/>
  <c r="AE1119" i="4"/>
  <c r="AW1119" i="4"/>
  <c r="AV1119" i="4"/>
  <c r="AO1119" i="4"/>
  <c r="AQ1119" i="4" s="1"/>
  <c r="AW1148" i="4"/>
  <c r="AN1148" i="4"/>
  <c r="AU1148" i="4"/>
  <c r="AL1148" i="4"/>
  <c r="AN1173" i="4"/>
  <c r="AL1173" i="4"/>
  <c r="AE1173" i="4"/>
  <c r="AT1173" i="4"/>
  <c r="AR1173" i="4"/>
  <c r="AR1180" i="4"/>
  <c r="AT1180" i="4"/>
  <c r="AL1180" i="4"/>
  <c r="AS1180" i="4"/>
  <c r="AK1180" i="4"/>
  <c r="AE1180" i="4"/>
  <c r="AV1180" i="4"/>
  <c r="AO1180" i="4"/>
  <c r="AQ1180" i="4" s="1"/>
  <c r="AN1187" i="4"/>
  <c r="AS1187" i="4"/>
  <c r="AL1187" i="4"/>
  <c r="AT1083" i="4"/>
  <c r="AW1083" i="4"/>
  <c r="AS1083" i="4"/>
  <c r="AM1083" i="4"/>
  <c r="AO1083" i="4"/>
  <c r="AQ1083" i="4" s="1"/>
  <c r="AV1083" i="4"/>
  <c r="AN1083" i="4"/>
  <c r="AR1083" i="4"/>
  <c r="AK1083" i="4"/>
  <c r="AT1080" i="4"/>
  <c r="AR1080" i="4"/>
  <c r="AL1080" i="4"/>
  <c r="AS1080" i="4"/>
  <c r="AT1067" i="4"/>
  <c r="AO1067" i="4"/>
  <c r="AQ1067" i="4" s="1"/>
  <c r="AU1067" i="4"/>
  <c r="AN1067" i="4"/>
  <c r="AW1067" i="4"/>
  <c r="AP1067" i="4"/>
  <c r="AE1067" i="4"/>
  <c r="AS1067" i="4"/>
  <c r="AL1067" i="4"/>
  <c r="AU1032" i="4"/>
  <c r="AL1032" i="4"/>
  <c r="AO993" i="4"/>
  <c r="AQ993" i="4" s="1"/>
  <c r="AW993" i="4"/>
  <c r="AV993" i="4"/>
  <c r="AP993" i="4"/>
  <c r="AK993" i="4"/>
  <c r="AT993" i="4"/>
  <c r="AX993" i="4" s="1"/>
  <c r="AN993" i="4"/>
  <c r="AE993" i="4"/>
  <c r="AS993" i="4"/>
  <c r="AL993" i="4"/>
  <c r="AT983" i="4"/>
  <c r="AE983" i="4"/>
  <c r="AV983" i="4"/>
  <c r="AP983" i="4"/>
  <c r="AK983" i="4"/>
  <c r="AO983" i="4"/>
  <c r="AQ983" i="4" s="1"/>
  <c r="AS983" i="4"/>
  <c r="AL983" i="4"/>
  <c r="AW983" i="4"/>
  <c r="AN983" i="4"/>
  <c r="AO980" i="4"/>
  <c r="AQ980" i="4" s="1"/>
  <c r="AR980" i="4"/>
  <c r="AN980" i="4"/>
  <c r="AT960" i="4"/>
  <c r="AO960" i="4"/>
  <c r="AQ960" i="4" s="1"/>
  <c r="AW960" i="4"/>
  <c r="AE960" i="4"/>
  <c r="AS960" i="4"/>
  <c r="AM960" i="4"/>
  <c r="AV960" i="4"/>
  <c r="AN960" i="4"/>
  <c r="AR960" i="4"/>
  <c r="AK960" i="4"/>
  <c r="AW957" i="4"/>
  <c r="AU957" i="4"/>
  <c r="AN957" i="4"/>
  <c r="AE957" i="4"/>
  <c r="AR957" i="4"/>
  <c r="AK957" i="4"/>
  <c r="AV957" i="4"/>
  <c r="AM957" i="4"/>
  <c r="AM931" i="4"/>
  <c r="AV931" i="4"/>
  <c r="AT931" i="4"/>
  <c r="AP931" i="4"/>
  <c r="AW916" i="4"/>
  <c r="AT916" i="4"/>
  <c r="AV916" i="4"/>
  <c r="AP916" i="4"/>
  <c r="AK916" i="4"/>
  <c r="AR916" i="4"/>
  <c r="AE916" i="4"/>
  <c r="AU916" i="4"/>
  <c r="AM916" i="4"/>
  <c r="AO903" i="4"/>
  <c r="AQ903" i="4" s="1"/>
  <c r="AL903" i="4"/>
  <c r="AR903" i="4"/>
  <c r="AK903" i="4"/>
  <c r="AT894" i="4"/>
  <c r="AO894" i="4"/>
  <c r="AQ894" i="4" s="1"/>
  <c r="AE894" i="4"/>
  <c r="AV894" i="4"/>
  <c r="AP894" i="4"/>
  <c r="AK894" i="4"/>
  <c r="AW894" i="4"/>
  <c r="AS894" i="4"/>
  <c r="AL894" i="4"/>
  <c r="AN894" i="4"/>
  <c r="AP887" i="4"/>
  <c r="AM887" i="4"/>
  <c r="AS887" i="4"/>
  <c r="AK887" i="4"/>
  <c r="AT879" i="4"/>
  <c r="AM879" i="4"/>
  <c r="AO879" i="4"/>
  <c r="AQ879" i="4" s="1"/>
  <c r="AP879" i="4"/>
  <c r="AV879" i="4"/>
  <c r="AW877" i="4"/>
  <c r="AE877" i="4"/>
  <c r="AU877" i="4"/>
  <c r="AN877" i="4"/>
  <c r="AS877" i="4"/>
  <c r="AL877" i="4"/>
  <c r="AO877" i="4"/>
  <c r="AQ877" i="4" s="1"/>
  <c r="AP877" i="4"/>
  <c r="AL839" i="4"/>
  <c r="AP839" i="4"/>
  <c r="AO839" i="4"/>
  <c r="AQ839" i="4" s="1"/>
  <c r="AS839" i="4"/>
  <c r="AT835" i="4"/>
  <c r="AM835" i="4"/>
  <c r="AV835" i="4"/>
  <c r="AP835" i="4"/>
  <c r="AT820" i="4"/>
  <c r="AV820" i="4"/>
  <c r="AP820" i="4"/>
  <c r="AK820" i="4"/>
  <c r="AW820" i="4"/>
  <c r="AS820" i="4"/>
  <c r="AL820" i="4"/>
  <c r="AN820" i="4"/>
  <c r="AW805" i="4"/>
  <c r="AU805" i="4"/>
  <c r="AN805" i="4"/>
  <c r="AO805" i="4"/>
  <c r="AQ805" i="4" s="1"/>
  <c r="AE805" i="4"/>
  <c r="AV805" i="4"/>
  <c r="AM805" i="4"/>
  <c r="AT805" i="4"/>
  <c r="AR805" i="4"/>
  <c r="AK805" i="4"/>
  <c r="AO796" i="4"/>
  <c r="AQ796" i="4" s="1"/>
  <c r="AW796" i="4"/>
  <c r="AS796" i="4"/>
  <c r="AM796" i="4"/>
  <c r="AT796" i="4"/>
  <c r="AR796" i="4"/>
  <c r="AK796" i="4"/>
  <c r="AV796" i="4"/>
  <c r="AN796" i="4"/>
  <c r="AW760" i="4"/>
  <c r="AO760" i="4"/>
  <c r="AQ760" i="4" s="1"/>
  <c r="AS760" i="4"/>
  <c r="AM760" i="4"/>
  <c r="AR760" i="4"/>
  <c r="AK760" i="4"/>
  <c r="AT760" i="4"/>
  <c r="AV760" i="4"/>
  <c r="AN760" i="4"/>
  <c r="AT734" i="4"/>
  <c r="AO734" i="4"/>
  <c r="AQ734" i="4" s="1"/>
  <c r="AE734" i="4"/>
  <c r="AV734" i="4"/>
  <c r="AP734" i="4"/>
  <c r="AK734" i="4"/>
  <c r="AW734" i="4"/>
  <c r="AU734" i="4"/>
  <c r="AM734" i="4"/>
  <c r="AR734" i="4"/>
  <c r="AO719" i="4"/>
  <c r="AQ719" i="4" s="1"/>
  <c r="AM719" i="4"/>
  <c r="AS719" i="4"/>
  <c r="AL719" i="4"/>
  <c r="AT700" i="4"/>
  <c r="AO700" i="4"/>
  <c r="AQ700" i="4" s="1"/>
  <c r="AW700" i="4"/>
  <c r="AE700" i="4"/>
  <c r="AS700" i="4"/>
  <c r="AM700" i="4"/>
  <c r="AR700" i="4"/>
  <c r="AK700" i="4"/>
  <c r="AV700" i="4"/>
  <c r="AN700" i="4"/>
  <c r="AW616" i="4"/>
  <c r="AT616" i="4"/>
  <c r="AS616" i="4"/>
  <c r="AM616" i="4"/>
  <c r="AV616" i="4"/>
  <c r="AN616" i="4"/>
  <c r="AR616" i="4"/>
  <c r="AK616" i="4"/>
  <c r="AW609" i="4"/>
  <c r="AO609" i="4"/>
  <c r="AQ609" i="4" s="1"/>
  <c r="AU609" i="4"/>
  <c r="AN609" i="4"/>
  <c r="AS609" i="4"/>
  <c r="AL609" i="4"/>
  <c r="AP609" i="4"/>
  <c r="AW589" i="4"/>
  <c r="AE589" i="4"/>
  <c r="AO589" i="4"/>
  <c r="AQ589" i="4" s="1"/>
  <c r="AU589" i="4"/>
  <c r="AN589" i="4"/>
  <c r="AV589" i="4"/>
  <c r="AM589" i="4"/>
  <c r="AR589" i="4"/>
  <c r="AK589" i="4"/>
  <c r="AW587" i="4"/>
  <c r="AR587" i="4"/>
  <c r="AL587" i="4"/>
  <c r="AS587" i="4"/>
  <c r="AK587" i="4"/>
  <c r="AE587" i="4"/>
  <c r="AV587" i="4"/>
  <c r="AN587" i="4"/>
  <c r="AW553" i="4"/>
  <c r="AO553" i="4"/>
  <c r="AQ553" i="4" s="1"/>
  <c r="AE553" i="4"/>
  <c r="AU553" i="4"/>
  <c r="AN553" i="4"/>
  <c r="AR553" i="4"/>
  <c r="AK553" i="4"/>
  <c r="AT553" i="4"/>
  <c r="AV553" i="4"/>
  <c r="AM553" i="4"/>
  <c r="AW517" i="4"/>
  <c r="AT517" i="4"/>
  <c r="AO517" i="4"/>
  <c r="AQ517" i="4" s="1"/>
  <c r="AU517" i="4"/>
  <c r="AN517" i="4"/>
  <c r="AV517" i="4"/>
  <c r="AM517" i="4"/>
  <c r="AE517" i="4"/>
  <c r="AR517" i="4"/>
  <c r="AK517" i="4"/>
  <c r="AT486" i="4"/>
  <c r="AO486" i="4"/>
  <c r="AQ486" i="4" s="1"/>
  <c r="AS486" i="4"/>
  <c r="AM486" i="4"/>
  <c r="AW486" i="4"/>
  <c r="AU486" i="4"/>
  <c r="AL486" i="4"/>
  <c r="AP486" i="4"/>
  <c r="AS480" i="4"/>
  <c r="AU480" i="4"/>
  <c r="AM480" i="4"/>
  <c r="AT469" i="4"/>
  <c r="AW469" i="4"/>
  <c r="AO469" i="4"/>
  <c r="AQ469" i="4" s="1"/>
  <c r="AE469" i="4"/>
  <c r="AR469" i="4"/>
  <c r="AL469" i="4"/>
  <c r="AU469" i="4"/>
  <c r="AM469" i="4"/>
  <c r="AP469" i="4"/>
  <c r="AR466" i="4"/>
  <c r="AU466" i="4"/>
  <c r="AL466" i="4"/>
  <c r="AO459" i="4"/>
  <c r="AQ459" i="4" s="1"/>
  <c r="AE459" i="4"/>
  <c r="AU459" i="4"/>
  <c r="AN459" i="4"/>
  <c r="AS459" i="4"/>
  <c r="AL459" i="4"/>
  <c r="AP459" i="4"/>
  <c r="AV455" i="4"/>
  <c r="AK455" i="4"/>
  <c r="AW450" i="4"/>
  <c r="AE450" i="4"/>
  <c r="AS450" i="4"/>
  <c r="AM450" i="4"/>
  <c r="AO450" i="4"/>
  <c r="AQ450" i="4" s="1"/>
  <c r="AU450" i="4"/>
  <c r="AL450" i="4"/>
  <c r="AP450" i="4"/>
  <c r="AT396" i="4"/>
  <c r="AE396" i="4"/>
  <c r="AO396" i="4"/>
  <c r="AQ396" i="4" s="1"/>
  <c r="AV396" i="4"/>
  <c r="AP396" i="4"/>
  <c r="AK396" i="4"/>
  <c r="AW396" i="4"/>
  <c r="AS396" i="4"/>
  <c r="AM396" i="4"/>
  <c r="AT333" i="4"/>
  <c r="AE333" i="4"/>
  <c r="AV333" i="4"/>
  <c r="AP333" i="4"/>
  <c r="AK333" i="4"/>
  <c r="AW333" i="4"/>
  <c r="AS333" i="4"/>
  <c r="AM333" i="4"/>
  <c r="AT326" i="4"/>
  <c r="AW326" i="4"/>
  <c r="AE326" i="4"/>
  <c r="AR326" i="4"/>
  <c r="AL326" i="4"/>
  <c r="AU326" i="4"/>
  <c r="AN326" i="4"/>
  <c r="AE323" i="4"/>
  <c r="AS323" i="4"/>
  <c r="AM323" i="4"/>
  <c r="AV323" i="4"/>
  <c r="AP323" i="4"/>
  <c r="AK323" i="4"/>
  <c r="AU314" i="4"/>
  <c r="AN314" i="4"/>
  <c r="AR314" i="4"/>
  <c r="AL314" i="4"/>
  <c r="AT281" i="4"/>
  <c r="AO281" i="4"/>
  <c r="AQ281" i="4" s="1"/>
  <c r="AE281" i="4"/>
  <c r="AR281" i="4"/>
  <c r="AL281" i="4"/>
  <c r="AW281" i="4"/>
  <c r="AU281" i="4"/>
  <c r="AN281" i="4"/>
  <c r="AW278" i="4"/>
  <c r="AT278" i="4"/>
  <c r="AO278" i="4"/>
  <c r="AQ278" i="4" s="1"/>
  <c r="AS278" i="4"/>
  <c r="AM278" i="4"/>
  <c r="AV278" i="4"/>
  <c r="AP278" i="4"/>
  <c r="AK278" i="4"/>
  <c r="AE275" i="4"/>
  <c r="AR275" i="4"/>
  <c r="AL275" i="4"/>
  <c r="AP265" i="4"/>
  <c r="AU265" i="4"/>
  <c r="AM265" i="4"/>
  <c r="AT142" i="4"/>
  <c r="AW142" i="4"/>
  <c r="AO142" i="4"/>
  <c r="AQ142" i="4" s="1"/>
  <c r="AE142" i="4"/>
  <c r="AV142" i="4"/>
  <c r="AP142" i="4"/>
  <c r="AK142" i="4"/>
  <c r="AE139" i="4"/>
  <c r="AR139" i="4"/>
  <c r="AL139" i="4"/>
  <c r="AT136" i="4"/>
  <c r="AV136" i="4"/>
  <c r="AP136" i="4"/>
  <c r="AK136" i="4"/>
  <c r="AT133" i="4"/>
  <c r="AO133" i="4"/>
  <c r="AQ133" i="4" s="1"/>
  <c r="AE133" i="4"/>
  <c r="AR133" i="4"/>
  <c r="AL133" i="4"/>
  <c r="AE95" i="4"/>
  <c r="AW95" i="4"/>
  <c r="AL95" i="4"/>
  <c r="AO47" i="4"/>
  <c r="AQ47" i="4" s="1"/>
  <c r="AN47" i="4"/>
  <c r="AP47" i="4" s="1"/>
  <c r="U214" i="7"/>
  <c r="U275" i="7"/>
  <c r="U535" i="7"/>
  <c r="V536" i="7"/>
  <c r="U711" i="7"/>
  <c r="V712" i="7"/>
  <c r="U727" i="7"/>
  <c r="U743" i="7"/>
  <c r="V744" i="7"/>
  <c r="U759" i="7"/>
  <c r="U775" i="7"/>
  <c r="U791" i="7"/>
  <c r="U807" i="7"/>
  <c r="V808" i="7"/>
  <c r="U823" i="7"/>
  <c r="U839" i="7"/>
  <c r="V840" i="7"/>
  <c r="U855" i="7"/>
  <c r="V856" i="7"/>
  <c r="U871" i="7"/>
  <c r="V872" i="7"/>
  <c r="U887" i="7"/>
  <c r="U903" i="7"/>
  <c r="V904" i="7"/>
  <c r="U919" i="7"/>
  <c r="V920" i="7"/>
  <c r="U935" i="7"/>
  <c r="V936" i="7"/>
  <c r="U1095" i="7"/>
  <c r="U1111" i="7"/>
  <c r="V1112" i="7"/>
  <c r="U1127" i="7"/>
  <c r="U1143" i="7"/>
  <c r="V1144" i="7"/>
  <c r="U1159" i="7"/>
  <c r="U1175" i="7"/>
  <c r="V1176" i="7"/>
  <c r="U1191" i="7"/>
  <c r="U1207" i="7"/>
  <c r="U1223" i="7"/>
  <c r="V1224" i="7"/>
  <c r="V1248" i="7"/>
  <c r="V1376" i="7"/>
  <c r="V1504" i="7"/>
  <c r="V1568" i="7"/>
  <c r="V1632" i="7"/>
  <c r="U1649" i="7"/>
  <c r="V1696" i="7"/>
  <c r="AW1180" i="4"/>
  <c r="AD285" i="7"/>
  <c r="AG285" i="7" s="1"/>
  <c r="AD240" i="7"/>
  <c r="AG240" i="7" s="1"/>
  <c r="AD338" i="7"/>
  <c r="AG338" i="7" s="1"/>
  <c r="AD235" i="7"/>
  <c r="AD375" i="7"/>
  <c r="AD419" i="7"/>
  <c r="AG419" i="7" s="1"/>
  <c r="AD314" i="7"/>
  <c r="AG314" i="7" s="1"/>
  <c r="AD386" i="7"/>
  <c r="AG386" i="7" s="1"/>
  <c r="AD460" i="7"/>
  <c r="AG460" i="7" s="1"/>
  <c r="AD468" i="7"/>
  <c r="AG468" i="7" s="1"/>
  <c r="AG30" i="27"/>
  <c r="L19" i="11"/>
  <c r="AG32" i="27"/>
  <c r="L20" i="11"/>
  <c r="AF43" i="27"/>
  <c r="L21" i="11"/>
  <c r="AF71" i="27"/>
  <c r="L17" i="11"/>
  <c r="AG84" i="27"/>
  <c r="L18" i="11"/>
  <c r="AG88" i="27"/>
  <c r="L22" i="11"/>
  <c r="V1330" i="7"/>
  <c r="U1330" i="7"/>
  <c r="V1394" i="7"/>
  <c r="U1394" i="7"/>
  <c r="V1458" i="7"/>
  <c r="U1458" i="7"/>
  <c r="V1522" i="7"/>
  <c r="V1586" i="7"/>
  <c r="V1650" i="7"/>
  <c r="U1650" i="7"/>
  <c r="V1714" i="7"/>
  <c r="U1714" i="7"/>
  <c r="V1778" i="7"/>
  <c r="AV1109" i="4"/>
  <c r="AK1109" i="4"/>
  <c r="AS1109" i="4"/>
  <c r="AN1109" i="4"/>
  <c r="AN1112" i="4"/>
  <c r="AV1112" i="4"/>
  <c r="AT1156" i="4"/>
  <c r="AU1156" i="4"/>
  <c r="AL1156" i="4"/>
  <c r="AE1156" i="4"/>
  <c r="AW1165" i="4"/>
  <c r="AU1165" i="4"/>
  <c r="AL1165" i="4"/>
  <c r="AE1165" i="4"/>
  <c r="AM1165" i="4"/>
  <c r="AR1165" i="4"/>
  <c r="AT1177" i="4"/>
  <c r="AU1177" i="4"/>
  <c r="AL1177" i="4"/>
  <c r="AM1177" i="4"/>
  <c r="AR1177" i="4"/>
  <c r="AS1191" i="4"/>
  <c r="AN1191" i="4"/>
  <c r="AM1090" i="4"/>
  <c r="AN1090" i="4"/>
  <c r="AU1090" i="4"/>
  <c r="AT1088" i="4"/>
  <c r="AU1088" i="4"/>
  <c r="AM1088" i="4"/>
  <c r="AO1088" i="4"/>
  <c r="AQ1088" i="4" s="1"/>
  <c r="AS1088" i="4"/>
  <c r="AN1088" i="4"/>
  <c r="AN1086" i="4"/>
  <c r="AE1086" i="4"/>
  <c r="AS1086" i="4"/>
  <c r="AM1086" i="4"/>
  <c r="AU1074" i="4"/>
  <c r="AE1074" i="4"/>
  <c r="AN1074" i="4"/>
  <c r="AT1051" i="4"/>
  <c r="AE1051" i="4"/>
  <c r="AW1051" i="4"/>
  <c r="AU1051" i="4"/>
  <c r="AN1051" i="4"/>
  <c r="AR1051" i="4"/>
  <c r="AK1051" i="4"/>
  <c r="AV1051" i="4"/>
  <c r="AM1051" i="4"/>
  <c r="AT1040" i="4"/>
  <c r="AN1040" i="4"/>
  <c r="AR1040" i="4"/>
  <c r="AO1029" i="4"/>
  <c r="AQ1029" i="4" s="1"/>
  <c r="AW1029" i="4"/>
  <c r="AR1029" i="4"/>
  <c r="AL1029" i="4"/>
  <c r="AE1029" i="4"/>
  <c r="AU1029" i="4"/>
  <c r="AM1029" i="4"/>
  <c r="AT1029" i="4"/>
  <c r="AP1029" i="4"/>
  <c r="AT1001" i="4"/>
  <c r="AW1001" i="4"/>
  <c r="AU1001" i="4"/>
  <c r="AN1001" i="4"/>
  <c r="AR1001" i="4"/>
  <c r="AK1001" i="4"/>
  <c r="AE1001" i="4"/>
  <c r="AV1001" i="4"/>
  <c r="AM1001" i="4"/>
  <c r="AS996" i="4"/>
  <c r="AO996" i="4"/>
  <c r="AQ996" i="4" s="1"/>
  <c r="AN996" i="4"/>
  <c r="AN994" i="4"/>
  <c r="AR994" i="4"/>
  <c r="AK994" i="4"/>
  <c r="AW971" i="4"/>
  <c r="AE971" i="4"/>
  <c r="AR971" i="4"/>
  <c r="AL971" i="4"/>
  <c r="AO971" i="4"/>
  <c r="AQ971" i="4" s="1"/>
  <c r="AU971" i="4"/>
  <c r="AM971" i="4"/>
  <c r="AT971" i="4"/>
  <c r="AP971" i="4"/>
  <c r="AW949" i="4"/>
  <c r="AO949" i="4"/>
  <c r="AQ949" i="4" s="1"/>
  <c r="AE949" i="4"/>
  <c r="AR949" i="4"/>
  <c r="AL949" i="4"/>
  <c r="AU949" i="4"/>
  <c r="AM949" i="4"/>
  <c r="AT949" i="4"/>
  <c r="AP949" i="4"/>
  <c r="AT940" i="4"/>
  <c r="AE940" i="4"/>
  <c r="AS940" i="4"/>
  <c r="AM940" i="4"/>
  <c r="AW940" i="4"/>
  <c r="AV940" i="4"/>
  <c r="AN940" i="4"/>
  <c r="AR940" i="4"/>
  <c r="AK940" i="4"/>
  <c r="AW920" i="4"/>
  <c r="AO920" i="4"/>
  <c r="AQ920" i="4" s="1"/>
  <c r="AS920" i="4"/>
  <c r="AM920" i="4"/>
  <c r="AV920" i="4"/>
  <c r="AN920" i="4"/>
  <c r="AT920" i="4"/>
  <c r="AX920" i="4" s="1"/>
  <c r="AE920" i="4"/>
  <c r="AR920" i="4"/>
  <c r="AK920" i="4"/>
  <c r="AT892" i="4"/>
  <c r="AS892" i="4"/>
  <c r="AM892" i="4"/>
  <c r="AW892" i="4"/>
  <c r="AR892" i="4"/>
  <c r="AK892" i="4"/>
  <c r="AE892" i="4"/>
  <c r="AV892" i="4"/>
  <c r="AN892" i="4"/>
  <c r="AW885" i="4"/>
  <c r="AR885" i="4"/>
  <c r="AL885" i="4"/>
  <c r="AV885" i="4"/>
  <c r="AN885" i="4"/>
  <c r="AT885" i="4"/>
  <c r="AE885" i="4"/>
  <c r="AS885" i="4"/>
  <c r="AK885" i="4"/>
  <c r="AT874" i="4"/>
  <c r="AO874" i="4"/>
  <c r="AQ874" i="4" s="1"/>
  <c r="AV874" i="4"/>
  <c r="AP874" i="4"/>
  <c r="AK874" i="4"/>
  <c r="AW874" i="4"/>
  <c r="AU874" i="4"/>
  <c r="AM874" i="4"/>
  <c r="AR874" i="4"/>
  <c r="AW861" i="4"/>
  <c r="AT861" i="4"/>
  <c r="AE861" i="4"/>
  <c r="AU861" i="4"/>
  <c r="AN861" i="4"/>
  <c r="AV861" i="4"/>
  <c r="AM861" i="4"/>
  <c r="AR861" i="4"/>
  <c r="AK861" i="4"/>
  <c r="AW857" i="4"/>
  <c r="AU857" i="4"/>
  <c r="AN857" i="4"/>
  <c r="AP857" i="4"/>
  <c r="AO857" i="4"/>
  <c r="AQ857" i="4" s="1"/>
  <c r="AE857" i="4"/>
  <c r="AS857" i="4"/>
  <c r="AL857" i="4"/>
  <c r="AO855" i="4"/>
  <c r="AQ855" i="4" s="1"/>
  <c r="AP855" i="4"/>
  <c r="AS855" i="4"/>
  <c r="AK855" i="4"/>
  <c r="AM855" i="4"/>
  <c r="AW853" i="4"/>
  <c r="AR853" i="4"/>
  <c r="AL853" i="4"/>
  <c r="AE853" i="4"/>
  <c r="AV853" i="4"/>
  <c r="AN853" i="4"/>
  <c r="AS853" i="4"/>
  <c r="AK853" i="4"/>
  <c r="AO847" i="4"/>
  <c r="AQ847" i="4" s="1"/>
  <c r="AM847" i="4"/>
  <c r="AT847" i="4"/>
  <c r="AS847" i="4"/>
  <c r="AL847" i="4"/>
  <c r="AW790" i="4"/>
  <c r="AE790" i="4"/>
  <c r="AS790" i="4"/>
  <c r="AM790" i="4"/>
  <c r="AT790" i="4"/>
  <c r="AO790" i="4"/>
  <c r="AQ790" i="4" s="1"/>
  <c r="AV790" i="4"/>
  <c r="AN790" i="4"/>
  <c r="AR790" i="4"/>
  <c r="AK790" i="4"/>
  <c r="AW781" i="4"/>
  <c r="AT781" i="4"/>
  <c r="AO781" i="4"/>
  <c r="AQ781" i="4" s="1"/>
  <c r="AE781" i="4"/>
  <c r="AU781" i="4"/>
  <c r="AN781" i="4"/>
  <c r="AR781" i="4"/>
  <c r="AK781" i="4"/>
  <c r="AV781" i="4"/>
  <c r="AM781" i="4"/>
  <c r="AW768" i="4"/>
  <c r="AT768" i="4"/>
  <c r="AS768" i="4"/>
  <c r="AM768" i="4"/>
  <c r="AV768" i="4"/>
  <c r="AN768" i="4"/>
  <c r="AO768" i="4"/>
  <c r="AQ768" i="4" s="1"/>
  <c r="AR768" i="4"/>
  <c r="AK768" i="4"/>
  <c r="AW673" i="4"/>
  <c r="AO673" i="4"/>
  <c r="AQ673" i="4" s="1"/>
  <c r="AU673" i="4"/>
  <c r="AN673" i="4"/>
  <c r="AV673" i="4"/>
  <c r="AM673" i="4"/>
  <c r="AE673" i="4"/>
  <c r="AR673" i="4"/>
  <c r="AK673" i="4"/>
  <c r="AW669" i="4"/>
  <c r="AE669" i="4"/>
  <c r="AU669" i="4"/>
  <c r="AN669" i="4"/>
  <c r="AO669" i="4"/>
  <c r="AQ669" i="4" s="1"/>
  <c r="AS669" i="4"/>
  <c r="AL669" i="4"/>
  <c r="AP669" i="4"/>
  <c r="AM655" i="4"/>
  <c r="AV655" i="4"/>
  <c r="AP655" i="4"/>
  <c r="AW632" i="4"/>
  <c r="AT632" i="4"/>
  <c r="AO632" i="4"/>
  <c r="AQ632" i="4" s="1"/>
  <c r="AS632" i="4"/>
  <c r="AM632" i="4"/>
  <c r="AE632" i="4"/>
  <c r="AR632" i="4"/>
  <c r="AK632" i="4"/>
  <c r="AV632" i="4"/>
  <c r="AN632" i="4"/>
  <c r="AW584" i="4"/>
  <c r="AO584" i="4"/>
  <c r="AQ584" i="4" s="1"/>
  <c r="AS584" i="4"/>
  <c r="AM584" i="4"/>
  <c r="AT584" i="4"/>
  <c r="AP584" i="4"/>
  <c r="AU584" i="4"/>
  <c r="AL584" i="4"/>
  <c r="AW569" i="4"/>
  <c r="AT569" i="4"/>
  <c r="AU569" i="4"/>
  <c r="AN569" i="4"/>
  <c r="AS569" i="4"/>
  <c r="AL569" i="4"/>
  <c r="AP569" i="4"/>
  <c r="AT526" i="4"/>
  <c r="AW526" i="4"/>
  <c r="AE526" i="4"/>
  <c r="AV526" i="4"/>
  <c r="AP526" i="4"/>
  <c r="AK526" i="4"/>
  <c r="AO526" i="4"/>
  <c r="AQ526" i="4" s="1"/>
  <c r="AU526" i="4"/>
  <c r="AM526" i="4"/>
  <c r="AR526" i="4"/>
  <c r="AW523" i="4"/>
  <c r="AR523" i="4"/>
  <c r="AL523" i="4"/>
  <c r="AS523" i="4"/>
  <c r="AK523" i="4"/>
  <c r="AO523" i="4"/>
  <c r="AQ523" i="4" s="1"/>
  <c r="AV523" i="4"/>
  <c r="AN523" i="4"/>
  <c r="AT390" i="4"/>
  <c r="AV390" i="4"/>
  <c r="AP390" i="4"/>
  <c r="AK390" i="4"/>
  <c r="AW390" i="4"/>
  <c r="AE390" i="4"/>
  <c r="AS390" i="4"/>
  <c r="AM390" i="4"/>
  <c r="AO387" i="4"/>
  <c r="AQ387" i="4" s="1"/>
  <c r="AE387" i="4"/>
  <c r="AR387" i="4"/>
  <c r="AL387" i="4"/>
  <c r="AU387" i="4"/>
  <c r="AN387" i="4"/>
  <c r="AT377" i="4"/>
  <c r="AW377" i="4"/>
  <c r="AO377" i="4"/>
  <c r="AQ377" i="4" s="1"/>
  <c r="AR377" i="4"/>
  <c r="AL377" i="4"/>
  <c r="AU377" i="4"/>
  <c r="AN377" i="4"/>
  <c r="AW372" i="4"/>
  <c r="AV372" i="4"/>
  <c r="AP372" i="4"/>
  <c r="AK372" i="4"/>
  <c r="AS372" i="4"/>
  <c r="AM372" i="4"/>
  <c r="AO369" i="4"/>
  <c r="AQ369" i="4" s="1"/>
  <c r="AE369" i="4"/>
  <c r="AP369" i="4"/>
  <c r="AV369" i="4"/>
  <c r="AM369" i="4"/>
  <c r="AT364" i="4"/>
  <c r="AE364" i="4"/>
  <c r="AS364" i="4"/>
  <c r="AM364" i="4"/>
  <c r="AO364" i="4"/>
  <c r="AQ364" i="4" s="1"/>
  <c r="AV364" i="4"/>
  <c r="AP364" i="4"/>
  <c r="AK364" i="4"/>
  <c r="AW294" i="4"/>
  <c r="AE294" i="4"/>
  <c r="AT294" i="4"/>
  <c r="AR294" i="4"/>
  <c r="AL294" i="4"/>
  <c r="AU294" i="4"/>
  <c r="AN294" i="4"/>
  <c r="AS292" i="4"/>
  <c r="AM292" i="4"/>
  <c r="AU289" i="4"/>
  <c r="AK289" i="4"/>
  <c r="AP289" i="4"/>
  <c r="AT221" i="4"/>
  <c r="AE221" i="4"/>
  <c r="AW221" i="4"/>
  <c r="AX221" i="4" s="1"/>
  <c r="AZ221" i="4" s="1"/>
  <c r="AO221" i="4"/>
  <c r="AQ221" i="4" s="1"/>
  <c r="AR221" i="4"/>
  <c r="AL221" i="4"/>
  <c r="AU221" i="4"/>
  <c r="AN221" i="4"/>
  <c r="AR218" i="4"/>
  <c r="AL218" i="4"/>
  <c r="AE218" i="4"/>
  <c r="AU218" i="4"/>
  <c r="AN218" i="4"/>
  <c r="AT214" i="4"/>
  <c r="AW214" i="4"/>
  <c r="AE214" i="4"/>
  <c r="AO214" i="4"/>
  <c r="AQ214" i="4" s="1"/>
  <c r="AR214" i="4"/>
  <c r="AL214" i="4"/>
  <c r="AU214" i="4"/>
  <c r="AN214" i="4"/>
  <c r="AT182" i="4"/>
  <c r="AO182" i="4"/>
  <c r="AQ182" i="4" s="1"/>
  <c r="AW182" i="4"/>
  <c r="AE182" i="4"/>
  <c r="AU182" i="4"/>
  <c r="AN182" i="4"/>
  <c r="AR182" i="4"/>
  <c r="AL182" i="4"/>
  <c r="AW180" i="4"/>
  <c r="AO180" i="4"/>
  <c r="AQ180" i="4" s="1"/>
  <c r="AR180" i="4"/>
  <c r="AL180" i="4"/>
  <c r="AU180" i="4"/>
  <c r="AN180" i="4"/>
  <c r="AU177" i="4"/>
  <c r="AN177" i="4"/>
  <c r="AT172" i="4"/>
  <c r="AW172" i="4"/>
  <c r="AO172" i="4"/>
  <c r="AQ172" i="4" s="1"/>
  <c r="AE172" i="4"/>
  <c r="AU172" i="4"/>
  <c r="AN172" i="4"/>
  <c r="AR172" i="4"/>
  <c r="AL172" i="4"/>
  <c r="AS160" i="4"/>
  <c r="AO160" i="4"/>
  <c r="AQ160" i="4" s="1"/>
  <c r="AM160" i="4"/>
  <c r="U149" i="7"/>
  <c r="U222" i="7"/>
  <c r="U567" i="7"/>
  <c r="V568" i="7"/>
  <c r="U583" i="7"/>
  <c r="V584" i="7"/>
  <c r="U599" i="7"/>
  <c r="V600" i="7"/>
  <c r="U615" i="7"/>
  <c r="U631" i="7"/>
  <c r="V632" i="7"/>
  <c r="U647" i="7"/>
  <c r="V648" i="7"/>
  <c r="U663" i="7"/>
  <c r="U679" i="7"/>
  <c r="U695" i="7"/>
  <c r="V696" i="7"/>
  <c r="U951" i="7"/>
  <c r="U967" i="7"/>
  <c r="V968" i="7"/>
  <c r="U983" i="7"/>
  <c r="V984" i="7"/>
  <c r="U999" i="7"/>
  <c r="V1000" i="7"/>
  <c r="U1015" i="7"/>
  <c r="U1031" i="7"/>
  <c r="V1032" i="7"/>
  <c r="U1047" i="7"/>
  <c r="V1048" i="7"/>
  <c r="U1063" i="7"/>
  <c r="V1064" i="7"/>
  <c r="U1079" i="7"/>
  <c r="AI5" i="27"/>
  <c r="AI6" i="27"/>
  <c r="AI9" i="27"/>
  <c r="AI13" i="27"/>
  <c r="AI14" i="27"/>
  <c r="AI17" i="27"/>
  <c r="AI18" i="27"/>
  <c r="AI21" i="27"/>
  <c r="AI22" i="27"/>
  <c r="AD311" i="7" s="1"/>
  <c r="AG311" i="7" s="1"/>
  <c r="AI27" i="27"/>
  <c r="AD205" i="7" s="1"/>
  <c r="AI35" i="27"/>
  <c r="AD134" i="7" s="1"/>
  <c r="AG134" i="7" s="1"/>
  <c r="AI39" i="27"/>
  <c r="AD160" i="7" s="1"/>
  <c r="AG160" i="7" s="1"/>
  <c r="AI43" i="27"/>
  <c r="AI47" i="27"/>
  <c r="AI51" i="27"/>
  <c r="AI55" i="27"/>
  <c r="AI59" i="27"/>
  <c r="AI63" i="27"/>
  <c r="AI67" i="27"/>
  <c r="AI75" i="27"/>
  <c r="AI79" i="27"/>
  <c r="AI83" i="27"/>
  <c r="AI87" i="27"/>
  <c r="AF92" i="27"/>
  <c r="AI94" i="27"/>
  <c r="AI95" i="27"/>
  <c r="AB96" i="27"/>
  <c r="AF100" i="27"/>
  <c r="AI102" i="27"/>
  <c r="AI103" i="27"/>
  <c r="AF108" i="27"/>
  <c r="AI110" i="27"/>
  <c r="AI111" i="27"/>
  <c r="AB112" i="27"/>
  <c r="AF116" i="27"/>
  <c r="AI118" i="27"/>
  <c r="AI119" i="27"/>
  <c r="AB120" i="27"/>
  <c r="AF124" i="27"/>
  <c r="AI126" i="27"/>
  <c r="AI127" i="27"/>
  <c r="AB128" i="27"/>
  <c r="AF132" i="27"/>
  <c r="AB132" i="27" s="1"/>
  <c r="AI134" i="27"/>
  <c r="AI135" i="27"/>
  <c r="AF140" i="27"/>
  <c r="AI142" i="27"/>
  <c r="AI143" i="27"/>
  <c r="AB144" i="27"/>
  <c r="AF148" i="27"/>
  <c r="AI150" i="27"/>
  <c r="AI151" i="27"/>
  <c r="AF156" i="27"/>
  <c r="AI158" i="27"/>
  <c r="AI159" i="27"/>
  <c r="Y15" i="7"/>
  <c r="U15" i="7" s="1"/>
  <c r="Y25" i="7"/>
  <c r="U25" i="7" s="1"/>
  <c r="Y45" i="7"/>
  <c r="Z137" i="7"/>
  <c r="Y144" i="7"/>
  <c r="U144" i="7" s="1"/>
  <c r="Z145" i="7"/>
  <c r="U145" i="7" s="1"/>
  <c r="U146" i="7"/>
  <c r="Y150" i="7"/>
  <c r="U150" i="7" s="1"/>
  <c r="Z151" i="7"/>
  <c r="U151" i="7" s="1"/>
  <c r="Y158" i="7"/>
  <c r="U158" i="7" s="1"/>
  <c r="Z159" i="7"/>
  <c r="U159" i="7" s="1"/>
  <c r="U160" i="7"/>
  <c r="Y166" i="7"/>
  <c r="U166" i="7" s="1"/>
  <c r="Z167" i="7"/>
  <c r="U167" i="7" s="1"/>
  <c r="Y174" i="7"/>
  <c r="U174" i="7" s="1"/>
  <c r="Z175" i="7"/>
  <c r="U175" i="7" s="1"/>
  <c r="U176" i="7"/>
  <c r="Y182" i="7"/>
  <c r="U182" i="7" s="1"/>
  <c r="Z183" i="7"/>
  <c r="U183" i="7" s="1"/>
  <c r="Y190" i="7"/>
  <c r="U190" i="7" s="1"/>
  <c r="Z191" i="7"/>
  <c r="U191" i="7" s="1"/>
  <c r="U192" i="7"/>
  <c r="Y199" i="7"/>
  <c r="Y207" i="7"/>
  <c r="Y215" i="7"/>
  <c r="U215" i="7" s="1"/>
  <c r="Y223" i="7"/>
  <c r="U223" i="7" s="1"/>
  <c r="Y231" i="7"/>
  <c r="U231" i="7" s="1"/>
  <c r="Y239" i="7"/>
  <c r="U239" i="7" s="1"/>
  <c r="Y247" i="7"/>
  <c r="U247" i="7" s="1"/>
  <c r="Y255" i="7"/>
  <c r="U255" i="7" s="1"/>
  <c r="Y263" i="7"/>
  <c r="U263" i="7" s="1"/>
  <c r="Y271" i="7"/>
  <c r="U271" i="7" s="1"/>
  <c r="Y279" i="7"/>
  <c r="U279" i="7" s="1"/>
  <c r="Y287" i="7"/>
  <c r="U287" i="7" s="1"/>
  <c r="Y292" i="7"/>
  <c r="U292" i="7" s="1"/>
  <c r="Z303" i="7"/>
  <c r="U303" i="7" s="1"/>
  <c r="Z304" i="7"/>
  <c r="Z305" i="7"/>
  <c r="Z306" i="7"/>
  <c r="Y333" i="7"/>
  <c r="V333" i="7" s="1"/>
  <c r="Y342" i="7"/>
  <c r="Z343" i="7"/>
  <c r="U343" i="7" s="1"/>
  <c r="Z344" i="7"/>
  <c r="Z345" i="7"/>
  <c r="Z346" i="7"/>
  <c r="Y347" i="7"/>
  <c r="Y356" i="7"/>
  <c r="U356" i="7" s="1"/>
  <c r="Z367" i="7"/>
  <c r="U367" i="7" s="1"/>
  <c r="Z368" i="7"/>
  <c r="Z369" i="7"/>
  <c r="Z370" i="7"/>
  <c r="Y396" i="7"/>
  <c r="V396" i="7" s="1"/>
  <c r="Y403" i="7"/>
  <c r="Y414" i="7"/>
  <c r="V414" i="7" s="1"/>
  <c r="Y421" i="7"/>
  <c r="Y439" i="7"/>
  <c r="Z440" i="7"/>
  <c r="Z441" i="7"/>
  <c r="Y442" i="7"/>
  <c r="Z448" i="7"/>
  <c r="Z449" i="7"/>
  <c r="Y460" i="7"/>
  <c r="V460" i="7" s="1"/>
  <c r="Y467" i="7"/>
  <c r="Y478" i="7"/>
  <c r="V478" i="7" s="1"/>
  <c r="Y485" i="7"/>
  <c r="Y503" i="7"/>
  <c r="Z504" i="7"/>
  <c r="Z505" i="7"/>
  <c r="Y506" i="7"/>
  <c r="Z512" i="7"/>
  <c r="Z513" i="7"/>
  <c r="Y524" i="7"/>
  <c r="V524" i="7" s="1"/>
  <c r="Z528" i="7"/>
  <c r="U528" i="7" s="1"/>
  <c r="Z529" i="7"/>
  <c r="Z544" i="7"/>
  <c r="V544" i="7" s="1"/>
  <c r="Z545" i="7"/>
  <c r="Z560" i="7"/>
  <c r="U560" i="7" s="1"/>
  <c r="Z561" i="7"/>
  <c r="Z576" i="7"/>
  <c r="V576" i="7" s="1"/>
  <c r="Z577" i="7"/>
  <c r="Z592" i="7"/>
  <c r="U592" i="7" s="1"/>
  <c r="Z593" i="7"/>
  <c r="Z608" i="7"/>
  <c r="V608" i="7" s="1"/>
  <c r="Z609" i="7"/>
  <c r="Z624" i="7"/>
  <c r="U624" i="7" s="1"/>
  <c r="Z625" i="7"/>
  <c r="Z640" i="7"/>
  <c r="V640" i="7" s="1"/>
  <c r="Z641" i="7"/>
  <c r="Z656" i="7"/>
  <c r="U656" i="7" s="1"/>
  <c r="Z657" i="7"/>
  <c r="Z672" i="7"/>
  <c r="V672" i="7" s="1"/>
  <c r="Z673" i="7"/>
  <c r="Z688" i="7"/>
  <c r="U688" i="7" s="1"/>
  <c r="Z689" i="7"/>
  <c r="Z704" i="7"/>
  <c r="V704" i="7" s="1"/>
  <c r="Z705" i="7"/>
  <c r="Z720" i="7"/>
  <c r="U720" i="7" s="1"/>
  <c r="Z721" i="7"/>
  <c r="Z736" i="7"/>
  <c r="V736" i="7" s="1"/>
  <c r="Z737" i="7"/>
  <c r="Z752" i="7"/>
  <c r="U752" i="7" s="1"/>
  <c r="Z753" i="7"/>
  <c r="Z768" i="7"/>
  <c r="V768" i="7" s="1"/>
  <c r="Z769" i="7"/>
  <c r="Z784" i="7"/>
  <c r="U784" i="7" s="1"/>
  <c r="Z785" i="7"/>
  <c r="Z800" i="7"/>
  <c r="V800" i="7" s="1"/>
  <c r="Z801" i="7"/>
  <c r="Z816" i="7"/>
  <c r="U816" i="7" s="1"/>
  <c r="Z817" i="7"/>
  <c r="Z832" i="7"/>
  <c r="V832" i="7" s="1"/>
  <c r="Z833" i="7"/>
  <c r="Z848" i="7"/>
  <c r="U848" i="7" s="1"/>
  <c r="Z849" i="7"/>
  <c r="Z864" i="7"/>
  <c r="V864" i="7" s="1"/>
  <c r="Z865" i="7"/>
  <c r="Z880" i="7"/>
  <c r="U880" i="7" s="1"/>
  <c r="Z881" i="7"/>
  <c r="Z896" i="7"/>
  <c r="V896" i="7" s="1"/>
  <c r="Z897" i="7"/>
  <c r="Z912" i="7"/>
  <c r="U912" i="7" s="1"/>
  <c r="Z913" i="7"/>
  <c r="Z928" i="7"/>
  <c r="V928" i="7" s="1"/>
  <c r="Z929" i="7"/>
  <c r="Z944" i="7"/>
  <c r="U944" i="7" s="1"/>
  <c r="Z945" i="7"/>
  <c r="Z960" i="7"/>
  <c r="V960" i="7" s="1"/>
  <c r="Z961" i="7"/>
  <c r="Z976" i="7"/>
  <c r="U976" i="7" s="1"/>
  <c r="Z977" i="7"/>
  <c r="Z992" i="7"/>
  <c r="V992" i="7" s="1"/>
  <c r="Z993" i="7"/>
  <c r="Z1008" i="7"/>
  <c r="U1008" i="7" s="1"/>
  <c r="Z1009" i="7"/>
  <c r="Z1024" i="7"/>
  <c r="V1024" i="7" s="1"/>
  <c r="Z1025" i="7"/>
  <c r="Z1040" i="7"/>
  <c r="U1040" i="7" s="1"/>
  <c r="Z1041" i="7"/>
  <c r="Z1056" i="7"/>
  <c r="V1056" i="7" s="1"/>
  <c r="Z1057" i="7"/>
  <c r="Z1072" i="7"/>
  <c r="U1072" i="7" s="1"/>
  <c r="Z1073" i="7"/>
  <c r="Z1088" i="7"/>
  <c r="V1088" i="7" s="1"/>
  <c r="Z1089" i="7"/>
  <c r="Z1104" i="7"/>
  <c r="U1104" i="7" s="1"/>
  <c r="Z1105" i="7"/>
  <c r="Z1120" i="7"/>
  <c r="V1120" i="7" s="1"/>
  <c r="Z1121" i="7"/>
  <c r="Z1136" i="7"/>
  <c r="U1136" i="7" s="1"/>
  <c r="Z1137" i="7"/>
  <c r="Z1152" i="7"/>
  <c r="V1152" i="7" s="1"/>
  <c r="Z1153" i="7"/>
  <c r="Z1168" i="7"/>
  <c r="U1168" i="7" s="1"/>
  <c r="Z1169" i="7"/>
  <c r="Z1184" i="7"/>
  <c r="V1184" i="7" s="1"/>
  <c r="Z1185" i="7"/>
  <c r="Z1200" i="7"/>
  <c r="U1200" i="7" s="1"/>
  <c r="Z1201" i="7"/>
  <c r="Z1216" i="7"/>
  <c r="V1216" i="7" s="1"/>
  <c r="Z1217" i="7"/>
  <c r="Z1244" i="7"/>
  <c r="V1244" i="7" s="1"/>
  <c r="Z1259" i="7"/>
  <c r="Z1263" i="7"/>
  <c r="U1263" i="7" s="1"/>
  <c r="V1268" i="7"/>
  <c r="Y1273" i="7"/>
  <c r="Z1274" i="7"/>
  <c r="Z1278" i="7"/>
  <c r="V1278" i="7" s="1"/>
  <c r="Z1280" i="7"/>
  <c r="U1280" i="7" s="1"/>
  <c r="Z1281" i="7"/>
  <c r="U1287" i="7"/>
  <c r="Y1288" i="7"/>
  <c r="V1290" i="7"/>
  <c r="Z1293" i="7"/>
  <c r="V1294" i="7"/>
  <c r="Z1308" i="7"/>
  <c r="V1308" i="7" s="1"/>
  <c r="Z1323" i="7"/>
  <c r="Z1327" i="7"/>
  <c r="U1327" i="7" s="1"/>
  <c r="V1332" i="7"/>
  <c r="V1334" i="7"/>
  <c r="Y1337" i="7"/>
  <c r="Z1338" i="7"/>
  <c r="Z1342" i="7"/>
  <c r="V1342" i="7" s="1"/>
  <c r="Z1344" i="7"/>
  <c r="U1344" i="7" s="1"/>
  <c r="Z1345" i="7"/>
  <c r="U1351" i="7"/>
  <c r="Y1352" i="7"/>
  <c r="V1354" i="7"/>
  <c r="Z1357" i="7"/>
  <c r="V1358" i="7"/>
  <c r="Z1372" i="7"/>
  <c r="V1372" i="7" s="1"/>
  <c r="Z1387" i="7"/>
  <c r="Z1391" i="7"/>
  <c r="U1391" i="7" s="1"/>
  <c r="V1396" i="7"/>
  <c r="V1398" i="7"/>
  <c r="Y1401" i="7"/>
  <c r="Z1402" i="7"/>
  <c r="Z1406" i="7"/>
  <c r="V1406" i="7" s="1"/>
  <c r="Z1408" i="7"/>
  <c r="U1408" i="7" s="1"/>
  <c r="Z1409" i="7"/>
  <c r="U1415" i="7"/>
  <c r="Y1416" i="7"/>
  <c r="V1418" i="7"/>
  <c r="Z1421" i="7"/>
  <c r="V1422" i="7"/>
  <c r="Z1436" i="7"/>
  <c r="V1436" i="7" s="1"/>
  <c r="Z1451" i="7"/>
  <c r="Z1455" i="7"/>
  <c r="U1455" i="7" s="1"/>
  <c r="V1460" i="7"/>
  <c r="V1462" i="7"/>
  <c r="Y1465" i="7"/>
  <c r="Z1466" i="7"/>
  <c r="Z1470" i="7"/>
  <c r="V1470" i="7" s="1"/>
  <c r="Z1472" i="7"/>
  <c r="V1472" i="7" s="1"/>
  <c r="Z1473" i="7"/>
  <c r="U1479" i="7"/>
  <c r="Y1480" i="7"/>
  <c r="V1482" i="7"/>
  <c r="Z1485" i="7"/>
  <c r="V1486" i="7"/>
  <c r="Z1500" i="7"/>
  <c r="V1500" i="7" s="1"/>
  <c r="Z1515" i="7"/>
  <c r="Z1519" i="7"/>
  <c r="V1524" i="7"/>
  <c r="V1526" i="7"/>
  <c r="Y1529" i="7"/>
  <c r="U1529" i="7" s="1"/>
  <c r="Z1530" i="7"/>
  <c r="Z1534" i="7"/>
  <c r="V1534" i="7" s="1"/>
  <c r="Z1536" i="7"/>
  <c r="U1536" i="7" s="1"/>
  <c r="Z1537" i="7"/>
  <c r="U1537" i="7" s="1"/>
  <c r="Y1544" i="7"/>
  <c r="V1546" i="7"/>
  <c r="Z1549" i="7"/>
  <c r="V1550" i="7"/>
  <c r="Z1564" i="7"/>
  <c r="V1564" i="7" s="1"/>
  <c r="Z1579" i="7"/>
  <c r="Z1583" i="7"/>
  <c r="V1588" i="7"/>
  <c r="V1590" i="7"/>
  <c r="Y1593" i="7"/>
  <c r="U1593" i="7" s="1"/>
  <c r="Z1594" i="7"/>
  <c r="Z1598" i="7"/>
  <c r="V1598" i="7" s="1"/>
  <c r="Z1600" i="7"/>
  <c r="U1600" i="7" s="1"/>
  <c r="Z1601" i="7"/>
  <c r="U1601" i="7" s="1"/>
  <c r="Y1608" i="7"/>
  <c r="U1609" i="7"/>
  <c r="V1610" i="7"/>
  <c r="Z1613" i="7"/>
  <c r="Z1628" i="7"/>
  <c r="V1628" i="7" s="1"/>
  <c r="Z1643" i="7"/>
  <c r="V1644" i="7"/>
  <c r="Z1647" i="7"/>
  <c r="V1652" i="7"/>
  <c r="V1654" i="7"/>
  <c r="Y1657" i="7"/>
  <c r="U1657" i="7" s="1"/>
  <c r="Z1658" i="7"/>
  <c r="V1658" i="7" s="1"/>
  <c r="Z1662" i="7"/>
  <c r="V1662" i="7" s="1"/>
  <c r="Z1664" i="7"/>
  <c r="U1664" i="7" s="1"/>
  <c r="Z1665" i="7"/>
  <c r="U1665" i="7" s="1"/>
  <c r="Y1672" i="7"/>
  <c r="U1673" i="7"/>
  <c r="Z1677" i="7"/>
  <c r="Z1692" i="7"/>
  <c r="V1692" i="7" s="1"/>
  <c r="Z1707" i="7"/>
  <c r="V1708" i="7"/>
  <c r="Z1711" i="7"/>
  <c r="V1712" i="7"/>
  <c r="V1716" i="7"/>
  <c r="V1718" i="7"/>
  <c r="Y1721" i="7"/>
  <c r="U1721" i="7" s="1"/>
  <c r="Z1722" i="7"/>
  <c r="V1722" i="7" s="1"/>
  <c r="Z1726" i="7"/>
  <c r="V1726" i="7" s="1"/>
  <c r="Z1728" i="7"/>
  <c r="U1728" i="7" s="1"/>
  <c r="Z1729" i="7"/>
  <c r="U1729" i="7" s="1"/>
  <c r="Y1736" i="7"/>
  <c r="Z1741" i="7"/>
  <c r="Z1756" i="7"/>
  <c r="V1756" i="7" s="1"/>
  <c r="Z1771" i="7"/>
  <c r="Z1775" i="7"/>
  <c r="V1780" i="7"/>
  <c r="Y1785" i="7"/>
  <c r="U1785" i="7" s="1"/>
  <c r="Z1786" i="7"/>
  <c r="V1786" i="7" s="1"/>
  <c r="Z1790" i="7"/>
  <c r="V1790" i="7" s="1"/>
  <c r="Z1792" i="7"/>
  <c r="V1792" i="7" s="1"/>
  <c r="Z1793" i="7"/>
  <c r="U1793" i="7" s="1"/>
  <c r="Y1800" i="7"/>
  <c r="U1800" i="7" s="1"/>
  <c r="Y1804" i="7"/>
  <c r="U1804" i="7" s="1"/>
  <c r="Z1805" i="7"/>
  <c r="V1805" i="7" s="1"/>
  <c r="Y1822" i="7"/>
  <c r="Y1834" i="7"/>
  <c r="Z1839" i="7"/>
  <c r="U1839" i="7" s="1"/>
  <c r="V1843" i="7"/>
  <c r="U1848" i="7"/>
  <c r="Y1852" i="7"/>
  <c r="Z1857" i="7"/>
  <c r="V1857" i="7" s="1"/>
  <c r="AW16" i="4"/>
  <c r="AL29" i="4"/>
  <c r="AL41" i="4"/>
  <c r="AK46" i="4"/>
  <c r="AR47" i="4"/>
  <c r="AP77" i="4"/>
  <c r="AL89" i="4"/>
  <c r="AR95" i="4"/>
  <c r="AS97" i="4"/>
  <c r="AS113" i="4"/>
  <c r="AL117" i="4"/>
  <c r="AK131" i="4"/>
  <c r="AN133" i="4"/>
  <c r="AV133" i="4"/>
  <c r="AR136" i="4"/>
  <c r="AM139" i="4"/>
  <c r="AU139" i="4"/>
  <c r="AN142" i="4"/>
  <c r="AK265" i="4"/>
  <c r="AS275" i="4"/>
  <c r="AU278" i="4"/>
  <c r="AK281" i="4"/>
  <c r="AV281" i="4"/>
  <c r="AU299" i="4"/>
  <c r="AN303" i="4"/>
  <c r="AP312" i="4"/>
  <c r="AK314" i="4"/>
  <c r="AV314" i="4"/>
  <c r="AU323" i="4"/>
  <c r="AS326" i="4"/>
  <c r="AR333" i="4"/>
  <c r="AK355" i="4"/>
  <c r="AU358" i="4"/>
  <c r="AL396" i="4"/>
  <c r="AN450" i="4"/>
  <c r="AK459" i="4"/>
  <c r="AN466" i="4"/>
  <c r="AK469" i="4"/>
  <c r="AL480" i="4"/>
  <c r="AR486" i="4"/>
  <c r="AL517" i="4"/>
  <c r="AP553" i="4"/>
  <c r="AV609" i="4"/>
  <c r="AP616" i="4"/>
  <c r="AL700" i="4"/>
  <c r="AS705" i="4"/>
  <c r="AV719" i="4"/>
  <c r="AL734" i="4"/>
  <c r="AU760" i="4"/>
  <c r="AU796" i="4"/>
  <c r="AR820" i="4"/>
  <c r="AS835" i="4"/>
  <c r="AK839" i="4"/>
  <c r="AU852" i="4"/>
  <c r="AR877" i="4"/>
  <c r="AS879" i="4"/>
  <c r="AR887" i="4"/>
  <c r="AU894" i="4"/>
  <c r="AN916" i="4"/>
  <c r="AL957" i="4"/>
  <c r="AL960" i="4"/>
  <c r="AV961" i="4"/>
  <c r="AR993" i="4"/>
  <c r="AM1067" i="4"/>
  <c r="AU1083" i="4"/>
  <c r="AU1119" i="4"/>
  <c r="AE1137" i="4"/>
  <c r="AE1164" i="4"/>
  <c r="AS1176" i="4"/>
  <c r="AU1180" i="4"/>
  <c r="AE1182" i="4"/>
  <c r="AN1182" i="4"/>
  <c r="AZ1193" i="4"/>
  <c r="AE1083" i="4"/>
  <c r="AE820" i="4"/>
  <c r="AE760" i="4"/>
  <c r="AO916" i="4"/>
  <c r="AQ916" i="4" s="1"/>
  <c r="AO887" i="4"/>
  <c r="AQ887" i="4" s="1"/>
  <c r="AO587" i="4"/>
  <c r="AQ587" i="4" s="1"/>
  <c r="AO265" i="4"/>
  <c r="AQ265" i="4" s="1"/>
  <c r="AO139" i="4"/>
  <c r="AQ139" i="4" s="1"/>
  <c r="AM49" i="4"/>
  <c r="AT1109" i="4"/>
  <c r="AD319" i="7"/>
  <c r="AG319" i="7" s="1"/>
  <c r="AD312" i="7"/>
  <c r="AD376" i="7"/>
  <c r="AG376" i="7" s="1"/>
  <c r="AD355" i="7"/>
  <c r="AG355" i="7" s="1"/>
  <c r="AD411" i="7"/>
  <c r="AG411" i="7" s="1"/>
  <c r="AD413" i="7"/>
  <c r="AG413" i="7" s="1"/>
  <c r="AD410" i="7"/>
  <c r="AG410" i="7" s="1"/>
  <c r="AD418" i="7"/>
  <c r="AG418" i="7" s="1"/>
  <c r="AD272" i="7"/>
  <c r="V1282" i="7"/>
  <c r="U1282" i="7"/>
  <c r="V1346" i="7"/>
  <c r="U1346" i="7"/>
  <c r="U1410" i="7"/>
  <c r="V1474" i="7"/>
  <c r="U1474" i="7"/>
  <c r="U1538" i="7"/>
  <c r="V1602" i="7"/>
  <c r="U1602" i="7"/>
  <c r="V1666" i="7"/>
  <c r="U1666" i="7"/>
  <c r="V1730" i="7"/>
  <c r="U1730" i="7"/>
  <c r="U1794" i="7"/>
  <c r="AT1103" i="4"/>
  <c r="AX1103" i="4" s="1"/>
  <c r="AL1103" i="4"/>
  <c r="AS1103" i="4"/>
  <c r="AK1103" i="4"/>
  <c r="AE1103" i="4"/>
  <c r="AV1103" i="4"/>
  <c r="AO1103" i="4"/>
  <c r="AQ1103" i="4" s="1"/>
  <c r="AU1122" i="4"/>
  <c r="AK1122" i="4"/>
  <c r="AE1122" i="4"/>
  <c r="AR1122" i="4"/>
  <c r="AL1122" i="4"/>
  <c r="AW1136" i="4"/>
  <c r="AN1136" i="4"/>
  <c r="AE1136" i="4"/>
  <c r="AT1139" i="4"/>
  <c r="AL1139" i="4"/>
  <c r="AV1139" i="4"/>
  <c r="AO1139" i="4"/>
  <c r="AQ1139" i="4" s="1"/>
  <c r="AS1139" i="4"/>
  <c r="AK1139" i="4"/>
  <c r="AE1139" i="4"/>
  <c r="AR1164" i="4"/>
  <c r="AT1164" i="4"/>
  <c r="AV1164" i="4"/>
  <c r="AP1164" i="4"/>
  <c r="AK1164" i="4"/>
  <c r="AS1164" i="4"/>
  <c r="AL1164" i="4"/>
  <c r="AW1164" i="4"/>
  <c r="AO1164" i="4"/>
  <c r="AQ1164" i="4" s="1"/>
  <c r="AN1170" i="4"/>
  <c r="AR1170" i="4"/>
  <c r="AK1170" i="4"/>
  <c r="AE1170" i="4"/>
  <c r="AT1174" i="4"/>
  <c r="AM1174" i="4"/>
  <c r="AK1174" i="4"/>
  <c r="AR1174" i="4"/>
  <c r="AN1175" i="4"/>
  <c r="AU1175" i="4"/>
  <c r="AL1175" i="4"/>
  <c r="AS1182" i="4"/>
  <c r="AK1182" i="4"/>
  <c r="AR1182" i="4"/>
  <c r="AM1182" i="4"/>
  <c r="AT1194" i="4"/>
  <c r="AN1194" i="4"/>
  <c r="AM1194" i="4"/>
  <c r="AK1194" i="4"/>
  <c r="AE1194" i="4"/>
  <c r="AS1194" i="4"/>
  <c r="AT1072" i="4"/>
  <c r="AS1072" i="4"/>
  <c r="AL1072" i="4"/>
  <c r="AR1072" i="4"/>
  <c r="AM1072" i="4"/>
  <c r="AE1070" i="4"/>
  <c r="AU1070" i="4"/>
  <c r="AM1070" i="4"/>
  <c r="AN1070" i="4"/>
  <c r="AS1070" i="4"/>
  <c r="AK1066" i="4"/>
  <c r="AU1066" i="4"/>
  <c r="AT1033" i="4"/>
  <c r="AR1033" i="4"/>
  <c r="AL1033" i="4"/>
  <c r="AW1033" i="4"/>
  <c r="AV1033" i="4"/>
  <c r="AN1033" i="4"/>
  <c r="AE1033" i="4"/>
  <c r="AS1033" i="4"/>
  <c r="AK1033" i="4"/>
  <c r="AT1024" i="4"/>
  <c r="AO1024" i="4"/>
  <c r="AQ1024" i="4" s="1"/>
  <c r="AR1024" i="4"/>
  <c r="AU1024" i="4"/>
  <c r="AM1024" i="4"/>
  <c r="AO1017" i="4"/>
  <c r="AQ1017" i="4" s="1"/>
  <c r="AE1017" i="4"/>
  <c r="AT1017" i="4"/>
  <c r="AU1017" i="4"/>
  <c r="AN1017" i="4"/>
  <c r="AW1017" i="4"/>
  <c r="AP1017" i="4"/>
  <c r="AS1017" i="4"/>
  <c r="AL1017" i="4"/>
  <c r="AO1012" i="4"/>
  <c r="AQ1012" i="4" s="1"/>
  <c r="AL1012" i="4"/>
  <c r="AR1012" i="4"/>
  <c r="AT977" i="4"/>
  <c r="AW977" i="4"/>
  <c r="AO977" i="4"/>
  <c r="AQ977" i="4" s="1"/>
  <c r="AE977" i="4"/>
  <c r="AU977" i="4"/>
  <c r="AN977" i="4"/>
  <c r="AR977" i="4"/>
  <c r="AK977" i="4"/>
  <c r="AV977" i="4"/>
  <c r="AM977" i="4"/>
  <c r="AW973" i="4"/>
  <c r="AT973" i="4"/>
  <c r="AE973" i="4"/>
  <c r="AU973" i="4"/>
  <c r="AN973" i="4"/>
  <c r="AS973" i="4"/>
  <c r="AL973" i="4"/>
  <c r="AP973" i="4"/>
  <c r="AV970" i="4"/>
  <c r="AP970" i="4"/>
  <c r="AK970" i="4"/>
  <c r="AU970" i="4"/>
  <c r="AM970" i="4"/>
  <c r="AT970" i="4"/>
  <c r="AR970" i="4"/>
  <c r="AW961" i="4"/>
  <c r="AT961" i="4"/>
  <c r="AU961" i="4"/>
  <c r="AN961" i="4"/>
  <c r="AO961" i="4"/>
  <c r="AQ961" i="4" s="1"/>
  <c r="AS961" i="4"/>
  <c r="AL961" i="4"/>
  <c r="AP961" i="4"/>
  <c r="AL959" i="4"/>
  <c r="AK959" i="4"/>
  <c r="AR959" i="4"/>
  <c r="AT956" i="4"/>
  <c r="AW956" i="4"/>
  <c r="AO956" i="4"/>
  <c r="AQ956" i="4" s="1"/>
  <c r="AS956" i="4"/>
  <c r="AM956" i="4"/>
  <c r="AU956" i="4"/>
  <c r="AL956" i="4"/>
  <c r="AP956" i="4"/>
  <c r="AT952" i="4"/>
  <c r="AO952" i="4"/>
  <c r="AQ952" i="4" s="1"/>
  <c r="AW952" i="4"/>
  <c r="AS952" i="4"/>
  <c r="AM952" i="4"/>
  <c r="AE952" i="4"/>
  <c r="AU952" i="4"/>
  <c r="AL952" i="4"/>
  <c r="AP952" i="4"/>
  <c r="AW930" i="4"/>
  <c r="AT930" i="4"/>
  <c r="AV930" i="4"/>
  <c r="AP930" i="4"/>
  <c r="AK930" i="4"/>
  <c r="AO930" i="4"/>
  <c r="AQ930" i="4" s="1"/>
  <c r="AR930" i="4"/>
  <c r="AU930" i="4"/>
  <c r="AM930" i="4"/>
  <c r="AW925" i="4"/>
  <c r="AT925" i="4"/>
  <c r="AO925" i="4"/>
  <c r="AQ925" i="4" s="1"/>
  <c r="AU925" i="4"/>
  <c r="AN925" i="4"/>
  <c r="AS925" i="4"/>
  <c r="AL925" i="4"/>
  <c r="AP925" i="4"/>
  <c r="AT902" i="4"/>
  <c r="AW902" i="4"/>
  <c r="AE902" i="4"/>
  <c r="AV902" i="4"/>
  <c r="AP902" i="4"/>
  <c r="AK902" i="4"/>
  <c r="AN902" i="4"/>
  <c r="AS902" i="4"/>
  <c r="AL902" i="4"/>
  <c r="AT883" i="4"/>
  <c r="AS883" i="4"/>
  <c r="AL883" i="4"/>
  <c r="AM883" i="4"/>
  <c r="AR883" i="4"/>
  <c r="AT872" i="4"/>
  <c r="AE872" i="4"/>
  <c r="AS872" i="4"/>
  <c r="AM872" i="4"/>
  <c r="AW872" i="4"/>
  <c r="AP872" i="4"/>
  <c r="AO872" i="4"/>
  <c r="AQ872" i="4" s="1"/>
  <c r="AU872" i="4"/>
  <c r="AL872" i="4"/>
  <c r="AV852" i="4"/>
  <c r="AP852" i="4"/>
  <c r="AK852" i="4"/>
  <c r="AN852" i="4"/>
  <c r="AT852" i="4"/>
  <c r="AO852" i="4"/>
  <c r="AQ852" i="4" s="1"/>
  <c r="AS852" i="4"/>
  <c r="AL852" i="4"/>
  <c r="AT838" i="4"/>
  <c r="AW838" i="4"/>
  <c r="AV838" i="4"/>
  <c r="AP838" i="4"/>
  <c r="AK838" i="4"/>
  <c r="AO838" i="4"/>
  <c r="AQ838" i="4" s="1"/>
  <c r="AU838" i="4"/>
  <c r="AM838" i="4"/>
  <c r="AE838" i="4"/>
  <c r="AR838" i="4"/>
  <c r="AT834" i="4"/>
  <c r="AW834" i="4"/>
  <c r="AE834" i="4"/>
  <c r="AV834" i="4"/>
  <c r="AP834" i="4"/>
  <c r="AK834" i="4"/>
  <c r="AR834" i="4"/>
  <c r="AO834" i="4"/>
  <c r="AQ834" i="4" s="1"/>
  <c r="AU834" i="4"/>
  <c r="AM834" i="4"/>
  <c r="AT814" i="4"/>
  <c r="AW814" i="4"/>
  <c r="AV814" i="4"/>
  <c r="AP814" i="4"/>
  <c r="AK814" i="4"/>
  <c r="AU814" i="4"/>
  <c r="AM814" i="4"/>
  <c r="AR814" i="4"/>
  <c r="AT804" i="4"/>
  <c r="AW804" i="4"/>
  <c r="AO804" i="4"/>
  <c r="AQ804" i="4" s="1"/>
  <c r="AE804" i="4"/>
  <c r="AS804" i="4"/>
  <c r="AM804" i="4"/>
  <c r="AP804" i="4"/>
  <c r="AU804" i="4"/>
  <c r="AL804" i="4"/>
  <c r="AW729" i="4"/>
  <c r="AT729" i="4"/>
  <c r="AU729" i="4"/>
  <c r="AN729" i="4"/>
  <c r="AV729" i="4"/>
  <c r="AM729" i="4"/>
  <c r="AE729" i="4"/>
  <c r="AR729" i="4"/>
  <c r="AK729" i="4"/>
  <c r="AW717" i="4"/>
  <c r="AE717" i="4"/>
  <c r="AO717" i="4"/>
  <c r="AQ717" i="4" s="1"/>
  <c r="AU717" i="4"/>
  <c r="AN717" i="4"/>
  <c r="AV717" i="4"/>
  <c r="AM717" i="4"/>
  <c r="AR717" i="4"/>
  <c r="AK717" i="4"/>
  <c r="AW715" i="4"/>
  <c r="AR715" i="4"/>
  <c r="AL715" i="4"/>
  <c r="AV715" i="4"/>
  <c r="AN715" i="4"/>
  <c r="AO715" i="4"/>
  <c r="AQ715" i="4" s="1"/>
  <c r="AE715" i="4"/>
  <c r="AS715" i="4"/>
  <c r="AK715" i="4"/>
  <c r="AT708" i="4"/>
  <c r="AW708" i="4"/>
  <c r="AE708" i="4"/>
  <c r="AO708" i="4"/>
  <c r="AQ708" i="4" s="1"/>
  <c r="AS708" i="4"/>
  <c r="AM708" i="4"/>
  <c r="AP708" i="4"/>
  <c r="AU708" i="4"/>
  <c r="AL708" i="4"/>
  <c r="AW705" i="4"/>
  <c r="AE705" i="4"/>
  <c r="AU705" i="4"/>
  <c r="AN705" i="4"/>
  <c r="AV705" i="4"/>
  <c r="AM705" i="4"/>
  <c r="AR705" i="4"/>
  <c r="AK705" i="4"/>
  <c r="AW701" i="4"/>
  <c r="AU701" i="4"/>
  <c r="AN701" i="4"/>
  <c r="AO701" i="4"/>
  <c r="AQ701" i="4" s="1"/>
  <c r="AP701" i="4"/>
  <c r="AE701" i="4"/>
  <c r="AS701" i="4"/>
  <c r="AL701" i="4"/>
  <c r="AO668" i="4"/>
  <c r="AQ668" i="4" s="1"/>
  <c r="AS668" i="4"/>
  <c r="AM668" i="4"/>
  <c r="AT668" i="4"/>
  <c r="AE668" i="4"/>
  <c r="AV668" i="4"/>
  <c r="AN668" i="4"/>
  <c r="AR668" i="4"/>
  <c r="AK668" i="4"/>
  <c r="AL639" i="4"/>
  <c r="AS639" i="4"/>
  <c r="AP639" i="4"/>
  <c r="AO623" i="4"/>
  <c r="AQ623" i="4" s="1"/>
  <c r="AM623" i="4"/>
  <c r="AL623" i="4"/>
  <c r="AS623" i="4"/>
  <c r="AT606" i="4"/>
  <c r="AO606" i="4"/>
  <c r="AQ606" i="4" s="1"/>
  <c r="AE606" i="4"/>
  <c r="AW606" i="4"/>
  <c r="AV606" i="4"/>
  <c r="AP606" i="4"/>
  <c r="AK606" i="4"/>
  <c r="AR606" i="4"/>
  <c r="AU606" i="4"/>
  <c r="AM606" i="4"/>
  <c r="AO591" i="4"/>
  <c r="AQ591" i="4" s="1"/>
  <c r="AM591" i="4"/>
  <c r="AP591" i="4"/>
  <c r="AV591" i="4"/>
  <c r="AW552" i="4"/>
  <c r="AT552" i="4"/>
  <c r="AO552" i="4"/>
  <c r="AQ552" i="4" s="1"/>
  <c r="AE552" i="4"/>
  <c r="AS552" i="4"/>
  <c r="AM552" i="4"/>
  <c r="AU552" i="4"/>
  <c r="AL552" i="4"/>
  <c r="AP552" i="4"/>
  <c r="AW520" i="4"/>
  <c r="AS520" i="4"/>
  <c r="AM520" i="4"/>
  <c r="AE520" i="4"/>
  <c r="AP520" i="4"/>
  <c r="AT520" i="4"/>
  <c r="AU520" i="4"/>
  <c r="AL520" i="4"/>
  <c r="AT516" i="4"/>
  <c r="AW516" i="4"/>
  <c r="AE516" i="4"/>
  <c r="AS516" i="4"/>
  <c r="AM516" i="4"/>
  <c r="AO516" i="4"/>
  <c r="AQ516" i="4" s="1"/>
  <c r="AP516" i="4"/>
  <c r="AU516" i="4"/>
  <c r="AL516" i="4"/>
  <c r="AT508" i="4"/>
  <c r="AO508" i="4"/>
  <c r="AQ508" i="4" s="1"/>
  <c r="AS508" i="4"/>
  <c r="AM508" i="4"/>
  <c r="AW508" i="4"/>
  <c r="AU508" i="4"/>
  <c r="AL508" i="4"/>
  <c r="AP508" i="4"/>
  <c r="AW496" i="4"/>
  <c r="AU496" i="4"/>
  <c r="AM496" i="4"/>
  <c r="AS496" i="4"/>
  <c r="AN496" i="4"/>
  <c r="AT478" i="4"/>
  <c r="AW478" i="4"/>
  <c r="AO478" i="4"/>
  <c r="AQ478" i="4" s="1"/>
  <c r="AE478" i="4"/>
  <c r="AU478" i="4"/>
  <c r="AN478" i="4"/>
  <c r="AS478" i="4"/>
  <c r="AL478" i="4"/>
  <c r="AP478" i="4"/>
  <c r="AW476" i="4"/>
  <c r="AL476" i="4"/>
  <c r="AR476" i="4"/>
  <c r="AW468" i="4"/>
  <c r="AV468" i="4"/>
  <c r="AP468" i="4"/>
  <c r="AK468" i="4"/>
  <c r="AO468" i="4"/>
  <c r="AQ468" i="4" s="1"/>
  <c r="AU468" i="4"/>
  <c r="AM468" i="4"/>
  <c r="AR468" i="4"/>
  <c r="AO457" i="4"/>
  <c r="AQ457" i="4" s="1"/>
  <c r="AP457" i="4"/>
  <c r="AU457" i="4"/>
  <c r="AK457" i="4"/>
  <c r="AN457" i="4"/>
  <c r="AW448" i="4"/>
  <c r="AU448" i="4"/>
  <c r="AL448" i="4"/>
  <c r="AR448" i="4"/>
  <c r="AT445" i="4"/>
  <c r="AS445" i="4"/>
  <c r="AM445" i="4"/>
  <c r="AP445" i="4"/>
  <c r="AO445" i="4"/>
  <c r="AQ445" i="4" s="1"/>
  <c r="AU445" i="4"/>
  <c r="AL445" i="4"/>
  <c r="AT440" i="4"/>
  <c r="AW440" i="4"/>
  <c r="AO440" i="4"/>
  <c r="AQ440" i="4" s="1"/>
  <c r="AS440" i="4"/>
  <c r="AM440" i="4"/>
  <c r="AV440" i="4"/>
  <c r="AN440" i="4"/>
  <c r="AR440" i="4"/>
  <c r="AK440" i="4"/>
  <c r="AL435" i="4"/>
  <c r="AP435" i="4"/>
  <c r="AS435" i="4"/>
  <c r="AP426" i="4"/>
  <c r="AN426" i="4"/>
  <c r="AV426" i="4"/>
  <c r="AR423" i="4"/>
  <c r="AK423" i="4"/>
  <c r="AP423" i="4"/>
  <c r="AU420" i="4"/>
  <c r="AL420" i="4"/>
  <c r="AN420" i="4"/>
  <c r="AM417" i="4"/>
  <c r="AU417" i="4"/>
  <c r="AO417" i="4"/>
  <c r="AQ417" i="4" s="1"/>
  <c r="AP417" i="4"/>
  <c r="AT406" i="4"/>
  <c r="AW406" i="4"/>
  <c r="AE406" i="4"/>
  <c r="AS406" i="4"/>
  <c r="AM406" i="4"/>
  <c r="AV406" i="4"/>
  <c r="AP406" i="4"/>
  <c r="AK406" i="4"/>
  <c r="AE403" i="4"/>
  <c r="AR403" i="4"/>
  <c r="AL403" i="4"/>
  <c r="AT358" i="4"/>
  <c r="AE358" i="4"/>
  <c r="AV358" i="4"/>
  <c r="AP358" i="4"/>
  <c r="AK358" i="4"/>
  <c r="AW358" i="4"/>
  <c r="AS358" i="4"/>
  <c r="AM358" i="4"/>
  <c r="AE355" i="4"/>
  <c r="AR355" i="4"/>
  <c r="AL355" i="4"/>
  <c r="AU355" i="4"/>
  <c r="AN355" i="4"/>
  <c r="AT312" i="4"/>
  <c r="AW312" i="4"/>
  <c r="AO312" i="4"/>
  <c r="AQ312" i="4" s="1"/>
  <c r="AR312" i="4"/>
  <c r="AL312" i="4"/>
  <c r="AU312" i="4"/>
  <c r="AN312" i="4"/>
  <c r="AW308" i="4"/>
  <c r="AO308" i="4"/>
  <c r="AQ308" i="4" s="1"/>
  <c r="AR308" i="4"/>
  <c r="AL308" i="4"/>
  <c r="AU308" i="4"/>
  <c r="AN308" i="4"/>
  <c r="AE305" i="4"/>
  <c r="AU305" i="4"/>
  <c r="AN305" i="4"/>
  <c r="AT303" i="4"/>
  <c r="AO303" i="4"/>
  <c r="AQ303" i="4" s="1"/>
  <c r="AS303" i="4"/>
  <c r="AM303" i="4"/>
  <c r="AV303" i="4"/>
  <c r="AP303" i="4"/>
  <c r="AK303" i="4"/>
  <c r="AT301" i="4"/>
  <c r="AO301" i="4"/>
  <c r="AQ301" i="4" s="1"/>
  <c r="AV301" i="4"/>
  <c r="AP301" i="4"/>
  <c r="AK301" i="4"/>
  <c r="AS301" i="4"/>
  <c r="AM301" i="4"/>
  <c r="AO299" i="4"/>
  <c r="AQ299" i="4" s="1"/>
  <c r="AS299" i="4"/>
  <c r="AM299" i="4"/>
  <c r="AV299" i="4"/>
  <c r="AP299" i="4"/>
  <c r="AK299" i="4"/>
  <c r="AW280" i="4"/>
  <c r="AT280" i="4"/>
  <c r="AV280" i="4"/>
  <c r="AP280" i="4"/>
  <c r="AK280" i="4"/>
  <c r="AE280" i="4"/>
  <c r="AS280" i="4"/>
  <c r="AM280" i="4"/>
  <c r="AO273" i="4"/>
  <c r="AQ273" i="4" s="1"/>
  <c r="AP273" i="4"/>
  <c r="AV273" i="4"/>
  <c r="AM273" i="4"/>
  <c r="AT271" i="4"/>
  <c r="AO271" i="4"/>
  <c r="AQ271" i="4" s="1"/>
  <c r="AU271" i="4"/>
  <c r="AN271" i="4"/>
  <c r="AR271" i="4"/>
  <c r="AL271" i="4"/>
  <c r="AT269" i="4"/>
  <c r="AO269" i="4"/>
  <c r="AQ269" i="4" s="1"/>
  <c r="AR269" i="4"/>
  <c r="AL269" i="4"/>
  <c r="AU269" i="4"/>
  <c r="AN269" i="4"/>
  <c r="AO267" i="4"/>
  <c r="AQ267" i="4" s="1"/>
  <c r="AU267" i="4"/>
  <c r="AN267" i="4"/>
  <c r="AR267" i="4"/>
  <c r="AL267" i="4"/>
  <c r="AW256" i="4"/>
  <c r="AR256" i="4"/>
  <c r="AU256" i="4"/>
  <c r="AL256" i="4"/>
  <c r="AW252" i="4"/>
  <c r="AS252" i="4"/>
  <c r="AL252" i="4"/>
  <c r="AN252" i="4"/>
  <c r="AT150" i="4"/>
  <c r="AE150" i="4"/>
  <c r="AW150" i="4"/>
  <c r="AS150" i="4"/>
  <c r="AM150" i="4"/>
  <c r="AV150" i="4"/>
  <c r="AP150" i="4"/>
  <c r="AK150" i="4"/>
  <c r="AO137" i="4"/>
  <c r="AQ137" i="4" s="1"/>
  <c r="AU137" i="4"/>
  <c r="AM137" i="4"/>
  <c r="AE131" i="4"/>
  <c r="AU131" i="4"/>
  <c r="AN131" i="4"/>
  <c r="AO46" i="4"/>
  <c r="AQ46" i="4" s="1"/>
  <c r="AE46" i="4"/>
  <c r="AM46" i="4"/>
  <c r="AE17" i="4"/>
  <c r="AN17" i="4"/>
  <c r="AO109" i="4"/>
  <c r="AE109" i="4"/>
  <c r="AL109" i="4"/>
  <c r="AO105" i="4"/>
  <c r="AL105" i="4"/>
  <c r="AN81" i="4"/>
  <c r="AE81" i="4"/>
  <c r="AS81" i="4"/>
  <c r="AE53" i="4"/>
  <c r="AO53" i="4"/>
  <c r="AO45" i="4"/>
  <c r="AE45" i="4"/>
  <c r="AW45" i="4"/>
  <c r="AM37" i="4"/>
  <c r="AN37" i="4"/>
  <c r="AN33" i="4"/>
  <c r="AS33" i="4"/>
  <c r="AN25" i="4"/>
  <c r="AK25" i="4"/>
  <c r="AO21" i="4"/>
  <c r="AW21" i="4" s="1"/>
  <c r="AE21" i="4"/>
  <c r="AM9" i="4"/>
  <c r="AO9" i="4"/>
  <c r="AW9" i="4" s="1"/>
  <c r="AS9" i="4"/>
  <c r="AE5" i="4"/>
  <c r="AB105" i="27"/>
  <c r="AB113" i="27"/>
  <c r="U195" i="7"/>
  <c r="U199" i="7"/>
  <c r="U227" i="7"/>
  <c r="U238" i="7"/>
  <c r="U359" i="7"/>
  <c r="U551" i="7"/>
  <c r="V552" i="7"/>
  <c r="AG91" i="27"/>
  <c r="AB109" i="27"/>
  <c r="AG115" i="27"/>
  <c r="AB117" i="27"/>
  <c r="AG123" i="27"/>
  <c r="AG131" i="27"/>
  <c r="AB141" i="27"/>
  <c r="AG147" i="27"/>
  <c r="AB157" i="27"/>
  <c r="U153" i="7"/>
  <c r="U185" i="7"/>
  <c r="U426" i="7"/>
  <c r="U536" i="7"/>
  <c r="U552" i="7"/>
  <c r="U687" i="7"/>
  <c r="U696" i="7"/>
  <c r="U712" i="7"/>
  <c r="U719" i="7"/>
  <c r="U728" i="7"/>
  <c r="U744" i="7"/>
  <c r="U751" i="7"/>
  <c r="U776" i="7"/>
  <c r="U783" i="7"/>
  <c r="U792" i="7"/>
  <c r="U808" i="7"/>
  <c r="U815" i="7"/>
  <c r="U831" i="7"/>
  <c r="U840" i="7"/>
  <c r="U856" i="7"/>
  <c r="U863" i="7"/>
  <c r="U872" i="7"/>
  <c r="U879" i="7"/>
  <c r="U888" i="7"/>
  <c r="U895" i="7"/>
  <c r="U904" i="7"/>
  <c r="U920" i="7"/>
  <c r="U927" i="7"/>
  <c r="U936" i="7"/>
  <c r="U943" i="7"/>
  <c r="U959" i="7"/>
  <c r="U968" i="7"/>
  <c r="U984" i="7"/>
  <c r="U991" i="7"/>
  <c r="U1000" i="7"/>
  <c r="U1007" i="7"/>
  <c r="U1016" i="7"/>
  <c r="U1023" i="7"/>
  <c r="U1032" i="7"/>
  <c r="U1048" i="7"/>
  <c r="U1055" i="7"/>
  <c r="U1064" i="7"/>
  <c r="U1071" i="7"/>
  <c r="U1096" i="7"/>
  <c r="U1112" i="7"/>
  <c r="U1128" i="7"/>
  <c r="U1135" i="7"/>
  <c r="U1144" i="7"/>
  <c r="U1167" i="7"/>
  <c r="U1176" i="7"/>
  <c r="U1192" i="7"/>
  <c r="U1199" i="7"/>
  <c r="U1208" i="7"/>
  <c r="U1224" i="7"/>
  <c r="U1239" i="7"/>
  <c r="U1248" i="7"/>
  <c r="U1303" i="7"/>
  <c r="U1336" i="7"/>
  <c r="U1376" i="7"/>
  <c r="U1431" i="7"/>
  <c r="U1464" i="7"/>
  <c r="U1495" i="7"/>
  <c r="U1504" i="7"/>
  <c r="U1568" i="7"/>
  <c r="U1592" i="7"/>
  <c r="U1617" i="7"/>
  <c r="U1632" i="7"/>
  <c r="U1656" i="7"/>
  <c r="U1696" i="7"/>
  <c r="U1784" i="7"/>
  <c r="U1849" i="7"/>
  <c r="AM47" i="4"/>
  <c r="AP95" i="4"/>
  <c r="AM133" i="4"/>
  <c r="AU133" i="4"/>
  <c r="AN136" i="4"/>
  <c r="AK139" i="4"/>
  <c r="AS139" i="4"/>
  <c r="AM142" i="4"/>
  <c r="AU142" i="4"/>
  <c r="AV265" i="4"/>
  <c r="AP275" i="4"/>
  <c r="AR278" i="4"/>
  <c r="AS281" i="4"/>
  <c r="AS314" i="4"/>
  <c r="AR323" i="4"/>
  <c r="AP326" i="4"/>
  <c r="AN333" i="4"/>
  <c r="AU396" i="4"/>
  <c r="AK450" i="4"/>
  <c r="AV459" i="4"/>
  <c r="AK466" i="4"/>
  <c r="AV469" i="4"/>
  <c r="AN486" i="4"/>
  <c r="AL553" i="4"/>
  <c r="AU587" i="4"/>
  <c r="AS589" i="4"/>
  <c r="AR609" i="4"/>
  <c r="AL616" i="4"/>
  <c r="AP719" i="4"/>
  <c r="AP760" i="4"/>
  <c r="AP796" i="4"/>
  <c r="AS805" i="4"/>
  <c r="AM820" i="4"/>
  <c r="AL835" i="4"/>
  <c r="AM877" i="4"/>
  <c r="AL879" i="4"/>
  <c r="AL887" i="4"/>
  <c r="AR894" i="4"/>
  <c r="AS903" i="4"/>
  <c r="AL916" i="4"/>
  <c r="AU983" i="4"/>
  <c r="AM993" i="4"/>
  <c r="AM1016" i="4"/>
  <c r="AK1067" i="4"/>
  <c r="AP1083" i="4"/>
  <c r="AP1119" i="4"/>
  <c r="AV1148" i="4"/>
  <c r="AU1173" i="4"/>
  <c r="AP1180" i="4"/>
  <c r="AU1187" i="4"/>
  <c r="AE887" i="4"/>
  <c r="AE796" i="4"/>
  <c r="AE47" i="4"/>
  <c r="AO616" i="4"/>
  <c r="AQ616" i="4" s="1"/>
  <c r="AO480" i="4"/>
  <c r="AQ480" i="4" s="1"/>
  <c r="AO326" i="4"/>
  <c r="AQ326" i="4" s="1"/>
  <c r="AO323" i="4"/>
  <c r="AQ323" i="4" s="1"/>
  <c r="AZ585" i="4"/>
  <c r="AD153" i="7"/>
  <c r="AG153" i="7" s="1"/>
  <c r="AD154" i="7"/>
  <c r="AG154" i="7" s="1"/>
  <c r="AD162" i="7"/>
  <c r="AG162" i="7" s="1"/>
  <c r="V1234" i="7"/>
  <c r="U1234" i="7"/>
  <c r="V1298" i="7"/>
  <c r="U1298" i="7"/>
  <c r="V1362" i="7"/>
  <c r="U1362" i="7"/>
  <c r="U1426" i="7"/>
  <c r="V1490" i="7"/>
  <c r="U1490" i="7"/>
  <c r="U1554" i="7"/>
  <c r="V1618" i="7"/>
  <c r="U1618" i="7"/>
  <c r="V1682" i="7"/>
  <c r="U1682" i="7"/>
  <c r="U1746" i="7"/>
  <c r="AT1091" i="4"/>
  <c r="AL1091" i="4"/>
  <c r="AV1091" i="4"/>
  <c r="AO1091" i="4"/>
  <c r="AQ1091" i="4" s="1"/>
  <c r="AS1091" i="4"/>
  <c r="AK1091" i="4"/>
  <c r="AE1091" i="4"/>
  <c r="AU1098" i="4"/>
  <c r="AO1098" i="4"/>
  <c r="AQ1098" i="4" s="1"/>
  <c r="AK1098" i="4"/>
  <c r="AE1098" i="4"/>
  <c r="AT1111" i="4"/>
  <c r="AW1111" i="4"/>
  <c r="AP1111" i="4"/>
  <c r="AK1111" i="4"/>
  <c r="AE1111" i="4"/>
  <c r="AO1111" i="4"/>
  <c r="AQ1111" i="4" s="1"/>
  <c r="AU1111" i="4"/>
  <c r="AL1111" i="4"/>
  <c r="AT1147" i="4"/>
  <c r="AW1147" i="4"/>
  <c r="AS1147" i="4"/>
  <c r="AL1147" i="4"/>
  <c r="AU1147" i="4"/>
  <c r="AK1147" i="4"/>
  <c r="AE1147" i="4"/>
  <c r="AO1147" i="4"/>
  <c r="AQ1147" i="4" s="1"/>
  <c r="AV1149" i="4"/>
  <c r="AK1149" i="4"/>
  <c r="AO1149" i="4"/>
  <c r="AQ1149" i="4" s="1"/>
  <c r="AT1151" i="4"/>
  <c r="AL1151" i="4"/>
  <c r="AS1151" i="4"/>
  <c r="AK1151" i="4"/>
  <c r="AE1151" i="4"/>
  <c r="AW1151" i="4"/>
  <c r="AV1151" i="4"/>
  <c r="AO1151" i="4"/>
  <c r="AQ1151" i="4" s="1"/>
  <c r="AR1176" i="4"/>
  <c r="AP1176" i="4"/>
  <c r="AK1176" i="4"/>
  <c r="AE1176" i="4"/>
  <c r="AW1176" i="4"/>
  <c r="AO1176" i="4"/>
  <c r="AQ1176" i="4" s="1"/>
  <c r="AU1176" i="4"/>
  <c r="AL1176" i="4"/>
  <c r="AW1181" i="4"/>
  <c r="AM1181" i="4"/>
  <c r="AT1181" i="4"/>
  <c r="AR1181" i="4"/>
  <c r="AL1181" i="4"/>
  <c r="AE1181" i="4"/>
  <c r="AR1188" i="4"/>
  <c r="AW1188" i="4"/>
  <c r="AP1188" i="4"/>
  <c r="AK1188" i="4"/>
  <c r="AO1188" i="4"/>
  <c r="AQ1188" i="4" s="1"/>
  <c r="AT1188" i="4"/>
  <c r="AX1188" i="4" s="1"/>
  <c r="AU1188" i="4"/>
  <c r="AL1188" i="4"/>
  <c r="AW1079" i="4"/>
  <c r="AV1079" i="4"/>
  <c r="AP1079" i="4"/>
  <c r="AK1079" i="4"/>
  <c r="AR1079" i="4"/>
  <c r="AT1079" i="4"/>
  <c r="AO1079" i="4"/>
  <c r="AQ1079" i="4" s="1"/>
  <c r="AU1079" i="4"/>
  <c r="AM1079" i="4"/>
  <c r="AE1063" i="4"/>
  <c r="AW1063" i="4"/>
  <c r="AR1063" i="4"/>
  <c r="AL1063" i="4"/>
  <c r="AV1063" i="4"/>
  <c r="AN1063" i="4"/>
  <c r="AT1063" i="4"/>
  <c r="AS1063" i="4"/>
  <c r="AK1063" i="4"/>
  <c r="AE1054" i="4"/>
  <c r="AV1054" i="4"/>
  <c r="AN1054" i="4"/>
  <c r="AL1054" i="4"/>
  <c r="AR1054" i="4"/>
  <c r="AL1050" i="4"/>
  <c r="AR1050" i="4"/>
  <c r="AR1044" i="4"/>
  <c r="AO1044" i="4"/>
  <c r="AQ1044" i="4" s="1"/>
  <c r="AN1044" i="4"/>
  <c r="AP1006" i="4"/>
  <c r="AE1006" i="4"/>
  <c r="AN1006" i="4"/>
  <c r="AU1006" i="4"/>
  <c r="AK1006" i="4"/>
  <c r="AT995" i="4"/>
  <c r="AW995" i="4"/>
  <c r="AS995" i="4"/>
  <c r="AM995" i="4"/>
  <c r="AE995" i="4"/>
  <c r="AR995" i="4"/>
  <c r="AK995" i="4"/>
  <c r="AV995" i="4"/>
  <c r="AN995" i="4"/>
  <c r="AT989" i="4"/>
  <c r="AR989" i="4"/>
  <c r="AL989" i="4"/>
  <c r="AP989" i="4"/>
  <c r="AW989" i="4"/>
  <c r="AO989" i="4"/>
  <c r="AQ989" i="4" s="1"/>
  <c r="AU989" i="4"/>
  <c r="AM989" i="4"/>
  <c r="AT985" i="4"/>
  <c r="AW985" i="4"/>
  <c r="AE985" i="4"/>
  <c r="AO985" i="4"/>
  <c r="AQ985" i="4" s="1"/>
  <c r="AU985" i="4"/>
  <c r="AN985" i="4"/>
  <c r="AV985" i="4"/>
  <c r="AM985" i="4"/>
  <c r="AR985" i="4"/>
  <c r="AK985" i="4"/>
  <c r="AT968" i="4"/>
  <c r="AO968" i="4"/>
  <c r="AQ968" i="4" s="1"/>
  <c r="AS968" i="4"/>
  <c r="AM968" i="4"/>
  <c r="AU968" i="4"/>
  <c r="AL968" i="4"/>
  <c r="AW968" i="4"/>
  <c r="AP968" i="4"/>
  <c r="AT948" i="4"/>
  <c r="AW948" i="4"/>
  <c r="AO948" i="4"/>
  <c r="AQ948" i="4" s="1"/>
  <c r="AV948" i="4"/>
  <c r="AP948" i="4"/>
  <c r="AK948" i="4"/>
  <c r="AU948" i="4"/>
  <c r="AM948" i="4"/>
  <c r="AR948" i="4"/>
  <c r="AE900" i="4"/>
  <c r="AW900" i="4"/>
  <c r="AS900" i="4"/>
  <c r="AM900" i="4"/>
  <c r="AT900" i="4"/>
  <c r="AR900" i="4"/>
  <c r="AK900" i="4"/>
  <c r="AV900" i="4"/>
  <c r="AN900" i="4"/>
  <c r="AT884" i="4"/>
  <c r="AW884" i="4"/>
  <c r="AO884" i="4"/>
  <c r="AQ884" i="4" s="1"/>
  <c r="AE884" i="4"/>
  <c r="AV884" i="4"/>
  <c r="AP884" i="4"/>
  <c r="AK884" i="4"/>
  <c r="AN884" i="4"/>
  <c r="AS884" i="4"/>
  <c r="AL884" i="4"/>
  <c r="AW845" i="4"/>
  <c r="AE845" i="4"/>
  <c r="AT845" i="4"/>
  <c r="AX845" i="4" s="1"/>
  <c r="AZ845" i="4" s="1"/>
  <c r="AO845" i="4"/>
  <c r="AQ845" i="4" s="1"/>
  <c r="AU845" i="4"/>
  <c r="AN845" i="4"/>
  <c r="AP845" i="4"/>
  <c r="AS845" i="4"/>
  <c r="AL845" i="4"/>
  <c r="AW841" i="4"/>
  <c r="AE841" i="4"/>
  <c r="AO841" i="4"/>
  <c r="AQ841" i="4" s="1"/>
  <c r="AU841" i="4"/>
  <c r="AN841" i="4"/>
  <c r="AR841" i="4"/>
  <c r="AK841" i="4"/>
  <c r="AV841" i="4"/>
  <c r="AM841" i="4"/>
  <c r="AO832" i="4"/>
  <c r="AQ832" i="4" s="1"/>
  <c r="AT832" i="4"/>
  <c r="AS832" i="4"/>
  <c r="AM832" i="4"/>
  <c r="AW832" i="4"/>
  <c r="AU832" i="4"/>
  <c r="AL832" i="4"/>
  <c r="AE832" i="4"/>
  <c r="AP832" i="4"/>
  <c r="AW827" i="4"/>
  <c r="AR827" i="4"/>
  <c r="AL827" i="4"/>
  <c r="AU827" i="4"/>
  <c r="AM827" i="4"/>
  <c r="AP827" i="4"/>
  <c r="AW812" i="4"/>
  <c r="AO812" i="4"/>
  <c r="AQ812" i="4" s="1"/>
  <c r="AE812" i="4"/>
  <c r="AS812" i="4"/>
  <c r="AM812" i="4"/>
  <c r="AP812" i="4"/>
  <c r="AT812" i="4"/>
  <c r="AU812" i="4"/>
  <c r="AL812" i="4"/>
  <c r="AW801" i="4"/>
  <c r="AU801" i="4"/>
  <c r="AN801" i="4"/>
  <c r="AV801" i="4"/>
  <c r="AM801" i="4"/>
  <c r="AO801" i="4"/>
  <c r="AQ801" i="4" s="1"/>
  <c r="AE801" i="4"/>
  <c r="AR801" i="4"/>
  <c r="AK801" i="4"/>
  <c r="AT783" i="4"/>
  <c r="AO783" i="4"/>
  <c r="AQ783" i="4" s="1"/>
  <c r="AM783" i="4"/>
  <c r="AV783" i="4"/>
  <c r="AP783" i="4"/>
  <c r="AW779" i="4"/>
  <c r="AT779" i="4"/>
  <c r="AO779" i="4"/>
  <c r="AQ779" i="4" s="1"/>
  <c r="AR779" i="4"/>
  <c r="AL779" i="4"/>
  <c r="AV779" i="4"/>
  <c r="AN779" i="4"/>
  <c r="AS779" i="4"/>
  <c r="AK779" i="4"/>
  <c r="AW777" i="4"/>
  <c r="AE777" i="4"/>
  <c r="AU777" i="4"/>
  <c r="AN777" i="4"/>
  <c r="AV777" i="4"/>
  <c r="AM777" i="4"/>
  <c r="AR777" i="4"/>
  <c r="AK777" i="4"/>
  <c r="AT766" i="4"/>
  <c r="AW766" i="4"/>
  <c r="AO766" i="4"/>
  <c r="AQ766" i="4" s="1"/>
  <c r="AE766" i="4"/>
  <c r="AV766" i="4"/>
  <c r="AP766" i="4"/>
  <c r="AK766" i="4"/>
  <c r="AS766" i="4"/>
  <c r="AL766" i="4"/>
  <c r="AN766" i="4"/>
  <c r="AW763" i="4"/>
  <c r="AR763" i="4"/>
  <c r="AL763" i="4"/>
  <c r="AE763" i="4"/>
  <c r="AU763" i="4"/>
  <c r="AM763" i="4"/>
  <c r="AP763" i="4"/>
  <c r="AW745" i="4"/>
  <c r="AE745" i="4"/>
  <c r="AU745" i="4"/>
  <c r="AN745" i="4"/>
  <c r="AT745" i="4"/>
  <c r="AX745" i="4" s="1"/>
  <c r="AZ745" i="4" s="1"/>
  <c r="AP745" i="4"/>
  <c r="AS745" i="4"/>
  <c r="AL745" i="4"/>
  <c r="AW697" i="4"/>
  <c r="AU697" i="4"/>
  <c r="AN697" i="4"/>
  <c r="AS697" i="4"/>
  <c r="AL697" i="4"/>
  <c r="AT697" i="4"/>
  <c r="AP697" i="4"/>
  <c r="AW633" i="4"/>
  <c r="AU633" i="4"/>
  <c r="AN633" i="4"/>
  <c r="AO633" i="4"/>
  <c r="AQ633" i="4" s="1"/>
  <c r="AP633" i="4"/>
  <c r="AT633" i="4"/>
  <c r="AS633" i="4"/>
  <c r="AL633" i="4"/>
  <c r="AW604" i="4"/>
  <c r="AE604" i="4"/>
  <c r="AS604" i="4"/>
  <c r="AM604" i="4"/>
  <c r="AT604" i="4"/>
  <c r="AX604" i="4" s="1"/>
  <c r="AU604" i="4"/>
  <c r="AL604" i="4"/>
  <c r="AP604" i="4"/>
  <c r="AW545" i="4"/>
  <c r="AO545" i="4"/>
  <c r="AQ545" i="4" s="1"/>
  <c r="AE545" i="4"/>
  <c r="AU545" i="4"/>
  <c r="AN545" i="4"/>
  <c r="AV545" i="4"/>
  <c r="AM545" i="4"/>
  <c r="AR545" i="4"/>
  <c r="AK545" i="4"/>
  <c r="AW541" i="4"/>
  <c r="AU541" i="4"/>
  <c r="AN541" i="4"/>
  <c r="AR541" i="4"/>
  <c r="AK541" i="4"/>
  <c r="AE541" i="4"/>
  <c r="AV541" i="4"/>
  <c r="AM541" i="4"/>
  <c r="AW537" i="4"/>
  <c r="AT537" i="4"/>
  <c r="AO537" i="4"/>
  <c r="AQ537" i="4" s="1"/>
  <c r="AU537" i="4"/>
  <c r="AN537" i="4"/>
  <c r="AR537" i="4"/>
  <c r="AK537" i="4"/>
  <c r="AE537" i="4"/>
  <c r="AV537" i="4"/>
  <c r="AM537" i="4"/>
  <c r="AW529" i="4"/>
  <c r="AO529" i="4"/>
  <c r="AQ529" i="4" s="1"/>
  <c r="AU529" i="4"/>
  <c r="AN529" i="4"/>
  <c r="AP529" i="4"/>
  <c r="AE529" i="4"/>
  <c r="AS529" i="4"/>
  <c r="AL529" i="4"/>
  <c r="AT494" i="4"/>
  <c r="AE494" i="4"/>
  <c r="AO494" i="4"/>
  <c r="AQ494" i="4" s="1"/>
  <c r="AU494" i="4"/>
  <c r="AN494" i="4"/>
  <c r="AW494" i="4"/>
  <c r="AP494" i="4"/>
  <c r="AS494" i="4"/>
  <c r="AL494" i="4"/>
  <c r="AT492" i="4"/>
  <c r="AE492" i="4"/>
  <c r="AR492" i="4"/>
  <c r="AL492" i="4"/>
  <c r="AP492" i="4"/>
  <c r="AO492" i="4"/>
  <c r="AQ492" i="4" s="1"/>
  <c r="AU492" i="4"/>
  <c r="AM492" i="4"/>
  <c r="AW398" i="4"/>
  <c r="AO398" i="4"/>
  <c r="AQ398" i="4" s="1"/>
  <c r="AS398" i="4"/>
  <c r="AM398" i="4"/>
  <c r="AT398" i="4"/>
  <c r="AV398" i="4"/>
  <c r="AP398" i="4"/>
  <c r="AK398" i="4"/>
  <c r="AT350" i="4"/>
  <c r="AO350" i="4"/>
  <c r="AQ350" i="4" s="1"/>
  <c r="AS350" i="4"/>
  <c r="AM350" i="4"/>
  <c r="AW350" i="4"/>
  <c r="AV350" i="4"/>
  <c r="AP350" i="4"/>
  <c r="AK350" i="4"/>
  <c r="AT344" i="4"/>
  <c r="AW344" i="4"/>
  <c r="AO344" i="4"/>
  <c r="AQ344" i="4" s="1"/>
  <c r="AU344" i="4"/>
  <c r="AN344" i="4"/>
  <c r="AR344" i="4"/>
  <c r="AL344" i="4"/>
  <c r="AP339" i="4"/>
  <c r="AS339" i="4"/>
  <c r="AK339" i="4"/>
  <c r="AO296" i="4"/>
  <c r="AQ296" i="4" s="1"/>
  <c r="AT296" i="4"/>
  <c r="AU296" i="4"/>
  <c r="AN296" i="4"/>
  <c r="AR296" i="4"/>
  <c r="AL296" i="4"/>
  <c r="AL284" i="4"/>
  <c r="AW284" i="4"/>
  <c r="AR284" i="4"/>
  <c r="AW248" i="4"/>
  <c r="AO248" i="4"/>
  <c r="AQ248" i="4" s="1"/>
  <c r="AE248" i="4"/>
  <c r="AT248" i="4"/>
  <c r="AV248" i="4"/>
  <c r="AP248" i="4"/>
  <c r="AK248" i="4"/>
  <c r="AS248" i="4"/>
  <c r="AM248" i="4"/>
  <c r="AR242" i="4"/>
  <c r="AV242" i="4"/>
  <c r="AL242" i="4"/>
  <c r="AE235" i="4"/>
  <c r="AR235" i="4"/>
  <c r="AL235" i="4"/>
  <c r="AU235" i="4"/>
  <c r="AN235" i="4"/>
  <c r="AE231" i="4"/>
  <c r="AM231" i="4"/>
  <c r="AR231" i="4"/>
  <c r="AW226" i="4"/>
  <c r="AO226" i="4"/>
  <c r="AQ226" i="4" s="1"/>
  <c r="AV226" i="4"/>
  <c r="AP226" i="4"/>
  <c r="AK226" i="4"/>
  <c r="AS226" i="4"/>
  <c r="AM226" i="4"/>
  <c r="AT216" i="4"/>
  <c r="AW216" i="4"/>
  <c r="AE216" i="4"/>
  <c r="AU216" i="4"/>
  <c r="AN216" i="4"/>
  <c r="AR216" i="4"/>
  <c r="AL216" i="4"/>
  <c r="AW212" i="4"/>
  <c r="AO212" i="4"/>
  <c r="AQ212" i="4" s="1"/>
  <c r="AU212" i="4"/>
  <c r="AN212" i="4"/>
  <c r="AR212" i="4"/>
  <c r="AL212" i="4"/>
  <c r="AO201" i="4"/>
  <c r="AQ201" i="4" s="1"/>
  <c r="AV201" i="4"/>
  <c r="AN201" i="4"/>
  <c r="AS201" i="4"/>
  <c r="AK201" i="4"/>
  <c r="AO195" i="4"/>
  <c r="AQ195" i="4" s="1"/>
  <c r="AE195" i="4"/>
  <c r="AS195" i="4"/>
  <c r="AM195" i="4"/>
  <c r="AV195" i="4"/>
  <c r="AP195" i="4"/>
  <c r="AK195" i="4"/>
  <c r="AT126" i="4"/>
  <c r="AO126" i="4"/>
  <c r="AQ126" i="4" s="1"/>
  <c r="AW126" i="4"/>
  <c r="AU126" i="4"/>
  <c r="AN126" i="4"/>
  <c r="AW124" i="4"/>
  <c r="AO124" i="4"/>
  <c r="AQ124" i="4" s="1"/>
  <c r="AN124" i="4"/>
  <c r="AB97" i="27"/>
  <c r="AB121" i="27"/>
  <c r="AB129" i="27"/>
  <c r="AB137" i="27"/>
  <c r="AB145" i="27"/>
  <c r="AB153" i="27"/>
  <c r="U143" i="7"/>
  <c r="U298" i="7"/>
  <c r="AB93" i="27"/>
  <c r="AG99" i="27"/>
  <c r="AB101" i="27"/>
  <c r="AG107" i="27"/>
  <c r="AB125" i="27"/>
  <c r="AB133" i="27"/>
  <c r="AG139" i="27"/>
  <c r="AC141" i="27"/>
  <c r="AB149" i="27"/>
  <c r="AG155" i="27"/>
  <c r="U127" i="7"/>
  <c r="U129" i="7"/>
  <c r="U147" i="7"/>
  <c r="U490" i="7"/>
  <c r="U568" i="7"/>
  <c r="U584" i="7"/>
  <c r="U600" i="7"/>
  <c r="U607" i="7"/>
  <c r="U623" i="7"/>
  <c r="U632" i="7"/>
  <c r="U639" i="7"/>
  <c r="U648" i="7"/>
  <c r="U655" i="7"/>
  <c r="U671" i="7"/>
  <c r="AI90" i="27"/>
  <c r="AI91" i="27"/>
  <c r="AB92" i="27"/>
  <c r="AI98" i="27"/>
  <c r="AI99" i="27"/>
  <c r="AB100" i="27"/>
  <c r="AI106" i="27"/>
  <c r="AI107" i="27"/>
  <c r="AI114" i="27"/>
  <c r="AI115" i="27"/>
  <c r="AI122" i="27"/>
  <c r="AI123" i="27"/>
  <c r="AB124" i="27"/>
  <c r="AI130" i="27"/>
  <c r="AI131" i="27"/>
  <c r="AB136" i="27"/>
  <c r="AI138" i="27"/>
  <c r="AI139" i="27"/>
  <c r="AI146" i="27"/>
  <c r="AI147" i="27"/>
  <c r="AB152" i="27"/>
  <c r="AI154" i="27"/>
  <c r="AI155" i="27"/>
  <c r="Y9" i="7"/>
  <c r="U9" i="7" s="1"/>
  <c r="Y21" i="7"/>
  <c r="U21" i="7" s="1"/>
  <c r="Y29" i="7"/>
  <c r="U29" i="7" s="1"/>
  <c r="Y134" i="7"/>
  <c r="Y140" i="7"/>
  <c r="U140" i="7" s="1"/>
  <c r="U142" i="7"/>
  <c r="Y154" i="7"/>
  <c r="U154" i="7" s="1"/>
  <c r="Y162" i="7"/>
  <c r="U162" i="7" s="1"/>
  <c r="U164" i="7"/>
  <c r="Y170" i="7"/>
  <c r="U170" i="7" s="1"/>
  <c r="U172" i="7"/>
  <c r="Y178" i="7"/>
  <c r="U178" i="7" s="1"/>
  <c r="U180" i="7"/>
  <c r="Y186" i="7"/>
  <c r="U186" i="7" s="1"/>
  <c r="Y201" i="7"/>
  <c r="U202" i="7"/>
  <c r="Y209" i="7"/>
  <c r="V209" i="7" s="1"/>
  <c r="U210" i="7"/>
  <c r="Y217" i="7"/>
  <c r="V217" i="7" s="1"/>
  <c r="U218" i="7"/>
  <c r="Y225" i="7"/>
  <c r="V225" i="7" s="1"/>
  <c r="U226" i="7"/>
  <c r="Y233" i="7"/>
  <c r="V233" i="7" s="1"/>
  <c r="Y241" i="7"/>
  <c r="U242" i="7"/>
  <c r="Y249" i="7"/>
  <c r="U250" i="7"/>
  <c r="Y257" i="7"/>
  <c r="U258" i="7"/>
  <c r="Y265" i="7"/>
  <c r="U266" i="7"/>
  <c r="Y273" i="7"/>
  <c r="U274" i="7"/>
  <c r="Y281" i="7"/>
  <c r="U282" i="7"/>
  <c r="Y301" i="7"/>
  <c r="V301" i="7" s="1"/>
  <c r="Y310" i="7"/>
  <c r="U310" i="7" s="1"/>
  <c r="Y315" i="7"/>
  <c r="Y324" i="7"/>
  <c r="U324" i="7" s="1"/>
  <c r="Y365" i="7"/>
  <c r="V365" i="7" s="1"/>
  <c r="Y374" i="7"/>
  <c r="U374" i="7" s="1"/>
  <c r="Y379" i="7"/>
  <c r="Y388" i="7"/>
  <c r="U388" i="7" s="1"/>
  <c r="Y407" i="7"/>
  <c r="Y410" i="7"/>
  <c r="Y428" i="7"/>
  <c r="V428" i="7" s="1"/>
  <c r="Y435" i="7"/>
  <c r="Y446" i="7"/>
  <c r="V446" i="7" s="1"/>
  <c r="Y453" i="7"/>
  <c r="Y471" i="7"/>
  <c r="Y474" i="7"/>
  <c r="Y492" i="7"/>
  <c r="V492" i="7" s="1"/>
  <c r="Y499" i="7"/>
  <c r="Y510" i="7"/>
  <c r="V510" i="7" s="1"/>
  <c r="Y517" i="7"/>
  <c r="V538" i="7"/>
  <c r="V540" i="7"/>
  <c r="V542" i="7"/>
  <c r="V554" i="7"/>
  <c r="V556" i="7"/>
  <c r="V558" i="7"/>
  <c r="V570" i="7"/>
  <c r="V572" i="7"/>
  <c r="V574" i="7"/>
  <c r="V586" i="7"/>
  <c r="V588" i="7"/>
  <c r="V590" i="7"/>
  <c r="V602" i="7"/>
  <c r="V604" i="7"/>
  <c r="V606" i="7"/>
  <c r="V618" i="7"/>
  <c r="V620" i="7"/>
  <c r="V622" i="7"/>
  <c r="V636" i="7"/>
  <c r="V638" i="7"/>
  <c r="V650" i="7"/>
  <c r="V654" i="7"/>
  <c r="V666" i="7"/>
  <c r="V668" i="7"/>
  <c r="V682" i="7"/>
  <c r="V684" i="7"/>
  <c r="V686" i="7"/>
  <c r="V702" i="7"/>
  <c r="V716" i="7"/>
  <c r="V730" i="7"/>
  <c r="V734" i="7"/>
  <c r="V748" i="7"/>
  <c r="V762" i="7"/>
  <c r="V766" i="7"/>
  <c r="V780" i="7"/>
  <c r="V796" i="7"/>
  <c r="V798" i="7"/>
  <c r="V810" i="7"/>
  <c r="V828" i="7"/>
  <c r="V846" i="7"/>
  <c r="V874" i="7"/>
  <c r="V892" i="7"/>
  <c r="V910" i="7"/>
  <c r="V938" i="7"/>
  <c r="V956" i="7"/>
  <c r="V974" i="7"/>
  <c r="V1002" i="7"/>
  <c r="V1020" i="7"/>
  <c r="V1038" i="7"/>
  <c r="V1066" i="7"/>
  <c r="V1084" i="7"/>
  <c r="V1098" i="7"/>
  <c r="V1102" i="7"/>
  <c r="V1116" i="7"/>
  <c r="V1130" i="7"/>
  <c r="V1134" i="7"/>
  <c r="V1148" i="7"/>
  <c r="V1162" i="7"/>
  <c r="V1166" i="7"/>
  <c r="V1180" i="7"/>
  <c r="V1194" i="7"/>
  <c r="V1198" i="7"/>
  <c r="V1212" i="7"/>
  <c r="V1226" i="7"/>
  <c r="V1230" i="7"/>
  <c r="Z1231" i="7"/>
  <c r="U1231" i="7" s="1"/>
  <c r="V1232" i="7"/>
  <c r="V1236" i="7"/>
  <c r="V1238" i="7"/>
  <c r="Y1241" i="7"/>
  <c r="Z1242" i="7"/>
  <c r="U1242" i="7" s="1"/>
  <c r="Z1246" i="7"/>
  <c r="V1246" i="7" s="1"/>
  <c r="U1255" i="7"/>
  <c r="Y1256" i="7"/>
  <c r="V1258" i="7"/>
  <c r="Z1261" i="7"/>
  <c r="V1262" i="7"/>
  <c r="Z1276" i="7"/>
  <c r="V1276" i="7" s="1"/>
  <c r="Z1291" i="7"/>
  <c r="Z1295" i="7"/>
  <c r="U1295" i="7" s="1"/>
  <c r="V1296" i="7"/>
  <c r="V1302" i="7"/>
  <c r="Y1305" i="7"/>
  <c r="Z1306" i="7"/>
  <c r="V1306" i="7" s="1"/>
  <c r="Z1310" i="7"/>
  <c r="V1310" i="7" s="1"/>
  <c r="U1319" i="7"/>
  <c r="Y1320" i="7"/>
  <c r="V1322" i="7"/>
  <c r="Z1325" i="7"/>
  <c r="V1326" i="7"/>
  <c r="Z1340" i="7"/>
  <c r="V1340" i="7" s="1"/>
  <c r="Z1355" i="7"/>
  <c r="V1356" i="7"/>
  <c r="Z1359" i="7"/>
  <c r="U1359" i="7" s="1"/>
  <c r="V1360" i="7"/>
  <c r="V1366" i="7"/>
  <c r="Y1369" i="7"/>
  <c r="Z1370" i="7"/>
  <c r="U1370" i="7" s="1"/>
  <c r="Z1374" i="7"/>
  <c r="V1374" i="7" s="1"/>
  <c r="U1383" i="7"/>
  <c r="Y1384" i="7"/>
  <c r="V1386" i="7"/>
  <c r="Z1389" i="7"/>
  <c r="V1390" i="7"/>
  <c r="Z1404" i="7"/>
  <c r="V1404" i="7" s="1"/>
  <c r="Z1419" i="7"/>
  <c r="V1420" i="7"/>
  <c r="Z1423" i="7"/>
  <c r="U1423" i="7" s="1"/>
  <c r="V1424" i="7"/>
  <c r="V1428" i="7"/>
  <c r="V1430" i="7"/>
  <c r="Y1433" i="7"/>
  <c r="Z1434" i="7"/>
  <c r="U1434" i="7" s="1"/>
  <c r="Z1438" i="7"/>
  <c r="V1438" i="7" s="1"/>
  <c r="U1447" i="7"/>
  <c r="Y1448" i="7"/>
  <c r="V1450" i="7"/>
  <c r="Z1453" i="7"/>
  <c r="V1454" i="7"/>
  <c r="Z1468" i="7"/>
  <c r="V1468" i="7" s="1"/>
  <c r="Z1483" i="7"/>
  <c r="V1484" i="7"/>
  <c r="Z1487" i="7"/>
  <c r="U1487" i="7" s="1"/>
  <c r="V1488" i="7"/>
  <c r="V1492" i="7"/>
  <c r="V1494" i="7"/>
  <c r="Y1497" i="7"/>
  <c r="Z1498" i="7"/>
  <c r="U1498" i="7" s="1"/>
  <c r="Z1502" i="7"/>
  <c r="V1502" i="7" s="1"/>
  <c r="Y1512" i="7"/>
  <c r="V1514" i="7"/>
  <c r="Z1517" i="7"/>
  <c r="V1518" i="7"/>
  <c r="Z1532" i="7"/>
  <c r="V1532" i="7" s="1"/>
  <c r="Z1547" i="7"/>
  <c r="V1548" i="7"/>
  <c r="Z1551" i="7"/>
  <c r="V1552" i="7"/>
  <c r="V1558" i="7"/>
  <c r="Y1561" i="7"/>
  <c r="U1561" i="7" s="1"/>
  <c r="Z1562" i="7"/>
  <c r="V1562" i="7" s="1"/>
  <c r="Z1566" i="7"/>
  <c r="V1566" i="7" s="1"/>
  <c r="Y1576" i="7"/>
  <c r="V1578" i="7"/>
  <c r="Z1581" i="7"/>
  <c r="V1582" i="7"/>
  <c r="Z1596" i="7"/>
  <c r="V1596" i="7" s="1"/>
  <c r="Z1611" i="7"/>
  <c r="V1612" i="7"/>
  <c r="Z1615" i="7"/>
  <c r="V1620" i="7"/>
  <c r="V1622" i="7"/>
  <c r="Y1625" i="7"/>
  <c r="U1625" i="7" s="1"/>
  <c r="Z1626" i="7"/>
  <c r="U1626" i="7" s="1"/>
  <c r="Z1630" i="7"/>
  <c r="V1630" i="7" s="1"/>
  <c r="Y1640" i="7"/>
  <c r="U1641" i="7"/>
  <c r="Z1645" i="7"/>
  <c r="U1648" i="7"/>
  <c r="Z1660" i="7"/>
  <c r="V1660" i="7" s="1"/>
  <c r="Z1675" i="7"/>
  <c r="Z1679" i="7"/>
  <c r="V1684" i="7"/>
  <c r="V1686" i="7"/>
  <c r="Y1689" i="7"/>
  <c r="U1689" i="7" s="1"/>
  <c r="Z1690" i="7"/>
  <c r="U1690" i="7" s="1"/>
  <c r="Z1694" i="7"/>
  <c r="V1694" i="7" s="1"/>
  <c r="Y1704" i="7"/>
  <c r="V1706" i="7"/>
  <c r="Z1709" i="7"/>
  <c r="V1710" i="7"/>
  <c r="U1712" i="7"/>
  <c r="Z1724" i="7"/>
  <c r="V1724" i="7" s="1"/>
  <c r="Z1739" i="7"/>
  <c r="V1740" i="7"/>
  <c r="Z1743" i="7"/>
  <c r="V1748" i="7"/>
  <c r="Y1753" i="7"/>
  <c r="U1753" i="7" s="1"/>
  <c r="Z1754" i="7"/>
  <c r="U1754" i="7" s="1"/>
  <c r="Z1758" i="7"/>
  <c r="V1758" i="7" s="1"/>
  <c r="Y1768" i="7"/>
  <c r="U1769" i="7"/>
  <c r="V1770" i="7"/>
  <c r="Z1773" i="7"/>
  <c r="U1776" i="7"/>
  <c r="Z1788" i="7"/>
  <c r="V1788" i="7" s="1"/>
  <c r="Y1802" i="7"/>
  <c r="Z1807" i="7"/>
  <c r="U1807" i="7" s="1"/>
  <c r="V1817" i="7"/>
  <c r="Y1820" i="7"/>
  <c r="Z1825" i="7"/>
  <c r="V1825" i="7" s="1"/>
  <c r="Y1832" i="7"/>
  <c r="U1832" i="7" s="1"/>
  <c r="Y1836" i="7"/>
  <c r="U1836" i="7" s="1"/>
  <c r="Z1837" i="7"/>
  <c r="U1837" i="7" s="1"/>
  <c r="Y1854" i="7"/>
  <c r="U1855" i="7"/>
  <c r="AN5" i="4"/>
  <c r="AP5" i="4" s="1"/>
  <c r="AL13" i="4"/>
  <c r="AM17" i="4"/>
  <c r="AT33" i="4"/>
  <c r="AS45" i="4"/>
  <c r="AN46" i="4"/>
  <c r="AP46" i="4" s="1"/>
  <c r="AT46" i="4"/>
  <c r="AU46" i="4" s="1"/>
  <c r="AL47" i="4"/>
  <c r="AV47" i="4"/>
  <c r="AK77" i="4"/>
  <c r="AT77" i="4"/>
  <c r="AK95" i="4"/>
  <c r="AW105" i="4"/>
  <c r="AM131" i="4"/>
  <c r="AV131" i="4"/>
  <c r="AK133" i="4"/>
  <c r="AS133" i="4"/>
  <c r="AM136" i="4"/>
  <c r="AU136" i="4"/>
  <c r="AN137" i="4"/>
  <c r="AP139" i="4"/>
  <c r="AL142" i="4"/>
  <c r="AS142" i="4"/>
  <c r="AN150" i="4"/>
  <c r="AR252" i="4"/>
  <c r="AM256" i="4"/>
  <c r="AS265" i="4"/>
  <c r="AM267" i="4"/>
  <c r="AS269" i="4"/>
  <c r="AM271" i="4"/>
  <c r="AN273" i="4"/>
  <c r="AK275" i="4"/>
  <c r="AN278" i="4"/>
  <c r="AL280" i="4"/>
  <c r="AP281" i="4"/>
  <c r="AN299" i="4"/>
  <c r="AL301" i="4"/>
  <c r="AU303" i="4"/>
  <c r="AP305" i="4"/>
  <c r="AM308" i="4"/>
  <c r="AK312" i="4"/>
  <c r="AV312" i="4"/>
  <c r="AP314" i="4"/>
  <c r="AN323" i="4"/>
  <c r="AM326" i="4"/>
  <c r="AL333" i="4"/>
  <c r="AP355" i="4"/>
  <c r="AN358" i="4"/>
  <c r="AR396" i="4"/>
  <c r="AS403" i="4"/>
  <c r="AN406" i="4"/>
  <c r="AS417" i="4"/>
  <c r="AS420" i="4"/>
  <c r="AV423" i="4"/>
  <c r="AU426" i="4"/>
  <c r="AP440" i="4"/>
  <c r="AK445" i="4"/>
  <c r="AV450" i="4"/>
  <c r="AV457" i="4"/>
  <c r="AR459" i="4"/>
  <c r="AS469" i="4"/>
  <c r="AN476" i="4"/>
  <c r="AM478" i="4"/>
  <c r="AK486" i="4"/>
  <c r="AL496" i="4"/>
  <c r="AV508" i="4"/>
  <c r="AK516" i="4"/>
  <c r="AS517" i="4"/>
  <c r="AV520" i="4"/>
  <c r="AN552" i="4"/>
  <c r="AP587" i="4"/>
  <c r="AP589" i="4"/>
  <c r="AS591" i="4"/>
  <c r="AL606" i="4"/>
  <c r="AM609" i="4"/>
  <c r="AK639" i="4"/>
  <c r="AP668" i="4"/>
  <c r="AU700" i="4"/>
  <c r="AM701" i="4"/>
  <c r="AL705" i="4"/>
  <c r="AN708" i="4"/>
  <c r="AS734" i="4"/>
  <c r="AL760" i="4"/>
  <c r="AL796" i="4"/>
  <c r="AV804" i="4"/>
  <c r="AP805" i="4"/>
  <c r="AN814" i="4"/>
  <c r="AL834" i="4"/>
  <c r="AM852" i="4"/>
  <c r="AR872" i="4"/>
  <c r="AK877" i="4"/>
  <c r="AP883" i="4"/>
  <c r="AM894" i="4"/>
  <c r="AR902" i="4"/>
  <c r="AP903" i="4"/>
  <c r="AV925" i="4"/>
  <c r="AS930" i="4"/>
  <c r="AS931" i="4"/>
  <c r="AN952" i="4"/>
  <c r="AK956" i="4"/>
  <c r="AS957" i="4"/>
  <c r="AU960" i="4"/>
  <c r="AM961" i="4"/>
  <c r="AL970" i="4"/>
  <c r="AR973" i="4"/>
  <c r="AL977" i="4"/>
  <c r="AS980" i="4"/>
  <c r="AR983" i="4"/>
  <c r="AK1017" i="4"/>
  <c r="AN1024" i="4"/>
  <c r="AR1032" i="4"/>
  <c r="AP1033" i="4"/>
  <c r="AV1067" i="4"/>
  <c r="AR1070" i="4"/>
  <c r="AN1072" i="4"/>
  <c r="AN1080" i="4"/>
  <c r="AL1083" i="4"/>
  <c r="AU1103" i="4"/>
  <c r="AL1119" i="4"/>
  <c r="AU1139" i="4"/>
  <c r="AP1148" i="4"/>
  <c r="AU1164" i="4"/>
  <c r="AM1173" i="4"/>
  <c r="AM1180" i="4"/>
  <c r="AO1187" i="4"/>
  <c r="AQ1187" i="4" s="1"/>
  <c r="AE616" i="4"/>
  <c r="AE609" i="4"/>
  <c r="AE508" i="4"/>
  <c r="AE314" i="4"/>
  <c r="AE301" i="4"/>
  <c r="AE13" i="4"/>
  <c r="AO1033" i="4"/>
  <c r="AQ1033" i="4" s="1"/>
  <c r="AO970" i="4"/>
  <c r="AQ970" i="4" s="1"/>
  <c r="AO957" i="4"/>
  <c r="AQ957" i="4" s="1"/>
  <c r="AO814" i="4"/>
  <c r="AQ814" i="4" s="1"/>
  <c r="AO355" i="4"/>
  <c r="AQ355" i="4" s="1"/>
  <c r="AO305" i="4"/>
  <c r="AQ305" i="4" s="1"/>
  <c r="AO150" i="4"/>
  <c r="AQ150" i="4" s="1"/>
  <c r="AO37" i="4"/>
  <c r="AX1021" i="4"/>
  <c r="AW970" i="4"/>
  <c r="AW852" i="4"/>
  <c r="AW668" i="4"/>
  <c r="AK113" i="4"/>
  <c r="AT1110" i="4"/>
  <c r="AU1110" i="4"/>
  <c r="AV1117" i="4"/>
  <c r="AW1117" i="4"/>
  <c r="AK1117" i="4"/>
  <c r="AT1123" i="4"/>
  <c r="AP1123" i="4"/>
  <c r="AK1123" i="4"/>
  <c r="AE1123" i="4"/>
  <c r="AU1130" i="4"/>
  <c r="AT1130" i="4"/>
  <c r="AR1130" i="4"/>
  <c r="AT1131" i="4"/>
  <c r="AW1131" i="4"/>
  <c r="AP1131" i="4"/>
  <c r="AK1131" i="4"/>
  <c r="AE1131" i="4"/>
  <c r="AW1144" i="4"/>
  <c r="AN1144" i="4"/>
  <c r="AR1160" i="4"/>
  <c r="AW1160" i="4"/>
  <c r="AU1160" i="4"/>
  <c r="AM1160" i="4"/>
  <c r="AR1172" i="4"/>
  <c r="AU1172" i="4"/>
  <c r="AM1172" i="4"/>
  <c r="AR1184" i="4"/>
  <c r="AW1184" i="4"/>
  <c r="AS1184" i="4"/>
  <c r="AL1184" i="4"/>
  <c r="AR1190" i="4"/>
  <c r="AK1190" i="4"/>
  <c r="AR1196" i="4"/>
  <c r="AL1196" i="4"/>
  <c r="AU1196" i="4"/>
  <c r="AM1196" i="4"/>
  <c r="AW1085" i="4"/>
  <c r="AT1085" i="4"/>
  <c r="AE1085" i="4"/>
  <c r="AV1085" i="4"/>
  <c r="AP1085" i="4"/>
  <c r="AK1085" i="4"/>
  <c r="AE1082" i="4"/>
  <c r="AU1082" i="4"/>
  <c r="AU1076" i="4"/>
  <c r="AL1076" i="4"/>
  <c r="AT1056" i="4"/>
  <c r="AR1056" i="4"/>
  <c r="AU1046" i="4"/>
  <c r="AL1046" i="4"/>
  <c r="AE1043" i="4"/>
  <c r="AR1043" i="4"/>
  <c r="AL1043" i="4"/>
  <c r="AO1020" i="4"/>
  <c r="AQ1020" i="4" s="1"/>
  <c r="AU1020" i="4"/>
  <c r="AE1010" i="4"/>
  <c r="AP1010" i="4"/>
  <c r="AT975" i="4"/>
  <c r="AO975" i="4"/>
  <c r="AQ975" i="4" s="1"/>
  <c r="AM975" i="4"/>
  <c r="AW955" i="4"/>
  <c r="AR955" i="4"/>
  <c r="AL955" i="4"/>
  <c r="AW945" i="4"/>
  <c r="AX945" i="4" s="1"/>
  <c r="AZ945" i="4" s="1"/>
  <c r="AE945" i="4"/>
  <c r="AU945" i="4"/>
  <c r="AN945" i="4"/>
  <c r="AW939" i="4"/>
  <c r="AO939" i="4"/>
  <c r="AQ939" i="4" s="1"/>
  <c r="AR939" i="4"/>
  <c r="AL939" i="4"/>
  <c r="AW929" i="4"/>
  <c r="AE929" i="4"/>
  <c r="AU929" i="4"/>
  <c r="AN929" i="4"/>
  <c r="AW917" i="4"/>
  <c r="AO917" i="4"/>
  <c r="AQ917" i="4" s="1"/>
  <c r="AR917" i="4"/>
  <c r="AL917" i="4"/>
  <c r="AT914" i="4"/>
  <c r="AX914" i="4" s="1"/>
  <c r="AE914" i="4"/>
  <c r="AV914" i="4"/>
  <c r="AP914" i="4"/>
  <c r="AK914" i="4"/>
  <c r="AT912" i="4"/>
  <c r="AS912" i="4"/>
  <c r="AM912" i="4"/>
  <c r="AT908" i="4"/>
  <c r="AW908" i="4"/>
  <c r="AE908" i="4"/>
  <c r="AS908" i="4"/>
  <c r="AM908" i="4"/>
  <c r="AW905" i="4"/>
  <c r="AE905" i="4"/>
  <c r="AU905" i="4"/>
  <c r="AN905" i="4"/>
  <c r="AW901" i="4"/>
  <c r="AU901" i="4"/>
  <c r="AN901" i="4"/>
  <c r="AT899" i="4"/>
  <c r="AM899" i="4"/>
  <c r="AW896" i="4"/>
  <c r="AE896" i="4"/>
  <c r="AS896" i="4"/>
  <c r="AM896" i="4"/>
  <c r="AW889" i="4"/>
  <c r="AT889" i="4"/>
  <c r="AE889" i="4"/>
  <c r="AU889" i="4"/>
  <c r="AN889" i="4"/>
  <c r="AT882" i="4"/>
  <c r="AX882" i="4" s="1"/>
  <c r="AO882" i="4"/>
  <c r="AQ882" i="4" s="1"/>
  <c r="AE882" i="4"/>
  <c r="AV882" i="4"/>
  <c r="AP882" i="4"/>
  <c r="AK882" i="4"/>
  <c r="AW873" i="4"/>
  <c r="AT873" i="4"/>
  <c r="AE873" i="4"/>
  <c r="AU873" i="4"/>
  <c r="AN873" i="4"/>
  <c r="AE866" i="4"/>
  <c r="AV866" i="4"/>
  <c r="AP866" i="4"/>
  <c r="AK866" i="4"/>
  <c r="AT864" i="4"/>
  <c r="AS864" i="4"/>
  <c r="AM864" i="4"/>
  <c r="AT858" i="4"/>
  <c r="AO858" i="4"/>
  <c r="AQ858" i="4" s="1"/>
  <c r="AE858" i="4"/>
  <c r="AW858" i="4"/>
  <c r="AV858" i="4"/>
  <c r="AP858" i="4"/>
  <c r="AK858" i="4"/>
  <c r="AW856" i="4"/>
  <c r="AX856" i="4" s="1"/>
  <c r="AZ856" i="4" s="1"/>
  <c r="AE856" i="4"/>
  <c r="AS856" i="4"/>
  <c r="AM856" i="4"/>
  <c r="AT854" i="4"/>
  <c r="AE854" i="4"/>
  <c r="AS854" i="4"/>
  <c r="AM854" i="4"/>
  <c r="AT846" i="4"/>
  <c r="AW846" i="4"/>
  <c r="AE846" i="4"/>
  <c r="AV846" i="4"/>
  <c r="AP846" i="4"/>
  <c r="AK846" i="4"/>
  <c r="AT842" i="4"/>
  <c r="AW842" i="4"/>
  <c r="AV842" i="4"/>
  <c r="AP842" i="4"/>
  <c r="AK842" i="4"/>
  <c r="AW837" i="4"/>
  <c r="AO837" i="4"/>
  <c r="AQ837" i="4" s="1"/>
  <c r="AU837" i="4"/>
  <c r="AN837" i="4"/>
  <c r="AW833" i="4"/>
  <c r="AT833" i="4"/>
  <c r="AU833" i="4"/>
  <c r="AN833" i="4"/>
  <c r="AW825" i="4"/>
  <c r="AX825" i="4" s="1"/>
  <c r="AZ825" i="4" s="1"/>
  <c r="AO825" i="4"/>
  <c r="AQ825" i="4" s="1"/>
  <c r="AU825" i="4"/>
  <c r="AN825" i="4"/>
  <c r="AW818" i="4"/>
  <c r="AX818" i="4" s="1"/>
  <c r="AZ818" i="4" s="1"/>
  <c r="AE818" i="4"/>
  <c r="AV818" i="4"/>
  <c r="AP818" i="4"/>
  <c r="AK818" i="4"/>
  <c r="AT815" i="4"/>
  <c r="AM815" i="4"/>
  <c r="AO799" i="4"/>
  <c r="AQ799" i="4" s="1"/>
  <c r="AL799" i="4"/>
  <c r="AW797" i="4"/>
  <c r="AX797" i="4" s="1"/>
  <c r="AZ797" i="4" s="1"/>
  <c r="AU797" i="4"/>
  <c r="AN797" i="4"/>
  <c r="AW794" i="4"/>
  <c r="AE794" i="4"/>
  <c r="AV794" i="4"/>
  <c r="AP794" i="4"/>
  <c r="AK794" i="4"/>
  <c r="AO791" i="4"/>
  <c r="AQ791" i="4" s="1"/>
  <c r="AP791" i="4"/>
  <c r="AW789" i="4"/>
  <c r="AO789" i="4"/>
  <c r="AQ789" i="4" s="1"/>
  <c r="AR789" i="4"/>
  <c r="AL789" i="4"/>
  <c r="AE788" i="4"/>
  <c r="AV788" i="4"/>
  <c r="AP788" i="4"/>
  <c r="AK788" i="4"/>
  <c r="AT780" i="4"/>
  <c r="AW780" i="4"/>
  <c r="AS780" i="4"/>
  <c r="AM780" i="4"/>
  <c r="AO775" i="4"/>
  <c r="AQ775" i="4" s="1"/>
  <c r="AL775" i="4"/>
  <c r="AW773" i="4"/>
  <c r="AU773" i="4"/>
  <c r="AN773" i="4"/>
  <c r="AT770" i="4"/>
  <c r="AW770" i="4"/>
  <c r="AO770" i="4"/>
  <c r="AQ770" i="4" s="1"/>
  <c r="AV770" i="4"/>
  <c r="AP770" i="4"/>
  <c r="AK770" i="4"/>
  <c r="AT764" i="4"/>
  <c r="AW764" i="4"/>
  <c r="AO764" i="4"/>
  <c r="AQ764" i="4" s="1"/>
  <c r="AS764" i="4"/>
  <c r="AM764" i="4"/>
  <c r="AW757" i="4"/>
  <c r="AX757" i="4" s="1"/>
  <c r="AZ757" i="4" s="1"/>
  <c r="AE757" i="4"/>
  <c r="AR757" i="4"/>
  <c r="AL757" i="4"/>
  <c r="AT750" i="4"/>
  <c r="AX750" i="4" s="1"/>
  <c r="AV750" i="4"/>
  <c r="AP750" i="4"/>
  <c r="AK750" i="4"/>
  <c r="AW741" i="4"/>
  <c r="AT741" i="4"/>
  <c r="AO741" i="4"/>
  <c r="AQ741" i="4" s="1"/>
  <c r="AU741" i="4"/>
  <c r="AN741" i="4"/>
  <c r="AW712" i="4"/>
  <c r="AO712" i="4"/>
  <c r="AQ712" i="4" s="1"/>
  <c r="AT712" i="4"/>
  <c r="AE712" i="4"/>
  <c r="AS712" i="4"/>
  <c r="AM712" i="4"/>
  <c r="AW699" i="4"/>
  <c r="AR699" i="4"/>
  <c r="AL699" i="4"/>
  <c r="AW696" i="4"/>
  <c r="AO696" i="4"/>
  <c r="AQ696" i="4" s="1"/>
  <c r="AE696" i="4"/>
  <c r="AS696" i="4"/>
  <c r="AM696" i="4"/>
  <c r="AW693" i="4"/>
  <c r="AX693" i="4" s="1"/>
  <c r="AZ693" i="4" s="1"/>
  <c r="AO693" i="4"/>
  <c r="AQ693" i="4" s="1"/>
  <c r="AR693" i="4"/>
  <c r="AL693" i="4"/>
  <c r="AT686" i="4"/>
  <c r="AX686" i="4" s="1"/>
  <c r="AV686" i="4"/>
  <c r="AP686" i="4"/>
  <c r="AK686" i="4"/>
  <c r="AW680" i="4"/>
  <c r="AT680" i="4"/>
  <c r="AO680" i="4"/>
  <c r="AQ680" i="4" s="1"/>
  <c r="AS680" i="4"/>
  <c r="AM680" i="4"/>
  <c r="AT660" i="4"/>
  <c r="AW660" i="4"/>
  <c r="AV660" i="4"/>
  <c r="AP660" i="4"/>
  <c r="AK660" i="4"/>
  <c r="AW657" i="4"/>
  <c r="AO657" i="4"/>
  <c r="AQ657" i="4" s="1"/>
  <c r="AE657" i="4"/>
  <c r="AU657" i="4"/>
  <c r="AN657" i="4"/>
  <c r="AT644" i="4"/>
  <c r="AW644" i="4"/>
  <c r="AE644" i="4"/>
  <c r="AS644" i="4"/>
  <c r="AM644" i="4"/>
  <c r="AW641" i="4"/>
  <c r="AU641" i="4"/>
  <c r="AN641" i="4"/>
  <c r="AW637" i="4"/>
  <c r="AU637" i="4"/>
  <c r="AN637" i="4"/>
  <c r="AW635" i="4"/>
  <c r="AE635" i="4"/>
  <c r="AR635" i="4"/>
  <c r="AL635" i="4"/>
  <c r="AT622" i="4"/>
  <c r="AW622" i="4"/>
  <c r="AE622" i="4"/>
  <c r="AV622" i="4"/>
  <c r="AP622" i="4"/>
  <c r="AK622" i="4"/>
  <c r="AW613" i="4"/>
  <c r="AT613" i="4"/>
  <c r="AO613" i="4"/>
  <c r="AQ613" i="4" s="1"/>
  <c r="AU613" i="4"/>
  <c r="AN613" i="4"/>
  <c r="AW605" i="4"/>
  <c r="AU605" i="4"/>
  <c r="AN605" i="4"/>
  <c r="AW601" i="4"/>
  <c r="AT601" i="4"/>
  <c r="AU601" i="4"/>
  <c r="AN601" i="4"/>
  <c r="AW555" i="4"/>
  <c r="AR555" i="4"/>
  <c r="AL555" i="4"/>
  <c r="AT548" i="4"/>
  <c r="AW548" i="4"/>
  <c r="AO548" i="4"/>
  <c r="AQ548" i="4" s="1"/>
  <c r="AE548" i="4"/>
  <c r="AS548" i="4"/>
  <c r="AM548" i="4"/>
  <c r="AT532" i="4"/>
  <c r="AW532" i="4"/>
  <c r="AV532" i="4"/>
  <c r="AP532" i="4"/>
  <c r="AK532" i="4"/>
  <c r="AW524" i="4"/>
  <c r="AT524" i="4"/>
  <c r="AS524" i="4"/>
  <c r="AM524" i="4"/>
  <c r="AW513" i="4"/>
  <c r="AU513" i="4"/>
  <c r="AN513" i="4"/>
  <c r="AW509" i="4"/>
  <c r="AE509" i="4"/>
  <c r="AU509" i="4"/>
  <c r="AN509" i="4"/>
  <c r="AW507" i="4"/>
  <c r="AR507" i="4"/>
  <c r="AL507" i="4"/>
  <c r="AW504" i="4"/>
  <c r="AO504" i="4"/>
  <c r="AQ504" i="4" s="1"/>
  <c r="AS504" i="4"/>
  <c r="AM504" i="4"/>
  <c r="AT421" i="4"/>
  <c r="AW421" i="4"/>
  <c r="AR421" i="4"/>
  <c r="AL421" i="4"/>
  <c r="AW418" i="4"/>
  <c r="AT418" i="4"/>
  <c r="AE418" i="4"/>
  <c r="AS418" i="4"/>
  <c r="AM418" i="4"/>
  <c r="AO415" i="4"/>
  <c r="AQ415" i="4" s="1"/>
  <c r="AS415" i="4"/>
  <c r="AL415" i="4"/>
  <c r="AT409" i="4"/>
  <c r="AW409" i="4"/>
  <c r="AE409" i="4"/>
  <c r="AT367" i="4"/>
  <c r="AW367" i="4"/>
  <c r="AE367" i="4"/>
  <c r="AO311" i="4"/>
  <c r="AQ311" i="4" s="1"/>
  <c r="AE311" i="4"/>
  <c r="AW290" i="4"/>
  <c r="AO290" i="4"/>
  <c r="AQ290" i="4" s="1"/>
  <c r="AT290" i="4"/>
  <c r="AX290" i="4" s="1"/>
  <c r="AZ290" i="4" s="1"/>
  <c r="AT249" i="4"/>
  <c r="AO249" i="4"/>
  <c r="AQ249" i="4" s="1"/>
  <c r="AO74" i="4"/>
  <c r="AQ74" i="4" s="1"/>
  <c r="AE74" i="4"/>
  <c r="AV31" i="4"/>
  <c r="AK122" i="4"/>
  <c r="AP122" i="4"/>
  <c r="AL132" i="4"/>
  <c r="AU132" i="4"/>
  <c r="AM148" i="4"/>
  <c r="AN153" i="4"/>
  <c r="AU153" i="4"/>
  <c r="AL158" i="4"/>
  <c r="AM165" i="4"/>
  <c r="AS165" i="4"/>
  <c r="AK175" i="4"/>
  <c r="AP175" i="4"/>
  <c r="AN189" i="4"/>
  <c r="AP193" i="4"/>
  <c r="AM213" i="4"/>
  <c r="AS213" i="4"/>
  <c r="AM217" i="4"/>
  <c r="AS217" i="4"/>
  <c r="AL223" i="4"/>
  <c r="AL229" i="4"/>
  <c r="AK232" i="4"/>
  <c r="AP232" i="4"/>
  <c r="AN245" i="4"/>
  <c r="AM253" i="4"/>
  <c r="AN259" i="4"/>
  <c r="AK264" i="4"/>
  <c r="AP264" i="4"/>
  <c r="AV264" i="4"/>
  <c r="AK291" i="4"/>
  <c r="AP291" i="4"/>
  <c r="AV291" i="4"/>
  <c r="AK309" i="4"/>
  <c r="AP309" i="4"/>
  <c r="AV309" i="4"/>
  <c r="AL379" i="4"/>
  <c r="AL384" i="4"/>
  <c r="AU384" i="4"/>
  <c r="AK392" i="4"/>
  <c r="AP392" i="4"/>
  <c r="AV392" i="4"/>
  <c r="AL402" i="4"/>
  <c r="AN405" i="4"/>
  <c r="AU405" i="4"/>
  <c r="AM437" i="4"/>
  <c r="AS439" i="4"/>
  <c r="AL442" i="4"/>
  <c r="AK453" i="4"/>
  <c r="AN470" i="4"/>
  <c r="AL475" i="4"/>
  <c r="AL483" i="4"/>
  <c r="AK489" i="4"/>
  <c r="AL499" i="4"/>
  <c r="AK501" i="4"/>
  <c r="AK525" i="4"/>
  <c r="AK572" i="4"/>
  <c r="AK581" i="4"/>
  <c r="AL588" i="4"/>
  <c r="AK612" i="4"/>
  <c r="AM619" i="4"/>
  <c r="AK645" i="4"/>
  <c r="AL652" i="4"/>
  <c r="AM654" i="4"/>
  <c r="AU654" i="4"/>
  <c r="AM677" i="4"/>
  <c r="AM681" i="4"/>
  <c r="AP703" i="4"/>
  <c r="AP721" i="4"/>
  <c r="AK740" i="4"/>
  <c r="AR740" i="4"/>
  <c r="AM747" i="4"/>
  <c r="AU747" i="4"/>
  <c r="AM782" i="4"/>
  <c r="AL808" i="4"/>
  <c r="AU808" i="4"/>
  <c r="AN811" i="4"/>
  <c r="AK813" i="4"/>
  <c r="AM843" i="4"/>
  <c r="AK859" i="4"/>
  <c r="AK869" i="4"/>
  <c r="AK876" i="4"/>
  <c r="AK924" i="4"/>
  <c r="AR924" i="4"/>
  <c r="AM934" i="4"/>
  <c r="AL942" i="4"/>
  <c r="AL944" i="4"/>
  <c r="AU944" i="4"/>
  <c r="AN962" i="4"/>
  <c r="AK990" i="4"/>
  <c r="AP1009" i="4"/>
  <c r="AP1021" i="4"/>
  <c r="AN1027" i="4"/>
  <c r="AK1035" i="4"/>
  <c r="AL1057" i="4"/>
  <c r="AN1059" i="4"/>
  <c r="AV1093" i="4"/>
  <c r="AL1095" i="4"/>
  <c r="AN1100" i="4"/>
  <c r="AM1115" i="4"/>
  <c r="AV1116" i="4"/>
  <c r="AS1123" i="4"/>
  <c r="AV1125" i="4"/>
  <c r="AS1131" i="4"/>
  <c r="AU1138" i="4"/>
  <c r="AV1141" i="4"/>
  <c r="AP1142" i="4"/>
  <c r="AM1143" i="4"/>
  <c r="AP1160" i="4"/>
  <c r="AS1162" i="4"/>
  <c r="AP1172" i="4"/>
  <c r="AP1184" i="4"/>
  <c r="AN1185" i="4"/>
  <c r="AU1189" i="4"/>
  <c r="AS1196" i="4"/>
  <c r="AE808" i="4"/>
  <c r="AE721" i="4"/>
  <c r="AE499" i="4"/>
  <c r="AO405" i="4"/>
  <c r="AQ405" i="4" s="1"/>
  <c r="AO153" i="4"/>
  <c r="AQ153" i="4" s="1"/>
  <c r="AW1183" i="4"/>
  <c r="AT1160" i="4"/>
  <c r="AT1100" i="4"/>
  <c r="AT1093" i="4"/>
  <c r="AX1013" i="4"/>
  <c r="AZ953" i="4"/>
  <c r="AX748" i="4"/>
  <c r="AX690" i="4"/>
  <c r="AZ381" i="4"/>
  <c r="AV1092" i="4"/>
  <c r="AT1092" i="4"/>
  <c r="AL1092" i="4"/>
  <c r="AT1095" i="4"/>
  <c r="AW1095" i="4"/>
  <c r="AU1095" i="4"/>
  <c r="AM1095" i="4"/>
  <c r="AW1101" i="4"/>
  <c r="AO1101" i="4"/>
  <c r="AQ1101" i="4" s="1"/>
  <c r="AT1115" i="4"/>
  <c r="AW1115" i="4"/>
  <c r="AS1115" i="4"/>
  <c r="AL1115" i="4"/>
  <c r="AV1124" i="4"/>
  <c r="AL1124" i="4"/>
  <c r="AV1132" i="4"/>
  <c r="AL1132" i="4"/>
  <c r="AV1140" i="4"/>
  <c r="AL1140" i="4"/>
  <c r="AT1143" i="4"/>
  <c r="AW1143" i="4"/>
  <c r="AP1143" i="4"/>
  <c r="AK1143" i="4"/>
  <c r="AE1143" i="4"/>
  <c r="AW1167" i="4"/>
  <c r="AN1167" i="4"/>
  <c r="AS1186" i="4"/>
  <c r="AK1186" i="4"/>
  <c r="AW1069" i="4"/>
  <c r="AX1069" i="4" s="1"/>
  <c r="AZ1069" i="4" s="1"/>
  <c r="AO1069" i="4"/>
  <c r="AQ1069" i="4" s="1"/>
  <c r="AU1069" i="4"/>
  <c r="AN1069" i="4"/>
  <c r="AT1059" i="4"/>
  <c r="AW1059" i="4"/>
  <c r="AS1059" i="4"/>
  <c r="AM1059" i="4"/>
  <c r="AT1057" i="4"/>
  <c r="AO1057" i="4"/>
  <c r="AQ1057" i="4" s="1"/>
  <c r="AE1057" i="4"/>
  <c r="AV1057" i="4"/>
  <c r="AP1057" i="4"/>
  <c r="AK1057" i="4"/>
  <c r="AV1042" i="4"/>
  <c r="AK1042" i="4"/>
  <c r="AT1037" i="4"/>
  <c r="AV1037" i="4"/>
  <c r="AP1037" i="4"/>
  <c r="AK1037" i="4"/>
  <c r="AT1035" i="4"/>
  <c r="AU1035" i="4"/>
  <c r="AN1035" i="4"/>
  <c r="AV1030" i="4"/>
  <c r="AN1030" i="4"/>
  <c r="AT1027" i="4"/>
  <c r="AX1027" i="4" s="1"/>
  <c r="AS1027" i="4"/>
  <c r="AM1027" i="4"/>
  <c r="AV1022" i="4"/>
  <c r="AN1022" i="4"/>
  <c r="AR1021" i="4"/>
  <c r="AL1021" i="4"/>
  <c r="AT1009" i="4"/>
  <c r="AW1009" i="4"/>
  <c r="AO1009" i="4"/>
  <c r="AQ1009" i="4" s="1"/>
  <c r="AR1009" i="4"/>
  <c r="AL1009" i="4"/>
  <c r="AV990" i="4"/>
  <c r="AN990" i="4"/>
  <c r="AT962" i="4"/>
  <c r="AW962" i="4"/>
  <c r="AV962" i="4"/>
  <c r="AP962" i="4"/>
  <c r="AK962" i="4"/>
  <c r="AW944" i="4"/>
  <c r="AO944" i="4"/>
  <c r="AQ944" i="4" s="1"/>
  <c r="AT944" i="4"/>
  <c r="AS944" i="4"/>
  <c r="AM944" i="4"/>
  <c r="AW942" i="4"/>
  <c r="AX942" i="4" s="1"/>
  <c r="AZ942" i="4" s="1"/>
  <c r="AV942" i="4"/>
  <c r="AP942" i="4"/>
  <c r="AK942" i="4"/>
  <c r="AW934" i="4"/>
  <c r="AO934" i="4"/>
  <c r="AQ934" i="4" s="1"/>
  <c r="AV934" i="4"/>
  <c r="AP934" i="4"/>
  <c r="AK934" i="4"/>
  <c r="AT928" i="4"/>
  <c r="AW928" i="4"/>
  <c r="AO928" i="4"/>
  <c r="AQ928" i="4" s="1"/>
  <c r="AS928" i="4"/>
  <c r="AM928" i="4"/>
  <c r="AE926" i="4"/>
  <c r="AW926" i="4"/>
  <c r="AV926" i="4"/>
  <c r="AP926" i="4"/>
  <c r="AK926" i="4"/>
  <c r="AT924" i="4"/>
  <c r="AO924" i="4"/>
  <c r="AQ924" i="4" s="1"/>
  <c r="AS924" i="4"/>
  <c r="AM924" i="4"/>
  <c r="AW921" i="4"/>
  <c r="AU921" i="4"/>
  <c r="AN921" i="4"/>
  <c r="AW876" i="4"/>
  <c r="AT876" i="4"/>
  <c r="AS876" i="4"/>
  <c r="AM876" i="4"/>
  <c r="AW869" i="4"/>
  <c r="AT869" i="4"/>
  <c r="AU869" i="4"/>
  <c r="AN869" i="4"/>
  <c r="AW859" i="4"/>
  <c r="AT859" i="4"/>
  <c r="AR859" i="4"/>
  <c r="AL859" i="4"/>
  <c r="AW843" i="4"/>
  <c r="AT843" i="4"/>
  <c r="AR843" i="4"/>
  <c r="AL843" i="4"/>
  <c r="AT822" i="4"/>
  <c r="AE822" i="4"/>
  <c r="AW822" i="4"/>
  <c r="AS822" i="4"/>
  <c r="AM822" i="4"/>
  <c r="AW813" i="4"/>
  <c r="AO813" i="4"/>
  <c r="AQ813" i="4" s="1"/>
  <c r="AE813" i="4"/>
  <c r="AU813" i="4"/>
  <c r="AN813" i="4"/>
  <c r="AW811" i="4"/>
  <c r="AR811" i="4"/>
  <c r="AL811" i="4"/>
  <c r="AW808" i="4"/>
  <c r="AS808" i="4"/>
  <c r="AM808" i="4"/>
  <c r="AT782" i="4"/>
  <c r="AW782" i="4"/>
  <c r="AV782" i="4"/>
  <c r="AP782" i="4"/>
  <c r="AK782" i="4"/>
  <c r="AT771" i="4"/>
  <c r="AM771" i="4"/>
  <c r="AW769" i="4"/>
  <c r="AO769" i="4"/>
  <c r="AQ769" i="4" s="1"/>
  <c r="AU769" i="4"/>
  <c r="AN769" i="4"/>
  <c r="AO751" i="4"/>
  <c r="AQ751" i="4" s="1"/>
  <c r="AM751" i="4"/>
  <c r="AW747" i="4"/>
  <c r="AO747" i="4"/>
  <c r="AQ747" i="4" s="1"/>
  <c r="AR747" i="4"/>
  <c r="AL747" i="4"/>
  <c r="AT740" i="4"/>
  <c r="AW740" i="4"/>
  <c r="AE740" i="4"/>
  <c r="AS740" i="4"/>
  <c r="AM740" i="4"/>
  <c r="AT724" i="4"/>
  <c r="AW724" i="4"/>
  <c r="AV724" i="4"/>
  <c r="AP724" i="4"/>
  <c r="AK724" i="4"/>
  <c r="AW721" i="4"/>
  <c r="AU721" i="4"/>
  <c r="AN721" i="4"/>
  <c r="AW681" i="4"/>
  <c r="AO681" i="4"/>
  <c r="AQ681" i="4" s="1"/>
  <c r="AE681" i="4"/>
  <c r="AT681" i="4"/>
  <c r="AU681" i="4"/>
  <c r="AN681" i="4"/>
  <c r="AW677" i="4"/>
  <c r="AT677" i="4"/>
  <c r="AE677" i="4"/>
  <c r="AU677" i="4"/>
  <c r="AN677" i="4"/>
  <c r="AT670" i="4"/>
  <c r="AX670" i="4" s="1"/>
  <c r="AE670" i="4"/>
  <c r="AO670" i="4"/>
  <c r="AQ670" i="4" s="1"/>
  <c r="AV670" i="4"/>
  <c r="AP670" i="4"/>
  <c r="AK670" i="4"/>
  <c r="AT654" i="4"/>
  <c r="AW654" i="4"/>
  <c r="AV654" i="4"/>
  <c r="AP654" i="4"/>
  <c r="AK654" i="4"/>
  <c r="AW652" i="4"/>
  <c r="AX652" i="4" s="1"/>
  <c r="AZ652" i="4" s="1"/>
  <c r="AS652" i="4"/>
  <c r="AM652" i="4"/>
  <c r="AW645" i="4"/>
  <c r="AX645" i="4" s="1"/>
  <c r="AZ645" i="4" s="1"/>
  <c r="AO645" i="4"/>
  <c r="AQ645" i="4" s="1"/>
  <c r="AU645" i="4"/>
  <c r="AN645" i="4"/>
  <c r="AW629" i="4"/>
  <c r="AT629" i="4"/>
  <c r="AR629" i="4"/>
  <c r="AL629" i="4"/>
  <c r="AW619" i="4"/>
  <c r="AO619" i="4"/>
  <c r="AQ619" i="4" s="1"/>
  <c r="AR619" i="4"/>
  <c r="AL619" i="4"/>
  <c r="AT612" i="4"/>
  <c r="AW612" i="4"/>
  <c r="AE612" i="4"/>
  <c r="AS612" i="4"/>
  <c r="AM612" i="4"/>
  <c r="AT590" i="4"/>
  <c r="AW590" i="4"/>
  <c r="AV590" i="4"/>
  <c r="AP590" i="4"/>
  <c r="AK590" i="4"/>
  <c r="AW588" i="4"/>
  <c r="AX588" i="4" s="1"/>
  <c r="AZ588" i="4" s="1"/>
  <c r="AO588" i="4"/>
  <c r="AQ588" i="4" s="1"/>
  <c r="AS588" i="4"/>
  <c r="AM588" i="4"/>
  <c r="AW581" i="4"/>
  <c r="AX581" i="4" s="1"/>
  <c r="AZ581" i="4" s="1"/>
  <c r="AO581" i="4"/>
  <c r="AQ581" i="4" s="1"/>
  <c r="AE581" i="4"/>
  <c r="AU581" i="4"/>
  <c r="AN581" i="4"/>
  <c r="AT572" i="4"/>
  <c r="AX572" i="4" s="1"/>
  <c r="AO572" i="4"/>
  <c r="AQ572" i="4" s="1"/>
  <c r="AS572" i="4"/>
  <c r="AM572" i="4"/>
  <c r="AO540" i="4"/>
  <c r="AQ540" i="4" s="1"/>
  <c r="AT540" i="4"/>
  <c r="AX540" i="4" s="1"/>
  <c r="AS540" i="4"/>
  <c r="AM540" i="4"/>
  <c r="AW525" i="4"/>
  <c r="AO525" i="4"/>
  <c r="AQ525" i="4" s="1"/>
  <c r="AE525" i="4"/>
  <c r="AU525" i="4"/>
  <c r="AN525" i="4"/>
  <c r="AT501" i="4"/>
  <c r="AE501" i="4"/>
  <c r="AR501" i="4"/>
  <c r="AL501" i="4"/>
  <c r="AS483" i="4"/>
  <c r="AM483" i="4"/>
  <c r="AT470" i="4"/>
  <c r="AS470" i="4"/>
  <c r="AM470" i="4"/>
  <c r="AT456" i="4"/>
  <c r="AS456" i="4"/>
  <c r="AM456" i="4"/>
  <c r="AT453" i="4"/>
  <c r="AO453" i="4"/>
  <c r="AQ453" i="4" s="1"/>
  <c r="AR453" i="4"/>
  <c r="AL453" i="4"/>
  <c r="AO447" i="4"/>
  <c r="AQ447" i="4" s="1"/>
  <c r="AS447" i="4"/>
  <c r="AK447" i="4"/>
  <c r="AE442" i="4"/>
  <c r="AV442" i="4"/>
  <c r="AP442" i="4"/>
  <c r="AK442" i="4"/>
  <c r="AT437" i="4"/>
  <c r="AX437" i="4" s="1"/>
  <c r="AZ437" i="4" s="1"/>
  <c r="AE437" i="4"/>
  <c r="AU437" i="4"/>
  <c r="AN437" i="4"/>
  <c r="AO425" i="4"/>
  <c r="AQ425" i="4" s="1"/>
  <c r="AE425" i="4"/>
  <c r="AN425" i="4"/>
  <c r="AT414" i="4"/>
  <c r="AW414" i="4"/>
  <c r="AV414" i="4"/>
  <c r="AP414" i="4"/>
  <c r="AK414" i="4"/>
  <c r="AS411" i="4"/>
  <c r="AK411" i="4"/>
  <c r="AT309" i="4"/>
  <c r="AW309" i="4"/>
  <c r="AT253" i="4"/>
  <c r="AW253" i="4"/>
  <c r="AO253" i="4"/>
  <c r="AQ253" i="4" s="1"/>
  <c r="AE253" i="4"/>
  <c r="AT245" i="4"/>
  <c r="AO245" i="4"/>
  <c r="AQ245" i="4" s="1"/>
  <c r="AE245" i="4"/>
  <c r="AT232" i="4"/>
  <c r="AO232" i="4"/>
  <c r="AQ232" i="4" s="1"/>
  <c r="AT229" i="4"/>
  <c r="AE229" i="4"/>
  <c r="AT213" i="4"/>
  <c r="AW213" i="4"/>
  <c r="AE213" i="4"/>
  <c r="AT189" i="4"/>
  <c r="AO189" i="4"/>
  <c r="AQ189" i="4" s="1"/>
  <c r="AE189" i="4"/>
  <c r="AE178" i="4"/>
  <c r="AO178" i="4"/>
  <c r="AQ178" i="4" s="1"/>
  <c r="AT175" i="4"/>
  <c r="AO175" i="4"/>
  <c r="AQ175" i="4" s="1"/>
  <c r="AE175" i="4"/>
  <c r="AT165" i="4"/>
  <c r="AW165" i="4"/>
  <c r="AE165" i="4"/>
  <c r="AW158" i="4"/>
  <c r="AO158" i="4"/>
  <c r="AQ158" i="4" s="1"/>
  <c r="AE158" i="4"/>
  <c r="AW148" i="4"/>
  <c r="AO148" i="4"/>
  <c r="AQ148" i="4" s="1"/>
  <c r="AO122" i="4"/>
  <c r="AQ122" i="4" s="1"/>
  <c r="AE122" i="4"/>
  <c r="AP1095" i="4"/>
  <c r="AV1100" i="4"/>
  <c r="AP1115" i="4"/>
  <c r="AS1143" i="4"/>
  <c r="AU1185" i="4"/>
  <c r="AW1185" i="4"/>
  <c r="AX1172" i="4"/>
  <c r="AT1140" i="4"/>
  <c r="AT1132" i="4"/>
  <c r="AX997" i="4"/>
  <c r="AX642" i="4"/>
  <c r="AX578" i="4"/>
  <c r="AT1099" i="4"/>
  <c r="AW1099" i="4"/>
  <c r="AT1127" i="4"/>
  <c r="AW1127" i="4"/>
  <c r="AT1135" i="4"/>
  <c r="AW1135" i="4"/>
  <c r="AR1168" i="4"/>
  <c r="AW1168" i="4"/>
  <c r="AT1197" i="4"/>
  <c r="AM1197" i="4"/>
  <c r="AS1198" i="4"/>
  <c r="AK1198" i="4"/>
  <c r="AT1039" i="4"/>
  <c r="AO1039" i="4"/>
  <c r="AQ1039" i="4" s="1"/>
  <c r="AT1005" i="4"/>
  <c r="AW1005" i="4"/>
  <c r="AE1005" i="4"/>
  <c r="AW965" i="4"/>
  <c r="AO965" i="4"/>
  <c r="AQ965" i="4" s="1"/>
  <c r="AW964" i="4"/>
  <c r="AX964" i="4" s="1"/>
  <c r="AZ964" i="4" s="1"/>
  <c r="AE964" i="4"/>
  <c r="AT958" i="4"/>
  <c r="AW958" i="4"/>
  <c r="AE958" i="4"/>
  <c r="AT954" i="4"/>
  <c r="AE954" i="4"/>
  <c r="AT932" i="4"/>
  <c r="AX932" i="4" s="1"/>
  <c r="AO932" i="4"/>
  <c r="AQ932" i="4" s="1"/>
  <c r="AE932" i="4"/>
  <c r="AW909" i="4"/>
  <c r="AX909" i="4" s="1"/>
  <c r="AZ909" i="4" s="1"/>
  <c r="AO909" i="4"/>
  <c r="AQ909" i="4" s="1"/>
  <c r="AE909" i="4"/>
  <c r="AT890" i="4"/>
  <c r="AO890" i="4"/>
  <c r="AQ890" i="4" s="1"/>
  <c r="AE890" i="4"/>
  <c r="AT886" i="4"/>
  <c r="AW886" i="4"/>
  <c r="AE886" i="4"/>
  <c r="AT844" i="4"/>
  <c r="AX844" i="4" s="1"/>
  <c r="AO844" i="4"/>
  <c r="AQ844" i="4" s="1"/>
  <c r="AT840" i="4"/>
  <c r="AW840" i="4"/>
  <c r="AO840" i="4"/>
  <c r="AQ840" i="4" s="1"/>
  <c r="AT830" i="4"/>
  <c r="AE830" i="4"/>
  <c r="AT828" i="4"/>
  <c r="AO828" i="4"/>
  <c r="AQ828" i="4" s="1"/>
  <c r="AT824" i="4"/>
  <c r="AW824" i="4"/>
  <c r="AO824" i="4"/>
  <c r="AQ824" i="4" s="1"/>
  <c r="AW809" i="4"/>
  <c r="AX809" i="4" s="1"/>
  <c r="AZ809" i="4" s="1"/>
  <c r="AO809" i="4"/>
  <c r="AQ809" i="4" s="1"/>
  <c r="AE809" i="4"/>
  <c r="AT798" i="4"/>
  <c r="AE798" i="4"/>
  <c r="AT776" i="4"/>
  <c r="AW776" i="4"/>
  <c r="AW744" i="4"/>
  <c r="AT744" i="4"/>
  <c r="AW737" i="4"/>
  <c r="AO737" i="4"/>
  <c r="AQ737" i="4" s="1"/>
  <c r="AT718" i="4"/>
  <c r="AW718" i="4"/>
  <c r="AW716" i="4"/>
  <c r="AX716" i="4" s="1"/>
  <c r="AZ716" i="4" s="1"/>
  <c r="AO716" i="4"/>
  <c r="AQ716" i="4" s="1"/>
  <c r="AW709" i="4"/>
  <c r="AX709" i="4" s="1"/>
  <c r="AZ709" i="4" s="1"/>
  <c r="AO709" i="4"/>
  <c r="AQ709" i="4" s="1"/>
  <c r="AT676" i="4"/>
  <c r="AW676" i="4"/>
  <c r="AO676" i="4"/>
  <c r="AQ676" i="4" s="1"/>
  <c r="AE676" i="4"/>
  <c r="AW665" i="4"/>
  <c r="AT665" i="4"/>
  <c r="AW653" i="4"/>
  <c r="AO653" i="4"/>
  <c r="AQ653" i="4" s="1"/>
  <c r="AE653" i="4"/>
  <c r="AW617" i="4"/>
  <c r="AX617" i="4" s="1"/>
  <c r="AZ617" i="4" s="1"/>
  <c r="AE617" i="4"/>
  <c r="AT596" i="4"/>
  <c r="AW596" i="4"/>
  <c r="AT580" i="4"/>
  <c r="AW580" i="4"/>
  <c r="AE580" i="4"/>
  <c r="AW568" i="4"/>
  <c r="AO568" i="4"/>
  <c r="AQ568" i="4" s="1"/>
  <c r="AW565" i="4"/>
  <c r="AX565" i="4" s="1"/>
  <c r="AZ565" i="4" s="1"/>
  <c r="AO565" i="4"/>
  <c r="AQ565" i="4" s="1"/>
  <c r="AW549" i="4"/>
  <c r="AT549" i="4"/>
  <c r="AT542" i="4"/>
  <c r="AX542" i="4" s="1"/>
  <c r="AE542" i="4"/>
  <c r="AW446" i="4"/>
  <c r="AT446" i="4"/>
  <c r="AT413" i="4"/>
  <c r="AE413" i="4"/>
  <c r="AT376" i="4"/>
  <c r="AW376" i="4"/>
  <c r="AT365" i="4"/>
  <c r="AW365" i="4"/>
  <c r="AW354" i="4"/>
  <c r="AE354" i="4"/>
  <c r="AT334" i="4"/>
  <c r="AW334" i="4"/>
  <c r="AT328" i="4"/>
  <c r="AO328" i="4"/>
  <c r="AQ328" i="4" s="1"/>
  <c r="AW262" i="4"/>
  <c r="AO262" i="4"/>
  <c r="AQ262" i="4" s="1"/>
  <c r="AW258" i="4"/>
  <c r="AX258" i="4" s="1"/>
  <c r="AZ258" i="4" s="1"/>
  <c r="AO258" i="4"/>
  <c r="AQ258" i="4" s="1"/>
  <c r="AT254" i="4"/>
  <c r="AW254" i="4"/>
  <c r="AE254" i="4"/>
  <c r="AW246" i="4"/>
  <c r="AT246" i="4"/>
  <c r="AT206" i="4"/>
  <c r="AO206" i="4"/>
  <c r="AQ206" i="4" s="1"/>
  <c r="AT198" i="4"/>
  <c r="AO198" i="4"/>
  <c r="AQ198" i="4" s="1"/>
  <c r="AT184" i="4"/>
  <c r="AE184" i="4"/>
  <c r="AT152" i="4"/>
  <c r="AO152" i="4"/>
  <c r="AQ152" i="4" s="1"/>
  <c r="AE152" i="4"/>
  <c r="AK68" i="4"/>
  <c r="AO68" i="4"/>
  <c r="AW68" i="4" s="1"/>
  <c r="AO1099" i="4"/>
  <c r="AQ1099" i="4" s="1"/>
  <c r="AU1099" i="4"/>
  <c r="AO1107" i="4"/>
  <c r="AQ1107" i="4" s="1"/>
  <c r="AV1107" i="4"/>
  <c r="AO1127" i="4"/>
  <c r="AQ1127" i="4" s="1"/>
  <c r="AV1127" i="4"/>
  <c r="AO1135" i="4"/>
  <c r="AQ1135" i="4" s="1"/>
  <c r="AU1135" i="4"/>
  <c r="AO1155" i="4"/>
  <c r="AQ1155" i="4" s="1"/>
  <c r="AU1155" i="4"/>
  <c r="AR1158" i="4"/>
  <c r="AR1161" i="4"/>
  <c r="AR1166" i="4"/>
  <c r="AO1168" i="4"/>
  <c r="AQ1168" i="4" s="1"/>
  <c r="AV1168" i="4"/>
  <c r="AU1197" i="4"/>
  <c r="AX1077" i="4"/>
  <c r="AZ1077" i="4" s="1"/>
  <c r="AX1041" i="4"/>
  <c r="AX1003" i="4"/>
  <c r="AX979" i="4"/>
  <c r="AX974" i="4"/>
  <c r="AX938" i="4"/>
  <c r="AZ933" i="4"/>
  <c r="AZ817" i="4"/>
  <c r="AX636" i="4"/>
  <c r="AX562" i="4"/>
  <c r="AX558" i="4"/>
  <c r="AX556" i="4"/>
  <c r="AZ533" i="4"/>
  <c r="AZ521" i="4"/>
  <c r="AZ493" i="4"/>
  <c r="AX190" i="4"/>
  <c r="AZ190" i="4" s="1"/>
  <c r="AT756" i="4"/>
  <c r="AW756" i="4"/>
  <c r="AT692" i="4"/>
  <c r="AW692" i="4"/>
  <c r="AT628" i="4"/>
  <c r="AW628" i="4"/>
  <c r="AT564" i="4"/>
  <c r="AW564" i="4"/>
  <c r="AW386" i="4"/>
  <c r="AT386" i="4"/>
  <c r="AT349" i="4"/>
  <c r="AW349" i="4"/>
  <c r="AT310" i="4"/>
  <c r="AW310" i="4"/>
  <c r="AO1192" i="4"/>
  <c r="AQ1192" i="4" s="1"/>
  <c r="AU1192" i="4"/>
  <c r="AW1192" i="4"/>
  <c r="AX1192" i="4" s="1"/>
  <c r="AZ1192" i="4" s="1"/>
  <c r="AX1089" i="4"/>
  <c r="AX1065" i="4"/>
  <c r="AX1061" i="4"/>
  <c r="AX1049" i="4"/>
  <c r="AX1045" i="4"/>
  <c r="AX1031" i="4"/>
  <c r="AX1023" i="4"/>
  <c r="AX1015" i="4"/>
  <c r="AX1011" i="4"/>
  <c r="AX999" i="4"/>
  <c r="AX987" i="4"/>
  <c r="AX972" i="4"/>
  <c r="AX898" i="4"/>
  <c r="AX888" i="4"/>
  <c r="AX868" i="4"/>
  <c r="AX810" i="4"/>
  <c r="AX722" i="4"/>
  <c r="AX658" i="4"/>
  <c r="AX594" i="4"/>
  <c r="AX530" i="4"/>
  <c r="AX510" i="4"/>
  <c r="AZ505" i="4"/>
  <c r="AZ205" i="4"/>
  <c r="AX786" i="4"/>
  <c r="AX746" i="4"/>
  <c r="AX730" i="4"/>
  <c r="AX714" i="4"/>
  <c r="AX698" i="4"/>
  <c r="AX666" i="4"/>
  <c r="AX650" i="4"/>
  <c r="AX634" i="4"/>
  <c r="AX618" i="4"/>
  <c r="AX602" i="4"/>
  <c r="AX586" i="4"/>
  <c r="AX570" i="4"/>
  <c r="AX554" i="4"/>
  <c r="AX538" i="4"/>
  <c r="AX506" i="4"/>
  <c r="AX222" i="4"/>
  <c r="AZ222" i="4" s="1"/>
  <c r="Y120" i="7"/>
  <c r="V120" i="7" s="1"/>
  <c r="I18" i="10"/>
  <c r="I20" i="10"/>
  <c r="Y111" i="7"/>
  <c r="V111" i="7" s="1"/>
  <c r="H21" i="10"/>
  <c r="Z109" i="7"/>
  <c r="V109" i="7" s="1"/>
  <c r="H23" i="10"/>
  <c r="I34" i="10"/>
  <c r="I36" i="10"/>
  <c r="Y95" i="7"/>
  <c r="V95" i="7" s="1"/>
  <c r="H37" i="10"/>
  <c r="Z93" i="7"/>
  <c r="V93" i="7" s="1"/>
  <c r="H39" i="10"/>
  <c r="I46" i="10"/>
  <c r="I47" i="10"/>
  <c r="H48" i="10"/>
  <c r="Y80" i="7"/>
  <c r="V80" i="7" s="1"/>
  <c r="H50" i="10"/>
  <c r="I53" i="10"/>
  <c r="I55" i="10"/>
  <c r="Z72" i="7"/>
  <c r="V72" i="7" s="1"/>
  <c r="Y69" i="7"/>
  <c r="V69" i="7" s="1"/>
  <c r="Y63" i="7"/>
  <c r="Y59" i="7"/>
  <c r="V59" i="7" s="1"/>
  <c r="Z57" i="7"/>
  <c r="U57" i="7" s="1"/>
  <c r="J71" i="10" s="1"/>
  <c r="Z55" i="7"/>
  <c r="V55" i="7" s="1"/>
  <c r="Y70" i="7"/>
  <c r="V70" i="7" s="1"/>
  <c r="AF2" i="27"/>
  <c r="Z4" i="7"/>
  <c r="V4" i="7" s="1"/>
  <c r="L4" i="11"/>
  <c r="C6" i="11"/>
  <c r="L8" i="11"/>
  <c r="C10" i="11"/>
  <c r="L12" i="11"/>
  <c r="C14" i="11"/>
  <c r="L16" i="11"/>
  <c r="C18" i="11"/>
  <c r="C22" i="11"/>
  <c r="I2" i="10"/>
  <c r="I16" i="10"/>
  <c r="H17" i="10"/>
  <c r="Z113" i="7"/>
  <c r="V113" i="7" s="1"/>
  <c r="H19" i="10"/>
  <c r="I30" i="10"/>
  <c r="U101" i="7"/>
  <c r="I32" i="10"/>
  <c r="H33" i="10"/>
  <c r="Z97" i="7"/>
  <c r="V97" i="7" s="1"/>
  <c r="H35" i="10"/>
  <c r="H14" i="10"/>
  <c r="H13" i="10"/>
  <c r="K13" i="10" s="1"/>
  <c r="Z78" i="7"/>
  <c r="V78" i="7" s="1"/>
  <c r="H52" i="10"/>
  <c r="H54" i="10"/>
  <c r="Y73" i="7"/>
  <c r="Z64" i="7"/>
  <c r="V64" i="7" s="1"/>
  <c r="Z61" i="7"/>
  <c r="V61" i="7" s="1"/>
  <c r="AG2" i="27"/>
  <c r="L3" i="11"/>
  <c r="C5" i="11"/>
  <c r="B6" i="11"/>
  <c r="L7" i="11"/>
  <c r="C9" i="11"/>
  <c r="B10" i="11"/>
  <c r="L11" i="11"/>
  <c r="C13" i="11"/>
  <c r="B14" i="11"/>
  <c r="L15" i="11"/>
  <c r="C17" i="11"/>
  <c r="B18" i="11"/>
  <c r="C21" i="11"/>
  <c r="B22" i="11"/>
  <c r="M26" i="22"/>
  <c r="M36" i="22" s="1"/>
  <c r="M37" i="22" s="1"/>
  <c r="H2" i="10"/>
  <c r="K2" i="10" s="1"/>
  <c r="H3" i="10"/>
  <c r="K3" i="10" s="1"/>
  <c r="H15" i="10"/>
  <c r="I26" i="10"/>
  <c r="I28" i="10"/>
  <c r="H29" i="10"/>
  <c r="H31" i="10"/>
  <c r="I42" i="10"/>
  <c r="I44" i="10"/>
  <c r="U87" i="7"/>
  <c r="H46" i="10"/>
  <c r="H47" i="10"/>
  <c r="I57" i="10"/>
  <c r="U51" i="7"/>
  <c r="U46" i="7"/>
  <c r="C4" i="11"/>
  <c r="B5" i="11"/>
  <c r="L6" i="11"/>
  <c r="C8" i="11"/>
  <c r="B9" i="11"/>
  <c r="L10" i="11"/>
  <c r="C12" i="11"/>
  <c r="B13" i="11"/>
  <c r="L14" i="11"/>
  <c r="C16" i="11"/>
  <c r="B17" i="11"/>
  <c r="C20" i="11"/>
  <c r="B21" i="11"/>
  <c r="AD323" i="7"/>
  <c r="AG323" i="7" s="1"/>
  <c r="AD325" i="7"/>
  <c r="AG325" i="7" s="1"/>
  <c r="AD327" i="7"/>
  <c r="AD329" i="7"/>
  <c r="AD333" i="7"/>
  <c r="AG333" i="7" s="1"/>
  <c r="AD337" i="7"/>
  <c r="AG337" i="7" s="1"/>
  <c r="AD339" i="7"/>
  <c r="AG339" i="7" s="1"/>
  <c r="AD341" i="7"/>
  <c r="AG341" i="7" s="1"/>
  <c r="AD361" i="7"/>
  <c r="AG361" i="7" s="1"/>
  <c r="AD363" i="7"/>
  <c r="AG363" i="7" s="1"/>
  <c r="AD365" i="7"/>
  <c r="AG365" i="7" s="1"/>
  <c r="AD369" i="7"/>
  <c r="AG369" i="7" s="1"/>
  <c r="AD371" i="7"/>
  <c r="AD377" i="7"/>
  <c r="AG377" i="7" s="1"/>
  <c r="AD379" i="7"/>
  <c r="AD381" i="7"/>
  <c r="AG381" i="7" s="1"/>
  <c r="AD385" i="7"/>
  <c r="AD387" i="7"/>
  <c r="AG387" i="7" s="1"/>
  <c r="AD391" i="7"/>
  <c r="AD393" i="7"/>
  <c r="AG393" i="7" s="1"/>
  <c r="AD397" i="7"/>
  <c r="AG397" i="7" s="1"/>
  <c r="AD399" i="7"/>
  <c r="AD401" i="7"/>
  <c r="AD403" i="7"/>
  <c r="AD407" i="7"/>
  <c r="AD415" i="7"/>
  <c r="AG415" i="7" s="1"/>
  <c r="AD417" i="7"/>
  <c r="AG417" i="7" s="1"/>
  <c r="AD421" i="7"/>
  <c r="AG421" i="7" s="1"/>
  <c r="AD423" i="7"/>
  <c r="AG423" i="7" s="1"/>
  <c r="AD425" i="7"/>
  <c r="AG425" i="7" s="1"/>
  <c r="AD427" i="7"/>
  <c r="AG427" i="7" s="1"/>
  <c r="AD429" i="7"/>
  <c r="AD433" i="7"/>
  <c r="AG433" i="7" s="1"/>
  <c r="AD435" i="7"/>
  <c r="AG435" i="7" s="1"/>
  <c r="AD437" i="7"/>
  <c r="AG437" i="7" s="1"/>
  <c r="AD441" i="7"/>
  <c r="AD443" i="7"/>
  <c r="AD445" i="7"/>
  <c r="AG445" i="7" s="1"/>
  <c r="AD449" i="7"/>
  <c r="AG449" i="7" s="1"/>
  <c r="AD451" i="7"/>
  <c r="AG451" i="7" s="1"/>
  <c r="AD455" i="7"/>
  <c r="AG455" i="7" s="1"/>
  <c r="AD459" i="7"/>
  <c r="AG459" i="7" s="1"/>
  <c r="AD461" i="7"/>
  <c r="AG461" i="7" s="1"/>
  <c r="AD463" i="7"/>
  <c r="AG463" i="7" s="1"/>
  <c r="AD465" i="7"/>
  <c r="AG465" i="7" s="1"/>
  <c r="AD469" i="7"/>
  <c r="AG469" i="7" s="1"/>
  <c r="AD471" i="7"/>
  <c r="AG471" i="7" s="1"/>
  <c r="AD473" i="7"/>
  <c r="AG473" i="7" s="1"/>
  <c r="AD475" i="7"/>
  <c r="AD477" i="7"/>
  <c r="AD479" i="7"/>
  <c r="AD481" i="7"/>
  <c r="AD483" i="7"/>
  <c r="AG483" i="7" s="1"/>
  <c r="AD485" i="7"/>
  <c r="AD487" i="7"/>
  <c r="AG487" i="7" s="1"/>
  <c r="AD489" i="7"/>
  <c r="AG489" i="7" s="1"/>
  <c r="AD491" i="7"/>
  <c r="AG491" i="7" s="1"/>
  <c r="AD495" i="7"/>
  <c r="AG495" i="7" s="1"/>
  <c r="AD497" i="7"/>
  <c r="AG497" i="7" s="1"/>
  <c r="AD499" i="7"/>
  <c r="AG499" i="7" s="1"/>
  <c r="AD501" i="7"/>
  <c r="AG501" i="7" s="1"/>
  <c r="AD503" i="7"/>
  <c r="AG503" i="7" s="1"/>
  <c r="AD505" i="7"/>
  <c r="AG505" i="7" s="1"/>
  <c r="AD507" i="7"/>
  <c r="AG507" i="7" s="1"/>
  <c r="AD511" i="7"/>
  <c r="AG511" i="7" s="1"/>
  <c r="AD513" i="7"/>
  <c r="AD515" i="7"/>
  <c r="AG515" i="7" s="1"/>
  <c r="AD517" i="7"/>
  <c r="AD519" i="7"/>
  <c r="AD521" i="7"/>
  <c r="AD523" i="7"/>
  <c r="AG523" i="7" s="1"/>
  <c r="AD525" i="7"/>
  <c r="AG525" i="7" s="1"/>
  <c r="AD322" i="7"/>
  <c r="AG322" i="7" s="1"/>
  <c r="AD324" i="7"/>
  <c r="AG324" i="7" s="1"/>
  <c r="AD326" i="7"/>
  <c r="AG326" i="7" s="1"/>
  <c r="AD328" i="7"/>
  <c r="AG328" i="7" s="1"/>
  <c r="AD330" i="7"/>
  <c r="AG330" i="7" s="1"/>
  <c r="AD334" i="7"/>
  <c r="AG334" i="7" s="1"/>
  <c r="AD336" i="7"/>
  <c r="AG336" i="7" s="1"/>
  <c r="AD340" i="7"/>
  <c r="AD346" i="7"/>
  <c r="AG346" i="7" s="1"/>
  <c r="AD348" i="7"/>
  <c r="AG348" i="7" s="1"/>
  <c r="AD358" i="7"/>
  <c r="AG358" i="7" s="1"/>
  <c r="AD360" i="7"/>
  <c r="AG360" i="7" s="1"/>
  <c r="AD362" i="7"/>
  <c r="AG362" i="7" s="1"/>
  <c r="AD364" i="7"/>
  <c r="AG364" i="7" s="1"/>
  <c r="AD366" i="7"/>
  <c r="AG366" i="7" s="1"/>
  <c r="AD370" i="7"/>
  <c r="AG370" i="7" s="1"/>
  <c r="AD372" i="7"/>
  <c r="AG372" i="7" s="1"/>
  <c r="AD374" i="7"/>
  <c r="AG374" i="7" s="1"/>
  <c r="AD378" i="7"/>
  <c r="AG378" i="7" s="1"/>
  <c r="AD380" i="7"/>
  <c r="AD384" i="7"/>
  <c r="AG384" i="7" s="1"/>
  <c r="AD388" i="7"/>
  <c r="AD390" i="7"/>
  <c r="AD394" i="7"/>
  <c r="AG394" i="7" s="1"/>
  <c r="AD400" i="7"/>
  <c r="AG400" i="7" s="1"/>
  <c r="AD404" i="7"/>
  <c r="AD406" i="7"/>
  <c r="AD414" i="7"/>
  <c r="AD416" i="7"/>
  <c r="AG416" i="7" s="1"/>
  <c r="AD420" i="7"/>
  <c r="AD422" i="7"/>
  <c r="AG422" i="7" s="1"/>
  <c r="AD424" i="7"/>
  <c r="AG424" i="7" s="1"/>
  <c r="AD426" i="7"/>
  <c r="AG426" i="7" s="1"/>
  <c r="AD428" i="7"/>
  <c r="AG428" i="7" s="1"/>
  <c r="AD430" i="7"/>
  <c r="AG430" i="7" s="1"/>
  <c r="AD434" i="7"/>
  <c r="AG434" i="7" s="1"/>
  <c r="AD436" i="7"/>
  <c r="AG436" i="7" s="1"/>
  <c r="AD438" i="7"/>
  <c r="AG438" i="7" s="1"/>
  <c r="AD440" i="7"/>
  <c r="AG440" i="7" s="1"/>
  <c r="AD444" i="7"/>
  <c r="AD448" i="7"/>
  <c r="AG448" i="7" s="1"/>
  <c r="AD452" i="7"/>
  <c r="AG452" i="7" s="1"/>
  <c r="AD454" i="7"/>
  <c r="AG454" i="7" s="1"/>
  <c r="AD456" i="7"/>
  <c r="AD458" i="7"/>
  <c r="AG458" i="7" s="1"/>
  <c r="AD462" i="7"/>
  <c r="AG462" i="7" s="1"/>
  <c r="AD464" i="7"/>
  <c r="AD466" i="7"/>
  <c r="AG466" i="7" s="1"/>
  <c r="AD470" i="7"/>
  <c r="AG470" i="7" s="1"/>
  <c r="AD472" i="7"/>
  <c r="AG472" i="7" s="1"/>
  <c r="AD474" i="7"/>
  <c r="AG474" i="7" s="1"/>
  <c r="AD476" i="7"/>
  <c r="AD478" i="7"/>
  <c r="AD480" i="7"/>
  <c r="AG480" i="7" s="1"/>
  <c r="AD482" i="7"/>
  <c r="AD484" i="7"/>
  <c r="AG484" i="7" s="1"/>
  <c r="AD486" i="7"/>
  <c r="AG486" i="7" s="1"/>
  <c r="AD488" i="7"/>
  <c r="AG488" i="7" s="1"/>
  <c r="AD490" i="7"/>
  <c r="AD492" i="7"/>
  <c r="AG492" i="7" s="1"/>
  <c r="AD494" i="7"/>
  <c r="AG494" i="7" s="1"/>
  <c r="AD496" i="7"/>
  <c r="AG496" i="7" s="1"/>
  <c r="AD498" i="7"/>
  <c r="AG498" i="7" s="1"/>
  <c r="AD500" i="7"/>
  <c r="AD502" i="7"/>
  <c r="AD504" i="7"/>
  <c r="AG504" i="7" s="1"/>
  <c r="AD506" i="7"/>
  <c r="AD508" i="7"/>
  <c r="AD512" i="7"/>
  <c r="AG512" i="7" s="1"/>
  <c r="AD514" i="7"/>
  <c r="AG514" i="7" s="1"/>
  <c r="AD516" i="7"/>
  <c r="AG516" i="7" s="1"/>
  <c r="AD518" i="7"/>
  <c r="AG518" i="7" s="1"/>
  <c r="AD520" i="7"/>
  <c r="AD522" i="7"/>
  <c r="AG522" i="7" s="1"/>
  <c r="AD524" i="7"/>
  <c r="AG524" i="7" s="1"/>
  <c r="AD526" i="7"/>
  <c r="AG526" i="7" s="1"/>
  <c r="I22" i="10"/>
  <c r="I24" i="10"/>
  <c r="U107" i="7"/>
  <c r="H25" i="10"/>
  <c r="H27" i="10"/>
  <c r="I38" i="10"/>
  <c r="I40" i="10"/>
  <c r="H41" i="10"/>
  <c r="H43" i="10"/>
  <c r="I49" i="10"/>
  <c r="I51" i="10"/>
  <c r="H56" i="10"/>
  <c r="Z53" i="7"/>
  <c r="V53" i="7" s="1"/>
  <c r="C3" i="11"/>
  <c r="B4" i="11"/>
  <c r="L5" i="11"/>
  <c r="C7" i="11"/>
  <c r="B8" i="11"/>
  <c r="L9" i="11"/>
  <c r="C11" i="11"/>
  <c r="B12" i="11"/>
  <c r="L13" i="11"/>
  <c r="C15" i="11"/>
  <c r="B16" i="11"/>
  <c r="AH26" i="22"/>
  <c r="AH36" i="22" s="1"/>
  <c r="AH37" i="22" s="1"/>
  <c r="R66" i="22"/>
  <c r="AG506" i="7"/>
  <c r="AG500" i="7"/>
  <c r="AG429" i="7"/>
  <c r="AG269" i="7"/>
  <c r="AG213" i="7"/>
  <c r="AG205" i="7"/>
  <c r="AG519" i="7"/>
  <c r="AG235" i="7"/>
  <c r="AG520" i="7"/>
  <c r="AG312" i="7"/>
  <c r="AG517" i="7"/>
  <c r="AG485" i="7"/>
  <c r="AG482" i="7"/>
  <c r="AG441" i="7"/>
  <c r="AG401" i="7"/>
  <c r="AG385" i="7"/>
  <c r="AG329" i="7"/>
  <c r="AG38" i="1"/>
  <c r="AJ38" i="1" s="1"/>
  <c r="AK38" i="1" s="1"/>
  <c r="AG10" i="1"/>
  <c r="AJ10" i="1" s="1"/>
  <c r="AK10" i="1" s="1"/>
  <c r="BE10" i="1" s="1"/>
  <c r="AT46" i="1"/>
  <c r="AW46" i="1"/>
  <c r="AG443" i="7"/>
  <c r="AG399" i="7"/>
  <c r="AG391" i="7"/>
  <c r="AT26" i="1"/>
  <c r="AW26" i="1"/>
  <c r="AT29" i="1"/>
  <c r="AW29" i="1"/>
  <c r="AG508" i="7"/>
  <c r="AG490" i="7"/>
  <c r="AG476" i="7"/>
  <c r="AG464" i="7"/>
  <c r="AG444" i="7"/>
  <c r="AG404" i="7"/>
  <c r="AG388" i="7"/>
  <c r="AG380" i="7"/>
  <c r="AG340" i="7"/>
  <c r="AG33" i="1"/>
  <c r="AJ33" i="1" s="1"/>
  <c r="AK33" i="1" s="1"/>
  <c r="AT38" i="1"/>
  <c r="AW38" i="1"/>
  <c r="AT25" i="1"/>
  <c r="AW25" i="1"/>
  <c r="AG42" i="1"/>
  <c r="AJ42" i="1" s="1"/>
  <c r="AK42" i="1" s="1"/>
  <c r="AG8" i="1"/>
  <c r="AJ8" i="1" s="1"/>
  <c r="AK8" i="1" s="1"/>
  <c r="AT42" i="1"/>
  <c r="AW42" i="1"/>
  <c r="AG502" i="7"/>
  <c r="AY38" i="1"/>
  <c r="AG17" i="1"/>
  <c r="AJ17" i="1" s="1"/>
  <c r="AK17" i="1" s="1"/>
  <c r="J57" i="22"/>
  <c r="K9" i="10"/>
  <c r="AG11" i="1"/>
  <c r="AJ11" i="1" s="1"/>
  <c r="AK11" i="1" s="1"/>
  <c r="AG19" i="1"/>
  <c r="AJ19" i="1" s="1"/>
  <c r="AK19" i="1" s="1"/>
  <c r="AG32" i="1"/>
  <c r="AJ32" i="1" s="1"/>
  <c r="AK32" i="1" s="1"/>
  <c r="B5" i="10"/>
  <c r="B7" i="10"/>
  <c r="B9" i="10"/>
  <c r="B11" i="10"/>
  <c r="B13" i="10"/>
  <c r="B15" i="10"/>
  <c r="C16" i="10"/>
  <c r="B21" i="10"/>
  <c r="C22" i="10"/>
  <c r="B23" i="10"/>
  <c r="C24" i="10"/>
  <c r="B29" i="10"/>
  <c r="C30" i="10"/>
  <c r="B31" i="10"/>
  <c r="C32" i="10"/>
  <c r="B37" i="10"/>
  <c r="C38" i="10"/>
  <c r="B39" i="10"/>
  <c r="C40" i="10"/>
  <c r="B45" i="10"/>
  <c r="B47" i="10"/>
  <c r="C57" i="10"/>
  <c r="B59" i="10"/>
  <c r="B61" i="10"/>
  <c r="B68" i="10"/>
  <c r="C69" i="10"/>
  <c r="B76" i="10"/>
  <c r="C77" i="10"/>
  <c r="AV10" i="1"/>
  <c r="AV13" i="1"/>
  <c r="AV18" i="1"/>
  <c r="AV21" i="1"/>
  <c r="AV25" i="1"/>
  <c r="AV26" i="1"/>
  <c r="AY27" i="1"/>
  <c r="AV29" i="1"/>
  <c r="AV30" i="1"/>
  <c r="AV34" i="1"/>
  <c r="AY35" i="1"/>
  <c r="AV42" i="1"/>
  <c r="AV45" i="1"/>
  <c r="AV46" i="1"/>
  <c r="C3" i="10"/>
  <c r="B17" i="10"/>
  <c r="C18" i="10"/>
  <c r="B19" i="10"/>
  <c r="C20" i="10"/>
  <c r="B25" i="10"/>
  <c r="C26" i="10"/>
  <c r="B27" i="10"/>
  <c r="C28" i="10"/>
  <c r="B33" i="10"/>
  <c r="C34" i="10"/>
  <c r="B35" i="10"/>
  <c r="C36" i="10"/>
  <c r="B41" i="10"/>
  <c r="C42" i="10"/>
  <c r="B43" i="10"/>
  <c r="C44" i="10"/>
  <c r="C46" i="10"/>
  <c r="C47" i="10"/>
  <c r="C59" i="10"/>
  <c r="C65" i="10"/>
  <c r="B72" i="10"/>
  <c r="C73" i="10"/>
  <c r="AV9" i="1"/>
  <c r="AY10" i="1"/>
  <c r="AY11" i="1"/>
  <c r="AV14" i="1"/>
  <c r="AV17" i="1"/>
  <c r="AY18" i="1"/>
  <c r="AY19" i="1"/>
  <c r="AV22" i="1"/>
  <c r="AY26" i="1"/>
  <c r="AY30" i="1"/>
  <c r="AV33" i="1"/>
  <c r="AY34" i="1"/>
  <c r="AV37" i="1"/>
  <c r="AV38" i="1"/>
  <c r="AV41" i="1"/>
  <c r="AY42" i="1"/>
  <c r="AY43" i="1"/>
  <c r="AY46" i="1"/>
  <c r="AO144" i="4"/>
  <c r="AQ144" i="4" s="1"/>
  <c r="AO136" i="4"/>
  <c r="AQ136" i="4" s="1"/>
  <c r="AO134" i="4"/>
  <c r="AQ134" i="4" s="1"/>
  <c r="AO130" i="4"/>
  <c r="AQ130" i="4" s="1"/>
  <c r="AW140" i="4"/>
  <c r="AW133" i="4"/>
  <c r="AT130" i="4"/>
  <c r="AX130" i="4" s="1"/>
  <c r="AZ130" i="4" s="1"/>
  <c r="AV46" i="4"/>
  <c r="AZ1089" i="4"/>
  <c r="AO1089" i="4"/>
  <c r="AQ1089" i="4" s="1"/>
  <c r="AO1081" i="4"/>
  <c r="AQ1081" i="4" s="1"/>
  <c r="AO1075" i="4"/>
  <c r="AQ1075" i="4" s="1"/>
  <c r="AO1072" i="4"/>
  <c r="AQ1072" i="4" s="1"/>
  <c r="AO1065" i="4"/>
  <c r="AQ1065" i="4" s="1"/>
  <c r="AO1061" i="4"/>
  <c r="AQ1061" i="4" s="1"/>
  <c r="AO1059" i="4"/>
  <c r="AQ1059" i="4" s="1"/>
  <c r="AO1053" i="4"/>
  <c r="AQ1053" i="4" s="1"/>
  <c r="AO1049" i="4"/>
  <c r="AQ1049" i="4" s="1"/>
  <c r="AO1045" i="4"/>
  <c r="AQ1045" i="4" s="1"/>
  <c r="AO1040" i="4"/>
  <c r="AQ1040" i="4" s="1"/>
  <c r="AO1035" i="4"/>
  <c r="AQ1035" i="4" s="1"/>
  <c r="AO1031" i="4"/>
  <c r="AQ1031" i="4" s="1"/>
  <c r="AO1023" i="4"/>
  <c r="AQ1023" i="4" s="1"/>
  <c r="AO1011" i="4"/>
  <c r="AQ1011" i="4" s="1"/>
  <c r="AO1005" i="4"/>
  <c r="AQ1005" i="4" s="1"/>
  <c r="AO1001" i="4"/>
  <c r="AQ1001" i="4" s="1"/>
  <c r="AX1184" i="4"/>
  <c r="AX1180" i="4"/>
  <c r="AX1168" i="4"/>
  <c r="AX1164" i="4"/>
  <c r="AX1161" i="4"/>
  <c r="AZ1161" i="4" s="1"/>
  <c r="AX1160" i="4"/>
  <c r="AX1147" i="4"/>
  <c r="AX1131" i="4"/>
  <c r="AX1119" i="4"/>
  <c r="AZ1119" i="4" s="1"/>
  <c r="AX1087" i="4"/>
  <c r="AX1071" i="4"/>
  <c r="AZ1071" i="4" s="1"/>
  <c r="AX1007" i="4"/>
  <c r="AT969" i="4"/>
  <c r="AX969" i="4" s="1"/>
  <c r="AZ969" i="4" s="1"/>
  <c r="AT965" i="4"/>
  <c r="AX965" i="4" s="1"/>
  <c r="AZ965" i="4" s="1"/>
  <c r="AX960" i="4"/>
  <c r="AT957" i="4"/>
  <c r="AX957" i="4" s="1"/>
  <c r="AZ957" i="4" s="1"/>
  <c r="AT955" i="4"/>
  <c r="AX955" i="4" s="1"/>
  <c r="AZ955" i="4" s="1"/>
  <c r="AX944" i="4"/>
  <c r="AT941" i="4"/>
  <c r="AX941" i="4" s="1"/>
  <c r="AZ941" i="4" s="1"/>
  <c r="AT939" i="4"/>
  <c r="AX939" i="4" s="1"/>
  <c r="AX936" i="4"/>
  <c r="AT929" i="4"/>
  <c r="AX929" i="4" s="1"/>
  <c r="AZ929" i="4" s="1"/>
  <c r="AX924" i="4"/>
  <c r="AT921" i="4"/>
  <c r="AX921" i="4" s="1"/>
  <c r="AZ921" i="4" s="1"/>
  <c r="AT917" i="4"/>
  <c r="AX917" i="4" s="1"/>
  <c r="AZ917" i="4" s="1"/>
  <c r="AT913" i="4"/>
  <c r="AX913" i="4" s="1"/>
  <c r="AZ913" i="4" s="1"/>
  <c r="AT905" i="4"/>
  <c r="AX905" i="4" s="1"/>
  <c r="AZ905" i="4" s="1"/>
  <c r="AT901" i="4"/>
  <c r="AX901" i="4" s="1"/>
  <c r="AZ901" i="4" s="1"/>
  <c r="AX896" i="4"/>
  <c r="AT893" i="4"/>
  <c r="AX893" i="4" s="1"/>
  <c r="AZ893" i="4" s="1"/>
  <c r="AT891" i="4"/>
  <c r="AX891" i="4" s="1"/>
  <c r="AZ891" i="4" s="1"/>
  <c r="AX880" i="4"/>
  <c r="AT877" i="4"/>
  <c r="AX877" i="4" s="1"/>
  <c r="AZ877" i="4" s="1"/>
  <c r="AT875" i="4"/>
  <c r="AX875" i="4" s="1"/>
  <c r="AZ875" i="4" s="1"/>
  <c r="AX872" i="4"/>
  <c r="AT865" i="4"/>
  <c r="AX865" i="4" s="1"/>
  <c r="AZ865" i="4" s="1"/>
  <c r="AX860" i="4"/>
  <c r="AT857" i="4"/>
  <c r="AX857" i="4" s="1"/>
  <c r="AZ857" i="4" s="1"/>
  <c r="AT853" i="4"/>
  <c r="AX853" i="4" s="1"/>
  <c r="AZ853" i="4" s="1"/>
  <c r="AT849" i="4"/>
  <c r="AX849" i="4" s="1"/>
  <c r="AZ849" i="4" s="1"/>
  <c r="AT841" i="4"/>
  <c r="AX841" i="4" s="1"/>
  <c r="AZ841" i="4" s="1"/>
  <c r="AT837" i="4"/>
  <c r="AX837" i="4" s="1"/>
  <c r="AZ837" i="4" s="1"/>
  <c r="AX832" i="4"/>
  <c r="AT829" i="4"/>
  <c r="AX829" i="4" s="1"/>
  <c r="AZ829" i="4" s="1"/>
  <c r="AT827" i="4"/>
  <c r="AX827" i="4" s="1"/>
  <c r="AZ827" i="4" s="1"/>
  <c r="AX816" i="4"/>
  <c r="AT813" i="4"/>
  <c r="AX813" i="4" s="1"/>
  <c r="AZ813" i="4" s="1"/>
  <c r="AT811" i="4"/>
  <c r="AX811" i="4" s="1"/>
  <c r="AX808" i="4"/>
  <c r="AT801" i="4"/>
  <c r="AX801" i="4" s="1"/>
  <c r="AZ801" i="4" s="1"/>
  <c r="AX796" i="4"/>
  <c r="AT793" i="4"/>
  <c r="AX793" i="4" s="1"/>
  <c r="AZ793" i="4" s="1"/>
  <c r="AT789" i="4"/>
  <c r="AX789" i="4" s="1"/>
  <c r="AZ789" i="4" s="1"/>
  <c r="AT785" i="4"/>
  <c r="AX785" i="4" s="1"/>
  <c r="AZ785" i="4" s="1"/>
  <c r="AT777" i="4"/>
  <c r="AX777" i="4" s="1"/>
  <c r="AZ777" i="4" s="1"/>
  <c r="AT773" i="4"/>
  <c r="AX773" i="4" s="1"/>
  <c r="AZ773" i="4" s="1"/>
  <c r="AX768" i="4"/>
  <c r="AT765" i="4"/>
  <c r="AX765" i="4" s="1"/>
  <c r="AZ765" i="4" s="1"/>
  <c r="AT763" i="4"/>
  <c r="AX763" i="4" s="1"/>
  <c r="AZ763" i="4" s="1"/>
  <c r="AX760" i="4"/>
  <c r="AT753" i="4"/>
  <c r="AX753" i="4" s="1"/>
  <c r="AZ753" i="4" s="1"/>
  <c r="AT749" i="4"/>
  <c r="AX749" i="4" s="1"/>
  <c r="AZ749" i="4" s="1"/>
  <c r="AT747" i="4"/>
  <c r="AX747" i="4" s="1"/>
  <c r="AX744" i="4"/>
  <c r="AT737" i="4"/>
  <c r="AT733" i="4"/>
  <c r="AX733" i="4" s="1"/>
  <c r="AZ733" i="4" s="1"/>
  <c r="AT731" i="4"/>
  <c r="AX731" i="4" s="1"/>
  <c r="AZ731" i="4" s="1"/>
  <c r="AX728" i="4"/>
  <c r="AT721" i="4"/>
  <c r="AX721" i="4" s="1"/>
  <c r="AZ721" i="4" s="1"/>
  <c r="AT717" i="4"/>
  <c r="AX717" i="4" s="1"/>
  <c r="AZ717" i="4" s="1"/>
  <c r="AT715" i="4"/>
  <c r="AX715" i="4" s="1"/>
  <c r="AX712" i="4"/>
  <c r="AT705" i="4"/>
  <c r="AX705" i="4" s="1"/>
  <c r="AZ705" i="4" s="1"/>
  <c r="AT701" i="4"/>
  <c r="AX701" i="4" s="1"/>
  <c r="AZ701" i="4" s="1"/>
  <c r="AT699" i="4"/>
  <c r="AX699" i="4" s="1"/>
  <c r="AZ699" i="4" s="1"/>
  <c r="AX696" i="4"/>
  <c r="AT689" i="4"/>
  <c r="AX689" i="4" s="1"/>
  <c r="AZ689" i="4" s="1"/>
  <c r="AT685" i="4"/>
  <c r="AX685" i="4" s="1"/>
  <c r="AZ685" i="4" s="1"/>
  <c r="AT683" i="4"/>
  <c r="AX683" i="4" s="1"/>
  <c r="AX680" i="4"/>
  <c r="AT673" i="4"/>
  <c r="AX673" i="4" s="1"/>
  <c r="AZ673" i="4" s="1"/>
  <c r="AT669" i="4"/>
  <c r="AX669" i="4" s="1"/>
  <c r="AZ669" i="4" s="1"/>
  <c r="AT667" i="4"/>
  <c r="AX667" i="4" s="1"/>
  <c r="AZ667" i="4" s="1"/>
  <c r="AX664" i="4"/>
  <c r="AT657" i="4"/>
  <c r="AX657" i="4" s="1"/>
  <c r="AZ657" i="4" s="1"/>
  <c r="AT653" i="4"/>
  <c r="AX653" i="4" s="1"/>
  <c r="AZ653" i="4" s="1"/>
  <c r="AT651" i="4"/>
  <c r="AX651" i="4" s="1"/>
  <c r="AX648" i="4"/>
  <c r="AT641" i="4"/>
  <c r="AX641" i="4" s="1"/>
  <c r="AZ641" i="4" s="1"/>
  <c r="AT637" i="4"/>
  <c r="AX637" i="4" s="1"/>
  <c r="AZ637" i="4" s="1"/>
  <c r="AT635" i="4"/>
  <c r="AX635" i="4" s="1"/>
  <c r="AZ635" i="4" s="1"/>
  <c r="AX632" i="4"/>
  <c r="AT625" i="4"/>
  <c r="AX625" i="4" s="1"/>
  <c r="AZ625" i="4" s="1"/>
  <c r="AT621" i="4"/>
  <c r="AX621" i="4" s="1"/>
  <c r="AZ621" i="4" s="1"/>
  <c r="AT619" i="4"/>
  <c r="AX619" i="4" s="1"/>
  <c r="AX616" i="4"/>
  <c r="AT609" i="4"/>
  <c r="AX609" i="4" s="1"/>
  <c r="AZ609" i="4" s="1"/>
  <c r="AT605" i="4"/>
  <c r="AX605" i="4" s="1"/>
  <c r="AZ605" i="4" s="1"/>
  <c r="AT603" i="4"/>
  <c r="AX603" i="4" s="1"/>
  <c r="AZ603" i="4" s="1"/>
  <c r="AX600" i="4"/>
  <c r="AT593" i="4"/>
  <c r="AX593" i="4" s="1"/>
  <c r="AZ593" i="4" s="1"/>
  <c r="AT589" i="4"/>
  <c r="AX589" i="4" s="1"/>
  <c r="AZ589" i="4" s="1"/>
  <c r="AT587" i="4"/>
  <c r="AX587" i="4" s="1"/>
  <c r="AX584" i="4"/>
  <c r="AT577" i="4"/>
  <c r="AX577" i="4" s="1"/>
  <c r="AZ577" i="4" s="1"/>
  <c r="AT573" i="4"/>
  <c r="AX573" i="4" s="1"/>
  <c r="AZ573" i="4" s="1"/>
  <c r="AT571" i="4"/>
  <c r="AX571" i="4" s="1"/>
  <c r="AZ571" i="4" s="1"/>
  <c r="AX568" i="4"/>
  <c r="AT561" i="4"/>
  <c r="AX561" i="4" s="1"/>
  <c r="AZ561" i="4" s="1"/>
  <c r="AT557" i="4"/>
  <c r="AX557" i="4" s="1"/>
  <c r="AZ557" i="4" s="1"/>
  <c r="AT555" i="4"/>
  <c r="AX555" i="4" s="1"/>
  <c r="AX552" i="4"/>
  <c r="AT545" i="4"/>
  <c r="AX545" i="4" s="1"/>
  <c r="AZ545" i="4" s="1"/>
  <c r="AT541" i="4"/>
  <c r="AX541" i="4" s="1"/>
  <c r="AZ541" i="4" s="1"/>
  <c r="AT539" i="4"/>
  <c r="AX539" i="4" s="1"/>
  <c r="AZ539" i="4" s="1"/>
  <c r="AX536" i="4"/>
  <c r="AT529" i="4"/>
  <c r="AX529" i="4" s="1"/>
  <c r="AZ529" i="4" s="1"/>
  <c r="AT525" i="4"/>
  <c r="AX525" i="4" s="1"/>
  <c r="AZ525" i="4" s="1"/>
  <c r="AT523" i="4"/>
  <c r="AX523" i="4" s="1"/>
  <c r="AX520" i="4"/>
  <c r="AT513" i="4"/>
  <c r="AX513" i="4" s="1"/>
  <c r="AZ513" i="4" s="1"/>
  <c r="AT509" i="4"/>
  <c r="AX509" i="4" s="1"/>
  <c r="AZ509" i="4" s="1"/>
  <c r="AT507" i="4"/>
  <c r="AX507" i="4" s="1"/>
  <c r="AZ507" i="4" s="1"/>
  <c r="AX504" i="4"/>
  <c r="AW501" i="4"/>
  <c r="AX501" i="4" s="1"/>
  <c r="AZ501" i="4" s="1"/>
  <c r="AW492" i="4"/>
  <c r="AW485" i="4"/>
  <c r="AX485" i="4" s="1"/>
  <c r="AZ485" i="4" s="1"/>
  <c r="AT482" i="4"/>
  <c r="AX482" i="4" s="1"/>
  <c r="AZ482" i="4" s="1"/>
  <c r="AW473" i="4"/>
  <c r="AW460" i="4"/>
  <c r="AW453" i="4"/>
  <c r="AX453" i="4" s="1"/>
  <c r="AZ453" i="4" s="1"/>
  <c r="AT450" i="4"/>
  <c r="AX450" i="4" s="1"/>
  <c r="AZ450" i="4" s="1"/>
  <c r="AW445" i="4"/>
  <c r="AX445" i="4" s="1"/>
  <c r="AZ445" i="4" s="1"/>
  <c r="AW441" i="4"/>
  <c r="AW431" i="4"/>
  <c r="AX431" i="4" s="1"/>
  <c r="AW429" i="4"/>
  <c r="AX429" i="4" s="1"/>
  <c r="AZ429" i="4" s="1"/>
  <c r="AW413" i="4"/>
  <c r="AX413" i="4" s="1"/>
  <c r="AZ413" i="4" s="1"/>
  <c r="AW405" i="4"/>
  <c r="AX405" i="4" s="1"/>
  <c r="AZ405" i="4" s="1"/>
  <c r="AW399" i="4"/>
  <c r="AX399" i="4" s="1"/>
  <c r="AW397" i="4"/>
  <c r="AX397" i="4" s="1"/>
  <c r="AZ397" i="4" s="1"/>
  <c r="AW373" i="4"/>
  <c r="AX373" i="4" s="1"/>
  <c r="AZ373" i="4" s="1"/>
  <c r="AW364" i="4"/>
  <c r="AW357" i="4"/>
  <c r="AX357" i="4" s="1"/>
  <c r="AZ357" i="4" s="1"/>
  <c r="AT354" i="4"/>
  <c r="AX354" i="4" s="1"/>
  <c r="AZ354" i="4" s="1"/>
  <c r="AW345" i="4"/>
  <c r="AW332" i="4"/>
  <c r="AW325" i="4"/>
  <c r="AX325" i="4" s="1"/>
  <c r="AZ325" i="4" s="1"/>
  <c r="AT322" i="4"/>
  <c r="AX322" i="4" s="1"/>
  <c r="AZ322" i="4" s="1"/>
  <c r="AW317" i="4"/>
  <c r="AX317" i="4" s="1"/>
  <c r="AZ317" i="4" s="1"/>
  <c r="AW313" i="4"/>
  <c r="AW303" i="4"/>
  <c r="AX303" i="4" s="1"/>
  <c r="AW301" i="4"/>
  <c r="AX301" i="4" s="1"/>
  <c r="AZ301" i="4" s="1"/>
  <c r="AW285" i="4"/>
  <c r="AX285" i="4" s="1"/>
  <c r="AZ285" i="4" s="1"/>
  <c r="AW277" i="4"/>
  <c r="AX277" i="4" s="1"/>
  <c r="AZ277" i="4" s="1"/>
  <c r="AW271" i="4"/>
  <c r="AX271" i="4" s="1"/>
  <c r="AW269" i="4"/>
  <c r="AX269" i="4" s="1"/>
  <c r="AZ269" i="4" s="1"/>
  <c r="AW245" i="4"/>
  <c r="AX245" i="4" s="1"/>
  <c r="AZ245" i="4" s="1"/>
  <c r="AW236" i="4"/>
  <c r="AW229" i="4"/>
  <c r="AX229" i="4" s="1"/>
  <c r="AZ229" i="4" s="1"/>
  <c r="AT226" i="4"/>
  <c r="AW217" i="4"/>
  <c r="AW204" i="4"/>
  <c r="AW197" i="4"/>
  <c r="AX197" i="4" s="1"/>
  <c r="AZ197" i="4" s="1"/>
  <c r="AT194" i="4"/>
  <c r="AX194" i="4" s="1"/>
  <c r="AZ194" i="4" s="1"/>
  <c r="AW189" i="4"/>
  <c r="AX189" i="4" s="1"/>
  <c r="AZ189" i="4" s="1"/>
  <c r="AW185" i="4"/>
  <c r="AW175" i="4"/>
  <c r="AX175" i="4" s="1"/>
  <c r="AW173" i="4"/>
  <c r="AX173" i="4" s="1"/>
  <c r="AZ173" i="4" s="1"/>
  <c r="AW157" i="4"/>
  <c r="AX157" i="4" s="1"/>
  <c r="AZ157" i="4" s="1"/>
  <c r="AW149" i="4"/>
  <c r="AX149" i="4" s="1"/>
  <c r="AZ149" i="4" s="1"/>
  <c r="AW143" i="4"/>
  <c r="AX143" i="4" s="1"/>
  <c r="AW141" i="4"/>
  <c r="AX141" i="4" s="1"/>
  <c r="AZ141" i="4" s="1"/>
  <c r="AZ1087" i="4"/>
  <c r="AZ1184" i="4"/>
  <c r="AX1151" i="4"/>
  <c r="AZ1151" i="4" s="1"/>
  <c r="AX1099" i="4"/>
  <c r="AZ1099" i="4" s="1"/>
  <c r="AX1083" i="4"/>
  <c r="AX1039" i="4"/>
  <c r="AX976" i="4"/>
  <c r="AX968" i="4"/>
  <c r="AX956" i="4"/>
  <c r="AX928" i="4"/>
  <c r="AX912" i="4"/>
  <c r="AX904" i="4"/>
  <c r="AX892" i="4"/>
  <c r="AX864" i="4"/>
  <c r="AX848" i="4"/>
  <c r="AX840" i="4"/>
  <c r="AX828" i="4"/>
  <c r="AX800" i="4"/>
  <c r="AX784" i="4"/>
  <c r="AX776" i="4"/>
  <c r="AX764" i="4"/>
  <c r="AX752" i="4"/>
  <c r="AX736" i="4"/>
  <c r="AX720" i="4"/>
  <c r="AX704" i="4"/>
  <c r="AX688" i="4"/>
  <c r="AX672" i="4"/>
  <c r="AX656" i="4"/>
  <c r="AX640" i="4"/>
  <c r="AX624" i="4"/>
  <c r="AX608" i="4"/>
  <c r="AX592" i="4"/>
  <c r="AX576" i="4"/>
  <c r="AX560" i="4"/>
  <c r="AX544" i="4"/>
  <c r="AX528" i="4"/>
  <c r="AX512" i="4"/>
  <c r="Y132" i="7"/>
  <c r="V142" i="7"/>
  <c r="V146" i="7"/>
  <c r="V154" i="7"/>
  <c r="V164" i="7"/>
  <c r="V168" i="7"/>
  <c r="V172" i="7"/>
  <c r="V176" i="7"/>
  <c r="V180" i="7"/>
  <c r="V184" i="7"/>
  <c r="V192" i="7"/>
  <c r="V199" i="7"/>
  <c r="V201" i="7"/>
  <c r="U216" i="7"/>
  <c r="U232" i="7"/>
  <c r="U246" i="7"/>
  <c r="U248" i="7"/>
  <c r="U262" i="7"/>
  <c r="U264" i="7"/>
  <c r="U270" i="7"/>
  <c r="U278" i="7"/>
  <c r="U280" i="7"/>
  <c r="U286" i="7"/>
  <c r="U314" i="7"/>
  <c r="U330" i="7"/>
  <c r="U346" i="7"/>
  <c r="U362" i="7"/>
  <c r="U378" i="7"/>
  <c r="U391" i="7"/>
  <c r="U488" i="7"/>
  <c r="U504" i="7"/>
  <c r="U520" i="7"/>
  <c r="Y136" i="7"/>
  <c r="V138" i="7"/>
  <c r="V144" i="7"/>
  <c r="Y148" i="7"/>
  <c r="V152" i="7"/>
  <c r="V160" i="7"/>
  <c r="V162" i="7"/>
  <c r="V166" i="7"/>
  <c r="V170" i="7"/>
  <c r="V174" i="7"/>
  <c r="V178" i="7"/>
  <c r="V186" i="7"/>
  <c r="U200" i="7"/>
  <c r="U206" i="7"/>
  <c r="V215" i="7"/>
  <c r="V223" i="7"/>
  <c r="V231" i="7"/>
  <c r="V239" i="7"/>
  <c r="V241" i="7"/>
  <c r="V247" i="7"/>
  <c r="V249" i="7"/>
  <c r="V255" i="7"/>
  <c r="V257" i="7"/>
  <c r="V263" i="7"/>
  <c r="V265" i="7"/>
  <c r="V271" i="7"/>
  <c r="V273" i="7"/>
  <c r="V279" i="7"/>
  <c r="V281" i="7"/>
  <c r="V287" i="7"/>
  <c r="U295" i="7"/>
  <c r="U327" i="7"/>
  <c r="U375" i="7"/>
  <c r="U440" i="7"/>
  <c r="Z2" i="7"/>
  <c r="U2" i="7" s="1"/>
  <c r="Y7" i="7"/>
  <c r="U7" i="7" s="1"/>
  <c r="Y11" i="7"/>
  <c r="U11" i="7" s="1"/>
  <c r="Y14" i="7"/>
  <c r="U14" i="7" s="1"/>
  <c r="Y17" i="7"/>
  <c r="U17" i="7" s="1"/>
  <c r="Y20" i="7"/>
  <c r="U20" i="7" s="1"/>
  <c r="Y22" i="7"/>
  <c r="Y24" i="7"/>
  <c r="U24" i="7" s="1"/>
  <c r="Y26" i="7"/>
  <c r="U26" i="7" s="1"/>
  <c r="Y28" i="7"/>
  <c r="U28" i="7" s="1"/>
  <c r="Y31" i="7"/>
  <c r="U31" i="7" s="1"/>
  <c r="Y43" i="7"/>
  <c r="V57" i="7"/>
  <c r="V127" i="7"/>
  <c r="V128" i="7"/>
  <c r="V129" i="7"/>
  <c r="V131" i="7"/>
  <c r="V133" i="7"/>
  <c r="V135" i="7"/>
  <c r="V139" i="7"/>
  <c r="V143" i="7"/>
  <c r="V147" i="7"/>
  <c r="V151" i="7"/>
  <c r="V153" i="7"/>
  <c r="V155" i="7"/>
  <c r="V159" i="7"/>
  <c r="V163" i="7"/>
  <c r="V167" i="7"/>
  <c r="V169" i="7"/>
  <c r="V171" i="7"/>
  <c r="V179" i="7"/>
  <c r="V183" i="7"/>
  <c r="V185" i="7"/>
  <c r="V187" i="7"/>
  <c r="V191" i="7"/>
  <c r="V193" i="7"/>
  <c r="Z194" i="7"/>
  <c r="V194" i="7" s="1"/>
  <c r="V195" i="7"/>
  <c r="U196" i="7"/>
  <c r="V203" i="7"/>
  <c r="U204" i="7"/>
  <c r="V205" i="7"/>
  <c r="V211" i="7"/>
  <c r="U212" i="7"/>
  <c r="V219" i="7"/>
  <c r="U220" i="7"/>
  <c r="V221" i="7"/>
  <c r="V227" i="7"/>
  <c r="U228" i="7"/>
  <c r="V235" i="7"/>
  <c r="U236" i="7"/>
  <c r="V237" i="7"/>
  <c r="V243" i="7"/>
  <c r="U244" i="7"/>
  <c r="V251" i="7"/>
  <c r="U252" i="7"/>
  <c r="V253" i="7"/>
  <c r="V259" i="7"/>
  <c r="U260" i="7"/>
  <c r="V267" i="7"/>
  <c r="U268" i="7"/>
  <c r="V269" i="7"/>
  <c r="V275" i="7"/>
  <c r="U276" i="7"/>
  <c r="V283" i="7"/>
  <c r="U284" i="7"/>
  <c r="V285" i="7"/>
  <c r="Y291" i="7"/>
  <c r="Y293" i="7"/>
  <c r="V293" i="7" s="1"/>
  <c r="U294" i="7"/>
  <c r="Y300" i="7"/>
  <c r="U300" i="7" s="1"/>
  <c r="Y302" i="7"/>
  <c r="U302" i="7" s="1"/>
  <c r="U306" i="7"/>
  <c r="Y307" i="7"/>
  <c r="Y309" i="7"/>
  <c r="V309" i="7" s="1"/>
  <c r="Y316" i="7"/>
  <c r="U316" i="7" s="1"/>
  <c r="Y318" i="7"/>
  <c r="U318" i="7" s="1"/>
  <c r="U319" i="7"/>
  <c r="U322" i="7"/>
  <c r="Y323" i="7"/>
  <c r="Y325" i="7"/>
  <c r="V325" i="7" s="1"/>
  <c r="U326" i="7"/>
  <c r="Y332" i="7"/>
  <c r="U332" i="7" s="1"/>
  <c r="Y334" i="7"/>
  <c r="U334" i="7" s="1"/>
  <c r="U338" i="7"/>
  <c r="Y339" i="7"/>
  <c r="Y341" i="7"/>
  <c r="V341" i="7" s="1"/>
  <c r="U342" i="7"/>
  <c r="Y348" i="7"/>
  <c r="U348" i="7" s="1"/>
  <c r="Y350" i="7"/>
  <c r="U350" i="7" s="1"/>
  <c r="U354" i="7"/>
  <c r="Y355" i="7"/>
  <c r="Y357" i="7"/>
  <c r="V357" i="7" s="1"/>
  <c r="U358" i="7"/>
  <c r="Y364" i="7"/>
  <c r="U364" i="7" s="1"/>
  <c r="Y366" i="7"/>
  <c r="U366" i="7" s="1"/>
  <c r="U370" i="7"/>
  <c r="Y371" i="7"/>
  <c r="Y373" i="7"/>
  <c r="V373" i="7" s="1"/>
  <c r="Y380" i="7"/>
  <c r="U380" i="7" s="1"/>
  <c r="Y382" i="7"/>
  <c r="U382" i="7" s="1"/>
  <c r="U383" i="7"/>
  <c r="U386" i="7"/>
  <c r="Y387" i="7"/>
  <c r="Y389" i="7"/>
  <c r="V389" i="7" s="1"/>
  <c r="U390" i="7"/>
  <c r="Y395" i="7"/>
  <c r="U395" i="7" s="1"/>
  <c r="Y397" i="7"/>
  <c r="Y399" i="7"/>
  <c r="U399" i="7" s="1"/>
  <c r="U400" i="7"/>
  <c r="Y402" i="7"/>
  <c r="Y404" i="7"/>
  <c r="V404" i="7" s="1"/>
  <c r="Y406" i="7"/>
  <c r="V406" i="7" s="1"/>
  <c r="U407" i="7"/>
  <c r="Y411" i="7"/>
  <c r="Y413" i="7"/>
  <c r="Y415" i="7"/>
  <c r="U415" i="7" s="1"/>
  <c r="U416" i="7"/>
  <c r="Y418" i="7"/>
  <c r="Y420" i="7"/>
  <c r="V420" i="7" s="1"/>
  <c r="Y422" i="7"/>
  <c r="V422" i="7" s="1"/>
  <c r="U423" i="7"/>
  <c r="Y427" i="7"/>
  <c r="Y429" i="7"/>
  <c r="Y431" i="7"/>
  <c r="U431" i="7" s="1"/>
  <c r="U432" i="7"/>
  <c r="Y434" i="7"/>
  <c r="Y436" i="7"/>
  <c r="V436" i="7" s="1"/>
  <c r="Y438" i="7"/>
  <c r="V438" i="7" s="1"/>
  <c r="U439" i="7"/>
  <c r="Y443" i="7"/>
  <c r="Y445" i="7"/>
  <c r="Y447" i="7"/>
  <c r="U447" i="7" s="1"/>
  <c r="U448" i="7"/>
  <c r="Y450" i="7"/>
  <c r="Y452" i="7"/>
  <c r="V452" i="7" s="1"/>
  <c r="Y454" i="7"/>
  <c r="V454" i="7" s="1"/>
  <c r="U455" i="7"/>
  <c r="Y459" i="7"/>
  <c r="Y461" i="7"/>
  <c r="Y463" i="7"/>
  <c r="U463" i="7" s="1"/>
  <c r="U464" i="7"/>
  <c r="Y466" i="7"/>
  <c r="Y468" i="7"/>
  <c r="V468" i="7" s="1"/>
  <c r="Y470" i="7"/>
  <c r="V470" i="7" s="1"/>
  <c r="U471" i="7"/>
  <c r="Y475" i="7"/>
  <c r="Y477" i="7"/>
  <c r="Y479" i="7"/>
  <c r="U479" i="7" s="1"/>
  <c r="U480" i="7"/>
  <c r="Y482" i="7"/>
  <c r="Y484" i="7"/>
  <c r="V484" i="7" s="1"/>
  <c r="Y486" i="7"/>
  <c r="V486" i="7" s="1"/>
  <c r="U487" i="7"/>
  <c r="Y491" i="7"/>
  <c r="Y493" i="7"/>
  <c r="Y495" i="7"/>
  <c r="U495" i="7" s="1"/>
  <c r="U496" i="7"/>
  <c r="J30" i="10" s="1"/>
  <c r="Y498" i="7"/>
  <c r="Y500" i="7"/>
  <c r="V500" i="7" s="1"/>
  <c r="Y502" i="7"/>
  <c r="V502" i="7" s="1"/>
  <c r="U503" i="7"/>
  <c r="Y507" i="7"/>
  <c r="Y509" i="7"/>
  <c r="Y511" i="7"/>
  <c r="U511" i="7" s="1"/>
  <c r="U512" i="7"/>
  <c r="Y514" i="7"/>
  <c r="Y516" i="7"/>
  <c r="V516" i="7" s="1"/>
  <c r="Y518" i="7"/>
  <c r="V518" i="7" s="1"/>
  <c r="U519" i="7"/>
  <c r="Y523" i="7"/>
  <c r="Y525" i="7"/>
  <c r="Y527" i="7"/>
  <c r="U527" i="7" s="1"/>
  <c r="K51" i="10"/>
  <c r="H33" i="22"/>
  <c r="AN33" i="22" s="1"/>
  <c r="H31" i="22"/>
  <c r="AN31" i="22" s="1"/>
  <c r="X26" i="22"/>
  <c r="V289" i="7"/>
  <c r="V295" i="7"/>
  <c r="U296" i="7"/>
  <c r="V297" i="7"/>
  <c r="V303" i="7"/>
  <c r="U304" i="7"/>
  <c r="V305" i="7"/>
  <c r="V311" i="7"/>
  <c r="U312" i="7"/>
  <c r="V313" i="7"/>
  <c r="V319" i="7"/>
  <c r="U320" i="7"/>
  <c r="V321" i="7"/>
  <c r="V327" i="7"/>
  <c r="U328" i="7"/>
  <c r="V329" i="7"/>
  <c r="V335" i="7"/>
  <c r="U336" i="7"/>
  <c r="V337" i="7"/>
  <c r="V343" i="7"/>
  <c r="U344" i="7"/>
  <c r="V345" i="7"/>
  <c r="V351" i="7"/>
  <c r="U352" i="7"/>
  <c r="V353" i="7"/>
  <c r="V359" i="7"/>
  <c r="U360" i="7"/>
  <c r="V361" i="7"/>
  <c r="V367" i="7"/>
  <c r="U368" i="7"/>
  <c r="V369" i="7"/>
  <c r="V375" i="7"/>
  <c r="U376" i="7"/>
  <c r="V377" i="7"/>
  <c r="V383" i="7"/>
  <c r="U384" i="7"/>
  <c r="V385" i="7"/>
  <c r="V392" i="7"/>
  <c r="V400" i="7"/>
  <c r="V408" i="7"/>
  <c r="V416" i="7"/>
  <c r="V424" i="7"/>
  <c r="V432" i="7"/>
  <c r="V440" i="7"/>
  <c r="V448" i="7"/>
  <c r="V456" i="7"/>
  <c r="V464" i="7"/>
  <c r="V472" i="7"/>
  <c r="V480" i="7"/>
  <c r="V488" i="7"/>
  <c r="V496" i="7"/>
  <c r="V504" i="7"/>
  <c r="V512" i="7"/>
  <c r="V520" i="7"/>
  <c r="G6" i="20"/>
  <c r="M100" i="20"/>
  <c r="O100" i="20" s="1"/>
  <c r="M101" i="20"/>
  <c r="O101" i="20" s="1"/>
  <c r="M102" i="20"/>
  <c r="O102" i="20" s="1"/>
  <c r="M103" i="20"/>
  <c r="O103" i="20" s="1"/>
  <c r="M104" i="20"/>
  <c r="O104" i="20" s="1"/>
  <c r="M105" i="20"/>
  <c r="O105" i="20" s="1"/>
  <c r="M106" i="20"/>
  <c r="O106" i="20" s="1"/>
  <c r="M107" i="20"/>
  <c r="O107" i="20" s="1"/>
  <c r="M108" i="20"/>
  <c r="O108" i="20" s="1"/>
  <c r="M109" i="20"/>
  <c r="O109" i="20" s="1"/>
  <c r="M110" i="20"/>
  <c r="O110" i="20" s="1"/>
  <c r="M111" i="20"/>
  <c r="O111" i="20" s="1"/>
  <c r="M112" i="20"/>
  <c r="O112" i="20" s="1"/>
  <c r="M113" i="20"/>
  <c r="O113" i="20" s="1"/>
  <c r="M114" i="20"/>
  <c r="O114" i="20" s="1"/>
  <c r="M115" i="20"/>
  <c r="O115" i="20" s="1"/>
  <c r="M116" i="20"/>
  <c r="O116" i="20" s="1"/>
  <c r="M117" i="20"/>
  <c r="O117" i="20" s="1"/>
  <c r="M118" i="20"/>
  <c r="O118" i="20" s="1"/>
  <c r="M119" i="20"/>
  <c r="O119" i="20" s="1"/>
  <c r="M120" i="20"/>
  <c r="O120" i="20" s="1"/>
  <c r="M121" i="20"/>
  <c r="O121" i="20" s="1"/>
  <c r="M122" i="20"/>
  <c r="O122" i="20" s="1"/>
  <c r="M123" i="20"/>
  <c r="O123" i="20" s="1"/>
  <c r="M124" i="20"/>
  <c r="O124" i="20" s="1"/>
  <c r="M125" i="20"/>
  <c r="O125" i="20" s="1"/>
  <c r="M126" i="20"/>
  <c r="O126" i="20" s="1"/>
  <c r="M127" i="20"/>
  <c r="O127" i="20" s="1"/>
  <c r="M128" i="20"/>
  <c r="O128" i="20" s="1"/>
  <c r="M129" i="20"/>
  <c r="O129" i="20" s="1"/>
  <c r="M130" i="20"/>
  <c r="O130" i="20" s="1"/>
  <c r="M131" i="20"/>
  <c r="O131" i="20" s="1"/>
  <c r="M132" i="20"/>
  <c r="O132" i="20" s="1"/>
  <c r="M133" i="20"/>
  <c r="O133" i="20" s="1"/>
  <c r="M134" i="20"/>
  <c r="O134" i="20" s="1"/>
  <c r="U111" i="7"/>
  <c r="U99" i="7"/>
  <c r="U95" i="7"/>
  <c r="U69" i="7"/>
  <c r="J59" i="10" s="1"/>
  <c r="U59" i="7"/>
  <c r="U55" i="7"/>
  <c r="U70" i="7"/>
  <c r="H34" i="22"/>
  <c r="AN34" i="22" s="1"/>
  <c r="H32" i="22"/>
  <c r="H30" i="22"/>
  <c r="AN30" i="22" s="1"/>
  <c r="AG29" i="22"/>
  <c r="L29" i="22"/>
  <c r="J26" i="22"/>
  <c r="J27" i="22"/>
  <c r="L27" i="22"/>
  <c r="L28" i="22"/>
  <c r="I26" i="22"/>
  <c r="AD5" i="7"/>
  <c r="AD6" i="7"/>
  <c r="AD10" i="7"/>
  <c r="AD11" i="7"/>
  <c r="AG11" i="7" s="1"/>
  <c r="AD12" i="7"/>
  <c r="AD13" i="7"/>
  <c r="AD16" i="7"/>
  <c r="AD17" i="7"/>
  <c r="AD18" i="7"/>
  <c r="AD19" i="7"/>
  <c r="AG19" i="7" s="1"/>
  <c r="AD22" i="7"/>
  <c r="AD23" i="7"/>
  <c r="AG23" i="7" s="1"/>
  <c r="AD24" i="7"/>
  <c r="AD25" i="7"/>
  <c r="AD26" i="7"/>
  <c r="AG26" i="7" s="1"/>
  <c r="AD27" i="7"/>
  <c r="AG27" i="7" s="1"/>
  <c r="AD28" i="7"/>
  <c r="AG28" i="7" s="1"/>
  <c r="AD29" i="7"/>
  <c r="AG29" i="7" s="1"/>
  <c r="AD31" i="7"/>
  <c r="AG31" i="7" s="1"/>
  <c r="AD32" i="7"/>
  <c r="AD34" i="7"/>
  <c r="AD35" i="7"/>
  <c r="AG35" i="7" s="1"/>
  <c r="AD36" i="7"/>
  <c r="AD37" i="7"/>
  <c r="AD38" i="7"/>
  <c r="AD39" i="7"/>
  <c r="AD42" i="7"/>
  <c r="AG42" i="7" s="1"/>
  <c r="AD43" i="7"/>
  <c r="AD45" i="7"/>
  <c r="AD46" i="7"/>
  <c r="AD53" i="7"/>
  <c r="AG53" i="7" s="1"/>
  <c r="AD54" i="7"/>
  <c r="AD55" i="7"/>
  <c r="AD60" i="7"/>
  <c r="AD61" i="7"/>
  <c r="AG61" i="7" s="1"/>
  <c r="AD62" i="7"/>
  <c r="AD63" i="7"/>
  <c r="AD64" i="7"/>
  <c r="AD66" i="7"/>
  <c r="AG66" i="7" s="1"/>
  <c r="AD67" i="7"/>
  <c r="AD68" i="7"/>
  <c r="AD69" i="7"/>
  <c r="AG69" i="7" s="1"/>
  <c r="AD71" i="7"/>
  <c r="AD72" i="7"/>
  <c r="AD74" i="7"/>
  <c r="AD75" i="7"/>
  <c r="AD77" i="7"/>
  <c r="AG77" i="7" s="1"/>
  <c r="AD78" i="7"/>
  <c r="AD79" i="7"/>
  <c r="AG79" i="7" s="1"/>
  <c r="AD84" i="7"/>
  <c r="AG84" i="7" s="1"/>
  <c r="AD87" i="7"/>
  <c r="AG87" i="7" s="1"/>
  <c r="AD88" i="7"/>
  <c r="AG88" i="7" s="1"/>
  <c r="AD90" i="7"/>
  <c r="AG90" i="7" s="1"/>
  <c r="AD94" i="7"/>
  <c r="AG94" i="7" s="1"/>
  <c r="AD95" i="7"/>
  <c r="AG95" i="7" s="1"/>
  <c r="AD96" i="7"/>
  <c r="AG96" i="7" s="1"/>
  <c r="AD97" i="7"/>
  <c r="AD100" i="7"/>
  <c r="AD103" i="7"/>
  <c r="AD114" i="7"/>
  <c r="AG114" i="7" s="1"/>
  <c r="AD121" i="7"/>
  <c r="AG121" i="7" s="1"/>
  <c r="AD122" i="7"/>
  <c r="AD123" i="7"/>
  <c r="AD124" i="7"/>
  <c r="AG124" i="7" s="1"/>
  <c r="AD126" i="7"/>
  <c r="AG126" i="7" s="1"/>
  <c r="AD2" i="7"/>
  <c r="AG2" i="7" s="1"/>
  <c r="AF5" i="27"/>
  <c r="AC5" i="27" s="1"/>
  <c r="AF8" i="27"/>
  <c r="AC8" i="27" s="1"/>
  <c r="AF9" i="27"/>
  <c r="AC9" i="27" s="1"/>
  <c r="AF13" i="27"/>
  <c r="AC13" i="27" s="1"/>
  <c r="AF17" i="27"/>
  <c r="AC17" i="27" s="1"/>
  <c r="AF28" i="27"/>
  <c r="AB28" i="27" s="1"/>
  <c r="AF32" i="27"/>
  <c r="AC32" i="27" s="1"/>
  <c r="AF37" i="27"/>
  <c r="AC37" i="27" s="1"/>
  <c r="AF40" i="27"/>
  <c r="AC40" i="27" s="1"/>
  <c r="AF41" i="27"/>
  <c r="AC41" i="27" s="1"/>
  <c r="AF44" i="27"/>
  <c r="AB44" i="27" s="1"/>
  <c r="AF45" i="27"/>
  <c r="AC45" i="27" s="1"/>
  <c r="AF48" i="27"/>
  <c r="AC48" i="27" s="1"/>
  <c r="AF49" i="27"/>
  <c r="AC49" i="27" s="1"/>
  <c r="AF52" i="27"/>
  <c r="AB52" i="27" s="1"/>
  <c r="AF53" i="27"/>
  <c r="AC53" i="27" s="1"/>
  <c r="AF56" i="27"/>
  <c r="AC56" i="27" s="1"/>
  <c r="AF57" i="27"/>
  <c r="AC57" i="27" s="1"/>
  <c r="AF60" i="27"/>
  <c r="AC60" i="27" s="1"/>
  <c r="AF61" i="27"/>
  <c r="AC61" i="27" s="1"/>
  <c r="AF64" i="27"/>
  <c r="AC64" i="27" s="1"/>
  <c r="AF65" i="27"/>
  <c r="AC65" i="27" s="1"/>
  <c r="AF68" i="27"/>
  <c r="AB68" i="27" s="1"/>
  <c r="AF69" i="27"/>
  <c r="AC69" i="27" s="1"/>
  <c r="AF72" i="27"/>
  <c r="AC72" i="27" s="1"/>
  <c r="AF73" i="27"/>
  <c r="AC73" i="27" s="1"/>
  <c r="AF76" i="27"/>
  <c r="AF77" i="27"/>
  <c r="AC77" i="27" s="1"/>
  <c r="AF80" i="27"/>
  <c r="AC80" i="27" s="1"/>
  <c r="AF81" i="27"/>
  <c r="AC81" i="27" s="1"/>
  <c r="AF84" i="27"/>
  <c r="AC84" i="27" s="1"/>
  <c r="AF85" i="27"/>
  <c r="AC85" i="27" s="1"/>
  <c r="AF88" i="27"/>
  <c r="AC88" i="27" s="1"/>
  <c r="AF89" i="27"/>
  <c r="AC89" i="27" s="1"/>
  <c r="AG7" i="7"/>
  <c r="AF4" i="27"/>
  <c r="AB4" i="27" s="1"/>
  <c r="AF12" i="27"/>
  <c r="AB12" i="27" s="1"/>
  <c r="AF16" i="27"/>
  <c r="AC16" i="27" s="1"/>
  <c r="AF20" i="27"/>
  <c r="AB20" i="27" s="1"/>
  <c r="AF21" i="27"/>
  <c r="AC21" i="27" s="1"/>
  <c r="AF24" i="27"/>
  <c r="AC24" i="27" s="1"/>
  <c r="AF25" i="27"/>
  <c r="AC25" i="27" s="1"/>
  <c r="AF29" i="27"/>
  <c r="AC29" i="27" s="1"/>
  <c r="AF33" i="27"/>
  <c r="AC33" i="27" s="1"/>
  <c r="AF36" i="27"/>
  <c r="AB36" i="27" s="1"/>
  <c r="AG3" i="27"/>
  <c r="AC3" i="27" s="1"/>
  <c r="AI4" i="27"/>
  <c r="AD65" i="7" s="1"/>
  <c r="AG7" i="27"/>
  <c r="AC7" i="27" s="1"/>
  <c r="AG11" i="27"/>
  <c r="AB11" i="27" s="1"/>
  <c r="AI12" i="27"/>
  <c r="AG15" i="27"/>
  <c r="AB15" i="27" s="1"/>
  <c r="AI16" i="27"/>
  <c r="AG19" i="27"/>
  <c r="AB19" i="27" s="1"/>
  <c r="AI20" i="27"/>
  <c r="AD228" i="7" s="1"/>
  <c r="AG228" i="7" s="1"/>
  <c r="AG23" i="27"/>
  <c r="AC23" i="27" s="1"/>
  <c r="AI24" i="27"/>
  <c r="AD70" i="7" s="1"/>
  <c r="AG70" i="7" s="1"/>
  <c r="AG27" i="27"/>
  <c r="AB27" i="27" s="1"/>
  <c r="AI28" i="27"/>
  <c r="AD151" i="7" s="1"/>
  <c r="AG151" i="7" s="1"/>
  <c r="AG31" i="27"/>
  <c r="AB31" i="27" s="1"/>
  <c r="AI32" i="27"/>
  <c r="AD231" i="7" s="1"/>
  <c r="AG231" i="7" s="1"/>
  <c r="AG35" i="27"/>
  <c r="AC35" i="27" s="1"/>
  <c r="AI36" i="27"/>
  <c r="AD261" i="7" s="1"/>
  <c r="AG261" i="7" s="1"/>
  <c r="AG39" i="27"/>
  <c r="AC39" i="27" s="1"/>
  <c r="AI40" i="27"/>
  <c r="AD349" i="7" s="1"/>
  <c r="AG349" i="7" s="1"/>
  <c r="AG43" i="27"/>
  <c r="AC43" i="27" s="1"/>
  <c r="AI44" i="27"/>
  <c r="AD83" i="7" s="1"/>
  <c r="AG83" i="7" s="1"/>
  <c r="AG47" i="27"/>
  <c r="AB47" i="27" s="1"/>
  <c r="AI48" i="27"/>
  <c r="AD49" i="7" s="1"/>
  <c r="AG51" i="27"/>
  <c r="AC51" i="27" s="1"/>
  <c r="AI52" i="27"/>
  <c r="AD268" i="7" s="1"/>
  <c r="AG268" i="7" s="1"/>
  <c r="AG55" i="27"/>
  <c r="AC55" i="27" s="1"/>
  <c r="AI56" i="27"/>
  <c r="AG59" i="27"/>
  <c r="AC59" i="27" s="1"/>
  <c r="AI60" i="27"/>
  <c r="AG63" i="27"/>
  <c r="AB63" i="27" s="1"/>
  <c r="AI64" i="27"/>
  <c r="AG67" i="27"/>
  <c r="AC67" i="27" s="1"/>
  <c r="AI68" i="27"/>
  <c r="AG71" i="27"/>
  <c r="AC71" i="27" s="1"/>
  <c r="AI72" i="27"/>
  <c r="AG75" i="27"/>
  <c r="AC75" i="27" s="1"/>
  <c r="AI76" i="27"/>
  <c r="AG79" i="27"/>
  <c r="AB79" i="27" s="1"/>
  <c r="AI80" i="27"/>
  <c r="AG83" i="27"/>
  <c r="AC83" i="27" s="1"/>
  <c r="AG87" i="27"/>
  <c r="AC87" i="27" s="1"/>
  <c r="AI88" i="27"/>
  <c r="AG123" i="7"/>
  <c r="AG106" i="7"/>
  <c r="AG7" i="1"/>
  <c r="AJ7" i="1" s="1"/>
  <c r="AK7" i="1" s="1"/>
  <c r="AG14" i="1"/>
  <c r="AJ14" i="1" s="1"/>
  <c r="AK14" i="1" s="1"/>
  <c r="AG15" i="1"/>
  <c r="AJ15" i="1" s="1"/>
  <c r="AK15" i="1" s="1"/>
  <c r="AG22" i="1"/>
  <c r="AJ22" i="1" s="1"/>
  <c r="AK22" i="1" s="1"/>
  <c r="AG24" i="1"/>
  <c r="AJ24" i="1" s="1"/>
  <c r="AK24" i="1" s="1"/>
  <c r="AG25" i="1"/>
  <c r="AJ25" i="1" s="1"/>
  <c r="AK25" i="1" s="1"/>
  <c r="AG27" i="1"/>
  <c r="AJ27" i="1" s="1"/>
  <c r="AK27" i="1" s="1"/>
  <c r="AG31" i="1"/>
  <c r="AJ31" i="1" s="1"/>
  <c r="AK31" i="1" s="1"/>
  <c r="AG35" i="1"/>
  <c r="AJ35" i="1" s="1"/>
  <c r="AK35" i="1" s="1"/>
  <c r="AG40" i="1"/>
  <c r="AJ40" i="1" s="1"/>
  <c r="AK40" i="1" s="1"/>
  <c r="AG41" i="1"/>
  <c r="AJ41" i="1" s="1"/>
  <c r="AK41" i="1" s="1"/>
  <c r="AG43" i="1"/>
  <c r="AJ43" i="1" s="1"/>
  <c r="AK43" i="1" s="1"/>
  <c r="AW22" i="1"/>
  <c r="AW34" i="1"/>
  <c r="BE34" i="1" s="1"/>
  <c r="AW41" i="1"/>
  <c r="AT43" i="1"/>
  <c r="AW45" i="1"/>
  <c r="BE18" i="1"/>
  <c r="AT19" i="1"/>
  <c r="AW21" i="1"/>
  <c r="BE22" i="1"/>
  <c r="AW33" i="1"/>
  <c r="AT35" i="1"/>
  <c r="AW37" i="1"/>
  <c r="BE6" i="1"/>
  <c r="AC19" i="27"/>
  <c r="AB107" i="27"/>
  <c r="AC107" i="27"/>
  <c r="AB115" i="27"/>
  <c r="AC115" i="27"/>
  <c r="AB139" i="27"/>
  <c r="AC139" i="27"/>
  <c r="AB155" i="27"/>
  <c r="AC155" i="27"/>
  <c r="AB43" i="27"/>
  <c r="AB83" i="27"/>
  <c r="AB91" i="27"/>
  <c r="AC91" i="27"/>
  <c r="AB131" i="27"/>
  <c r="AC131" i="27"/>
  <c r="U194" i="7"/>
  <c r="AC44" i="27"/>
  <c r="AB76" i="27"/>
  <c r="AC92" i="27"/>
  <c r="AC100" i="27"/>
  <c r="AC108" i="27"/>
  <c r="AB116" i="27"/>
  <c r="AC124" i="27"/>
  <c r="AC132" i="27"/>
  <c r="AC140" i="27"/>
  <c r="AB148" i="27"/>
  <c r="AB156" i="27"/>
  <c r="U5" i="7"/>
  <c r="U13" i="7"/>
  <c r="U19" i="7"/>
  <c r="U23" i="7"/>
  <c r="U27" i="7"/>
  <c r="U38" i="7"/>
  <c r="U45" i="7"/>
  <c r="AB51" i="27"/>
  <c r="AB67" i="27"/>
  <c r="AB99" i="27"/>
  <c r="AC99" i="27"/>
  <c r="AB123" i="27"/>
  <c r="AC123" i="27"/>
  <c r="AB147" i="27"/>
  <c r="AC147" i="27"/>
  <c r="AB55" i="27"/>
  <c r="AB95" i="27"/>
  <c r="AC95" i="27"/>
  <c r="AB103" i="27"/>
  <c r="AC103" i="27"/>
  <c r="AB111" i="27"/>
  <c r="AC111" i="27"/>
  <c r="AB119" i="27"/>
  <c r="AC119" i="27"/>
  <c r="AB127" i="27"/>
  <c r="AC127" i="27"/>
  <c r="AB135" i="27"/>
  <c r="AC135" i="27"/>
  <c r="AB143" i="27"/>
  <c r="AC143" i="27"/>
  <c r="AB151" i="27"/>
  <c r="AC151" i="27"/>
  <c r="AB159" i="27"/>
  <c r="AC159" i="27"/>
  <c r="U3" i="7"/>
  <c r="V3" i="7"/>
  <c r="U22" i="7"/>
  <c r="U43" i="7"/>
  <c r="V2" i="7"/>
  <c r="V1806" i="7"/>
  <c r="U1806" i="7"/>
  <c r="V1838" i="7"/>
  <c r="U1838" i="7"/>
  <c r="AU36" i="4"/>
  <c r="AW1134" i="4"/>
  <c r="AV1134" i="4"/>
  <c r="AM1134" i="4"/>
  <c r="AS1134" i="4"/>
  <c r="AN1134" i="4"/>
  <c r="AO1134" i="4"/>
  <c r="AQ1134" i="4" s="1"/>
  <c r="AR1134" i="4"/>
  <c r="AK1134" i="4"/>
  <c r="AE1134" i="4"/>
  <c r="AL1134" i="4"/>
  <c r="AU1134" i="4"/>
  <c r="AR49" i="4"/>
  <c r="AW1068" i="4"/>
  <c r="AE1068" i="4"/>
  <c r="AV1068" i="4"/>
  <c r="AP1068" i="4"/>
  <c r="AK1068" i="4"/>
  <c r="AT1068" i="4"/>
  <c r="AR1068" i="4"/>
  <c r="AU1068" i="4"/>
  <c r="AL1068" i="4"/>
  <c r="AN1068" i="4"/>
  <c r="AO1068" i="4"/>
  <c r="AQ1068" i="4" s="1"/>
  <c r="AM1068" i="4"/>
  <c r="AW1048" i="4"/>
  <c r="AE1048" i="4"/>
  <c r="AV1048" i="4"/>
  <c r="AP1048" i="4"/>
  <c r="AK1048" i="4"/>
  <c r="AO1048" i="4"/>
  <c r="AQ1048" i="4" s="1"/>
  <c r="AN1048" i="4"/>
  <c r="AU1048" i="4"/>
  <c r="AL1048" i="4"/>
  <c r="AT1048" i="4"/>
  <c r="AR1048" i="4"/>
  <c r="AS1048" i="4"/>
  <c r="AW1034" i="4"/>
  <c r="AT1034" i="4"/>
  <c r="AS1034" i="4"/>
  <c r="AM1034" i="4"/>
  <c r="AP1034" i="4"/>
  <c r="AV1034" i="4"/>
  <c r="AL1034" i="4"/>
  <c r="AO1034" i="4"/>
  <c r="AQ1034" i="4" s="1"/>
  <c r="AR1034" i="4"/>
  <c r="AE1034" i="4"/>
  <c r="AK1034" i="4"/>
  <c r="AU1034" i="4"/>
  <c r="AT263" i="4"/>
  <c r="AW263" i="4"/>
  <c r="AU263" i="4"/>
  <c r="AN263" i="4"/>
  <c r="AS263" i="4"/>
  <c r="AL263" i="4"/>
  <c r="AE263" i="4"/>
  <c r="AP263" i="4"/>
  <c r="AV263" i="4"/>
  <c r="AK263" i="4"/>
  <c r="AW101" i="4"/>
  <c r="D6" i="20"/>
  <c r="M7" i="20"/>
  <c r="AB8" i="27"/>
  <c r="AB104" i="27"/>
  <c r="AB108" i="27"/>
  <c r="AF6" i="27"/>
  <c r="AF10" i="27"/>
  <c r="AF18" i="27"/>
  <c r="AF26" i="27"/>
  <c r="AF34" i="27"/>
  <c r="AF38" i="27"/>
  <c r="AF50" i="27"/>
  <c r="AF58" i="27"/>
  <c r="AF66" i="27"/>
  <c r="AF74" i="27"/>
  <c r="AF82" i="27"/>
  <c r="AF94" i="27"/>
  <c r="AF98" i="27"/>
  <c r="AF106" i="27"/>
  <c r="AF114" i="27"/>
  <c r="AF122" i="27"/>
  <c r="AF130" i="27"/>
  <c r="AF138" i="27"/>
  <c r="AF146" i="27"/>
  <c r="AF154" i="27"/>
  <c r="AF158" i="27"/>
  <c r="V5" i="7"/>
  <c r="V7" i="7"/>
  <c r="Y8" i="7"/>
  <c r="Y12" i="7"/>
  <c r="Y18" i="7"/>
  <c r="V20" i="7"/>
  <c r="V22" i="7"/>
  <c r="V23" i="7"/>
  <c r="V26" i="7"/>
  <c r="V29" i="7"/>
  <c r="Y30" i="7"/>
  <c r="Y33" i="7"/>
  <c r="Y35" i="7"/>
  <c r="Y36" i="7"/>
  <c r="Y37" i="7"/>
  <c r="V38" i="7"/>
  <c r="N30" i="19"/>
  <c r="O24" i="19"/>
  <c r="AA28" i="19"/>
  <c r="AI35" i="19"/>
  <c r="AD29" i="19"/>
  <c r="AB26" i="19"/>
  <c r="Z22" i="19"/>
  <c r="W19" i="19"/>
  <c r="AI16" i="19"/>
  <c r="P31" i="19"/>
  <c r="AT31" i="19" s="1"/>
  <c r="X25" i="19"/>
  <c r="X22" i="19"/>
  <c r="U17" i="19"/>
  <c r="AZ1003" i="4"/>
  <c r="L6" i="20"/>
  <c r="H6" i="20"/>
  <c r="V393" i="7"/>
  <c r="U393" i="7"/>
  <c r="V1814" i="7"/>
  <c r="U1814" i="7"/>
  <c r="V1846" i="7"/>
  <c r="U1846" i="7"/>
  <c r="AW1094" i="4"/>
  <c r="AV1094" i="4"/>
  <c r="AM1094" i="4"/>
  <c r="AS1094" i="4"/>
  <c r="AN1094" i="4"/>
  <c r="AR1094" i="4"/>
  <c r="AK1094" i="4"/>
  <c r="AE1094" i="4"/>
  <c r="AO1094" i="4"/>
  <c r="AQ1094" i="4" s="1"/>
  <c r="AT1094" i="4"/>
  <c r="AU1094" i="4"/>
  <c r="AL1094" i="4"/>
  <c r="AS1096" i="4"/>
  <c r="AO1096" i="4"/>
  <c r="AQ1096" i="4" s="1"/>
  <c r="AK1096" i="4"/>
  <c r="AR1096" i="4"/>
  <c r="AM1096" i="4"/>
  <c r="AP1096" i="4"/>
  <c r="AT1096" i="4"/>
  <c r="AU1096" i="4"/>
  <c r="AL1096" i="4"/>
  <c r="AW1096" i="4"/>
  <c r="AN1096" i="4"/>
  <c r="AV1096" i="4"/>
  <c r="AU1113" i="4"/>
  <c r="AP1113" i="4"/>
  <c r="AL1113" i="4"/>
  <c r="AR1113" i="4"/>
  <c r="AM1113" i="4"/>
  <c r="AW1113" i="4"/>
  <c r="AS1113" i="4"/>
  <c r="AK1113" i="4"/>
  <c r="AO1113" i="4"/>
  <c r="AQ1113" i="4" s="1"/>
  <c r="AV1113" i="4"/>
  <c r="AT1113" i="4"/>
  <c r="AN1113" i="4"/>
  <c r="AT1137" i="4"/>
  <c r="AX1137" i="4" s="1"/>
  <c r="AZ1137" i="4" s="1"/>
  <c r="AU1137" i="4"/>
  <c r="AP1137" i="4"/>
  <c r="AL1137" i="4"/>
  <c r="AR1137" i="4"/>
  <c r="AM1137" i="4"/>
  <c r="AO1137" i="4"/>
  <c r="AQ1137" i="4" s="1"/>
  <c r="AS1137" i="4"/>
  <c r="AK1137" i="4"/>
  <c r="AV1137" i="4"/>
  <c r="AN1137" i="4"/>
  <c r="AW106" i="4"/>
  <c r="AR106" i="4"/>
  <c r="AR86" i="4"/>
  <c r="AW86" i="4"/>
  <c r="AW66" i="4"/>
  <c r="AR66" i="4"/>
  <c r="AW1052" i="4"/>
  <c r="AE1052" i="4"/>
  <c r="AV1052" i="4"/>
  <c r="AP1052" i="4"/>
  <c r="AK1052" i="4"/>
  <c r="AT1052" i="4"/>
  <c r="AR1052" i="4"/>
  <c r="AS1052" i="4"/>
  <c r="AM1052" i="4"/>
  <c r="AO1052" i="4"/>
  <c r="AQ1052" i="4" s="1"/>
  <c r="AU1052" i="4"/>
  <c r="AL1052" i="4"/>
  <c r="AW1000" i="4"/>
  <c r="AE1000" i="4"/>
  <c r="AV1000" i="4"/>
  <c r="AP1000" i="4"/>
  <c r="AK1000" i="4"/>
  <c r="AO1000" i="4"/>
  <c r="AQ1000" i="4" s="1"/>
  <c r="AN1000" i="4"/>
  <c r="AT1000" i="4"/>
  <c r="AM1000" i="4"/>
  <c r="AS1000" i="4"/>
  <c r="AU1000" i="4"/>
  <c r="AL1000" i="4"/>
  <c r="AT455" i="4"/>
  <c r="AW455" i="4"/>
  <c r="AU455" i="4"/>
  <c r="AN455" i="4"/>
  <c r="AS455" i="4"/>
  <c r="AL455" i="4"/>
  <c r="AE455" i="4"/>
  <c r="AO455" i="4"/>
  <c r="AQ455" i="4" s="1"/>
  <c r="AM455" i="4"/>
  <c r="AR455" i="4"/>
  <c r="AT199" i="4"/>
  <c r="AW199" i="4"/>
  <c r="AU199" i="4"/>
  <c r="AN199" i="4"/>
  <c r="AS199" i="4"/>
  <c r="AL199" i="4"/>
  <c r="AE199" i="4"/>
  <c r="AO199" i="4"/>
  <c r="AQ199" i="4" s="1"/>
  <c r="AM199" i="4"/>
  <c r="AR199" i="4"/>
  <c r="AU65" i="4"/>
  <c r="AN65" i="4"/>
  <c r="AW65" i="4"/>
  <c r="AP65" i="4"/>
  <c r="AV65" i="4"/>
  <c r="AO65" i="4"/>
  <c r="AQ65" i="4" s="1"/>
  <c r="AE65" i="4"/>
  <c r="AT65" i="4"/>
  <c r="AM65" i="4"/>
  <c r="AS65" i="4"/>
  <c r="AK65" i="4"/>
  <c r="AO56" i="4"/>
  <c r="AR56" i="4" s="1"/>
  <c r="AN56" i="4"/>
  <c r="AP56" i="4" s="1"/>
  <c r="AM56" i="4"/>
  <c r="AE56" i="4"/>
  <c r="AW56" i="4"/>
  <c r="AS56" i="4"/>
  <c r="AO22" i="4"/>
  <c r="AR22" i="4" s="1"/>
  <c r="AK22" i="4"/>
  <c r="AM22" i="4"/>
  <c r="AN22" i="4"/>
  <c r="AP22" i="4" s="1"/>
  <c r="AS22" i="4"/>
  <c r="AE22" i="4"/>
  <c r="AL22" i="4"/>
  <c r="AN10" i="4"/>
  <c r="AO10" i="4"/>
  <c r="AM10" i="4"/>
  <c r="AE10" i="4"/>
  <c r="AP10" i="4"/>
  <c r="AS10" i="4"/>
  <c r="AK10" i="4"/>
  <c r="AT10" i="4" s="1"/>
  <c r="AU10" i="4" s="1"/>
  <c r="AB64" i="27"/>
  <c r="AB84" i="27"/>
  <c r="AB140" i="27"/>
  <c r="AF14" i="27"/>
  <c r="AF22" i="27"/>
  <c r="AF30" i="27"/>
  <c r="AF42" i="27"/>
  <c r="AF46" i="27"/>
  <c r="AF54" i="27"/>
  <c r="AF62" i="27"/>
  <c r="AF70" i="27"/>
  <c r="AF78" i="27"/>
  <c r="AF86" i="27"/>
  <c r="AF90" i="27"/>
  <c r="AF102" i="27"/>
  <c r="AF110" i="27"/>
  <c r="AF118" i="27"/>
  <c r="AF126" i="27"/>
  <c r="AF134" i="27"/>
  <c r="AF142" i="27"/>
  <c r="AF150" i="27"/>
  <c r="Y6" i="7"/>
  <c r="V9" i="7"/>
  <c r="Y10" i="7"/>
  <c r="V13" i="7"/>
  <c r="V14" i="7"/>
  <c r="V15" i="7"/>
  <c r="Y16" i="7"/>
  <c r="V19" i="7"/>
  <c r="V21" i="7"/>
  <c r="V25" i="7"/>
  <c r="V27" i="7"/>
  <c r="V28" i="7"/>
  <c r="Y32" i="7"/>
  <c r="Y34" i="7"/>
  <c r="Y41" i="7"/>
  <c r="Y42" i="7"/>
  <c r="V43" i="7"/>
  <c r="Y44" i="7"/>
  <c r="V45" i="7"/>
  <c r="AC76" i="27"/>
  <c r="AC116" i="27"/>
  <c r="AC136" i="27"/>
  <c r="AC148" i="27"/>
  <c r="AC152" i="27"/>
  <c r="AC156" i="27"/>
  <c r="V198" i="7"/>
  <c r="V202" i="7"/>
  <c r="V206" i="7"/>
  <c r="V210" i="7"/>
  <c r="V214" i="7"/>
  <c r="V218" i="7"/>
  <c r="V222" i="7"/>
  <c r="V226" i="7"/>
  <c r="V230" i="7"/>
  <c r="V234" i="7"/>
  <c r="V238" i="7"/>
  <c r="V242" i="7"/>
  <c r="V246" i="7"/>
  <c r="V250" i="7"/>
  <c r="V254" i="7"/>
  <c r="V258" i="7"/>
  <c r="V262" i="7"/>
  <c r="V266" i="7"/>
  <c r="V270" i="7"/>
  <c r="V274" i="7"/>
  <c r="V278" i="7"/>
  <c r="V282" i="7"/>
  <c r="V286" i="7"/>
  <c r="V290" i="7"/>
  <c r="V294" i="7"/>
  <c r="V298" i="7"/>
  <c r="V302" i="7"/>
  <c r="V306" i="7"/>
  <c r="V310" i="7"/>
  <c r="V314" i="7"/>
  <c r="V318" i="7"/>
  <c r="V322" i="7"/>
  <c r="V326" i="7"/>
  <c r="V330" i="7"/>
  <c r="V338" i="7"/>
  <c r="V342" i="7"/>
  <c r="V346" i="7"/>
  <c r="V350" i="7"/>
  <c r="V354" i="7"/>
  <c r="V358" i="7"/>
  <c r="V362" i="7"/>
  <c r="V366" i="7"/>
  <c r="V370" i="7"/>
  <c r="V374" i="7"/>
  <c r="V378" i="7"/>
  <c r="V382" i="7"/>
  <c r="V386" i="7"/>
  <c r="V390" i="7"/>
  <c r="U392" i="7"/>
  <c r="U398" i="7"/>
  <c r="U406" i="7"/>
  <c r="U414" i="7"/>
  <c r="U422" i="7"/>
  <c r="U430" i="7"/>
  <c r="U438" i="7"/>
  <c r="U446" i="7"/>
  <c r="U454" i="7"/>
  <c r="U462" i="7"/>
  <c r="U470" i="7"/>
  <c r="U478" i="7"/>
  <c r="U486" i="7"/>
  <c r="J40" i="10" s="1"/>
  <c r="U494" i="7"/>
  <c r="U502" i="7"/>
  <c r="U510" i="7"/>
  <c r="U518" i="7"/>
  <c r="U526" i="7"/>
  <c r="U534" i="7"/>
  <c r="U542" i="7"/>
  <c r="U550" i="7"/>
  <c r="U558" i="7"/>
  <c r="U566" i="7"/>
  <c r="U574" i="7"/>
  <c r="U582" i="7"/>
  <c r="U590" i="7"/>
  <c r="U598" i="7"/>
  <c r="U606" i="7"/>
  <c r="U614" i="7"/>
  <c r="U622" i="7"/>
  <c r="U630" i="7"/>
  <c r="U638" i="7"/>
  <c r="U646" i="7"/>
  <c r="U654" i="7"/>
  <c r="U662" i="7"/>
  <c r="U670" i="7"/>
  <c r="U678" i="7"/>
  <c r="U686" i="7"/>
  <c r="U694" i="7"/>
  <c r="U702" i="7"/>
  <c r="U710" i="7"/>
  <c r="U718" i="7"/>
  <c r="U726" i="7"/>
  <c r="U734" i="7"/>
  <c r="U742" i="7"/>
  <c r="U750" i="7"/>
  <c r="U758" i="7"/>
  <c r="U766" i="7"/>
  <c r="U774" i="7"/>
  <c r="U782" i="7"/>
  <c r="U790" i="7"/>
  <c r="U798" i="7"/>
  <c r="U806" i="7"/>
  <c r="U814" i="7"/>
  <c r="U822" i="7"/>
  <c r="U830" i="7"/>
  <c r="U838" i="7"/>
  <c r="U846" i="7"/>
  <c r="U854" i="7"/>
  <c r="U862" i="7"/>
  <c r="U870" i="7"/>
  <c r="U878" i="7"/>
  <c r="U886" i="7"/>
  <c r="U894" i="7"/>
  <c r="U902" i="7"/>
  <c r="U910" i="7"/>
  <c r="U918" i="7"/>
  <c r="U926" i="7"/>
  <c r="U934" i="7"/>
  <c r="U942" i="7"/>
  <c r="U950" i="7"/>
  <c r="U958" i="7"/>
  <c r="U966" i="7"/>
  <c r="U974" i="7"/>
  <c r="U982" i="7"/>
  <c r="U990" i="7"/>
  <c r="U998" i="7"/>
  <c r="U1006" i="7"/>
  <c r="U1014" i="7"/>
  <c r="U1022" i="7"/>
  <c r="U1030" i="7"/>
  <c r="U1038" i="7"/>
  <c r="U1046" i="7"/>
  <c r="U1054" i="7"/>
  <c r="U1062" i="7"/>
  <c r="U1070" i="7"/>
  <c r="U1078" i="7"/>
  <c r="U1086" i="7"/>
  <c r="U1094" i="7"/>
  <c r="U1102" i="7"/>
  <c r="U1110" i="7"/>
  <c r="U1118" i="7"/>
  <c r="U1126" i="7"/>
  <c r="U1134" i="7"/>
  <c r="U1142" i="7"/>
  <c r="U1150" i="7"/>
  <c r="U1158" i="7"/>
  <c r="U1166" i="7"/>
  <c r="U1174" i="7"/>
  <c r="U1182" i="7"/>
  <c r="U1190" i="7"/>
  <c r="U1198" i="7"/>
  <c r="U1206" i="7"/>
  <c r="U1214" i="7"/>
  <c r="U1222" i="7"/>
  <c r="U1230" i="7"/>
  <c r="U1238" i="7"/>
  <c r="U1246" i="7"/>
  <c r="U1254" i="7"/>
  <c r="U1262" i="7"/>
  <c r="U1270" i="7"/>
  <c r="U1278" i="7"/>
  <c r="U1286" i="7"/>
  <c r="U1294" i="7"/>
  <c r="U1302" i="7"/>
  <c r="U1310" i="7"/>
  <c r="U1318" i="7"/>
  <c r="U1326" i="7"/>
  <c r="U1334" i="7"/>
  <c r="U1342" i="7"/>
  <c r="U1350" i="7"/>
  <c r="U1358" i="7"/>
  <c r="U1366" i="7"/>
  <c r="U1374" i="7"/>
  <c r="U1382" i="7"/>
  <c r="U1390" i="7"/>
  <c r="U1398" i="7"/>
  <c r="U1406" i="7"/>
  <c r="U1414" i="7"/>
  <c r="U1422" i="7"/>
  <c r="U1430" i="7"/>
  <c r="U1438" i="7"/>
  <c r="U1446" i="7"/>
  <c r="U1454" i="7"/>
  <c r="U1462" i="7"/>
  <c r="U1470" i="7"/>
  <c r="U1478" i="7"/>
  <c r="U1486" i="7"/>
  <c r="U1494" i="7"/>
  <c r="U1502" i="7"/>
  <c r="U1509" i="7"/>
  <c r="U1510" i="7"/>
  <c r="U1511" i="7"/>
  <c r="U1517" i="7"/>
  <c r="U1518" i="7"/>
  <c r="U1519" i="7"/>
  <c r="U1525" i="7"/>
  <c r="U1526" i="7"/>
  <c r="U1527" i="7"/>
  <c r="U1533" i="7"/>
  <c r="U1534" i="7"/>
  <c r="U1535" i="7"/>
  <c r="U1541" i="7"/>
  <c r="U1542" i="7"/>
  <c r="U1543" i="7"/>
  <c r="U1549" i="7"/>
  <c r="U1550" i="7"/>
  <c r="U1551" i="7"/>
  <c r="U1557" i="7"/>
  <c r="U1558" i="7"/>
  <c r="U1559" i="7"/>
  <c r="U1565" i="7"/>
  <c r="U1566" i="7"/>
  <c r="U1567" i="7"/>
  <c r="U1573" i="7"/>
  <c r="U1574" i="7"/>
  <c r="U1575" i="7"/>
  <c r="U1581" i="7"/>
  <c r="U1582" i="7"/>
  <c r="U1583" i="7"/>
  <c r="U1589" i="7"/>
  <c r="U1590" i="7"/>
  <c r="U1591" i="7"/>
  <c r="U1597" i="7"/>
  <c r="U1598" i="7"/>
  <c r="U1599" i="7"/>
  <c r="U1605" i="7"/>
  <c r="U1606" i="7"/>
  <c r="U1607" i="7"/>
  <c r="U1613" i="7"/>
  <c r="U1614" i="7"/>
  <c r="U1615" i="7"/>
  <c r="U1621" i="7"/>
  <c r="U1622" i="7"/>
  <c r="U1623" i="7"/>
  <c r="U1629" i="7"/>
  <c r="U1630" i="7"/>
  <c r="U1631" i="7"/>
  <c r="U1637" i="7"/>
  <c r="U1638" i="7"/>
  <c r="U1639" i="7"/>
  <c r="U1645" i="7"/>
  <c r="U1646" i="7"/>
  <c r="U1647" i="7"/>
  <c r="U1653" i="7"/>
  <c r="U1654" i="7"/>
  <c r="U1655" i="7"/>
  <c r="U1661" i="7"/>
  <c r="U1662" i="7"/>
  <c r="U1663" i="7"/>
  <c r="U1669" i="7"/>
  <c r="U1670" i="7"/>
  <c r="U1671" i="7"/>
  <c r="U1677" i="7"/>
  <c r="U1678" i="7"/>
  <c r="U1679" i="7"/>
  <c r="U1685" i="7"/>
  <c r="U1686" i="7"/>
  <c r="U1687" i="7"/>
  <c r="U1693" i="7"/>
  <c r="U1694" i="7"/>
  <c r="U1695" i="7"/>
  <c r="U1701" i="7"/>
  <c r="U1702" i="7"/>
  <c r="U1703" i="7"/>
  <c r="U1709" i="7"/>
  <c r="U1710" i="7"/>
  <c r="U1711" i="7"/>
  <c r="U1717" i="7"/>
  <c r="U1718" i="7"/>
  <c r="U1719" i="7"/>
  <c r="U1725" i="7"/>
  <c r="U1726" i="7"/>
  <c r="U1727" i="7"/>
  <c r="U1733" i="7"/>
  <c r="U1734" i="7"/>
  <c r="U1735" i="7"/>
  <c r="U1741" i="7"/>
  <c r="U1742" i="7"/>
  <c r="U1743" i="7"/>
  <c r="U1749" i="7"/>
  <c r="U1750" i="7"/>
  <c r="U1751" i="7"/>
  <c r="U1757" i="7"/>
  <c r="U1758" i="7"/>
  <c r="U1759" i="7"/>
  <c r="U1765" i="7"/>
  <c r="U1766" i="7"/>
  <c r="U1767" i="7"/>
  <c r="U1773" i="7"/>
  <c r="U1774" i="7"/>
  <c r="U1775" i="7"/>
  <c r="U1781" i="7"/>
  <c r="U1782" i="7"/>
  <c r="U1783" i="7"/>
  <c r="U1789" i="7"/>
  <c r="U1790" i="7"/>
  <c r="U1791" i="7"/>
  <c r="U1797" i="7"/>
  <c r="U1798" i="7"/>
  <c r="U1799" i="7"/>
  <c r="U1803" i="7"/>
  <c r="U1812" i="7"/>
  <c r="U1813" i="7"/>
  <c r="U1831" i="7"/>
  <c r="U1835" i="7"/>
  <c r="U1844" i="7"/>
  <c r="U1845" i="7"/>
  <c r="AR263" i="4"/>
  <c r="AM391" i="4"/>
  <c r="AM1048" i="4"/>
  <c r="O34" i="19"/>
  <c r="AD33" i="19"/>
  <c r="Z26" i="19"/>
  <c r="W23" i="19"/>
  <c r="AH20" i="19"/>
  <c r="AF17" i="19"/>
  <c r="AO263" i="4"/>
  <c r="AQ263" i="4" s="1"/>
  <c r="Q35" i="19"/>
  <c r="T32" i="19"/>
  <c r="V29" i="19"/>
  <c r="P20" i="19"/>
  <c r="AT20" i="19" s="1"/>
  <c r="S17" i="19"/>
  <c r="AT1134" i="4"/>
  <c r="AX1134" i="4" s="1"/>
  <c r="AZ1134" i="4" s="1"/>
  <c r="AZ1021" i="4"/>
  <c r="AZ987" i="4"/>
  <c r="AZ788" i="4"/>
  <c r="V1822" i="7"/>
  <c r="U1822" i="7"/>
  <c r="V1854" i="7"/>
  <c r="U1854" i="7"/>
  <c r="AW1102" i="4"/>
  <c r="AV1102" i="4"/>
  <c r="AM1102" i="4"/>
  <c r="AS1102" i="4"/>
  <c r="AN1102" i="4"/>
  <c r="AT1102" i="4"/>
  <c r="AO1102" i="4"/>
  <c r="AQ1102" i="4" s="1"/>
  <c r="AR1102" i="4"/>
  <c r="AK1102" i="4"/>
  <c r="AE1102" i="4"/>
  <c r="AU1102" i="4"/>
  <c r="AL1102" i="4"/>
  <c r="AT1120" i="4"/>
  <c r="AS1120" i="4"/>
  <c r="AO1120" i="4"/>
  <c r="AQ1120" i="4" s="1"/>
  <c r="AK1120" i="4"/>
  <c r="AR1120" i="4"/>
  <c r="AM1120" i="4"/>
  <c r="AU1120" i="4"/>
  <c r="AL1120" i="4"/>
  <c r="AP1120" i="4"/>
  <c r="AN1120" i="4"/>
  <c r="AV1120" i="4"/>
  <c r="AW1126" i="4"/>
  <c r="AV1126" i="4"/>
  <c r="AM1126" i="4"/>
  <c r="AS1126" i="4"/>
  <c r="AN1126" i="4"/>
  <c r="AR1126" i="4"/>
  <c r="AK1126" i="4"/>
  <c r="AE1126" i="4"/>
  <c r="AO1126" i="4"/>
  <c r="AQ1126" i="4" s="1"/>
  <c r="AL1126" i="4"/>
  <c r="AU1126" i="4"/>
  <c r="AS1128" i="4"/>
  <c r="AO1128" i="4"/>
  <c r="AQ1128" i="4" s="1"/>
  <c r="AK1128" i="4"/>
  <c r="AT1128" i="4"/>
  <c r="AX1128" i="4" s="1"/>
  <c r="AR1128" i="4"/>
  <c r="AM1128" i="4"/>
  <c r="AP1128" i="4"/>
  <c r="AU1128" i="4"/>
  <c r="AL1128" i="4"/>
  <c r="AV1128" i="4"/>
  <c r="AN1128" i="4"/>
  <c r="AU1145" i="4"/>
  <c r="AP1145" i="4"/>
  <c r="AL1145" i="4"/>
  <c r="AT1145" i="4"/>
  <c r="AR1145" i="4"/>
  <c r="AM1145" i="4"/>
  <c r="AS1145" i="4"/>
  <c r="AK1145" i="4"/>
  <c r="AO1145" i="4"/>
  <c r="AQ1145" i="4" s="1"/>
  <c r="AW1145" i="4"/>
  <c r="AN1145" i="4"/>
  <c r="AV1145" i="4"/>
  <c r="AT1152" i="4"/>
  <c r="AS1152" i="4"/>
  <c r="AO1152" i="4"/>
  <c r="AQ1152" i="4" s="1"/>
  <c r="AK1152" i="4"/>
  <c r="AW1152" i="4"/>
  <c r="AR1152" i="4"/>
  <c r="AM1152" i="4"/>
  <c r="AU1152" i="4"/>
  <c r="AL1152" i="4"/>
  <c r="AP1152" i="4"/>
  <c r="AV1152" i="4"/>
  <c r="AN1152" i="4"/>
  <c r="AT1179" i="4"/>
  <c r="AV1179" i="4"/>
  <c r="AM1179" i="4"/>
  <c r="AP1179" i="4"/>
  <c r="AK1179" i="4"/>
  <c r="AE1179" i="4"/>
  <c r="AU1179" i="4"/>
  <c r="AN1179" i="4"/>
  <c r="AW1179" i="4"/>
  <c r="AL1179" i="4"/>
  <c r="AR1179" i="4"/>
  <c r="AO1179" i="4"/>
  <c r="AQ1179" i="4" s="1"/>
  <c r="AR60" i="4"/>
  <c r="AW60" i="4"/>
  <c r="AW1018" i="4"/>
  <c r="AT1018" i="4"/>
  <c r="AS1018" i="4"/>
  <c r="AM1018" i="4"/>
  <c r="AP1018" i="4"/>
  <c r="AU1018" i="4"/>
  <c r="AK1018" i="4"/>
  <c r="AO1018" i="4"/>
  <c r="AQ1018" i="4" s="1"/>
  <c r="AN1018" i="4"/>
  <c r="AL1018" i="4"/>
  <c r="AE1018" i="4"/>
  <c r="AV1018" i="4"/>
  <c r="AW1004" i="4"/>
  <c r="AE1004" i="4"/>
  <c r="AV1004" i="4"/>
  <c r="AP1004" i="4"/>
  <c r="AK1004" i="4"/>
  <c r="AT1004" i="4"/>
  <c r="AR1004" i="4"/>
  <c r="AU1004" i="4"/>
  <c r="AL1004" i="4"/>
  <c r="AN1004" i="4"/>
  <c r="AO1004" i="4"/>
  <c r="AQ1004" i="4" s="1"/>
  <c r="AM1004" i="4"/>
  <c r="AW984" i="4"/>
  <c r="AE984" i="4"/>
  <c r="AV984" i="4"/>
  <c r="AP984" i="4"/>
  <c r="AK984" i="4"/>
  <c r="AO984" i="4"/>
  <c r="AQ984" i="4" s="1"/>
  <c r="AN984" i="4"/>
  <c r="AU984" i="4"/>
  <c r="AL984" i="4"/>
  <c r="AT984" i="4"/>
  <c r="AR984" i="4"/>
  <c r="AS984" i="4"/>
  <c r="AT391" i="4"/>
  <c r="AW391" i="4"/>
  <c r="AU391" i="4"/>
  <c r="AN391" i="4"/>
  <c r="AS391" i="4"/>
  <c r="AL391" i="4"/>
  <c r="AE391" i="4"/>
  <c r="AV391" i="4"/>
  <c r="AK391" i="4"/>
  <c r="AP391" i="4"/>
  <c r="AT135" i="4"/>
  <c r="AW135" i="4"/>
  <c r="AU135" i="4"/>
  <c r="AN135" i="4"/>
  <c r="AS135" i="4"/>
  <c r="AL135" i="4"/>
  <c r="AV135" i="4"/>
  <c r="AK135" i="4"/>
  <c r="AE135" i="4"/>
  <c r="AP135" i="4"/>
  <c r="U197" i="7"/>
  <c r="U205" i="7"/>
  <c r="U249" i="7"/>
  <c r="U257" i="7"/>
  <c r="U265" i="7"/>
  <c r="U273" i="7"/>
  <c r="U281" i="7"/>
  <c r="U289" i="7"/>
  <c r="U301" i="7"/>
  <c r="U317" i="7"/>
  <c r="U325" i="7"/>
  <c r="U333" i="7"/>
  <c r="U337" i="7"/>
  <c r="U341" i="7"/>
  <c r="U345" i="7"/>
  <c r="U349" i="7"/>
  <c r="U361" i="7"/>
  <c r="U365" i="7"/>
  <c r="U381" i="7"/>
  <c r="U389" i="7"/>
  <c r="U411" i="7"/>
  <c r="U412" i="7"/>
  <c r="U419" i="7"/>
  <c r="U420" i="7"/>
  <c r="U435" i="7"/>
  <c r="U436" i="7"/>
  <c r="U443" i="7"/>
  <c r="U444" i="7"/>
  <c r="U459" i="7"/>
  <c r="U460" i="7"/>
  <c r="U475" i="7"/>
  <c r="U476" i="7"/>
  <c r="U499" i="7"/>
  <c r="U500" i="7"/>
  <c r="U515" i="7"/>
  <c r="U516" i="7"/>
  <c r="U523" i="7"/>
  <c r="U524" i="7"/>
  <c r="U539" i="7"/>
  <c r="U540" i="7"/>
  <c r="U547" i="7"/>
  <c r="U548" i="7"/>
  <c r="U555" i="7"/>
  <c r="U556" i="7"/>
  <c r="U563" i="7"/>
  <c r="U564" i="7"/>
  <c r="U571" i="7"/>
  <c r="U572" i="7"/>
  <c r="U579" i="7"/>
  <c r="U580" i="7"/>
  <c r="U587" i="7"/>
  <c r="U588" i="7"/>
  <c r="U619" i="7"/>
  <c r="U620" i="7"/>
  <c r="U635" i="7"/>
  <c r="U636" i="7"/>
  <c r="U651" i="7"/>
  <c r="U652" i="7"/>
  <c r="U667" i="7"/>
  <c r="U668" i="7"/>
  <c r="U683" i="7"/>
  <c r="U684" i="7"/>
  <c r="U691" i="7"/>
  <c r="U692" i="7"/>
  <c r="U699" i="7"/>
  <c r="U700" i="7"/>
  <c r="U707" i="7"/>
  <c r="U708" i="7"/>
  <c r="U715" i="7"/>
  <c r="U716" i="7"/>
  <c r="U723" i="7"/>
  <c r="U724" i="7"/>
  <c r="U731" i="7"/>
  <c r="U732" i="7"/>
  <c r="U739" i="7"/>
  <c r="U740" i="7"/>
  <c r="U747" i="7"/>
  <c r="U748" i="7"/>
  <c r="U755" i="7"/>
  <c r="U756" i="7"/>
  <c r="U763" i="7"/>
  <c r="U764" i="7"/>
  <c r="U771" i="7"/>
  <c r="U772" i="7"/>
  <c r="U779" i="7"/>
  <c r="U780" i="7"/>
  <c r="U787" i="7"/>
  <c r="U788" i="7"/>
  <c r="U795" i="7"/>
  <c r="U796" i="7"/>
  <c r="U803" i="7"/>
  <c r="U804" i="7"/>
  <c r="U811" i="7"/>
  <c r="U812" i="7"/>
  <c r="U819" i="7"/>
  <c r="U820" i="7"/>
  <c r="U827" i="7"/>
  <c r="U828" i="7"/>
  <c r="U835" i="7"/>
  <c r="U836" i="7"/>
  <c r="U843" i="7"/>
  <c r="U844" i="7"/>
  <c r="U851" i="7"/>
  <c r="U852" i="7"/>
  <c r="U859" i="7"/>
  <c r="U860" i="7"/>
  <c r="U867" i="7"/>
  <c r="U868" i="7"/>
  <c r="U875" i="7"/>
  <c r="U876" i="7"/>
  <c r="U883" i="7"/>
  <c r="U884" i="7"/>
  <c r="U891" i="7"/>
  <c r="U892" i="7"/>
  <c r="U899" i="7"/>
  <c r="U900" i="7"/>
  <c r="U907" i="7"/>
  <c r="U908" i="7"/>
  <c r="U915" i="7"/>
  <c r="U916" i="7"/>
  <c r="U923" i="7"/>
  <c r="U924" i="7"/>
  <c r="U931" i="7"/>
  <c r="U932" i="7"/>
  <c r="U1059" i="7"/>
  <c r="U1060" i="7"/>
  <c r="U1067" i="7"/>
  <c r="U1068" i="7"/>
  <c r="U1075" i="7"/>
  <c r="U1076" i="7"/>
  <c r="U1083" i="7"/>
  <c r="U1084" i="7"/>
  <c r="U1091" i="7"/>
  <c r="U1092" i="7"/>
  <c r="U1099" i="7"/>
  <c r="U1100" i="7"/>
  <c r="U1107" i="7"/>
  <c r="U1108" i="7"/>
  <c r="U1115" i="7"/>
  <c r="U1116" i="7"/>
  <c r="U1123" i="7"/>
  <c r="U1124" i="7"/>
  <c r="U1131" i="7"/>
  <c r="U1132" i="7"/>
  <c r="U1139" i="7"/>
  <c r="U1140" i="7"/>
  <c r="U1147" i="7"/>
  <c r="U1148" i="7"/>
  <c r="U1155" i="7"/>
  <c r="U1156" i="7"/>
  <c r="U1163" i="7"/>
  <c r="U1164" i="7"/>
  <c r="U1171" i="7"/>
  <c r="U1172" i="7"/>
  <c r="U1179" i="7"/>
  <c r="U1180" i="7"/>
  <c r="U1187" i="7"/>
  <c r="U1188" i="7"/>
  <c r="U1195" i="7"/>
  <c r="U1196" i="7"/>
  <c r="U1203" i="7"/>
  <c r="U1204" i="7"/>
  <c r="U1211" i="7"/>
  <c r="U1212" i="7"/>
  <c r="U1219" i="7"/>
  <c r="U1220" i="7"/>
  <c r="U1227" i="7"/>
  <c r="U1228" i="7"/>
  <c r="U1235" i="7"/>
  <c r="U1236" i="7"/>
  <c r="U1243" i="7"/>
  <c r="U1244" i="7"/>
  <c r="U1251" i="7"/>
  <c r="U1252" i="7"/>
  <c r="U1259" i="7"/>
  <c r="U1260" i="7"/>
  <c r="U1267" i="7"/>
  <c r="U1268" i="7"/>
  <c r="U1275" i="7"/>
  <c r="U1276" i="7"/>
  <c r="U1283" i="7"/>
  <c r="U1284" i="7"/>
  <c r="U1291" i="7"/>
  <c r="U1292" i="7"/>
  <c r="U1299" i="7"/>
  <c r="U1300" i="7"/>
  <c r="U1307" i="7"/>
  <c r="U1308" i="7"/>
  <c r="U1315" i="7"/>
  <c r="U1316" i="7"/>
  <c r="U1323" i="7"/>
  <c r="U1324" i="7"/>
  <c r="U1331" i="7"/>
  <c r="U1332" i="7"/>
  <c r="U1339" i="7"/>
  <c r="U1340" i="7"/>
  <c r="U1347" i="7"/>
  <c r="U1348" i="7"/>
  <c r="U1355" i="7"/>
  <c r="U1356" i="7"/>
  <c r="U1363" i="7"/>
  <c r="U1364" i="7"/>
  <c r="U1371" i="7"/>
  <c r="U1372" i="7"/>
  <c r="U1379" i="7"/>
  <c r="U1380" i="7"/>
  <c r="U1387" i="7"/>
  <c r="U1388" i="7"/>
  <c r="U1395" i="7"/>
  <c r="U1396" i="7"/>
  <c r="U1403" i="7"/>
  <c r="U1404" i="7"/>
  <c r="U1411" i="7"/>
  <c r="U1412" i="7"/>
  <c r="U1419" i="7"/>
  <c r="U1420" i="7"/>
  <c r="U1427" i="7"/>
  <c r="U1428" i="7"/>
  <c r="U1435" i="7"/>
  <c r="U1436" i="7"/>
  <c r="U1443" i="7"/>
  <c r="U1444" i="7"/>
  <c r="U1451" i="7"/>
  <c r="U1452" i="7"/>
  <c r="U1459" i="7"/>
  <c r="U1460" i="7"/>
  <c r="U1467" i="7"/>
  <c r="U1468" i="7"/>
  <c r="U1475" i="7"/>
  <c r="U1476" i="7"/>
  <c r="U1483" i="7"/>
  <c r="U1484" i="7"/>
  <c r="U1491" i="7"/>
  <c r="U1492" i="7"/>
  <c r="U1499" i="7"/>
  <c r="U1500" i="7"/>
  <c r="U1508" i="7"/>
  <c r="U1516" i="7"/>
  <c r="U1524" i="7"/>
  <c r="U1532" i="7"/>
  <c r="U1540" i="7"/>
  <c r="U1548" i="7"/>
  <c r="U1556" i="7"/>
  <c r="U1564" i="7"/>
  <c r="U1572" i="7"/>
  <c r="U1580" i="7"/>
  <c r="U1588" i="7"/>
  <c r="U1596" i="7"/>
  <c r="U1604" i="7"/>
  <c r="U1612" i="7"/>
  <c r="U1620" i="7"/>
  <c r="U1628" i="7"/>
  <c r="U1636" i="7"/>
  <c r="U1644" i="7"/>
  <c r="U1652" i="7"/>
  <c r="U1660" i="7"/>
  <c r="U1668" i="7"/>
  <c r="U1676" i="7"/>
  <c r="U1684" i="7"/>
  <c r="U1692" i="7"/>
  <c r="U1700" i="7"/>
  <c r="U1708" i="7"/>
  <c r="U1716" i="7"/>
  <c r="U1724" i="7"/>
  <c r="U1732" i="7"/>
  <c r="U1740" i="7"/>
  <c r="U1748" i="7"/>
  <c r="U1756" i="7"/>
  <c r="U1764" i="7"/>
  <c r="U1772" i="7"/>
  <c r="U1780" i="7"/>
  <c r="U1788" i="7"/>
  <c r="U1796" i="7"/>
  <c r="U1811" i="7"/>
  <c r="U1820" i="7"/>
  <c r="U1821" i="7"/>
  <c r="U1843" i="7"/>
  <c r="U1852" i="7"/>
  <c r="U1853" i="7"/>
  <c r="N10" i="19"/>
  <c r="O5" i="19"/>
  <c r="O9" i="19"/>
  <c r="Z30" i="19"/>
  <c r="AI27" i="19"/>
  <c r="AH24" i="19"/>
  <c r="AF21" i="19"/>
  <c r="AB18" i="19"/>
  <c r="U33" i="19"/>
  <c r="U27" i="19"/>
  <c r="Q24" i="19"/>
  <c r="V21" i="19"/>
  <c r="V18" i="19"/>
  <c r="P15" i="19"/>
  <c r="AT15" i="19" s="1"/>
  <c r="AW1120" i="4"/>
  <c r="C56" i="22"/>
  <c r="K56" i="22" s="1"/>
  <c r="C52" i="22"/>
  <c r="D55" i="22"/>
  <c r="V1830" i="7"/>
  <c r="U1830" i="7"/>
  <c r="AT1105" i="4"/>
  <c r="AU1105" i="4"/>
  <c r="AP1105" i="4"/>
  <c r="AL1105" i="4"/>
  <c r="AW1105" i="4"/>
  <c r="AR1105" i="4"/>
  <c r="AM1105" i="4"/>
  <c r="AO1105" i="4"/>
  <c r="AQ1105" i="4" s="1"/>
  <c r="AS1105" i="4"/>
  <c r="AK1105" i="4"/>
  <c r="AN1105" i="4"/>
  <c r="AV1105" i="4"/>
  <c r="AW1064" i="4"/>
  <c r="AE1064" i="4"/>
  <c r="AV1064" i="4"/>
  <c r="AP1064" i="4"/>
  <c r="AK1064" i="4"/>
  <c r="AO1064" i="4"/>
  <c r="AQ1064" i="4" s="1"/>
  <c r="AN1064" i="4"/>
  <c r="AT1064" i="4"/>
  <c r="AM1064" i="4"/>
  <c r="AS1064" i="4"/>
  <c r="AU1064" i="4"/>
  <c r="AL1064" i="4"/>
  <c r="AW988" i="4"/>
  <c r="AE988" i="4"/>
  <c r="AV988" i="4"/>
  <c r="AP988" i="4"/>
  <c r="AK988" i="4"/>
  <c r="AT988" i="4"/>
  <c r="AR988" i="4"/>
  <c r="AS988" i="4"/>
  <c r="AM988" i="4"/>
  <c r="AO988" i="4"/>
  <c r="AQ988" i="4" s="1"/>
  <c r="AU988" i="4"/>
  <c r="AL988" i="4"/>
  <c r="AT327" i="4"/>
  <c r="AW327" i="4"/>
  <c r="AU327" i="4"/>
  <c r="AN327" i="4"/>
  <c r="AE327" i="4"/>
  <c r="AS327" i="4"/>
  <c r="AL327" i="4"/>
  <c r="AR327" i="4"/>
  <c r="AO327" i="4"/>
  <c r="AQ327" i="4" s="1"/>
  <c r="AM327" i="4"/>
  <c r="AM118" i="4"/>
  <c r="AN118" i="4"/>
  <c r="AP118" i="4" s="1"/>
  <c r="AK118" i="4"/>
  <c r="AT118" i="4" s="1"/>
  <c r="AS118" i="4"/>
  <c r="AR118" i="4"/>
  <c r="AE118" i="4"/>
  <c r="AW118" i="4"/>
  <c r="AK63" i="4"/>
  <c r="AV63" i="4" s="1"/>
  <c r="AN63" i="4"/>
  <c r="AP63" i="4" s="1"/>
  <c r="AO63" i="4"/>
  <c r="AR63" i="4" s="1"/>
  <c r="AE63" i="4"/>
  <c r="AL63" i="4"/>
  <c r="U201" i="7"/>
  <c r="U209" i="7"/>
  <c r="U213" i="7"/>
  <c r="U217" i="7"/>
  <c r="U221" i="7"/>
  <c r="U225" i="7"/>
  <c r="U229" i="7"/>
  <c r="U233" i="7"/>
  <c r="U237" i="7"/>
  <c r="U241" i="7"/>
  <c r="U245" i="7"/>
  <c r="U253" i="7"/>
  <c r="U261" i="7"/>
  <c r="U269" i="7"/>
  <c r="U277" i="7"/>
  <c r="U285" i="7"/>
  <c r="U297" i="7"/>
  <c r="U305" i="7"/>
  <c r="U313" i="7"/>
  <c r="U321" i="7"/>
  <c r="U329" i="7"/>
  <c r="U353" i="7"/>
  <c r="U357" i="7"/>
  <c r="U369" i="7"/>
  <c r="U377" i="7"/>
  <c r="U385" i="7"/>
  <c r="U396" i="7"/>
  <c r="U403" i="7"/>
  <c r="U404" i="7"/>
  <c r="U427" i="7"/>
  <c r="U428" i="7"/>
  <c r="U451" i="7"/>
  <c r="U452" i="7"/>
  <c r="U467" i="7"/>
  <c r="U468" i="7"/>
  <c r="U483" i="7"/>
  <c r="U484" i="7"/>
  <c r="J42" i="10" s="1"/>
  <c r="U491" i="7"/>
  <c r="U492" i="7"/>
  <c r="J34" i="10" s="1"/>
  <c r="U507" i="7"/>
  <c r="U508" i="7"/>
  <c r="U531" i="7"/>
  <c r="U532" i="7"/>
  <c r="U595" i="7"/>
  <c r="U596" i="7"/>
  <c r="U603" i="7"/>
  <c r="U604" i="7"/>
  <c r="U611" i="7"/>
  <c r="U612" i="7"/>
  <c r="U627" i="7"/>
  <c r="U628" i="7"/>
  <c r="U643" i="7"/>
  <c r="U644" i="7"/>
  <c r="U659" i="7"/>
  <c r="U660" i="7"/>
  <c r="U675" i="7"/>
  <c r="U676" i="7"/>
  <c r="U939" i="7"/>
  <c r="U940" i="7"/>
  <c r="U947" i="7"/>
  <c r="U948" i="7"/>
  <c r="U955" i="7"/>
  <c r="U956" i="7"/>
  <c r="U963" i="7"/>
  <c r="U964" i="7"/>
  <c r="U971" i="7"/>
  <c r="U972" i="7"/>
  <c r="U979" i="7"/>
  <c r="U980" i="7"/>
  <c r="U987" i="7"/>
  <c r="U988" i="7"/>
  <c r="U995" i="7"/>
  <c r="U996" i="7"/>
  <c r="U1003" i="7"/>
  <c r="U1004" i="7"/>
  <c r="U1011" i="7"/>
  <c r="U1012" i="7"/>
  <c r="U1019" i="7"/>
  <c r="U1020" i="7"/>
  <c r="U1027" i="7"/>
  <c r="U1028" i="7"/>
  <c r="U1035" i="7"/>
  <c r="U1036" i="7"/>
  <c r="U1043" i="7"/>
  <c r="U1044" i="7"/>
  <c r="U1051" i="7"/>
  <c r="U1052" i="7"/>
  <c r="V196" i="7"/>
  <c r="V200" i="7"/>
  <c r="V204" i="7"/>
  <c r="V208" i="7"/>
  <c r="V212" i="7"/>
  <c r="V216" i="7"/>
  <c r="V220" i="7"/>
  <c r="V224" i="7"/>
  <c r="V228" i="7"/>
  <c r="V232" i="7"/>
  <c r="V236" i="7"/>
  <c r="V240" i="7"/>
  <c r="V244" i="7"/>
  <c r="V248" i="7"/>
  <c r="V252" i="7"/>
  <c r="V256" i="7"/>
  <c r="V260" i="7"/>
  <c r="V264" i="7"/>
  <c r="V268" i="7"/>
  <c r="V272" i="7"/>
  <c r="V276" i="7"/>
  <c r="V280" i="7"/>
  <c r="V284" i="7"/>
  <c r="V288" i="7"/>
  <c r="V292" i="7"/>
  <c r="V296" i="7"/>
  <c r="V304" i="7"/>
  <c r="V308" i="7"/>
  <c r="V312" i="7"/>
  <c r="V320" i="7"/>
  <c r="V324" i="7"/>
  <c r="V328" i="7"/>
  <c r="V332" i="7"/>
  <c r="V336" i="7"/>
  <c r="V340" i="7"/>
  <c r="V344" i="7"/>
  <c r="V352" i="7"/>
  <c r="V356" i="7"/>
  <c r="V360" i="7"/>
  <c r="V368" i="7"/>
  <c r="V372" i="7"/>
  <c r="V376" i="7"/>
  <c r="V384" i="7"/>
  <c r="V388" i="7"/>
  <c r="U1507" i="7"/>
  <c r="U1515" i="7"/>
  <c r="U1523" i="7"/>
  <c r="U1531" i="7"/>
  <c r="U1539" i="7"/>
  <c r="U1547" i="7"/>
  <c r="U1555" i="7"/>
  <c r="U1563" i="7"/>
  <c r="U1571" i="7"/>
  <c r="U1579" i="7"/>
  <c r="U1587" i="7"/>
  <c r="U1595" i="7"/>
  <c r="U1603" i="7"/>
  <c r="U1611" i="7"/>
  <c r="U1619" i="7"/>
  <c r="U1627" i="7"/>
  <c r="U1635" i="7"/>
  <c r="U1643" i="7"/>
  <c r="U1651" i="7"/>
  <c r="U1659" i="7"/>
  <c r="U1667" i="7"/>
  <c r="U1675" i="7"/>
  <c r="U1683" i="7"/>
  <c r="U1691" i="7"/>
  <c r="U1699" i="7"/>
  <c r="U1707" i="7"/>
  <c r="U1715" i="7"/>
  <c r="U1723" i="7"/>
  <c r="U1731" i="7"/>
  <c r="U1739" i="7"/>
  <c r="U1747" i="7"/>
  <c r="U1755" i="7"/>
  <c r="U1763" i="7"/>
  <c r="U1771" i="7"/>
  <c r="U1779" i="7"/>
  <c r="U1787" i="7"/>
  <c r="U1795" i="7"/>
  <c r="U1815" i="7"/>
  <c r="U1847" i="7"/>
  <c r="AM135" i="4"/>
  <c r="AM984" i="4"/>
  <c r="AS1068" i="4"/>
  <c r="AP1134" i="4"/>
  <c r="AZ1180" i="4"/>
  <c r="N20" i="19"/>
  <c r="O14" i="19"/>
  <c r="AA19" i="19"/>
  <c r="W34" i="19"/>
  <c r="AI31" i="19"/>
  <c r="AH28" i="19"/>
  <c r="AD25" i="19"/>
  <c r="AB22" i="19"/>
  <c r="W15" i="19"/>
  <c r="S33" i="19"/>
  <c r="X30" i="19"/>
  <c r="U22" i="19"/>
  <c r="Q19" i="19"/>
  <c r="Q16" i="19"/>
  <c r="AT1126" i="4"/>
  <c r="AX1126" i="4" s="1"/>
  <c r="AZ999" i="4"/>
  <c r="AZ920" i="4"/>
  <c r="AZ907" i="4"/>
  <c r="AX64" i="4"/>
  <c r="AK56" i="4"/>
  <c r="AT22" i="4"/>
  <c r="V1810" i="7"/>
  <c r="U1810" i="7"/>
  <c r="V1826" i="7"/>
  <c r="U1826" i="7"/>
  <c r="V1842" i="7"/>
  <c r="U1842" i="7"/>
  <c r="AU1097" i="4"/>
  <c r="AP1097" i="4"/>
  <c r="AL1097" i="4"/>
  <c r="AR1097" i="4"/>
  <c r="AM1097" i="4"/>
  <c r="AS1097" i="4"/>
  <c r="AK1097" i="4"/>
  <c r="AW1097" i="4"/>
  <c r="AO1097" i="4"/>
  <c r="AQ1097" i="4" s="1"/>
  <c r="AS1112" i="4"/>
  <c r="AO1112" i="4"/>
  <c r="AQ1112" i="4" s="1"/>
  <c r="AK1112" i="4"/>
  <c r="AW1112" i="4"/>
  <c r="AR1112" i="4"/>
  <c r="AM1112" i="4"/>
  <c r="AP1112" i="4"/>
  <c r="AU1112" i="4"/>
  <c r="AL1112" i="4"/>
  <c r="AT1121" i="4"/>
  <c r="AU1121" i="4"/>
  <c r="AP1121" i="4"/>
  <c r="AL1121" i="4"/>
  <c r="AR1121" i="4"/>
  <c r="AM1121" i="4"/>
  <c r="AO1121" i="4"/>
  <c r="AQ1121" i="4" s="1"/>
  <c r="AW1121" i="4"/>
  <c r="AS1121" i="4"/>
  <c r="AK1121" i="4"/>
  <c r="AT1136" i="4"/>
  <c r="AX1136" i="4" s="1"/>
  <c r="AS1136" i="4"/>
  <c r="AO1136" i="4"/>
  <c r="AQ1136" i="4" s="1"/>
  <c r="AK1136" i="4"/>
  <c r="AR1136" i="4"/>
  <c r="AM1136" i="4"/>
  <c r="AU1136" i="4"/>
  <c r="AL1136" i="4"/>
  <c r="AP1136" i="4"/>
  <c r="AW1142" i="4"/>
  <c r="AV1142" i="4"/>
  <c r="AM1142" i="4"/>
  <c r="AT1142" i="4"/>
  <c r="AS1142" i="4"/>
  <c r="AN1142" i="4"/>
  <c r="AR1142" i="4"/>
  <c r="AK1142" i="4"/>
  <c r="AE1142" i="4"/>
  <c r="AO1142" i="4"/>
  <c r="AQ1142" i="4" s="1"/>
  <c r="AW1150" i="4"/>
  <c r="AV1150" i="4"/>
  <c r="AM1150" i="4"/>
  <c r="AS1150" i="4"/>
  <c r="AN1150" i="4"/>
  <c r="AO1150" i="4"/>
  <c r="AQ1150" i="4" s="1"/>
  <c r="AR1150" i="4"/>
  <c r="AK1150" i="4"/>
  <c r="AE1150" i="4"/>
  <c r="AT1159" i="4"/>
  <c r="AV1159" i="4"/>
  <c r="AM1159" i="4"/>
  <c r="AP1159" i="4"/>
  <c r="AK1159" i="4"/>
  <c r="AE1159" i="4"/>
  <c r="AW1159" i="4"/>
  <c r="AO1159" i="4"/>
  <c r="AQ1159" i="4" s="1"/>
  <c r="AU1159" i="4"/>
  <c r="AL1159" i="4"/>
  <c r="AR1159" i="4"/>
  <c r="AW1084" i="4"/>
  <c r="AE1084" i="4"/>
  <c r="AV1084" i="4"/>
  <c r="AP1084" i="4"/>
  <c r="AK1084" i="4"/>
  <c r="AT1084" i="4"/>
  <c r="AR1084" i="4"/>
  <c r="AM1084" i="4"/>
  <c r="AS1084" i="4"/>
  <c r="AW1066" i="4"/>
  <c r="AT1066" i="4"/>
  <c r="AS1066" i="4"/>
  <c r="AM1066" i="4"/>
  <c r="AP1066" i="4"/>
  <c r="AE1066" i="4"/>
  <c r="AR1066" i="4"/>
  <c r="AO1066" i="4"/>
  <c r="AQ1066" i="4" s="1"/>
  <c r="AV1066" i="4"/>
  <c r="AL1066" i="4"/>
  <c r="AW1032" i="4"/>
  <c r="AE1032" i="4"/>
  <c r="AV1032" i="4"/>
  <c r="AP1032" i="4"/>
  <c r="AK1032" i="4"/>
  <c r="AO1032" i="4"/>
  <c r="AQ1032" i="4" s="1"/>
  <c r="AN1032" i="4"/>
  <c r="AT1032" i="4"/>
  <c r="AS1032" i="4"/>
  <c r="AM1032" i="4"/>
  <c r="AW1020" i="4"/>
  <c r="AE1020" i="4"/>
  <c r="AV1020" i="4"/>
  <c r="AP1020" i="4"/>
  <c r="AK1020" i="4"/>
  <c r="AT1020" i="4"/>
  <c r="AR1020" i="4"/>
  <c r="AM1020" i="4"/>
  <c r="AS1020" i="4"/>
  <c r="AW986" i="4"/>
  <c r="AT986" i="4"/>
  <c r="AS986" i="4"/>
  <c r="AM986" i="4"/>
  <c r="AE986" i="4"/>
  <c r="AP986" i="4"/>
  <c r="AN986" i="4"/>
  <c r="AO986" i="4"/>
  <c r="AQ986" i="4" s="1"/>
  <c r="AU986" i="4"/>
  <c r="AK986" i="4"/>
  <c r="AT497" i="4"/>
  <c r="AW497" i="4"/>
  <c r="AR497" i="4"/>
  <c r="AL497" i="4"/>
  <c r="AS497" i="4"/>
  <c r="AK497" i="4"/>
  <c r="AE497" i="4"/>
  <c r="AU497" i="4"/>
  <c r="AT484" i="4"/>
  <c r="AW484" i="4"/>
  <c r="AE484" i="4"/>
  <c r="AV484" i="4"/>
  <c r="AP484" i="4"/>
  <c r="AK484" i="4"/>
  <c r="AR484" i="4"/>
  <c r="AO484" i="4"/>
  <c r="AQ484" i="4" s="1"/>
  <c r="AS484" i="4"/>
  <c r="AE480" i="4"/>
  <c r="AV480" i="4"/>
  <c r="AP480" i="4"/>
  <c r="AK480" i="4"/>
  <c r="AN480" i="4"/>
  <c r="AT480" i="4"/>
  <c r="AW480" i="4"/>
  <c r="AT475" i="4"/>
  <c r="AW475" i="4"/>
  <c r="AO475" i="4"/>
  <c r="AQ475" i="4" s="1"/>
  <c r="AE475" i="4"/>
  <c r="AU475" i="4"/>
  <c r="AN475" i="4"/>
  <c r="AV475" i="4"/>
  <c r="AM475" i="4"/>
  <c r="AT471" i="4"/>
  <c r="AE471" i="4"/>
  <c r="AU471" i="4"/>
  <c r="AN471" i="4"/>
  <c r="AR471" i="4"/>
  <c r="AK471" i="4"/>
  <c r="AW471" i="4"/>
  <c r="AW466" i="4"/>
  <c r="AT466" i="4"/>
  <c r="AE466" i="4"/>
  <c r="AS466" i="4"/>
  <c r="AM466" i="4"/>
  <c r="AO466" i="4"/>
  <c r="AQ466" i="4" s="1"/>
  <c r="AP466" i="4"/>
  <c r="AT449" i="4"/>
  <c r="AR449" i="4"/>
  <c r="AL449" i="4"/>
  <c r="AW449" i="4"/>
  <c r="AV449" i="4"/>
  <c r="AN449" i="4"/>
  <c r="AO449" i="4"/>
  <c r="AQ449" i="4" s="1"/>
  <c r="AT439" i="4"/>
  <c r="AU439" i="4"/>
  <c r="AN439" i="4"/>
  <c r="AW439" i="4"/>
  <c r="AR439" i="4"/>
  <c r="AK439" i="4"/>
  <c r="AE439" i="4"/>
  <c r="AW426" i="4"/>
  <c r="AS426" i="4"/>
  <c r="AM426" i="4"/>
  <c r="AT426" i="4"/>
  <c r="AR426" i="4"/>
  <c r="AK426" i="4"/>
  <c r="AO426" i="4"/>
  <c r="AQ426" i="4" s="1"/>
  <c r="AE426" i="4"/>
  <c r="AT369" i="4"/>
  <c r="AW369" i="4"/>
  <c r="AR369" i="4"/>
  <c r="AL369" i="4"/>
  <c r="AS369" i="4"/>
  <c r="AK369" i="4"/>
  <c r="AT356" i="4"/>
  <c r="AW356" i="4"/>
  <c r="AE356" i="4"/>
  <c r="AV356" i="4"/>
  <c r="AP356" i="4"/>
  <c r="AK356" i="4"/>
  <c r="AR356" i="4"/>
  <c r="AO356" i="4"/>
  <c r="AQ356" i="4" s="1"/>
  <c r="AE352" i="4"/>
  <c r="AV352" i="4"/>
  <c r="AP352" i="4"/>
  <c r="AK352" i="4"/>
  <c r="AN352" i="4"/>
  <c r="AT352" i="4"/>
  <c r="AW352" i="4"/>
  <c r="AT347" i="4"/>
  <c r="AW347" i="4"/>
  <c r="AO347" i="4"/>
  <c r="AQ347" i="4" s="1"/>
  <c r="AE347" i="4"/>
  <c r="AU347" i="4"/>
  <c r="AN347" i="4"/>
  <c r="AV347" i="4"/>
  <c r="AM347" i="4"/>
  <c r="AT343" i="4"/>
  <c r="AE343" i="4"/>
  <c r="AU343" i="4"/>
  <c r="AN343" i="4"/>
  <c r="AR343" i="4"/>
  <c r="AK343" i="4"/>
  <c r="AW343" i="4"/>
  <c r="AW338" i="4"/>
  <c r="AT338" i="4"/>
  <c r="AE338" i="4"/>
  <c r="AS338" i="4"/>
  <c r="AM338" i="4"/>
  <c r="AO338" i="4"/>
  <c r="AQ338" i="4" s="1"/>
  <c r="AP338" i="4"/>
  <c r="AT321" i="4"/>
  <c r="AR321" i="4"/>
  <c r="AL321" i="4"/>
  <c r="AW321" i="4"/>
  <c r="AV321" i="4"/>
  <c r="AN321" i="4"/>
  <c r="AO321" i="4"/>
  <c r="AQ321" i="4" s="1"/>
  <c r="AT311" i="4"/>
  <c r="AU311" i="4"/>
  <c r="AN311" i="4"/>
  <c r="AW311" i="4"/>
  <c r="AR311" i="4"/>
  <c r="AK311" i="4"/>
  <c r="AW298" i="4"/>
  <c r="AS298" i="4"/>
  <c r="AM298" i="4"/>
  <c r="AT298" i="4"/>
  <c r="AE298" i="4"/>
  <c r="AR298" i="4"/>
  <c r="AK298" i="4"/>
  <c r="AO298" i="4"/>
  <c r="AQ298" i="4" s="1"/>
  <c r="AT241" i="4"/>
  <c r="AW241" i="4"/>
  <c r="AR241" i="4"/>
  <c r="AL241" i="4"/>
  <c r="AS241" i="4"/>
  <c r="AK241" i="4"/>
  <c r="AE241" i="4"/>
  <c r="AT228" i="4"/>
  <c r="AW228" i="4"/>
  <c r="AE228" i="4"/>
  <c r="AV228" i="4"/>
  <c r="AP228" i="4"/>
  <c r="AK228" i="4"/>
  <c r="AR228" i="4"/>
  <c r="AO228" i="4"/>
  <c r="AQ228" i="4" s="1"/>
  <c r="AE224" i="4"/>
  <c r="AV224" i="4"/>
  <c r="AP224" i="4"/>
  <c r="AK224" i="4"/>
  <c r="AN224" i="4"/>
  <c r="AT224" i="4"/>
  <c r="AW224" i="4"/>
  <c r="AT219" i="4"/>
  <c r="AW219" i="4"/>
  <c r="AO219" i="4"/>
  <c r="AQ219" i="4" s="1"/>
  <c r="AE219" i="4"/>
  <c r="AU219" i="4"/>
  <c r="AN219" i="4"/>
  <c r="AV219" i="4"/>
  <c r="AM219" i="4"/>
  <c r="AT215" i="4"/>
  <c r="AE215" i="4"/>
  <c r="AU215" i="4"/>
  <c r="AN215" i="4"/>
  <c r="AR215" i="4"/>
  <c r="AK215" i="4"/>
  <c r="AW215" i="4"/>
  <c r="AW210" i="4"/>
  <c r="AT210" i="4"/>
  <c r="AE210" i="4"/>
  <c r="AS210" i="4"/>
  <c r="AM210" i="4"/>
  <c r="AO210" i="4"/>
  <c r="AQ210" i="4" s="1"/>
  <c r="AP210" i="4"/>
  <c r="AT193" i="4"/>
  <c r="AR193" i="4"/>
  <c r="AL193" i="4"/>
  <c r="AW193" i="4"/>
  <c r="AV193" i="4"/>
  <c r="AN193" i="4"/>
  <c r="AO193" i="4"/>
  <c r="AQ193" i="4" s="1"/>
  <c r="AT183" i="4"/>
  <c r="AU183" i="4"/>
  <c r="AN183" i="4"/>
  <c r="AW183" i="4"/>
  <c r="AR183" i="4"/>
  <c r="AK183" i="4"/>
  <c r="AE183" i="4"/>
  <c r="AW170" i="4"/>
  <c r="AS170" i="4"/>
  <c r="AM170" i="4"/>
  <c r="AT170" i="4"/>
  <c r="AR170" i="4"/>
  <c r="AK170" i="4"/>
  <c r="AE170" i="4"/>
  <c r="AO170" i="4"/>
  <c r="AQ170" i="4" s="1"/>
  <c r="AM112" i="4"/>
  <c r="AN112" i="4"/>
  <c r="AP112" i="4" s="1"/>
  <c r="AE112" i="4"/>
  <c r="AO112" i="4"/>
  <c r="AR112" i="4" s="1"/>
  <c r="AS112" i="4"/>
  <c r="AL112" i="4"/>
  <c r="AK3" i="4"/>
  <c r="AO3" i="4"/>
  <c r="AE3" i="4"/>
  <c r="AS3" i="4"/>
  <c r="AN3" i="4"/>
  <c r="AP3" i="4" s="1"/>
  <c r="AY2" i="4"/>
  <c r="X15" i="19"/>
  <c r="U16" i="19"/>
  <c r="V16" i="19"/>
  <c r="S16" i="19"/>
  <c r="R17" i="19"/>
  <c r="T17" i="19"/>
  <c r="Q18" i="19"/>
  <c r="P18" i="19"/>
  <c r="AT18" i="19" s="1"/>
  <c r="X19" i="19"/>
  <c r="U20" i="19"/>
  <c r="V20" i="19"/>
  <c r="S20" i="19"/>
  <c r="R21" i="19"/>
  <c r="T21" i="19"/>
  <c r="Q22" i="19"/>
  <c r="P22" i="19"/>
  <c r="AT22" i="19" s="1"/>
  <c r="X23" i="19"/>
  <c r="U24" i="19"/>
  <c r="V24" i="19"/>
  <c r="S24" i="19"/>
  <c r="R25" i="19"/>
  <c r="T25" i="19"/>
  <c r="Q26" i="19"/>
  <c r="P26" i="19"/>
  <c r="AT26" i="19" s="1"/>
  <c r="X27" i="19"/>
  <c r="U28" i="19"/>
  <c r="V28" i="19"/>
  <c r="S28" i="19"/>
  <c r="R29" i="19"/>
  <c r="T29" i="19"/>
  <c r="Q30" i="19"/>
  <c r="P30" i="19"/>
  <c r="AT30" i="19" s="1"/>
  <c r="X31" i="19"/>
  <c r="U32" i="19"/>
  <c r="V32" i="19"/>
  <c r="S32" i="19"/>
  <c r="R33" i="19"/>
  <c r="T33" i="19"/>
  <c r="Q34" i="19"/>
  <c r="P34" i="19"/>
  <c r="AT34" i="19" s="1"/>
  <c r="X35" i="19"/>
  <c r="AC15" i="19"/>
  <c r="AG15" i="19"/>
  <c r="Y15" i="19"/>
  <c r="AC16" i="19"/>
  <c r="AG16" i="19"/>
  <c r="Y16" i="19"/>
  <c r="AC17" i="19"/>
  <c r="AG17" i="19"/>
  <c r="Y17" i="19"/>
  <c r="AC18" i="19"/>
  <c r="AG18" i="19"/>
  <c r="Y18" i="19"/>
  <c r="AC19" i="19"/>
  <c r="AG19" i="19"/>
  <c r="Y19" i="19"/>
  <c r="AC20" i="19"/>
  <c r="AG20" i="19"/>
  <c r="Y20" i="19"/>
  <c r="AC21" i="19"/>
  <c r="AG21" i="19"/>
  <c r="Y21" i="19"/>
  <c r="AC22" i="19"/>
  <c r="AG22" i="19"/>
  <c r="Y22" i="19"/>
  <c r="AC23" i="19"/>
  <c r="AG23" i="19"/>
  <c r="Y23" i="19"/>
  <c r="AC24" i="19"/>
  <c r="AG24" i="19"/>
  <c r="Y24" i="19"/>
  <c r="AC25" i="19"/>
  <c r="AG25" i="19"/>
  <c r="Y25" i="19"/>
  <c r="AC26" i="19"/>
  <c r="AG26" i="19"/>
  <c r="Y26" i="19"/>
  <c r="AC27" i="19"/>
  <c r="AG27" i="19"/>
  <c r="Y27" i="19"/>
  <c r="AC28" i="19"/>
  <c r="AG28" i="19"/>
  <c r="Y28" i="19"/>
  <c r="AC29" i="19"/>
  <c r="AG29" i="19"/>
  <c r="Y29" i="19"/>
  <c r="AC30" i="19"/>
  <c r="AG30" i="19"/>
  <c r="Y30" i="19"/>
  <c r="AC31" i="19"/>
  <c r="AG31" i="19"/>
  <c r="Y31" i="19"/>
  <c r="AC32" i="19"/>
  <c r="AG32" i="19"/>
  <c r="Y32" i="19"/>
  <c r="AC33" i="19"/>
  <c r="AG33" i="19"/>
  <c r="Y33" i="19"/>
  <c r="AC34" i="19"/>
  <c r="AG34" i="19"/>
  <c r="Y34" i="19"/>
  <c r="AC35" i="19"/>
  <c r="AG35" i="19"/>
  <c r="Y35" i="19"/>
  <c r="AA17" i="19"/>
  <c r="AA21" i="19"/>
  <c r="AA25" i="19"/>
  <c r="AA29" i="19"/>
  <c r="AA33" i="19"/>
  <c r="O7" i="19"/>
  <c r="O11" i="19"/>
  <c r="O15" i="19"/>
  <c r="O19" i="19"/>
  <c r="O23" i="19"/>
  <c r="O27" i="19"/>
  <c r="O31" i="19"/>
  <c r="O35" i="19"/>
  <c r="N7" i="19"/>
  <c r="N11" i="19"/>
  <c r="N15" i="19"/>
  <c r="N19" i="19"/>
  <c r="N23" i="19"/>
  <c r="N27" i="19"/>
  <c r="N31" i="19"/>
  <c r="N35" i="19"/>
  <c r="T15" i="19"/>
  <c r="S15" i="19"/>
  <c r="AU15" i="19" s="1"/>
  <c r="P16" i="19"/>
  <c r="AT16" i="19" s="1"/>
  <c r="V17" i="19"/>
  <c r="X17" i="19"/>
  <c r="R19" i="19"/>
  <c r="V19" i="19"/>
  <c r="Q20" i="19"/>
  <c r="U21" i="19"/>
  <c r="T22" i="19"/>
  <c r="S22" i="19"/>
  <c r="U23" i="19"/>
  <c r="P23" i="19"/>
  <c r="AT23" i="19" s="1"/>
  <c r="T24" i="19"/>
  <c r="X24" i="19"/>
  <c r="P25" i="19"/>
  <c r="AT25" i="19" s="1"/>
  <c r="R26" i="19"/>
  <c r="V26" i="19"/>
  <c r="X26" i="19"/>
  <c r="Q27" i="19"/>
  <c r="R28" i="19"/>
  <c r="AR28" i="19" s="1"/>
  <c r="Q29" i="19"/>
  <c r="S29" i="19"/>
  <c r="U30" i="19"/>
  <c r="T31" i="19"/>
  <c r="S31" i="19"/>
  <c r="AU31" i="19" s="1"/>
  <c r="P32" i="19"/>
  <c r="AT32" i="19" s="1"/>
  <c r="V33" i="19"/>
  <c r="X33" i="19"/>
  <c r="R35" i="19"/>
  <c r="V35" i="19"/>
  <c r="AB15" i="19"/>
  <c r="AH15" i="19"/>
  <c r="AF16" i="19"/>
  <c r="Z16" i="19"/>
  <c r="W17" i="19"/>
  <c r="AD18" i="19"/>
  <c r="AI18" i="19"/>
  <c r="AB19" i="19"/>
  <c r="AH19" i="19"/>
  <c r="AF20" i="19"/>
  <c r="Z20" i="19"/>
  <c r="W21" i="19"/>
  <c r="AD22" i="19"/>
  <c r="AI22" i="19"/>
  <c r="AB23" i="19"/>
  <c r="AH23" i="19"/>
  <c r="AF24" i="19"/>
  <c r="Z24" i="19"/>
  <c r="W25" i="19"/>
  <c r="AD26" i="19"/>
  <c r="AI26" i="19"/>
  <c r="AB27" i="19"/>
  <c r="AH27" i="19"/>
  <c r="AF28" i="19"/>
  <c r="Z28" i="19"/>
  <c r="W29" i="19"/>
  <c r="AD30" i="19"/>
  <c r="AI30" i="19"/>
  <c r="AB31" i="19"/>
  <c r="AH31" i="19"/>
  <c r="AF32" i="19"/>
  <c r="Z32" i="19"/>
  <c r="W33" i="19"/>
  <c r="AD34" i="19"/>
  <c r="AI34" i="19"/>
  <c r="AB35" i="19"/>
  <c r="AH35" i="19"/>
  <c r="AA16" i="19"/>
  <c r="AA22" i="19"/>
  <c r="AA27" i="19"/>
  <c r="AA32" i="19"/>
  <c r="O6" i="19"/>
  <c r="O12" i="19"/>
  <c r="O17" i="19"/>
  <c r="O22" i="19"/>
  <c r="O28" i="19"/>
  <c r="O33" i="19"/>
  <c r="N6" i="19"/>
  <c r="N12" i="19"/>
  <c r="N17" i="19"/>
  <c r="N22" i="19"/>
  <c r="N28" i="19"/>
  <c r="N33" i="19"/>
  <c r="Q15" i="19"/>
  <c r="T16" i="19"/>
  <c r="R18" i="19"/>
  <c r="U19" i="19"/>
  <c r="X20" i="19"/>
  <c r="Q21" i="19"/>
  <c r="AS21" i="19" s="1"/>
  <c r="X21" i="19"/>
  <c r="V22" i="19"/>
  <c r="V23" i="19"/>
  <c r="R24" i="19"/>
  <c r="AR24" i="19" s="1"/>
  <c r="P24" i="19"/>
  <c r="AT24" i="19" s="1"/>
  <c r="U25" i="19"/>
  <c r="S25" i="19"/>
  <c r="AU25" i="19" s="1"/>
  <c r="S26" i="19"/>
  <c r="T27" i="19"/>
  <c r="T28" i="19"/>
  <c r="R30" i="19"/>
  <c r="U31" i="19"/>
  <c r="Q32" i="19"/>
  <c r="X32" i="19"/>
  <c r="Q33" i="19"/>
  <c r="V34" i="19"/>
  <c r="P35" i="19"/>
  <c r="AT35" i="19" s="1"/>
  <c r="Z15" i="19"/>
  <c r="AH16" i="19"/>
  <c r="AB17" i="19"/>
  <c r="AI17" i="19"/>
  <c r="Z18" i="19"/>
  <c r="AF19" i="19"/>
  <c r="AB20" i="19"/>
  <c r="AI20" i="19"/>
  <c r="AD21" i="19"/>
  <c r="Z21" i="19"/>
  <c r="AF22" i="19"/>
  <c r="AI23" i="19"/>
  <c r="AD24" i="19"/>
  <c r="W24" i="19"/>
  <c r="AF25" i="19"/>
  <c r="AH26" i="19"/>
  <c r="AD27" i="19"/>
  <c r="W27" i="19"/>
  <c r="AH29" i="19"/>
  <c r="AB30" i="19"/>
  <c r="W30" i="19"/>
  <c r="Z31" i="19"/>
  <c r="AH32" i="19"/>
  <c r="AB33" i="19"/>
  <c r="AE33" i="19" s="1"/>
  <c r="AI33" i="19"/>
  <c r="Z34" i="19"/>
  <c r="AF35" i="19"/>
  <c r="AA18" i="19"/>
  <c r="AA24" i="19"/>
  <c r="AA31" i="19"/>
  <c r="O10" i="19"/>
  <c r="O18" i="19"/>
  <c r="O25" i="19"/>
  <c r="O32" i="19"/>
  <c r="N8" i="19"/>
  <c r="N14" i="19"/>
  <c r="N21" i="19"/>
  <c r="N29" i="19"/>
  <c r="R15" i="19"/>
  <c r="S18" i="19"/>
  <c r="T19" i="19"/>
  <c r="R20" i="19"/>
  <c r="AR20" i="19" s="1"/>
  <c r="P21" i="19"/>
  <c r="AT21" i="19" s="1"/>
  <c r="R23" i="19"/>
  <c r="S23" i="19"/>
  <c r="AU23" i="19" s="1"/>
  <c r="Q25" i="19"/>
  <c r="V27" i="19"/>
  <c r="X28" i="19"/>
  <c r="P29" i="19"/>
  <c r="AT29" i="19" s="1"/>
  <c r="T30" i="19"/>
  <c r="R31" i="19"/>
  <c r="AR31" i="19" s="1"/>
  <c r="R34" i="19"/>
  <c r="S34" i="19"/>
  <c r="T35" i="19"/>
  <c r="AI15" i="19"/>
  <c r="AD17" i="19"/>
  <c r="W18" i="19"/>
  <c r="AI19" i="19"/>
  <c r="AB21" i="19"/>
  <c r="AE21" i="19" s="1"/>
  <c r="W22" i="19"/>
  <c r="AF23" i="19"/>
  <c r="AB25" i="19"/>
  <c r="AE25" i="19" s="1"/>
  <c r="Z25" i="19"/>
  <c r="W26" i="19"/>
  <c r="AF27" i="19"/>
  <c r="AD28" i="19"/>
  <c r="AB29" i="19"/>
  <c r="AE29" i="19" s="1"/>
  <c r="Z29" i="19"/>
  <c r="AH30" i="19"/>
  <c r="AF31" i="19"/>
  <c r="AD32" i="19"/>
  <c r="Z33" i="19"/>
  <c r="AH34" i="19"/>
  <c r="AA15" i="19"/>
  <c r="AA26" i="19"/>
  <c r="AA35" i="19"/>
  <c r="O13" i="19"/>
  <c r="O21" i="19"/>
  <c r="O30" i="19"/>
  <c r="N9" i="19"/>
  <c r="N18" i="19"/>
  <c r="N26" i="19"/>
  <c r="V15" i="19"/>
  <c r="R16" i="19"/>
  <c r="X16" i="19"/>
  <c r="P17" i="19"/>
  <c r="AT17" i="19" s="1"/>
  <c r="T18" i="19"/>
  <c r="S19" i="19"/>
  <c r="AU19" i="19" s="1"/>
  <c r="R22" i="19"/>
  <c r="AR22" i="19" s="1"/>
  <c r="T23" i="19"/>
  <c r="T26" i="19"/>
  <c r="R27" i="19"/>
  <c r="AR27" i="19" s="1"/>
  <c r="S27" i="19"/>
  <c r="AU27" i="19" s="1"/>
  <c r="P28" i="19"/>
  <c r="AT28" i="19" s="1"/>
  <c r="S30" i="19"/>
  <c r="AU30" i="19" s="1"/>
  <c r="V31" i="19"/>
  <c r="R32" i="19"/>
  <c r="P33" i="19"/>
  <c r="AT33" i="19" s="1"/>
  <c r="T34" i="19"/>
  <c r="U35" i="19"/>
  <c r="S35" i="19"/>
  <c r="AU35" i="19" s="1"/>
  <c r="AD15" i="19"/>
  <c r="AB16" i="19"/>
  <c r="W16" i="19"/>
  <c r="AH17" i="19"/>
  <c r="AF18" i="19"/>
  <c r="AD19" i="19"/>
  <c r="Z19" i="19"/>
  <c r="W20" i="19"/>
  <c r="AH21" i="19"/>
  <c r="AD23" i="19"/>
  <c r="Z23" i="19"/>
  <c r="AI24" i="19"/>
  <c r="AH25" i="19"/>
  <c r="Z27" i="19"/>
  <c r="AI28" i="19"/>
  <c r="AF29" i="19"/>
  <c r="W31" i="19"/>
  <c r="AI32" i="19"/>
  <c r="AF33" i="19"/>
  <c r="AB34" i="19"/>
  <c r="W35" i="19"/>
  <c r="AA20" i="19"/>
  <c r="AA30" i="19"/>
  <c r="O8" i="19"/>
  <c r="O16" i="19"/>
  <c r="O26" i="19"/>
  <c r="N13" i="19"/>
  <c r="N24" i="19"/>
  <c r="N32" i="19"/>
  <c r="V397" i="7"/>
  <c r="V401" i="7"/>
  <c r="V405" i="7"/>
  <c r="V409" i="7"/>
  <c r="V413" i="7"/>
  <c r="V417" i="7"/>
  <c r="V421" i="7"/>
  <c r="V425" i="7"/>
  <c r="V429" i="7"/>
  <c r="V433" i="7"/>
  <c r="V437" i="7"/>
  <c r="V441" i="7"/>
  <c r="V445" i="7"/>
  <c r="V449" i="7"/>
  <c r="V453" i="7"/>
  <c r="V457" i="7"/>
  <c r="V461" i="7"/>
  <c r="V465" i="7"/>
  <c r="V469" i="7"/>
  <c r="V473" i="7"/>
  <c r="V477" i="7"/>
  <c r="V481" i="7"/>
  <c r="V485" i="7"/>
  <c r="V489" i="7"/>
  <c r="V493" i="7"/>
  <c r="V497" i="7"/>
  <c r="V501" i="7"/>
  <c r="V505" i="7"/>
  <c r="V509" i="7"/>
  <c r="V513" i="7"/>
  <c r="V517" i="7"/>
  <c r="V521" i="7"/>
  <c r="V525" i="7"/>
  <c r="V529" i="7"/>
  <c r="V533" i="7"/>
  <c r="V537" i="7"/>
  <c r="V541" i="7"/>
  <c r="V545" i="7"/>
  <c r="V549" i="7"/>
  <c r="V553" i="7"/>
  <c r="V557" i="7"/>
  <c r="V561" i="7"/>
  <c r="V565" i="7"/>
  <c r="V569" i="7"/>
  <c r="V573" i="7"/>
  <c r="V577" i="7"/>
  <c r="V581" i="7"/>
  <c r="V585" i="7"/>
  <c r="V589" i="7"/>
  <c r="V593" i="7"/>
  <c r="V597" i="7"/>
  <c r="V601" i="7"/>
  <c r="V605" i="7"/>
  <c r="V609" i="7"/>
  <c r="V613" i="7"/>
  <c r="V617" i="7"/>
  <c r="V621" i="7"/>
  <c r="V625" i="7"/>
  <c r="V629" i="7"/>
  <c r="V633" i="7"/>
  <c r="V637" i="7"/>
  <c r="V641" i="7"/>
  <c r="V645" i="7"/>
  <c r="V649" i="7"/>
  <c r="V653" i="7"/>
  <c r="V657" i="7"/>
  <c r="V661" i="7"/>
  <c r="V665" i="7"/>
  <c r="V669" i="7"/>
  <c r="V673" i="7"/>
  <c r="V677" i="7"/>
  <c r="V681" i="7"/>
  <c r="V685" i="7"/>
  <c r="V689" i="7"/>
  <c r="V693" i="7"/>
  <c r="V697" i="7"/>
  <c r="V701" i="7"/>
  <c r="V705" i="7"/>
  <c r="V709" i="7"/>
  <c r="V713" i="7"/>
  <c r="V717" i="7"/>
  <c r="V721" i="7"/>
  <c r="V725" i="7"/>
  <c r="V729" i="7"/>
  <c r="V733" i="7"/>
  <c r="V737" i="7"/>
  <c r="V741" i="7"/>
  <c r="V745" i="7"/>
  <c r="V749" i="7"/>
  <c r="V753" i="7"/>
  <c r="V757" i="7"/>
  <c r="V761" i="7"/>
  <c r="V765" i="7"/>
  <c r="V769" i="7"/>
  <c r="V773" i="7"/>
  <c r="V777" i="7"/>
  <c r="V781" i="7"/>
  <c r="V785" i="7"/>
  <c r="V789" i="7"/>
  <c r="V793" i="7"/>
  <c r="V797" i="7"/>
  <c r="V801" i="7"/>
  <c r="V805" i="7"/>
  <c r="V809" i="7"/>
  <c r="V813" i="7"/>
  <c r="V817" i="7"/>
  <c r="V821" i="7"/>
  <c r="V825" i="7"/>
  <c r="V829" i="7"/>
  <c r="V833" i="7"/>
  <c r="V837" i="7"/>
  <c r="V841" i="7"/>
  <c r="V845" i="7"/>
  <c r="V849" i="7"/>
  <c r="V853" i="7"/>
  <c r="V857" i="7"/>
  <c r="V861" i="7"/>
  <c r="V865" i="7"/>
  <c r="V869" i="7"/>
  <c r="V873" i="7"/>
  <c r="V877" i="7"/>
  <c r="V881" i="7"/>
  <c r="V885" i="7"/>
  <c r="V889" i="7"/>
  <c r="V893" i="7"/>
  <c r="V897" i="7"/>
  <c r="V901" i="7"/>
  <c r="V905" i="7"/>
  <c r="V909" i="7"/>
  <c r="V913" i="7"/>
  <c r="V917" i="7"/>
  <c r="V921" i="7"/>
  <c r="V925" i="7"/>
  <c r="V929" i="7"/>
  <c r="V933" i="7"/>
  <c r="V937" i="7"/>
  <c r="V941" i="7"/>
  <c r="V945" i="7"/>
  <c r="V949" i="7"/>
  <c r="V953" i="7"/>
  <c r="V957" i="7"/>
  <c r="V961" i="7"/>
  <c r="V965" i="7"/>
  <c r="V969" i="7"/>
  <c r="V973" i="7"/>
  <c r="V977" i="7"/>
  <c r="V981" i="7"/>
  <c r="V985" i="7"/>
  <c r="V989" i="7"/>
  <c r="V993" i="7"/>
  <c r="V997" i="7"/>
  <c r="V1001" i="7"/>
  <c r="V1005" i="7"/>
  <c r="V1009" i="7"/>
  <c r="V1013" i="7"/>
  <c r="V1017" i="7"/>
  <c r="V1021" i="7"/>
  <c r="V1025" i="7"/>
  <c r="V1029" i="7"/>
  <c r="V1033" i="7"/>
  <c r="V1037" i="7"/>
  <c r="V1041" i="7"/>
  <c r="V1045" i="7"/>
  <c r="V1049" i="7"/>
  <c r="V1053" i="7"/>
  <c r="V1057" i="7"/>
  <c r="V1061" i="7"/>
  <c r="V1065" i="7"/>
  <c r="V1069" i="7"/>
  <c r="V1073" i="7"/>
  <c r="V1077" i="7"/>
  <c r="V1081" i="7"/>
  <c r="V1085" i="7"/>
  <c r="V1089" i="7"/>
  <c r="V1093" i="7"/>
  <c r="V1097" i="7"/>
  <c r="V1101" i="7"/>
  <c r="V1105" i="7"/>
  <c r="V1109" i="7"/>
  <c r="V1113" i="7"/>
  <c r="V1117" i="7"/>
  <c r="V1121" i="7"/>
  <c r="V1125" i="7"/>
  <c r="V1129" i="7"/>
  <c r="V1133" i="7"/>
  <c r="V1137" i="7"/>
  <c r="V1141" i="7"/>
  <c r="V1145" i="7"/>
  <c r="V1149" i="7"/>
  <c r="V1153" i="7"/>
  <c r="V1157" i="7"/>
  <c r="V1161" i="7"/>
  <c r="V1165" i="7"/>
  <c r="V1169" i="7"/>
  <c r="V1173" i="7"/>
  <c r="V1177" i="7"/>
  <c r="V1181" i="7"/>
  <c r="V1185" i="7"/>
  <c r="V1189" i="7"/>
  <c r="V1193" i="7"/>
  <c r="V1197" i="7"/>
  <c r="V1201" i="7"/>
  <c r="V1205" i="7"/>
  <c r="V1209" i="7"/>
  <c r="V1213" i="7"/>
  <c r="V1217" i="7"/>
  <c r="V1221" i="7"/>
  <c r="V1225" i="7"/>
  <c r="V1229" i="7"/>
  <c r="V1233" i="7"/>
  <c r="V1237" i="7"/>
  <c r="V1241" i="7"/>
  <c r="V1245" i="7"/>
  <c r="V1249" i="7"/>
  <c r="V1253" i="7"/>
  <c r="V1257" i="7"/>
  <c r="V1261" i="7"/>
  <c r="V1265" i="7"/>
  <c r="V1269" i="7"/>
  <c r="V1273" i="7"/>
  <c r="V1277" i="7"/>
  <c r="V1281" i="7"/>
  <c r="V1285" i="7"/>
  <c r="V1289" i="7"/>
  <c r="V1293" i="7"/>
  <c r="V1297" i="7"/>
  <c r="V1301" i="7"/>
  <c r="V1305" i="7"/>
  <c r="V1309" i="7"/>
  <c r="V1313" i="7"/>
  <c r="V1317" i="7"/>
  <c r="V1321" i="7"/>
  <c r="V1325" i="7"/>
  <c r="V1329" i="7"/>
  <c r="V1333" i="7"/>
  <c r="V1337" i="7"/>
  <c r="V1341" i="7"/>
  <c r="V1345" i="7"/>
  <c r="V1349" i="7"/>
  <c r="V1353" i="7"/>
  <c r="V1357" i="7"/>
  <c r="V1361" i="7"/>
  <c r="V1365" i="7"/>
  <c r="V1369" i="7"/>
  <c r="V1373" i="7"/>
  <c r="V1377" i="7"/>
  <c r="V1381" i="7"/>
  <c r="V1385" i="7"/>
  <c r="V1389" i="7"/>
  <c r="V1393" i="7"/>
  <c r="V1397" i="7"/>
  <c r="V1401" i="7"/>
  <c r="V1405" i="7"/>
  <c r="V1409" i="7"/>
  <c r="V1413" i="7"/>
  <c r="V1417" i="7"/>
  <c r="V1421" i="7"/>
  <c r="V1425" i="7"/>
  <c r="V1429" i="7"/>
  <c r="V1433" i="7"/>
  <c r="V1437" i="7"/>
  <c r="V1441" i="7"/>
  <c r="V1445" i="7"/>
  <c r="V1449" i="7"/>
  <c r="V1453" i="7"/>
  <c r="V1457" i="7"/>
  <c r="V1461" i="7"/>
  <c r="V1465" i="7"/>
  <c r="V1469" i="7"/>
  <c r="V1473" i="7"/>
  <c r="V1477" i="7"/>
  <c r="V1481" i="7"/>
  <c r="V1485" i="7"/>
  <c r="V1489" i="7"/>
  <c r="V1493" i="7"/>
  <c r="V1497" i="7"/>
  <c r="V1501" i="7"/>
  <c r="V1505" i="7"/>
  <c r="V1509" i="7"/>
  <c r="V1513" i="7"/>
  <c r="V1517" i="7"/>
  <c r="V1521" i="7"/>
  <c r="V1525" i="7"/>
  <c r="V1529" i="7"/>
  <c r="V1533" i="7"/>
  <c r="V1537" i="7"/>
  <c r="V1541" i="7"/>
  <c r="V1545" i="7"/>
  <c r="V1549" i="7"/>
  <c r="V1553" i="7"/>
  <c r="V1557" i="7"/>
  <c r="V1561" i="7"/>
  <c r="V1565" i="7"/>
  <c r="V1569" i="7"/>
  <c r="V1573" i="7"/>
  <c r="V1577" i="7"/>
  <c r="V1581" i="7"/>
  <c r="V1585" i="7"/>
  <c r="V1589" i="7"/>
  <c r="V1593" i="7"/>
  <c r="V1597" i="7"/>
  <c r="V1601" i="7"/>
  <c r="V1605" i="7"/>
  <c r="V1609" i="7"/>
  <c r="V1613" i="7"/>
  <c r="V1617" i="7"/>
  <c r="V1621" i="7"/>
  <c r="V1625" i="7"/>
  <c r="V1629" i="7"/>
  <c r="V1633" i="7"/>
  <c r="V1637" i="7"/>
  <c r="V1641" i="7"/>
  <c r="V1645" i="7"/>
  <c r="V1649" i="7"/>
  <c r="V1653" i="7"/>
  <c r="V1657" i="7"/>
  <c r="V1661" i="7"/>
  <c r="V1665" i="7"/>
  <c r="V1669" i="7"/>
  <c r="V1673" i="7"/>
  <c r="V1677" i="7"/>
  <c r="V1681" i="7"/>
  <c r="V1685" i="7"/>
  <c r="V1689" i="7"/>
  <c r="V1693" i="7"/>
  <c r="V1697" i="7"/>
  <c r="V1701" i="7"/>
  <c r="V1705" i="7"/>
  <c r="V1709" i="7"/>
  <c r="V1713" i="7"/>
  <c r="V1717" i="7"/>
  <c r="V1721" i="7"/>
  <c r="V1725" i="7"/>
  <c r="V1729" i="7"/>
  <c r="V1733" i="7"/>
  <c r="V1737" i="7"/>
  <c r="V1741" i="7"/>
  <c r="V1745" i="7"/>
  <c r="V1749" i="7"/>
  <c r="V1753" i="7"/>
  <c r="V1757" i="7"/>
  <c r="V1761" i="7"/>
  <c r="V1765" i="7"/>
  <c r="V1769" i="7"/>
  <c r="V1773" i="7"/>
  <c r="V1777" i="7"/>
  <c r="V1781" i="7"/>
  <c r="V1785" i="7"/>
  <c r="V1789" i="7"/>
  <c r="V1793" i="7"/>
  <c r="V1797" i="7"/>
  <c r="V1807" i="7"/>
  <c r="U1809" i="7"/>
  <c r="V1823" i="7"/>
  <c r="U1825" i="7"/>
  <c r="V1839" i="7"/>
  <c r="U1841" i="7"/>
  <c r="V1855" i="7"/>
  <c r="U1857" i="7"/>
  <c r="AZ1083" i="4"/>
  <c r="AZ1103" i="4"/>
  <c r="AP1110" i="4"/>
  <c r="AZ1147" i="4"/>
  <c r="N34" i="19"/>
  <c r="N16" i="19"/>
  <c r="O29" i="19"/>
  <c r="AA34" i="19"/>
  <c r="Z35" i="19"/>
  <c r="AF34" i="19"/>
  <c r="W32" i="19"/>
  <c r="AD31" i="19"/>
  <c r="AI29" i="19"/>
  <c r="AB28" i="19"/>
  <c r="AF26" i="19"/>
  <c r="AI21" i="19"/>
  <c r="AD20" i="19"/>
  <c r="AH18" i="19"/>
  <c r="AF15" i="19"/>
  <c r="U34" i="19"/>
  <c r="Q31" i="19"/>
  <c r="X29" i="19"/>
  <c r="Q28" i="19"/>
  <c r="AS28" i="19" s="1"/>
  <c r="V25" i="19"/>
  <c r="P19" i="19"/>
  <c r="AT19" i="19" s="1"/>
  <c r="U18" i="19"/>
  <c r="U15" i="19"/>
  <c r="AX1196" i="4"/>
  <c r="AZ1196" i="4" s="1"/>
  <c r="AT1150" i="4"/>
  <c r="AX1150" i="4" s="1"/>
  <c r="AT1097" i="4"/>
  <c r="AX1097" i="4" s="1"/>
  <c r="AZ1097" i="4" s="1"/>
  <c r="AX1055" i="4"/>
  <c r="AZ1055" i="4" s="1"/>
  <c r="AZ1015" i="4"/>
  <c r="AZ888" i="4"/>
  <c r="V1802" i="7"/>
  <c r="U1802" i="7"/>
  <c r="V1818" i="7"/>
  <c r="U1818" i="7"/>
  <c r="V1834" i="7"/>
  <c r="U1834" i="7"/>
  <c r="V1850" i="7"/>
  <c r="U1850" i="7"/>
  <c r="AT1104" i="4"/>
  <c r="AS1104" i="4"/>
  <c r="AO1104" i="4"/>
  <c r="AQ1104" i="4" s="1"/>
  <c r="AK1104" i="4"/>
  <c r="AR1104" i="4"/>
  <c r="AM1104" i="4"/>
  <c r="AW1104" i="4"/>
  <c r="AU1104" i="4"/>
  <c r="AL1104" i="4"/>
  <c r="AP1104" i="4"/>
  <c r="AW1110" i="4"/>
  <c r="AX1110" i="4" s="1"/>
  <c r="AZ1110" i="4" s="1"/>
  <c r="AV1110" i="4"/>
  <c r="AM1110" i="4"/>
  <c r="AS1110" i="4"/>
  <c r="AN1110" i="4"/>
  <c r="AR1110" i="4"/>
  <c r="AK1110" i="4"/>
  <c r="AE1110" i="4"/>
  <c r="AO1110" i="4"/>
  <c r="AQ1110" i="4" s="1"/>
  <c r="AW1118" i="4"/>
  <c r="AV1118" i="4"/>
  <c r="AM1118" i="4"/>
  <c r="AT1118" i="4"/>
  <c r="AS1118" i="4"/>
  <c r="AN1118" i="4"/>
  <c r="AO1118" i="4"/>
  <c r="AQ1118" i="4" s="1"/>
  <c r="AR1118" i="4"/>
  <c r="AK1118" i="4"/>
  <c r="AE1118" i="4"/>
  <c r="AU1129" i="4"/>
  <c r="AP1129" i="4"/>
  <c r="AL1129" i="4"/>
  <c r="AW1129" i="4"/>
  <c r="AX1129" i="4" s="1"/>
  <c r="AZ1129" i="4" s="1"/>
  <c r="AR1129" i="4"/>
  <c r="AM1129" i="4"/>
  <c r="AS1129" i="4"/>
  <c r="AK1129" i="4"/>
  <c r="AO1129" i="4"/>
  <c r="AQ1129" i="4" s="1"/>
  <c r="AS1144" i="4"/>
  <c r="AO1144" i="4"/>
  <c r="AQ1144" i="4" s="1"/>
  <c r="AK1144" i="4"/>
  <c r="AR1144" i="4"/>
  <c r="AM1144" i="4"/>
  <c r="AT1144" i="4"/>
  <c r="AX1144" i="4" s="1"/>
  <c r="AZ1144" i="4" s="1"/>
  <c r="AP1144" i="4"/>
  <c r="AU1144" i="4"/>
  <c r="AL1144" i="4"/>
  <c r="AT1153" i="4"/>
  <c r="AU1153" i="4"/>
  <c r="AP1153" i="4"/>
  <c r="AL1153" i="4"/>
  <c r="AR1153" i="4"/>
  <c r="AM1153" i="4"/>
  <c r="AW1153" i="4"/>
  <c r="AO1153" i="4"/>
  <c r="AQ1153" i="4" s="1"/>
  <c r="AS1153" i="4"/>
  <c r="AK1153" i="4"/>
  <c r="AT1183" i="4"/>
  <c r="AX1183" i="4" s="1"/>
  <c r="AV1183" i="4"/>
  <c r="AM1183" i="4"/>
  <c r="AP1183" i="4"/>
  <c r="AK1183" i="4"/>
  <c r="AE1183" i="4"/>
  <c r="AS1183" i="4"/>
  <c r="AL1183" i="4"/>
  <c r="AR1183" i="4"/>
  <c r="AN1183" i="4"/>
  <c r="AT1191" i="4"/>
  <c r="AV1191" i="4"/>
  <c r="AM1191" i="4"/>
  <c r="AP1191" i="4"/>
  <c r="AK1191" i="4"/>
  <c r="AE1191" i="4"/>
  <c r="AW1191" i="4"/>
  <c r="AO1191" i="4"/>
  <c r="AQ1191" i="4" s="1"/>
  <c r="AR1191" i="4"/>
  <c r="AU1191" i="4"/>
  <c r="AL1191" i="4"/>
  <c r="AW1078" i="4"/>
  <c r="AT1078" i="4"/>
  <c r="AO1078" i="4"/>
  <c r="AQ1078" i="4" s="1"/>
  <c r="AE1078" i="4"/>
  <c r="AV1078" i="4"/>
  <c r="AP1078" i="4"/>
  <c r="AK1078" i="4"/>
  <c r="AN1078" i="4"/>
  <c r="AS1078" i="4"/>
  <c r="AM1078" i="4"/>
  <c r="AW1050" i="4"/>
  <c r="AT1050" i="4"/>
  <c r="AS1050" i="4"/>
  <c r="AM1050" i="4"/>
  <c r="AE1050" i="4"/>
  <c r="AP1050" i="4"/>
  <c r="AN1050" i="4"/>
  <c r="AO1050" i="4"/>
  <c r="AQ1050" i="4" s="1"/>
  <c r="AU1050" i="4"/>
  <c r="AK1050" i="4"/>
  <c r="AW1036" i="4"/>
  <c r="AE1036" i="4"/>
  <c r="AV1036" i="4"/>
  <c r="AP1036" i="4"/>
  <c r="AK1036" i="4"/>
  <c r="AT1036" i="4"/>
  <c r="AR1036" i="4"/>
  <c r="AN1036" i="4"/>
  <c r="AU1036" i="4"/>
  <c r="AL1036" i="4"/>
  <c r="AW1016" i="4"/>
  <c r="AE1016" i="4"/>
  <c r="AV1016" i="4"/>
  <c r="AP1016" i="4"/>
  <c r="AK1016" i="4"/>
  <c r="AO1016" i="4"/>
  <c r="AQ1016" i="4" s="1"/>
  <c r="AN1016" i="4"/>
  <c r="AR1016" i="4"/>
  <c r="AT1016" i="4"/>
  <c r="AX1016" i="4" s="1"/>
  <c r="AZ1016" i="4" s="1"/>
  <c r="AU1016" i="4"/>
  <c r="AL1016" i="4"/>
  <c r="AW1002" i="4"/>
  <c r="AT1002" i="4"/>
  <c r="AS1002" i="4"/>
  <c r="AM1002" i="4"/>
  <c r="AP1002" i="4"/>
  <c r="AR1002" i="4"/>
  <c r="AO1002" i="4"/>
  <c r="AQ1002" i="4" s="1"/>
  <c r="AE1002" i="4"/>
  <c r="AV1002" i="4"/>
  <c r="AL1002" i="4"/>
  <c r="AW490" i="4"/>
  <c r="AS490" i="4"/>
  <c r="AM490" i="4"/>
  <c r="AT490" i="4"/>
  <c r="AR490" i="4"/>
  <c r="AK490" i="4"/>
  <c r="AO490" i="4"/>
  <c r="AQ490" i="4" s="1"/>
  <c r="AE490" i="4"/>
  <c r="AN490" i="4"/>
  <c r="AT433" i="4"/>
  <c r="AW433" i="4"/>
  <c r="AR433" i="4"/>
  <c r="AL433" i="4"/>
  <c r="AE433" i="4"/>
  <c r="AS433" i="4"/>
  <c r="AK433" i="4"/>
  <c r="AT420" i="4"/>
  <c r="AW420" i="4"/>
  <c r="AE420" i="4"/>
  <c r="AV420" i="4"/>
  <c r="AP420" i="4"/>
  <c r="AK420" i="4"/>
  <c r="AR420" i="4"/>
  <c r="AO420" i="4"/>
  <c r="AQ420" i="4" s="1"/>
  <c r="AE416" i="4"/>
  <c r="AV416" i="4"/>
  <c r="AP416" i="4"/>
  <c r="AK416" i="4"/>
  <c r="AN416" i="4"/>
  <c r="AT416" i="4"/>
  <c r="AW416" i="4"/>
  <c r="AT411" i="4"/>
  <c r="AW411" i="4"/>
  <c r="AO411" i="4"/>
  <c r="AQ411" i="4" s="1"/>
  <c r="AE411" i="4"/>
  <c r="AU411" i="4"/>
  <c r="AN411" i="4"/>
  <c r="AV411" i="4"/>
  <c r="AM411" i="4"/>
  <c r="AT407" i="4"/>
  <c r="AE407" i="4"/>
  <c r="AU407" i="4"/>
  <c r="AN407" i="4"/>
  <c r="AR407" i="4"/>
  <c r="AK407" i="4"/>
  <c r="AW407" i="4"/>
  <c r="AW402" i="4"/>
  <c r="AT402" i="4"/>
  <c r="AE402" i="4"/>
  <c r="AS402" i="4"/>
  <c r="AM402" i="4"/>
  <c r="AO402" i="4"/>
  <c r="AQ402" i="4" s="1"/>
  <c r="AP402" i="4"/>
  <c r="AT385" i="4"/>
  <c r="AR385" i="4"/>
  <c r="AL385" i="4"/>
  <c r="AW385" i="4"/>
  <c r="AV385" i="4"/>
  <c r="AN385" i="4"/>
  <c r="AO385" i="4"/>
  <c r="AQ385" i="4" s="1"/>
  <c r="AE385" i="4"/>
  <c r="AT375" i="4"/>
  <c r="AU375" i="4"/>
  <c r="AN375" i="4"/>
  <c r="AW375" i="4"/>
  <c r="AR375" i="4"/>
  <c r="AK375" i="4"/>
  <c r="AE375" i="4"/>
  <c r="AW362" i="4"/>
  <c r="AS362" i="4"/>
  <c r="AM362" i="4"/>
  <c r="AT362" i="4"/>
  <c r="AR362" i="4"/>
  <c r="AK362" i="4"/>
  <c r="AO362" i="4"/>
  <c r="AQ362" i="4" s="1"/>
  <c r="AT305" i="4"/>
  <c r="AW305" i="4"/>
  <c r="AR305" i="4"/>
  <c r="AL305" i="4"/>
  <c r="AS305" i="4"/>
  <c r="AK305" i="4"/>
  <c r="AT292" i="4"/>
  <c r="AW292" i="4"/>
  <c r="AE292" i="4"/>
  <c r="AV292" i="4"/>
  <c r="AP292" i="4"/>
  <c r="AK292" i="4"/>
  <c r="AR292" i="4"/>
  <c r="AO292" i="4"/>
  <c r="AQ292" i="4" s="1"/>
  <c r="AE288" i="4"/>
  <c r="AV288" i="4"/>
  <c r="AP288" i="4"/>
  <c r="AK288" i="4"/>
  <c r="AN288" i="4"/>
  <c r="AT288" i="4"/>
  <c r="AW288" i="4"/>
  <c r="AT283" i="4"/>
  <c r="AW283" i="4"/>
  <c r="AO283" i="4"/>
  <c r="AQ283" i="4" s="1"/>
  <c r="AE283" i="4"/>
  <c r="AU283" i="4"/>
  <c r="AN283" i="4"/>
  <c r="AV283" i="4"/>
  <c r="AM283" i="4"/>
  <c r="AT279" i="4"/>
  <c r="AE279" i="4"/>
  <c r="AU279" i="4"/>
  <c r="AN279" i="4"/>
  <c r="AR279" i="4"/>
  <c r="AK279" i="4"/>
  <c r="AW279" i="4"/>
  <c r="AW274" i="4"/>
  <c r="AT274" i="4"/>
  <c r="AE274" i="4"/>
  <c r="AS274" i="4"/>
  <c r="AM274" i="4"/>
  <c r="AO274" i="4"/>
  <c r="AQ274" i="4" s="1"/>
  <c r="AP274" i="4"/>
  <c r="AT257" i="4"/>
  <c r="AR257" i="4"/>
  <c r="AL257" i="4"/>
  <c r="AW257" i="4"/>
  <c r="AE257" i="4"/>
  <c r="AV257" i="4"/>
  <c r="AN257" i="4"/>
  <c r="AO257" i="4"/>
  <c r="AQ257" i="4" s="1"/>
  <c r="AT247" i="4"/>
  <c r="AU247" i="4"/>
  <c r="AN247" i="4"/>
  <c r="AW247" i="4"/>
  <c r="AE247" i="4"/>
  <c r="AR247" i="4"/>
  <c r="AK247" i="4"/>
  <c r="AW234" i="4"/>
  <c r="AS234" i="4"/>
  <c r="AM234" i="4"/>
  <c r="AT234" i="4"/>
  <c r="AR234" i="4"/>
  <c r="AK234" i="4"/>
  <c r="AO234" i="4"/>
  <c r="AQ234" i="4" s="1"/>
  <c r="AE234" i="4"/>
  <c r="AT177" i="4"/>
  <c r="AW177" i="4"/>
  <c r="AR177" i="4"/>
  <c r="AL177" i="4"/>
  <c r="AE177" i="4"/>
  <c r="AS177" i="4"/>
  <c r="AK177" i="4"/>
  <c r="AT164" i="4"/>
  <c r="AW164" i="4"/>
  <c r="AE164" i="4"/>
  <c r="AV164" i="4"/>
  <c r="AP164" i="4"/>
  <c r="AK164" i="4"/>
  <c r="AR164" i="4"/>
  <c r="AO164" i="4"/>
  <c r="AQ164" i="4" s="1"/>
  <c r="AE160" i="4"/>
  <c r="AV160" i="4"/>
  <c r="AP160" i="4"/>
  <c r="AK160" i="4"/>
  <c r="AN160" i="4"/>
  <c r="AT160" i="4"/>
  <c r="AW160" i="4"/>
  <c r="AT155" i="4"/>
  <c r="AW155" i="4"/>
  <c r="AO155" i="4"/>
  <c r="AQ155" i="4" s="1"/>
  <c r="AE155" i="4"/>
  <c r="AU155" i="4"/>
  <c r="AN155" i="4"/>
  <c r="AV155" i="4"/>
  <c r="AM155" i="4"/>
  <c r="AT151" i="4"/>
  <c r="AE151" i="4"/>
  <c r="AU151" i="4"/>
  <c r="AN151" i="4"/>
  <c r="AR151" i="4"/>
  <c r="AK151" i="4"/>
  <c r="AW151" i="4"/>
  <c r="AW146" i="4"/>
  <c r="AT146" i="4"/>
  <c r="AE146" i="4"/>
  <c r="AS146" i="4"/>
  <c r="AM146" i="4"/>
  <c r="AO146" i="4"/>
  <c r="AQ146" i="4" s="1"/>
  <c r="AP146" i="4"/>
  <c r="AT129" i="4"/>
  <c r="AR129" i="4"/>
  <c r="AL129" i="4"/>
  <c r="AW129" i="4"/>
  <c r="AV129" i="4"/>
  <c r="AN129" i="4"/>
  <c r="AO129" i="4"/>
  <c r="AQ129" i="4" s="1"/>
  <c r="AE129" i="4"/>
  <c r="AR116" i="4"/>
  <c r="AV93" i="4"/>
  <c r="AN93" i="4"/>
  <c r="AP93" i="4" s="1"/>
  <c r="AM93" i="4"/>
  <c r="AT93" i="4"/>
  <c r="AX93" i="4" s="1"/>
  <c r="AR93" i="4"/>
  <c r="AT40" i="4"/>
  <c r="AU40" i="4" s="1"/>
  <c r="V391" i="7"/>
  <c r="V395" i="7"/>
  <c r="U397" i="7"/>
  <c r="V399" i="7"/>
  <c r="U401" i="7"/>
  <c r="V403" i="7"/>
  <c r="U405" i="7"/>
  <c r="V407" i="7"/>
  <c r="U409" i="7"/>
  <c r="V411" i="7"/>
  <c r="U413" i="7"/>
  <c r="V415" i="7"/>
  <c r="U417" i="7"/>
  <c r="V419" i="7"/>
  <c r="U421" i="7"/>
  <c r="V423" i="7"/>
  <c r="U425" i="7"/>
  <c r="V427" i="7"/>
  <c r="U429" i="7"/>
  <c r="V431" i="7"/>
  <c r="U433" i="7"/>
  <c r="V435" i="7"/>
  <c r="U437" i="7"/>
  <c r="V439" i="7"/>
  <c r="U441" i="7"/>
  <c r="V443" i="7"/>
  <c r="U445" i="7"/>
  <c r="V447" i="7"/>
  <c r="U449" i="7"/>
  <c r="V451" i="7"/>
  <c r="U453" i="7"/>
  <c r="V455" i="7"/>
  <c r="U457" i="7"/>
  <c r="V459" i="7"/>
  <c r="U461" i="7"/>
  <c r="V463" i="7"/>
  <c r="U465" i="7"/>
  <c r="V467" i="7"/>
  <c r="U469" i="7"/>
  <c r="V471" i="7"/>
  <c r="U473" i="7"/>
  <c r="V475" i="7"/>
  <c r="U477" i="7"/>
  <c r="V479" i="7"/>
  <c r="U481" i="7"/>
  <c r="V483" i="7"/>
  <c r="U485" i="7"/>
  <c r="V487" i="7"/>
  <c r="U489" i="7"/>
  <c r="V491" i="7"/>
  <c r="U493" i="7"/>
  <c r="V495" i="7"/>
  <c r="U497" i="7"/>
  <c r="V499" i="7"/>
  <c r="U501" i="7"/>
  <c r="V503" i="7"/>
  <c r="U505" i="7"/>
  <c r="V507" i="7"/>
  <c r="U509" i="7"/>
  <c r="V511" i="7"/>
  <c r="U513" i="7"/>
  <c r="V515" i="7"/>
  <c r="U517" i="7"/>
  <c r="V519" i="7"/>
  <c r="U521" i="7"/>
  <c r="V523" i="7"/>
  <c r="U525" i="7"/>
  <c r="V527" i="7"/>
  <c r="U529" i="7"/>
  <c r="V531" i="7"/>
  <c r="U533" i="7"/>
  <c r="V535" i="7"/>
  <c r="U537" i="7"/>
  <c r="V539" i="7"/>
  <c r="U541" i="7"/>
  <c r="V543" i="7"/>
  <c r="U545" i="7"/>
  <c r="V547" i="7"/>
  <c r="U549" i="7"/>
  <c r="V551" i="7"/>
  <c r="U553" i="7"/>
  <c r="V555" i="7"/>
  <c r="U557" i="7"/>
  <c r="V559" i="7"/>
  <c r="U561" i="7"/>
  <c r="V563" i="7"/>
  <c r="U565" i="7"/>
  <c r="V567" i="7"/>
  <c r="U569" i="7"/>
  <c r="V571" i="7"/>
  <c r="U573" i="7"/>
  <c r="V575" i="7"/>
  <c r="U577" i="7"/>
  <c r="V579" i="7"/>
  <c r="U581" i="7"/>
  <c r="V583" i="7"/>
  <c r="U585" i="7"/>
  <c r="V587" i="7"/>
  <c r="U589" i="7"/>
  <c r="V591" i="7"/>
  <c r="U593" i="7"/>
  <c r="V595" i="7"/>
  <c r="U597" i="7"/>
  <c r="V599" i="7"/>
  <c r="U601" i="7"/>
  <c r="V603" i="7"/>
  <c r="U605" i="7"/>
  <c r="V607" i="7"/>
  <c r="U609" i="7"/>
  <c r="V611" i="7"/>
  <c r="U613" i="7"/>
  <c r="V615" i="7"/>
  <c r="U617" i="7"/>
  <c r="V619" i="7"/>
  <c r="U621" i="7"/>
  <c r="V623" i="7"/>
  <c r="U625" i="7"/>
  <c r="V627" i="7"/>
  <c r="U629" i="7"/>
  <c r="V631" i="7"/>
  <c r="U633" i="7"/>
  <c r="V635" i="7"/>
  <c r="U637" i="7"/>
  <c r="V639" i="7"/>
  <c r="U641" i="7"/>
  <c r="V643" i="7"/>
  <c r="U645" i="7"/>
  <c r="V647" i="7"/>
  <c r="U649" i="7"/>
  <c r="V651" i="7"/>
  <c r="U653" i="7"/>
  <c r="V655" i="7"/>
  <c r="U657" i="7"/>
  <c r="V659" i="7"/>
  <c r="U661" i="7"/>
  <c r="V663" i="7"/>
  <c r="U665" i="7"/>
  <c r="V667" i="7"/>
  <c r="U669" i="7"/>
  <c r="V671" i="7"/>
  <c r="U673" i="7"/>
  <c r="V675" i="7"/>
  <c r="U677" i="7"/>
  <c r="V679" i="7"/>
  <c r="U681" i="7"/>
  <c r="V683" i="7"/>
  <c r="U685" i="7"/>
  <c r="V687" i="7"/>
  <c r="U689" i="7"/>
  <c r="V691" i="7"/>
  <c r="U693" i="7"/>
  <c r="V695" i="7"/>
  <c r="U697" i="7"/>
  <c r="V699" i="7"/>
  <c r="U701" i="7"/>
  <c r="V703" i="7"/>
  <c r="U705" i="7"/>
  <c r="V707" i="7"/>
  <c r="U709" i="7"/>
  <c r="V711" i="7"/>
  <c r="U713" i="7"/>
  <c r="V715" i="7"/>
  <c r="U717" i="7"/>
  <c r="V719" i="7"/>
  <c r="U721" i="7"/>
  <c r="V723" i="7"/>
  <c r="U725" i="7"/>
  <c r="V727" i="7"/>
  <c r="U729" i="7"/>
  <c r="V731" i="7"/>
  <c r="U733" i="7"/>
  <c r="V735" i="7"/>
  <c r="U737" i="7"/>
  <c r="V739" i="7"/>
  <c r="U741" i="7"/>
  <c r="V743" i="7"/>
  <c r="U745" i="7"/>
  <c r="V747" i="7"/>
  <c r="U749" i="7"/>
  <c r="V751" i="7"/>
  <c r="U753" i="7"/>
  <c r="V755" i="7"/>
  <c r="U757" i="7"/>
  <c r="V759" i="7"/>
  <c r="U761" i="7"/>
  <c r="V763" i="7"/>
  <c r="U765" i="7"/>
  <c r="V767" i="7"/>
  <c r="U769" i="7"/>
  <c r="V771" i="7"/>
  <c r="U773" i="7"/>
  <c r="V775" i="7"/>
  <c r="U777" i="7"/>
  <c r="V779" i="7"/>
  <c r="U781" i="7"/>
  <c r="V783" i="7"/>
  <c r="U785" i="7"/>
  <c r="V787" i="7"/>
  <c r="U789" i="7"/>
  <c r="V791" i="7"/>
  <c r="U793" i="7"/>
  <c r="V795" i="7"/>
  <c r="U797" i="7"/>
  <c r="V799" i="7"/>
  <c r="U801" i="7"/>
  <c r="V803" i="7"/>
  <c r="U805" i="7"/>
  <c r="V807" i="7"/>
  <c r="U809" i="7"/>
  <c r="V811" i="7"/>
  <c r="U813" i="7"/>
  <c r="V815" i="7"/>
  <c r="U817" i="7"/>
  <c r="V819" i="7"/>
  <c r="U821" i="7"/>
  <c r="V823" i="7"/>
  <c r="U825" i="7"/>
  <c r="V827" i="7"/>
  <c r="U829" i="7"/>
  <c r="V831" i="7"/>
  <c r="U833" i="7"/>
  <c r="V835" i="7"/>
  <c r="U837" i="7"/>
  <c r="V839" i="7"/>
  <c r="U841" i="7"/>
  <c r="V843" i="7"/>
  <c r="U845" i="7"/>
  <c r="V847" i="7"/>
  <c r="U849" i="7"/>
  <c r="V851" i="7"/>
  <c r="U853" i="7"/>
  <c r="V855" i="7"/>
  <c r="U857" i="7"/>
  <c r="V859" i="7"/>
  <c r="U861" i="7"/>
  <c r="V863" i="7"/>
  <c r="U865" i="7"/>
  <c r="V867" i="7"/>
  <c r="U869" i="7"/>
  <c r="V871" i="7"/>
  <c r="U873" i="7"/>
  <c r="V875" i="7"/>
  <c r="U877" i="7"/>
  <c r="V879" i="7"/>
  <c r="U881" i="7"/>
  <c r="V883" i="7"/>
  <c r="U885" i="7"/>
  <c r="V887" i="7"/>
  <c r="U889" i="7"/>
  <c r="V891" i="7"/>
  <c r="U893" i="7"/>
  <c r="V895" i="7"/>
  <c r="U897" i="7"/>
  <c r="V899" i="7"/>
  <c r="U901" i="7"/>
  <c r="V903" i="7"/>
  <c r="U905" i="7"/>
  <c r="V907" i="7"/>
  <c r="U909" i="7"/>
  <c r="V911" i="7"/>
  <c r="U913" i="7"/>
  <c r="V915" i="7"/>
  <c r="U917" i="7"/>
  <c r="V919" i="7"/>
  <c r="U921" i="7"/>
  <c r="V923" i="7"/>
  <c r="U925" i="7"/>
  <c r="V927" i="7"/>
  <c r="U929" i="7"/>
  <c r="V931" i="7"/>
  <c r="U933" i="7"/>
  <c r="V935" i="7"/>
  <c r="U937" i="7"/>
  <c r="V939" i="7"/>
  <c r="U941" i="7"/>
  <c r="V943" i="7"/>
  <c r="U945" i="7"/>
  <c r="V947" i="7"/>
  <c r="U949" i="7"/>
  <c r="V951" i="7"/>
  <c r="U953" i="7"/>
  <c r="V955" i="7"/>
  <c r="U957" i="7"/>
  <c r="V959" i="7"/>
  <c r="U961" i="7"/>
  <c r="V963" i="7"/>
  <c r="U965" i="7"/>
  <c r="V967" i="7"/>
  <c r="U969" i="7"/>
  <c r="V971" i="7"/>
  <c r="U973" i="7"/>
  <c r="V975" i="7"/>
  <c r="U977" i="7"/>
  <c r="V979" i="7"/>
  <c r="U981" i="7"/>
  <c r="V983" i="7"/>
  <c r="U985" i="7"/>
  <c r="V987" i="7"/>
  <c r="U989" i="7"/>
  <c r="V991" i="7"/>
  <c r="U993" i="7"/>
  <c r="V995" i="7"/>
  <c r="U997" i="7"/>
  <c r="V999" i="7"/>
  <c r="U1001" i="7"/>
  <c r="V1003" i="7"/>
  <c r="U1005" i="7"/>
  <c r="V1007" i="7"/>
  <c r="U1009" i="7"/>
  <c r="V1011" i="7"/>
  <c r="U1013" i="7"/>
  <c r="V1015" i="7"/>
  <c r="U1017" i="7"/>
  <c r="V1019" i="7"/>
  <c r="U1021" i="7"/>
  <c r="V1023" i="7"/>
  <c r="U1025" i="7"/>
  <c r="V1027" i="7"/>
  <c r="U1029" i="7"/>
  <c r="V1031" i="7"/>
  <c r="U1033" i="7"/>
  <c r="V1035" i="7"/>
  <c r="U1037" i="7"/>
  <c r="V1039" i="7"/>
  <c r="U1041" i="7"/>
  <c r="V1043" i="7"/>
  <c r="U1045" i="7"/>
  <c r="V1047" i="7"/>
  <c r="U1049" i="7"/>
  <c r="V1051" i="7"/>
  <c r="U1053" i="7"/>
  <c r="V1055" i="7"/>
  <c r="U1057" i="7"/>
  <c r="V1059" i="7"/>
  <c r="U1061" i="7"/>
  <c r="V1063" i="7"/>
  <c r="U1065" i="7"/>
  <c r="V1067" i="7"/>
  <c r="U1069" i="7"/>
  <c r="V1071" i="7"/>
  <c r="U1073" i="7"/>
  <c r="V1075" i="7"/>
  <c r="U1077" i="7"/>
  <c r="V1079" i="7"/>
  <c r="U1081" i="7"/>
  <c r="V1083" i="7"/>
  <c r="U1085" i="7"/>
  <c r="V1087" i="7"/>
  <c r="U1089" i="7"/>
  <c r="V1091" i="7"/>
  <c r="U1093" i="7"/>
  <c r="V1095" i="7"/>
  <c r="U1097" i="7"/>
  <c r="V1099" i="7"/>
  <c r="U1101" i="7"/>
  <c r="V1103" i="7"/>
  <c r="U1105" i="7"/>
  <c r="V1107" i="7"/>
  <c r="U1109" i="7"/>
  <c r="V1111" i="7"/>
  <c r="U1113" i="7"/>
  <c r="V1115" i="7"/>
  <c r="U1117" i="7"/>
  <c r="V1119" i="7"/>
  <c r="U1121" i="7"/>
  <c r="V1123" i="7"/>
  <c r="U1125" i="7"/>
  <c r="V1127" i="7"/>
  <c r="U1129" i="7"/>
  <c r="V1131" i="7"/>
  <c r="U1133" i="7"/>
  <c r="V1135" i="7"/>
  <c r="U1137" i="7"/>
  <c r="V1139" i="7"/>
  <c r="U1141" i="7"/>
  <c r="V1143" i="7"/>
  <c r="U1145" i="7"/>
  <c r="V1147" i="7"/>
  <c r="U1149" i="7"/>
  <c r="V1151" i="7"/>
  <c r="U1153" i="7"/>
  <c r="V1155" i="7"/>
  <c r="U1157" i="7"/>
  <c r="V1159" i="7"/>
  <c r="U1161" i="7"/>
  <c r="V1163" i="7"/>
  <c r="U1165" i="7"/>
  <c r="V1167" i="7"/>
  <c r="U1169" i="7"/>
  <c r="V1171" i="7"/>
  <c r="U1173" i="7"/>
  <c r="V1175" i="7"/>
  <c r="U1177" i="7"/>
  <c r="V1179" i="7"/>
  <c r="U1181" i="7"/>
  <c r="V1183" i="7"/>
  <c r="U1185" i="7"/>
  <c r="V1187" i="7"/>
  <c r="U1189" i="7"/>
  <c r="V1191" i="7"/>
  <c r="U1193" i="7"/>
  <c r="V1195" i="7"/>
  <c r="U1197" i="7"/>
  <c r="V1199" i="7"/>
  <c r="U1201" i="7"/>
  <c r="V1203" i="7"/>
  <c r="U1205" i="7"/>
  <c r="V1207" i="7"/>
  <c r="U1209" i="7"/>
  <c r="V1211" i="7"/>
  <c r="U1213" i="7"/>
  <c r="V1215" i="7"/>
  <c r="U1217" i="7"/>
  <c r="V1219" i="7"/>
  <c r="U1221" i="7"/>
  <c r="V1223" i="7"/>
  <c r="U1225" i="7"/>
  <c r="V1227" i="7"/>
  <c r="U1229" i="7"/>
  <c r="V1231" i="7"/>
  <c r="U1233" i="7"/>
  <c r="V1235" i="7"/>
  <c r="U1237" i="7"/>
  <c r="V1239" i="7"/>
  <c r="U1241" i="7"/>
  <c r="V1243" i="7"/>
  <c r="U1245" i="7"/>
  <c r="V1247" i="7"/>
  <c r="U1249" i="7"/>
  <c r="V1251" i="7"/>
  <c r="U1253" i="7"/>
  <c r="V1255" i="7"/>
  <c r="U1257" i="7"/>
  <c r="V1259" i="7"/>
  <c r="U1261" i="7"/>
  <c r="V1263" i="7"/>
  <c r="U1265" i="7"/>
  <c r="V1267" i="7"/>
  <c r="U1269" i="7"/>
  <c r="V1271" i="7"/>
  <c r="U1273" i="7"/>
  <c r="V1275" i="7"/>
  <c r="U1277" i="7"/>
  <c r="V1279" i="7"/>
  <c r="U1281" i="7"/>
  <c r="V1283" i="7"/>
  <c r="U1285" i="7"/>
  <c r="V1287" i="7"/>
  <c r="U1289" i="7"/>
  <c r="V1291" i="7"/>
  <c r="U1293" i="7"/>
  <c r="V1295" i="7"/>
  <c r="U1297" i="7"/>
  <c r="V1299" i="7"/>
  <c r="U1301" i="7"/>
  <c r="V1303" i="7"/>
  <c r="U1305" i="7"/>
  <c r="V1307" i="7"/>
  <c r="U1309" i="7"/>
  <c r="V1311" i="7"/>
  <c r="U1313" i="7"/>
  <c r="V1315" i="7"/>
  <c r="U1317" i="7"/>
  <c r="V1319" i="7"/>
  <c r="U1321" i="7"/>
  <c r="V1323" i="7"/>
  <c r="U1325" i="7"/>
  <c r="V1327" i="7"/>
  <c r="U1329" i="7"/>
  <c r="V1331" i="7"/>
  <c r="U1333" i="7"/>
  <c r="V1335" i="7"/>
  <c r="U1337" i="7"/>
  <c r="V1339" i="7"/>
  <c r="U1341" i="7"/>
  <c r="V1343" i="7"/>
  <c r="U1345" i="7"/>
  <c r="V1347" i="7"/>
  <c r="U1349" i="7"/>
  <c r="V1351" i="7"/>
  <c r="U1353" i="7"/>
  <c r="V1355" i="7"/>
  <c r="U1357" i="7"/>
  <c r="V1359" i="7"/>
  <c r="U1361" i="7"/>
  <c r="V1363" i="7"/>
  <c r="U1365" i="7"/>
  <c r="V1367" i="7"/>
  <c r="U1369" i="7"/>
  <c r="V1371" i="7"/>
  <c r="U1373" i="7"/>
  <c r="V1375" i="7"/>
  <c r="U1377" i="7"/>
  <c r="V1379" i="7"/>
  <c r="U1381" i="7"/>
  <c r="V1383" i="7"/>
  <c r="U1385" i="7"/>
  <c r="V1387" i="7"/>
  <c r="U1389" i="7"/>
  <c r="V1391" i="7"/>
  <c r="U1393" i="7"/>
  <c r="V1395" i="7"/>
  <c r="U1397" i="7"/>
  <c r="V1399" i="7"/>
  <c r="U1401" i="7"/>
  <c r="V1403" i="7"/>
  <c r="U1405" i="7"/>
  <c r="V1407" i="7"/>
  <c r="U1409" i="7"/>
  <c r="V1411" i="7"/>
  <c r="U1413" i="7"/>
  <c r="V1415" i="7"/>
  <c r="U1417" i="7"/>
  <c r="V1419" i="7"/>
  <c r="U1421" i="7"/>
  <c r="V1423" i="7"/>
  <c r="U1425" i="7"/>
  <c r="V1427" i="7"/>
  <c r="U1429" i="7"/>
  <c r="V1431" i="7"/>
  <c r="U1433" i="7"/>
  <c r="V1435" i="7"/>
  <c r="U1437" i="7"/>
  <c r="V1439" i="7"/>
  <c r="U1441" i="7"/>
  <c r="V1443" i="7"/>
  <c r="U1445" i="7"/>
  <c r="V1447" i="7"/>
  <c r="U1449" i="7"/>
  <c r="V1451" i="7"/>
  <c r="U1453" i="7"/>
  <c r="V1455" i="7"/>
  <c r="U1457" i="7"/>
  <c r="V1459" i="7"/>
  <c r="U1461" i="7"/>
  <c r="V1463" i="7"/>
  <c r="U1465" i="7"/>
  <c r="V1467" i="7"/>
  <c r="U1469" i="7"/>
  <c r="V1471" i="7"/>
  <c r="U1473" i="7"/>
  <c r="V1475" i="7"/>
  <c r="U1477" i="7"/>
  <c r="V1479" i="7"/>
  <c r="U1481" i="7"/>
  <c r="V1483" i="7"/>
  <c r="U1485" i="7"/>
  <c r="V1487" i="7"/>
  <c r="U1489" i="7"/>
  <c r="V1491" i="7"/>
  <c r="U1493" i="7"/>
  <c r="V1495" i="7"/>
  <c r="U1497" i="7"/>
  <c r="V1499" i="7"/>
  <c r="U1501" i="7"/>
  <c r="V1503" i="7"/>
  <c r="U1505" i="7"/>
  <c r="V1507" i="7"/>
  <c r="V1511" i="7"/>
  <c r="V1515" i="7"/>
  <c r="V1519" i="7"/>
  <c r="V1523" i="7"/>
  <c r="V1527" i="7"/>
  <c r="V1531" i="7"/>
  <c r="V1535" i="7"/>
  <c r="V1539" i="7"/>
  <c r="V1543" i="7"/>
  <c r="V1547" i="7"/>
  <c r="V1551" i="7"/>
  <c r="V1555" i="7"/>
  <c r="V1559" i="7"/>
  <c r="V1563" i="7"/>
  <c r="V1567" i="7"/>
  <c r="V1571" i="7"/>
  <c r="V1575" i="7"/>
  <c r="V1579" i="7"/>
  <c r="V1583" i="7"/>
  <c r="V1587" i="7"/>
  <c r="V1591" i="7"/>
  <c r="V1595" i="7"/>
  <c r="V1599" i="7"/>
  <c r="V1603" i="7"/>
  <c r="V1607" i="7"/>
  <c r="V1611" i="7"/>
  <c r="V1615" i="7"/>
  <c r="V1619" i="7"/>
  <c r="V1623" i="7"/>
  <c r="V1627" i="7"/>
  <c r="V1631" i="7"/>
  <c r="V1635" i="7"/>
  <c r="V1639" i="7"/>
  <c r="V1643" i="7"/>
  <c r="V1647" i="7"/>
  <c r="V1651" i="7"/>
  <c r="V1655" i="7"/>
  <c r="V1659" i="7"/>
  <c r="V1663" i="7"/>
  <c r="V1667" i="7"/>
  <c r="V1671" i="7"/>
  <c r="V1675" i="7"/>
  <c r="V1679" i="7"/>
  <c r="V1683" i="7"/>
  <c r="V1687" i="7"/>
  <c r="V1691" i="7"/>
  <c r="V1695" i="7"/>
  <c r="V1699" i="7"/>
  <c r="V1703" i="7"/>
  <c r="V1707" i="7"/>
  <c r="V1711" i="7"/>
  <c r="V1715" i="7"/>
  <c r="V1719" i="7"/>
  <c r="V1723" i="7"/>
  <c r="V1727" i="7"/>
  <c r="V1731" i="7"/>
  <c r="V1735" i="7"/>
  <c r="V1739" i="7"/>
  <c r="V1743" i="7"/>
  <c r="V1747" i="7"/>
  <c r="V1751" i="7"/>
  <c r="V1755" i="7"/>
  <c r="V1759" i="7"/>
  <c r="V1763" i="7"/>
  <c r="V1767" i="7"/>
  <c r="V1771" i="7"/>
  <c r="V1775" i="7"/>
  <c r="V1779" i="7"/>
  <c r="V1783" i="7"/>
  <c r="V1787" i="7"/>
  <c r="V1791" i="7"/>
  <c r="V1795" i="7"/>
  <c r="V1799" i="7"/>
  <c r="V1815" i="7"/>
  <c r="V1831" i="7"/>
  <c r="V1847" i="7"/>
  <c r="AZ1183" i="4"/>
  <c r="N25" i="19"/>
  <c r="N5" i="19"/>
  <c r="O20" i="19"/>
  <c r="AA23" i="19"/>
  <c r="AD35" i="19"/>
  <c r="AH33" i="19"/>
  <c r="AB32" i="19"/>
  <c r="AF30" i="19"/>
  <c r="W28" i="19"/>
  <c r="AI25" i="19"/>
  <c r="AB24" i="19"/>
  <c r="AE24" i="19" s="1"/>
  <c r="AH22" i="19"/>
  <c r="Z17" i="19"/>
  <c r="AD16" i="19"/>
  <c r="X34" i="19"/>
  <c r="V30" i="19"/>
  <c r="U29" i="19"/>
  <c r="P27" i="19"/>
  <c r="AT27" i="19" s="1"/>
  <c r="U26" i="19"/>
  <c r="Q23" i="19"/>
  <c r="S21" i="19"/>
  <c r="AU21" i="19" s="1"/>
  <c r="T20" i="19"/>
  <c r="X18" i="19"/>
  <c r="Q17" i="19"/>
  <c r="AS17" i="19" s="1"/>
  <c r="AT1112" i="4"/>
  <c r="AX1112" i="4" s="1"/>
  <c r="AZ1112" i="4" s="1"/>
  <c r="AZ1031" i="4"/>
  <c r="AX991" i="4"/>
  <c r="AZ991" i="4" s="1"/>
  <c r="AZ939" i="4"/>
  <c r="AZ811" i="4"/>
  <c r="AZ747" i="4"/>
  <c r="AZ715" i="4"/>
  <c r="AZ683" i="4"/>
  <c r="AZ651" i="4"/>
  <c r="AZ619" i="4"/>
  <c r="AZ587" i="4"/>
  <c r="AZ555" i="4"/>
  <c r="AZ523" i="4"/>
  <c r="AK112" i="4"/>
  <c r="AT3" i="4"/>
  <c r="AW1093" i="4"/>
  <c r="AX1093" i="4" s="1"/>
  <c r="AZ1093" i="4" s="1"/>
  <c r="AU1093" i="4"/>
  <c r="AP1093" i="4"/>
  <c r="AL1093" i="4"/>
  <c r="AR1093" i="4"/>
  <c r="AM1093" i="4"/>
  <c r="AS1100" i="4"/>
  <c r="AO1100" i="4"/>
  <c r="AQ1100" i="4" s="1"/>
  <c r="AK1100" i="4"/>
  <c r="AR1100" i="4"/>
  <c r="AM1100" i="4"/>
  <c r="AW1106" i="4"/>
  <c r="AT1106" i="4"/>
  <c r="AV1106" i="4"/>
  <c r="AM1106" i="4"/>
  <c r="AS1106" i="4"/>
  <c r="AN1106" i="4"/>
  <c r="AW1109" i="4"/>
  <c r="AX1109" i="4" s="1"/>
  <c r="AZ1109" i="4" s="1"/>
  <c r="AU1109" i="4"/>
  <c r="AP1109" i="4"/>
  <c r="AL1109" i="4"/>
  <c r="AR1109" i="4"/>
  <c r="AM1109" i="4"/>
  <c r="AS1116" i="4"/>
  <c r="AO1116" i="4"/>
  <c r="AQ1116" i="4" s="1"/>
  <c r="AK1116" i="4"/>
  <c r="AR1116" i="4"/>
  <c r="AM1116" i="4"/>
  <c r="AW1122" i="4"/>
  <c r="AT1122" i="4"/>
  <c r="AV1122" i="4"/>
  <c r="AM1122" i="4"/>
  <c r="AS1122" i="4"/>
  <c r="AN1122" i="4"/>
  <c r="AW1125" i="4"/>
  <c r="AU1125" i="4"/>
  <c r="AP1125" i="4"/>
  <c r="AL1125" i="4"/>
  <c r="AT1125" i="4"/>
  <c r="AX1125" i="4" s="1"/>
  <c r="AZ1125" i="4" s="1"/>
  <c r="AR1125" i="4"/>
  <c r="AM1125" i="4"/>
  <c r="AS1132" i="4"/>
  <c r="AO1132" i="4"/>
  <c r="AQ1132" i="4" s="1"/>
  <c r="AK1132" i="4"/>
  <c r="AW1132" i="4"/>
  <c r="AX1132" i="4" s="1"/>
  <c r="AZ1132" i="4" s="1"/>
  <c r="AR1132" i="4"/>
  <c r="AM1132" i="4"/>
  <c r="AW1138" i="4"/>
  <c r="AT1138" i="4"/>
  <c r="AV1138" i="4"/>
  <c r="AM1138" i="4"/>
  <c r="AS1138" i="4"/>
  <c r="AN1138" i="4"/>
  <c r="AW1141" i="4"/>
  <c r="AU1141" i="4"/>
  <c r="AP1141" i="4"/>
  <c r="AL1141" i="4"/>
  <c r="AR1141" i="4"/>
  <c r="AM1141" i="4"/>
  <c r="AS1148" i="4"/>
  <c r="AO1148" i="4"/>
  <c r="AQ1148" i="4" s="1"/>
  <c r="AK1148" i="4"/>
  <c r="AT1148" i="4"/>
  <c r="AX1148" i="4" s="1"/>
  <c r="AR1148" i="4"/>
  <c r="AM1148" i="4"/>
  <c r="AW1154" i="4"/>
  <c r="AT1154" i="4"/>
  <c r="AV1154" i="4"/>
  <c r="AM1154" i="4"/>
  <c r="AS1154" i="4"/>
  <c r="AN1154" i="4"/>
  <c r="AS1157" i="4"/>
  <c r="AW1157" i="4"/>
  <c r="AV1157" i="4"/>
  <c r="AP1157" i="4"/>
  <c r="AL1157" i="4"/>
  <c r="AR1157" i="4"/>
  <c r="AM1157" i="4"/>
  <c r="AT1163" i="4"/>
  <c r="AX1163" i="4" s="1"/>
  <c r="AZ1163" i="4" s="1"/>
  <c r="AV1163" i="4"/>
  <c r="AM1163" i="4"/>
  <c r="AP1163" i="4"/>
  <c r="AK1163" i="4"/>
  <c r="AE1163" i="4"/>
  <c r="AU1163" i="4"/>
  <c r="AN1163" i="4"/>
  <c r="AT1199" i="4"/>
  <c r="AV1199" i="4"/>
  <c r="AM1199" i="4"/>
  <c r="AP1199" i="4"/>
  <c r="AK1199" i="4"/>
  <c r="AE1199" i="4"/>
  <c r="AS1199" i="4"/>
  <c r="AL1199" i="4"/>
  <c r="AW70" i="4"/>
  <c r="AW1076" i="4"/>
  <c r="AX1076" i="4" s="1"/>
  <c r="AZ1076" i="4" s="1"/>
  <c r="AE1076" i="4"/>
  <c r="AV1076" i="4"/>
  <c r="AP1076" i="4"/>
  <c r="AK1076" i="4"/>
  <c r="AR1076" i="4"/>
  <c r="AW1060" i="4"/>
  <c r="AE1060" i="4"/>
  <c r="AV1060" i="4"/>
  <c r="AP1060" i="4"/>
  <c r="AK1060" i="4"/>
  <c r="AT1060" i="4"/>
  <c r="AU1060" i="4"/>
  <c r="AM1060" i="4"/>
  <c r="AW1058" i="4"/>
  <c r="AT1058" i="4"/>
  <c r="AS1058" i="4"/>
  <c r="AM1058" i="4"/>
  <c r="AO1058" i="4"/>
  <c r="AQ1058" i="4" s="1"/>
  <c r="AU1058" i="4"/>
  <c r="AL1058" i="4"/>
  <c r="AW1056" i="4"/>
  <c r="AX1056" i="4" s="1"/>
  <c r="AZ1056" i="4" s="1"/>
  <c r="AE1056" i="4"/>
  <c r="AV1056" i="4"/>
  <c r="AP1056" i="4"/>
  <c r="AK1056" i="4"/>
  <c r="AS1056" i="4"/>
  <c r="AL1056" i="4"/>
  <c r="AW1028" i="4"/>
  <c r="AE1028" i="4"/>
  <c r="AV1028" i="4"/>
  <c r="AP1028" i="4"/>
  <c r="AK1028" i="4"/>
  <c r="AT1028" i="4"/>
  <c r="AU1028" i="4"/>
  <c r="AM1028" i="4"/>
  <c r="AW1026" i="4"/>
  <c r="AT1026" i="4"/>
  <c r="AS1026" i="4"/>
  <c r="AM1026" i="4"/>
  <c r="AO1026" i="4"/>
  <c r="AQ1026" i="4" s="1"/>
  <c r="AE1026" i="4"/>
  <c r="AU1026" i="4"/>
  <c r="AL1026" i="4"/>
  <c r="AW1024" i="4"/>
  <c r="AX1024" i="4" s="1"/>
  <c r="AZ1024" i="4" s="1"/>
  <c r="AE1024" i="4"/>
  <c r="AV1024" i="4"/>
  <c r="AP1024" i="4"/>
  <c r="AK1024" i="4"/>
  <c r="AS1024" i="4"/>
  <c r="AL1024" i="4"/>
  <c r="AW996" i="4"/>
  <c r="AE996" i="4"/>
  <c r="AV996" i="4"/>
  <c r="AP996" i="4"/>
  <c r="AK996" i="4"/>
  <c r="AT996" i="4"/>
  <c r="AU996" i="4"/>
  <c r="AM996" i="4"/>
  <c r="AW994" i="4"/>
  <c r="AT994" i="4"/>
  <c r="AS994" i="4"/>
  <c r="AM994" i="4"/>
  <c r="AO994" i="4"/>
  <c r="AQ994" i="4" s="1"/>
  <c r="AU994" i="4"/>
  <c r="AL994" i="4"/>
  <c r="AW992" i="4"/>
  <c r="AX992" i="4" s="1"/>
  <c r="AZ992" i="4" s="1"/>
  <c r="AE992" i="4"/>
  <c r="AV992" i="4"/>
  <c r="AP992" i="4"/>
  <c r="AK992" i="4"/>
  <c r="AS992" i="4"/>
  <c r="AL992" i="4"/>
  <c r="AW959" i="4"/>
  <c r="AU959" i="4"/>
  <c r="AN959" i="4"/>
  <c r="AT959" i="4"/>
  <c r="AO959" i="4"/>
  <c r="AQ959" i="4" s="1"/>
  <c r="AE959" i="4"/>
  <c r="AV959" i="4"/>
  <c r="AM959" i="4"/>
  <c r="AW927" i="4"/>
  <c r="AU927" i="4"/>
  <c r="AN927" i="4"/>
  <c r="AT927" i="4"/>
  <c r="AE927" i="4"/>
  <c r="AV927" i="4"/>
  <c r="AM927" i="4"/>
  <c r="AW895" i="4"/>
  <c r="AU895" i="4"/>
  <c r="AN895" i="4"/>
  <c r="AT895" i="4"/>
  <c r="AO895" i="4"/>
  <c r="AQ895" i="4" s="1"/>
  <c r="AE895" i="4"/>
  <c r="AV895" i="4"/>
  <c r="AM895" i="4"/>
  <c r="AW863" i="4"/>
  <c r="AU863" i="4"/>
  <c r="AN863" i="4"/>
  <c r="AT863" i="4"/>
  <c r="AE863" i="4"/>
  <c r="AV863" i="4"/>
  <c r="AM863" i="4"/>
  <c r="AW831" i="4"/>
  <c r="AU831" i="4"/>
  <c r="AN831" i="4"/>
  <c r="AT831" i="4"/>
  <c r="AO831" i="4"/>
  <c r="AQ831" i="4" s="1"/>
  <c r="AE831" i="4"/>
  <c r="AV831" i="4"/>
  <c r="AM831" i="4"/>
  <c r="AW799" i="4"/>
  <c r="AU799" i="4"/>
  <c r="AN799" i="4"/>
  <c r="AT799" i="4"/>
  <c r="AE799" i="4"/>
  <c r="AV799" i="4"/>
  <c r="AM799" i="4"/>
  <c r="AW767" i="4"/>
  <c r="AU767" i="4"/>
  <c r="AN767" i="4"/>
  <c r="AT767" i="4"/>
  <c r="AO767" i="4"/>
  <c r="AQ767" i="4" s="1"/>
  <c r="AE767" i="4"/>
  <c r="AV767" i="4"/>
  <c r="AM767" i="4"/>
  <c r="AW751" i="4"/>
  <c r="AU751" i="4"/>
  <c r="AN751" i="4"/>
  <c r="AE751" i="4"/>
  <c r="AR751" i="4"/>
  <c r="AK751" i="4"/>
  <c r="AT751" i="4"/>
  <c r="AW719" i="4"/>
  <c r="AU719" i="4"/>
  <c r="AN719" i="4"/>
  <c r="AE719" i="4"/>
  <c r="AR719" i="4"/>
  <c r="AK719" i="4"/>
  <c r="AT719" i="4"/>
  <c r="AW687" i="4"/>
  <c r="AU687" i="4"/>
  <c r="AN687" i="4"/>
  <c r="AE687" i="4"/>
  <c r="AR687" i="4"/>
  <c r="AK687" i="4"/>
  <c r="AT687" i="4"/>
  <c r="AW655" i="4"/>
  <c r="AU655" i="4"/>
  <c r="AN655" i="4"/>
  <c r="AE655" i="4"/>
  <c r="AR655" i="4"/>
  <c r="AK655" i="4"/>
  <c r="AT655" i="4"/>
  <c r="AW623" i="4"/>
  <c r="AU623" i="4"/>
  <c r="AN623" i="4"/>
  <c r="AE623" i="4"/>
  <c r="AR623" i="4"/>
  <c r="AK623" i="4"/>
  <c r="AT623" i="4"/>
  <c r="AW591" i="4"/>
  <c r="AU591" i="4"/>
  <c r="AN591" i="4"/>
  <c r="AE591" i="4"/>
  <c r="AR591" i="4"/>
  <c r="AK591" i="4"/>
  <c r="AT591" i="4"/>
  <c r="AW559" i="4"/>
  <c r="AU559" i="4"/>
  <c r="AN559" i="4"/>
  <c r="AE559" i="4"/>
  <c r="AR559" i="4"/>
  <c r="AK559" i="4"/>
  <c r="AT559" i="4"/>
  <c r="AW527" i="4"/>
  <c r="AU527" i="4"/>
  <c r="AN527" i="4"/>
  <c r="AE527" i="4"/>
  <c r="AR527" i="4"/>
  <c r="AK527" i="4"/>
  <c r="AT527" i="4"/>
  <c r="AW498" i="4"/>
  <c r="AT498" i="4"/>
  <c r="AS498" i="4"/>
  <c r="AM498" i="4"/>
  <c r="AE498" i="4"/>
  <c r="AP498" i="4"/>
  <c r="AT465" i="4"/>
  <c r="AW465" i="4"/>
  <c r="AR465" i="4"/>
  <c r="AL465" i="4"/>
  <c r="AS465" i="4"/>
  <c r="AK465" i="4"/>
  <c r="AW458" i="4"/>
  <c r="AS458" i="4"/>
  <c r="AM458" i="4"/>
  <c r="AR458" i="4"/>
  <c r="AK458" i="4"/>
  <c r="AT458" i="4"/>
  <c r="AE448" i="4"/>
  <c r="AV448" i="4"/>
  <c r="AP448" i="4"/>
  <c r="AK448" i="4"/>
  <c r="AT448" i="4"/>
  <c r="AX448" i="4" s="1"/>
  <c r="AZ448" i="4" s="1"/>
  <c r="AO448" i="4"/>
  <c r="AQ448" i="4" s="1"/>
  <c r="AN448" i="4"/>
  <c r="AT443" i="4"/>
  <c r="AW443" i="4"/>
  <c r="AO443" i="4"/>
  <c r="AQ443" i="4" s="1"/>
  <c r="AU443" i="4"/>
  <c r="AN443" i="4"/>
  <c r="AV443" i="4"/>
  <c r="AM443" i="4"/>
  <c r="AW434" i="4"/>
  <c r="AT434" i="4"/>
  <c r="AS434" i="4"/>
  <c r="AM434" i="4"/>
  <c r="AP434" i="4"/>
  <c r="AT401" i="4"/>
  <c r="AW401" i="4"/>
  <c r="AR401" i="4"/>
  <c r="AL401" i="4"/>
  <c r="AS401" i="4"/>
  <c r="AK401" i="4"/>
  <c r="AW394" i="4"/>
  <c r="AS394" i="4"/>
  <c r="AM394" i="4"/>
  <c r="AE394" i="4"/>
  <c r="AR394" i="4"/>
  <c r="AK394" i="4"/>
  <c r="AT394" i="4"/>
  <c r="AE384" i="4"/>
  <c r="AV384" i="4"/>
  <c r="AP384" i="4"/>
  <c r="AK384" i="4"/>
  <c r="AT384" i="4"/>
  <c r="AX384" i="4" s="1"/>
  <c r="AZ384" i="4" s="1"/>
  <c r="AO384" i="4"/>
  <c r="AQ384" i="4" s="1"/>
  <c r="AN384" i="4"/>
  <c r="AT379" i="4"/>
  <c r="AW379" i="4"/>
  <c r="AO379" i="4"/>
  <c r="AQ379" i="4" s="1"/>
  <c r="AU379" i="4"/>
  <c r="AN379" i="4"/>
  <c r="AV379" i="4"/>
  <c r="AM379" i="4"/>
  <c r="AW370" i="4"/>
  <c r="AT370" i="4"/>
  <c r="AS370" i="4"/>
  <c r="AM370" i="4"/>
  <c r="AP370" i="4"/>
  <c r="AT337" i="4"/>
  <c r="AW337" i="4"/>
  <c r="AR337" i="4"/>
  <c r="AL337" i="4"/>
  <c r="AS337" i="4"/>
  <c r="AK337" i="4"/>
  <c r="AW330" i="4"/>
  <c r="AS330" i="4"/>
  <c r="AM330" i="4"/>
  <c r="AR330" i="4"/>
  <c r="AK330" i="4"/>
  <c r="AT330" i="4"/>
  <c r="AE320" i="4"/>
  <c r="AV320" i="4"/>
  <c r="AP320" i="4"/>
  <c r="AK320" i="4"/>
  <c r="AT320" i="4"/>
  <c r="AX320" i="4" s="1"/>
  <c r="AZ320" i="4" s="1"/>
  <c r="AO320" i="4"/>
  <c r="AQ320" i="4" s="1"/>
  <c r="AN320" i="4"/>
  <c r="AT315" i="4"/>
  <c r="AW315" i="4"/>
  <c r="AO315" i="4"/>
  <c r="AQ315" i="4" s="1"/>
  <c r="AU315" i="4"/>
  <c r="AN315" i="4"/>
  <c r="AV315" i="4"/>
  <c r="AM315" i="4"/>
  <c r="AW306" i="4"/>
  <c r="AT306" i="4"/>
  <c r="AS306" i="4"/>
  <c r="AM306" i="4"/>
  <c r="AP306" i="4"/>
  <c r="AT273" i="4"/>
  <c r="AW273" i="4"/>
  <c r="AR273" i="4"/>
  <c r="AL273" i="4"/>
  <c r="AE273" i="4"/>
  <c r="AS273" i="4"/>
  <c r="AK273" i="4"/>
  <c r="AW266" i="4"/>
  <c r="AS266" i="4"/>
  <c r="AM266" i="4"/>
  <c r="AR266" i="4"/>
  <c r="AK266" i="4"/>
  <c r="AT266" i="4"/>
  <c r="AE256" i="4"/>
  <c r="AV256" i="4"/>
  <c r="AP256" i="4"/>
  <c r="AK256" i="4"/>
  <c r="AT256" i="4"/>
  <c r="AX256" i="4" s="1"/>
  <c r="AZ256" i="4" s="1"/>
  <c r="AO256" i="4"/>
  <c r="AQ256" i="4" s="1"/>
  <c r="AN256" i="4"/>
  <c r="AT251" i="4"/>
  <c r="AW251" i="4"/>
  <c r="AO251" i="4"/>
  <c r="AQ251" i="4" s="1"/>
  <c r="AU251" i="4"/>
  <c r="AN251" i="4"/>
  <c r="AE251" i="4"/>
  <c r="AV251" i="4"/>
  <c r="AM251" i="4"/>
  <c r="AW242" i="4"/>
  <c r="AT242" i="4"/>
  <c r="AS242" i="4"/>
  <c r="AM242" i="4"/>
  <c r="AE242" i="4"/>
  <c r="AP242" i="4"/>
  <c r="AT209" i="4"/>
  <c r="AW209" i="4"/>
  <c r="AR209" i="4"/>
  <c r="AL209" i="4"/>
  <c r="AS209" i="4"/>
  <c r="AK209" i="4"/>
  <c r="AW202" i="4"/>
  <c r="AS202" i="4"/>
  <c r="AM202" i="4"/>
  <c r="AR202" i="4"/>
  <c r="AK202" i="4"/>
  <c r="AT202" i="4"/>
  <c r="AE192" i="4"/>
  <c r="AV192" i="4"/>
  <c r="AP192" i="4"/>
  <c r="AK192" i="4"/>
  <c r="AT192" i="4"/>
  <c r="AX192" i="4" s="1"/>
  <c r="AZ192" i="4" s="1"/>
  <c r="AO192" i="4"/>
  <c r="AQ192" i="4" s="1"/>
  <c r="AN192" i="4"/>
  <c r="AT187" i="4"/>
  <c r="AW187" i="4"/>
  <c r="AO187" i="4"/>
  <c r="AQ187" i="4" s="1"/>
  <c r="AU187" i="4"/>
  <c r="AN187" i="4"/>
  <c r="AV187" i="4"/>
  <c r="AM187" i="4"/>
  <c r="AW178" i="4"/>
  <c r="AT178" i="4"/>
  <c r="AS178" i="4"/>
  <c r="AM178" i="4"/>
  <c r="AP178" i="4"/>
  <c r="AT145" i="4"/>
  <c r="AW145" i="4"/>
  <c r="AR145" i="4"/>
  <c r="AL145" i="4"/>
  <c r="AS145" i="4"/>
  <c r="AK145" i="4"/>
  <c r="AW138" i="4"/>
  <c r="AS138" i="4"/>
  <c r="AM138" i="4"/>
  <c r="AE138" i="4"/>
  <c r="AR138" i="4"/>
  <c r="AK138" i="4"/>
  <c r="AT138" i="4"/>
  <c r="AE128" i="4"/>
  <c r="AV128" i="4"/>
  <c r="AP128" i="4"/>
  <c r="AK128" i="4"/>
  <c r="AT128" i="4"/>
  <c r="AX128" i="4" s="1"/>
  <c r="AZ128" i="4" s="1"/>
  <c r="AO128" i="4"/>
  <c r="AQ128" i="4" s="1"/>
  <c r="AN128" i="4"/>
  <c r="AT123" i="4"/>
  <c r="AW123" i="4"/>
  <c r="AO123" i="4"/>
  <c r="AQ123" i="4" s="1"/>
  <c r="AU123" i="4"/>
  <c r="AN123" i="4"/>
  <c r="AV123" i="4"/>
  <c r="AM123" i="4"/>
  <c r="AW114" i="4"/>
  <c r="AW85" i="4"/>
  <c r="AR85" i="4"/>
  <c r="AL85" i="4"/>
  <c r="AT85" i="4"/>
  <c r="AE85" i="4"/>
  <c r="AS85" i="4"/>
  <c r="AK85" i="4"/>
  <c r="AO54" i="4"/>
  <c r="AM54" i="4"/>
  <c r="AS54" i="4"/>
  <c r="AK54" i="4"/>
  <c r="AT54" i="4" s="1"/>
  <c r="AK49" i="4"/>
  <c r="AV49" i="4" s="1"/>
  <c r="AN49" i="4"/>
  <c r="AP49" i="4" s="1"/>
  <c r="AQ49" i="4" s="1"/>
  <c r="AS49" i="4"/>
  <c r="AE49" i="4"/>
  <c r="AW49" i="4"/>
  <c r="AL49" i="4"/>
  <c r="AO26" i="4"/>
  <c r="AR26" i="4" s="1"/>
  <c r="AP26" i="4"/>
  <c r="AK26" i="4"/>
  <c r="AT26" i="4" s="1"/>
  <c r="AS26" i="4"/>
  <c r="AL26" i="4"/>
  <c r="AM26" i="4"/>
  <c r="AP17" i="4"/>
  <c r="AQ17" i="4" s="1"/>
  <c r="AK17" i="4"/>
  <c r="AT17" i="4" s="1"/>
  <c r="AU17" i="4" s="1"/>
  <c r="AS17" i="4"/>
  <c r="AL17" i="4"/>
  <c r="AN1092" i="4"/>
  <c r="AL1098" i="4"/>
  <c r="AN1101" i="4"/>
  <c r="AV1101" i="4"/>
  <c r="AP1106" i="4"/>
  <c r="AN1108" i="4"/>
  <c r="AL1114" i="4"/>
  <c r="AN1117" i="4"/>
  <c r="AP1122" i="4"/>
  <c r="AN1124" i="4"/>
  <c r="AL1130" i="4"/>
  <c r="AN1133" i="4"/>
  <c r="AP1138" i="4"/>
  <c r="AN1140" i="4"/>
  <c r="AL1146" i="4"/>
  <c r="AN1149" i="4"/>
  <c r="AP1154" i="4"/>
  <c r="AN1156" i="4"/>
  <c r="AV1156" i="4"/>
  <c r="AZ1160" i="4"/>
  <c r="AS1163" i="4"/>
  <c r="AO1167" i="4"/>
  <c r="AQ1167" i="4" s="1"/>
  <c r="AZ1168" i="4"/>
  <c r="AU1199" i="4"/>
  <c r="AX1177" i="4"/>
  <c r="AT1141" i="4"/>
  <c r="AT1116" i="4"/>
  <c r="AX1116" i="4" s="1"/>
  <c r="AZ1116" i="4" s="1"/>
  <c r="AZ1045" i="4"/>
  <c r="AZ1039" i="4"/>
  <c r="AZ1013" i="4"/>
  <c r="AZ1011" i="4"/>
  <c r="AZ1007" i="4"/>
  <c r="AZ981" i="4"/>
  <c r="AZ979" i="4"/>
  <c r="AZ956" i="4"/>
  <c r="AZ924" i="4"/>
  <c r="AZ892" i="4"/>
  <c r="AZ860" i="4"/>
  <c r="AZ828" i="4"/>
  <c r="AZ796" i="4"/>
  <c r="AZ764" i="4"/>
  <c r="AZ748" i="4"/>
  <c r="AZ684" i="4"/>
  <c r="AZ556" i="4"/>
  <c r="AW1092" i="4"/>
  <c r="AX1092" i="4" s="1"/>
  <c r="AZ1092" i="4" s="1"/>
  <c r="AS1092" i="4"/>
  <c r="AO1092" i="4"/>
  <c r="AQ1092" i="4" s="1"/>
  <c r="AK1092" i="4"/>
  <c r="AR1092" i="4"/>
  <c r="AM1092" i="4"/>
  <c r="AW1098" i="4"/>
  <c r="AV1098" i="4"/>
  <c r="AM1098" i="4"/>
  <c r="AT1098" i="4"/>
  <c r="AS1098" i="4"/>
  <c r="AN1098" i="4"/>
  <c r="AU1101" i="4"/>
  <c r="AP1101" i="4"/>
  <c r="AL1101" i="4"/>
  <c r="AT1101" i="4"/>
  <c r="AX1101" i="4" s="1"/>
  <c r="AZ1101" i="4" s="1"/>
  <c r="AR1101" i="4"/>
  <c r="AM1101" i="4"/>
  <c r="AW1108" i="4"/>
  <c r="AS1108" i="4"/>
  <c r="AO1108" i="4"/>
  <c r="AQ1108" i="4" s="1"/>
  <c r="AK1108" i="4"/>
  <c r="AT1108" i="4"/>
  <c r="AX1108" i="4" s="1"/>
  <c r="AZ1108" i="4" s="1"/>
  <c r="AR1108" i="4"/>
  <c r="AM1108" i="4"/>
  <c r="AW1114" i="4"/>
  <c r="AX1114" i="4" s="1"/>
  <c r="AZ1114" i="4" s="1"/>
  <c r="AV1114" i="4"/>
  <c r="AM1114" i="4"/>
  <c r="AS1114" i="4"/>
  <c r="AN1114" i="4"/>
  <c r="AU1117" i="4"/>
  <c r="AP1117" i="4"/>
  <c r="AL1117" i="4"/>
  <c r="AR1117" i="4"/>
  <c r="AM1117" i="4"/>
  <c r="AW1124" i="4"/>
  <c r="AS1124" i="4"/>
  <c r="AO1124" i="4"/>
  <c r="AQ1124" i="4" s="1"/>
  <c r="AK1124" i="4"/>
  <c r="AR1124" i="4"/>
  <c r="AM1124" i="4"/>
  <c r="AW1130" i="4"/>
  <c r="AX1130" i="4" s="1"/>
  <c r="AZ1130" i="4" s="1"/>
  <c r="AV1130" i="4"/>
  <c r="AM1130" i="4"/>
  <c r="AS1130" i="4"/>
  <c r="AN1130" i="4"/>
  <c r="AU1133" i="4"/>
  <c r="AP1133" i="4"/>
  <c r="AL1133" i="4"/>
  <c r="AR1133" i="4"/>
  <c r="AM1133" i="4"/>
  <c r="AW1140" i="4"/>
  <c r="AX1140" i="4" s="1"/>
  <c r="AZ1140" i="4" s="1"/>
  <c r="AS1140" i="4"/>
  <c r="AO1140" i="4"/>
  <c r="AQ1140" i="4" s="1"/>
  <c r="AK1140" i="4"/>
  <c r="AR1140" i="4"/>
  <c r="AM1140" i="4"/>
  <c r="AW1146" i="4"/>
  <c r="AX1146" i="4" s="1"/>
  <c r="AZ1146" i="4" s="1"/>
  <c r="AV1146" i="4"/>
  <c r="AM1146" i="4"/>
  <c r="AS1146" i="4"/>
  <c r="AN1146" i="4"/>
  <c r="AU1149" i="4"/>
  <c r="AP1149" i="4"/>
  <c r="AL1149" i="4"/>
  <c r="AW1149" i="4"/>
  <c r="AX1149" i="4" s="1"/>
  <c r="AZ1149" i="4" s="1"/>
  <c r="AR1149" i="4"/>
  <c r="AM1149" i="4"/>
  <c r="AW1156" i="4"/>
  <c r="AX1156" i="4" s="1"/>
  <c r="AZ1156" i="4" s="1"/>
  <c r="AS1156" i="4"/>
  <c r="AO1156" i="4"/>
  <c r="AQ1156" i="4" s="1"/>
  <c r="AK1156" i="4"/>
  <c r="AR1156" i="4"/>
  <c r="AM1156" i="4"/>
  <c r="AT1167" i="4"/>
  <c r="AX1167" i="4" s="1"/>
  <c r="AZ1167" i="4" s="1"/>
  <c r="AV1167" i="4"/>
  <c r="AM1167" i="4"/>
  <c r="AP1167" i="4"/>
  <c r="AK1167" i="4"/>
  <c r="AE1167" i="4"/>
  <c r="AS1167" i="4"/>
  <c r="AL1167" i="4"/>
  <c r="AT1175" i="4"/>
  <c r="AV1175" i="4"/>
  <c r="AM1175" i="4"/>
  <c r="AP1175" i="4"/>
  <c r="AK1175" i="4"/>
  <c r="AE1175" i="4"/>
  <c r="AW1175" i="4"/>
  <c r="AO1175" i="4"/>
  <c r="AQ1175" i="4" s="1"/>
  <c r="AT1195" i="4"/>
  <c r="AX1195" i="4" s="1"/>
  <c r="AZ1195" i="4" s="1"/>
  <c r="AV1195" i="4"/>
  <c r="AM1195" i="4"/>
  <c r="AP1195" i="4"/>
  <c r="AK1195" i="4"/>
  <c r="AE1195" i="4"/>
  <c r="AU1195" i="4"/>
  <c r="AN1195" i="4"/>
  <c r="AW1090" i="4"/>
  <c r="AT1090" i="4"/>
  <c r="AV1090" i="4"/>
  <c r="AP1090" i="4"/>
  <c r="AK1090" i="4"/>
  <c r="AO1090" i="4"/>
  <c r="AQ1090" i="4" s="1"/>
  <c r="AE1090" i="4"/>
  <c r="AS1090" i="4"/>
  <c r="AL1090" i="4"/>
  <c r="AW1082" i="4"/>
  <c r="AT1082" i="4"/>
  <c r="AV1082" i="4"/>
  <c r="AP1082" i="4"/>
  <c r="AK1082" i="4"/>
  <c r="AS1082" i="4"/>
  <c r="AL1082" i="4"/>
  <c r="AW1080" i="4"/>
  <c r="AX1080" i="4" s="1"/>
  <c r="AZ1080" i="4" s="1"/>
  <c r="AE1080" i="4"/>
  <c r="AV1080" i="4"/>
  <c r="AP1080" i="4"/>
  <c r="AK1080" i="4"/>
  <c r="AO1080" i="4"/>
  <c r="AQ1080" i="4" s="1"/>
  <c r="AU1080" i="4"/>
  <c r="AM1080" i="4"/>
  <c r="AW1074" i="4"/>
  <c r="AT1074" i="4"/>
  <c r="AV1074" i="4"/>
  <c r="AP1074" i="4"/>
  <c r="AK1074" i="4"/>
  <c r="AO1074" i="4"/>
  <c r="AQ1074" i="4" s="1"/>
  <c r="AS1074" i="4"/>
  <c r="AL1074" i="4"/>
  <c r="AW1044" i="4"/>
  <c r="AE1044" i="4"/>
  <c r="AV1044" i="4"/>
  <c r="AP1044" i="4"/>
  <c r="AK1044" i="4"/>
  <c r="AT1044" i="4"/>
  <c r="AU1044" i="4"/>
  <c r="AM1044" i="4"/>
  <c r="AW1042" i="4"/>
  <c r="AT1042" i="4"/>
  <c r="AS1042" i="4"/>
  <c r="AM1042" i="4"/>
  <c r="AO1042" i="4"/>
  <c r="AQ1042" i="4" s="1"/>
  <c r="AU1042" i="4"/>
  <c r="AL1042" i="4"/>
  <c r="AW1040" i="4"/>
  <c r="AX1040" i="4" s="1"/>
  <c r="AZ1040" i="4" s="1"/>
  <c r="AE1040" i="4"/>
  <c r="AV1040" i="4"/>
  <c r="AP1040" i="4"/>
  <c r="AK1040" i="4"/>
  <c r="AS1040" i="4"/>
  <c r="AL1040" i="4"/>
  <c r="AW1012" i="4"/>
  <c r="AE1012" i="4"/>
  <c r="AV1012" i="4"/>
  <c r="AP1012" i="4"/>
  <c r="AK1012" i="4"/>
  <c r="AT1012" i="4"/>
  <c r="AU1012" i="4"/>
  <c r="AM1012" i="4"/>
  <c r="AW1010" i="4"/>
  <c r="AT1010" i="4"/>
  <c r="AS1010" i="4"/>
  <c r="AM1010" i="4"/>
  <c r="AO1010" i="4"/>
  <c r="AQ1010" i="4" s="1"/>
  <c r="AU1010" i="4"/>
  <c r="AL1010" i="4"/>
  <c r="AW1008" i="4"/>
  <c r="AX1008" i="4" s="1"/>
  <c r="AZ1008" i="4" s="1"/>
  <c r="AE1008" i="4"/>
  <c r="AV1008" i="4"/>
  <c r="AP1008" i="4"/>
  <c r="AK1008" i="4"/>
  <c r="AS1008" i="4"/>
  <c r="AL1008" i="4"/>
  <c r="AW980" i="4"/>
  <c r="AE980" i="4"/>
  <c r="AV980" i="4"/>
  <c r="AP980" i="4"/>
  <c r="AK980" i="4"/>
  <c r="AT980" i="4"/>
  <c r="AU980" i="4"/>
  <c r="AM980" i="4"/>
  <c r="AW978" i="4"/>
  <c r="AT978" i="4"/>
  <c r="AS978" i="4"/>
  <c r="AM978" i="4"/>
  <c r="AO978" i="4"/>
  <c r="AQ978" i="4" s="1"/>
  <c r="AU978" i="4"/>
  <c r="AL978" i="4"/>
  <c r="AW975" i="4"/>
  <c r="AX975" i="4" s="1"/>
  <c r="AZ975" i="4" s="1"/>
  <c r="AU975" i="4"/>
  <c r="AN975" i="4"/>
  <c r="AE975" i="4"/>
  <c r="AR975" i="4"/>
  <c r="AK975" i="4"/>
  <c r="AW967" i="4"/>
  <c r="AT967" i="4"/>
  <c r="AU967" i="4"/>
  <c r="AN967" i="4"/>
  <c r="AE967" i="4"/>
  <c r="AV967" i="4"/>
  <c r="AM967" i="4"/>
  <c r="AW963" i="4"/>
  <c r="AX963" i="4" s="1"/>
  <c r="AZ963" i="4" s="1"/>
  <c r="AO963" i="4"/>
  <c r="AQ963" i="4" s="1"/>
  <c r="AU963" i="4"/>
  <c r="AN963" i="4"/>
  <c r="AE963" i="4"/>
  <c r="AR963" i="4"/>
  <c r="AK963" i="4"/>
  <c r="AW943" i="4"/>
  <c r="AX943" i="4" s="1"/>
  <c r="AZ943" i="4" s="1"/>
  <c r="AU943" i="4"/>
  <c r="AN943" i="4"/>
  <c r="AE943" i="4"/>
  <c r="AR943" i="4"/>
  <c r="AK943" i="4"/>
  <c r="AW935" i="4"/>
  <c r="AT935" i="4"/>
  <c r="AU935" i="4"/>
  <c r="AN935" i="4"/>
  <c r="AO935" i="4"/>
  <c r="AQ935" i="4" s="1"/>
  <c r="AE935" i="4"/>
  <c r="AV935" i="4"/>
  <c r="AM935" i="4"/>
  <c r="AW931" i="4"/>
  <c r="AX931" i="4" s="1"/>
  <c r="AZ931" i="4" s="1"/>
  <c r="AO931" i="4"/>
  <c r="AQ931" i="4" s="1"/>
  <c r="AU931" i="4"/>
  <c r="AN931" i="4"/>
  <c r="AE931" i="4"/>
  <c r="AR931" i="4"/>
  <c r="AK931" i="4"/>
  <c r="AW911" i="4"/>
  <c r="AX911" i="4" s="1"/>
  <c r="AZ911" i="4" s="1"/>
  <c r="AU911" i="4"/>
  <c r="AN911" i="4"/>
  <c r="AE911" i="4"/>
  <c r="AR911" i="4"/>
  <c r="AK911" i="4"/>
  <c r="AW903" i="4"/>
  <c r="AT903" i="4"/>
  <c r="AU903" i="4"/>
  <c r="AN903" i="4"/>
  <c r="AE903" i="4"/>
  <c r="AV903" i="4"/>
  <c r="AM903" i="4"/>
  <c r="AW899" i="4"/>
  <c r="AX899" i="4" s="1"/>
  <c r="AZ899" i="4" s="1"/>
  <c r="AO899" i="4"/>
  <c r="AQ899" i="4" s="1"/>
  <c r="AU899" i="4"/>
  <c r="AN899" i="4"/>
  <c r="AE899" i="4"/>
  <c r="AR899" i="4"/>
  <c r="AK899" i="4"/>
  <c r="AW879" i="4"/>
  <c r="AX879" i="4" s="1"/>
  <c r="AZ879" i="4" s="1"/>
  <c r="AU879" i="4"/>
  <c r="AN879" i="4"/>
  <c r="AE879" i="4"/>
  <c r="AR879" i="4"/>
  <c r="AK879" i="4"/>
  <c r="AW871" i="4"/>
  <c r="AT871" i="4"/>
  <c r="AU871" i="4"/>
  <c r="AN871" i="4"/>
  <c r="AO871" i="4"/>
  <c r="AQ871" i="4" s="1"/>
  <c r="AE871" i="4"/>
  <c r="AV871" i="4"/>
  <c r="AM871" i="4"/>
  <c r="AW867" i="4"/>
  <c r="AX867" i="4" s="1"/>
  <c r="AZ867" i="4" s="1"/>
  <c r="AO867" i="4"/>
  <c r="AQ867" i="4" s="1"/>
  <c r="AU867" i="4"/>
  <c r="AN867" i="4"/>
  <c r="AE867" i="4"/>
  <c r="AR867" i="4"/>
  <c r="AK867" i="4"/>
  <c r="AW847" i="4"/>
  <c r="AX847" i="4" s="1"/>
  <c r="AZ847" i="4" s="1"/>
  <c r="AU847" i="4"/>
  <c r="AN847" i="4"/>
  <c r="AE847" i="4"/>
  <c r="AR847" i="4"/>
  <c r="AK847" i="4"/>
  <c r="AW839" i="4"/>
  <c r="AT839" i="4"/>
  <c r="AU839" i="4"/>
  <c r="AN839" i="4"/>
  <c r="AE839" i="4"/>
  <c r="AV839" i="4"/>
  <c r="AM839" i="4"/>
  <c r="AW835" i="4"/>
  <c r="AX835" i="4" s="1"/>
  <c r="AZ835" i="4" s="1"/>
  <c r="AO835" i="4"/>
  <c r="AQ835" i="4" s="1"/>
  <c r="AU835" i="4"/>
  <c r="AN835" i="4"/>
  <c r="AE835" i="4"/>
  <c r="AR835" i="4"/>
  <c r="AK835" i="4"/>
  <c r="AW815" i="4"/>
  <c r="AX815" i="4" s="1"/>
  <c r="AZ815" i="4" s="1"/>
  <c r="AU815" i="4"/>
  <c r="AN815" i="4"/>
  <c r="AE815" i="4"/>
  <c r="AR815" i="4"/>
  <c r="AK815" i="4"/>
  <c r="AW807" i="4"/>
  <c r="AT807" i="4"/>
  <c r="AU807" i="4"/>
  <c r="AN807" i="4"/>
  <c r="AO807" i="4"/>
  <c r="AQ807" i="4" s="1"/>
  <c r="AE807" i="4"/>
  <c r="AV807" i="4"/>
  <c r="AM807" i="4"/>
  <c r="AW803" i="4"/>
  <c r="AX803" i="4" s="1"/>
  <c r="AZ803" i="4" s="1"/>
  <c r="AO803" i="4"/>
  <c r="AQ803" i="4" s="1"/>
  <c r="AU803" i="4"/>
  <c r="AN803" i="4"/>
  <c r="AE803" i="4"/>
  <c r="AR803" i="4"/>
  <c r="AK803" i="4"/>
  <c r="AW783" i="4"/>
  <c r="AX783" i="4" s="1"/>
  <c r="AZ783" i="4" s="1"/>
  <c r="AU783" i="4"/>
  <c r="AN783" i="4"/>
  <c r="AE783" i="4"/>
  <c r="AR783" i="4"/>
  <c r="AK783" i="4"/>
  <c r="AW775" i="4"/>
  <c r="AT775" i="4"/>
  <c r="AU775" i="4"/>
  <c r="AN775" i="4"/>
  <c r="AE775" i="4"/>
  <c r="AV775" i="4"/>
  <c r="AM775" i="4"/>
  <c r="AW771" i="4"/>
  <c r="AX771" i="4" s="1"/>
  <c r="AZ771" i="4" s="1"/>
  <c r="AO771" i="4"/>
  <c r="AQ771" i="4" s="1"/>
  <c r="AU771" i="4"/>
  <c r="AN771" i="4"/>
  <c r="AE771" i="4"/>
  <c r="AR771" i="4"/>
  <c r="AK771" i="4"/>
  <c r="AW735" i="4"/>
  <c r="AU735" i="4"/>
  <c r="AN735" i="4"/>
  <c r="AT735" i="4"/>
  <c r="AE735" i="4"/>
  <c r="AV735" i="4"/>
  <c r="AM735" i="4"/>
  <c r="AW703" i="4"/>
  <c r="AU703" i="4"/>
  <c r="AN703" i="4"/>
  <c r="AT703" i="4"/>
  <c r="AO703" i="4"/>
  <c r="AQ703" i="4" s="1"/>
  <c r="AE703" i="4"/>
  <c r="AV703" i="4"/>
  <c r="AM703" i="4"/>
  <c r="AW671" i="4"/>
  <c r="AU671" i="4"/>
  <c r="AN671" i="4"/>
  <c r="AT671" i="4"/>
  <c r="AE671" i="4"/>
  <c r="AV671" i="4"/>
  <c r="AM671" i="4"/>
  <c r="AW639" i="4"/>
  <c r="AU639" i="4"/>
  <c r="AN639" i="4"/>
  <c r="AT639" i="4"/>
  <c r="AO639" i="4"/>
  <c r="AQ639" i="4" s="1"/>
  <c r="AE639" i="4"/>
  <c r="AV639" i="4"/>
  <c r="AM639" i="4"/>
  <c r="AW607" i="4"/>
  <c r="AU607" i="4"/>
  <c r="AN607" i="4"/>
  <c r="AT607" i="4"/>
  <c r="AE607" i="4"/>
  <c r="AV607" i="4"/>
  <c r="AM607" i="4"/>
  <c r="AW575" i="4"/>
  <c r="AU575" i="4"/>
  <c r="AN575" i="4"/>
  <c r="AT575" i="4"/>
  <c r="AO575" i="4"/>
  <c r="AQ575" i="4" s="1"/>
  <c r="AE575" i="4"/>
  <c r="AV575" i="4"/>
  <c r="AM575" i="4"/>
  <c r="AW543" i="4"/>
  <c r="AU543" i="4"/>
  <c r="AN543" i="4"/>
  <c r="AT543" i="4"/>
  <c r="AE543" i="4"/>
  <c r="AV543" i="4"/>
  <c r="AM543" i="4"/>
  <c r="AW511" i="4"/>
  <c r="AU511" i="4"/>
  <c r="AN511" i="4"/>
  <c r="AT511" i="4"/>
  <c r="AO511" i="4"/>
  <c r="AQ511" i="4" s="1"/>
  <c r="AE511" i="4"/>
  <c r="AV511" i="4"/>
  <c r="AM511" i="4"/>
  <c r="AT499" i="4"/>
  <c r="AW499" i="4"/>
  <c r="AO499" i="4"/>
  <c r="AQ499" i="4" s="1"/>
  <c r="AU499" i="4"/>
  <c r="AN499" i="4"/>
  <c r="AV499" i="4"/>
  <c r="AM499" i="4"/>
  <c r="AT487" i="4"/>
  <c r="AW487" i="4"/>
  <c r="AU487" i="4"/>
  <c r="AN487" i="4"/>
  <c r="AO487" i="4"/>
  <c r="AQ487" i="4" s="1"/>
  <c r="AS487" i="4"/>
  <c r="AL487" i="4"/>
  <c r="AT481" i="4"/>
  <c r="AE481" i="4"/>
  <c r="AR481" i="4"/>
  <c r="AL481" i="4"/>
  <c r="AV481" i="4"/>
  <c r="AN481" i="4"/>
  <c r="AW481" i="4"/>
  <c r="AT467" i="4"/>
  <c r="AW467" i="4"/>
  <c r="AO467" i="4"/>
  <c r="AQ467" i="4" s="1"/>
  <c r="AU467" i="4"/>
  <c r="AN467" i="4"/>
  <c r="AV467" i="4"/>
  <c r="AM467" i="4"/>
  <c r="AT452" i="4"/>
  <c r="AW452" i="4"/>
  <c r="AE452" i="4"/>
  <c r="AV452" i="4"/>
  <c r="AP452" i="4"/>
  <c r="AK452" i="4"/>
  <c r="AR452" i="4"/>
  <c r="AT435" i="4"/>
  <c r="AW435" i="4"/>
  <c r="AO435" i="4"/>
  <c r="AQ435" i="4" s="1"/>
  <c r="AU435" i="4"/>
  <c r="AN435" i="4"/>
  <c r="AV435" i="4"/>
  <c r="AM435" i="4"/>
  <c r="AT423" i="4"/>
  <c r="AW423" i="4"/>
  <c r="AU423" i="4"/>
  <c r="AN423" i="4"/>
  <c r="AO423" i="4"/>
  <c r="AQ423" i="4" s="1"/>
  <c r="AE423" i="4"/>
  <c r="AS423" i="4"/>
  <c r="AL423" i="4"/>
  <c r="AT417" i="4"/>
  <c r="AE417" i="4"/>
  <c r="AR417" i="4"/>
  <c r="AL417" i="4"/>
  <c r="AV417" i="4"/>
  <c r="AN417" i="4"/>
  <c r="AW417" i="4"/>
  <c r="AT403" i="4"/>
  <c r="AW403" i="4"/>
  <c r="AO403" i="4"/>
  <c r="AQ403" i="4" s="1"/>
  <c r="AU403" i="4"/>
  <c r="AN403" i="4"/>
  <c r="AV403" i="4"/>
  <c r="AM403" i="4"/>
  <c r="AT388" i="4"/>
  <c r="AW388" i="4"/>
  <c r="AE388" i="4"/>
  <c r="AV388" i="4"/>
  <c r="AP388" i="4"/>
  <c r="AK388" i="4"/>
  <c r="AR388" i="4"/>
  <c r="AT371" i="4"/>
  <c r="AW371" i="4"/>
  <c r="AO371" i="4"/>
  <c r="AQ371" i="4" s="1"/>
  <c r="AU371" i="4"/>
  <c r="AN371" i="4"/>
  <c r="AV371" i="4"/>
  <c r="AM371" i="4"/>
  <c r="AT359" i="4"/>
  <c r="AW359" i="4"/>
  <c r="AU359" i="4"/>
  <c r="AN359" i="4"/>
  <c r="AO359" i="4"/>
  <c r="AQ359" i="4" s="1"/>
  <c r="AS359" i="4"/>
  <c r="AL359" i="4"/>
  <c r="AT353" i="4"/>
  <c r="AE353" i="4"/>
  <c r="AR353" i="4"/>
  <c r="AL353" i="4"/>
  <c r="AV353" i="4"/>
  <c r="AN353" i="4"/>
  <c r="AW353" i="4"/>
  <c r="AT339" i="4"/>
  <c r="AW339" i="4"/>
  <c r="AO339" i="4"/>
  <c r="AQ339" i="4" s="1"/>
  <c r="AU339" i="4"/>
  <c r="AN339" i="4"/>
  <c r="AE339" i="4"/>
  <c r="AV339" i="4"/>
  <c r="AM339" i="4"/>
  <c r="AT324" i="4"/>
  <c r="AW324" i="4"/>
  <c r="AE324" i="4"/>
  <c r="AV324" i="4"/>
  <c r="AP324" i="4"/>
  <c r="AK324" i="4"/>
  <c r="AR324" i="4"/>
  <c r="AT307" i="4"/>
  <c r="AW307" i="4"/>
  <c r="AO307" i="4"/>
  <c r="AQ307" i="4" s="1"/>
  <c r="AU307" i="4"/>
  <c r="AN307" i="4"/>
  <c r="AE307" i="4"/>
  <c r="AV307" i="4"/>
  <c r="AM307" i="4"/>
  <c r="AT295" i="4"/>
  <c r="AW295" i="4"/>
  <c r="AU295" i="4"/>
  <c r="AN295" i="4"/>
  <c r="AO295" i="4"/>
  <c r="AQ295" i="4" s="1"/>
  <c r="AS295" i="4"/>
  <c r="AL295" i="4"/>
  <c r="AT289" i="4"/>
  <c r="AE289" i="4"/>
  <c r="AR289" i="4"/>
  <c r="AL289" i="4"/>
  <c r="AV289" i="4"/>
  <c r="AN289" i="4"/>
  <c r="AW289" i="4"/>
  <c r="AT275" i="4"/>
  <c r="AW275" i="4"/>
  <c r="AO275" i="4"/>
  <c r="AQ275" i="4" s="1"/>
  <c r="AU275" i="4"/>
  <c r="AN275" i="4"/>
  <c r="AV275" i="4"/>
  <c r="AM275" i="4"/>
  <c r="AT260" i="4"/>
  <c r="AW260" i="4"/>
  <c r="AE260" i="4"/>
  <c r="AV260" i="4"/>
  <c r="AP260" i="4"/>
  <c r="AK260" i="4"/>
  <c r="AR260" i="4"/>
  <c r="AT243" i="4"/>
  <c r="AW243" i="4"/>
  <c r="AO243" i="4"/>
  <c r="AQ243" i="4" s="1"/>
  <c r="AU243" i="4"/>
  <c r="AN243" i="4"/>
  <c r="AV243" i="4"/>
  <c r="AM243" i="4"/>
  <c r="AT231" i="4"/>
  <c r="AW231" i="4"/>
  <c r="AU231" i="4"/>
  <c r="AN231" i="4"/>
  <c r="AO231" i="4"/>
  <c r="AQ231" i="4" s="1"/>
  <c r="AS231" i="4"/>
  <c r="AL231" i="4"/>
  <c r="AT225" i="4"/>
  <c r="AE225" i="4"/>
  <c r="AR225" i="4"/>
  <c r="AL225" i="4"/>
  <c r="AV225" i="4"/>
  <c r="AN225" i="4"/>
  <c r="AW225" i="4"/>
  <c r="AT211" i="4"/>
  <c r="AW211" i="4"/>
  <c r="AO211" i="4"/>
  <c r="AQ211" i="4" s="1"/>
  <c r="AU211" i="4"/>
  <c r="AN211" i="4"/>
  <c r="AV211" i="4"/>
  <c r="AM211" i="4"/>
  <c r="AT196" i="4"/>
  <c r="AW196" i="4"/>
  <c r="AE196" i="4"/>
  <c r="AV196" i="4"/>
  <c r="AP196" i="4"/>
  <c r="AK196" i="4"/>
  <c r="AR196" i="4"/>
  <c r="AT179" i="4"/>
  <c r="AW179" i="4"/>
  <c r="AO179" i="4"/>
  <c r="AQ179" i="4" s="1"/>
  <c r="AU179" i="4"/>
  <c r="AN179" i="4"/>
  <c r="AV179" i="4"/>
  <c r="AM179" i="4"/>
  <c r="AT167" i="4"/>
  <c r="AW167" i="4"/>
  <c r="AU167" i="4"/>
  <c r="AN167" i="4"/>
  <c r="AO167" i="4"/>
  <c r="AQ167" i="4" s="1"/>
  <c r="AE167" i="4"/>
  <c r="AS167" i="4"/>
  <c r="AL167" i="4"/>
  <c r="AT161" i="4"/>
  <c r="AE161" i="4"/>
  <c r="AR161" i="4"/>
  <c r="AL161" i="4"/>
  <c r="AV161" i="4"/>
  <c r="AN161" i="4"/>
  <c r="AW161" i="4"/>
  <c r="AT147" i="4"/>
  <c r="AW147" i="4"/>
  <c r="AO147" i="4"/>
  <c r="AQ147" i="4" s="1"/>
  <c r="AU147" i="4"/>
  <c r="AN147" i="4"/>
  <c r="AV147" i="4"/>
  <c r="AM147" i="4"/>
  <c r="AT132" i="4"/>
  <c r="AW132" i="4"/>
  <c r="AE132" i="4"/>
  <c r="AV132" i="4"/>
  <c r="AP132" i="4"/>
  <c r="AK132" i="4"/>
  <c r="AR132" i="4"/>
  <c r="AR89" i="4"/>
  <c r="AV74" i="4"/>
  <c r="AT74" i="4"/>
  <c r="AX74" i="4" s="1"/>
  <c r="AS74" i="4"/>
  <c r="AM74" i="4"/>
  <c r="AR74" i="4"/>
  <c r="AK74" i="4"/>
  <c r="AV61" i="4"/>
  <c r="AP61" i="4"/>
  <c r="AK61" i="4"/>
  <c r="AO61" i="4"/>
  <c r="AQ61" i="4" s="1"/>
  <c r="AW61" i="4"/>
  <c r="AX61" i="4" s="1"/>
  <c r="AN61" i="4"/>
  <c r="AV48" i="4"/>
  <c r="AO48" i="4"/>
  <c r="AE48" i="4"/>
  <c r="AU48" i="4"/>
  <c r="AN48" i="4"/>
  <c r="AW48" i="4"/>
  <c r="AX48" i="4" s="1"/>
  <c r="AP48" i="4"/>
  <c r="AM21" i="4"/>
  <c r="AR21" i="4"/>
  <c r="AK21" i="4"/>
  <c r="AT21" i="4" s="1"/>
  <c r="AP21" i="4"/>
  <c r="AN21" i="4"/>
  <c r="AL21" i="4"/>
  <c r="AK11" i="4"/>
  <c r="AT11" i="4" s="1"/>
  <c r="AO11" i="4"/>
  <c r="AN11" i="4"/>
  <c r="AP11" i="4" s="1"/>
  <c r="AL11" i="4"/>
  <c r="AS11" i="4"/>
  <c r="AE8" i="4"/>
  <c r="AO8" i="4"/>
  <c r="AR8" i="4" s="1"/>
  <c r="AP8" i="4"/>
  <c r="AK8" i="4"/>
  <c r="AT8" i="4" s="1"/>
  <c r="AP97" i="4"/>
  <c r="AN97" i="4"/>
  <c r="AO97" i="4"/>
  <c r="AQ97" i="4" s="1"/>
  <c r="AK97" i="4"/>
  <c r="AT97" i="4" s="1"/>
  <c r="AV87" i="4"/>
  <c r="AK87" i="4"/>
  <c r="AO87" i="4"/>
  <c r="AR87" i="4" s="1"/>
  <c r="AN87" i="4"/>
  <c r="AP87" i="4" s="1"/>
  <c r="AT87" i="4"/>
  <c r="AS87" i="4"/>
  <c r="AM87" i="4"/>
  <c r="AV27" i="4"/>
  <c r="AK27" i="4"/>
  <c r="AN27" i="4"/>
  <c r="AP27" i="4" s="1"/>
  <c r="AO27" i="4"/>
  <c r="AR27" i="4" s="1"/>
  <c r="AL27" i="4"/>
  <c r="AT27" i="4"/>
  <c r="AN7" i="4"/>
  <c r="AP7" i="4" s="1"/>
  <c r="AK7" i="4"/>
  <c r="AT7" i="4" s="1"/>
  <c r="AO7" i="4"/>
  <c r="AL7" i="4"/>
  <c r="AE7" i="4"/>
  <c r="AS7" i="4"/>
  <c r="AP1098" i="4"/>
  <c r="AX1111" i="4"/>
  <c r="AZ1111" i="4" s="1"/>
  <c r="AP1114" i="4"/>
  <c r="AX1127" i="4"/>
  <c r="AZ1127" i="4" s="1"/>
  <c r="AP1130" i="4"/>
  <c r="AZ1131" i="4"/>
  <c r="AX1143" i="4"/>
  <c r="AZ1143" i="4" s="1"/>
  <c r="AP1146" i="4"/>
  <c r="AZ1150" i="4"/>
  <c r="AZ1164" i="4"/>
  <c r="AU1167" i="4"/>
  <c r="AS1175" i="4"/>
  <c r="AZ1177" i="4"/>
  <c r="AS1195" i="4"/>
  <c r="AW1199" i="4"/>
  <c r="AX1176" i="4"/>
  <c r="AZ1176" i="4" s="1"/>
  <c r="AT1157" i="4"/>
  <c r="AW1133" i="4"/>
  <c r="AX1133" i="4" s="1"/>
  <c r="AZ1133" i="4" s="1"/>
  <c r="AZ1126" i="4"/>
  <c r="AT1124" i="4"/>
  <c r="AT1117" i="4"/>
  <c r="AX1117" i="4" s="1"/>
  <c r="AZ1117" i="4" s="1"/>
  <c r="AW1100" i="4"/>
  <c r="AX1100" i="4" s="1"/>
  <c r="AX1075" i="4"/>
  <c r="AZ1075" i="4" s="1"/>
  <c r="AZ1061" i="4"/>
  <c r="AZ1027" i="4"/>
  <c r="AZ1023" i="4"/>
  <c r="AZ997" i="4"/>
  <c r="AZ972" i="4"/>
  <c r="AX958" i="4"/>
  <c r="AZ958" i="4" s="1"/>
  <c r="AX954" i="4"/>
  <c r="AZ954" i="4" s="1"/>
  <c r="AX926" i="4"/>
  <c r="AZ926" i="4" s="1"/>
  <c r="AX922" i="4"/>
  <c r="AZ922" i="4" s="1"/>
  <c r="AX894" i="4"/>
  <c r="AZ894" i="4" s="1"/>
  <c r="AX890" i="4"/>
  <c r="AZ890" i="4" s="1"/>
  <c r="AX862" i="4"/>
  <c r="AZ862" i="4" s="1"/>
  <c r="AX858" i="4"/>
  <c r="AZ858" i="4" s="1"/>
  <c r="AZ844" i="4"/>
  <c r="AX830" i="4"/>
  <c r="AZ830" i="4" s="1"/>
  <c r="AX826" i="4"/>
  <c r="AZ826" i="4" s="1"/>
  <c r="AX798" i="4"/>
  <c r="AZ798" i="4" s="1"/>
  <c r="AX794" i="4"/>
  <c r="AZ794" i="4" s="1"/>
  <c r="AX766" i="4"/>
  <c r="AZ766" i="4" s="1"/>
  <c r="AX762" i="4"/>
  <c r="AZ762" i="4" s="1"/>
  <c r="AZ636" i="4"/>
  <c r="AZ604" i="4"/>
  <c r="AZ572" i="4"/>
  <c r="AZ540" i="4"/>
  <c r="AW743" i="4"/>
  <c r="AT743" i="4"/>
  <c r="AU743" i="4"/>
  <c r="AN743" i="4"/>
  <c r="AW739" i="4"/>
  <c r="AX739" i="4" s="1"/>
  <c r="AZ739" i="4" s="1"/>
  <c r="AO739" i="4"/>
  <c r="AQ739" i="4" s="1"/>
  <c r="AU739" i="4"/>
  <c r="AN739" i="4"/>
  <c r="AW711" i="4"/>
  <c r="AT711" i="4"/>
  <c r="AU711" i="4"/>
  <c r="AN711" i="4"/>
  <c r="AW707" i="4"/>
  <c r="AX707" i="4" s="1"/>
  <c r="AZ707" i="4" s="1"/>
  <c r="AO707" i="4"/>
  <c r="AQ707" i="4" s="1"/>
  <c r="AU707" i="4"/>
  <c r="AN707" i="4"/>
  <c r="AW679" i="4"/>
  <c r="AT679" i="4"/>
  <c r="AU679" i="4"/>
  <c r="AN679" i="4"/>
  <c r="AW675" i="4"/>
  <c r="AX675" i="4" s="1"/>
  <c r="AZ675" i="4" s="1"/>
  <c r="AO675" i="4"/>
  <c r="AQ675" i="4" s="1"/>
  <c r="AU675" i="4"/>
  <c r="AN675" i="4"/>
  <c r="AW647" i="4"/>
  <c r="AT647" i="4"/>
  <c r="AU647" i="4"/>
  <c r="AN647" i="4"/>
  <c r="AW643" i="4"/>
  <c r="AX643" i="4" s="1"/>
  <c r="AZ643" i="4" s="1"/>
  <c r="AO643" i="4"/>
  <c r="AQ643" i="4" s="1"/>
  <c r="AU643" i="4"/>
  <c r="AN643" i="4"/>
  <c r="AW615" i="4"/>
  <c r="AT615" i="4"/>
  <c r="AU615" i="4"/>
  <c r="AN615" i="4"/>
  <c r="AW611" i="4"/>
  <c r="AX611" i="4" s="1"/>
  <c r="AZ611" i="4" s="1"/>
  <c r="AO611" i="4"/>
  <c r="AQ611" i="4" s="1"/>
  <c r="AU611" i="4"/>
  <c r="AN611" i="4"/>
  <c r="AW583" i="4"/>
  <c r="AT583" i="4"/>
  <c r="AU583" i="4"/>
  <c r="AN583" i="4"/>
  <c r="AW579" i="4"/>
  <c r="AX579" i="4" s="1"/>
  <c r="AZ579" i="4" s="1"/>
  <c r="AO579" i="4"/>
  <c r="AQ579" i="4" s="1"/>
  <c r="AU579" i="4"/>
  <c r="AN579" i="4"/>
  <c r="AW551" i="4"/>
  <c r="AT551" i="4"/>
  <c r="AU551" i="4"/>
  <c r="AN551" i="4"/>
  <c r="AW547" i="4"/>
  <c r="AX547" i="4" s="1"/>
  <c r="AZ547" i="4" s="1"/>
  <c r="AO547" i="4"/>
  <c r="AQ547" i="4" s="1"/>
  <c r="AU547" i="4"/>
  <c r="AN547" i="4"/>
  <c r="AW519" i="4"/>
  <c r="AT519" i="4"/>
  <c r="AU519" i="4"/>
  <c r="AN519" i="4"/>
  <c r="AW515" i="4"/>
  <c r="AX515" i="4" s="1"/>
  <c r="AZ515" i="4" s="1"/>
  <c r="AO515" i="4"/>
  <c r="AQ515" i="4" s="1"/>
  <c r="AU515" i="4"/>
  <c r="AN515" i="4"/>
  <c r="AT489" i="4"/>
  <c r="AW489" i="4"/>
  <c r="AR489" i="4"/>
  <c r="AL489" i="4"/>
  <c r="AT476" i="4"/>
  <c r="AX476" i="4" s="1"/>
  <c r="AZ476" i="4" s="1"/>
  <c r="AE476" i="4"/>
  <c r="AV476" i="4"/>
  <c r="AP476" i="4"/>
  <c r="AK476" i="4"/>
  <c r="AT464" i="4"/>
  <c r="AX464" i="4" s="1"/>
  <c r="AZ464" i="4" s="1"/>
  <c r="AE464" i="4"/>
  <c r="AV464" i="4"/>
  <c r="AP464" i="4"/>
  <c r="AK464" i="4"/>
  <c r="AT447" i="4"/>
  <c r="AW447" i="4"/>
  <c r="AU447" i="4"/>
  <c r="AN447" i="4"/>
  <c r="AT425" i="4"/>
  <c r="AW425" i="4"/>
  <c r="AR425" i="4"/>
  <c r="AL425" i="4"/>
  <c r="AT412" i="4"/>
  <c r="AX412" i="4" s="1"/>
  <c r="AZ412" i="4" s="1"/>
  <c r="AE412" i="4"/>
  <c r="AV412" i="4"/>
  <c r="AP412" i="4"/>
  <c r="AK412" i="4"/>
  <c r="AT400" i="4"/>
  <c r="AX400" i="4" s="1"/>
  <c r="AZ400" i="4" s="1"/>
  <c r="AE400" i="4"/>
  <c r="AV400" i="4"/>
  <c r="AP400" i="4"/>
  <c r="AK400" i="4"/>
  <c r="AT383" i="4"/>
  <c r="AW383" i="4"/>
  <c r="AU383" i="4"/>
  <c r="AN383" i="4"/>
  <c r="AT361" i="4"/>
  <c r="AW361" i="4"/>
  <c r="AR361" i="4"/>
  <c r="AL361" i="4"/>
  <c r="AT348" i="4"/>
  <c r="AX348" i="4" s="1"/>
  <c r="AZ348" i="4" s="1"/>
  <c r="AE348" i="4"/>
  <c r="AV348" i="4"/>
  <c r="AP348" i="4"/>
  <c r="AK348" i="4"/>
  <c r="AT336" i="4"/>
  <c r="AX336" i="4" s="1"/>
  <c r="AZ336" i="4" s="1"/>
  <c r="AE336" i="4"/>
  <c r="AV336" i="4"/>
  <c r="AP336" i="4"/>
  <c r="AK336" i="4"/>
  <c r="AT319" i="4"/>
  <c r="AW319" i="4"/>
  <c r="AU319" i="4"/>
  <c r="AN319" i="4"/>
  <c r="AT297" i="4"/>
  <c r="AW297" i="4"/>
  <c r="AR297" i="4"/>
  <c r="AL297" i="4"/>
  <c r="AT284" i="4"/>
  <c r="AX284" i="4" s="1"/>
  <c r="AZ284" i="4" s="1"/>
  <c r="AE284" i="4"/>
  <c r="AV284" i="4"/>
  <c r="AP284" i="4"/>
  <c r="AK284" i="4"/>
  <c r="AT272" i="4"/>
  <c r="AX272" i="4" s="1"/>
  <c r="AZ272" i="4" s="1"/>
  <c r="AE272" i="4"/>
  <c r="AV272" i="4"/>
  <c r="AP272" i="4"/>
  <c r="AK272" i="4"/>
  <c r="AT255" i="4"/>
  <c r="AW255" i="4"/>
  <c r="AU255" i="4"/>
  <c r="AN255" i="4"/>
  <c r="AT233" i="4"/>
  <c r="AW233" i="4"/>
  <c r="AR233" i="4"/>
  <c r="AL233" i="4"/>
  <c r="AT220" i="4"/>
  <c r="AX220" i="4" s="1"/>
  <c r="AZ220" i="4" s="1"/>
  <c r="AE220" i="4"/>
  <c r="AV220" i="4"/>
  <c r="AP220" i="4"/>
  <c r="AK220" i="4"/>
  <c r="AT208" i="4"/>
  <c r="AX208" i="4" s="1"/>
  <c r="AZ208" i="4" s="1"/>
  <c r="AE208" i="4"/>
  <c r="AV208" i="4"/>
  <c r="AP208" i="4"/>
  <c r="AK208" i="4"/>
  <c r="AT191" i="4"/>
  <c r="AW191" i="4"/>
  <c r="AU191" i="4"/>
  <c r="AN191" i="4"/>
  <c r="AT169" i="4"/>
  <c r="AW169" i="4"/>
  <c r="AR169" i="4"/>
  <c r="AL169" i="4"/>
  <c r="AT156" i="4"/>
  <c r="AX156" i="4" s="1"/>
  <c r="AZ156" i="4" s="1"/>
  <c r="AE156" i="4"/>
  <c r="AV156" i="4"/>
  <c r="AP156" i="4"/>
  <c r="AK156" i="4"/>
  <c r="AT144" i="4"/>
  <c r="AX144" i="4" s="1"/>
  <c r="AZ144" i="4" s="1"/>
  <c r="AE144" i="4"/>
  <c r="AV144" i="4"/>
  <c r="AP144" i="4"/>
  <c r="AK144" i="4"/>
  <c r="AT127" i="4"/>
  <c r="AW127" i="4"/>
  <c r="AU127" i="4"/>
  <c r="AN127" i="4"/>
  <c r="AO121" i="4"/>
  <c r="AR121" i="4" s="1"/>
  <c r="AK121" i="4"/>
  <c r="AN121" i="4"/>
  <c r="AP121" i="4" s="1"/>
  <c r="AE121" i="4"/>
  <c r="AM116" i="4"/>
  <c r="AN116" i="4"/>
  <c r="AP116" i="4" s="1"/>
  <c r="AE116" i="4"/>
  <c r="AW116" i="4"/>
  <c r="AO111" i="4"/>
  <c r="AP111" i="4"/>
  <c r="AK111" i="4"/>
  <c r="AM111" i="4"/>
  <c r="AN111" i="4"/>
  <c r="AT111" i="4"/>
  <c r="AM107" i="4"/>
  <c r="AP107" i="4"/>
  <c r="AK107" i="4"/>
  <c r="AT107" i="4" s="1"/>
  <c r="AO107" i="4"/>
  <c r="AQ107" i="4" s="1"/>
  <c r="AO100" i="4"/>
  <c r="AK100" i="4"/>
  <c r="AT100" i="4" s="1"/>
  <c r="AM100" i="4"/>
  <c r="AN100" i="4"/>
  <c r="AP100" i="4" s="1"/>
  <c r="AE100" i="4"/>
  <c r="AS100" i="4"/>
  <c r="AM99" i="4"/>
  <c r="AP99" i="4"/>
  <c r="AE99" i="4"/>
  <c r="AW99" i="4"/>
  <c r="AR99" i="4"/>
  <c r="AV95" i="4"/>
  <c r="AT95" i="4"/>
  <c r="AX95" i="4" s="1"/>
  <c r="AS95" i="4"/>
  <c r="AM95" i="4"/>
  <c r="AT94" i="4"/>
  <c r="AK94" i="4"/>
  <c r="AO94" i="4"/>
  <c r="AR94" i="4" s="1"/>
  <c r="AP94" i="4"/>
  <c r="AU94" i="4"/>
  <c r="AE94" i="4"/>
  <c r="AW94" i="4"/>
  <c r="AK91" i="4"/>
  <c r="AT91" i="4" s="1"/>
  <c r="AN91" i="4"/>
  <c r="AP91" i="4" s="1"/>
  <c r="AL91" i="4"/>
  <c r="AK80" i="4"/>
  <c r="AT80" i="4" s="1"/>
  <c r="AU80" i="4" s="1"/>
  <c r="AN80" i="4"/>
  <c r="AP80" i="4" s="1"/>
  <c r="AE80" i="4"/>
  <c r="AV78" i="4"/>
  <c r="AK78" i="4"/>
  <c r="AM78" i="4"/>
  <c r="AE78" i="4"/>
  <c r="AL78" i="4"/>
  <c r="AK57" i="4"/>
  <c r="AT57" i="4" s="1"/>
  <c r="AO57" i="4"/>
  <c r="AE57" i="4"/>
  <c r="AW57" i="4"/>
  <c r="AR57" i="4"/>
  <c r="AK53" i="4"/>
  <c r="AM53" i="4"/>
  <c r="AW53" i="4"/>
  <c r="AR53" i="4"/>
  <c r="AO42" i="4"/>
  <c r="AR42" i="4" s="1"/>
  <c r="AK42" i="4"/>
  <c r="AT42" i="4" s="1"/>
  <c r="AN42" i="4"/>
  <c r="AP42" i="4" s="1"/>
  <c r="AO38" i="4"/>
  <c r="AK38" i="4"/>
  <c r="AT38" i="4" s="1"/>
  <c r="AM38" i="4"/>
  <c r="AN38" i="4"/>
  <c r="AP38" i="4" s="1"/>
  <c r="AS38" i="4"/>
  <c r="AP37" i="4"/>
  <c r="AQ37" i="4" s="1"/>
  <c r="AW37" i="4"/>
  <c r="AR37" i="4"/>
  <c r="AO30" i="4"/>
  <c r="AP30" i="4"/>
  <c r="AK30" i="4"/>
  <c r="AT30" i="4" s="1"/>
  <c r="AU30" i="4" s="1"/>
  <c r="AM30" i="4"/>
  <c r="AE30" i="4"/>
  <c r="AK14" i="4"/>
  <c r="AT14" i="4" s="1"/>
  <c r="AU14" i="4" s="1"/>
  <c r="AM14" i="4"/>
  <c r="AO14" i="4"/>
  <c r="AE14" i="4"/>
  <c r="AL14" i="4"/>
  <c r="AS5" i="4"/>
  <c r="AT5" i="4" s="1"/>
  <c r="AM5" i="4"/>
  <c r="AO119" i="4"/>
  <c r="AU119" i="4"/>
  <c r="AT119" i="4"/>
  <c r="AN119" i="4"/>
  <c r="AP119" i="4" s="1"/>
  <c r="AS119" i="4"/>
  <c r="AO117" i="4"/>
  <c r="AK117" i="4"/>
  <c r="AV117" i="4" s="1"/>
  <c r="AM117" i="4"/>
  <c r="AT117" i="4"/>
  <c r="AS117" i="4"/>
  <c r="AM115" i="4"/>
  <c r="AO115" i="4"/>
  <c r="AE115" i="4"/>
  <c r="AN113" i="4"/>
  <c r="AP113" i="4" s="1"/>
  <c r="AO113" i="4"/>
  <c r="AL113" i="4"/>
  <c r="AK109" i="4"/>
  <c r="AR109" i="4"/>
  <c r="AN109" i="4"/>
  <c r="AP109" i="4"/>
  <c r="AM109" i="4"/>
  <c r="AK105" i="4"/>
  <c r="AV105" i="4" s="1"/>
  <c r="AN105" i="4"/>
  <c r="AP105" i="4" s="1"/>
  <c r="AQ105" i="4" s="1"/>
  <c r="AE105" i="4"/>
  <c r="AS105" i="4"/>
  <c r="AV103" i="4"/>
  <c r="AK103" i="4"/>
  <c r="AT103" i="4" s="1"/>
  <c r="AP103" i="4"/>
  <c r="AM101" i="4"/>
  <c r="AK101" i="4"/>
  <c r="AT101" i="4" s="1"/>
  <c r="AN101" i="4"/>
  <c r="AP101" i="4" s="1"/>
  <c r="AR101" i="4"/>
  <c r="AL101" i="4"/>
  <c r="AM89" i="4"/>
  <c r="AK89" i="4"/>
  <c r="AT89" i="4" s="1"/>
  <c r="AX89" i="4" s="1"/>
  <c r="AN89" i="4"/>
  <c r="AP89" i="4" s="1"/>
  <c r="AE89" i="4"/>
  <c r="AS89" i="4"/>
  <c r="AV83" i="4"/>
  <c r="AO83" i="4"/>
  <c r="AP83" i="4"/>
  <c r="AE83" i="4"/>
  <c r="AT83" i="4"/>
  <c r="AS83" i="4"/>
  <c r="AM81" i="4"/>
  <c r="AK81" i="4"/>
  <c r="AV81" i="4" s="1"/>
  <c r="AP81" i="4"/>
  <c r="AV79" i="4"/>
  <c r="AO79" i="4"/>
  <c r="AQ79" i="4" s="1"/>
  <c r="AP79" i="4"/>
  <c r="AK79" i="4"/>
  <c r="AV77" i="4"/>
  <c r="AW77" i="4"/>
  <c r="AX77" i="4" s="1"/>
  <c r="AR77" i="4"/>
  <c r="AL77" i="4"/>
  <c r="AV75" i="4"/>
  <c r="AM75" i="4"/>
  <c r="AO75" i="4"/>
  <c r="AW75" i="4"/>
  <c r="AX75" i="4" s="1"/>
  <c r="AZ75" i="4" s="1"/>
  <c r="AR75" i="4"/>
  <c r="AO73" i="4"/>
  <c r="AK73" i="4"/>
  <c r="AV73" i="4" s="1"/>
  <c r="AT73" i="4"/>
  <c r="AN73" i="4"/>
  <c r="AP73" i="4" s="1"/>
  <c r="AE73" i="4"/>
  <c r="AK71" i="4"/>
  <c r="AV71" i="4" s="1"/>
  <c r="AN71" i="4"/>
  <c r="AP71" i="4" s="1"/>
  <c r="AQ71" i="4" s="1"/>
  <c r="AT71" i="4"/>
  <c r="AX71" i="4" s="1"/>
  <c r="AS71" i="4"/>
  <c r="AO69" i="4"/>
  <c r="AN69" i="4"/>
  <c r="AP69" i="4" s="1"/>
  <c r="AS69" i="4"/>
  <c r="AK67" i="4"/>
  <c r="AV67" i="4" s="1"/>
  <c r="AN67" i="4"/>
  <c r="AP67" i="4" s="1"/>
  <c r="AM67" i="4"/>
  <c r="AQ67" i="4" s="1"/>
  <c r="AE67" i="4"/>
  <c r="AT67" i="4"/>
  <c r="AX67" i="4" s="1"/>
  <c r="AS67" i="4"/>
  <c r="AV59" i="4"/>
  <c r="AO59" i="4"/>
  <c r="AQ59" i="4" s="1"/>
  <c r="AW59" i="4"/>
  <c r="AX59" i="4" s="1"/>
  <c r="AR59" i="4"/>
  <c r="AL59" i="4"/>
  <c r="AK55" i="4"/>
  <c r="AO55" i="4"/>
  <c r="AW55" i="4" s="1"/>
  <c r="AS55" i="4"/>
  <c r="AV51" i="4"/>
  <c r="AN51" i="4"/>
  <c r="AP51" i="4" s="1"/>
  <c r="AQ51" i="4" s="1"/>
  <c r="AE51" i="4"/>
  <c r="AW51" i="4"/>
  <c r="AR51" i="4"/>
  <c r="AM45" i="4"/>
  <c r="AR45" i="4"/>
  <c r="AN45" i="4"/>
  <c r="AP45" i="4" s="1"/>
  <c r="AL45" i="4"/>
  <c r="AV43" i="4"/>
  <c r="AL43" i="4"/>
  <c r="AV41" i="4"/>
  <c r="AE41" i="4"/>
  <c r="AT41" i="4"/>
  <c r="AU41" i="4" s="1"/>
  <c r="AS41" i="4"/>
  <c r="AM41" i="4"/>
  <c r="AT39" i="4"/>
  <c r="AX39" i="4" s="1"/>
  <c r="AM39" i="4"/>
  <c r="AN39" i="4"/>
  <c r="AP39" i="4" s="1"/>
  <c r="AR39" i="4"/>
  <c r="AL39" i="4"/>
  <c r="AV35" i="4"/>
  <c r="AO35" i="4"/>
  <c r="AE35" i="4"/>
  <c r="AT35" i="4"/>
  <c r="AS35" i="4"/>
  <c r="AM35" i="4"/>
  <c r="AP33" i="4"/>
  <c r="AV33" i="4"/>
  <c r="AU33" i="4"/>
  <c r="AO31" i="4"/>
  <c r="AW31" i="4"/>
  <c r="AX31" i="4" s="1"/>
  <c r="AZ31" i="4" s="1"/>
  <c r="AR31" i="4"/>
  <c r="AL31" i="4"/>
  <c r="AT29" i="4"/>
  <c r="AM29" i="4"/>
  <c r="AO29" i="4"/>
  <c r="AR29" i="4" s="1"/>
  <c r="AT25" i="4"/>
  <c r="AM25" i="4"/>
  <c r="AO25" i="4"/>
  <c r="AR25" i="4" s="1"/>
  <c r="AP25" i="4"/>
  <c r="AE25" i="4"/>
  <c r="AT23" i="4"/>
  <c r="AX23" i="4" s="1"/>
  <c r="AM23" i="4"/>
  <c r="AN23" i="4"/>
  <c r="AP23" i="4" s="1"/>
  <c r="AR23" i="4"/>
  <c r="AL23" i="4"/>
  <c r="AK19" i="4"/>
  <c r="AT19" i="4" s="1"/>
  <c r="AP19" i="4"/>
  <c r="AO19" i="4"/>
  <c r="AE19" i="4"/>
  <c r="AU19" i="4"/>
  <c r="AK15" i="4"/>
  <c r="AV15" i="4" s="1"/>
  <c r="AO15" i="4"/>
  <c r="AR15" i="4" s="1"/>
  <c r="AM15" i="4"/>
  <c r="AL15" i="4"/>
  <c r="AT13" i="4"/>
  <c r="AU13" i="4" s="1"/>
  <c r="AN13" i="4"/>
  <c r="AP13" i="4" s="1"/>
  <c r="AK9" i="4"/>
  <c r="AP9" i="4"/>
  <c r="AQ9" i="4" s="1"/>
  <c r="AE9" i="4"/>
  <c r="AM2" i="4"/>
  <c r="AK2" i="4"/>
  <c r="AE2" i="4"/>
  <c r="AS2" i="4"/>
  <c r="AZ760" i="4"/>
  <c r="AZ728" i="4"/>
  <c r="AZ696" i="4"/>
  <c r="AZ664" i="4"/>
  <c r="AZ632" i="4"/>
  <c r="AZ600" i="4"/>
  <c r="AZ568" i="4"/>
  <c r="AZ536" i="4"/>
  <c r="AZ504" i="4"/>
  <c r="AX440" i="4"/>
  <c r="AZ440" i="4" s="1"/>
  <c r="AX376" i="4"/>
  <c r="AZ376" i="4" s="1"/>
  <c r="AX312" i="4"/>
  <c r="AZ312" i="4" s="1"/>
  <c r="AX248" i="4"/>
  <c r="AZ248" i="4" s="1"/>
  <c r="AX184" i="4"/>
  <c r="AZ184" i="4" s="1"/>
  <c r="AZ495" i="4"/>
  <c r="AZ463" i="4"/>
  <c r="AZ431" i="4"/>
  <c r="AZ399" i="4"/>
  <c r="AZ335" i="4"/>
  <c r="AZ303" i="4"/>
  <c r="AZ271" i="4"/>
  <c r="AZ239" i="4"/>
  <c r="AZ207" i="4"/>
  <c r="AZ175" i="4"/>
  <c r="AZ143" i="4"/>
  <c r="M8" i="20"/>
  <c r="O8" i="20" s="1"/>
  <c r="AT1171" i="4"/>
  <c r="AV1171" i="4"/>
  <c r="AM1171" i="4"/>
  <c r="AW1171" i="4"/>
  <c r="AP1171" i="4"/>
  <c r="AK1171" i="4"/>
  <c r="AE1171" i="4"/>
  <c r="AT1187" i="4"/>
  <c r="AV1187" i="4"/>
  <c r="AM1187" i="4"/>
  <c r="AW1187" i="4"/>
  <c r="AP1187" i="4"/>
  <c r="AK1187" i="4"/>
  <c r="AE1187" i="4"/>
  <c r="AW1088" i="4"/>
  <c r="AX1088" i="4" s="1"/>
  <c r="AZ1088" i="4" s="1"/>
  <c r="AE1088" i="4"/>
  <c r="AV1088" i="4"/>
  <c r="AP1088" i="4"/>
  <c r="AK1088" i="4"/>
  <c r="AW1086" i="4"/>
  <c r="AT1086" i="4"/>
  <c r="AO1086" i="4"/>
  <c r="AQ1086" i="4" s="1"/>
  <c r="AV1086" i="4"/>
  <c r="AP1086" i="4"/>
  <c r="AK1086" i="4"/>
  <c r="AW1072" i="4"/>
  <c r="AX1072" i="4" s="1"/>
  <c r="AZ1072" i="4" s="1"/>
  <c r="AE1072" i="4"/>
  <c r="AV1072" i="4"/>
  <c r="AP1072" i="4"/>
  <c r="AK1072" i="4"/>
  <c r="AW1070" i="4"/>
  <c r="AT1070" i="4"/>
  <c r="AO1070" i="4"/>
  <c r="AQ1070" i="4" s="1"/>
  <c r="AV1070" i="4"/>
  <c r="AP1070" i="4"/>
  <c r="AK1070" i="4"/>
  <c r="AW1062" i="4"/>
  <c r="AT1062" i="4"/>
  <c r="AO1062" i="4"/>
  <c r="AQ1062" i="4" s="1"/>
  <c r="AE1062" i="4"/>
  <c r="AS1062" i="4"/>
  <c r="AM1062" i="4"/>
  <c r="AW1054" i="4"/>
  <c r="AT1054" i="4"/>
  <c r="AO1054" i="4"/>
  <c r="AQ1054" i="4" s="1"/>
  <c r="AS1054" i="4"/>
  <c r="AM1054" i="4"/>
  <c r="AW1046" i="4"/>
  <c r="AT1046" i="4"/>
  <c r="AO1046" i="4"/>
  <c r="AQ1046" i="4" s="1"/>
  <c r="AE1046" i="4"/>
  <c r="AS1046" i="4"/>
  <c r="AM1046" i="4"/>
  <c r="AW1038" i="4"/>
  <c r="AT1038" i="4"/>
  <c r="AO1038" i="4"/>
  <c r="AQ1038" i="4" s="1"/>
  <c r="AS1038" i="4"/>
  <c r="AM1038" i="4"/>
  <c r="AW1030" i="4"/>
  <c r="AT1030" i="4"/>
  <c r="AO1030" i="4"/>
  <c r="AQ1030" i="4" s="1"/>
  <c r="AE1030" i="4"/>
  <c r="AS1030" i="4"/>
  <c r="AM1030" i="4"/>
  <c r="AW1022" i="4"/>
  <c r="AT1022" i="4"/>
  <c r="AO1022" i="4"/>
  <c r="AQ1022" i="4" s="1"/>
  <c r="AS1022" i="4"/>
  <c r="AM1022" i="4"/>
  <c r="AW1014" i="4"/>
  <c r="AT1014" i="4"/>
  <c r="AO1014" i="4"/>
  <c r="AQ1014" i="4" s="1"/>
  <c r="AE1014" i="4"/>
  <c r="AS1014" i="4"/>
  <c r="AM1014" i="4"/>
  <c r="AW1006" i="4"/>
  <c r="AT1006" i="4"/>
  <c r="AO1006" i="4"/>
  <c r="AQ1006" i="4" s="1"/>
  <c r="AS1006" i="4"/>
  <c r="AM1006" i="4"/>
  <c r="AW998" i="4"/>
  <c r="AT998" i="4"/>
  <c r="AO998" i="4"/>
  <c r="AQ998" i="4" s="1"/>
  <c r="AE998" i="4"/>
  <c r="AS998" i="4"/>
  <c r="AM998" i="4"/>
  <c r="AW990" i="4"/>
  <c r="AT990" i="4"/>
  <c r="AO990" i="4"/>
  <c r="AQ990" i="4" s="1"/>
  <c r="AS990" i="4"/>
  <c r="AM990" i="4"/>
  <c r="AW982" i="4"/>
  <c r="AT982" i="4"/>
  <c r="AO982" i="4"/>
  <c r="AQ982" i="4" s="1"/>
  <c r="AE982" i="4"/>
  <c r="AS982" i="4"/>
  <c r="AM982" i="4"/>
  <c r="AW951" i="4"/>
  <c r="AT951" i="4"/>
  <c r="AU951" i="4"/>
  <c r="AN951" i="4"/>
  <c r="AW947" i="4"/>
  <c r="AX947" i="4" s="1"/>
  <c r="AZ947" i="4" s="1"/>
  <c r="AO947" i="4"/>
  <c r="AQ947" i="4" s="1"/>
  <c r="AU947" i="4"/>
  <c r="AN947" i="4"/>
  <c r="AW919" i="4"/>
  <c r="AT919" i="4"/>
  <c r="AU919" i="4"/>
  <c r="AN919" i="4"/>
  <c r="AW915" i="4"/>
  <c r="AX915" i="4" s="1"/>
  <c r="AZ915" i="4" s="1"/>
  <c r="AO915" i="4"/>
  <c r="AQ915" i="4" s="1"/>
  <c r="AU915" i="4"/>
  <c r="AN915" i="4"/>
  <c r="AW887" i="4"/>
  <c r="AT887" i="4"/>
  <c r="AU887" i="4"/>
  <c r="AN887" i="4"/>
  <c r="AW883" i="4"/>
  <c r="AX883" i="4" s="1"/>
  <c r="AZ883" i="4" s="1"/>
  <c r="AO883" i="4"/>
  <c r="AQ883" i="4" s="1"/>
  <c r="AU883" i="4"/>
  <c r="AN883" i="4"/>
  <c r="AW855" i="4"/>
  <c r="AT855" i="4"/>
  <c r="AU855" i="4"/>
  <c r="AN855" i="4"/>
  <c r="AW851" i="4"/>
  <c r="AX851" i="4" s="1"/>
  <c r="AZ851" i="4" s="1"/>
  <c r="AO851" i="4"/>
  <c r="AQ851" i="4" s="1"/>
  <c r="AU851" i="4"/>
  <c r="AN851" i="4"/>
  <c r="AW823" i="4"/>
  <c r="AT823" i="4"/>
  <c r="AU823" i="4"/>
  <c r="AN823" i="4"/>
  <c r="AW819" i="4"/>
  <c r="AX819" i="4" s="1"/>
  <c r="AZ819" i="4" s="1"/>
  <c r="AO819" i="4"/>
  <c r="AQ819" i="4" s="1"/>
  <c r="AU819" i="4"/>
  <c r="AN819" i="4"/>
  <c r="AW791" i="4"/>
  <c r="AT791" i="4"/>
  <c r="AU791" i="4"/>
  <c r="AN791" i="4"/>
  <c r="AW787" i="4"/>
  <c r="AX787" i="4" s="1"/>
  <c r="AZ787" i="4" s="1"/>
  <c r="AO787" i="4"/>
  <c r="AQ787" i="4" s="1"/>
  <c r="AU787" i="4"/>
  <c r="AN787" i="4"/>
  <c r="AW759" i="4"/>
  <c r="AT759" i="4"/>
  <c r="AU759" i="4"/>
  <c r="AN759" i="4"/>
  <c r="AW755" i="4"/>
  <c r="AX755" i="4" s="1"/>
  <c r="AZ755" i="4" s="1"/>
  <c r="AO755" i="4"/>
  <c r="AQ755" i="4" s="1"/>
  <c r="AU755" i="4"/>
  <c r="AN755" i="4"/>
  <c r="AW727" i="4"/>
  <c r="AT727" i="4"/>
  <c r="AU727" i="4"/>
  <c r="AN727" i="4"/>
  <c r="AW723" i="4"/>
  <c r="AX723" i="4" s="1"/>
  <c r="AZ723" i="4" s="1"/>
  <c r="AO723" i="4"/>
  <c r="AQ723" i="4" s="1"/>
  <c r="AU723" i="4"/>
  <c r="AN723" i="4"/>
  <c r="AW695" i="4"/>
  <c r="AT695" i="4"/>
  <c r="AU695" i="4"/>
  <c r="AN695" i="4"/>
  <c r="AW691" i="4"/>
  <c r="AX691" i="4" s="1"/>
  <c r="AZ691" i="4" s="1"/>
  <c r="AO691" i="4"/>
  <c r="AQ691" i="4" s="1"/>
  <c r="AU691" i="4"/>
  <c r="AN691" i="4"/>
  <c r="AW663" i="4"/>
  <c r="AT663" i="4"/>
  <c r="AU663" i="4"/>
  <c r="AN663" i="4"/>
  <c r="AW659" i="4"/>
  <c r="AX659" i="4" s="1"/>
  <c r="AZ659" i="4" s="1"/>
  <c r="AO659" i="4"/>
  <c r="AQ659" i="4" s="1"/>
  <c r="AU659" i="4"/>
  <c r="AN659" i="4"/>
  <c r="AW631" i="4"/>
  <c r="AT631" i="4"/>
  <c r="AU631" i="4"/>
  <c r="AN631" i="4"/>
  <c r="AW627" i="4"/>
  <c r="AX627" i="4" s="1"/>
  <c r="AZ627" i="4" s="1"/>
  <c r="AO627" i="4"/>
  <c r="AQ627" i="4" s="1"/>
  <c r="AU627" i="4"/>
  <c r="AN627" i="4"/>
  <c r="AW599" i="4"/>
  <c r="AT599" i="4"/>
  <c r="AU599" i="4"/>
  <c r="AN599" i="4"/>
  <c r="AW595" i="4"/>
  <c r="AX595" i="4" s="1"/>
  <c r="AZ595" i="4" s="1"/>
  <c r="AO595" i="4"/>
  <c r="AQ595" i="4" s="1"/>
  <c r="AU595" i="4"/>
  <c r="AN595" i="4"/>
  <c r="AW567" i="4"/>
  <c r="AT567" i="4"/>
  <c r="AU567" i="4"/>
  <c r="AN567" i="4"/>
  <c r="AW563" i="4"/>
  <c r="AX563" i="4" s="1"/>
  <c r="AZ563" i="4" s="1"/>
  <c r="AO563" i="4"/>
  <c r="AQ563" i="4" s="1"/>
  <c r="AU563" i="4"/>
  <c r="AN563" i="4"/>
  <c r="AW535" i="4"/>
  <c r="AT535" i="4"/>
  <c r="AU535" i="4"/>
  <c r="AN535" i="4"/>
  <c r="AW531" i="4"/>
  <c r="AX531" i="4" s="1"/>
  <c r="AZ531" i="4" s="1"/>
  <c r="AO531" i="4"/>
  <c r="AQ531" i="4" s="1"/>
  <c r="AU531" i="4"/>
  <c r="AN531" i="4"/>
  <c r="AW503" i="4"/>
  <c r="AT503" i="4"/>
  <c r="AU503" i="4"/>
  <c r="AN503" i="4"/>
  <c r="AT496" i="4"/>
  <c r="AX496" i="4" s="1"/>
  <c r="AZ496" i="4" s="1"/>
  <c r="AE496" i="4"/>
  <c r="AV496" i="4"/>
  <c r="AP496" i="4"/>
  <c r="AK496" i="4"/>
  <c r="AT479" i="4"/>
  <c r="AW479" i="4"/>
  <c r="AU479" i="4"/>
  <c r="AN479" i="4"/>
  <c r="AT457" i="4"/>
  <c r="AW457" i="4"/>
  <c r="AE457" i="4"/>
  <c r="AR457" i="4"/>
  <c r="AL457" i="4"/>
  <c r="AT444" i="4"/>
  <c r="AX444" i="4" s="1"/>
  <c r="AZ444" i="4" s="1"/>
  <c r="AE444" i="4"/>
  <c r="AV444" i="4"/>
  <c r="AP444" i="4"/>
  <c r="AK444" i="4"/>
  <c r="AT432" i="4"/>
  <c r="AX432" i="4" s="1"/>
  <c r="AZ432" i="4" s="1"/>
  <c r="AE432" i="4"/>
  <c r="AV432" i="4"/>
  <c r="AP432" i="4"/>
  <c r="AK432" i="4"/>
  <c r="AT415" i="4"/>
  <c r="AW415" i="4"/>
  <c r="AU415" i="4"/>
  <c r="AN415" i="4"/>
  <c r="AT393" i="4"/>
  <c r="AW393" i="4"/>
  <c r="AE393" i="4"/>
  <c r="AR393" i="4"/>
  <c r="AL393" i="4"/>
  <c r="AT380" i="4"/>
  <c r="AX380" i="4" s="1"/>
  <c r="AZ380" i="4" s="1"/>
  <c r="AE380" i="4"/>
  <c r="AV380" i="4"/>
  <c r="AP380" i="4"/>
  <c r="AK380" i="4"/>
  <c r="AT368" i="4"/>
  <c r="AX368" i="4" s="1"/>
  <c r="AZ368" i="4" s="1"/>
  <c r="AE368" i="4"/>
  <c r="AV368" i="4"/>
  <c r="AP368" i="4"/>
  <c r="AK368" i="4"/>
  <c r="AT351" i="4"/>
  <c r="AW351" i="4"/>
  <c r="AU351" i="4"/>
  <c r="AN351" i="4"/>
  <c r="AT329" i="4"/>
  <c r="AW329" i="4"/>
  <c r="AE329" i="4"/>
  <c r="AR329" i="4"/>
  <c r="AL329" i="4"/>
  <c r="AT316" i="4"/>
  <c r="AX316" i="4" s="1"/>
  <c r="AZ316" i="4" s="1"/>
  <c r="AE316" i="4"/>
  <c r="AV316" i="4"/>
  <c r="AP316" i="4"/>
  <c r="AK316" i="4"/>
  <c r="AT304" i="4"/>
  <c r="AX304" i="4" s="1"/>
  <c r="AZ304" i="4" s="1"/>
  <c r="AE304" i="4"/>
  <c r="AV304" i="4"/>
  <c r="AP304" i="4"/>
  <c r="AK304" i="4"/>
  <c r="AT287" i="4"/>
  <c r="AW287" i="4"/>
  <c r="AU287" i="4"/>
  <c r="AN287" i="4"/>
  <c r="AT265" i="4"/>
  <c r="AW265" i="4"/>
  <c r="AE265" i="4"/>
  <c r="AR265" i="4"/>
  <c r="AL265" i="4"/>
  <c r="AT252" i="4"/>
  <c r="AX252" i="4" s="1"/>
  <c r="AZ252" i="4" s="1"/>
  <c r="AE252" i="4"/>
  <c r="AV252" i="4"/>
  <c r="AP252" i="4"/>
  <c r="AK252" i="4"/>
  <c r="AT240" i="4"/>
  <c r="AX240" i="4" s="1"/>
  <c r="AZ240" i="4" s="1"/>
  <c r="AE240" i="4"/>
  <c r="AV240" i="4"/>
  <c r="AP240" i="4"/>
  <c r="AK240" i="4"/>
  <c r="AT223" i="4"/>
  <c r="AW223" i="4"/>
  <c r="AU223" i="4"/>
  <c r="AN223" i="4"/>
  <c r="AT201" i="4"/>
  <c r="AW201" i="4"/>
  <c r="AE201" i="4"/>
  <c r="AR201" i="4"/>
  <c r="AL201" i="4"/>
  <c r="AT188" i="4"/>
  <c r="AX188" i="4" s="1"/>
  <c r="AZ188" i="4" s="1"/>
  <c r="AE188" i="4"/>
  <c r="AV188" i="4"/>
  <c r="AP188" i="4"/>
  <c r="AK188" i="4"/>
  <c r="AT176" i="4"/>
  <c r="AX176" i="4" s="1"/>
  <c r="AZ176" i="4" s="1"/>
  <c r="AE176" i="4"/>
  <c r="AV176" i="4"/>
  <c r="AP176" i="4"/>
  <c r="AK176" i="4"/>
  <c r="AT159" i="4"/>
  <c r="AW159" i="4"/>
  <c r="AU159" i="4"/>
  <c r="AN159" i="4"/>
  <c r="AT137" i="4"/>
  <c r="AW137" i="4"/>
  <c r="AE137" i="4"/>
  <c r="AR137" i="4"/>
  <c r="AL137" i="4"/>
  <c r="AT124" i="4"/>
  <c r="AX124" i="4" s="1"/>
  <c r="AZ124" i="4" s="1"/>
  <c r="AE124" i="4"/>
  <c r="AV124" i="4"/>
  <c r="AP124" i="4"/>
  <c r="AK124" i="4"/>
  <c r="AK96" i="4"/>
  <c r="AT96" i="4" s="1"/>
  <c r="AO96" i="4"/>
  <c r="AE96" i="4"/>
  <c r="AN96" i="4"/>
  <c r="AP96" i="4" s="1"/>
  <c r="AW96" i="4"/>
  <c r="AR96" i="4"/>
  <c r="AO82" i="4"/>
  <c r="AW82" i="4" s="1"/>
  <c r="AN82" i="4"/>
  <c r="AP82" i="4" s="1"/>
  <c r="AM82" i="4"/>
  <c r="AK82" i="4"/>
  <c r="AT82" i="4" s="1"/>
  <c r="AK62" i="4"/>
  <c r="AO62" i="4"/>
  <c r="AN62" i="4"/>
  <c r="AP62" i="4" s="1"/>
  <c r="AE62" i="4"/>
  <c r="AK60" i="4"/>
  <c r="AT60" i="4" s="1"/>
  <c r="AP60" i="4"/>
  <c r="AQ60" i="4" s="1"/>
  <c r="AE60" i="4"/>
  <c r="AL60" i="4"/>
  <c r="AK58" i="4"/>
  <c r="AN58" i="4"/>
  <c r="AP58" i="4" s="1"/>
  <c r="AO58" i="4"/>
  <c r="AQ58" i="4" s="1"/>
  <c r="AM120" i="4"/>
  <c r="AO120" i="4"/>
  <c r="AE120" i="4"/>
  <c r="AK120" i="4"/>
  <c r="AT120" i="4" s="1"/>
  <c r="AL120" i="4"/>
  <c r="AT114" i="4"/>
  <c r="AM114" i="4"/>
  <c r="AU114" i="4"/>
  <c r="AN114" i="4"/>
  <c r="AP114" i="4" s="1"/>
  <c r="AR114" i="4"/>
  <c r="AL114" i="4"/>
  <c r="AK110" i="4"/>
  <c r="AP110" i="4"/>
  <c r="AO110" i="4"/>
  <c r="AE110" i="4"/>
  <c r="AW110" i="4"/>
  <c r="AR110" i="4"/>
  <c r="AK108" i="4"/>
  <c r="AT108" i="4" s="1"/>
  <c r="AO108" i="4"/>
  <c r="AQ108" i="4" s="1"/>
  <c r="AE108" i="4"/>
  <c r="AK106" i="4"/>
  <c r="AV106" i="4" s="1"/>
  <c r="AM106" i="4"/>
  <c r="AQ106" i="4" s="1"/>
  <c r="AS106" i="4"/>
  <c r="AO104" i="4"/>
  <c r="AP104" i="4"/>
  <c r="AU104" i="4"/>
  <c r="AE104" i="4"/>
  <c r="AM104" i="4"/>
  <c r="AO102" i="4"/>
  <c r="AK102" i="4"/>
  <c r="AT102" i="4" s="1"/>
  <c r="AP102" i="4"/>
  <c r="AU102" i="4"/>
  <c r="AN98" i="4"/>
  <c r="AV98" i="4"/>
  <c r="AP98" i="4"/>
  <c r="AQ98" i="4" s="1"/>
  <c r="AW98" i="4"/>
  <c r="AX98" i="4" s="1"/>
  <c r="AR98" i="4"/>
  <c r="AV92" i="4"/>
  <c r="AE92" i="4"/>
  <c r="AP92" i="4"/>
  <c r="AK92" i="4"/>
  <c r="AK90" i="4"/>
  <c r="AT90" i="4" s="1"/>
  <c r="AP90" i="4"/>
  <c r="AQ90" i="4" s="1"/>
  <c r="AV90" i="4"/>
  <c r="AL90" i="4"/>
  <c r="AO88" i="4"/>
  <c r="AK88" i="4"/>
  <c r="AE88" i="4"/>
  <c r="AP88" i="4"/>
  <c r="AK86" i="4"/>
  <c r="AV86" i="4" s="1"/>
  <c r="AM86" i="4"/>
  <c r="AN86" i="4"/>
  <c r="AP86" i="4" s="1"/>
  <c r="AS86" i="4"/>
  <c r="AO84" i="4"/>
  <c r="AT84" i="4"/>
  <c r="AN84" i="4"/>
  <c r="AP84" i="4" s="1"/>
  <c r="AR84" i="4"/>
  <c r="AE84" i="4"/>
  <c r="AU84" i="4"/>
  <c r="AV76" i="4"/>
  <c r="AK76" i="4"/>
  <c r="AT76" i="4" s="1"/>
  <c r="AO76" i="4"/>
  <c r="AR76" i="4" s="1"/>
  <c r="AE76" i="4"/>
  <c r="AM76" i="4"/>
  <c r="AV72" i="4"/>
  <c r="AE72" i="4"/>
  <c r="AT72" i="4"/>
  <c r="AX72" i="4" s="1"/>
  <c r="AS72" i="4"/>
  <c r="AM72" i="4"/>
  <c r="AV70" i="4"/>
  <c r="AN70" i="4"/>
  <c r="AP70" i="4" s="1"/>
  <c r="AQ70" i="4" s="1"/>
  <c r="AT70" i="4"/>
  <c r="AS70" i="4"/>
  <c r="AV68" i="4"/>
  <c r="AM68" i="4"/>
  <c r="AE68" i="4"/>
  <c r="AN68" i="4"/>
  <c r="AP68" i="4" s="1"/>
  <c r="AT68" i="4"/>
  <c r="AS68" i="4"/>
  <c r="AP66" i="4"/>
  <c r="AK66" i="4"/>
  <c r="AV66" i="4" s="1"/>
  <c r="AM66" i="4"/>
  <c r="AQ66" i="4" s="1"/>
  <c r="AT66" i="4"/>
  <c r="AS66" i="4"/>
  <c r="AV64" i="4"/>
  <c r="AZ64" i="4" s="1"/>
  <c r="AN64" i="4"/>
  <c r="AP64" i="4" s="1"/>
  <c r="AQ64" i="4" s="1"/>
  <c r="AE64" i="4"/>
  <c r="AU64" i="4"/>
  <c r="AN52" i="4"/>
  <c r="AP52" i="4" s="1"/>
  <c r="AQ52" i="4" s="1"/>
  <c r="AE52" i="4"/>
  <c r="AW52" i="4"/>
  <c r="AX52" i="4" s="1"/>
  <c r="AR52" i="4"/>
  <c r="AV52" i="4" s="1"/>
  <c r="AV50" i="4"/>
  <c r="AT50" i="4"/>
  <c r="AS50" i="4"/>
  <c r="AM50" i="4"/>
  <c r="AQ50" i="4" s="1"/>
  <c r="AK44" i="4"/>
  <c r="AM44" i="4"/>
  <c r="AE44" i="4"/>
  <c r="AO44" i="4"/>
  <c r="AL44" i="4"/>
  <c r="AO40" i="4"/>
  <c r="AM40" i="4"/>
  <c r="AE40" i="4"/>
  <c r="AN40" i="4"/>
  <c r="AP40" i="4" s="1"/>
  <c r="AW40" i="4"/>
  <c r="AV36" i="4"/>
  <c r="AO36" i="4"/>
  <c r="AW36" i="4" s="1"/>
  <c r="AX36" i="4" s="1"/>
  <c r="AE36" i="4"/>
  <c r="AP36" i="4"/>
  <c r="AT34" i="4"/>
  <c r="AO34" i="4"/>
  <c r="AW34" i="4" s="1"/>
  <c r="AP34" i="4"/>
  <c r="AM32" i="4"/>
  <c r="AO32" i="4"/>
  <c r="AN32" i="4"/>
  <c r="AP32" i="4" s="1"/>
  <c r="AE32" i="4"/>
  <c r="AK32" i="4"/>
  <c r="AL32" i="4"/>
  <c r="AO28" i="4"/>
  <c r="AR28" i="4" s="1"/>
  <c r="AK28" i="4"/>
  <c r="AT28" i="4" s="1"/>
  <c r="AN28" i="4"/>
  <c r="AP28" i="4" s="1"/>
  <c r="AE28" i="4"/>
  <c r="AM28" i="4"/>
  <c r="AL28" i="4"/>
  <c r="AO24" i="4"/>
  <c r="AW24" i="4" s="1"/>
  <c r="AX24" i="4" s="1"/>
  <c r="AU24" i="4"/>
  <c r="AM24" i="4"/>
  <c r="AE24" i="4"/>
  <c r="AN24" i="4"/>
  <c r="AP24" i="4" s="1"/>
  <c r="AO20" i="4"/>
  <c r="AP20" i="4"/>
  <c r="AE20" i="4"/>
  <c r="AK20" i="4"/>
  <c r="AT20" i="4" s="1"/>
  <c r="AU20" i="4" s="1"/>
  <c r="AV20" i="4" s="1"/>
  <c r="AV18" i="4"/>
  <c r="AO18" i="4"/>
  <c r="AU18" i="4"/>
  <c r="AK16" i="4"/>
  <c r="AT16" i="4" s="1"/>
  <c r="AP16" i="4"/>
  <c r="AE16" i="4"/>
  <c r="AM16" i="4"/>
  <c r="AL16" i="4"/>
  <c r="AM12" i="4"/>
  <c r="AO12" i="4"/>
  <c r="AR12" i="4" s="1"/>
  <c r="AK12" i="4"/>
  <c r="AT12" i="4" s="1"/>
  <c r="AP12" i="4"/>
  <c r="AE12" i="4"/>
  <c r="AL12" i="4"/>
  <c r="AO6" i="4"/>
  <c r="AQ6" i="4" s="1"/>
  <c r="AL6" i="4"/>
  <c r="AO4" i="4"/>
  <c r="AQ4" i="4" s="1"/>
  <c r="AK4" i="4"/>
  <c r="AT4" i="4" s="1"/>
  <c r="AE4" i="4"/>
  <c r="V1800" i="7"/>
  <c r="V1804" i="7"/>
  <c r="V1808" i="7"/>
  <c r="V1812" i="7"/>
  <c r="V1816" i="7"/>
  <c r="V1820" i="7"/>
  <c r="V1824" i="7"/>
  <c r="V1828" i="7"/>
  <c r="V1832" i="7"/>
  <c r="V1836" i="7"/>
  <c r="V1840" i="7"/>
  <c r="V1844" i="7"/>
  <c r="V1848" i="7"/>
  <c r="V1852" i="7"/>
  <c r="V1856" i="7"/>
  <c r="AR2" i="4"/>
  <c r="AL5" i="4"/>
  <c r="AR9" i="4"/>
  <c r="AS23" i="4"/>
  <c r="AL25" i="4"/>
  <c r="AN31" i="4"/>
  <c r="AP31" i="4" s="1"/>
  <c r="AL33" i="4"/>
  <c r="AL35" i="4"/>
  <c r="AU35" i="4"/>
  <c r="AS37" i="4"/>
  <c r="AP41" i="4"/>
  <c r="AS42" i="4"/>
  <c r="AP43" i="4"/>
  <c r="AT43" i="4"/>
  <c r="AU43" i="4" s="1"/>
  <c r="AL51" i="4"/>
  <c r="AT51" i="4"/>
  <c r="AL53" i="4"/>
  <c r="AL55" i="4"/>
  <c r="AN59" i="4"/>
  <c r="AU73" i="4"/>
  <c r="AU75" i="4"/>
  <c r="AN77" i="4"/>
  <c r="AR78" i="4"/>
  <c r="AT78" i="4"/>
  <c r="AN79" i="4"/>
  <c r="AW79" i="4"/>
  <c r="AX79" i="4" s="1"/>
  <c r="AL80" i="4"/>
  <c r="AW80" i="4"/>
  <c r="AR81" i="4"/>
  <c r="AT81" i="4"/>
  <c r="AX81" i="4" s="1"/>
  <c r="AS91" i="4"/>
  <c r="AX92" i="4"/>
  <c r="AN95" i="4"/>
  <c r="AL100" i="4"/>
  <c r="AS101" i="4"/>
  <c r="AR103" i="4"/>
  <c r="AS109" i="4"/>
  <c r="AL111" i="4"/>
  <c r="AR113" i="4"/>
  <c r="AT113" i="4"/>
  <c r="AS115" i="4"/>
  <c r="AS121" i="4"/>
  <c r="AP127" i="4"/>
  <c r="AL144" i="4"/>
  <c r="AS144" i="4"/>
  <c r="AM156" i="4"/>
  <c r="AU156" i="4"/>
  <c r="AM169" i="4"/>
  <c r="AU169" i="4"/>
  <c r="AP191" i="4"/>
  <c r="AL208" i="4"/>
  <c r="AS208" i="4"/>
  <c r="AM220" i="4"/>
  <c r="AU220" i="4"/>
  <c r="AM233" i="4"/>
  <c r="AU233" i="4"/>
  <c r="AP255" i="4"/>
  <c r="AL272" i="4"/>
  <c r="AS272" i="4"/>
  <c r="AM284" i="4"/>
  <c r="AU284" i="4"/>
  <c r="AM297" i="4"/>
  <c r="AU297" i="4"/>
  <c r="AP319" i="4"/>
  <c r="AL336" i="4"/>
  <c r="AS336" i="4"/>
  <c r="AM348" i="4"/>
  <c r="AU348" i="4"/>
  <c r="AM361" i="4"/>
  <c r="AU361" i="4"/>
  <c r="AP383" i="4"/>
  <c r="AL400" i="4"/>
  <c r="AS400" i="4"/>
  <c r="AM412" i="4"/>
  <c r="AU412" i="4"/>
  <c r="AM425" i="4"/>
  <c r="AU425" i="4"/>
  <c r="AP447" i="4"/>
  <c r="AL464" i="4"/>
  <c r="AS464" i="4"/>
  <c r="AM476" i="4"/>
  <c r="AU476" i="4"/>
  <c r="AM489" i="4"/>
  <c r="AU489" i="4"/>
  <c r="AK515" i="4"/>
  <c r="AR515" i="4"/>
  <c r="AM519" i="4"/>
  <c r="AV519" i="4"/>
  <c r="AK547" i="4"/>
  <c r="AR547" i="4"/>
  <c r="AM551" i="4"/>
  <c r="AV551" i="4"/>
  <c r="AK579" i="4"/>
  <c r="AR579" i="4"/>
  <c r="AM583" i="4"/>
  <c r="AV583" i="4"/>
  <c r="AK611" i="4"/>
  <c r="AR611" i="4"/>
  <c r="AM615" i="4"/>
  <c r="AV615" i="4"/>
  <c r="AK643" i="4"/>
  <c r="AR643" i="4"/>
  <c r="AM647" i="4"/>
  <c r="AV647" i="4"/>
  <c r="AK675" i="4"/>
  <c r="AR675" i="4"/>
  <c r="AM679" i="4"/>
  <c r="AV679" i="4"/>
  <c r="AK707" i="4"/>
  <c r="AR707" i="4"/>
  <c r="AM711" i="4"/>
  <c r="AV711" i="4"/>
  <c r="AK739" i="4"/>
  <c r="AR739" i="4"/>
  <c r="AM743" i="4"/>
  <c r="AV743" i="4"/>
  <c r="AZ1100" i="4"/>
  <c r="AZ1128" i="4"/>
  <c r="AZ1136" i="4"/>
  <c r="AZ1148" i="4"/>
  <c r="AR1171" i="4"/>
  <c r="AZ1172" i="4"/>
  <c r="AR1187" i="4"/>
  <c r="AZ1188" i="4"/>
  <c r="AE743" i="4"/>
  <c r="AE739" i="4"/>
  <c r="AE711" i="4"/>
  <c r="AE707" i="4"/>
  <c r="AE679" i="4"/>
  <c r="AE675" i="4"/>
  <c r="AE647" i="4"/>
  <c r="AE643" i="4"/>
  <c r="AE615" i="4"/>
  <c r="AE611" i="4"/>
  <c r="AE583" i="4"/>
  <c r="AE579" i="4"/>
  <c r="AE551" i="4"/>
  <c r="AE547" i="4"/>
  <c r="AE519" i="4"/>
  <c r="AE515" i="4"/>
  <c r="AE489" i="4"/>
  <c r="AE447" i="4"/>
  <c r="AE233" i="4"/>
  <c r="AE191" i="4"/>
  <c r="AE119" i="4"/>
  <c r="AE113" i="4"/>
  <c r="AE91" i="4"/>
  <c r="AE77" i="4"/>
  <c r="AE55" i="4"/>
  <c r="AE43" i="4"/>
  <c r="AE37" i="4"/>
  <c r="AE29" i="4"/>
  <c r="AE15" i="4"/>
  <c r="AO743" i="4"/>
  <c r="AQ743" i="4" s="1"/>
  <c r="AO679" i="4"/>
  <c r="AQ679" i="4" s="1"/>
  <c r="AO615" i="4"/>
  <c r="AQ615" i="4" s="1"/>
  <c r="AO551" i="4"/>
  <c r="AQ551" i="4" s="1"/>
  <c r="AO476" i="4"/>
  <c r="AQ476" i="4" s="1"/>
  <c r="AO412" i="4"/>
  <c r="AQ412" i="4" s="1"/>
  <c r="AO348" i="4"/>
  <c r="AQ348" i="4" s="1"/>
  <c r="AO284" i="4"/>
  <c r="AQ284" i="4" s="1"/>
  <c r="AO220" i="4"/>
  <c r="AQ220" i="4" s="1"/>
  <c r="AO156" i="4"/>
  <c r="AQ156" i="4" s="1"/>
  <c r="AN117" i="4"/>
  <c r="AP117" i="4" s="1"/>
  <c r="AM103" i="4"/>
  <c r="AO95" i="4"/>
  <c r="AQ95" i="4" s="1"/>
  <c r="AM91" i="4"/>
  <c r="AM80" i="4"/>
  <c r="AN78" i="4"/>
  <c r="AP78" i="4" s="1"/>
  <c r="AM69" i="4"/>
  <c r="AN57" i="4"/>
  <c r="AP57" i="4" s="1"/>
  <c r="AM55" i="4"/>
  <c r="AN53" i="4"/>
  <c r="AP53" i="4" s="1"/>
  <c r="AO43" i="4"/>
  <c r="AW43" i="4" s="1"/>
  <c r="AO41" i="4"/>
  <c r="AO33" i="4"/>
  <c r="AO13" i="4"/>
  <c r="AN2" i="4"/>
  <c r="AP2" i="4" s="1"/>
  <c r="AX1197" i="4"/>
  <c r="AZ1197" i="4" s="1"/>
  <c r="AX1181" i="4"/>
  <c r="AZ1181" i="4" s="1"/>
  <c r="AX1165" i="4"/>
  <c r="AZ1165" i="4" s="1"/>
  <c r="AZ1065" i="4"/>
  <c r="AZ1049" i="4"/>
  <c r="AZ1041" i="4"/>
  <c r="AZ993" i="4"/>
  <c r="AZ968" i="4"/>
  <c r="AZ936" i="4"/>
  <c r="AZ932" i="4"/>
  <c r="AZ904" i="4"/>
  <c r="AZ872" i="4"/>
  <c r="AZ868" i="4"/>
  <c r="AZ840" i="4"/>
  <c r="AZ808" i="4"/>
  <c r="AZ776" i="4"/>
  <c r="AZ744" i="4"/>
  <c r="AZ712" i="4"/>
  <c r="AZ680" i="4"/>
  <c r="AZ648" i="4"/>
  <c r="AZ616" i="4"/>
  <c r="AZ584" i="4"/>
  <c r="AZ552" i="4"/>
  <c r="AZ520" i="4"/>
  <c r="AX472" i="4"/>
  <c r="AZ472" i="4" s="1"/>
  <c r="AX408" i="4"/>
  <c r="AZ408" i="4" s="1"/>
  <c r="AX344" i="4"/>
  <c r="AZ344" i="4" s="1"/>
  <c r="AX280" i="4"/>
  <c r="AZ280" i="4" s="1"/>
  <c r="AX216" i="4"/>
  <c r="AZ216" i="4" s="1"/>
  <c r="AX152" i="4"/>
  <c r="AZ152" i="4" s="1"/>
  <c r="AT121" i="4"/>
  <c r="AK116" i="4"/>
  <c r="AT116" i="4" s="1"/>
  <c r="AK115" i="4"/>
  <c r="AV113" i="4"/>
  <c r="AK99" i="4"/>
  <c r="AT99" i="4" s="1"/>
  <c r="AK69" i="4"/>
  <c r="AV69" i="4" s="1"/>
  <c r="AK45" i="4"/>
  <c r="AT45" i="4" s="1"/>
  <c r="AX45" i="4" s="1"/>
  <c r="AK37" i="4"/>
  <c r="AT37" i="4" s="1"/>
  <c r="AN29" i="4"/>
  <c r="AP29" i="4" s="1"/>
  <c r="AW1158" i="4"/>
  <c r="AX1158" i="4" s="1"/>
  <c r="AZ1158" i="4" s="1"/>
  <c r="AU1158" i="4"/>
  <c r="AP1158" i="4"/>
  <c r="AL1158" i="4"/>
  <c r="AS1161" i="4"/>
  <c r="AO1161" i="4"/>
  <c r="AQ1161" i="4" s="1"/>
  <c r="AK1161" i="4"/>
  <c r="AW1162" i="4"/>
  <c r="AX1162" i="4" s="1"/>
  <c r="AZ1162" i="4" s="1"/>
  <c r="AU1162" i="4"/>
  <c r="AP1162" i="4"/>
  <c r="AL1162" i="4"/>
  <c r="AS1165" i="4"/>
  <c r="AO1165" i="4"/>
  <c r="AQ1165" i="4" s="1"/>
  <c r="AK1165" i="4"/>
  <c r="AW1166" i="4"/>
  <c r="AX1166" i="4" s="1"/>
  <c r="AZ1166" i="4" s="1"/>
  <c r="AU1166" i="4"/>
  <c r="AP1166" i="4"/>
  <c r="AL1166" i="4"/>
  <c r="AS1169" i="4"/>
  <c r="AO1169" i="4"/>
  <c r="AQ1169" i="4" s="1"/>
  <c r="AK1169" i="4"/>
  <c r="AW1170" i="4"/>
  <c r="AU1170" i="4"/>
  <c r="AP1170" i="4"/>
  <c r="AL1170" i="4"/>
  <c r="AS1173" i="4"/>
  <c r="AO1173" i="4"/>
  <c r="AQ1173" i="4" s="1"/>
  <c r="AK1173" i="4"/>
  <c r="AW1174" i="4"/>
  <c r="AX1174" i="4" s="1"/>
  <c r="AZ1174" i="4" s="1"/>
  <c r="AU1174" i="4"/>
  <c r="AP1174" i="4"/>
  <c r="AL1174" i="4"/>
  <c r="AS1177" i="4"/>
  <c r="AO1177" i="4"/>
  <c r="AQ1177" i="4" s="1"/>
  <c r="AK1177" i="4"/>
  <c r="AW1178" i="4"/>
  <c r="AX1178" i="4" s="1"/>
  <c r="AZ1178" i="4" s="1"/>
  <c r="AU1178" i="4"/>
  <c r="AP1178" i="4"/>
  <c r="AL1178" i="4"/>
  <c r="AS1181" i="4"/>
  <c r="AO1181" i="4"/>
  <c r="AQ1181" i="4" s="1"/>
  <c r="AK1181" i="4"/>
  <c r="AW1182" i="4"/>
  <c r="AX1182" i="4" s="1"/>
  <c r="AZ1182" i="4" s="1"/>
  <c r="AU1182" i="4"/>
  <c r="AP1182" i="4"/>
  <c r="AL1182" i="4"/>
  <c r="AS1185" i="4"/>
  <c r="AO1185" i="4"/>
  <c r="AQ1185" i="4" s="1"/>
  <c r="AK1185" i="4"/>
  <c r="AW1186" i="4"/>
  <c r="AU1186" i="4"/>
  <c r="AP1186" i="4"/>
  <c r="AL1186" i="4"/>
  <c r="AS1189" i="4"/>
  <c r="AO1189" i="4"/>
  <c r="AQ1189" i="4" s="1"/>
  <c r="AK1189" i="4"/>
  <c r="AW1190" i="4"/>
  <c r="AX1190" i="4" s="1"/>
  <c r="AZ1190" i="4" s="1"/>
  <c r="AU1190" i="4"/>
  <c r="AP1190" i="4"/>
  <c r="AL1190" i="4"/>
  <c r="AS1193" i="4"/>
  <c r="AO1193" i="4"/>
  <c r="AQ1193" i="4" s="1"/>
  <c r="AK1193" i="4"/>
  <c r="AW1194" i="4"/>
  <c r="AX1194" i="4" s="1"/>
  <c r="AZ1194" i="4" s="1"/>
  <c r="AU1194" i="4"/>
  <c r="AP1194" i="4"/>
  <c r="AL1194" i="4"/>
  <c r="AS1197" i="4"/>
  <c r="AO1197" i="4"/>
  <c r="AQ1197" i="4" s="1"/>
  <c r="AK1197" i="4"/>
  <c r="AW1198" i="4"/>
  <c r="AX1198" i="4" s="1"/>
  <c r="AZ1198" i="4" s="1"/>
  <c r="AU1198" i="4"/>
  <c r="AP1198" i="4"/>
  <c r="AL1198" i="4"/>
  <c r="AT500" i="4"/>
  <c r="AX500" i="4" s="1"/>
  <c r="AZ500" i="4" s="1"/>
  <c r="AE500" i="4"/>
  <c r="AT491" i="4"/>
  <c r="AW491" i="4"/>
  <c r="AW488" i="4"/>
  <c r="AX488" i="4" s="1"/>
  <c r="AZ488" i="4" s="1"/>
  <c r="AE488" i="4"/>
  <c r="AW474" i="4"/>
  <c r="AT474" i="4"/>
  <c r="AT468" i="4"/>
  <c r="AX468" i="4" s="1"/>
  <c r="AZ468" i="4" s="1"/>
  <c r="AE468" i="4"/>
  <c r="AT459" i="4"/>
  <c r="AW459" i="4"/>
  <c r="AW456" i="4"/>
  <c r="AX456" i="4" s="1"/>
  <c r="AZ456" i="4" s="1"/>
  <c r="AE456" i="4"/>
  <c r="AW442" i="4"/>
  <c r="AT442" i="4"/>
  <c r="AT436" i="4"/>
  <c r="AX436" i="4" s="1"/>
  <c r="AZ436" i="4" s="1"/>
  <c r="AE436" i="4"/>
  <c r="AT427" i="4"/>
  <c r="AW427" i="4"/>
  <c r="AW424" i="4"/>
  <c r="AX424" i="4" s="1"/>
  <c r="AZ424" i="4" s="1"/>
  <c r="AE424" i="4"/>
  <c r="AW410" i="4"/>
  <c r="AT410" i="4"/>
  <c r="AT404" i="4"/>
  <c r="AX404" i="4" s="1"/>
  <c r="AZ404" i="4" s="1"/>
  <c r="AE404" i="4"/>
  <c r="AT395" i="4"/>
  <c r="AW395" i="4"/>
  <c r="AW392" i="4"/>
  <c r="AX392" i="4" s="1"/>
  <c r="AZ392" i="4" s="1"/>
  <c r="AE392" i="4"/>
  <c r="AW378" i="4"/>
  <c r="AT378" i="4"/>
  <c r="AT372" i="4"/>
  <c r="AX372" i="4" s="1"/>
  <c r="AZ372" i="4" s="1"/>
  <c r="AE372" i="4"/>
  <c r="AT363" i="4"/>
  <c r="AW363" i="4"/>
  <c r="AW360" i="4"/>
  <c r="AX360" i="4" s="1"/>
  <c r="AZ360" i="4" s="1"/>
  <c r="AE360" i="4"/>
  <c r="AW346" i="4"/>
  <c r="AT346" i="4"/>
  <c r="AT340" i="4"/>
  <c r="AX340" i="4" s="1"/>
  <c r="AZ340" i="4" s="1"/>
  <c r="AE340" i="4"/>
  <c r="AT331" i="4"/>
  <c r="AW331" i="4"/>
  <c r="AW328" i="4"/>
  <c r="AX328" i="4" s="1"/>
  <c r="AZ328" i="4" s="1"/>
  <c r="AE328" i="4"/>
  <c r="AW314" i="4"/>
  <c r="AT314" i="4"/>
  <c r="AT308" i="4"/>
  <c r="AX308" i="4" s="1"/>
  <c r="AZ308" i="4" s="1"/>
  <c r="AE308" i="4"/>
  <c r="AT299" i="4"/>
  <c r="AW299" i="4"/>
  <c r="AW296" i="4"/>
  <c r="AX296" i="4" s="1"/>
  <c r="AZ296" i="4" s="1"/>
  <c r="AE296" i="4"/>
  <c r="AW282" i="4"/>
  <c r="AT282" i="4"/>
  <c r="AT276" i="4"/>
  <c r="AX276" i="4" s="1"/>
  <c r="AZ276" i="4" s="1"/>
  <c r="AE276" i="4"/>
  <c r="AT267" i="4"/>
  <c r="AW267" i="4"/>
  <c r="AW264" i="4"/>
  <c r="AX264" i="4" s="1"/>
  <c r="AZ264" i="4" s="1"/>
  <c r="AE264" i="4"/>
  <c r="AW250" i="4"/>
  <c r="AT250" i="4"/>
  <c r="AT244" i="4"/>
  <c r="AX244" i="4" s="1"/>
  <c r="AZ244" i="4" s="1"/>
  <c r="AE244" i="4"/>
  <c r="AT235" i="4"/>
  <c r="AW235" i="4"/>
  <c r="AW232" i="4"/>
  <c r="AX232" i="4" s="1"/>
  <c r="AZ232" i="4" s="1"/>
  <c r="AE232" i="4"/>
  <c r="AW218" i="4"/>
  <c r="AT218" i="4"/>
  <c r="AT212" i="4"/>
  <c r="AX212" i="4" s="1"/>
  <c r="AZ212" i="4" s="1"/>
  <c r="AE212" i="4"/>
  <c r="AT203" i="4"/>
  <c r="AW203" i="4"/>
  <c r="AW200" i="4"/>
  <c r="AX200" i="4" s="1"/>
  <c r="AZ200" i="4" s="1"/>
  <c r="AE200" i="4"/>
  <c r="AW186" i="4"/>
  <c r="AT186" i="4"/>
  <c r="AT180" i="4"/>
  <c r="AX180" i="4" s="1"/>
  <c r="AZ180" i="4" s="1"/>
  <c r="AE180" i="4"/>
  <c r="AT171" i="4"/>
  <c r="AW171" i="4"/>
  <c r="AW168" i="4"/>
  <c r="AX168" i="4" s="1"/>
  <c r="AZ168" i="4" s="1"/>
  <c r="AE168" i="4"/>
  <c r="AW154" i="4"/>
  <c r="AT154" i="4"/>
  <c r="AT148" i="4"/>
  <c r="AX148" i="4" s="1"/>
  <c r="AZ148" i="4" s="1"/>
  <c r="AE148" i="4"/>
  <c r="AT139" i="4"/>
  <c r="AW139" i="4"/>
  <c r="AW136" i="4"/>
  <c r="AX136" i="4" s="1"/>
  <c r="AZ136" i="4" s="1"/>
  <c r="AE136" i="4"/>
  <c r="AW122" i="4"/>
  <c r="AT122" i="4"/>
  <c r="AN1091" i="4"/>
  <c r="AR1091" i="4"/>
  <c r="AN1095" i="4"/>
  <c r="AR1095" i="4"/>
  <c r="AN1099" i="4"/>
  <c r="AR1099" i="4"/>
  <c r="AN1103" i="4"/>
  <c r="AR1103" i="4"/>
  <c r="AN1107" i="4"/>
  <c r="AR1107" i="4"/>
  <c r="AN1111" i="4"/>
  <c r="AR1111" i="4"/>
  <c r="AN1115" i="4"/>
  <c r="AR1115" i="4"/>
  <c r="AN1119" i="4"/>
  <c r="AR1119" i="4"/>
  <c r="AN1123" i="4"/>
  <c r="AR1123" i="4"/>
  <c r="AN1127" i="4"/>
  <c r="AR1127" i="4"/>
  <c r="AN1131" i="4"/>
  <c r="AR1131" i="4"/>
  <c r="AN1135" i="4"/>
  <c r="AR1135" i="4"/>
  <c r="AN1139" i="4"/>
  <c r="AR1139" i="4"/>
  <c r="AN1143" i="4"/>
  <c r="AR1143" i="4"/>
  <c r="AN1147" i="4"/>
  <c r="AR1147" i="4"/>
  <c r="AN1151" i="4"/>
  <c r="AR1151" i="4"/>
  <c r="AN1155" i="4"/>
  <c r="AR1155" i="4"/>
  <c r="AO1158" i="4"/>
  <c r="AQ1158" i="4" s="1"/>
  <c r="AV1158" i="4"/>
  <c r="AP1161" i="4"/>
  <c r="AV1161" i="4"/>
  <c r="AO1162" i="4"/>
  <c r="AQ1162" i="4" s="1"/>
  <c r="AV1162" i="4"/>
  <c r="AP1165" i="4"/>
  <c r="AV1165" i="4"/>
  <c r="AO1166" i="4"/>
  <c r="AQ1166" i="4" s="1"/>
  <c r="AV1166" i="4"/>
  <c r="AP1169" i="4"/>
  <c r="AV1169" i="4"/>
  <c r="AO1170" i="4"/>
  <c r="AQ1170" i="4" s="1"/>
  <c r="AV1170" i="4"/>
  <c r="AP1173" i="4"/>
  <c r="AV1173" i="4"/>
  <c r="AO1174" i="4"/>
  <c r="AQ1174" i="4" s="1"/>
  <c r="AV1174" i="4"/>
  <c r="AP1177" i="4"/>
  <c r="AV1177" i="4"/>
  <c r="AO1178" i="4"/>
  <c r="AQ1178" i="4" s="1"/>
  <c r="AV1178" i="4"/>
  <c r="AP1181" i="4"/>
  <c r="AV1181" i="4"/>
  <c r="AO1182" i="4"/>
  <c r="AQ1182" i="4" s="1"/>
  <c r="AV1182" i="4"/>
  <c r="AP1185" i="4"/>
  <c r="AV1185" i="4"/>
  <c r="AO1186" i="4"/>
  <c r="AQ1186" i="4" s="1"/>
  <c r="AV1186" i="4"/>
  <c r="AP1189" i="4"/>
  <c r="AV1189" i="4"/>
  <c r="AO1190" i="4"/>
  <c r="AQ1190" i="4" s="1"/>
  <c r="AV1190" i="4"/>
  <c r="AP1193" i="4"/>
  <c r="AV1193" i="4"/>
  <c r="AO1194" i="4"/>
  <c r="AQ1194" i="4" s="1"/>
  <c r="AV1194" i="4"/>
  <c r="AP1197" i="4"/>
  <c r="AV1197" i="4"/>
  <c r="AO1198" i="4"/>
  <c r="AQ1198" i="4" s="1"/>
  <c r="AV1198" i="4"/>
  <c r="AW1189" i="4"/>
  <c r="AX1189" i="4" s="1"/>
  <c r="AZ1189" i="4" s="1"/>
  <c r="AT1186" i="4"/>
  <c r="AX1186" i="4" s="1"/>
  <c r="AZ1186" i="4" s="1"/>
  <c r="AT1185" i="4"/>
  <c r="AX1185" i="4" s="1"/>
  <c r="AZ1185" i="4" s="1"/>
  <c r="AW1173" i="4"/>
  <c r="AX1173" i="4" s="1"/>
  <c r="AZ1173" i="4" s="1"/>
  <c r="AT1170" i="4"/>
  <c r="AT1169" i="4"/>
  <c r="AX1169" i="4" s="1"/>
  <c r="AZ1169" i="4" s="1"/>
  <c r="AW1155" i="4"/>
  <c r="AX1155" i="4" s="1"/>
  <c r="AZ1155" i="4" s="1"/>
  <c r="AW1139" i="4"/>
  <c r="AX1139" i="4" s="1"/>
  <c r="AZ1139" i="4" s="1"/>
  <c r="AW1123" i="4"/>
  <c r="AX1123" i="4" s="1"/>
  <c r="AZ1123" i="4" s="1"/>
  <c r="AW1107" i="4"/>
  <c r="AX1107" i="4" s="1"/>
  <c r="AZ1107" i="4" s="1"/>
  <c r="AW1091" i="4"/>
  <c r="AX1091" i="4" s="1"/>
  <c r="AZ1091" i="4" s="1"/>
  <c r="AZ976" i="4"/>
  <c r="AX966" i="4"/>
  <c r="AZ966" i="4" s="1"/>
  <c r="AZ960" i="4"/>
  <c r="AX950" i="4"/>
  <c r="AZ950" i="4" s="1"/>
  <c r="AZ944" i="4"/>
  <c r="AX934" i="4"/>
  <c r="AZ934" i="4" s="1"/>
  <c r="AZ928" i="4"/>
  <c r="AX918" i="4"/>
  <c r="AZ918" i="4" s="1"/>
  <c r="AZ912" i="4"/>
  <c r="AX902" i="4"/>
  <c r="AZ902" i="4" s="1"/>
  <c r="AZ896" i="4"/>
  <c r="AX886" i="4"/>
  <c r="AZ880" i="4"/>
  <c r="AX870" i="4"/>
  <c r="AZ870" i="4" s="1"/>
  <c r="AZ864" i="4"/>
  <c r="AX854" i="4"/>
  <c r="AZ848" i="4"/>
  <c r="AX838" i="4"/>
  <c r="AZ838" i="4" s="1"/>
  <c r="AZ832" i="4"/>
  <c r="AX822" i="4"/>
  <c r="AZ822" i="4" s="1"/>
  <c r="AZ816" i="4"/>
  <c r="AX806" i="4"/>
  <c r="AZ806" i="4" s="1"/>
  <c r="AZ800" i="4"/>
  <c r="AX790" i="4"/>
  <c r="AZ784" i="4"/>
  <c r="AX774" i="4"/>
  <c r="AZ774" i="4" s="1"/>
  <c r="AZ768" i="4"/>
  <c r="AX758" i="4"/>
  <c r="AZ758" i="4" s="1"/>
  <c r="AZ752" i="4"/>
  <c r="AX742" i="4"/>
  <c r="AZ742" i="4" s="1"/>
  <c r="AZ736" i="4"/>
  <c r="AX726" i="4"/>
  <c r="AZ726" i="4" s="1"/>
  <c r="AZ720" i="4"/>
  <c r="AX710" i="4"/>
  <c r="AZ710" i="4" s="1"/>
  <c r="AZ704" i="4"/>
  <c r="AX694" i="4"/>
  <c r="AZ694" i="4" s="1"/>
  <c r="AZ688" i="4"/>
  <c r="AX678" i="4"/>
  <c r="AZ678" i="4" s="1"/>
  <c r="AZ672" i="4"/>
  <c r="AX662" i="4"/>
  <c r="AZ662" i="4" s="1"/>
  <c r="AZ656" i="4"/>
  <c r="AX646" i="4"/>
  <c r="AZ646" i="4" s="1"/>
  <c r="AZ640" i="4"/>
  <c r="AX630" i="4"/>
  <c r="AZ630" i="4" s="1"/>
  <c r="AZ624" i="4"/>
  <c r="AX614" i="4"/>
  <c r="AZ614" i="4" s="1"/>
  <c r="AZ608" i="4"/>
  <c r="AX598" i="4"/>
  <c r="AZ598" i="4" s="1"/>
  <c r="AZ592" i="4"/>
  <c r="AX582" i="4"/>
  <c r="AZ582" i="4" s="1"/>
  <c r="AZ576" i="4"/>
  <c r="AX566" i="4"/>
  <c r="AZ566" i="4" s="1"/>
  <c r="AZ560" i="4"/>
  <c r="AX550" i="4"/>
  <c r="AZ550" i="4" s="1"/>
  <c r="AZ544" i="4"/>
  <c r="AX534" i="4"/>
  <c r="AZ534" i="4" s="1"/>
  <c r="AZ528" i="4"/>
  <c r="AX518" i="4"/>
  <c r="AZ518" i="4" s="1"/>
  <c r="AZ512" i="4"/>
  <c r="AX502" i="4"/>
  <c r="AZ502" i="4" s="1"/>
  <c r="AX494" i="4"/>
  <c r="AZ494" i="4" s="1"/>
  <c r="AX470" i="4"/>
  <c r="AZ470" i="4" s="1"/>
  <c r="AX462" i="4"/>
  <c r="AZ462" i="4" s="1"/>
  <c r="AX438" i="4"/>
  <c r="AZ438" i="4" s="1"/>
  <c r="AX430" i="4"/>
  <c r="AZ430" i="4" s="1"/>
  <c r="AX406" i="4"/>
  <c r="AZ406" i="4" s="1"/>
  <c r="AX398" i="4"/>
  <c r="AZ398" i="4" s="1"/>
  <c r="AX374" i="4"/>
  <c r="AX366" i="4"/>
  <c r="AZ366" i="4" s="1"/>
  <c r="AX342" i="4"/>
  <c r="AZ342" i="4" s="1"/>
  <c r="AX334" i="4"/>
  <c r="AZ334" i="4" s="1"/>
  <c r="AX310" i="4"/>
  <c r="AZ310" i="4" s="1"/>
  <c r="AX302" i="4"/>
  <c r="AZ302" i="4" s="1"/>
  <c r="AX278" i="4"/>
  <c r="AZ278" i="4" s="1"/>
  <c r="AX270" i="4"/>
  <c r="AZ270" i="4" s="1"/>
  <c r="AX246" i="4"/>
  <c r="AZ246" i="4" s="1"/>
  <c r="AX238" i="4"/>
  <c r="AZ238" i="4" s="1"/>
  <c r="AX214" i="4"/>
  <c r="AZ214" i="4" s="1"/>
  <c r="AX206" i="4"/>
  <c r="AZ206" i="4" s="1"/>
  <c r="AX182" i="4"/>
  <c r="AZ182" i="4" s="1"/>
  <c r="AX174" i="4"/>
  <c r="AZ174" i="4" s="1"/>
  <c r="AX150" i="4"/>
  <c r="AZ150" i="4" s="1"/>
  <c r="AX142" i="4"/>
  <c r="AZ142" i="4" s="1"/>
  <c r="AZ974" i="4"/>
  <c r="AZ946" i="4"/>
  <c r="AZ938" i="4"/>
  <c r="AZ914" i="4"/>
  <c r="AZ906" i="4"/>
  <c r="AZ898" i="4"/>
  <c r="AZ886" i="4"/>
  <c r="AZ882" i="4"/>
  <c r="AZ854" i="4"/>
  <c r="AZ810" i="4"/>
  <c r="AZ802" i="4"/>
  <c r="AZ790" i="4"/>
  <c r="AZ786" i="4"/>
  <c r="AZ778" i="4"/>
  <c r="AZ750" i="4"/>
  <c r="AZ746" i="4"/>
  <c r="AZ738" i="4"/>
  <c r="AZ730" i="4"/>
  <c r="AZ722" i="4"/>
  <c r="AZ714" i="4"/>
  <c r="AZ706" i="4"/>
  <c r="AZ698" i="4"/>
  <c r="AZ690" i="4"/>
  <c r="AZ686" i="4"/>
  <c r="AZ682" i="4"/>
  <c r="AZ674" i="4"/>
  <c r="AZ670" i="4"/>
  <c r="AZ666" i="4"/>
  <c r="AZ658" i="4"/>
  <c r="AZ650" i="4"/>
  <c r="AZ642" i="4"/>
  <c r="AZ638" i="4"/>
  <c r="AZ634" i="4"/>
  <c r="AZ618" i="4"/>
  <c r="AZ610" i="4"/>
  <c r="AZ602" i="4"/>
  <c r="AZ594" i="4"/>
  <c r="AZ586" i="4"/>
  <c r="AZ578" i="4"/>
  <c r="AZ574" i="4"/>
  <c r="AZ570" i="4"/>
  <c r="AZ562" i="4"/>
  <c r="AZ558" i="4"/>
  <c r="AZ554" i="4"/>
  <c r="AZ546" i="4"/>
  <c r="AZ542" i="4"/>
  <c r="AZ538" i="4"/>
  <c r="AZ530" i="4"/>
  <c r="AZ522" i="4"/>
  <c r="AZ514" i="4"/>
  <c r="AZ510" i="4"/>
  <c r="AZ506" i="4"/>
  <c r="AZ374" i="4"/>
  <c r="M10" i="20"/>
  <c r="O10" i="20" s="1"/>
  <c r="AT483" i="4"/>
  <c r="AW483" i="4"/>
  <c r="AT451" i="4"/>
  <c r="AW451" i="4"/>
  <c r="AT419" i="4"/>
  <c r="AW419" i="4"/>
  <c r="AT387" i="4"/>
  <c r="AW387" i="4"/>
  <c r="AT355" i="4"/>
  <c r="AW355" i="4"/>
  <c r="AT323" i="4"/>
  <c r="AW323" i="4"/>
  <c r="AT291" i="4"/>
  <c r="AW291" i="4"/>
  <c r="AT259" i="4"/>
  <c r="AW259" i="4"/>
  <c r="AT227" i="4"/>
  <c r="AW227" i="4"/>
  <c r="AT195" i="4"/>
  <c r="AW195" i="4"/>
  <c r="AT163" i="4"/>
  <c r="AW163" i="4"/>
  <c r="AT131" i="4"/>
  <c r="AW131" i="4"/>
  <c r="AT47" i="4"/>
  <c r="AU47" i="4" s="1"/>
  <c r="AW47" i="4"/>
  <c r="AN1160" i="4"/>
  <c r="AN1164" i="4"/>
  <c r="AN1168" i="4"/>
  <c r="AN1172" i="4"/>
  <c r="AN1176" i="4"/>
  <c r="AN1180" i="4"/>
  <c r="AN1184" i="4"/>
  <c r="AN1188" i="4"/>
  <c r="AN1192" i="4"/>
  <c r="AN1196" i="4"/>
  <c r="AX492" i="4"/>
  <c r="AZ492" i="4" s="1"/>
  <c r="AX486" i="4"/>
  <c r="AZ486" i="4" s="1"/>
  <c r="AX473" i="4"/>
  <c r="AZ473" i="4" s="1"/>
  <c r="AX460" i="4"/>
  <c r="AZ460" i="4" s="1"/>
  <c r="AX454" i="4"/>
  <c r="AZ454" i="4" s="1"/>
  <c r="AX441" i="4"/>
  <c r="AZ441" i="4" s="1"/>
  <c r="AX428" i="4"/>
  <c r="AZ428" i="4" s="1"/>
  <c r="AX422" i="4"/>
  <c r="AZ422" i="4" s="1"/>
  <c r="AX409" i="4"/>
  <c r="AZ409" i="4" s="1"/>
  <c r="AX396" i="4"/>
  <c r="AZ396" i="4" s="1"/>
  <c r="AX390" i="4"/>
  <c r="AZ390" i="4" s="1"/>
  <c r="AX377" i="4"/>
  <c r="AZ377" i="4" s="1"/>
  <c r="AX364" i="4"/>
  <c r="AZ364" i="4" s="1"/>
  <c r="AX358" i="4"/>
  <c r="AZ358" i="4" s="1"/>
  <c r="AX345" i="4"/>
  <c r="AZ345" i="4" s="1"/>
  <c r="AX332" i="4"/>
  <c r="AZ332" i="4" s="1"/>
  <c r="AX326" i="4"/>
  <c r="AZ326" i="4" s="1"/>
  <c r="AX313" i="4"/>
  <c r="AZ313" i="4" s="1"/>
  <c r="AX300" i="4"/>
  <c r="AZ300" i="4" s="1"/>
  <c r="AX294" i="4"/>
  <c r="AZ294" i="4" s="1"/>
  <c r="AX281" i="4"/>
  <c r="AZ281" i="4" s="1"/>
  <c r="AX268" i="4"/>
  <c r="AZ268" i="4" s="1"/>
  <c r="AX262" i="4"/>
  <c r="AZ262" i="4" s="1"/>
  <c r="AX249" i="4"/>
  <c r="AZ249" i="4" s="1"/>
  <c r="AX236" i="4"/>
  <c r="AZ236" i="4" s="1"/>
  <c r="AX230" i="4"/>
  <c r="AZ230" i="4" s="1"/>
  <c r="AX217" i="4"/>
  <c r="AZ217" i="4" s="1"/>
  <c r="AX204" i="4"/>
  <c r="AZ204" i="4" s="1"/>
  <c r="AX198" i="4"/>
  <c r="AZ198" i="4" s="1"/>
  <c r="AX185" i="4"/>
  <c r="AZ185" i="4" s="1"/>
  <c r="AX172" i="4"/>
  <c r="AZ172" i="4" s="1"/>
  <c r="AX166" i="4"/>
  <c r="AZ166" i="4" s="1"/>
  <c r="AX153" i="4"/>
  <c r="AZ153" i="4" s="1"/>
  <c r="AX140" i="4"/>
  <c r="AZ140" i="4" s="1"/>
  <c r="AX134" i="4"/>
  <c r="AZ134" i="4" s="1"/>
  <c r="K17" i="10"/>
  <c r="K25" i="10"/>
  <c r="L33" i="10"/>
  <c r="K33" i="10"/>
  <c r="K41" i="10"/>
  <c r="K50" i="10"/>
  <c r="K19" i="10"/>
  <c r="K27" i="10"/>
  <c r="K35" i="10"/>
  <c r="K43" i="10"/>
  <c r="K46" i="10"/>
  <c r="K48" i="10"/>
  <c r="K58" i="10"/>
  <c r="L58" i="10"/>
  <c r="M12" i="20"/>
  <c r="O12" i="20" s="1"/>
  <c r="M14" i="20"/>
  <c r="O14" i="20" s="1"/>
  <c r="M16" i="20"/>
  <c r="O16" i="20" s="1"/>
  <c r="M18" i="20"/>
  <c r="O18" i="20" s="1"/>
  <c r="M20" i="20"/>
  <c r="O20" i="20" s="1"/>
  <c r="M22" i="20"/>
  <c r="O22" i="20" s="1"/>
  <c r="M24" i="20"/>
  <c r="O24" i="20" s="1"/>
  <c r="M26" i="20"/>
  <c r="O26" i="20" s="1"/>
  <c r="M28" i="20"/>
  <c r="O28" i="20" s="1"/>
  <c r="M30" i="20"/>
  <c r="O30" i="20" s="1"/>
  <c r="M32" i="20"/>
  <c r="O32" i="20" s="1"/>
  <c r="M34" i="20"/>
  <c r="O34" i="20" s="1"/>
  <c r="M36" i="20"/>
  <c r="O36" i="20" s="1"/>
  <c r="M38" i="20"/>
  <c r="O38" i="20" s="1"/>
  <c r="M40" i="20"/>
  <c r="O40" i="20" s="1"/>
  <c r="M42" i="20"/>
  <c r="O42" i="20" s="1"/>
  <c r="M44" i="20"/>
  <c r="O44" i="20" s="1"/>
  <c r="M46" i="20"/>
  <c r="O46" i="20" s="1"/>
  <c r="M48" i="20"/>
  <c r="O48" i="20" s="1"/>
  <c r="M50" i="20"/>
  <c r="O50" i="20" s="1"/>
  <c r="M52" i="20"/>
  <c r="O52" i="20" s="1"/>
  <c r="M54" i="20"/>
  <c r="O54" i="20" s="1"/>
  <c r="M56" i="20"/>
  <c r="O56" i="20" s="1"/>
  <c r="M58" i="20"/>
  <c r="O58" i="20" s="1"/>
  <c r="M60" i="20"/>
  <c r="O60" i="20" s="1"/>
  <c r="M62" i="20"/>
  <c r="O62" i="20" s="1"/>
  <c r="M64" i="20"/>
  <c r="O64" i="20" s="1"/>
  <c r="M66" i="20"/>
  <c r="O66" i="20" s="1"/>
  <c r="M68" i="20"/>
  <c r="O68" i="20" s="1"/>
  <c r="M70" i="20"/>
  <c r="O70" i="20" s="1"/>
  <c r="M72" i="20"/>
  <c r="O72" i="20" s="1"/>
  <c r="M74" i="20"/>
  <c r="O74" i="20" s="1"/>
  <c r="M76" i="20"/>
  <c r="O76" i="20" s="1"/>
  <c r="M78" i="20"/>
  <c r="O78" i="20" s="1"/>
  <c r="M80" i="20"/>
  <c r="O80" i="20" s="1"/>
  <c r="M82" i="20"/>
  <c r="O82" i="20" s="1"/>
  <c r="M84" i="20"/>
  <c r="O84" i="20" s="1"/>
  <c r="M86" i="20"/>
  <c r="O86" i="20" s="1"/>
  <c r="M88" i="20"/>
  <c r="O88" i="20" s="1"/>
  <c r="M90" i="20"/>
  <c r="O90" i="20" s="1"/>
  <c r="M92" i="20"/>
  <c r="O92" i="20" s="1"/>
  <c r="M94" i="20"/>
  <c r="O94" i="20" s="1"/>
  <c r="M96" i="20"/>
  <c r="O96" i="20" s="1"/>
  <c r="M98" i="20"/>
  <c r="O98" i="20" s="1"/>
  <c r="K21" i="10"/>
  <c r="K29" i="10"/>
  <c r="K37" i="10"/>
  <c r="K54" i="10"/>
  <c r="K62" i="10"/>
  <c r="L62" i="10"/>
  <c r="C20" i="22"/>
  <c r="K15" i="10"/>
  <c r="K23" i="10"/>
  <c r="K31" i="10"/>
  <c r="K39" i="10"/>
  <c r="K47" i="10"/>
  <c r="K52" i="10"/>
  <c r="K56" i="10"/>
  <c r="K64" i="10"/>
  <c r="L64" i="10"/>
  <c r="M9" i="20"/>
  <c r="O9" i="20" s="1"/>
  <c r="M11" i="20"/>
  <c r="O11" i="20" s="1"/>
  <c r="M13" i="20"/>
  <c r="O13" i="20" s="1"/>
  <c r="M15" i="20"/>
  <c r="O15" i="20" s="1"/>
  <c r="M17" i="20"/>
  <c r="O17" i="20" s="1"/>
  <c r="M19" i="20"/>
  <c r="O19" i="20" s="1"/>
  <c r="M21" i="20"/>
  <c r="O21" i="20" s="1"/>
  <c r="M23" i="20"/>
  <c r="O23" i="20" s="1"/>
  <c r="M25" i="20"/>
  <c r="O25" i="20" s="1"/>
  <c r="M27" i="20"/>
  <c r="O27" i="20" s="1"/>
  <c r="M29" i="20"/>
  <c r="O29" i="20" s="1"/>
  <c r="M31" i="20"/>
  <c r="O31" i="20" s="1"/>
  <c r="M33" i="20"/>
  <c r="O33" i="20" s="1"/>
  <c r="M35" i="20"/>
  <c r="O35" i="20" s="1"/>
  <c r="M37" i="20"/>
  <c r="O37" i="20" s="1"/>
  <c r="M39" i="20"/>
  <c r="O39" i="20" s="1"/>
  <c r="M41" i="20"/>
  <c r="O41" i="20" s="1"/>
  <c r="M43" i="20"/>
  <c r="O43" i="20" s="1"/>
  <c r="M45" i="20"/>
  <c r="O45" i="20" s="1"/>
  <c r="M47" i="20"/>
  <c r="O47" i="20" s="1"/>
  <c r="M49" i="20"/>
  <c r="O49" i="20" s="1"/>
  <c r="M51" i="20"/>
  <c r="O51" i="20" s="1"/>
  <c r="M53" i="20"/>
  <c r="O53" i="20" s="1"/>
  <c r="M55" i="20"/>
  <c r="O55" i="20" s="1"/>
  <c r="M57" i="20"/>
  <c r="O57" i="20" s="1"/>
  <c r="M59" i="20"/>
  <c r="O59" i="20" s="1"/>
  <c r="M61" i="20"/>
  <c r="O61" i="20" s="1"/>
  <c r="M63" i="20"/>
  <c r="O63" i="20" s="1"/>
  <c r="M65" i="20"/>
  <c r="O65" i="20" s="1"/>
  <c r="M67" i="20"/>
  <c r="O67" i="20" s="1"/>
  <c r="M69" i="20"/>
  <c r="O69" i="20" s="1"/>
  <c r="M71" i="20"/>
  <c r="O71" i="20" s="1"/>
  <c r="M73" i="20"/>
  <c r="O73" i="20" s="1"/>
  <c r="M75" i="20"/>
  <c r="O75" i="20" s="1"/>
  <c r="M77" i="20"/>
  <c r="O77" i="20" s="1"/>
  <c r="M79" i="20"/>
  <c r="O79" i="20" s="1"/>
  <c r="M81" i="20"/>
  <c r="O81" i="20" s="1"/>
  <c r="M83" i="20"/>
  <c r="O83" i="20" s="1"/>
  <c r="M85" i="20"/>
  <c r="O85" i="20" s="1"/>
  <c r="M87" i="20"/>
  <c r="O87" i="20" s="1"/>
  <c r="M89" i="20"/>
  <c r="O89" i="20" s="1"/>
  <c r="M91" i="20"/>
  <c r="O91" i="20" s="1"/>
  <c r="M93" i="20"/>
  <c r="O93" i="20" s="1"/>
  <c r="M95" i="20"/>
  <c r="O95" i="20" s="1"/>
  <c r="M97" i="20"/>
  <c r="O97" i="20" s="1"/>
  <c r="M99" i="20"/>
  <c r="O99" i="20" s="1"/>
  <c r="B82" i="10"/>
  <c r="B80" i="10"/>
  <c r="B64" i="10"/>
  <c r="B62" i="10"/>
  <c r="B60" i="10"/>
  <c r="B58" i="10"/>
  <c r="B56" i="10"/>
  <c r="B79" i="10"/>
  <c r="B77" i="10"/>
  <c r="B75" i="10"/>
  <c r="B73" i="10"/>
  <c r="B71" i="10"/>
  <c r="B69" i="10"/>
  <c r="B67" i="10"/>
  <c r="B14" i="10"/>
  <c r="B3" i="10"/>
  <c r="Z126" i="7"/>
  <c r="B4" i="10"/>
  <c r="Y125" i="7"/>
  <c r="C5" i="10"/>
  <c r="U124" i="7"/>
  <c r="J4" i="10" s="1"/>
  <c r="B6" i="10"/>
  <c r="Y123" i="7"/>
  <c r="C7" i="10"/>
  <c r="U122" i="7"/>
  <c r="J6" i="10" s="1"/>
  <c r="B8" i="10"/>
  <c r="Y121" i="7"/>
  <c r="C9" i="10"/>
  <c r="U120" i="7"/>
  <c r="B10" i="10"/>
  <c r="Y119" i="7"/>
  <c r="C11" i="10"/>
  <c r="U118" i="7"/>
  <c r="J11" i="10" s="1"/>
  <c r="B12" i="10"/>
  <c r="Y117" i="7"/>
  <c r="C13" i="10"/>
  <c r="K16" i="10"/>
  <c r="K18" i="10"/>
  <c r="K20" i="10"/>
  <c r="K22" i="10"/>
  <c r="K24" i="10"/>
  <c r="K26" i="10"/>
  <c r="K28" i="10"/>
  <c r="K30" i="10"/>
  <c r="K32" i="10"/>
  <c r="K34" i="10"/>
  <c r="K36" i="10"/>
  <c r="K38" i="10"/>
  <c r="K40" i="10"/>
  <c r="K42" i="10"/>
  <c r="K44" i="10"/>
  <c r="Y84" i="7"/>
  <c r="Z83" i="7"/>
  <c r="V83" i="7" s="1"/>
  <c r="B49" i="10"/>
  <c r="B51" i="10"/>
  <c r="B53" i="10"/>
  <c r="B55" i="10"/>
  <c r="U74" i="7"/>
  <c r="Y71" i="7"/>
  <c r="C61" i="10"/>
  <c r="B63" i="10"/>
  <c r="U64" i="7"/>
  <c r="J63" i="10" s="1"/>
  <c r="B66" i="10"/>
  <c r="C67" i="10"/>
  <c r="B70" i="10"/>
  <c r="C71" i="10"/>
  <c r="B74" i="10"/>
  <c r="C75" i="10"/>
  <c r="B78" i="10"/>
  <c r="K60" i="10"/>
  <c r="L60" i="10"/>
  <c r="K65" i="10"/>
  <c r="L65" i="10"/>
  <c r="Z62" i="7"/>
  <c r="Y62" i="7"/>
  <c r="Z58" i="7"/>
  <c r="Y58" i="7"/>
  <c r="Z54" i="7"/>
  <c r="Y54" i="7"/>
  <c r="Z50" i="7"/>
  <c r="Y50" i="7"/>
  <c r="K82" i="10"/>
  <c r="L82" i="10"/>
  <c r="H21" i="22"/>
  <c r="D46" i="22"/>
  <c r="S3" i="20" s="1"/>
  <c r="C11" i="22"/>
  <c r="C15" i="22"/>
  <c r="C19" i="22"/>
  <c r="C10" i="22"/>
  <c r="C14" i="22"/>
  <c r="C18" i="22"/>
  <c r="C9" i="22"/>
  <c r="C13" i="22"/>
  <c r="C17" i="22"/>
  <c r="H35" i="22"/>
  <c r="AN35" i="22" s="1"/>
  <c r="Z40" i="7"/>
  <c r="Y40" i="7"/>
  <c r="Z49" i="7"/>
  <c r="Y49" i="7"/>
  <c r="K4" i="10"/>
  <c r="K6" i="10"/>
  <c r="K8" i="10"/>
  <c r="K10" i="10"/>
  <c r="K12" i="10"/>
  <c r="Y116" i="7"/>
  <c r="Y114" i="7"/>
  <c r="Y112" i="7"/>
  <c r="Y110" i="7"/>
  <c r="Y108" i="7"/>
  <c r="Y106" i="7"/>
  <c r="Y104" i="7"/>
  <c r="Y102" i="7"/>
  <c r="Y100" i="7"/>
  <c r="Y98" i="7"/>
  <c r="Y96" i="7"/>
  <c r="Y94" i="7"/>
  <c r="Y92" i="7"/>
  <c r="Y90" i="7"/>
  <c r="Y88" i="7"/>
  <c r="Y82" i="7"/>
  <c r="Z86" i="7"/>
  <c r="V86" i="7" s="1"/>
  <c r="Y85" i="7"/>
  <c r="L61" i="10"/>
  <c r="Y65" i="7"/>
  <c r="K68" i="10"/>
  <c r="K72" i="10"/>
  <c r="K76" i="10"/>
  <c r="L80" i="10"/>
  <c r="C12" i="22"/>
  <c r="C81" i="10"/>
  <c r="C78" i="10"/>
  <c r="C76" i="10"/>
  <c r="C74" i="10"/>
  <c r="C72" i="10"/>
  <c r="C70" i="10"/>
  <c r="C68" i="10"/>
  <c r="C66" i="10"/>
  <c r="C82" i="10"/>
  <c r="C80" i="10"/>
  <c r="C64" i="10"/>
  <c r="C62" i="10"/>
  <c r="C60" i="10"/>
  <c r="C58" i="10"/>
  <c r="C56" i="10"/>
  <c r="C54" i="10"/>
  <c r="C52" i="10"/>
  <c r="C50" i="10"/>
  <c r="C48" i="10"/>
  <c r="C45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10" i="10"/>
  <c r="C8" i="10"/>
  <c r="C6" i="10"/>
  <c r="C4" i="10"/>
  <c r="Z60" i="7"/>
  <c r="Y60" i="7"/>
  <c r="Z56" i="7"/>
  <c r="Y56" i="7"/>
  <c r="Z52" i="7"/>
  <c r="Y52" i="7"/>
  <c r="Z67" i="7"/>
  <c r="Y67" i="7"/>
  <c r="D54" i="22"/>
  <c r="C55" i="22"/>
  <c r="K55" i="22" s="1"/>
  <c r="D53" i="22"/>
  <c r="C54" i="22"/>
  <c r="K54" i="22" s="1"/>
  <c r="D52" i="22"/>
  <c r="D56" i="22"/>
  <c r="C53" i="22"/>
  <c r="K53" i="22" s="1"/>
  <c r="C14" i="10"/>
  <c r="B16" i="10"/>
  <c r="B18" i="10"/>
  <c r="B20" i="10"/>
  <c r="B22" i="10"/>
  <c r="B24" i="10"/>
  <c r="B26" i="10"/>
  <c r="B28" i="10"/>
  <c r="B30" i="10"/>
  <c r="B32" i="10"/>
  <c r="B34" i="10"/>
  <c r="B36" i="10"/>
  <c r="B38" i="10"/>
  <c r="B40" i="10"/>
  <c r="B42" i="10"/>
  <c r="B44" i="10"/>
  <c r="B46" i="10"/>
  <c r="B48" i="10"/>
  <c r="Y81" i="7"/>
  <c r="C49" i="10"/>
  <c r="U80" i="7"/>
  <c r="J49" i="10" s="1"/>
  <c r="B50" i="10"/>
  <c r="Y79" i="7"/>
  <c r="C51" i="10"/>
  <c r="U78" i="7"/>
  <c r="J51" i="10" s="1"/>
  <c r="B52" i="10"/>
  <c r="Y77" i="7"/>
  <c r="C53" i="10"/>
  <c r="U76" i="7"/>
  <c r="J53" i="10" s="1"/>
  <c r="B54" i="10"/>
  <c r="Y75" i="7"/>
  <c r="C55" i="10"/>
  <c r="B57" i="10"/>
  <c r="U72" i="7"/>
  <c r="Y68" i="7"/>
  <c r="C63" i="10"/>
  <c r="B65" i="10"/>
  <c r="Y39" i="7"/>
  <c r="L66" i="10"/>
  <c r="L67" i="10"/>
  <c r="L70" i="10"/>
  <c r="L71" i="10"/>
  <c r="L74" i="10"/>
  <c r="L75" i="10"/>
  <c r="L78" i="10"/>
  <c r="L81" i="10"/>
  <c r="Y48" i="7"/>
  <c r="L79" i="10"/>
  <c r="U4" i="7"/>
  <c r="J82" i="10" s="1"/>
  <c r="D36" i="22"/>
  <c r="F36" i="22"/>
  <c r="C16" i="22"/>
  <c r="K29" i="22"/>
  <c r="O29" i="22"/>
  <c r="K27" i="22"/>
  <c r="O27" i="22"/>
  <c r="S27" i="22"/>
  <c r="W27" i="22"/>
  <c r="AA27" i="22"/>
  <c r="AE27" i="22"/>
  <c r="AI27" i="22"/>
  <c r="AM27" i="22"/>
  <c r="K28" i="22"/>
  <c r="O28" i="22"/>
  <c r="S28" i="22"/>
  <c r="W28" i="22"/>
  <c r="AA28" i="22"/>
  <c r="AE28" i="22"/>
  <c r="AI28" i="22"/>
  <c r="AM28" i="22"/>
  <c r="AG37" i="1"/>
  <c r="AJ37" i="1" s="1"/>
  <c r="AK37" i="1" s="1"/>
  <c r="AM29" i="22"/>
  <c r="AI29" i="22"/>
  <c r="AE29" i="22"/>
  <c r="AA29" i="22"/>
  <c r="W29" i="22"/>
  <c r="S29" i="22"/>
  <c r="N29" i="22"/>
  <c r="I29" i="22"/>
  <c r="AJ28" i="22"/>
  <c r="AD28" i="22"/>
  <c r="Y28" i="22"/>
  <c r="T28" i="22"/>
  <c r="N28" i="22"/>
  <c r="I28" i="22"/>
  <c r="AJ27" i="22"/>
  <c r="AD27" i="22"/>
  <c r="Y27" i="22"/>
  <c r="T27" i="22"/>
  <c r="N27" i="22"/>
  <c r="I27" i="22"/>
  <c r="AJ26" i="22"/>
  <c r="AD26" i="22"/>
  <c r="Y26" i="22"/>
  <c r="T26" i="22"/>
  <c r="N26" i="22"/>
  <c r="K26" i="22"/>
  <c r="K36" i="22" s="1"/>
  <c r="K37" i="22" s="1"/>
  <c r="O26" i="22"/>
  <c r="O36" i="22" s="1"/>
  <c r="O37" i="22" s="1"/>
  <c r="S26" i="22"/>
  <c r="S36" i="22" s="1"/>
  <c r="S37" i="22" s="1"/>
  <c r="W26" i="22"/>
  <c r="W36" i="22" s="1"/>
  <c r="W37" i="22" s="1"/>
  <c r="AA26" i="22"/>
  <c r="AA36" i="22" s="1"/>
  <c r="AA37" i="22" s="1"/>
  <c r="AE26" i="22"/>
  <c r="AE36" i="22" s="1"/>
  <c r="AE37" i="22" s="1"/>
  <c r="AI26" i="22"/>
  <c r="AI36" i="22" s="1"/>
  <c r="AI37" i="22" s="1"/>
  <c r="AM26" i="22"/>
  <c r="AM36" i="22" s="1"/>
  <c r="AM37" i="22" s="1"/>
  <c r="AJ29" i="22"/>
  <c r="AF29" i="22"/>
  <c r="AB29" i="22"/>
  <c r="X29" i="22"/>
  <c r="X36" i="22" s="1"/>
  <c r="X37" i="22" s="1"/>
  <c r="T29" i="22"/>
  <c r="P29" i="22"/>
  <c r="J29" i="22"/>
  <c r="AK28" i="22"/>
  <c r="AF28" i="22"/>
  <c r="Z28" i="22"/>
  <c r="U28" i="22"/>
  <c r="P28" i="22"/>
  <c r="J28" i="22"/>
  <c r="AK27" i="22"/>
  <c r="AF27" i="22"/>
  <c r="Z27" i="22"/>
  <c r="U27" i="22"/>
  <c r="P27" i="22"/>
  <c r="AK26" i="22"/>
  <c r="AF26" i="22"/>
  <c r="Z26" i="22"/>
  <c r="U26" i="22"/>
  <c r="P26" i="22"/>
  <c r="AK29" i="22"/>
  <c r="AC29" i="22"/>
  <c r="AC36" i="22" s="1"/>
  <c r="AC37" i="22" s="1"/>
  <c r="Y29" i="22"/>
  <c r="U29" i="22"/>
  <c r="Q29" i="22"/>
  <c r="AL28" i="22"/>
  <c r="AG28" i="22"/>
  <c r="AB28" i="22"/>
  <c r="V28" i="22"/>
  <c r="Q28" i="22"/>
  <c r="AL27" i="22"/>
  <c r="AG27" i="22"/>
  <c r="AB27" i="22"/>
  <c r="V27" i="22"/>
  <c r="Q27" i="22"/>
  <c r="AL26" i="22"/>
  <c r="AG26" i="22"/>
  <c r="AB26" i="22"/>
  <c r="V26" i="22"/>
  <c r="Q26" i="22"/>
  <c r="Q36" i="22" s="1"/>
  <c r="Q37" i="22" s="1"/>
  <c r="L26" i="22"/>
  <c r="L36" i="22" s="1"/>
  <c r="L37" i="22" s="1"/>
  <c r="AW31" i="1"/>
  <c r="AT31" i="1"/>
  <c r="AG97" i="7"/>
  <c r="BE30" i="1"/>
  <c r="AV20" i="1"/>
  <c r="AY20" i="1"/>
  <c r="AM20" i="1"/>
  <c r="AN20" i="1" s="1"/>
  <c r="AG20" i="1"/>
  <c r="AJ20" i="1" s="1"/>
  <c r="AK20" i="1" s="1"/>
  <c r="AV7" i="1"/>
  <c r="AY7" i="1"/>
  <c r="AV36" i="1"/>
  <c r="AY36" i="1"/>
  <c r="AG36" i="1"/>
  <c r="AJ36" i="1" s="1"/>
  <c r="AK36" i="1" s="1"/>
  <c r="AG103" i="7"/>
  <c r="AM7" i="1"/>
  <c r="AN7" i="1" s="1"/>
  <c r="BE26" i="1"/>
  <c r="AM36" i="1"/>
  <c r="AN36" i="1" s="1"/>
  <c r="BE46" i="1"/>
  <c r="AG3" i="1"/>
  <c r="AG21" i="1"/>
  <c r="AJ21" i="1" s="1"/>
  <c r="AK21" i="1" s="1"/>
  <c r="AV39" i="1"/>
  <c r="AY39" i="1"/>
  <c r="BE14" i="1"/>
  <c r="AM39" i="1"/>
  <c r="AN39" i="1" s="1"/>
  <c r="AV23" i="1"/>
  <c r="AY23" i="1"/>
  <c r="AW32" i="1"/>
  <c r="AT32" i="1"/>
  <c r="AG122" i="7"/>
  <c r="AG17" i="7"/>
  <c r="AG6" i="7"/>
  <c r="AG5" i="7"/>
  <c r="AM23" i="1"/>
  <c r="AN23" i="1" s="1"/>
  <c r="BE42" i="1"/>
  <c r="AV16" i="1"/>
  <c r="AY16" i="1"/>
  <c r="AW28" i="1"/>
  <c r="AT28" i="1"/>
  <c r="AV32" i="1"/>
  <c r="AY32" i="1"/>
  <c r="AW44" i="1"/>
  <c r="AT44" i="1"/>
  <c r="AG78" i="7"/>
  <c r="AG68" i="7"/>
  <c r="AG46" i="7"/>
  <c r="AG38" i="7"/>
  <c r="AN3" i="1"/>
  <c r="AG12" i="1"/>
  <c r="AJ12" i="1" s="1"/>
  <c r="AK12" i="1" s="1"/>
  <c r="AG13" i="1"/>
  <c r="AJ13" i="1" s="1"/>
  <c r="AK13" i="1" s="1"/>
  <c r="AY15" i="1"/>
  <c r="AM16" i="1"/>
  <c r="AN16" i="1" s="1"/>
  <c r="AM19" i="1"/>
  <c r="AG28" i="1"/>
  <c r="AJ28" i="1" s="1"/>
  <c r="AK28" i="1" s="1"/>
  <c r="AG29" i="1"/>
  <c r="AJ29" i="1" s="1"/>
  <c r="AK29" i="1" s="1"/>
  <c r="AY31" i="1"/>
  <c r="AM32" i="1"/>
  <c r="AN32" i="1" s="1"/>
  <c r="AM35" i="1"/>
  <c r="AN35" i="1" s="1"/>
  <c r="AG44" i="1"/>
  <c r="AJ44" i="1" s="1"/>
  <c r="AK44" i="1" s="1"/>
  <c r="AG45" i="1"/>
  <c r="AJ45" i="1" s="1"/>
  <c r="AK45" i="1" s="1"/>
  <c r="AV12" i="1"/>
  <c r="AY12" i="1"/>
  <c r="AW24" i="1"/>
  <c r="AT24" i="1"/>
  <c r="AV28" i="1"/>
  <c r="AY28" i="1"/>
  <c r="AW40" i="1"/>
  <c r="AT40" i="1"/>
  <c r="AV44" i="1"/>
  <c r="AY44" i="1"/>
  <c r="AM12" i="1"/>
  <c r="AN12" i="1" s="1"/>
  <c r="AM15" i="1"/>
  <c r="AM28" i="1"/>
  <c r="AN28" i="1" s="1"/>
  <c r="AM31" i="1"/>
  <c r="AN31" i="1" s="1"/>
  <c r="BE35" i="1"/>
  <c r="AM44" i="1"/>
  <c r="AN44" i="1" s="1"/>
  <c r="AG10" i="7"/>
  <c r="AG12" i="7"/>
  <c r="AG16" i="7"/>
  <c r="AG18" i="7"/>
  <c r="AG39" i="7"/>
  <c r="AG43" i="7"/>
  <c r="AG45" i="7"/>
  <c r="AG47" i="7"/>
  <c r="AG49" i="7"/>
  <c r="AG54" i="7"/>
  <c r="AG60" i="7"/>
  <c r="AG64" i="7"/>
  <c r="AG67" i="7"/>
  <c r="AG71" i="7"/>
  <c r="AG74" i="7"/>
  <c r="AV8" i="1"/>
  <c r="AY8" i="1"/>
  <c r="AW20" i="1"/>
  <c r="AT20" i="1"/>
  <c r="AV24" i="1"/>
  <c r="AY24" i="1"/>
  <c r="AW36" i="1"/>
  <c r="AT36" i="1"/>
  <c r="AV40" i="1"/>
  <c r="AY40" i="1"/>
  <c r="AG57" i="7"/>
  <c r="AG55" i="7"/>
  <c r="AG5" i="1"/>
  <c r="AM8" i="1"/>
  <c r="AN8" i="1" s="1"/>
  <c r="AM11" i="1"/>
  <c r="AT23" i="1"/>
  <c r="BE23" i="1" s="1"/>
  <c r="AM24" i="1"/>
  <c r="AN24" i="1" s="1"/>
  <c r="AM27" i="1"/>
  <c r="AT39" i="1"/>
  <c r="AM40" i="1"/>
  <c r="AN40" i="1" s="1"/>
  <c r="AM43" i="1"/>
  <c r="AM9" i="1"/>
  <c r="AM13" i="1"/>
  <c r="AN13" i="1" s="1"/>
  <c r="AM17" i="1"/>
  <c r="AM21" i="1"/>
  <c r="AN21" i="1" s="1"/>
  <c r="AM25" i="1"/>
  <c r="AM29" i="1"/>
  <c r="AN29" i="1" s="1"/>
  <c r="AM33" i="1"/>
  <c r="AM37" i="1"/>
  <c r="AN37" i="1" s="1"/>
  <c r="AM41" i="1"/>
  <c r="AN41" i="1" s="1"/>
  <c r="AM45" i="1"/>
  <c r="AN45" i="1" s="1"/>
  <c r="AX286" i="4" l="1"/>
  <c r="AZ286" i="4" s="1"/>
  <c r="AS23" i="19"/>
  <c r="AE28" i="19"/>
  <c r="AU26" i="19"/>
  <c r="AS29" i="19"/>
  <c r="AR17" i="19"/>
  <c r="AB7" i="27"/>
  <c r="BE38" i="1"/>
  <c r="AX158" i="4"/>
  <c r="AZ158" i="4" s="1"/>
  <c r="AX253" i="4"/>
  <c r="AZ253" i="4" s="1"/>
  <c r="AX309" i="4"/>
  <c r="AZ309" i="4" s="1"/>
  <c r="AX414" i="4"/>
  <c r="AZ414" i="4" s="1"/>
  <c r="AX677" i="4"/>
  <c r="AZ677" i="4" s="1"/>
  <c r="AX681" i="4"/>
  <c r="AZ681" i="4" s="1"/>
  <c r="AX740" i="4"/>
  <c r="AZ740" i="4" s="1"/>
  <c r="AX769" i="4"/>
  <c r="AZ769" i="4" s="1"/>
  <c r="AX843" i="4"/>
  <c r="AZ843" i="4" s="1"/>
  <c r="AX859" i="4"/>
  <c r="AZ859" i="4" s="1"/>
  <c r="AX869" i="4"/>
  <c r="AZ869" i="4" s="1"/>
  <c r="AX876" i="4"/>
  <c r="AZ876" i="4" s="1"/>
  <c r="AX1009" i="4"/>
  <c r="AZ1009" i="4" s="1"/>
  <c r="AX1035" i="4"/>
  <c r="AZ1035" i="4" s="1"/>
  <c r="AX1037" i="4"/>
  <c r="AZ1037" i="4" s="1"/>
  <c r="AX1057" i="4"/>
  <c r="AZ1057" i="4" s="1"/>
  <c r="AX1059" i="4"/>
  <c r="AZ1059" i="4" s="1"/>
  <c r="AX741" i="4"/>
  <c r="AZ741" i="4" s="1"/>
  <c r="AX889" i="4"/>
  <c r="AZ889" i="4" s="1"/>
  <c r="AD249" i="7"/>
  <c r="AG249" i="7" s="1"/>
  <c r="AX626" i="4"/>
  <c r="AZ626" i="4" s="1"/>
  <c r="U1833" i="7"/>
  <c r="U1827" i="7"/>
  <c r="U1823" i="7"/>
  <c r="U1801" i="7"/>
  <c r="V1772" i="7"/>
  <c r="U1745" i="7"/>
  <c r="V1742" i="7"/>
  <c r="V1738" i="7"/>
  <c r="U1737" i="7"/>
  <c r="U1720" i="7"/>
  <c r="U1705" i="7"/>
  <c r="AX181" i="4"/>
  <c r="AZ181" i="4" s="1"/>
  <c r="AD125" i="7"/>
  <c r="AG125" i="7" s="1"/>
  <c r="AD115" i="7"/>
  <c r="AG115" i="7" s="1"/>
  <c r="AD108" i="7"/>
  <c r="AG108" i="7" s="1"/>
  <c r="AD101" i="7"/>
  <c r="AG101" i="7" s="1"/>
  <c r="AD98" i="7"/>
  <c r="AG98" i="7" s="1"/>
  <c r="AD350" i="7"/>
  <c r="AG350" i="7" s="1"/>
  <c r="AD332" i="7"/>
  <c r="AG332" i="7" s="1"/>
  <c r="AD389" i="7"/>
  <c r="AG389" i="7" s="1"/>
  <c r="AD257" i="7"/>
  <c r="AG257" i="7" s="1"/>
  <c r="AD198" i="7"/>
  <c r="AG198" i="7" s="1"/>
  <c r="AD185" i="7"/>
  <c r="AG185" i="7" s="1"/>
  <c r="AD276" i="7"/>
  <c r="AG276" i="7" s="1"/>
  <c r="AD283" i="7"/>
  <c r="AG283" i="7" s="1"/>
  <c r="AD213" i="7"/>
  <c r="AD269" i="7"/>
  <c r="AD178" i="7"/>
  <c r="AG178" i="7" s="1"/>
  <c r="AD224" i="7"/>
  <c r="AG224" i="7" s="1"/>
  <c r="AG4" i="1"/>
  <c r="AB4" i="1"/>
  <c r="AD118" i="7"/>
  <c r="AG118" i="7" s="1"/>
  <c r="AD92" i="7"/>
  <c r="AG92" i="7" s="1"/>
  <c r="AD85" i="7"/>
  <c r="AG85" i="7" s="1"/>
  <c r="AD82" i="7"/>
  <c r="AG82" i="7" s="1"/>
  <c r="AD354" i="7"/>
  <c r="AG354" i="7" s="1"/>
  <c r="AD439" i="7"/>
  <c r="AG439" i="7" s="1"/>
  <c r="AD395" i="7"/>
  <c r="AG395" i="7" s="1"/>
  <c r="AD265" i="7"/>
  <c r="AG265" i="7" s="1"/>
  <c r="AD264" i="7"/>
  <c r="AG264" i="7" s="1"/>
  <c r="AD141" i="7"/>
  <c r="AG141" i="7" s="1"/>
  <c r="AD226" i="7"/>
  <c r="AG226" i="7" s="1"/>
  <c r="AD147" i="7"/>
  <c r="AG147" i="7" s="1"/>
  <c r="AD256" i="7"/>
  <c r="AG256" i="7" s="1"/>
  <c r="J16" i="10"/>
  <c r="V530" i="7"/>
  <c r="U157" i="7"/>
  <c r="AC20" i="27"/>
  <c r="AB23" i="27"/>
  <c r="AB59" i="27"/>
  <c r="AB35" i="27"/>
  <c r="AC52" i="27"/>
  <c r="AB75" i="27"/>
  <c r="AC27" i="27"/>
  <c r="AC11" i="27"/>
  <c r="AD281" i="7"/>
  <c r="AG281" i="7" s="1"/>
  <c r="AB87" i="27"/>
  <c r="AB3" i="27"/>
  <c r="AB71" i="27"/>
  <c r="AB39" i="27"/>
  <c r="AC36" i="27"/>
  <c r="AB56" i="27"/>
  <c r="AD527" i="7"/>
  <c r="AG527" i="7" s="1"/>
  <c r="AD528" i="7"/>
  <c r="AG528" i="7" s="1"/>
  <c r="AD529" i="7"/>
  <c r="AG529" i="7" s="1"/>
  <c r="AD530" i="7"/>
  <c r="AD531" i="7"/>
  <c r="AG531" i="7" s="1"/>
  <c r="AD119" i="7"/>
  <c r="AG119" i="7" s="1"/>
  <c r="AD117" i="7"/>
  <c r="AG117" i="7" s="1"/>
  <c r="AD109" i="7"/>
  <c r="AG109" i="7" s="1"/>
  <c r="AD93" i="7"/>
  <c r="AG93" i="7" s="1"/>
  <c r="AD59" i="7"/>
  <c r="AG59" i="7" s="1"/>
  <c r="AD4" i="7"/>
  <c r="AG4" i="7" s="1"/>
  <c r="AD392" i="7"/>
  <c r="AG392" i="7" s="1"/>
  <c r="AD286" i="7"/>
  <c r="AG286" i="7" s="1"/>
  <c r="AD200" i="7"/>
  <c r="AG200" i="7" s="1"/>
  <c r="AD297" i="7"/>
  <c r="AG297" i="7" s="1"/>
  <c r="AD227" i="7"/>
  <c r="AG227" i="7" s="1"/>
  <c r="AD296" i="7"/>
  <c r="AG296" i="7" s="1"/>
  <c r="AD357" i="7"/>
  <c r="AG357" i="7" s="1"/>
  <c r="AD127" i="7"/>
  <c r="AG127" i="7" s="1"/>
  <c r="AD116" i="7"/>
  <c r="AG116" i="7" s="1"/>
  <c r="AD3" i="7"/>
  <c r="AG3" i="7" s="1"/>
  <c r="AD442" i="7"/>
  <c r="AG442" i="7" s="1"/>
  <c r="AD352" i="7"/>
  <c r="AG352" i="7" s="1"/>
  <c r="AD353" i="7"/>
  <c r="AG353" i="7" s="1"/>
  <c r="AD347" i="7"/>
  <c r="AG347" i="7" s="1"/>
  <c r="AD335" i="7"/>
  <c r="AG335" i="7" s="1"/>
  <c r="AD212" i="7"/>
  <c r="AG212" i="7" s="1"/>
  <c r="AD237" i="7"/>
  <c r="AG237" i="7" s="1"/>
  <c r="U970" i="7"/>
  <c r="AX1034" i="4"/>
  <c r="AZ1034" i="4" s="1"/>
  <c r="AX1048" i="4"/>
  <c r="AZ1048" i="4" s="1"/>
  <c r="AX1068" i="4"/>
  <c r="AZ1068" i="4" s="1"/>
  <c r="U906" i="7"/>
  <c r="V1580" i="7"/>
  <c r="U1577" i="7"/>
  <c r="U1546" i="7"/>
  <c r="U1545" i="7"/>
  <c r="U1528" i="7"/>
  <c r="U1520" i="7"/>
  <c r="V1516" i="7"/>
  <c r="U1513" i="7"/>
  <c r="U1482" i="7"/>
  <c r="U1456" i="7"/>
  <c r="V1452" i="7"/>
  <c r="U1418" i="7"/>
  <c r="U1400" i="7"/>
  <c r="U1392" i="7"/>
  <c r="V1388" i="7"/>
  <c r="U1354" i="7"/>
  <c r="U1328" i="7"/>
  <c r="V1324" i="7"/>
  <c r="U1290" i="7"/>
  <c r="U1272" i="7"/>
  <c r="U1264" i="7"/>
  <c r="V1260" i="7"/>
  <c r="U1034" i="7"/>
  <c r="V380" i="7"/>
  <c r="V364" i="7"/>
  <c r="V348" i="7"/>
  <c r="V316" i="7"/>
  <c r="V300" i="7"/>
  <c r="U309" i="7"/>
  <c r="V334" i="7"/>
  <c r="V17" i="7"/>
  <c r="V189" i="7"/>
  <c r="V181" i="7"/>
  <c r="V175" i="7"/>
  <c r="V145" i="7"/>
  <c r="V190" i="7"/>
  <c r="V182" i="7"/>
  <c r="V140" i="7"/>
  <c r="V158" i="7"/>
  <c r="V150" i="7"/>
  <c r="C31" i="22"/>
  <c r="U1851" i="7"/>
  <c r="U1761" i="7"/>
  <c r="V1750" i="7"/>
  <c r="V1746" i="7"/>
  <c r="U1681" i="7"/>
  <c r="V1646" i="7"/>
  <c r="U1633" i="7"/>
  <c r="V1556" i="7"/>
  <c r="V1849" i="7"/>
  <c r="V1845" i="7"/>
  <c r="V1841" i="7"/>
  <c r="U1816" i="7"/>
  <c r="V1774" i="7"/>
  <c r="U1706" i="7"/>
  <c r="V1678" i="7"/>
  <c r="U1616" i="7"/>
  <c r="U1585" i="7"/>
  <c r="V1554" i="7"/>
  <c r="V1466" i="7"/>
  <c r="U1466" i="7"/>
  <c r="V1338" i="7"/>
  <c r="U1338" i="7"/>
  <c r="U207" i="7"/>
  <c r="V207" i="7"/>
  <c r="U137" i="7"/>
  <c r="V137" i="7"/>
  <c r="V103" i="7"/>
  <c r="U103" i="7"/>
  <c r="V1760" i="7"/>
  <c r="U1760" i="7"/>
  <c r="U1050" i="7"/>
  <c r="V1050" i="7"/>
  <c r="U1018" i="7"/>
  <c r="V1018" i="7"/>
  <c r="U986" i="7"/>
  <c r="V986" i="7"/>
  <c r="U954" i="7"/>
  <c r="V954" i="7"/>
  <c r="U922" i="7"/>
  <c r="V922" i="7"/>
  <c r="U890" i="7"/>
  <c r="V890" i="7"/>
  <c r="U858" i="7"/>
  <c r="V858" i="7"/>
  <c r="U826" i="7"/>
  <c r="V826" i="7"/>
  <c r="U698" i="7"/>
  <c r="V698" i="7"/>
  <c r="U634" i="7"/>
  <c r="V634" i="7"/>
  <c r="V616" i="7"/>
  <c r="U616" i="7"/>
  <c r="U161" i="7"/>
  <c r="V161" i="7"/>
  <c r="U794" i="7"/>
  <c r="V794" i="7"/>
  <c r="V664" i="7"/>
  <c r="U664" i="7"/>
  <c r="U134" i="7"/>
  <c r="V134" i="7"/>
  <c r="V1594" i="7"/>
  <c r="U1594" i="7"/>
  <c r="V1530" i="7"/>
  <c r="U1530" i="7"/>
  <c r="V1402" i="7"/>
  <c r="U1402" i="7"/>
  <c r="V1274" i="7"/>
  <c r="U1274" i="7"/>
  <c r="U173" i="7"/>
  <c r="V173" i="7"/>
  <c r="U165" i="7"/>
  <c r="V165" i="7"/>
  <c r="U141" i="7"/>
  <c r="V141" i="7"/>
  <c r="U130" i="7"/>
  <c r="V130" i="7"/>
  <c r="V115" i="7"/>
  <c r="U115" i="7"/>
  <c r="V1440" i="7"/>
  <c r="U1440" i="7"/>
  <c r="V1312" i="7"/>
  <c r="U1312" i="7"/>
  <c r="U1674" i="7"/>
  <c r="V1674" i="7"/>
  <c r="U1210" i="7"/>
  <c r="V1210" i="7"/>
  <c r="U1178" i="7"/>
  <c r="V1178" i="7"/>
  <c r="U1146" i="7"/>
  <c r="V1146" i="7"/>
  <c r="U1114" i="7"/>
  <c r="V1114" i="7"/>
  <c r="U1082" i="7"/>
  <c r="V1082" i="7"/>
  <c r="U1642" i="7"/>
  <c r="V1642" i="7"/>
  <c r="V363" i="7"/>
  <c r="U363" i="7"/>
  <c r="U93" i="7"/>
  <c r="U109" i="7"/>
  <c r="U188" i="7"/>
  <c r="U156" i="7"/>
  <c r="U1160" i="7"/>
  <c r="U1080" i="7"/>
  <c r="U952" i="7"/>
  <c r="U824" i="7"/>
  <c r="U760" i="7"/>
  <c r="U680" i="7"/>
  <c r="U177" i="7"/>
  <c r="V1266" i="7"/>
  <c r="V1827" i="7"/>
  <c r="V1762" i="7"/>
  <c r="V1506" i="7"/>
  <c r="V1074" i="7"/>
  <c r="V1042" i="7"/>
  <c r="V1010" i="7"/>
  <c r="V978" i="7"/>
  <c r="V946" i="7"/>
  <c r="V914" i="7"/>
  <c r="V882" i="7"/>
  <c r="V850" i="7"/>
  <c r="V818" i="7"/>
  <c r="V770" i="7"/>
  <c r="V722" i="7"/>
  <c r="V690" i="7"/>
  <c r="V610" i="7"/>
  <c r="U778" i="7"/>
  <c r="U714" i="7"/>
  <c r="U746" i="7"/>
  <c r="U299" i="7"/>
  <c r="U1824" i="7"/>
  <c r="V1813" i="7"/>
  <c r="V1811" i="7"/>
  <c r="V1809" i="7"/>
  <c r="U1738" i="7"/>
  <c r="V1624" i="7"/>
  <c r="U1624" i="7"/>
  <c r="V458" i="7"/>
  <c r="U458" i="7"/>
  <c r="U1722" i="7"/>
  <c r="V1688" i="7"/>
  <c r="U1688" i="7"/>
  <c r="V331" i="7"/>
  <c r="U331" i="7"/>
  <c r="V1851" i="7"/>
  <c r="V1835" i="7"/>
  <c r="V1656" i="7"/>
  <c r="U1552" i="7"/>
  <c r="V36" i="22"/>
  <c r="V37" i="22" s="1"/>
  <c r="AF36" i="22"/>
  <c r="AF37" i="22" s="1"/>
  <c r="AX737" i="4"/>
  <c r="AZ737" i="4" s="1"/>
  <c r="AX126" i="4"/>
  <c r="AZ126" i="4" s="1"/>
  <c r="AX633" i="4"/>
  <c r="AZ633" i="4" s="1"/>
  <c r="AX884" i="4"/>
  <c r="AZ884" i="4" s="1"/>
  <c r="AX985" i="4"/>
  <c r="AZ985" i="4" s="1"/>
  <c r="AX275" i="4"/>
  <c r="AZ275" i="4" s="1"/>
  <c r="AX403" i="4"/>
  <c r="AZ403" i="4" s="1"/>
  <c r="AX467" i="4"/>
  <c r="AZ467" i="4" s="1"/>
  <c r="AX607" i="4"/>
  <c r="AZ607" i="4" s="1"/>
  <c r="AX639" i="4"/>
  <c r="AZ639" i="4" s="1"/>
  <c r="AX871" i="4"/>
  <c r="AZ871" i="4" s="1"/>
  <c r="AX903" i="4"/>
  <c r="AZ903" i="4" s="1"/>
  <c r="AX1010" i="4"/>
  <c r="AZ1010" i="4" s="1"/>
  <c r="AX1012" i="4"/>
  <c r="AZ1012" i="4" s="1"/>
  <c r="AX1098" i="4"/>
  <c r="AZ1098" i="4" s="1"/>
  <c r="AX1047" i="4"/>
  <c r="AZ1047" i="4" s="1"/>
  <c r="AX761" i="4"/>
  <c r="AZ761" i="4" s="1"/>
  <c r="AX821" i="4"/>
  <c r="AZ821" i="4" s="1"/>
  <c r="AX125" i="4"/>
  <c r="AZ125" i="4" s="1"/>
  <c r="AX795" i="4"/>
  <c r="AZ795" i="4" s="1"/>
  <c r="AR23" i="19"/>
  <c r="AS33" i="19"/>
  <c r="AR30" i="19"/>
  <c r="AZ52" i="4"/>
  <c r="AZ48" i="4"/>
  <c r="AX167" i="4"/>
  <c r="AZ167" i="4" s="1"/>
  <c r="AX226" i="4"/>
  <c r="AZ226" i="4" s="1"/>
  <c r="AX133" i="4"/>
  <c r="AZ133" i="4" s="1"/>
  <c r="AX165" i="4"/>
  <c r="AZ165" i="4" s="1"/>
  <c r="AT9" i="4"/>
  <c r="AX9" i="4" s="1"/>
  <c r="U1856" i="7"/>
  <c r="V1853" i="7"/>
  <c r="V1833" i="7"/>
  <c r="V1801" i="7"/>
  <c r="V1784" i="7"/>
  <c r="V1720" i="7"/>
  <c r="V1528" i="7"/>
  <c r="V1464" i="7"/>
  <c r="V1400" i="7"/>
  <c r="V1336" i="7"/>
  <c r="V1272" i="7"/>
  <c r="U47" i="7"/>
  <c r="J81" i="10" s="1"/>
  <c r="V47" i="7"/>
  <c r="J26" i="10"/>
  <c r="U91" i="7"/>
  <c r="AG521" i="7"/>
  <c r="AG481" i="7"/>
  <c r="U89" i="7"/>
  <c r="U105" i="7"/>
  <c r="U1805" i="7"/>
  <c r="U1786" i="7"/>
  <c r="U1658" i="7"/>
  <c r="V1560" i="7"/>
  <c r="U1560" i="7"/>
  <c r="V1496" i="7"/>
  <c r="U1496" i="7"/>
  <c r="V1432" i="7"/>
  <c r="U1432" i="7"/>
  <c r="V1368" i="7"/>
  <c r="U1368" i="7"/>
  <c r="V1304" i="7"/>
  <c r="U1304" i="7"/>
  <c r="V1240" i="7"/>
  <c r="U1240" i="7"/>
  <c r="V1819" i="7"/>
  <c r="U1819" i="7"/>
  <c r="V1752" i="7"/>
  <c r="U1752" i="7"/>
  <c r="V522" i="7"/>
  <c r="U522" i="7"/>
  <c r="J18" i="10"/>
  <c r="J32" i="10"/>
  <c r="J22" i="10"/>
  <c r="AG513" i="7"/>
  <c r="V394" i="7"/>
  <c r="U394" i="7"/>
  <c r="J24" i="10"/>
  <c r="J38" i="10"/>
  <c r="J36" i="10"/>
  <c r="AD113" i="7"/>
  <c r="AG113" i="7" s="1"/>
  <c r="AD110" i="7"/>
  <c r="AG110" i="7" s="1"/>
  <c r="AD105" i="7"/>
  <c r="AD102" i="7"/>
  <c r="AG102" i="7" s="1"/>
  <c r="AD86" i="7"/>
  <c r="AG86" i="7" s="1"/>
  <c r="AD76" i="7"/>
  <c r="AG76" i="7" s="1"/>
  <c r="AD57" i="7"/>
  <c r="AD50" i="7"/>
  <c r="AG50" i="7" s="1"/>
  <c r="AD33" i="7"/>
  <c r="AG33" i="7" s="1"/>
  <c r="AD21" i="7"/>
  <c r="AG21" i="7" s="1"/>
  <c r="AD14" i="7"/>
  <c r="AD8" i="7"/>
  <c r="AG8" i="7" s="1"/>
  <c r="AD402" i="7"/>
  <c r="AG402" i="7" s="1"/>
  <c r="AD303" i="7"/>
  <c r="AG303" i="7" s="1"/>
  <c r="AD263" i="7"/>
  <c r="AG263" i="7" s="1"/>
  <c r="AD396" i="7"/>
  <c r="AG396" i="7" s="1"/>
  <c r="AD290" i="7"/>
  <c r="AG290" i="7" s="1"/>
  <c r="AD238" i="7"/>
  <c r="AG238" i="7" s="1"/>
  <c r="AD287" i="7"/>
  <c r="AG287" i="7" s="1"/>
  <c r="AD192" i="7"/>
  <c r="AG192" i="7" s="1"/>
  <c r="AD164" i="7"/>
  <c r="AG164" i="7" s="1"/>
  <c r="AD173" i="7"/>
  <c r="AG173" i="7" s="1"/>
  <c r="AD216" i="7"/>
  <c r="AG216" i="7" s="1"/>
  <c r="AD225" i="7"/>
  <c r="AG225" i="7" s="1"/>
  <c r="AD181" i="7"/>
  <c r="AG181" i="7" s="1"/>
  <c r="AD223" i="7"/>
  <c r="AG223" i="7" s="1"/>
  <c r="AD446" i="7"/>
  <c r="AG446" i="7" s="1"/>
  <c r="AD431" i="7"/>
  <c r="AG431" i="7" s="1"/>
  <c r="AD136" i="7"/>
  <c r="AG136" i="7" s="1"/>
  <c r="AD217" i="7"/>
  <c r="AG217" i="7" s="1"/>
  <c r="AB24" i="27"/>
  <c r="AB48" i="27"/>
  <c r="AD107" i="7"/>
  <c r="AG107" i="7" s="1"/>
  <c r="AD99" i="7"/>
  <c r="AG99" i="7" s="1"/>
  <c r="AD58" i="7"/>
  <c r="AG58" i="7" s="1"/>
  <c r="AD47" i="7"/>
  <c r="AD30" i="7"/>
  <c r="AG30" i="7" s="1"/>
  <c r="AD15" i="7"/>
  <c r="AD9" i="7"/>
  <c r="AG9" i="7" s="1"/>
  <c r="AD7" i="7"/>
  <c r="AD493" i="7"/>
  <c r="AG493" i="7" s="1"/>
  <c r="AD289" i="7"/>
  <c r="AG289" i="7" s="1"/>
  <c r="AD298" i="7"/>
  <c r="AG298" i="7" s="1"/>
  <c r="AD282" i="7"/>
  <c r="AG282" i="7" s="1"/>
  <c r="AD190" i="7"/>
  <c r="AG190" i="7" s="1"/>
  <c r="AD241" i="7"/>
  <c r="AG241" i="7" s="1"/>
  <c r="AD174" i="7"/>
  <c r="AG174" i="7" s="1"/>
  <c r="AD150" i="7"/>
  <c r="AG150" i="7" s="1"/>
  <c r="AD159" i="7"/>
  <c r="AG159" i="7" s="1"/>
  <c r="AD270" i="7"/>
  <c r="AG270" i="7" s="1"/>
  <c r="AD184" i="7"/>
  <c r="AG184" i="7" s="1"/>
  <c r="AD236" i="7"/>
  <c r="AG236" i="7" s="1"/>
  <c r="AD191" i="7"/>
  <c r="AG191" i="7" s="1"/>
  <c r="AD356" i="7"/>
  <c r="AG356" i="7" s="1"/>
  <c r="AX1064" i="4"/>
  <c r="AZ1064" i="4" s="1"/>
  <c r="AX628" i="4"/>
  <c r="AZ628" i="4" s="1"/>
  <c r="AX756" i="4"/>
  <c r="AZ756" i="4" s="1"/>
  <c r="AX446" i="4"/>
  <c r="AZ446" i="4" s="1"/>
  <c r="AX549" i="4"/>
  <c r="AZ549" i="4" s="1"/>
  <c r="AX596" i="4"/>
  <c r="AZ596" i="4" s="1"/>
  <c r="AX665" i="4"/>
  <c r="AZ665" i="4" s="1"/>
  <c r="AX1005" i="4"/>
  <c r="AZ1005" i="4" s="1"/>
  <c r="AX1124" i="4"/>
  <c r="AZ1124" i="4" s="1"/>
  <c r="AX333" i="4"/>
  <c r="AZ333" i="4" s="1"/>
  <c r="AX700" i="4"/>
  <c r="AZ700" i="4" s="1"/>
  <c r="AX99" i="4"/>
  <c r="AQ20" i="4"/>
  <c r="AX329" i="4"/>
  <c r="AZ329" i="4" s="1"/>
  <c r="AX351" i="4"/>
  <c r="AZ351" i="4" s="1"/>
  <c r="AX503" i="4"/>
  <c r="AZ503" i="4" s="1"/>
  <c r="AX535" i="4"/>
  <c r="AZ535" i="4" s="1"/>
  <c r="AX567" i="4"/>
  <c r="AZ567" i="4" s="1"/>
  <c r="AX599" i="4"/>
  <c r="AZ599" i="4" s="1"/>
  <c r="AX631" i="4"/>
  <c r="AZ631" i="4" s="1"/>
  <c r="AX663" i="4"/>
  <c r="AZ663" i="4" s="1"/>
  <c r="AX695" i="4"/>
  <c r="AZ695" i="4" s="1"/>
  <c r="AX727" i="4"/>
  <c r="AZ727" i="4" s="1"/>
  <c r="AX759" i="4"/>
  <c r="AZ759" i="4" s="1"/>
  <c r="AX791" i="4"/>
  <c r="AZ791" i="4" s="1"/>
  <c r="AX823" i="4"/>
  <c r="AZ823" i="4" s="1"/>
  <c r="AX855" i="4"/>
  <c r="AZ855" i="4" s="1"/>
  <c r="AX887" i="4"/>
  <c r="AZ887" i="4" s="1"/>
  <c r="AX919" i="4"/>
  <c r="AZ919" i="4" s="1"/>
  <c r="AX951" i="4"/>
  <c r="AZ951" i="4" s="1"/>
  <c r="AX1014" i="4"/>
  <c r="AZ1014" i="4" s="1"/>
  <c r="AX1038" i="4"/>
  <c r="AZ1038" i="4" s="1"/>
  <c r="AX169" i="4"/>
  <c r="AZ169" i="4" s="1"/>
  <c r="AX191" i="4"/>
  <c r="AZ191" i="4" s="1"/>
  <c r="AX297" i="4"/>
  <c r="AZ297" i="4" s="1"/>
  <c r="AX319" i="4"/>
  <c r="AZ319" i="4" s="1"/>
  <c r="AX425" i="4"/>
  <c r="AZ425" i="4" s="1"/>
  <c r="AX447" i="4"/>
  <c r="AZ447" i="4" s="1"/>
  <c r="AX1141" i="4"/>
  <c r="AZ1141" i="4" s="1"/>
  <c r="AX178" i="4"/>
  <c r="AZ178" i="4" s="1"/>
  <c r="AX202" i="4"/>
  <c r="AZ202" i="4" s="1"/>
  <c r="AX242" i="4"/>
  <c r="AZ242" i="4" s="1"/>
  <c r="AX370" i="4"/>
  <c r="AZ370" i="4" s="1"/>
  <c r="AX434" i="4"/>
  <c r="AZ434" i="4" s="1"/>
  <c r="AX458" i="4"/>
  <c r="AZ458" i="4" s="1"/>
  <c r="AX498" i="4"/>
  <c r="AZ498" i="4" s="1"/>
  <c r="AX1058" i="4"/>
  <c r="AZ1058" i="4" s="1"/>
  <c r="AX1060" i="4"/>
  <c r="AZ1060" i="4" s="1"/>
  <c r="AX1154" i="4"/>
  <c r="AZ1154" i="4" s="1"/>
  <c r="AZ93" i="4"/>
  <c r="AX247" i="4"/>
  <c r="AZ247" i="4" s="1"/>
  <c r="AX257" i="4"/>
  <c r="AZ257" i="4" s="1"/>
  <c r="AX288" i="4"/>
  <c r="AZ288" i="4" s="1"/>
  <c r="AX1036" i="4"/>
  <c r="AZ1036" i="4" s="1"/>
  <c r="AX1078" i="4"/>
  <c r="AZ1078" i="4" s="1"/>
  <c r="AX210" i="4"/>
  <c r="AZ210" i="4" s="1"/>
  <c r="AX311" i="4"/>
  <c r="AZ311" i="4" s="1"/>
  <c r="AX449" i="4"/>
  <c r="AZ449" i="4" s="1"/>
  <c r="AX1020" i="4"/>
  <c r="AZ1020" i="4" s="1"/>
  <c r="AX1066" i="4"/>
  <c r="AZ1066" i="4" s="1"/>
  <c r="AX1094" i="4"/>
  <c r="AZ1094" i="4" s="1"/>
  <c r="AX349" i="4"/>
  <c r="AZ349" i="4" s="1"/>
  <c r="AX254" i="4"/>
  <c r="AZ254" i="4" s="1"/>
  <c r="AX718" i="4"/>
  <c r="AZ718" i="4" s="1"/>
  <c r="AX629" i="4"/>
  <c r="AZ629" i="4" s="1"/>
  <c r="AX724" i="4"/>
  <c r="AZ724" i="4" s="1"/>
  <c r="AX418" i="4"/>
  <c r="AZ418" i="4" s="1"/>
  <c r="AX421" i="4"/>
  <c r="AZ421" i="4" s="1"/>
  <c r="AX524" i="4"/>
  <c r="AZ524" i="4" s="1"/>
  <c r="AX548" i="4"/>
  <c r="AZ548" i="4" s="1"/>
  <c r="AX601" i="4"/>
  <c r="AZ601" i="4" s="1"/>
  <c r="AX613" i="4"/>
  <c r="AZ613" i="4" s="1"/>
  <c r="AX644" i="4"/>
  <c r="AZ644" i="4" s="1"/>
  <c r="AX833" i="4"/>
  <c r="AZ833" i="4" s="1"/>
  <c r="AX846" i="4"/>
  <c r="AZ846" i="4" s="1"/>
  <c r="AX873" i="4"/>
  <c r="AZ873" i="4" s="1"/>
  <c r="AX908" i="4"/>
  <c r="AZ908" i="4" s="1"/>
  <c r="AX1085" i="4"/>
  <c r="AZ1085" i="4" s="1"/>
  <c r="AX779" i="4"/>
  <c r="AZ779" i="4" s="1"/>
  <c r="AX1079" i="4"/>
  <c r="AZ1079" i="4" s="1"/>
  <c r="AX478" i="4"/>
  <c r="AZ478" i="4" s="1"/>
  <c r="AX516" i="4"/>
  <c r="AZ516" i="4" s="1"/>
  <c r="AX708" i="4"/>
  <c r="AZ708" i="4" s="1"/>
  <c r="AX729" i="4"/>
  <c r="AZ729" i="4" s="1"/>
  <c r="AX804" i="4"/>
  <c r="AZ804" i="4" s="1"/>
  <c r="AX814" i="4"/>
  <c r="AZ814" i="4" s="1"/>
  <c r="AX834" i="4"/>
  <c r="AZ834" i="4" s="1"/>
  <c r="AX781" i="4"/>
  <c r="AZ781" i="4" s="1"/>
  <c r="AX949" i="4"/>
  <c r="AZ949" i="4" s="1"/>
  <c r="AX517" i="4"/>
  <c r="AZ517" i="4" s="1"/>
  <c r="AX553" i="4"/>
  <c r="AZ553" i="4" s="1"/>
  <c r="AX805" i="4"/>
  <c r="AZ805" i="4" s="1"/>
  <c r="AX916" i="4"/>
  <c r="AZ916" i="4" s="1"/>
  <c r="AN33" i="1"/>
  <c r="BE33" i="1" s="1"/>
  <c r="AN25" i="1"/>
  <c r="BE25" i="1" s="1"/>
  <c r="AN17" i="1"/>
  <c r="BE17" i="1" s="1"/>
  <c r="AN9" i="1"/>
  <c r="BE9" i="1" s="1"/>
  <c r="AN27" i="1"/>
  <c r="BE27" i="1" s="1"/>
  <c r="AN19" i="1"/>
  <c r="BE19" i="1" s="1"/>
  <c r="AN43" i="1"/>
  <c r="BE43" i="1" s="1"/>
  <c r="AN11" i="1"/>
  <c r="BE11" i="1" s="1"/>
  <c r="AN15" i="1"/>
  <c r="BE15" i="1" s="1"/>
  <c r="AG36" i="22"/>
  <c r="AG37" i="22" s="1"/>
  <c r="AD131" i="7"/>
  <c r="AG131" i="7" s="1"/>
  <c r="AD183" i="7"/>
  <c r="AG183" i="7" s="1"/>
  <c r="AD203" i="7"/>
  <c r="AG203" i="7" s="1"/>
  <c r="AD233" i="7"/>
  <c r="AG233" i="7" s="1"/>
  <c r="AD243" i="7"/>
  <c r="AG243" i="7" s="1"/>
  <c r="AD180" i="7"/>
  <c r="AG180" i="7" s="1"/>
  <c r="AD220" i="7"/>
  <c r="AG220" i="7" s="1"/>
  <c r="AD135" i="7"/>
  <c r="AG135" i="7" s="1"/>
  <c r="AD301" i="7"/>
  <c r="AG301" i="7" s="1"/>
  <c r="AD246" i="7"/>
  <c r="AG246" i="7" s="1"/>
  <c r="AD207" i="7"/>
  <c r="AG207" i="7" s="1"/>
  <c r="AD144" i="7"/>
  <c r="AG144" i="7" s="1"/>
  <c r="AD176" i="7"/>
  <c r="AG176" i="7" s="1"/>
  <c r="AD210" i="7"/>
  <c r="AG210" i="7" s="1"/>
  <c r="AD230" i="7"/>
  <c r="AG230" i="7" s="1"/>
  <c r="AD234" i="7"/>
  <c r="AG234" i="7" s="1"/>
  <c r="AD342" i="7"/>
  <c r="AG342" i="7" s="1"/>
  <c r="AD133" i="7"/>
  <c r="AG133" i="7" s="1"/>
  <c r="AD169" i="7"/>
  <c r="AG169" i="7" s="1"/>
  <c r="AD239" i="7"/>
  <c r="AG239" i="7" s="1"/>
  <c r="AD271" i="7"/>
  <c r="AG271" i="7" s="1"/>
  <c r="AD252" i="7"/>
  <c r="AG252" i="7" s="1"/>
  <c r="U63" i="7"/>
  <c r="J64" i="10" s="1"/>
  <c r="V63" i="7"/>
  <c r="V1768" i="7"/>
  <c r="U1768" i="7"/>
  <c r="V1704" i="7"/>
  <c r="U1704" i="7"/>
  <c r="V1640" i="7"/>
  <c r="U1640" i="7"/>
  <c r="V1736" i="7"/>
  <c r="U1736" i="7"/>
  <c r="V347" i="7"/>
  <c r="U347" i="7"/>
  <c r="AD313" i="7"/>
  <c r="AG313" i="7" s="1"/>
  <c r="AD317" i="7"/>
  <c r="AG317" i="7" s="1"/>
  <c r="AD331" i="7"/>
  <c r="AG331" i="7" s="1"/>
  <c r="AD345" i="7"/>
  <c r="AG345" i="7" s="1"/>
  <c r="AD359" i="7"/>
  <c r="AG359" i="7" s="1"/>
  <c r="AD367" i="7"/>
  <c r="AG367" i="7" s="1"/>
  <c r="AD453" i="7"/>
  <c r="AG453" i="7" s="1"/>
  <c r="AD467" i="7"/>
  <c r="AG467" i="7" s="1"/>
  <c r="AD316" i="7"/>
  <c r="AG316" i="7" s="1"/>
  <c r="AD318" i="7"/>
  <c r="AG318" i="7" s="1"/>
  <c r="AD408" i="7"/>
  <c r="AG408" i="7" s="1"/>
  <c r="AD129" i="7"/>
  <c r="AG129" i="7" s="1"/>
  <c r="AD155" i="7"/>
  <c r="AG155" i="7" s="1"/>
  <c r="AD253" i="7"/>
  <c r="AG253" i="7" s="1"/>
  <c r="AD158" i="7"/>
  <c r="AG158" i="7" s="1"/>
  <c r="AD194" i="7"/>
  <c r="AG194" i="7" s="1"/>
  <c r="AD222" i="7"/>
  <c r="AG222" i="7" s="1"/>
  <c r="AD254" i="7"/>
  <c r="AG254" i="7" s="1"/>
  <c r="AD201" i="7"/>
  <c r="AG201" i="7" s="1"/>
  <c r="AD209" i="7"/>
  <c r="AG209" i="7" s="1"/>
  <c r="AD128" i="7"/>
  <c r="AG128" i="7" s="1"/>
  <c r="AD250" i="7"/>
  <c r="AG250" i="7" s="1"/>
  <c r="BE31" i="1"/>
  <c r="J36" i="22"/>
  <c r="J37" i="22" s="1"/>
  <c r="AD36" i="22"/>
  <c r="AD37" i="22" s="1"/>
  <c r="J55" i="10"/>
  <c r="AQ43" i="4"/>
  <c r="AQ16" i="4"/>
  <c r="AX138" i="4"/>
  <c r="AZ138" i="4" s="1"/>
  <c r="AX187" i="4"/>
  <c r="AZ187" i="4" s="1"/>
  <c r="AX337" i="4"/>
  <c r="AZ337" i="4" s="1"/>
  <c r="AX379" i="4"/>
  <c r="AZ379" i="4" s="1"/>
  <c r="AX394" i="4"/>
  <c r="AZ394" i="4" s="1"/>
  <c r="AX401" i="4"/>
  <c r="AZ401" i="4" s="1"/>
  <c r="AX443" i="4"/>
  <c r="AZ443" i="4" s="1"/>
  <c r="AX591" i="4"/>
  <c r="AZ591" i="4" s="1"/>
  <c r="AX719" i="4"/>
  <c r="AZ719" i="4" s="1"/>
  <c r="AX863" i="4"/>
  <c r="AZ863" i="4" s="1"/>
  <c r="AX895" i="4"/>
  <c r="AZ895" i="4" s="1"/>
  <c r="AX1199" i="4"/>
  <c r="AZ1199" i="4" s="1"/>
  <c r="AJ24" i="19"/>
  <c r="AE32" i="19"/>
  <c r="AE34" i="19"/>
  <c r="AR32" i="19"/>
  <c r="AV32" i="19" s="1"/>
  <c r="AR33" i="19"/>
  <c r="AX33" i="19" s="1"/>
  <c r="AX219" i="4"/>
  <c r="AZ219" i="4" s="1"/>
  <c r="AX356" i="4"/>
  <c r="AZ356" i="4" s="1"/>
  <c r="AX480" i="4"/>
  <c r="AZ480" i="4" s="1"/>
  <c r="AX1032" i="4"/>
  <c r="AZ1032" i="4" s="1"/>
  <c r="AC12" i="27"/>
  <c r="AB60" i="27"/>
  <c r="V11" i="7"/>
  <c r="AC79" i="27"/>
  <c r="AC63" i="27"/>
  <c r="AC47" i="27"/>
  <c r="AC31" i="27"/>
  <c r="AC15" i="27"/>
  <c r="AC68" i="27"/>
  <c r="AB88" i="27"/>
  <c r="AB40" i="27"/>
  <c r="AD89" i="7"/>
  <c r="AG89" i="7" s="1"/>
  <c r="AD81" i="7"/>
  <c r="AG81" i="7" s="1"/>
  <c r="AD73" i="7"/>
  <c r="AG73" i="7" s="1"/>
  <c r="AD41" i="7"/>
  <c r="AG41" i="7" s="1"/>
  <c r="U97" i="7"/>
  <c r="AX564" i="4"/>
  <c r="AZ564" i="4" s="1"/>
  <c r="AX692" i="4"/>
  <c r="AZ692" i="4" s="1"/>
  <c r="AX580" i="4"/>
  <c r="AZ580" i="4" s="1"/>
  <c r="AX1135" i="4"/>
  <c r="AZ1135" i="4" s="1"/>
  <c r="AX590" i="4"/>
  <c r="AZ590" i="4" s="1"/>
  <c r="AX782" i="4"/>
  <c r="AZ782" i="4" s="1"/>
  <c r="AX962" i="4"/>
  <c r="AZ962" i="4" s="1"/>
  <c r="AX1095" i="4"/>
  <c r="AZ1095" i="4" s="1"/>
  <c r="AX622" i="4"/>
  <c r="AZ622" i="4" s="1"/>
  <c r="AX770" i="4"/>
  <c r="AZ770" i="4" s="1"/>
  <c r="AX350" i="4"/>
  <c r="AZ350" i="4" s="1"/>
  <c r="AX900" i="4"/>
  <c r="AZ900" i="4" s="1"/>
  <c r="AX995" i="4"/>
  <c r="AZ995" i="4" s="1"/>
  <c r="V1837" i="7"/>
  <c r="V1754" i="7"/>
  <c r="AX952" i="4"/>
  <c r="AZ952" i="4" s="1"/>
  <c r="AX977" i="4"/>
  <c r="AZ977" i="4" s="1"/>
  <c r="AX526" i="4"/>
  <c r="AZ526" i="4" s="1"/>
  <c r="AX861" i="4"/>
  <c r="AZ861" i="4" s="1"/>
  <c r="AX1001" i="4"/>
  <c r="AZ1001" i="4" s="1"/>
  <c r="U1306" i="7"/>
  <c r="V1536" i="7"/>
  <c r="V1280" i="7"/>
  <c r="U1216" i="7"/>
  <c r="U1184" i="7"/>
  <c r="U1152" i="7"/>
  <c r="U1120" i="7"/>
  <c r="U1088" i="7"/>
  <c r="U1056" i="7"/>
  <c r="U1024" i="7"/>
  <c r="U992" i="7"/>
  <c r="U960" i="7"/>
  <c r="U928" i="7"/>
  <c r="U896" i="7"/>
  <c r="U864" i="7"/>
  <c r="U832" i="7"/>
  <c r="U800" i="7"/>
  <c r="U768" i="7"/>
  <c r="U736" i="7"/>
  <c r="U704" i="7"/>
  <c r="U672" i="7"/>
  <c r="U640" i="7"/>
  <c r="U608" i="7"/>
  <c r="U576" i="7"/>
  <c r="U544" i="7"/>
  <c r="U1472" i="7"/>
  <c r="U1792" i="7"/>
  <c r="U1562" i="7"/>
  <c r="AD145" i="7"/>
  <c r="AG145" i="7" s="1"/>
  <c r="AD171" i="7"/>
  <c r="AG171" i="7" s="1"/>
  <c r="AD199" i="7"/>
  <c r="AG199" i="7" s="1"/>
  <c r="AD132" i="7"/>
  <c r="AG132" i="7" s="1"/>
  <c r="AD214" i="7"/>
  <c r="AG214" i="7" s="1"/>
  <c r="AD232" i="7"/>
  <c r="AG232" i="7" s="1"/>
  <c r="V1576" i="7"/>
  <c r="U1576" i="7"/>
  <c r="V1512" i="7"/>
  <c r="U1512" i="7"/>
  <c r="V410" i="7"/>
  <c r="U410" i="7"/>
  <c r="V442" i="7"/>
  <c r="U442" i="7"/>
  <c r="AD343" i="7"/>
  <c r="AG343" i="7" s="1"/>
  <c r="AD373" i="7"/>
  <c r="AG373" i="7" s="1"/>
  <c r="AD383" i="7"/>
  <c r="AD405" i="7"/>
  <c r="AG405" i="7" s="1"/>
  <c r="AD447" i="7"/>
  <c r="AG447" i="7" s="1"/>
  <c r="AD457" i="7"/>
  <c r="AG457" i="7" s="1"/>
  <c r="AD344" i="7"/>
  <c r="AG344" i="7" s="1"/>
  <c r="AD382" i="7"/>
  <c r="AG382" i="7" s="1"/>
  <c r="AD398" i="7"/>
  <c r="AG398" i="7" s="1"/>
  <c r="AD259" i="7"/>
  <c r="AG259" i="7" s="1"/>
  <c r="AD321" i="7"/>
  <c r="AG321" i="7" s="1"/>
  <c r="AD351" i="7"/>
  <c r="AG351" i="7" s="1"/>
  <c r="AD409" i="7"/>
  <c r="AG409" i="7" s="1"/>
  <c r="AD258" i="7"/>
  <c r="AG258" i="7" s="1"/>
  <c r="AD284" i="7"/>
  <c r="AG284" i="7" s="1"/>
  <c r="AD368" i="7"/>
  <c r="AG368" i="7" s="1"/>
  <c r="AD137" i="7"/>
  <c r="AG137" i="7" s="1"/>
  <c r="AD149" i="7"/>
  <c r="AG149" i="7" s="1"/>
  <c r="AD161" i="7"/>
  <c r="AG161" i="7" s="1"/>
  <c r="AD179" i="7"/>
  <c r="AG179" i="7" s="1"/>
  <c r="AD193" i="7"/>
  <c r="AG193" i="7" s="1"/>
  <c r="AD219" i="7"/>
  <c r="AG219" i="7" s="1"/>
  <c r="AD146" i="7"/>
  <c r="AG146" i="7" s="1"/>
  <c r="AD166" i="7"/>
  <c r="AG166" i="7" s="1"/>
  <c r="AD170" i="7"/>
  <c r="AG170" i="7" s="1"/>
  <c r="AD186" i="7"/>
  <c r="AG186" i="7" s="1"/>
  <c r="AD196" i="7"/>
  <c r="AG196" i="7" s="1"/>
  <c r="AD206" i="7"/>
  <c r="AG206" i="7" s="1"/>
  <c r="AD218" i="7"/>
  <c r="AG218" i="7" s="1"/>
  <c r="AD242" i="7"/>
  <c r="AG242" i="7" s="1"/>
  <c r="AD248" i="7"/>
  <c r="AG248" i="7" s="1"/>
  <c r="U36" i="22"/>
  <c r="U37" i="22" s="1"/>
  <c r="AQ5" i="4"/>
  <c r="AD106" i="7"/>
  <c r="U61" i="7"/>
  <c r="J67" i="10" s="1"/>
  <c r="U113" i="7"/>
  <c r="AX989" i="4"/>
  <c r="AZ989" i="4" s="1"/>
  <c r="V1690" i="7"/>
  <c r="V1498" i="7"/>
  <c r="V1370" i="7"/>
  <c r="V1242" i="7"/>
  <c r="AX668" i="4"/>
  <c r="AZ668" i="4" s="1"/>
  <c r="AX852" i="4"/>
  <c r="AZ852" i="4" s="1"/>
  <c r="AX940" i="4"/>
  <c r="AZ940" i="4" s="1"/>
  <c r="V1728" i="7"/>
  <c r="V1200" i="7"/>
  <c r="V1168" i="7"/>
  <c r="V1136" i="7"/>
  <c r="V1104" i="7"/>
  <c r="V1072" i="7"/>
  <c r="V1040" i="7"/>
  <c r="V1008" i="7"/>
  <c r="V976" i="7"/>
  <c r="V944" i="7"/>
  <c r="V912" i="7"/>
  <c r="V880" i="7"/>
  <c r="V848" i="7"/>
  <c r="V816" i="7"/>
  <c r="V784" i="7"/>
  <c r="V752" i="7"/>
  <c r="V720" i="7"/>
  <c r="V688" i="7"/>
  <c r="V656" i="7"/>
  <c r="V624" i="7"/>
  <c r="V592" i="7"/>
  <c r="V560" i="7"/>
  <c r="V528" i="7"/>
  <c r="V1600" i="7"/>
  <c r="V1344" i="7"/>
  <c r="AD139" i="7"/>
  <c r="AG139" i="7" s="1"/>
  <c r="AD163" i="7"/>
  <c r="AG163" i="7" s="1"/>
  <c r="AD175" i="7"/>
  <c r="AG175" i="7" s="1"/>
  <c r="AD195" i="7"/>
  <c r="AG195" i="7" s="1"/>
  <c r="AD197" i="7"/>
  <c r="AG197" i="7" s="1"/>
  <c r="AD247" i="7"/>
  <c r="AG247" i="7" s="1"/>
  <c r="AD267" i="7"/>
  <c r="AG267" i="7" s="1"/>
  <c r="AD130" i="7"/>
  <c r="AG130" i="7" s="1"/>
  <c r="AD138" i="7"/>
  <c r="AG138" i="7" s="1"/>
  <c r="AD143" i="7"/>
  <c r="AG143" i="7" s="1"/>
  <c r="AD165" i="7"/>
  <c r="AG165" i="7" s="1"/>
  <c r="AD221" i="7"/>
  <c r="AG221" i="7" s="1"/>
  <c r="AD245" i="7"/>
  <c r="AG245" i="7" s="1"/>
  <c r="AD251" i="7"/>
  <c r="AG251" i="7" s="1"/>
  <c r="AD140" i="7"/>
  <c r="AG140" i="7" s="1"/>
  <c r="AD148" i="7"/>
  <c r="AG148" i="7" s="1"/>
  <c r="AD168" i="7"/>
  <c r="AG168" i="7" s="1"/>
  <c r="AD302" i="7"/>
  <c r="AG302" i="7" s="1"/>
  <c r="AD279" i="7"/>
  <c r="AG279" i="7" s="1"/>
  <c r="AD293" i="7"/>
  <c r="AG293" i="7" s="1"/>
  <c r="AD295" i="7"/>
  <c r="AG295" i="7" s="1"/>
  <c r="AD299" i="7"/>
  <c r="AG299" i="7" s="1"/>
  <c r="AD307" i="7"/>
  <c r="AG307" i="7" s="1"/>
  <c r="AD280" i="7"/>
  <c r="AG280" i="7" s="1"/>
  <c r="AD288" i="7"/>
  <c r="AG288" i="7" s="1"/>
  <c r="AD292" i="7"/>
  <c r="AG292" i="7" s="1"/>
  <c r="AD294" i="7"/>
  <c r="AG294" i="7" s="1"/>
  <c r="AD306" i="7"/>
  <c r="AG306" i="7" s="1"/>
  <c r="AD308" i="7"/>
  <c r="AG308" i="7" s="1"/>
  <c r="K14" i="10"/>
  <c r="L14" i="10"/>
  <c r="AC2" i="27"/>
  <c r="L2" i="10" s="1"/>
  <c r="AB2" i="27"/>
  <c r="V1448" i="7"/>
  <c r="U1448" i="7"/>
  <c r="V1384" i="7"/>
  <c r="U1384" i="7"/>
  <c r="V1320" i="7"/>
  <c r="U1320" i="7"/>
  <c r="V1256" i="7"/>
  <c r="U1256" i="7"/>
  <c r="V379" i="7"/>
  <c r="U379" i="7"/>
  <c r="V315" i="7"/>
  <c r="U315" i="7"/>
  <c r="V1608" i="7"/>
  <c r="U1608" i="7"/>
  <c r="V1544" i="7"/>
  <c r="U1544" i="7"/>
  <c r="V506" i="7"/>
  <c r="U506" i="7"/>
  <c r="J20" i="10" s="1"/>
  <c r="AD509" i="7"/>
  <c r="AG509" i="7" s="1"/>
  <c r="AD320" i="7"/>
  <c r="AG320" i="7" s="1"/>
  <c r="AD450" i="7"/>
  <c r="AG450" i="7" s="1"/>
  <c r="AD510" i="7"/>
  <c r="AG510" i="7" s="1"/>
  <c r="AD177" i="7"/>
  <c r="AG177" i="7" s="1"/>
  <c r="AD275" i="7"/>
  <c r="AD156" i="7"/>
  <c r="AG156" i="7" s="1"/>
  <c r="AD182" i="7"/>
  <c r="AG182" i="7" s="1"/>
  <c r="AD208" i="7"/>
  <c r="AG208" i="7" s="1"/>
  <c r="AD266" i="7"/>
  <c r="AG266" i="7" s="1"/>
  <c r="AD274" i="7"/>
  <c r="AG274" i="7" s="1"/>
  <c r="AD215" i="7"/>
  <c r="AD277" i="7"/>
  <c r="AG277" i="7" s="1"/>
  <c r="AD291" i="7"/>
  <c r="AG291" i="7" s="1"/>
  <c r="AD305" i="7"/>
  <c r="AG305" i="7" s="1"/>
  <c r="AD315" i="7"/>
  <c r="AG315" i="7" s="1"/>
  <c r="AD202" i="7"/>
  <c r="AG202" i="7" s="1"/>
  <c r="AD278" i="7"/>
  <c r="AG278" i="7" s="1"/>
  <c r="AD304" i="7"/>
  <c r="AG304" i="7" s="1"/>
  <c r="AD432" i="7"/>
  <c r="AG432" i="7" s="1"/>
  <c r="AD157" i="7"/>
  <c r="AG157" i="7" s="1"/>
  <c r="AD189" i="7"/>
  <c r="AG189" i="7" s="1"/>
  <c r="AD255" i="7"/>
  <c r="AG255" i="7" s="1"/>
  <c r="AD260" i="7"/>
  <c r="AG260" i="7" s="1"/>
  <c r="AD262" i="7"/>
  <c r="AG262" i="7" s="1"/>
  <c r="AR6" i="4"/>
  <c r="AV6" i="4" s="1"/>
  <c r="AQ30" i="4"/>
  <c r="AX193" i="4"/>
  <c r="AZ193" i="4" s="1"/>
  <c r="AX466" i="4"/>
  <c r="AZ466" i="4" s="1"/>
  <c r="AC28" i="27"/>
  <c r="AD111" i="7"/>
  <c r="AG111" i="7" s="1"/>
  <c r="AD91" i="7"/>
  <c r="AD51" i="7"/>
  <c r="AG51" i="7" s="1"/>
  <c r="U53" i="7"/>
  <c r="J75" i="10" s="1"/>
  <c r="AX365" i="4"/>
  <c r="AZ365" i="4" s="1"/>
  <c r="AX213" i="4"/>
  <c r="AZ213" i="4" s="1"/>
  <c r="AX1115" i="4"/>
  <c r="AZ1115" i="4" s="1"/>
  <c r="AX367" i="4"/>
  <c r="AZ367" i="4" s="1"/>
  <c r="AX537" i="4"/>
  <c r="AZ537" i="4" s="1"/>
  <c r="AX697" i="4"/>
  <c r="AZ697" i="4" s="1"/>
  <c r="AX812" i="4"/>
  <c r="AZ812" i="4" s="1"/>
  <c r="AX1063" i="4"/>
  <c r="AZ1063" i="4" s="1"/>
  <c r="V1626" i="7"/>
  <c r="AX508" i="4"/>
  <c r="AZ508" i="4" s="1"/>
  <c r="AX606" i="4"/>
  <c r="AZ606" i="4" s="1"/>
  <c r="AX930" i="4"/>
  <c r="AZ930" i="4" s="1"/>
  <c r="AX961" i="4"/>
  <c r="AZ961" i="4" s="1"/>
  <c r="AX1017" i="4"/>
  <c r="AZ1017" i="4" s="1"/>
  <c r="AX1033" i="4"/>
  <c r="AZ1033" i="4" s="1"/>
  <c r="AX569" i="4"/>
  <c r="AZ569" i="4" s="1"/>
  <c r="AX874" i="4"/>
  <c r="AZ874" i="4" s="1"/>
  <c r="AX885" i="4"/>
  <c r="AZ885" i="4" s="1"/>
  <c r="AX971" i="4"/>
  <c r="AZ971" i="4" s="1"/>
  <c r="AX1029" i="4"/>
  <c r="AZ1029" i="4" s="1"/>
  <c r="AX469" i="4"/>
  <c r="AZ469" i="4" s="1"/>
  <c r="AX734" i="4"/>
  <c r="AZ734" i="4" s="1"/>
  <c r="AX820" i="4"/>
  <c r="AZ820" i="4" s="1"/>
  <c r="AX1067" i="4"/>
  <c r="AZ1067" i="4" s="1"/>
  <c r="V1408" i="7"/>
  <c r="V1664" i="7"/>
  <c r="U73" i="7"/>
  <c r="J56" i="10" s="1"/>
  <c r="V73" i="7"/>
  <c r="V474" i="7"/>
  <c r="U474" i="7"/>
  <c r="J57" i="10" s="1"/>
  <c r="AR46" i="4"/>
  <c r="AW46" i="4"/>
  <c r="V1672" i="7"/>
  <c r="U1672" i="7"/>
  <c r="V1480" i="7"/>
  <c r="U1480" i="7"/>
  <c r="V1416" i="7"/>
  <c r="U1416" i="7"/>
  <c r="V1352" i="7"/>
  <c r="U1352" i="7"/>
  <c r="V1288" i="7"/>
  <c r="U1288" i="7"/>
  <c r="AD211" i="7"/>
  <c r="AG211" i="7" s="1"/>
  <c r="AD142" i="7"/>
  <c r="AG142" i="7" s="1"/>
  <c r="AD172" i="7"/>
  <c r="AG172" i="7" s="1"/>
  <c r="AD204" i="7"/>
  <c r="AG204" i="7" s="1"/>
  <c r="AD244" i="7"/>
  <c r="AG244" i="7" s="1"/>
  <c r="AD187" i="7"/>
  <c r="AG187" i="7" s="1"/>
  <c r="AD229" i="7"/>
  <c r="AG229" i="7" s="1"/>
  <c r="AD309" i="7"/>
  <c r="AG309" i="7" s="1"/>
  <c r="AD188" i="7"/>
  <c r="AG188" i="7" s="1"/>
  <c r="AD300" i="7"/>
  <c r="AG300" i="7" s="1"/>
  <c r="AD310" i="7"/>
  <c r="AG310" i="7" s="1"/>
  <c r="J9" i="10"/>
  <c r="AX116" i="4"/>
  <c r="AT15" i="4"/>
  <c r="AR20" i="4"/>
  <c r="AZ92" i="4"/>
  <c r="AZ74" i="4"/>
  <c r="AX559" i="4"/>
  <c r="AZ559" i="4" s="1"/>
  <c r="AX687" i="4"/>
  <c r="AZ687" i="4" s="1"/>
  <c r="AR16" i="19"/>
  <c r="AE30" i="19"/>
  <c r="AS32" i="19"/>
  <c r="AW32" i="19" s="1"/>
  <c r="AU22" i="19"/>
  <c r="U373" i="7"/>
  <c r="U293" i="7"/>
  <c r="AC4" i="27"/>
  <c r="V31" i="7"/>
  <c r="V24" i="7"/>
  <c r="AX199" i="4"/>
  <c r="AZ199" i="4" s="1"/>
  <c r="AB72" i="27"/>
  <c r="AD120" i="7"/>
  <c r="AG120" i="7" s="1"/>
  <c r="AD112" i="7"/>
  <c r="AG112" i="7" s="1"/>
  <c r="AD104" i="7"/>
  <c r="AG104" i="7" s="1"/>
  <c r="AD80" i="7"/>
  <c r="AG80" i="7" s="1"/>
  <c r="AD56" i="7"/>
  <c r="AG56" i="7" s="1"/>
  <c r="AD52" i="7"/>
  <c r="AG52" i="7" s="1"/>
  <c r="AD48" i="7"/>
  <c r="AG48" i="7" s="1"/>
  <c r="AD44" i="7"/>
  <c r="AG44" i="7" s="1"/>
  <c r="AD40" i="7"/>
  <c r="AG40" i="7" s="1"/>
  <c r="AD20" i="7"/>
  <c r="AG20" i="7" s="1"/>
  <c r="C62" i="22" s="1"/>
  <c r="AX386" i="4"/>
  <c r="AZ386" i="4" s="1"/>
  <c r="AX676" i="4"/>
  <c r="AZ676" i="4" s="1"/>
  <c r="AX824" i="4"/>
  <c r="AZ824" i="4" s="1"/>
  <c r="AX612" i="4"/>
  <c r="AZ612" i="4" s="1"/>
  <c r="AX654" i="4"/>
  <c r="AZ654" i="4" s="1"/>
  <c r="AX532" i="4"/>
  <c r="AZ532" i="4" s="1"/>
  <c r="AX660" i="4"/>
  <c r="AZ660" i="4" s="1"/>
  <c r="AX780" i="4"/>
  <c r="AZ780" i="4" s="1"/>
  <c r="AX842" i="4"/>
  <c r="AZ842" i="4" s="1"/>
  <c r="AX46" i="4"/>
  <c r="AZ46" i="4" s="1"/>
  <c r="AX948" i="4"/>
  <c r="AZ948" i="4" s="1"/>
  <c r="V1434" i="7"/>
  <c r="AX925" i="4"/>
  <c r="AZ925" i="4" s="1"/>
  <c r="AX970" i="4"/>
  <c r="AZ970" i="4" s="1"/>
  <c r="AX973" i="4"/>
  <c r="AZ973" i="4" s="1"/>
  <c r="AX1051" i="4"/>
  <c r="AZ1051" i="4" s="1"/>
  <c r="AX983" i="4"/>
  <c r="AZ983" i="4" s="1"/>
  <c r="AJ28" i="19"/>
  <c r="BE29" i="1"/>
  <c r="BE12" i="1"/>
  <c r="BE32" i="1"/>
  <c r="BE13" i="1"/>
  <c r="N36" i="19"/>
  <c r="AX5" i="4"/>
  <c r="AU5" i="4"/>
  <c r="AV5" i="4" s="1"/>
  <c r="AZ5" i="4" s="1"/>
  <c r="AU8" i="4"/>
  <c r="AQ13" i="4"/>
  <c r="AR13" i="4"/>
  <c r="AV13" i="4" s="1"/>
  <c r="AQ41" i="4"/>
  <c r="AR41" i="4"/>
  <c r="AQ8" i="4"/>
  <c r="AW8" i="4"/>
  <c r="AX8" i="4" s="1"/>
  <c r="AX50" i="4"/>
  <c r="AU50" i="4"/>
  <c r="AQ35" i="4"/>
  <c r="AR35" i="4"/>
  <c r="AW35" i="4"/>
  <c r="AQ48" i="4"/>
  <c r="AR48" i="4"/>
  <c r="AQ10" i="4"/>
  <c r="AR10" i="4"/>
  <c r="AZ50" i="4"/>
  <c r="AT2" i="4"/>
  <c r="AZ59" i="4"/>
  <c r="AZ67" i="4"/>
  <c r="AV8" i="4"/>
  <c r="AZ61" i="4"/>
  <c r="AW41" i="4"/>
  <c r="AW6" i="4"/>
  <c r="AX6" i="4" s="1"/>
  <c r="AZ36" i="4"/>
  <c r="AZ72" i="4"/>
  <c r="AQ31" i="4"/>
  <c r="AX35" i="4"/>
  <c r="AZ35" i="4" s="1"/>
  <c r="AR43" i="4"/>
  <c r="AZ71" i="4"/>
  <c r="AZ77" i="4"/>
  <c r="AZ79" i="4"/>
  <c r="AZ81" i="4"/>
  <c r="AX57" i="4"/>
  <c r="AZ95" i="4"/>
  <c r="AV17" i="4"/>
  <c r="AX123" i="4"/>
  <c r="AZ123" i="4" s="1"/>
  <c r="AX145" i="4"/>
  <c r="AZ145" i="4" s="1"/>
  <c r="AJ32" i="19"/>
  <c r="AW10" i="4"/>
  <c r="AZ98" i="4"/>
  <c r="AW13" i="4"/>
  <c r="AX13" i="4" s="1"/>
  <c r="AV10" i="4"/>
  <c r="AX17" i="4"/>
  <c r="AR36" i="4"/>
  <c r="AV102" i="4"/>
  <c r="AQ45" i="4"/>
  <c r="AT55" i="4"/>
  <c r="AU81" i="4"/>
  <c r="AQ89" i="4"/>
  <c r="AV42" i="4"/>
  <c r="AW97" i="4"/>
  <c r="AX97" i="4" s="1"/>
  <c r="AX161" i="4"/>
  <c r="AZ161" i="4" s="1"/>
  <c r="AX225" i="4"/>
  <c r="AZ225" i="4" s="1"/>
  <c r="AX353" i="4"/>
  <c r="AZ353" i="4" s="1"/>
  <c r="AX131" i="4"/>
  <c r="AZ131" i="4" s="1"/>
  <c r="AX195" i="4"/>
  <c r="AZ195" i="4" s="1"/>
  <c r="AX259" i="4"/>
  <c r="AZ259" i="4" s="1"/>
  <c r="AX323" i="4"/>
  <c r="AZ323" i="4" s="1"/>
  <c r="AX387" i="4"/>
  <c r="AZ387" i="4" s="1"/>
  <c r="AX451" i="4"/>
  <c r="AZ451" i="4" s="1"/>
  <c r="AX139" i="4"/>
  <c r="AZ139" i="4" s="1"/>
  <c r="AX171" i="4"/>
  <c r="AZ171" i="4" s="1"/>
  <c r="AX203" i="4"/>
  <c r="AZ203" i="4" s="1"/>
  <c r="AX235" i="4"/>
  <c r="AZ235" i="4" s="1"/>
  <c r="AX267" i="4"/>
  <c r="AZ267" i="4" s="1"/>
  <c r="AX299" i="4"/>
  <c r="AZ299" i="4" s="1"/>
  <c r="AX331" i="4"/>
  <c r="AZ331" i="4" s="1"/>
  <c r="AX363" i="4"/>
  <c r="AZ363" i="4" s="1"/>
  <c r="AX395" i="4"/>
  <c r="AZ395" i="4" s="1"/>
  <c r="AX427" i="4"/>
  <c r="AZ427" i="4" s="1"/>
  <c r="AX459" i="4"/>
  <c r="AZ459" i="4" s="1"/>
  <c r="AX491" i="4"/>
  <c r="AZ491" i="4" s="1"/>
  <c r="AR30" i="4"/>
  <c r="AV30" i="4" s="1"/>
  <c r="AQ78" i="4"/>
  <c r="AQ91" i="4"/>
  <c r="AQ103" i="4"/>
  <c r="AW107" i="4"/>
  <c r="AU67" i="4"/>
  <c r="AT53" i="4"/>
  <c r="AW30" i="4"/>
  <c r="AV16" i="4"/>
  <c r="AW20" i="4"/>
  <c r="AT86" i="4"/>
  <c r="AQ86" i="4"/>
  <c r="AQ104" i="4"/>
  <c r="AW58" i="4"/>
  <c r="AV60" i="4"/>
  <c r="AV96" i="4"/>
  <c r="AX265" i="4"/>
  <c r="AZ265" i="4" s="1"/>
  <c r="AX287" i="4"/>
  <c r="AZ287" i="4" s="1"/>
  <c r="AX990" i="4"/>
  <c r="AZ990" i="4" s="1"/>
  <c r="AX1030" i="4"/>
  <c r="AZ1030" i="4" s="1"/>
  <c r="AX1054" i="4"/>
  <c r="AZ1054" i="4" s="1"/>
  <c r="AX1070" i="4"/>
  <c r="AZ1070" i="4" s="1"/>
  <c r="AX1187" i="4"/>
  <c r="AZ1187" i="4" s="1"/>
  <c r="AW29" i="4"/>
  <c r="AQ81" i="4"/>
  <c r="AQ109" i="4"/>
  <c r="AQ42" i="4"/>
  <c r="AQ99" i="4"/>
  <c r="AQ116" i="4"/>
  <c r="AW121" i="4"/>
  <c r="AX121" i="4" s="1"/>
  <c r="AX519" i="4"/>
  <c r="AZ519" i="4" s="1"/>
  <c r="AX551" i="4"/>
  <c r="AZ551" i="4" s="1"/>
  <c r="AX583" i="4"/>
  <c r="AZ583" i="4" s="1"/>
  <c r="AX615" i="4"/>
  <c r="AZ615" i="4" s="1"/>
  <c r="AX647" i="4"/>
  <c r="AZ647" i="4" s="1"/>
  <c r="AX679" i="4"/>
  <c r="AZ679" i="4" s="1"/>
  <c r="AX711" i="4"/>
  <c r="AZ711" i="4" s="1"/>
  <c r="AX743" i="4"/>
  <c r="AZ743" i="4" s="1"/>
  <c r="AX1157" i="4"/>
  <c r="AZ1157" i="4" s="1"/>
  <c r="AR97" i="4"/>
  <c r="AV97" i="4"/>
  <c r="AQ21" i="4"/>
  <c r="AX179" i="4"/>
  <c r="AZ179" i="4" s="1"/>
  <c r="AX231" i="4"/>
  <c r="AZ231" i="4" s="1"/>
  <c r="AX359" i="4"/>
  <c r="AZ359" i="4" s="1"/>
  <c r="AX423" i="4"/>
  <c r="AZ423" i="4" s="1"/>
  <c r="AX671" i="4"/>
  <c r="AZ671" i="4" s="1"/>
  <c r="AX703" i="4"/>
  <c r="AZ703" i="4" s="1"/>
  <c r="AX935" i="4"/>
  <c r="AZ935" i="4" s="1"/>
  <c r="AX967" i="4"/>
  <c r="AZ967" i="4" s="1"/>
  <c r="AX1082" i="4"/>
  <c r="AZ1082" i="4" s="1"/>
  <c r="AQ54" i="4"/>
  <c r="AX85" i="4"/>
  <c r="AZ85" i="4" s="1"/>
  <c r="AX209" i="4"/>
  <c r="AZ209" i="4" s="1"/>
  <c r="AX266" i="4"/>
  <c r="AZ266" i="4" s="1"/>
  <c r="AX306" i="4"/>
  <c r="AZ306" i="4" s="1"/>
  <c r="AX330" i="4"/>
  <c r="AZ330" i="4" s="1"/>
  <c r="AX465" i="4"/>
  <c r="AZ465" i="4" s="1"/>
  <c r="AX927" i="4"/>
  <c r="AZ927" i="4" s="1"/>
  <c r="AX959" i="4"/>
  <c r="AZ959" i="4" s="1"/>
  <c r="AX129" i="4"/>
  <c r="AZ129" i="4" s="1"/>
  <c r="AX155" i="4"/>
  <c r="AZ155" i="4" s="1"/>
  <c r="AX305" i="4"/>
  <c r="AZ305" i="4" s="1"/>
  <c r="AX362" i="4"/>
  <c r="AZ362" i="4" s="1"/>
  <c r="AX375" i="4"/>
  <c r="AZ375" i="4" s="1"/>
  <c r="AX385" i="4"/>
  <c r="AZ385" i="4" s="1"/>
  <c r="AX411" i="4"/>
  <c r="AZ411" i="4" s="1"/>
  <c r="AX490" i="4"/>
  <c r="AZ490" i="4" s="1"/>
  <c r="AX215" i="4"/>
  <c r="AZ215" i="4" s="1"/>
  <c r="AX1145" i="4"/>
  <c r="AZ1145" i="4" s="1"/>
  <c r="AX10" i="4"/>
  <c r="AX1000" i="4"/>
  <c r="AZ1000" i="4" s="1"/>
  <c r="AX1052" i="4"/>
  <c r="AZ1052" i="4" s="1"/>
  <c r="AQ68" i="4"/>
  <c r="AQ76" i="4"/>
  <c r="AV37" i="4"/>
  <c r="AV94" i="4"/>
  <c r="AX94" i="4"/>
  <c r="AU93" i="4"/>
  <c r="AX1191" i="4"/>
  <c r="AZ1191" i="4" s="1"/>
  <c r="AX1153" i="4"/>
  <c r="AZ1153" i="4" s="1"/>
  <c r="AV3" i="4"/>
  <c r="AX338" i="4"/>
  <c r="AZ338" i="4" s="1"/>
  <c r="AX343" i="4"/>
  <c r="AZ343" i="4" s="1"/>
  <c r="AX439" i="4"/>
  <c r="AZ439" i="4" s="1"/>
  <c r="AX1084" i="4"/>
  <c r="AZ1084" i="4" s="1"/>
  <c r="AX1159" i="4"/>
  <c r="AZ1159" i="4" s="1"/>
  <c r="AX327" i="4"/>
  <c r="AZ327" i="4" s="1"/>
  <c r="AX391" i="4"/>
  <c r="AZ391" i="4" s="1"/>
  <c r="C32" i="22"/>
  <c r="AN32" i="22"/>
  <c r="V514" i="7"/>
  <c r="U514" i="7"/>
  <c r="V498" i="7"/>
  <c r="U498" i="7"/>
  <c r="J28" i="10" s="1"/>
  <c r="V482" i="7"/>
  <c r="U482" i="7"/>
  <c r="J44" i="10" s="1"/>
  <c r="V466" i="7"/>
  <c r="U466" i="7"/>
  <c r="V450" i="7"/>
  <c r="U450" i="7"/>
  <c r="V434" i="7"/>
  <c r="U434" i="7"/>
  <c r="V418" i="7"/>
  <c r="U418" i="7"/>
  <c r="V402" i="7"/>
  <c r="U402" i="7"/>
  <c r="V371" i="7"/>
  <c r="U371" i="7"/>
  <c r="V355" i="7"/>
  <c r="U355" i="7"/>
  <c r="V339" i="7"/>
  <c r="U339" i="7"/>
  <c r="V307" i="7"/>
  <c r="U307" i="7"/>
  <c r="V291" i="7"/>
  <c r="U291" i="7"/>
  <c r="V132" i="7"/>
  <c r="U132" i="7"/>
  <c r="AL36" i="22"/>
  <c r="AL37" i="22" s="1"/>
  <c r="Z36" i="22"/>
  <c r="Z37" i="22" s="1"/>
  <c r="C30" i="22"/>
  <c r="C33" i="22"/>
  <c r="V387" i="7"/>
  <c r="U387" i="7"/>
  <c r="V323" i="7"/>
  <c r="U323" i="7"/>
  <c r="V148" i="7"/>
  <c r="U148" i="7"/>
  <c r="V136" i="7"/>
  <c r="U136" i="7"/>
  <c r="U83" i="7"/>
  <c r="J45" i="10" s="1"/>
  <c r="C34" i="22"/>
  <c r="BE28" i="1"/>
  <c r="AB89" i="27"/>
  <c r="AB81" i="27"/>
  <c r="AB73" i="27"/>
  <c r="AB65" i="27"/>
  <c r="AB57" i="27"/>
  <c r="AB49" i="27"/>
  <c r="AB41" i="27"/>
  <c r="AB33" i="27"/>
  <c r="AB25" i="27"/>
  <c r="AB17" i="27"/>
  <c r="AB9" i="27"/>
  <c r="AB16" i="27"/>
  <c r="AB80" i="27"/>
  <c r="AB32" i="27"/>
  <c r="AB5" i="27"/>
  <c r="AB85" i="27"/>
  <c r="AB77" i="27"/>
  <c r="AB69" i="27"/>
  <c r="AB61" i="27"/>
  <c r="AB53" i="27"/>
  <c r="AB45" i="27"/>
  <c r="AB37" i="27"/>
  <c r="AB29" i="27"/>
  <c r="AB21" i="27"/>
  <c r="AB13" i="27"/>
  <c r="BE41" i="1"/>
  <c r="BE40" i="1"/>
  <c r="BE24" i="1"/>
  <c r="BE8" i="1"/>
  <c r="BE45" i="1"/>
  <c r="BE7" i="1"/>
  <c r="BE16" i="1"/>
  <c r="BE44" i="1"/>
  <c r="BE39" i="1"/>
  <c r="AQ23" i="4"/>
  <c r="AQ93" i="4"/>
  <c r="AX82" i="4"/>
  <c r="AU82" i="4"/>
  <c r="AU26" i="4"/>
  <c r="AQ114" i="4"/>
  <c r="AV114" i="4" s="1"/>
  <c r="AQ2" i="4"/>
  <c r="AQ101" i="4"/>
  <c r="AQ118" i="4"/>
  <c r="AU12" i="4"/>
  <c r="R13" i="19"/>
  <c r="AA13" i="19"/>
  <c r="S13" i="19"/>
  <c r="Y13" i="19"/>
  <c r="Q13" i="19"/>
  <c r="W13" i="19"/>
  <c r="AD13" i="19"/>
  <c r="AG13" i="19"/>
  <c r="P13" i="19"/>
  <c r="AT13" i="19" s="1"/>
  <c r="AI13" i="19"/>
  <c r="T13" i="19"/>
  <c r="AC13" i="19"/>
  <c r="U13" i="19"/>
  <c r="AH13" i="19"/>
  <c r="AU120" i="4"/>
  <c r="AX2" i="4"/>
  <c r="AU2" i="4"/>
  <c r="AX103" i="4"/>
  <c r="AZ103" i="4" s="1"/>
  <c r="AU103" i="4"/>
  <c r="AX107" i="4"/>
  <c r="AU107" i="4"/>
  <c r="AX21" i="4"/>
  <c r="AV21" i="4"/>
  <c r="AU21" i="4"/>
  <c r="AQ53" i="4"/>
  <c r="AU38" i="4"/>
  <c r="AX118" i="4"/>
  <c r="AU118" i="4"/>
  <c r="U48" i="7"/>
  <c r="J80" i="10" s="1"/>
  <c r="V48" i="7"/>
  <c r="U68" i="7"/>
  <c r="J60" i="10" s="1"/>
  <c r="V68" i="7"/>
  <c r="U75" i="7"/>
  <c r="J54" i="10" s="1"/>
  <c r="V75" i="7"/>
  <c r="U77" i="7"/>
  <c r="J52" i="10" s="1"/>
  <c r="V77" i="7"/>
  <c r="U79" i="7"/>
  <c r="J50" i="10" s="1"/>
  <c r="V79" i="7"/>
  <c r="U81" i="7"/>
  <c r="J48" i="10" s="1"/>
  <c r="V81" i="7"/>
  <c r="U67" i="7"/>
  <c r="J8" i="10" s="1"/>
  <c r="V67" i="7"/>
  <c r="U56" i="7"/>
  <c r="J72" i="10" s="1"/>
  <c r="V56" i="7"/>
  <c r="U88" i="7"/>
  <c r="J43" i="10" s="1"/>
  <c r="V88" i="7"/>
  <c r="U96" i="7"/>
  <c r="J35" i="10" s="1"/>
  <c r="V96" i="7"/>
  <c r="U104" i="7"/>
  <c r="J27" i="10" s="1"/>
  <c r="V104" i="7"/>
  <c r="U112" i="7"/>
  <c r="J19" i="10" s="1"/>
  <c r="V112" i="7"/>
  <c r="U49" i="7"/>
  <c r="J79" i="10" s="1"/>
  <c r="V49" i="7"/>
  <c r="U54" i="7"/>
  <c r="J74" i="10" s="1"/>
  <c r="V54" i="7"/>
  <c r="U62" i="7"/>
  <c r="J66" i="10" s="1"/>
  <c r="V62" i="7"/>
  <c r="AU113" i="4"/>
  <c r="AQ32" i="4"/>
  <c r="AR32" i="4"/>
  <c r="AW32" i="4"/>
  <c r="AQ44" i="4"/>
  <c r="AW44" i="4"/>
  <c r="AR44" i="4"/>
  <c r="AX66" i="4"/>
  <c r="AZ66" i="4" s="1"/>
  <c r="AU66" i="4"/>
  <c r="AX70" i="4"/>
  <c r="AZ70" i="4" s="1"/>
  <c r="AU70" i="4"/>
  <c r="AX86" i="4"/>
  <c r="AZ86" i="4" s="1"/>
  <c r="AU86" i="4"/>
  <c r="AQ62" i="4"/>
  <c r="AW62" i="4"/>
  <c r="AR62" i="4"/>
  <c r="AU101" i="4"/>
  <c r="AV101" i="4" s="1"/>
  <c r="AX101" i="4"/>
  <c r="AQ117" i="4"/>
  <c r="AR117" i="4"/>
  <c r="AW117" i="4"/>
  <c r="AX91" i="4"/>
  <c r="AU91" i="4"/>
  <c r="AU87" i="4"/>
  <c r="AQ11" i="4"/>
  <c r="AR11" i="4"/>
  <c r="AW11" i="4"/>
  <c r="AX11" i="4" s="1"/>
  <c r="AU3" i="4"/>
  <c r="AV27" i="19"/>
  <c r="AV16" i="19"/>
  <c r="AV31" i="19"/>
  <c r="AV24" i="19"/>
  <c r="AQ3" i="4"/>
  <c r="AW3" i="4"/>
  <c r="AX3" i="4" s="1"/>
  <c r="AR3" i="4"/>
  <c r="C57" i="22"/>
  <c r="K52" i="22"/>
  <c r="K57" i="22" s="1"/>
  <c r="U32" i="7"/>
  <c r="V32" i="7"/>
  <c r="U16" i="7"/>
  <c r="V16" i="7"/>
  <c r="U10" i="7"/>
  <c r="V10" i="7"/>
  <c r="AC142" i="27"/>
  <c r="AB142" i="27"/>
  <c r="AC110" i="27"/>
  <c r="AB110" i="27"/>
  <c r="AC78" i="27"/>
  <c r="AB78" i="27"/>
  <c r="AC46" i="27"/>
  <c r="L51" i="10" s="1"/>
  <c r="AB46" i="27"/>
  <c r="AC14" i="27"/>
  <c r="AB14" i="27"/>
  <c r="AB13" i="19"/>
  <c r="X13" i="19"/>
  <c r="Z13" i="19"/>
  <c r="V13" i="19"/>
  <c r="AF13" i="19"/>
  <c r="U35" i="7"/>
  <c r="V35" i="7"/>
  <c r="U18" i="7"/>
  <c r="V18" i="7"/>
  <c r="U8" i="7"/>
  <c r="V8" i="7"/>
  <c r="AC154" i="27"/>
  <c r="AB154" i="27"/>
  <c r="AC122" i="27"/>
  <c r="AB122" i="27"/>
  <c r="AC94" i="27"/>
  <c r="AB94" i="27"/>
  <c r="AC58" i="27"/>
  <c r="AB58" i="27"/>
  <c r="AC26" i="27"/>
  <c r="AB26" i="27"/>
  <c r="Y36" i="22"/>
  <c r="Y37" i="22" s="1"/>
  <c r="BE37" i="1"/>
  <c r="AU121" i="4"/>
  <c r="AX40" i="4"/>
  <c r="AE16" i="19"/>
  <c r="AJ16" i="19" s="1"/>
  <c r="AJ29" i="19"/>
  <c r="AJ21" i="19"/>
  <c r="AR15" i="19"/>
  <c r="AE35" i="19"/>
  <c r="AJ35" i="19" s="1"/>
  <c r="AE19" i="19"/>
  <c r="AJ19" i="19" s="1"/>
  <c r="AS27" i="19"/>
  <c r="AY27" i="19" s="1"/>
  <c r="AS20" i="19"/>
  <c r="AW20" i="19" s="1"/>
  <c r="AT112" i="4"/>
  <c r="AS16" i="19"/>
  <c r="AU33" i="19"/>
  <c r="AT63" i="4"/>
  <c r="AV118" i="4"/>
  <c r="AZ118" i="4" s="1"/>
  <c r="AX1105" i="4"/>
  <c r="AZ1105" i="4" s="1"/>
  <c r="AE18" i="19"/>
  <c r="AJ18" i="19" s="1"/>
  <c r="AX984" i="4"/>
  <c r="AZ984" i="4" s="1"/>
  <c r="AX1004" i="4"/>
  <c r="AZ1004" i="4" s="1"/>
  <c r="AX1018" i="4"/>
  <c r="AZ1018" i="4" s="1"/>
  <c r="AX1179" i="4"/>
  <c r="AZ1179" i="4" s="1"/>
  <c r="AX1152" i="4"/>
  <c r="AZ1152" i="4" s="1"/>
  <c r="AX1102" i="4"/>
  <c r="AZ1102" i="4" s="1"/>
  <c r="AX455" i="4"/>
  <c r="AZ455" i="4" s="1"/>
  <c r="AX263" i="4"/>
  <c r="AZ263" i="4" s="1"/>
  <c r="D57" i="22"/>
  <c r="L52" i="22"/>
  <c r="E52" i="22"/>
  <c r="E54" i="22"/>
  <c r="L54" i="22"/>
  <c r="M54" i="22" s="1"/>
  <c r="U65" i="7"/>
  <c r="J62" i="10" s="1"/>
  <c r="V65" i="7"/>
  <c r="U82" i="7"/>
  <c r="J14" i="10" s="1"/>
  <c r="V82" i="7"/>
  <c r="U94" i="7"/>
  <c r="J37" i="10" s="1"/>
  <c r="V94" i="7"/>
  <c r="U102" i="7"/>
  <c r="J29" i="10" s="1"/>
  <c r="V102" i="7"/>
  <c r="U110" i="7"/>
  <c r="J21" i="10" s="1"/>
  <c r="V110" i="7"/>
  <c r="U117" i="7"/>
  <c r="V117" i="7"/>
  <c r="U119" i="7"/>
  <c r="J10" i="10" s="1"/>
  <c r="V119" i="7"/>
  <c r="U121" i="7"/>
  <c r="J7" i="10" s="1"/>
  <c r="V121" i="7"/>
  <c r="U123" i="7"/>
  <c r="J5" i="10" s="1"/>
  <c r="V123" i="7"/>
  <c r="U125" i="7"/>
  <c r="J3" i="10" s="1"/>
  <c r="V125" i="7"/>
  <c r="AU51" i="4"/>
  <c r="AX51" i="4"/>
  <c r="AZ51" i="4" s="1"/>
  <c r="AU15" i="4"/>
  <c r="AQ12" i="4"/>
  <c r="AW12" i="4"/>
  <c r="AX12" i="4" s="1"/>
  <c r="AX16" i="4"/>
  <c r="AU16" i="4"/>
  <c r="AU28" i="4"/>
  <c r="AV28" i="4" s="1"/>
  <c r="AW28" i="4"/>
  <c r="AX28" i="4" s="1"/>
  <c r="AQ28" i="4"/>
  <c r="AV44" i="4"/>
  <c r="AT44" i="4"/>
  <c r="AQ102" i="4"/>
  <c r="AW102" i="4"/>
  <c r="AX102" i="4" s="1"/>
  <c r="AR102" i="4"/>
  <c r="AQ120" i="4"/>
  <c r="AR120" i="4"/>
  <c r="AV120" i="4" s="1"/>
  <c r="AW120" i="4"/>
  <c r="AX120" i="4" s="1"/>
  <c r="AT58" i="4"/>
  <c r="AV58" i="4"/>
  <c r="AX60" i="4"/>
  <c r="AU60" i="4"/>
  <c r="AU96" i="4"/>
  <c r="AX96" i="4"/>
  <c r="AX29" i="4"/>
  <c r="AU29" i="4"/>
  <c r="AQ69" i="4"/>
  <c r="AR69" i="4"/>
  <c r="AW69" i="4"/>
  <c r="AQ73" i="4"/>
  <c r="AW73" i="4"/>
  <c r="AQ38" i="4"/>
  <c r="AR38" i="4"/>
  <c r="AW38" i="4"/>
  <c r="AX38" i="4" s="1"/>
  <c r="AU42" i="4"/>
  <c r="AQ100" i="4"/>
  <c r="AR100" i="4"/>
  <c r="AW100" i="4"/>
  <c r="AX100" i="4" s="1"/>
  <c r="AU7" i="4"/>
  <c r="AV7" i="4" s="1"/>
  <c r="AU27" i="4"/>
  <c r="AU54" i="4"/>
  <c r="AX32" i="19"/>
  <c r="AV22" i="19"/>
  <c r="AY23" i="19"/>
  <c r="AX23" i="19"/>
  <c r="AW23" i="19"/>
  <c r="AV23" i="19"/>
  <c r="AX28" i="19"/>
  <c r="AW28" i="19"/>
  <c r="AV28" i="19"/>
  <c r="E55" i="22"/>
  <c r="L55" i="22"/>
  <c r="M55" i="22" s="1"/>
  <c r="U44" i="7"/>
  <c r="V44" i="7"/>
  <c r="U34" i="7"/>
  <c r="V34" i="7"/>
  <c r="AC150" i="27"/>
  <c r="AB150" i="27"/>
  <c r="AC118" i="27"/>
  <c r="AB118" i="27"/>
  <c r="AC86" i="27"/>
  <c r="AB86" i="27"/>
  <c r="AC54" i="27"/>
  <c r="AB54" i="27"/>
  <c r="AC22" i="27"/>
  <c r="AB22" i="27"/>
  <c r="U36" i="7"/>
  <c r="V36" i="7"/>
  <c r="AC158" i="27"/>
  <c r="AB158" i="27"/>
  <c r="AC130" i="27"/>
  <c r="AB130" i="27"/>
  <c r="AC98" i="27"/>
  <c r="L53" i="10" s="1"/>
  <c r="AB98" i="27"/>
  <c r="AC66" i="27"/>
  <c r="AB66" i="27"/>
  <c r="AC34" i="27"/>
  <c r="AB34" i="27"/>
  <c r="AC6" i="27"/>
  <c r="AB6" i="27"/>
  <c r="O7" i="20"/>
  <c r="M6" i="20"/>
  <c r="BE20" i="1"/>
  <c r="AB36" i="22"/>
  <c r="AB37" i="22" s="1"/>
  <c r="P36" i="22"/>
  <c r="P37" i="22" s="1"/>
  <c r="AK36" i="22"/>
  <c r="AK37" i="22" s="1"/>
  <c r="T36" i="22"/>
  <c r="T37" i="22" s="1"/>
  <c r="H27" i="22"/>
  <c r="H29" i="22"/>
  <c r="C21" i="22"/>
  <c r="I36" i="22"/>
  <c r="I37" i="22" s="1"/>
  <c r="AX122" i="4"/>
  <c r="AZ122" i="4" s="1"/>
  <c r="AX154" i="4"/>
  <c r="AZ154" i="4" s="1"/>
  <c r="AX186" i="4"/>
  <c r="AZ186" i="4" s="1"/>
  <c r="AX218" i="4"/>
  <c r="AZ218" i="4" s="1"/>
  <c r="AX250" i="4"/>
  <c r="AZ250" i="4" s="1"/>
  <c r="AX282" i="4"/>
  <c r="AZ282" i="4" s="1"/>
  <c r="AX314" i="4"/>
  <c r="AZ314" i="4" s="1"/>
  <c r="AX346" i="4"/>
  <c r="AZ346" i="4" s="1"/>
  <c r="AX378" i="4"/>
  <c r="AZ378" i="4" s="1"/>
  <c r="AX410" i="4"/>
  <c r="AZ410" i="4" s="1"/>
  <c r="AX442" i="4"/>
  <c r="AZ442" i="4" s="1"/>
  <c r="AX474" i="4"/>
  <c r="AZ474" i="4" s="1"/>
  <c r="AU111" i="4"/>
  <c r="AW4" i="4"/>
  <c r="AX4" i="4" s="1"/>
  <c r="AT32" i="4"/>
  <c r="AQ34" i="4"/>
  <c r="AT110" i="4"/>
  <c r="AR58" i="4"/>
  <c r="AX982" i="4"/>
  <c r="AZ982" i="4" s="1"/>
  <c r="AX1006" i="4"/>
  <c r="AZ1006" i="4" s="1"/>
  <c r="AX1046" i="4"/>
  <c r="AZ1046" i="4" s="1"/>
  <c r="AX1086" i="4"/>
  <c r="AZ1086" i="4" s="1"/>
  <c r="AX1171" i="4"/>
  <c r="AZ1171" i="4" s="1"/>
  <c r="AU9" i="4"/>
  <c r="AV9" i="4" s="1"/>
  <c r="AZ9" i="4" s="1"/>
  <c r="AQ29" i="4"/>
  <c r="AQ39" i="4"/>
  <c r="AX41" i="4"/>
  <c r="AZ41" i="4" s="1"/>
  <c r="AQ57" i="4"/>
  <c r="AV99" i="4"/>
  <c r="AZ99" i="4" s="1"/>
  <c r="AX289" i="4"/>
  <c r="AZ289" i="4" s="1"/>
  <c r="AX417" i="4"/>
  <c r="AZ417" i="4" s="1"/>
  <c r="AX481" i="4"/>
  <c r="AZ481" i="4" s="1"/>
  <c r="AX807" i="4"/>
  <c r="AZ807" i="4" s="1"/>
  <c r="AX839" i="4"/>
  <c r="AZ839" i="4" s="1"/>
  <c r="AX1175" i="4"/>
  <c r="AZ1175" i="4" s="1"/>
  <c r="AR54" i="4"/>
  <c r="AX623" i="4"/>
  <c r="AZ623" i="4" s="1"/>
  <c r="AX751" i="4"/>
  <c r="AZ751" i="4" s="1"/>
  <c r="AX994" i="4"/>
  <c r="AZ994" i="4" s="1"/>
  <c r="AX996" i="4"/>
  <c r="AZ996" i="4" s="1"/>
  <c r="AX1138" i="4"/>
  <c r="AZ1138" i="4" s="1"/>
  <c r="AX1106" i="4"/>
  <c r="AZ1106" i="4" s="1"/>
  <c r="AX146" i="4"/>
  <c r="AZ146" i="4" s="1"/>
  <c r="AX151" i="4"/>
  <c r="AZ151" i="4" s="1"/>
  <c r="AX402" i="4"/>
  <c r="AZ402" i="4" s="1"/>
  <c r="AX407" i="4"/>
  <c r="AZ407" i="4" s="1"/>
  <c r="AX1002" i="4"/>
  <c r="AZ1002" i="4" s="1"/>
  <c r="AX1104" i="4"/>
  <c r="AZ1104" i="4" s="1"/>
  <c r="AS31" i="19"/>
  <c r="AW31" i="19" s="1"/>
  <c r="AR34" i="19"/>
  <c r="AU18" i="19"/>
  <c r="AE20" i="19"/>
  <c r="AJ20" i="19" s="1"/>
  <c r="AE17" i="19"/>
  <c r="AJ17" i="19" s="1"/>
  <c r="AR18" i="19"/>
  <c r="AE31" i="19"/>
  <c r="AJ31" i="19" s="1"/>
  <c r="AE15" i="19"/>
  <c r="AJ15" i="19" s="1"/>
  <c r="AR26" i="19"/>
  <c r="AS34" i="19"/>
  <c r="AS30" i="19"/>
  <c r="AX30" i="19" s="1"/>
  <c r="AS26" i="19"/>
  <c r="AS22" i="19"/>
  <c r="AW22" i="19" s="1"/>
  <c r="AS18" i="19"/>
  <c r="AX183" i="4"/>
  <c r="AZ183" i="4" s="1"/>
  <c r="AX228" i="4"/>
  <c r="AZ228" i="4" s="1"/>
  <c r="AX298" i="4"/>
  <c r="AZ298" i="4" s="1"/>
  <c r="AX321" i="4"/>
  <c r="AZ321" i="4" s="1"/>
  <c r="AX352" i="4"/>
  <c r="AZ352" i="4" s="1"/>
  <c r="AX426" i="4"/>
  <c r="AZ426" i="4" s="1"/>
  <c r="AX986" i="4"/>
  <c r="AZ986" i="4" s="1"/>
  <c r="AX1121" i="4"/>
  <c r="AZ1121" i="4" s="1"/>
  <c r="AX988" i="4"/>
  <c r="AZ988" i="4" s="1"/>
  <c r="AS24" i="19"/>
  <c r="AW24" i="19" s="1"/>
  <c r="AX135" i="4"/>
  <c r="AZ135" i="4" s="1"/>
  <c r="AT56" i="4"/>
  <c r="N64" i="22"/>
  <c r="G63" i="22"/>
  <c r="M64" i="22"/>
  <c r="I65" i="22"/>
  <c r="H62" i="22"/>
  <c r="K63" i="22"/>
  <c r="F64" i="22"/>
  <c r="M65" i="22"/>
  <c r="G62" i="22"/>
  <c r="D63" i="22"/>
  <c r="E64" i="22"/>
  <c r="F65" i="22"/>
  <c r="L56" i="22"/>
  <c r="M56" i="22" s="1"/>
  <c r="E56" i="22"/>
  <c r="U52" i="7"/>
  <c r="J76" i="10" s="1"/>
  <c r="V52" i="7"/>
  <c r="U60" i="7"/>
  <c r="J68" i="10" s="1"/>
  <c r="V60" i="7"/>
  <c r="U92" i="7"/>
  <c r="J39" i="10" s="1"/>
  <c r="V92" i="7"/>
  <c r="U100" i="7"/>
  <c r="J31" i="10" s="1"/>
  <c r="V100" i="7"/>
  <c r="U108" i="7"/>
  <c r="J23" i="10" s="1"/>
  <c r="V108" i="7"/>
  <c r="U116" i="7"/>
  <c r="J15" i="10" s="1"/>
  <c r="V116" i="7"/>
  <c r="U40" i="7"/>
  <c r="J65" i="10" s="1"/>
  <c r="V40" i="7"/>
  <c r="U50" i="7"/>
  <c r="J78" i="10" s="1"/>
  <c r="V50" i="7"/>
  <c r="U58" i="7"/>
  <c r="J70" i="10" s="1"/>
  <c r="V58" i="7"/>
  <c r="U71" i="7"/>
  <c r="J58" i="10" s="1"/>
  <c r="V71" i="7"/>
  <c r="U84" i="7"/>
  <c r="J47" i="10" s="1"/>
  <c r="V84" i="7"/>
  <c r="AQ18" i="4"/>
  <c r="AW18" i="4"/>
  <c r="AX18" i="4" s="1"/>
  <c r="AZ18" i="4" s="1"/>
  <c r="AR18" i="4"/>
  <c r="AQ24" i="4"/>
  <c r="AR24" i="4"/>
  <c r="AQ40" i="4"/>
  <c r="AR40" i="4"/>
  <c r="AX68" i="4"/>
  <c r="AZ68" i="4" s="1"/>
  <c r="AU68" i="4"/>
  <c r="AU76" i="4"/>
  <c r="AQ84" i="4"/>
  <c r="AV84" i="4" s="1"/>
  <c r="AW84" i="4"/>
  <c r="AX84" i="4" s="1"/>
  <c r="AQ88" i="4"/>
  <c r="AR88" i="4"/>
  <c r="AW88" i="4"/>
  <c r="AX90" i="4"/>
  <c r="AZ90" i="4" s="1"/>
  <c r="AU90" i="4"/>
  <c r="AQ15" i="4"/>
  <c r="AW15" i="4"/>
  <c r="AX15" i="4" s="1"/>
  <c r="AZ15" i="4" s="1"/>
  <c r="AQ19" i="4"/>
  <c r="AR19" i="4"/>
  <c r="AW19" i="4"/>
  <c r="AX19" i="4" s="1"/>
  <c r="AQ55" i="4"/>
  <c r="AR55" i="4"/>
  <c r="AQ83" i="4"/>
  <c r="AR83" i="4"/>
  <c r="AW83" i="4"/>
  <c r="AX83" i="4" s="1"/>
  <c r="AZ83" i="4" s="1"/>
  <c r="AQ113" i="4"/>
  <c r="AW113" i="4"/>
  <c r="AX113" i="4" s="1"/>
  <c r="AZ113" i="4" s="1"/>
  <c r="AQ115" i="4"/>
  <c r="AW115" i="4"/>
  <c r="AR115" i="4"/>
  <c r="AQ119" i="4"/>
  <c r="AR119" i="4"/>
  <c r="AV119" i="4" s="1"/>
  <c r="AW119" i="4"/>
  <c r="AX119" i="4" s="1"/>
  <c r="AQ7" i="4"/>
  <c r="AR7" i="4"/>
  <c r="AW7" i="4"/>
  <c r="AX7" i="4" s="1"/>
  <c r="AQ87" i="4"/>
  <c r="AW87" i="4"/>
  <c r="AX87" i="4" s="1"/>
  <c r="AZ87" i="4" s="1"/>
  <c r="AQ63" i="4"/>
  <c r="AW63" i="4"/>
  <c r="U41" i="7"/>
  <c r="V41" i="7"/>
  <c r="U6" i="7"/>
  <c r="V6" i="7"/>
  <c r="AC126" i="27"/>
  <c r="AB126" i="27"/>
  <c r="AC90" i="27"/>
  <c r="AB90" i="27"/>
  <c r="AC62" i="27"/>
  <c r="AB62" i="27"/>
  <c r="AC30" i="27"/>
  <c r="AB30" i="27"/>
  <c r="AQ22" i="4"/>
  <c r="AW22" i="4"/>
  <c r="AX22" i="4" s="1"/>
  <c r="U37" i="7"/>
  <c r="V37" i="7"/>
  <c r="U30" i="7"/>
  <c r="V30" i="7"/>
  <c r="U12" i="7"/>
  <c r="V12" i="7"/>
  <c r="AC138" i="27"/>
  <c r="AB138" i="27"/>
  <c r="AC106" i="27"/>
  <c r="AB106" i="27"/>
  <c r="AC74" i="27"/>
  <c r="AB74" i="27"/>
  <c r="AC38" i="27"/>
  <c r="AB38" i="27"/>
  <c r="AC10" i="27"/>
  <c r="AB10" i="27"/>
  <c r="BE21" i="1"/>
  <c r="M62" i="22"/>
  <c r="H65" i="22"/>
  <c r="P61" i="22"/>
  <c r="BE36" i="1"/>
  <c r="N63" i="22"/>
  <c r="C61" i="22"/>
  <c r="N36" i="22"/>
  <c r="N37" i="22" s="1"/>
  <c r="AJ36" i="22"/>
  <c r="AJ37" i="22" s="1"/>
  <c r="C35" i="22"/>
  <c r="H26" i="22"/>
  <c r="AX47" i="4"/>
  <c r="AZ47" i="4" s="1"/>
  <c r="AX163" i="4"/>
  <c r="AZ163" i="4" s="1"/>
  <c r="AX227" i="4"/>
  <c r="AZ227" i="4" s="1"/>
  <c r="AX291" i="4"/>
  <c r="AZ291" i="4" s="1"/>
  <c r="AX355" i="4"/>
  <c r="AZ355" i="4" s="1"/>
  <c r="AX419" i="4"/>
  <c r="AZ419" i="4" s="1"/>
  <c r="AX483" i="4"/>
  <c r="AZ483" i="4" s="1"/>
  <c r="AX1170" i="4"/>
  <c r="AZ1170" i="4" s="1"/>
  <c r="AU25" i="4"/>
  <c r="AU99" i="4"/>
  <c r="AU83" i="4"/>
  <c r="AU71" i="4"/>
  <c r="AU57" i="4"/>
  <c r="AR4" i="4"/>
  <c r="AR34" i="4"/>
  <c r="AQ36" i="4"/>
  <c r="AW76" i="4"/>
  <c r="AX76" i="4" s="1"/>
  <c r="AZ76" i="4" s="1"/>
  <c r="AT88" i="4"/>
  <c r="AR104" i="4"/>
  <c r="AV104" i="4" s="1"/>
  <c r="AT106" i="4"/>
  <c r="AW108" i="4"/>
  <c r="AX108" i="4" s="1"/>
  <c r="AV108" i="4"/>
  <c r="AQ110" i="4"/>
  <c r="AX114" i="4"/>
  <c r="AQ96" i="4"/>
  <c r="AX137" i="4"/>
  <c r="AZ137" i="4" s="1"/>
  <c r="AX159" i="4"/>
  <c r="AZ159" i="4" s="1"/>
  <c r="AX393" i="4"/>
  <c r="AZ393" i="4" s="1"/>
  <c r="AX415" i="4"/>
  <c r="AZ415" i="4" s="1"/>
  <c r="AX998" i="4"/>
  <c r="AZ998" i="4" s="1"/>
  <c r="AX1022" i="4"/>
  <c r="AZ1022" i="4" s="1"/>
  <c r="AX1062" i="4"/>
  <c r="AZ1062" i="4" s="1"/>
  <c r="AV2" i="4"/>
  <c r="AZ2" i="4" s="1"/>
  <c r="AU23" i="4"/>
  <c r="AV23" i="4" s="1"/>
  <c r="AZ23" i="4" s="1"/>
  <c r="AU45" i="4"/>
  <c r="AV45" i="4" s="1"/>
  <c r="AZ45" i="4" s="1"/>
  <c r="AR73" i="4"/>
  <c r="AQ75" i="4"/>
  <c r="AT105" i="4"/>
  <c r="AT109" i="4"/>
  <c r="AX30" i="4"/>
  <c r="AV57" i="4"/>
  <c r="AZ57" i="4" s="1"/>
  <c r="AV80" i="4"/>
  <c r="AQ94" i="4"/>
  <c r="AU116" i="4"/>
  <c r="AV116" i="4" s="1"/>
  <c r="AZ116" i="4" s="1"/>
  <c r="AQ121" i="4"/>
  <c r="AV121" i="4" s="1"/>
  <c r="AX127" i="4"/>
  <c r="AZ127" i="4" s="1"/>
  <c r="AX233" i="4"/>
  <c r="AZ233" i="4" s="1"/>
  <c r="AX255" i="4"/>
  <c r="AZ255" i="4" s="1"/>
  <c r="AX361" i="4"/>
  <c r="AZ361" i="4" s="1"/>
  <c r="AX383" i="4"/>
  <c r="AZ383" i="4" s="1"/>
  <c r="AX489" i="4"/>
  <c r="AZ489" i="4" s="1"/>
  <c r="AU97" i="4"/>
  <c r="AX132" i="4"/>
  <c r="AZ132" i="4" s="1"/>
  <c r="AX196" i="4"/>
  <c r="AZ196" i="4" s="1"/>
  <c r="AX243" i="4"/>
  <c r="AZ243" i="4" s="1"/>
  <c r="AX295" i="4"/>
  <c r="AZ295" i="4" s="1"/>
  <c r="AX307" i="4"/>
  <c r="AZ307" i="4" s="1"/>
  <c r="AX371" i="4"/>
  <c r="AZ371" i="4" s="1"/>
  <c r="AX435" i="4"/>
  <c r="AZ435" i="4" s="1"/>
  <c r="AX487" i="4"/>
  <c r="AZ487" i="4" s="1"/>
  <c r="AX511" i="4"/>
  <c r="AZ511" i="4" s="1"/>
  <c r="AX735" i="4"/>
  <c r="AZ735" i="4" s="1"/>
  <c r="AX775" i="4"/>
  <c r="AZ775" i="4" s="1"/>
  <c r="AX978" i="4"/>
  <c r="AZ978" i="4" s="1"/>
  <c r="AX980" i="4"/>
  <c r="AZ980" i="4" s="1"/>
  <c r="AX1042" i="4"/>
  <c r="AZ1042" i="4" s="1"/>
  <c r="AX1044" i="4"/>
  <c r="AZ1044" i="4" s="1"/>
  <c r="AX1074" i="4"/>
  <c r="AZ1074" i="4" s="1"/>
  <c r="AX1090" i="4"/>
  <c r="AZ1090" i="4" s="1"/>
  <c r="AT49" i="4"/>
  <c r="AV54" i="4"/>
  <c r="AW54" i="4"/>
  <c r="AX54" i="4" s="1"/>
  <c r="AX527" i="4"/>
  <c r="AZ527" i="4" s="1"/>
  <c r="AX655" i="4"/>
  <c r="AZ655" i="4" s="1"/>
  <c r="AX767" i="4"/>
  <c r="AZ767" i="4" s="1"/>
  <c r="AX1026" i="4"/>
  <c r="AZ1026" i="4" s="1"/>
  <c r="AX1028" i="4"/>
  <c r="AZ1028" i="4" s="1"/>
  <c r="AX1122" i="4"/>
  <c r="AZ1122" i="4" s="1"/>
  <c r="AX164" i="4"/>
  <c r="AZ164" i="4" s="1"/>
  <c r="AX234" i="4"/>
  <c r="AZ234" i="4" s="1"/>
  <c r="AX274" i="4"/>
  <c r="AZ274" i="4" s="1"/>
  <c r="AX279" i="4"/>
  <c r="AZ279" i="4" s="1"/>
  <c r="AX283" i="4"/>
  <c r="AZ283" i="4" s="1"/>
  <c r="AX420" i="4"/>
  <c r="AZ420" i="4" s="1"/>
  <c r="AX1050" i="4"/>
  <c r="AZ1050" i="4" s="1"/>
  <c r="AJ34" i="19"/>
  <c r="AU34" i="19"/>
  <c r="AJ33" i="19"/>
  <c r="AJ30" i="19"/>
  <c r="AE27" i="19"/>
  <c r="AJ27" i="19" s="1"/>
  <c r="AR35" i="19"/>
  <c r="AR19" i="19"/>
  <c r="AU32" i="19"/>
  <c r="AU28" i="19"/>
  <c r="AY28" i="19" s="1"/>
  <c r="AU24" i="19"/>
  <c r="AU20" i="19"/>
  <c r="AU16" i="19"/>
  <c r="AX224" i="4"/>
  <c r="AZ224" i="4" s="1"/>
  <c r="AX241" i="4"/>
  <c r="AZ241" i="4" s="1"/>
  <c r="AX369" i="4"/>
  <c r="AZ369" i="4" s="1"/>
  <c r="AX471" i="4"/>
  <c r="AZ471" i="4" s="1"/>
  <c r="AX475" i="4"/>
  <c r="AZ475" i="4" s="1"/>
  <c r="AX484" i="4"/>
  <c r="AZ484" i="4" s="1"/>
  <c r="AX497" i="4"/>
  <c r="AZ497" i="4" s="1"/>
  <c r="O36" i="19"/>
  <c r="U39" i="7"/>
  <c r="V39" i="7"/>
  <c r="L53" i="22"/>
  <c r="M53" i="22" s="1"/>
  <c r="E53" i="22"/>
  <c r="U85" i="7"/>
  <c r="J13" i="10" s="1"/>
  <c r="V85" i="7"/>
  <c r="U90" i="7"/>
  <c r="J41" i="10" s="1"/>
  <c r="V90" i="7"/>
  <c r="U98" i="7"/>
  <c r="J33" i="10" s="1"/>
  <c r="V98" i="7"/>
  <c r="U106" i="7"/>
  <c r="J25" i="10" s="1"/>
  <c r="V106" i="7"/>
  <c r="U114" i="7"/>
  <c r="J17" i="10" s="1"/>
  <c r="V114" i="7"/>
  <c r="U126" i="7"/>
  <c r="J2" i="10" s="1"/>
  <c r="V126" i="7"/>
  <c r="AU37" i="4"/>
  <c r="AX37" i="4"/>
  <c r="AV115" i="4"/>
  <c r="AT115" i="4"/>
  <c r="AQ33" i="4"/>
  <c r="AR33" i="4"/>
  <c r="AX78" i="4"/>
  <c r="AZ78" i="4" s="1"/>
  <c r="AU78" i="4"/>
  <c r="AX53" i="4"/>
  <c r="AU53" i="4"/>
  <c r="AU34" i="4"/>
  <c r="AX34" i="4"/>
  <c r="AU108" i="4"/>
  <c r="AV62" i="4"/>
  <c r="AT62" i="4"/>
  <c r="AQ82" i="4"/>
  <c r="AR82" i="4"/>
  <c r="AQ25" i="4"/>
  <c r="AW25" i="4"/>
  <c r="AX25" i="4" s="1"/>
  <c r="AU55" i="4"/>
  <c r="AX55" i="4"/>
  <c r="AX117" i="4"/>
  <c r="AZ117" i="4" s="1"/>
  <c r="AU117" i="4"/>
  <c r="AQ14" i="4"/>
  <c r="AW14" i="4"/>
  <c r="AX14" i="4" s="1"/>
  <c r="AR14" i="4"/>
  <c r="AV14" i="4" s="1"/>
  <c r="AQ111" i="4"/>
  <c r="AR111" i="4"/>
  <c r="AV111" i="4" s="1"/>
  <c r="AW111" i="4"/>
  <c r="AX111" i="4" s="1"/>
  <c r="AQ27" i="4"/>
  <c r="AW27" i="4"/>
  <c r="AX27" i="4" s="1"/>
  <c r="AZ27" i="4" s="1"/>
  <c r="AU11" i="4"/>
  <c r="AV11" i="4" s="1"/>
  <c r="AQ26" i="4"/>
  <c r="AV26" i="4" s="1"/>
  <c r="AW26" i="4"/>
  <c r="AX26" i="4" s="1"/>
  <c r="AV20" i="19"/>
  <c r="AV30" i="19"/>
  <c r="AY33" i="19"/>
  <c r="AW33" i="19"/>
  <c r="AX17" i="19"/>
  <c r="AW17" i="19"/>
  <c r="AV17" i="19"/>
  <c r="AQ112" i="4"/>
  <c r="AW112" i="4"/>
  <c r="U42" i="7"/>
  <c r="V42" i="7"/>
  <c r="AC134" i="27"/>
  <c r="AB134" i="27"/>
  <c r="AC102" i="27"/>
  <c r="AB102" i="27"/>
  <c r="AC70" i="27"/>
  <c r="AB70" i="27"/>
  <c r="AC42" i="27"/>
  <c r="L17" i="10" s="1"/>
  <c r="AB42" i="27"/>
  <c r="U33" i="7"/>
  <c r="V33" i="7"/>
  <c r="AC146" i="27"/>
  <c r="AB146" i="27"/>
  <c r="AC114" i="27"/>
  <c r="AB114" i="27"/>
  <c r="AC82" i="27"/>
  <c r="AB82" i="27"/>
  <c r="AC50" i="27"/>
  <c r="AB50" i="27"/>
  <c r="AC18" i="27"/>
  <c r="AB18" i="27"/>
  <c r="H28" i="22"/>
  <c r="U86" i="7"/>
  <c r="J46" i="10" s="1"/>
  <c r="AR107" i="4"/>
  <c r="AQ80" i="4"/>
  <c r="AX43" i="4"/>
  <c r="AZ43" i="4" s="1"/>
  <c r="AW33" i="4"/>
  <c r="AX33" i="4" s="1"/>
  <c r="AZ33" i="4" s="1"/>
  <c r="AU4" i="4"/>
  <c r="AV4" i="4" s="1"/>
  <c r="AZ4" i="4" s="1"/>
  <c r="AX20" i="4"/>
  <c r="AZ20" i="4" s="1"/>
  <c r="AW104" i="4"/>
  <c r="AX104" i="4" s="1"/>
  <c r="AR108" i="4"/>
  <c r="AX201" i="4"/>
  <c r="AZ201" i="4" s="1"/>
  <c r="AX223" i="4"/>
  <c r="AZ223" i="4" s="1"/>
  <c r="AX457" i="4"/>
  <c r="AZ457" i="4" s="1"/>
  <c r="AX479" i="4"/>
  <c r="AZ479" i="4" s="1"/>
  <c r="AV19" i="4"/>
  <c r="AZ19" i="4" s="1"/>
  <c r="AU39" i="4"/>
  <c r="AV39" i="4" s="1"/>
  <c r="AZ39" i="4" s="1"/>
  <c r="AT69" i="4"/>
  <c r="AX73" i="4"/>
  <c r="AZ73" i="4" s="1"/>
  <c r="AU89" i="4"/>
  <c r="AV89" i="4" s="1"/>
  <c r="AZ89" i="4" s="1"/>
  <c r="AV38" i="4"/>
  <c r="AW42" i="4"/>
  <c r="AX42" i="4" s="1"/>
  <c r="AX80" i="4"/>
  <c r="AV91" i="4"/>
  <c r="AZ91" i="4" s="1"/>
  <c r="AU100" i="4"/>
  <c r="AV100" i="4" s="1"/>
  <c r="AX147" i="4"/>
  <c r="AZ147" i="4" s="1"/>
  <c r="AX211" i="4"/>
  <c r="AZ211" i="4" s="1"/>
  <c r="AX260" i="4"/>
  <c r="AZ260" i="4" s="1"/>
  <c r="AX324" i="4"/>
  <c r="AZ324" i="4" s="1"/>
  <c r="AX339" i="4"/>
  <c r="AZ339" i="4" s="1"/>
  <c r="AX388" i="4"/>
  <c r="AZ388" i="4" s="1"/>
  <c r="AX452" i="4"/>
  <c r="AZ452" i="4" s="1"/>
  <c r="AX499" i="4"/>
  <c r="AZ499" i="4" s="1"/>
  <c r="AX543" i="4"/>
  <c r="AZ543" i="4" s="1"/>
  <c r="AX575" i="4"/>
  <c r="AZ575" i="4" s="1"/>
  <c r="AX251" i="4"/>
  <c r="AZ251" i="4" s="1"/>
  <c r="AX273" i="4"/>
  <c r="AZ273" i="4" s="1"/>
  <c r="AX315" i="4"/>
  <c r="AZ315" i="4" s="1"/>
  <c r="AX799" i="4"/>
  <c r="AZ799" i="4" s="1"/>
  <c r="AX831" i="4"/>
  <c r="AZ831" i="4" s="1"/>
  <c r="AX160" i="4"/>
  <c r="AZ160" i="4" s="1"/>
  <c r="AX177" i="4"/>
  <c r="AZ177" i="4" s="1"/>
  <c r="AX292" i="4"/>
  <c r="AZ292" i="4" s="1"/>
  <c r="AX416" i="4"/>
  <c r="AZ416" i="4" s="1"/>
  <c r="AX433" i="4"/>
  <c r="AZ433" i="4" s="1"/>
  <c r="AX1118" i="4"/>
  <c r="AZ1118" i="4" s="1"/>
  <c r="AJ25" i="19"/>
  <c r="AS25" i="19"/>
  <c r="AS15" i="19"/>
  <c r="AE23" i="19"/>
  <c r="AJ23" i="19" s="1"/>
  <c r="AU29" i="19"/>
  <c r="AR29" i="19"/>
  <c r="AR25" i="19"/>
  <c r="AR21" i="19"/>
  <c r="AX170" i="4"/>
  <c r="AZ170" i="4" s="1"/>
  <c r="AX347" i="4"/>
  <c r="AZ347" i="4" s="1"/>
  <c r="AX1142" i="4"/>
  <c r="AZ1142" i="4" s="1"/>
  <c r="AS19" i="19"/>
  <c r="AE22" i="19"/>
  <c r="AJ22" i="19" s="1"/>
  <c r="AX1120" i="4"/>
  <c r="AZ1120" i="4" s="1"/>
  <c r="AU17" i="19"/>
  <c r="AY17" i="19" s="1"/>
  <c r="AS35" i="19"/>
  <c r="AU22" i="4"/>
  <c r="AV22" i="4" s="1"/>
  <c r="AZ22" i="4" s="1"/>
  <c r="AQ56" i="4"/>
  <c r="AX65" i="4"/>
  <c r="AZ65" i="4" s="1"/>
  <c r="AX1113" i="4"/>
  <c r="AZ1113" i="4" s="1"/>
  <c r="AX1096" i="4"/>
  <c r="AZ1096" i="4" s="1"/>
  <c r="AE26" i="19"/>
  <c r="AJ26" i="19" s="1"/>
  <c r="AZ6" i="4" l="1"/>
  <c r="O65" i="22"/>
  <c r="I62" i="22"/>
  <c r="O64" i="22"/>
  <c r="K61" i="22"/>
  <c r="G64" i="22"/>
  <c r="J61" i="22"/>
  <c r="C64" i="22"/>
  <c r="K65" i="22"/>
  <c r="J64" i="22"/>
  <c r="O63" i="22"/>
  <c r="N62" i="22"/>
  <c r="D61" i="22"/>
  <c r="G65" i="22"/>
  <c r="P63" i="22"/>
  <c r="O62" i="22"/>
  <c r="H61" i="22"/>
  <c r="C65" i="22"/>
  <c r="L63" i="22"/>
  <c r="P62" i="22"/>
  <c r="AD5" i="1"/>
  <c r="F61" i="22"/>
  <c r="F62" i="22"/>
  <c r="M63" i="22"/>
  <c r="J62" i="22"/>
  <c r="I61" i="22"/>
  <c r="E65" i="22"/>
  <c r="I64" i="22"/>
  <c r="H63" i="22"/>
  <c r="AZ26" i="4"/>
  <c r="K64" i="22"/>
  <c r="L65" i="22"/>
  <c r="AZ28" i="4"/>
  <c r="AV33" i="19"/>
  <c r="AY32" i="19"/>
  <c r="AZ10" i="4"/>
  <c r="AZ38" i="4"/>
  <c r="AW30" i="19"/>
  <c r="AZ21" i="4"/>
  <c r="AZ13" i="4"/>
  <c r="BE3" i="1"/>
  <c r="AD4" i="1"/>
  <c r="C63" i="22"/>
  <c r="L61" i="22"/>
  <c r="M61" i="22"/>
  <c r="D21" i="22"/>
  <c r="D62" i="22"/>
  <c r="L16" i="10"/>
  <c r="L55" i="10"/>
  <c r="AZ94" i="4"/>
  <c r="AE13" i="19"/>
  <c r="J63" i="22"/>
  <c r="AY30" i="19"/>
  <c r="AX20" i="19"/>
  <c r="AZ84" i="4"/>
  <c r="E62" i="22"/>
  <c r="AV55" i="4"/>
  <c r="AZ55" i="4" s="1"/>
  <c r="AZ97" i="4"/>
  <c r="AV53" i="4"/>
  <c r="AZ53" i="4" s="1"/>
  <c r="L59" i="10"/>
  <c r="L36" i="10"/>
  <c r="L28" i="10"/>
  <c r="L9" i="10"/>
  <c r="L10" i="10"/>
  <c r="L26" i="10"/>
  <c r="L42" i="10"/>
  <c r="L23" i="10"/>
  <c r="L39" i="10"/>
  <c r="L52" i="10"/>
  <c r="L4" i="10"/>
  <c r="L7" i="10"/>
  <c r="L22" i="10"/>
  <c r="L38" i="10"/>
  <c r="L25" i="10"/>
  <c r="L41" i="10"/>
  <c r="L50" i="10"/>
  <c r="L27" i="10"/>
  <c r="L43" i="10"/>
  <c r="L48" i="10"/>
  <c r="L21" i="10"/>
  <c r="L37" i="10"/>
  <c r="L47" i="10"/>
  <c r="L56" i="10"/>
  <c r="L45" i="10"/>
  <c r="L32" i="10"/>
  <c r="L20" i="10"/>
  <c r="L12" i="10"/>
  <c r="L6" i="10"/>
  <c r="L5" i="10"/>
  <c r="L8" i="10"/>
  <c r="L18" i="10"/>
  <c r="L34" i="10"/>
  <c r="L15" i="10"/>
  <c r="L31" i="10"/>
  <c r="L57" i="10"/>
  <c r="L3" i="10"/>
  <c r="L40" i="10"/>
  <c r="L24" i="10"/>
  <c r="L44" i="10"/>
  <c r="L11" i="10"/>
  <c r="L30" i="10"/>
  <c r="L49" i="10"/>
  <c r="L13" i="10"/>
  <c r="L19" i="10"/>
  <c r="L35" i="10"/>
  <c r="L46" i="10"/>
  <c r="L29" i="10"/>
  <c r="L54" i="10"/>
  <c r="AZ54" i="4"/>
  <c r="AZ121" i="4"/>
  <c r="O61" i="22"/>
  <c r="AZ100" i="4"/>
  <c r="AZ111" i="4"/>
  <c r="E61" i="22"/>
  <c r="P65" i="22"/>
  <c r="F63" i="22"/>
  <c r="F66" i="22" s="1"/>
  <c r="G61" i="22"/>
  <c r="D65" i="22"/>
  <c r="P64" i="22"/>
  <c r="I63" i="22"/>
  <c r="N61" i="22"/>
  <c r="Q61" i="22" s="1"/>
  <c r="L64" i="22"/>
  <c r="E63" i="22"/>
  <c r="N65" i="22"/>
  <c r="H64" i="22"/>
  <c r="H66" i="22" s="1"/>
  <c r="K62" i="22"/>
  <c r="J65" i="22"/>
  <c r="J66" i="22" s="1"/>
  <c r="D64" i="22"/>
  <c r="D66" i="22" s="1"/>
  <c r="L62" i="22"/>
  <c r="Q62" i="22" s="1"/>
  <c r="J12" i="10"/>
  <c r="AZ101" i="4"/>
  <c r="AZ8" i="4"/>
  <c r="R7" i="19" s="1"/>
  <c r="AY20" i="19"/>
  <c r="AZ104" i="4"/>
  <c r="AZ114" i="4"/>
  <c r="AZ96" i="4"/>
  <c r="AZ7" i="4"/>
  <c r="AZ102" i="4"/>
  <c r="AZ80" i="4"/>
  <c r="AZ108" i="4"/>
  <c r="AZ119" i="4"/>
  <c r="AZ11" i="4"/>
  <c r="AZ120" i="4"/>
  <c r="AZ3" i="4"/>
  <c r="AZ37" i="4"/>
  <c r="AZ14" i="4"/>
  <c r="AZ60" i="4"/>
  <c r="AZ16" i="4"/>
  <c r="AZ30" i="4"/>
  <c r="AZ42" i="4"/>
  <c r="AZ17" i="4"/>
  <c r="AV25" i="4"/>
  <c r="AZ25" i="4" s="1"/>
  <c r="AY16" i="19"/>
  <c r="AX27" i="19"/>
  <c r="AV12" i="4"/>
  <c r="AZ12" i="4" s="1"/>
  <c r="AV82" i="4"/>
  <c r="AZ82" i="4" s="1"/>
  <c r="AV40" i="4"/>
  <c r="AZ40" i="4" s="1"/>
  <c r="AV24" i="4"/>
  <c r="AZ24" i="4" s="1"/>
  <c r="AW27" i="19"/>
  <c r="AV107" i="4"/>
  <c r="AZ107" i="4" s="1"/>
  <c r="G66" i="22"/>
  <c r="K66" i="22"/>
  <c r="O66" i="22"/>
  <c r="AD7" i="19"/>
  <c r="U10" i="19"/>
  <c r="S10" i="19"/>
  <c r="W10" i="19"/>
  <c r="AC10" i="19"/>
  <c r="X10" i="19"/>
  <c r="Z10" i="19"/>
  <c r="P10" i="19"/>
  <c r="AT10" i="19" s="1"/>
  <c r="V10" i="19"/>
  <c r="AA10" i="19"/>
  <c r="AB10" i="19"/>
  <c r="AF10" i="19"/>
  <c r="Q10" i="19"/>
  <c r="Y10" i="19"/>
  <c r="R10" i="19"/>
  <c r="AI10" i="19"/>
  <c r="T10" i="19"/>
  <c r="AH10" i="19"/>
  <c r="AG10" i="19"/>
  <c r="AD10" i="19"/>
  <c r="P8" i="19"/>
  <c r="AT8" i="19" s="1"/>
  <c r="AI8" i="19"/>
  <c r="AA8" i="19"/>
  <c r="Q8" i="19"/>
  <c r="Y8" i="19"/>
  <c r="X8" i="19"/>
  <c r="W8" i="19"/>
  <c r="R8" i="19"/>
  <c r="S8" i="19"/>
  <c r="AG8" i="19"/>
  <c r="T8" i="19"/>
  <c r="Z8" i="19"/>
  <c r="AD8" i="19"/>
  <c r="V8" i="19"/>
  <c r="AC8" i="19"/>
  <c r="AF8" i="19"/>
  <c r="U8" i="19"/>
  <c r="AH8" i="19"/>
  <c r="AB8" i="19"/>
  <c r="AE8" i="19" s="1"/>
  <c r="AY21" i="19"/>
  <c r="AX21" i="19"/>
  <c r="AW21" i="19"/>
  <c r="AV21" i="19"/>
  <c r="AX69" i="4"/>
  <c r="AZ69" i="4" s="1"/>
  <c r="AU69" i="4"/>
  <c r="AN28" i="22"/>
  <c r="C28" i="22"/>
  <c r="AU110" i="4"/>
  <c r="AX110" i="4"/>
  <c r="AN29" i="22"/>
  <c r="C29" i="22"/>
  <c r="AX44" i="4"/>
  <c r="AZ44" i="4" s="1"/>
  <c r="AU44" i="4"/>
  <c r="AK6" i="19"/>
  <c r="AK10" i="19"/>
  <c r="AK14" i="19"/>
  <c r="AK18" i="19"/>
  <c r="AK22" i="19"/>
  <c r="AK26" i="19"/>
  <c r="AK30" i="19"/>
  <c r="AK34" i="19"/>
  <c r="AK8" i="19"/>
  <c r="AK13" i="19"/>
  <c r="AK19" i="19"/>
  <c r="AK24" i="19"/>
  <c r="AK29" i="19"/>
  <c r="AK35" i="19"/>
  <c r="AK11" i="19"/>
  <c r="AK17" i="19"/>
  <c r="AK25" i="19"/>
  <c r="AK32" i="19"/>
  <c r="AK12" i="19"/>
  <c r="AK21" i="19"/>
  <c r="AK31" i="19"/>
  <c r="AK7" i="19"/>
  <c r="AK16" i="19"/>
  <c r="AK27" i="19"/>
  <c r="AK20" i="19"/>
  <c r="AK9" i="19"/>
  <c r="AK28" i="19"/>
  <c r="AK15" i="19"/>
  <c r="AK5" i="19"/>
  <c r="AK33" i="19"/>
  <c r="AK23" i="19"/>
  <c r="M66" i="22"/>
  <c r="AY24" i="19"/>
  <c r="AY31" i="19"/>
  <c r="AW16" i="19"/>
  <c r="AV110" i="4"/>
  <c r="AZ110" i="4" s="1"/>
  <c r="AY29" i="19"/>
  <c r="AX29" i="19"/>
  <c r="AW29" i="19"/>
  <c r="AV29" i="19"/>
  <c r="AX35" i="19"/>
  <c r="AW35" i="19"/>
  <c r="AY35" i="19"/>
  <c r="AV35" i="19"/>
  <c r="AX105" i="4"/>
  <c r="AZ105" i="4" s="1"/>
  <c r="AU105" i="4"/>
  <c r="V14" i="19"/>
  <c r="AH14" i="19"/>
  <c r="AA14" i="19"/>
  <c r="X14" i="19"/>
  <c r="R14" i="19"/>
  <c r="AC14" i="19"/>
  <c r="AD14" i="19"/>
  <c r="T14" i="19"/>
  <c r="Z14" i="19"/>
  <c r="P14" i="19"/>
  <c r="AT14" i="19" s="1"/>
  <c r="S14" i="19"/>
  <c r="W14" i="19"/>
  <c r="AF14" i="19"/>
  <c r="Q14" i="19"/>
  <c r="Y14" i="19"/>
  <c r="AB14" i="19"/>
  <c r="AG14" i="19"/>
  <c r="U14" i="19"/>
  <c r="AI14" i="19"/>
  <c r="AX106" i="4"/>
  <c r="AZ106" i="4" s="1"/>
  <c r="AU106" i="4"/>
  <c r="AY25" i="19"/>
  <c r="AX25" i="19"/>
  <c r="AW25" i="19"/>
  <c r="AV25" i="19"/>
  <c r="AX62" i="4"/>
  <c r="AZ62" i="4" s="1"/>
  <c r="AU62" i="4"/>
  <c r="AX115" i="4"/>
  <c r="AZ115" i="4" s="1"/>
  <c r="AU115" i="4"/>
  <c r="AX19" i="19"/>
  <c r="AV19" i="19"/>
  <c r="AW19" i="19"/>
  <c r="AY19" i="19"/>
  <c r="AX49" i="4"/>
  <c r="AZ49" i="4" s="1"/>
  <c r="AU49" i="4"/>
  <c r="AX109" i="4"/>
  <c r="AU109" i="4"/>
  <c r="AV109" i="4" s="1"/>
  <c r="AX88" i="4"/>
  <c r="AU88" i="4"/>
  <c r="AV88" i="4" s="1"/>
  <c r="AX34" i="19"/>
  <c r="AW34" i="19"/>
  <c r="AV34" i="19"/>
  <c r="AY34" i="19"/>
  <c r="T3" i="20"/>
  <c r="O6" i="20"/>
  <c r="AV34" i="4"/>
  <c r="AZ34" i="4" s="1"/>
  <c r="AX22" i="19"/>
  <c r="C58" i="22"/>
  <c r="AX31" i="19"/>
  <c r="AX16" i="19"/>
  <c r="AU13" i="19"/>
  <c r="Q12" i="19"/>
  <c r="AD12" i="19"/>
  <c r="AI12" i="19"/>
  <c r="Y12" i="19"/>
  <c r="P12" i="19"/>
  <c r="AT12" i="19" s="1"/>
  <c r="AB12" i="19"/>
  <c r="S12" i="19"/>
  <c r="AG12" i="19"/>
  <c r="X12" i="19"/>
  <c r="T12" i="19"/>
  <c r="V12" i="19"/>
  <c r="AC12" i="19"/>
  <c r="R12" i="19"/>
  <c r="Z12" i="19"/>
  <c r="AH12" i="19"/>
  <c r="U12" i="19"/>
  <c r="AF12" i="19"/>
  <c r="W12" i="19"/>
  <c r="AA12" i="19"/>
  <c r="AX56" i="4"/>
  <c r="AU56" i="4"/>
  <c r="AV56" i="4" s="1"/>
  <c r="AX18" i="19"/>
  <c r="AW18" i="19"/>
  <c r="AV18" i="19"/>
  <c r="AY18" i="19"/>
  <c r="AU32" i="4"/>
  <c r="AX32" i="4"/>
  <c r="E57" i="22"/>
  <c r="AX63" i="4"/>
  <c r="AZ63" i="4" s="1"/>
  <c r="AU63" i="4"/>
  <c r="AW15" i="19"/>
  <c r="AX15" i="19"/>
  <c r="AY15" i="19"/>
  <c r="AV15" i="19"/>
  <c r="Q63" i="22"/>
  <c r="AY22" i="19"/>
  <c r="AV29" i="4"/>
  <c r="AZ29" i="4" s="1"/>
  <c r="AX24" i="19"/>
  <c r="V6" i="19"/>
  <c r="H36" i="22"/>
  <c r="AN26" i="22"/>
  <c r="C26" i="22"/>
  <c r="C66" i="22"/>
  <c r="AX26" i="19"/>
  <c r="AV26" i="19"/>
  <c r="AW26" i="19"/>
  <c r="AY26" i="19"/>
  <c r="AN27" i="22"/>
  <c r="C27" i="22"/>
  <c r="AX58" i="4"/>
  <c r="AZ58" i="4" s="1"/>
  <c r="AU58" i="4"/>
  <c r="L57" i="22"/>
  <c r="M57" i="22" s="1"/>
  <c r="M52" i="22"/>
  <c r="AX112" i="4"/>
  <c r="AU112" i="4"/>
  <c r="AV112" i="4" s="1"/>
  <c r="P66" i="22"/>
  <c r="I66" i="22"/>
  <c r="AF6" i="19"/>
  <c r="AJ13" i="19"/>
  <c r="AV32" i="4"/>
  <c r="AZ32" i="4" s="1"/>
  <c r="Z9" i="19" s="1"/>
  <c r="AS13" i="19"/>
  <c r="AR13" i="19"/>
  <c r="Y7" i="19" l="1"/>
  <c r="AE5" i="1"/>
  <c r="BE5" i="1" s="1"/>
  <c r="AE4" i="1"/>
  <c r="BE4" i="1" s="1"/>
  <c r="Q7" i="19"/>
  <c r="Q65" i="22"/>
  <c r="L66" i="22"/>
  <c r="N66" i="22"/>
  <c r="AZ109" i="4"/>
  <c r="S7" i="19"/>
  <c r="Z7" i="19"/>
  <c r="AR10" i="19"/>
  <c r="AZ56" i="4"/>
  <c r="AZ88" i="4"/>
  <c r="U7" i="19"/>
  <c r="T7" i="19"/>
  <c r="W7" i="19"/>
  <c r="X7" i="19"/>
  <c r="AF7" i="19"/>
  <c r="AC6" i="19"/>
  <c r="Q64" i="22"/>
  <c r="AH7" i="19"/>
  <c r="P7" i="19"/>
  <c r="AT7" i="19" s="1"/>
  <c r="AA7" i="19"/>
  <c r="AG7" i="19"/>
  <c r="V7" i="19"/>
  <c r="E66" i="22"/>
  <c r="AI7" i="19"/>
  <c r="AC7" i="19"/>
  <c r="AB7" i="19"/>
  <c r="AE14" i="19"/>
  <c r="AJ14" i="19" s="1"/>
  <c r="AU8" i="19"/>
  <c r="AU7" i="19"/>
  <c r="AZ112" i="4"/>
  <c r="AG5" i="19"/>
  <c r="AR12" i="19"/>
  <c r="AS12" i="19"/>
  <c r="AK36" i="19"/>
  <c r="S11" i="19"/>
  <c r="T11" i="19"/>
  <c r="V11" i="19"/>
  <c r="AF11" i="19"/>
  <c r="W11" i="19"/>
  <c r="AH11" i="19"/>
  <c r="X11" i="19"/>
  <c r="R11" i="19"/>
  <c r="AI11" i="19"/>
  <c r="Y11" i="19"/>
  <c r="U11" i="19"/>
  <c r="AA11" i="19"/>
  <c r="Z11" i="19"/>
  <c r="AC11" i="19"/>
  <c r="Q11" i="19"/>
  <c r="AD11" i="19"/>
  <c r="AB11" i="19"/>
  <c r="P11" i="19"/>
  <c r="AT11" i="19" s="1"/>
  <c r="AG11" i="19"/>
  <c r="AY13" i="19"/>
  <c r="AQ13" i="19" s="1"/>
  <c r="AX13" i="19"/>
  <c r="AW13" i="19"/>
  <c r="AV13" i="19"/>
  <c r="H37" i="22"/>
  <c r="F21" i="22" s="1"/>
  <c r="C36" i="22"/>
  <c r="C37" i="22" s="1"/>
  <c r="E21" i="22" s="1"/>
  <c r="AG6" i="19"/>
  <c r="D58" i="22"/>
  <c r="AF9" i="19"/>
  <c r="T9" i="19"/>
  <c r="AA9" i="19"/>
  <c r="R9" i="19"/>
  <c r="V9" i="19"/>
  <c r="AU14" i="19"/>
  <c r="Q5" i="19"/>
  <c r="R5" i="19"/>
  <c r="AI5" i="19"/>
  <c r="T5" i="19"/>
  <c r="Z6" i="19"/>
  <c r="P6" i="19"/>
  <c r="AT6" i="19" s="1"/>
  <c r="AD6" i="19"/>
  <c r="AV10" i="19"/>
  <c r="AJ8" i="19"/>
  <c r="AE10" i="19"/>
  <c r="AJ10" i="19" s="1"/>
  <c r="AU10" i="19"/>
  <c r="AD5" i="19"/>
  <c r="P5" i="19"/>
  <c r="X5" i="19"/>
  <c r="AF5" i="19"/>
  <c r="AF36" i="19" s="1"/>
  <c r="AH5" i="19"/>
  <c r="T6" i="19"/>
  <c r="AH6" i="19"/>
  <c r="Q6" i="19"/>
  <c r="AS6" i="19" s="1"/>
  <c r="R6" i="19"/>
  <c r="AC9" i="19"/>
  <c r="AE12" i="19"/>
  <c r="AJ12" i="19" s="1"/>
  <c r="P9" i="19"/>
  <c r="AT9" i="19" s="1"/>
  <c r="AD9" i="19"/>
  <c r="Q9" i="19"/>
  <c r="AH9" i="19"/>
  <c r="AR14" i="19"/>
  <c r="U6" i="19"/>
  <c r="X6" i="19"/>
  <c r="AR8" i="19"/>
  <c r="AS8" i="19"/>
  <c r="AA5" i="19"/>
  <c r="U5" i="19"/>
  <c r="V5" i="19"/>
  <c r="AB5" i="19"/>
  <c r="Y5" i="19"/>
  <c r="AR7" i="19"/>
  <c r="AS7" i="19"/>
  <c r="AB6" i="19"/>
  <c r="AE6" i="19" s="1"/>
  <c r="S6" i="19"/>
  <c r="AI6" i="19"/>
  <c r="AW12" i="19"/>
  <c r="U9" i="19"/>
  <c r="AG9" i="19"/>
  <c r="W9" i="19"/>
  <c r="AB9" i="19"/>
  <c r="AU12" i="19"/>
  <c r="W6" i="19"/>
  <c r="X9" i="19"/>
  <c r="AI9" i="19"/>
  <c r="Y9" i="19"/>
  <c r="S9" i="19"/>
  <c r="AS14" i="19"/>
  <c r="AS10" i="19"/>
  <c r="AY10" i="19" s="1"/>
  <c r="AC5" i="19"/>
  <c r="W5" i="19"/>
  <c r="S5" i="19"/>
  <c r="Z5" i="19"/>
  <c r="Z36" i="19" s="1"/>
  <c r="Y6" i="19"/>
  <c r="AA6" i="19"/>
  <c r="Q66" i="22" l="1"/>
  <c r="G21" i="22" s="1"/>
  <c r="AE9" i="19"/>
  <c r="V36" i="19"/>
  <c r="AX12" i="19"/>
  <c r="AE7" i="19"/>
  <c r="AJ7" i="19" s="1"/>
  <c r="AV12" i="19"/>
  <c r="AU6" i="19"/>
  <c r="AS11" i="19"/>
  <c r="AC36" i="19"/>
  <c r="AY12" i="19"/>
  <c r="AQ12" i="19" s="1"/>
  <c r="AS9" i="19"/>
  <c r="W36" i="19"/>
  <c r="AU9" i="19"/>
  <c r="U36" i="19"/>
  <c r="AD36" i="19"/>
  <c r="AG36" i="19"/>
  <c r="AE11" i="19"/>
  <c r="AJ11" i="19" s="1"/>
  <c r="AY7" i="19"/>
  <c r="AQ7" i="19" s="1"/>
  <c r="AX7" i="19"/>
  <c r="AW7" i="19"/>
  <c r="AV7" i="19"/>
  <c r="AS5" i="19"/>
  <c r="Q36" i="19"/>
  <c r="AJ9" i="19"/>
  <c r="X36" i="19"/>
  <c r="AX10" i="19"/>
  <c r="AR11" i="19"/>
  <c r="AW8" i="19"/>
  <c r="AV8" i="19"/>
  <c r="AX8" i="19"/>
  <c r="AY8" i="19"/>
  <c r="R36" i="19"/>
  <c r="AR5" i="19"/>
  <c r="AR9" i="19"/>
  <c r="AU11" i="19"/>
  <c r="AE5" i="19"/>
  <c r="AB36" i="19"/>
  <c r="AY14" i="19"/>
  <c r="AQ14" i="19" s="1"/>
  <c r="AV14" i="19"/>
  <c r="AW14" i="19"/>
  <c r="AX14" i="19"/>
  <c r="AJ6" i="19"/>
  <c r="AH36" i="19"/>
  <c r="AW10" i="19"/>
  <c r="AI36" i="19"/>
  <c r="AU5" i="19"/>
  <c r="S36" i="19"/>
  <c r="AT5" i="19"/>
  <c r="AT36" i="19" s="1"/>
  <c r="P36" i="19"/>
  <c r="Y36" i="19"/>
  <c r="AA36" i="19"/>
  <c r="AR6" i="19"/>
  <c r="T36" i="19"/>
  <c r="AU36" i="19" l="1"/>
  <c r="AS36" i="19"/>
  <c r="AY9" i="19"/>
  <c r="AQ9" i="19" s="1"/>
  <c r="AX9" i="19"/>
  <c r="AW9" i="19"/>
  <c r="AV9" i="19"/>
  <c r="AY11" i="19"/>
  <c r="AQ11" i="19" s="1"/>
  <c r="AX11" i="19"/>
  <c r="AV11" i="19"/>
  <c r="AW11" i="19"/>
  <c r="AQ8" i="19"/>
  <c r="AY6" i="19"/>
  <c r="AQ6" i="19" s="1"/>
  <c r="AX6" i="19"/>
  <c r="AW6" i="19"/>
  <c r="AV6" i="19"/>
  <c r="AE36" i="19"/>
  <c r="AJ5" i="19"/>
  <c r="AJ36" i="19" s="1"/>
  <c r="AY5" i="19"/>
  <c r="AX5" i="19"/>
  <c r="AW5" i="19"/>
  <c r="AV5" i="19"/>
  <c r="AR36" i="19"/>
  <c r="AW36" i="19" l="1"/>
  <c r="AX36" i="19"/>
  <c r="AV36" i="19"/>
  <c r="AQ5" i="19"/>
  <c r="AQ36" i="19" s="1"/>
  <c r="AY36" i="19"/>
</calcChain>
</file>

<file path=xl/comments1.xml><?xml version="1.0" encoding="utf-8"?>
<comments xmlns="http://schemas.openxmlformats.org/spreadsheetml/2006/main">
  <authors>
    <author>User</author>
  </authors>
  <commentList>
    <comment ref="AS9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SDWM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F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年龙威分校拆校分到南骏分校的停读生，因此退费与南骏分校无关系</t>
        </r>
      </text>
    </comment>
    <comment ref="Q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19</t>
        </r>
        <r>
          <rPr>
            <sz val="9"/>
            <color indexed="81"/>
            <rFont val="宋体"/>
            <family val="3"/>
            <charset val="134"/>
          </rPr>
          <t>日补六期转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宋体"/>
            <family val="3"/>
            <charset val="134"/>
          </rPr>
          <t>期初中课程</t>
        </r>
        <r>
          <rPr>
            <sz val="9"/>
            <color indexed="81"/>
            <rFont val="Tahoma"/>
            <family val="2"/>
          </rPr>
          <t>38310</t>
        </r>
        <r>
          <rPr>
            <sz val="9"/>
            <color indexed="81"/>
            <rFont val="宋体"/>
            <family val="3"/>
            <charset val="134"/>
          </rPr>
          <t>元，截止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月剩余课程</t>
        </r>
        <r>
          <rPr>
            <sz val="9"/>
            <color indexed="81"/>
            <rFont val="Tahoma"/>
            <family val="2"/>
          </rPr>
          <t>116</t>
        </r>
        <r>
          <rPr>
            <sz val="9"/>
            <color indexed="81"/>
            <rFont val="宋体"/>
            <family val="3"/>
            <charset val="134"/>
          </rPr>
          <t>周次，按</t>
        </r>
        <r>
          <rPr>
            <sz val="9"/>
            <color indexed="81"/>
            <rFont val="Tahoma"/>
            <family val="2"/>
          </rPr>
          <t>28580/80</t>
        </r>
        <r>
          <rPr>
            <sz val="9"/>
            <color indexed="81"/>
            <rFont val="宋体"/>
            <family val="3"/>
            <charset val="134"/>
          </rPr>
          <t>的标准价扣取已学课程费用，电子账户剩余</t>
        </r>
        <r>
          <rPr>
            <sz val="9"/>
            <color indexed="81"/>
            <rFont val="Tahoma"/>
            <family val="2"/>
          </rPr>
          <t>2240</t>
        </r>
        <r>
          <rPr>
            <sz val="9"/>
            <color indexed="81"/>
            <rFont val="宋体"/>
            <family val="3"/>
            <charset val="134"/>
          </rPr>
          <t>元，扣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的刷卡手续费，应退：</t>
        </r>
        <r>
          <rPr>
            <sz val="9"/>
            <color indexed="81"/>
            <rFont val="Tahoma"/>
            <family val="2"/>
          </rPr>
          <t>38310-28580/80*54+2240=21259</t>
        </r>
        <r>
          <rPr>
            <sz val="9"/>
            <color indexed="81"/>
            <rFont val="宋体"/>
            <family val="3"/>
            <charset val="134"/>
          </rPr>
          <t>元，实退：</t>
        </r>
        <r>
          <rPr>
            <sz val="9"/>
            <color indexed="81"/>
            <rFont val="Tahoma"/>
            <family val="2"/>
          </rPr>
          <t>21046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AJ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年龙威分校拆校分到南骏分校的停读生，因此退费不应扣取南骏分校现任教务主任费用</t>
        </r>
      </text>
    </comment>
    <comment ref="AR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b/>
            <sz val="9"/>
            <color indexed="81"/>
            <rFont val="宋体"/>
            <family val="3"/>
            <charset val="134"/>
          </rPr>
          <t>南骏分校无该生最后缴费业绩归属人记录</t>
        </r>
      </text>
    </comment>
    <comment ref="AV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年龙威分校拆校分到南骏分校的停读生，因此退费不应扣取南骏分校现任招生校长费用</t>
        </r>
      </text>
    </comment>
    <comment ref="AY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年龙威分校拆校分到南骏分校的停读生，因此退费不应扣取南骏分校现任招生校长费用</t>
        </r>
      </text>
    </comment>
    <comment ref="Q4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2016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27</t>
        </r>
        <r>
          <rPr>
            <sz val="9"/>
            <color indexed="81"/>
            <rFont val="宋体"/>
            <family val="3"/>
            <charset val="134"/>
          </rPr>
          <t>日报</t>
        </r>
        <r>
          <rPr>
            <sz val="9"/>
            <color indexed="81"/>
            <rFont val="Tahoma"/>
            <family val="2"/>
          </rPr>
          <t>16</t>
        </r>
        <r>
          <rPr>
            <sz val="9"/>
            <color indexed="81"/>
            <rFont val="宋体"/>
            <family val="3"/>
            <charset val="134"/>
          </rPr>
          <t>周次小学课程</t>
        </r>
        <r>
          <rPr>
            <sz val="9"/>
            <color indexed="81"/>
            <rFont val="Tahoma"/>
            <family val="2"/>
          </rPr>
          <t>4600</t>
        </r>
        <r>
          <rPr>
            <sz val="9"/>
            <color indexed="81"/>
            <rFont val="宋体"/>
            <family val="3"/>
            <charset val="134"/>
          </rPr>
          <t>元，截止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月剩余</t>
        </r>
        <r>
          <rPr>
            <sz val="9"/>
            <color indexed="81"/>
            <rFont val="Tahoma"/>
            <family val="2"/>
          </rPr>
          <t>23</t>
        </r>
        <r>
          <rPr>
            <sz val="9"/>
            <color indexed="81"/>
            <rFont val="宋体"/>
            <family val="3"/>
            <charset val="134"/>
          </rPr>
          <t>周次，其中</t>
        </r>
        <r>
          <rPr>
            <sz val="9"/>
            <color indexed="81"/>
            <rFont val="Tahoma"/>
            <family val="2"/>
          </rPr>
          <t>16</t>
        </r>
        <r>
          <rPr>
            <sz val="9"/>
            <color indexed="81"/>
            <rFont val="宋体"/>
            <family val="3"/>
            <charset val="134"/>
          </rPr>
          <t>周次为赠送课程不予以退费，故实退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周次课程费用，扣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刷卡手续费，应退：</t>
        </r>
        <r>
          <rPr>
            <sz val="9"/>
            <color indexed="81"/>
            <rFont val="Tahoma"/>
            <family val="2"/>
          </rPr>
          <t>4600-6380/16*9=1011</t>
        </r>
        <r>
          <rPr>
            <sz val="9"/>
            <color indexed="81"/>
            <rFont val="宋体"/>
            <family val="3"/>
            <charset val="134"/>
          </rPr>
          <t>元</t>
        </r>
        <r>
          <rPr>
            <sz val="9"/>
            <color indexed="81"/>
            <rFont val="Tahoma"/>
            <family val="2"/>
          </rPr>
          <t xml:space="preserve"> ,</t>
        </r>
        <r>
          <rPr>
            <sz val="9"/>
            <color indexed="81"/>
            <rFont val="宋体"/>
            <family val="3"/>
            <charset val="134"/>
          </rPr>
          <t>实退</t>
        </r>
        <r>
          <rPr>
            <sz val="9"/>
            <color indexed="81"/>
            <rFont val="Tahoma"/>
            <family val="2"/>
          </rPr>
          <t xml:space="preserve"> :1001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AR4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因该生</t>
        </r>
        <r>
          <rPr>
            <sz val="9"/>
            <color indexed="81"/>
            <rFont val="Tahoma"/>
            <family val="2"/>
          </rPr>
          <t>2016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27</t>
        </r>
        <r>
          <rPr>
            <sz val="9"/>
            <color indexed="81"/>
            <rFont val="宋体"/>
            <family val="3"/>
            <charset val="134"/>
          </rPr>
          <t>日续费无业绩归属人，该业绩是归属到分校</t>
        </r>
      </text>
    </comment>
    <comment ref="Q5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因该生个人所属课程不足以退费，账户剩余课程钟有</t>
        </r>
        <r>
          <rPr>
            <sz val="9"/>
            <color indexed="81"/>
            <rFont val="Tahoma"/>
            <family val="2"/>
          </rPr>
          <t>53</t>
        </r>
        <r>
          <rPr>
            <sz val="9"/>
            <color indexed="81"/>
            <rFont val="宋体"/>
            <family val="3"/>
            <charset val="134"/>
          </rPr>
          <t>周次为哥哥李鸿基结转的课程，特批按哥哥的剩余剩余课程退费，应退：</t>
        </r>
        <r>
          <rPr>
            <sz val="9"/>
            <color indexed="81"/>
            <rFont val="Tahoma"/>
            <family val="2"/>
          </rPr>
          <t>33700-42228/9*6+1400</t>
        </r>
        <r>
          <rPr>
            <sz val="9"/>
            <color indexed="81"/>
            <rFont val="宋体"/>
            <family val="3"/>
            <charset val="134"/>
          </rPr>
          <t>（教材费）</t>
        </r>
        <r>
          <rPr>
            <sz val="9"/>
            <color indexed="81"/>
            <rFont val="Tahoma"/>
            <family val="2"/>
          </rPr>
          <t>=6948</t>
        </r>
        <r>
          <rPr>
            <sz val="9"/>
            <color indexed="81"/>
            <rFont val="宋体"/>
            <family val="3"/>
            <charset val="134"/>
          </rPr>
          <t>元，扣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刷卡手续费，实退：</t>
        </r>
        <r>
          <rPr>
            <sz val="9"/>
            <color indexed="81"/>
            <rFont val="Tahoma"/>
            <family val="2"/>
          </rPr>
          <t>6878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</commentList>
</comments>
</file>

<file path=xl/sharedStrings.xml><?xml version="1.0" encoding="utf-8"?>
<sst xmlns="http://schemas.openxmlformats.org/spreadsheetml/2006/main" count="74427" uniqueCount="5572">
  <si>
    <t>序号</t>
  </si>
  <si>
    <t>分校</t>
  </si>
  <si>
    <t>备注</t>
  </si>
  <si>
    <t>班级编号</t>
  </si>
  <si>
    <t>精读老师</t>
  </si>
  <si>
    <t>泛读老师</t>
  </si>
  <si>
    <t>姓名</t>
  </si>
  <si>
    <t>0.00</t>
  </si>
  <si>
    <t>方若涵</t>
  </si>
  <si>
    <t>200.00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</si>
  <si>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</si>
  <si>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</si>
  <si>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</si>
  <si>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</si>
  <si>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</si>
  <si>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</si>
  <si>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</si>
  <si>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</si>
  <si>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</si>
  <si>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</si>
  <si>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</si>
  <si>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</si>
  <si>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</si>
  <si>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</si>
  <si>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</si>
  <si>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</si>
  <si>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</si>
  <si>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</si>
  <si>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</si>
  <si>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</si>
  <si>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</si>
  <si>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</si>
  <si>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</si>
  <si>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</si>
  <si>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</si>
  <si>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</si>
  <si>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</si>
  <si>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</si>
  <si>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</si>
  <si>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</si>
  <si>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</si>
  <si>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</si>
  <si>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</si>
  <si>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</si>
  <si>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</si>
  <si>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</si>
  <si>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</si>
  <si>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</si>
  <si>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</si>
  <si>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</si>
  <si>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</si>
  <si>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</si>
  <si>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</si>
  <si>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</si>
  <si>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</si>
  <si>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</si>
  <si>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</si>
  <si>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</si>
  <si>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</si>
  <si>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</si>
  <si>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</si>
  <si>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</si>
  <si>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</si>
  <si>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</si>
  <si>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</si>
  <si>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</si>
  <si>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</si>
  <si>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</si>
  <si>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</si>
  <si>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</si>
  <si>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</si>
  <si>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</si>
  <si>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</si>
  <si>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</si>
  <si>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</si>
  <si>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</si>
  <si>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</si>
  <si>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</si>
  <si>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</si>
  <si>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</si>
  <si>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</si>
  <si>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</si>
  <si>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</si>
  <si>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</si>
  <si>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</si>
  <si>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</si>
  <si>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</si>
  <si>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</si>
  <si>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</si>
  <si>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</si>
  <si>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</si>
  <si>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</si>
  <si>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</si>
  <si>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</si>
  <si>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</si>
  <si>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</si>
  <si>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</si>
  <si>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</si>
  <si>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</si>
  <si>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</si>
  <si>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</si>
  <si>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</si>
  <si>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</si>
  <si>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</si>
  <si>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</si>
  <si>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</si>
  <si>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</si>
  <si>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</si>
  <si>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</si>
  <si>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</si>
  <si>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</si>
  <si>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</si>
  <si>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</si>
  <si>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</si>
  <si>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</si>
  <si>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</si>
  <si>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</si>
  <si>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</si>
  <si>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</si>
  <si>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</si>
  <si>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</si>
  <si>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</si>
  <si>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</si>
  <si>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</si>
  <si>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</si>
  <si>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230.00</t>
  </si>
  <si>
    <t>QQ</t>
  </si>
  <si>
    <t>19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</si>
  <si>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</si>
  <si>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</si>
  <si>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</si>
  <si>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</si>
  <si>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</si>
  <si>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</si>
  <si>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</si>
  <si>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</si>
  <si>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</si>
  <si>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</si>
  <si>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</si>
  <si>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</si>
  <si>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</si>
  <si>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</si>
  <si>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</si>
  <si>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</si>
  <si>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</si>
  <si>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</si>
  <si>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</si>
  <si>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</si>
  <si>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</si>
  <si>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</si>
  <si>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</si>
  <si>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</si>
  <si>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</si>
  <si>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</si>
  <si>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</si>
  <si>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</si>
  <si>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</si>
  <si>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</si>
  <si>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</si>
  <si>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</si>
  <si>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</si>
  <si>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</si>
  <si>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</si>
  <si>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</si>
  <si>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</si>
  <si>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</si>
  <si>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</si>
  <si>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</si>
  <si>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</si>
  <si>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</si>
  <si>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</si>
  <si>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</si>
  <si>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</si>
  <si>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</si>
  <si>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</si>
  <si>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</si>
  <si>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</si>
  <si>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</si>
  <si>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</si>
  <si>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</si>
  <si>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</si>
  <si>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</si>
  <si>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</si>
  <si>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</si>
  <si>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</si>
  <si>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</si>
  <si>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</si>
  <si>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</si>
  <si>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</si>
  <si>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</si>
  <si>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</si>
  <si>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</si>
  <si>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</si>
  <si>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</si>
  <si>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</si>
  <si>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</si>
  <si>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</si>
  <si>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</si>
  <si>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</si>
  <si>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</si>
  <si>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</si>
  <si>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</si>
  <si>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</si>
  <si>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</si>
  <si>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</si>
  <si>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</si>
  <si>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</si>
  <si>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</si>
  <si>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</si>
  <si>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</si>
  <si>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</si>
  <si>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</si>
  <si>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</si>
  <si>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</si>
  <si>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</si>
  <si>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</si>
  <si>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</si>
  <si>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</si>
  <si>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</si>
  <si>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</si>
  <si>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</si>
  <si>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</si>
  <si>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</si>
  <si>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</si>
  <si>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</si>
  <si>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</si>
  <si>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</si>
  <si>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</si>
  <si>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</si>
  <si>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</si>
  <si>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</si>
  <si>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</si>
  <si>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</si>
  <si>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</si>
  <si>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</si>
  <si>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</si>
  <si>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</si>
  <si>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</si>
  <si>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</si>
  <si>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</si>
  <si>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</si>
  <si>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</si>
  <si>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</si>
  <si>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</si>
  <si>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</si>
  <si>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</si>
  <si>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</si>
  <si>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</si>
  <si>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</si>
  <si>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</si>
  <si>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</si>
  <si>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</si>
  <si>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</si>
  <si>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</si>
  <si>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</si>
  <si>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</si>
  <si>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</si>
  <si>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</si>
  <si>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</si>
  <si>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</si>
  <si>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</si>
  <si>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</si>
  <si>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</si>
  <si>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</si>
  <si>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</si>
  <si>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</si>
  <si>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</si>
  <si>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</si>
  <si>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</si>
  <si>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</si>
  <si>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</si>
  <si>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</si>
  <si>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</si>
  <si>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</si>
  <si>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</si>
  <si>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</si>
  <si>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</si>
  <si>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</si>
  <si>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</si>
  <si>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</si>
  <si>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</si>
  <si>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</si>
  <si>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</si>
  <si>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</si>
  <si>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</si>
  <si>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</si>
  <si>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</si>
  <si>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</si>
  <si>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</si>
  <si>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</si>
  <si>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</si>
  <si>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</si>
  <si>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</si>
  <si>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</si>
  <si>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</si>
  <si>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</si>
  <si>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</si>
  <si>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</si>
  <si>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</si>
  <si>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</si>
  <si>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</si>
  <si>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</si>
  <si>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</si>
  <si>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</si>
  <si>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</si>
  <si>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</si>
  <si>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</si>
  <si>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</si>
  <si>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</si>
  <si>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</si>
  <si>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</si>
  <si>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</si>
  <si>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</si>
  <si>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</si>
  <si>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</si>
  <si>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</si>
  <si>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</si>
  <si>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</si>
  <si>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</si>
  <si>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</si>
  <si>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</si>
  <si>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</si>
  <si>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</si>
  <si>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</si>
  <si>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</si>
  <si>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</si>
  <si>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</si>
  <si>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</si>
  <si>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</si>
  <si>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</si>
  <si>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</si>
  <si>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</si>
  <si>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</si>
  <si>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</si>
  <si>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</si>
  <si>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</si>
  <si>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</si>
  <si>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</si>
  <si>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</si>
  <si>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</si>
  <si>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</si>
  <si>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</si>
  <si>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</si>
  <si>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</si>
  <si>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</si>
  <si>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</si>
  <si>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</si>
  <si>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</si>
  <si>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</si>
  <si>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</si>
  <si>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</si>
  <si>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</si>
  <si>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</si>
  <si>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</si>
  <si>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</si>
  <si>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</si>
  <si>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</si>
  <si>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</si>
  <si>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</si>
  <si>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</si>
  <si>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</si>
  <si>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</si>
  <si>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</si>
  <si>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</si>
  <si>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</si>
  <si>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</si>
  <si>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</si>
  <si>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</si>
  <si>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</si>
  <si>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</si>
  <si>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</si>
  <si>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</si>
  <si>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</si>
  <si>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</si>
  <si>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</si>
  <si>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</si>
  <si>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</si>
  <si>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</si>
  <si>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</si>
  <si>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</si>
  <si>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</si>
  <si>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</si>
  <si>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</si>
  <si>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</si>
  <si>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</si>
  <si>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</si>
  <si>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</si>
  <si>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</si>
  <si>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</si>
  <si>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</si>
  <si>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</si>
  <si>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</si>
  <si>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</si>
  <si>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</si>
  <si>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</si>
  <si>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</si>
  <si>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</si>
  <si>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</si>
  <si>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</si>
  <si>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</si>
  <si>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</si>
  <si>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</si>
  <si>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</si>
  <si>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</si>
  <si>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</si>
  <si>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</si>
  <si>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</si>
  <si>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</si>
  <si>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</si>
  <si>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</si>
  <si>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</si>
  <si>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</si>
  <si>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</si>
  <si>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</si>
  <si>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</si>
  <si>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</si>
  <si>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</si>
  <si>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</si>
  <si>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</si>
  <si>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</si>
  <si>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</si>
  <si>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</si>
  <si>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</si>
  <si>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</si>
  <si>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</si>
  <si>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</si>
  <si>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</si>
  <si>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</si>
  <si>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</si>
  <si>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</si>
  <si>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</si>
  <si>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</si>
  <si>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</si>
  <si>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</si>
  <si>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</si>
  <si>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班级</t>
  </si>
  <si>
    <t>学号</t>
  </si>
  <si>
    <t>电话</t>
  </si>
  <si>
    <t>惠州滨江分校</t>
  </si>
  <si>
    <t>学管师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</si>
  <si>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</si>
  <si>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</si>
  <si>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</si>
  <si>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</si>
  <si>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</si>
  <si>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</si>
  <si>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</si>
  <si>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</si>
  <si>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</si>
  <si>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</si>
  <si>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</si>
  <si>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</si>
  <si>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</si>
  <si>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</si>
  <si>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</si>
  <si>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</si>
  <si>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</si>
  <si>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</si>
  <si>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</si>
  <si>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</si>
  <si>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</si>
  <si>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</si>
  <si>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</si>
  <si>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</si>
  <si>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</si>
  <si>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</si>
  <si>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</si>
  <si>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</si>
  <si>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</si>
  <si>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</si>
  <si>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</si>
  <si>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</si>
  <si>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</si>
  <si>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</si>
  <si>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</si>
  <si>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</si>
  <si>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</si>
  <si>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</si>
  <si>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</si>
  <si>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</si>
  <si>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</si>
  <si>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</si>
  <si>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</si>
  <si>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</si>
  <si>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</si>
  <si>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</si>
  <si>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</si>
  <si>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</si>
  <si>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</si>
  <si>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</si>
  <si>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</si>
  <si>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</si>
  <si>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</si>
  <si>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</si>
  <si>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</si>
  <si>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</si>
  <si>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</si>
  <si>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</si>
  <si>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</si>
  <si>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</si>
  <si>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</si>
  <si>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</si>
  <si>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</si>
  <si>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</si>
  <si>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</si>
  <si>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</si>
  <si>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</si>
  <si>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</si>
  <si>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</si>
  <si>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</si>
  <si>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</si>
  <si>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</si>
  <si>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</si>
  <si>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</si>
  <si>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</si>
  <si>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</si>
  <si>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</si>
  <si>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</si>
  <si>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</si>
  <si>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</si>
  <si>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</si>
  <si>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</si>
  <si>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</si>
  <si>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</si>
  <si>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</si>
  <si>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</si>
  <si>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</si>
  <si>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</si>
  <si>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</si>
  <si>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</si>
  <si>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</si>
  <si>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</si>
  <si>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</si>
  <si>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</si>
  <si>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</si>
  <si>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</si>
  <si>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</si>
  <si>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</si>
  <si>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</si>
  <si>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</si>
  <si>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</si>
  <si>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</si>
  <si>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</si>
  <si>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</si>
  <si>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</si>
  <si>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</si>
  <si>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</si>
  <si>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</si>
  <si>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</si>
  <si>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</si>
  <si>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</si>
  <si>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</si>
  <si>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</si>
  <si>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</si>
  <si>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</si>
  <si>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</si>
  <si>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</si>
  <si>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</si>
  <si>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</si>
  <si>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</si>
  <si>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</si>
  <si>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</si>
  <si>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</si>
  <si>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</si>
  <si>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</si>
  <si>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</si>
  <si>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</si>
  <si>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</si>
  <si>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</si>
  <si>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</si>
  <si>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</si>
  <si>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</si>
  <si>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</si>
  <si>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</si>
  <si>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</si>
  <si>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</si>
  <si>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</si>
  <si>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</si>
  <si>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</si>
  <si>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</si>
  <si>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</si>
  <si>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</si>
  <si>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</si>
  <si>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</si>
  <si>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</si>
  <si>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</si>
  <si>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</si>
  <si>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</si>
  <si>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</si>
  <si>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</si>
  <si>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</si>
  <si>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</si>
  <si>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</si>
  <si>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</si>
  <si>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</si>
  <si>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</si>
  <si>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</si>
  <si>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</si>
  <si>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</si>
  <si>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</si>
  <si>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</si>
  <si>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</si>
  <si>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</si>
  <si>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</si>
  <si>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</si>
  <si>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</si>
  <si>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</si>
  <si>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</si>
  <si>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</si>
  <si>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</si>
  <si>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</si>
  <si>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</si>
  <si>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</si>
  <si>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</si>
  <si>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</si>
  <si>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</si>
  <si>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</si>
  <si>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</si>
  <si>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</si>
  <si>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</si>
  <si>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</si>
  <si>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</si>
  <si>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</si>
  <si>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</si>
  <si>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</si>
  <si>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</si>
  <si>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</si>
  <si>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</si>
  <si>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</si>
  <si>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</si>
  <si>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</si>
  <si>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</si>
  <si>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</si>
  <si>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</si>
  <si>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</si>
  <si>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</si>
  <si>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</si>
  <si>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</si>
  <si>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</si>
  <si>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</si>
  <si>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</si>
  <si>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</si>
  <si>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</si>
  <si>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</si>
  <si>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</si>
  <si>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</si>
  <si>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</si>
  <si>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</si>
  <si>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</si>
  <si>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</si>
  <si>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</si>
  <si>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</si>
  <si>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</si>
  <si>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</si>
  <si>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</si>
  <si>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</si>
  <si>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</si>
  <si>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</si>
  <si>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</si>
  <si>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</si>
  <si>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</si>
  <si>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</si>
  <si>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</si>
  <si>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</si>
  <si>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</si>
  <si>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</si>
  <si>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</si>
  <si>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</si>
  <si>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</si>
  <si>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</si>
  <si>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</si>
  <si>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</si>
  <si>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</si>
  <si>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</si>
  <si>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</si>
  <si>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</si>
  <si>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</si>
  <si>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</si>
  <si>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</si>
  <si>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</si>
  <si>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</si>
  <si>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</si>
  <si>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</si>
  <si>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</si>
  <si>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</si>
  <si>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</si>
  <si>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</si>
  <si>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</si>
  <si>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</si>
  <si>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</si>
  <si>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</si>
  <si>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</si>
  <si>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</si>
  <si>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</si>
  <si>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</si>
  <si>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</si>
  <si>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</si>
  <si>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</si>
  <si>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</si>
  <si>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</si>
  <si>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</si>
  <si>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</si>
  <si>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</si>
  <si>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</si>
  <si>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</si>
  <si>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</si>
  <si>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</si>
  <si>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</si>
  <si>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</si>
  <si>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</si>
  <si>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</si>
  <si>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</si>
  <si>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</si>
  <si>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</si>
  <si>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</si>
  <si>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</si>
  <si>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</si>
  <si>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</si>
  <si>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</si>
  <si>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</si>
  <si>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</si>
  <si>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</si>
  <si>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</si>
  <si>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</si>
  <si>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</si>
  <si>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</si>
  <si>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</si>
  <si>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</si>
  <si>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</si>
  <si>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</si>
  <si>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</si>
  <si>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</si>
  <si>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</si>
  <si>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</si>
  <si>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</si>
  <si>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</si>
  <si>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</si>
  <si>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</si>
  <si>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</si>
  <si>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</si>
  <si>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</si>
  <si>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</si>
  <si>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</si>
  <si>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</si>
  <si>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</si>
  <si>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</si>
  <si>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</si>
  <si>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</si>
  <si>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</si>
  <si>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</si>
  <si>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</si>
  <si>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</si>
  <si>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</si>
  <si>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</si>
  <si>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</si>
  <si>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</si>
  <si>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</si>
  <si>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</si>
  <si>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</si>
  <si>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</si>
  <si>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</si>
  <si>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</si>
  <si>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</si>
  <si>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</si>
  <si>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</si>
  <si>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</si>
  <si>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</si>
  <si>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</si>
  <si>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</si>
  <si>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</si>
  <si>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</si>
  <si>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</si>
  <si>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</si>
  <si>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</si>
  <si>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</si>
  <si>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</si>
  <si>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</si>
  <si>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</si>
  <si>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</si>
  <si>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</si>
  <si>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</si>
  <si>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</si>
  <si>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</si>
  <si>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</si>
  <si>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</si>
  <si>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</si>
  <si>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</si>
  <si>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</si>
  <si>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</si>
  <si>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</si>
  <si>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</si>
  <si>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</si>
  <si>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</si>
  <si>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</si>
  <si>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</si>
  <si>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</si>
  <si>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</si>
  <si>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</si>
  <si>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</si>
  <si>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</si>
  <si>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</si>
  <si>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</si>
  <si>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</si>
  <si>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</si>
  <si>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</si>
  <si>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</si>
  <si>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</si>
  <si>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</si>
  <si>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</si>
  <si>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</si>
  <si>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</si>
  <si>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</si>
  <si>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</si>
  <si>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</si>
  <si>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</si>
  <si>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</si>
  <si>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</si>
  <si>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</si>
  <si>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</si>
  <si>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</si>
  <si>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</si>
  <si>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</si>
  <si>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</si>
  <si>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</si>
  <si>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</si>
  <si>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</si>
  <si>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</si>
  <si>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</si>
  <si>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</si>
  <si>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</si>
  <si>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</si>
  <si>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</si>
  <si>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</si>
  <si>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</si>
  <si>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</si>
  <si>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</si>
  <si>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</si>
  <si>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</si>
  <si>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</si>
  <si>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</si>
  <si>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</si>
  <si>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</si>
  <si>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</si>
  <si>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</si>
  <si>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</si>
  <si>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</si>
  <si>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</si>
  <si>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</si>
  <si>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</si>
  <si>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</si>
  <si>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</si>
  <si>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</si>
  <si>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</si>
  <si>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</si>
  <si>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</si>
  <si>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</si>
  <si>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</si>
  <si>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</si>
  <si>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</si>
  <si>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</si>
  <si>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</si>
  <si>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</si>
  <si>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</si>
  <si>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</si>
  <si>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</si>
  <si>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</si>
  <si>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</si>
  <si>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</si>
  <si>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</si>
  <si>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</si>
  <si>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</si>
  <si>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</si>
  <si>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</si>
  <si>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</si>
  <si>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</si>
  <si>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</si>
  <si>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</si>
  <si>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</si>
  <si>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</si>
  <si>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</si>
  <si>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</si>
  <si>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</si>
  <si>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</si>
  <si>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</si>
  <si>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</si>
  <si>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</si>
  <si>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</si>
  <si>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</si>
  <si>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</si>
  <si>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</si>
  <si>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</si>
  <si>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</si>
  <si>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</si>
  <si>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</si>
  <si>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</si>
  <si>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</si>
  <si>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</si>
  <si>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</si>
  <si>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</si>
  <si>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</si>
  <si>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</si>
  <si>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</si>
  <si>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</si>
  <si>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</si>
  <si>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</si>
  <si>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</si>
  <si>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</si>
  <si>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</si>
  <si>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</si>
  <si>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</si>
  <si>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</si>
  <si>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</si>
  <si>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</si>
  <si>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</si>
  <si>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</si>
  <si>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</si>
  <si>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</si>
  <si>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</si>
  <si>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</si>
  <si>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</si>
  <si>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</si>
  <si>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</si>
  <si>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</si>
  <si>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</si>
  <si>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</si>
  <si>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</si>
  <si>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</si>
  <si>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</si>
  <si>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</si>
  <si>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</si>
  <si>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</si>
  <si>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</si>
  <si>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</si>
  <si>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</si>
  <si>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</si>
  <si>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</si>
  <si>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</si>
  <si>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</si>
  <si>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</si>
  <si>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</si>
  <si>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</si>
  <si>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</si>
  <si>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</si>
  <si>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</si>
  <si>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</si>
  <si>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</si>
  <si>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</si>
  <si>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</si>
  <si>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</si>
  <si>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</si>
  <si>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</si>
  <si>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</si>
  <si>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</si>
  <si>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</si>
  <si>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</si>
  <si>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</si>
  <si>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</si>
  <si>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</si>
  <si>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</si>
  <si>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</si>
  <si>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</si>
  <si>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</si>
  <si>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</si>
  <si>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</si>
  <si>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280.00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</si>
  <si>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</si>
  <si>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</si>
  <si>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</si>
  <si>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</si>
  <si>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</si>
  <si>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</si>
  <si>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</si>
  <si>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180.95</t>
  </si>
  <si>
    <t>E0234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</si>
  <si>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</si>
  <si>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</si>
  <si>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</si>
  <si>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</si>
  <si>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</si>
  <si>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</si>
  <si>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</si>
  <si>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</si>
  <si>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</si>
  <si>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</si>
  <si>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</si>
  <si>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</si>
  <si>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</si>
  <si>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</si>
  <si>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</si>
  <si>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</si>
  <si>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</si>
  <si>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</si>
  <si>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</si>
  <si>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118.75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</si>
  <si>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</si>
  <si>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</si>
  <si>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</si>
  <si>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</si>
  <si>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</si>
  <si>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</si>
  <si>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</si>
  <si>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</si>
  <si>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</si>
  <si>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</si>
  <si>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</si>
  <si>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</si>
  <si>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</si>
  <si>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</si>
  <si>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</si>
  <si>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</si>
  <si>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</si>
  <si>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</si>
  <si>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104.17</t>
  </si>
  <si>
    <t>廖骏豪</t>
  </si>
  <si>
    <t>E0219</t>
  </si>
  <si>
    <t>刘正轩</t>
  </si>
  <si>
    <t>4800.00</t>
  </si>
  <si>
    <t>22200.00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</si>
  <si>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</si>
  <si>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</si>
  <si>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</si>
  <si>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</si>
  <si>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</si>
  <si>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</si>
  <si>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</si>
  <si>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陈中</t>
  </si>
  <si>
    <t>69.08</t>
  </si>
  <si>
    <t>陆嘉盈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</si>
  <si>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</si>
  <si>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</si>
  <si>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</si>
  <si>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</si>
  <si>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</si>
  <si>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</si>
  <si>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</si>
  <si>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</si>
  <si>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</si>
  <si>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</si>
  <si>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</si>
  <si>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</si>
  <si>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</si>
  <si>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范忠灿</t>
  </si>
  <si>
    <t>符轩霖</t>
  </si>
  <si>
    <t>林毅</t>
  </si>
  <si>
    <t>朱蕙琪</t>
  </si>
  <si>
    <t>周子壹</t>
  </si>
  <si>
    <t>越秀小北中心</t>
  </si>
  <si>
    <t>周润璟</t>
  </si>
  <si>
    <t>周乐欣</t>
  </si>
  <si>
    <t>郑妤初</t>
  </si>
  <si>
    <t>郑曼远</t>
  </si>
  <si>
    <t>郑丞均</t>
  </si>
  <si>
    <t xml:space="preserve">张远程 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</si>
  <si>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</si>
  <si>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</si>
  <si>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</si>
  <si>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</si>
  <si>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</si>
  <si>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</si>
  <si>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</si>
  <si>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</si>
  <si>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</si>
  <si>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</si>
  <si>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</si>
  <si>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</si>
  <si>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</si>
  <si>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</si>
  <si>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</si>
  <si>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</si>
  <si>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</si>
  <si>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</si>
  <si>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</si>
  <si>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</si>
  <si>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</si>
  <si>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</si>
  <si>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</si>
  <si>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</si>
  <si>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</si>
  <si>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</si>
  <si>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</si>
  <si>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</si>
  <si>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</si>
  <si>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</si>
  <si>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</si>
  <si>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</si>
  <si>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</si>
  <si>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</si>
  <si>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</si>
  <si>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</si>
  <si>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</si>
  <si>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</si>
  <si>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</si>
  <si>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</si>
  <si>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</si>
  <si>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</si>
  <si>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</si>
  <si>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</si>
  <si>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</si>
  <si>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</si>
  <si>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</si>
  <si>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</si>
  <si>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</si>
  <si>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</si>
  <si>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</si>
  <si>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</si>
  <si>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</si>
  <si>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刘美萱</t>
  </si>
  <si>
    <t>刘峻宇</t>
  </si>
  <si>
    <t>刘丞蔚</t>
  </si>
  <si>
    <t>林子堂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</si>
  <si>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</si>
  <si>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</si>
  <si>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</si>
  <si>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</si>
  <si>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</si>
  <si>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</si>
  <si>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</si>
  <si>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</si>
  <si>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</si>
  <si>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</si>
  <si>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</si>
  <si>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</si>
  <si>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</si>
  <si>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</si>
  <si>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</si>
  <si>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</si>
  <si>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</si>
  <si>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</si>
  <si>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</si>
  <si>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</si>
  <si>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</si>
  <si>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</si>
  <si>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</si>
  <si>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</si>
  <si>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</si>
  <si>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</si>
  <si>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</si>
  <si>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</si>
  <si>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</si>
  <si>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</si>
  <si>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</si>
  <si>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</si>
  <si>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</si>
  <si>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</si>
  <si>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</si>
  <si>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</si>
  <si>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</si>
  <si>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</si>
  <si>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</si>
  <si>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</si>
  <si>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</si>
  <si>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</si>
  <si>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</si>
  <si>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</si>
  <si>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</si>
  <si>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</si>
  <si>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</si>
  <si>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</si>
  <si>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</si>
  <si>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</si>
  <si>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</si>
  <si>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760.00</t>
  </si>
  <si>
    <t>3316.00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</si>
  <si>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</si>
  <si>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</si>
  <si>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</si>
  <si>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</si>
  <si>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</si>
  <si>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</si>
  <si>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</si>
  <si>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</si>
  <si>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</si>
  <si>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</si>
  <si>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</si>
  <si>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</si>
  <si>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</si>
  <si>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</si>
  <si>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</si>
  <si>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</si>
  <si>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</si>
  <si>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</si>
  <si>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</si>
  <si>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</si>
  <si>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</si>
  <si>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</si>
  <si>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</si>
  <si>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</si>
  <si>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</si>
  <si>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</si>
  <si>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</si>
  <si>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</si>
  <si>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</si>
  <si>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</si>
  <si>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</si>
  <si>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</si>
  <si>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</si>
  <si>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</si>
  <si>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</si>
  <si>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</si>
  <si>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</si>
  <si>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</si>
  <si>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</si>
  <si>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</si>
  <si>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</si>
  <si>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</si>
  <si>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</si>
  <si>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</si>
  <si>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</si>
  <si>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</si>
  <si>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</si>
  <si>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</si>
  <si>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</si>
  <si>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</si>
  <si>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</si>
  <si>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</si>
  <si>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</si>
  <si>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</si>
  <si>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</si>
  <si>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</si>
  <si>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</si>
  <si>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</si>
  <si>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</si>
  <si>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</si>
  <si>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</si>
  <si>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</si>
  <si>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</si>
  <si>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</si>
  <si>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</si>
  <si>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</si>
  <si>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</si>
  <si>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</si>
  <si>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</si>
  <si>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</si>
  <si>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</si>
  <si>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</si>
  <si>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</si>
  <si>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</si>
  <si>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</si>
  <si>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</si>
  <si>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</si>
  <si>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</si>
  <si>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</si>
  <si>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</si>
  <si>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</si>
  <si>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</si>
  <si>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</si>
  <si>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</si>
  <si>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</si>
  <si>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</si>
  <si>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</si>
  <si>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</si>
  <si>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</si>
  <si>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</si>
  <si>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</si>
  <si>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</si>
  <si>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</si>
  <si>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</si>
  <si>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</si>
  <si>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</si>
  <si>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</si>
  <si>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</si>
  <si>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</si>
  <si>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</si>
  <si>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</si>
  <si>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</si>
  <si>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</si>
  <si>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</si>
  <si>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</si>
  <si>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</si>
  <si>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</si>
  <si>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</si>
  <si>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</si>
  <si>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</si>
  <si>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</si>
  <si>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</si>
  <si>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</si>
  <si>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</si>
  <si>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</si>
  <si>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</si>
  <si>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</si>
  <si>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</si>
  <si>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</si>
  <si>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</si>
  <si>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</si>
  <si>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</si>
  <si>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</si>
  <si>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</si>
  <si>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</si>
  <si>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</si>
  <si>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</si>
  <si>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</si>
  <si>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</si>
  <si>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</si>
  <si>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</si>
  <si>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</si>
  <si>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</si>
  <si>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</si>
  <si>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</si>
  <si>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</si>
  <si>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</si>
  <si>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</si>
  <si>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</si>
  <si>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</si>
  <si>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</si>
  <si>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</si>
  <si>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</si>
  <si>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</si>
  <si>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</si>
  <si>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</si>
  <si>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</si>
  <si>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</si>
  <si>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</si>
  <si>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</si>
  <si>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</si>
  <si>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</si>
  <si>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</si>
  <si>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</si>
  <si>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</si>
  <si>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</si>
  <si>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</si>
  <si>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</si>
  <si>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</si>
  <si>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</si>
  <si>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</si>
  <si>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</si>
  <si>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</si>
  <si>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</si>
  <si>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</si>
  <si>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</si>
  <si>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</si>
  <si>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</si>
  <si>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</si>
  <si>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</si>
  <si>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</si>
  <si>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</si>
  <si>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</si>
  <si>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</si>
  <si>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</si>
  <si>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</si>
  <si>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</si>
  <si>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</si>
  <si>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</si>
  <si>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</si>
  <si>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</si>
  <si>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</si>
  <si>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</si>
  <si>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</si>
  <si>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</si>
  <si>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</si>
  <si>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</si>
  <si>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</si>
  <si>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惠州江北中心</t>
  </si>
  <si>
    <t>信阳北京路中心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</si>
  <si>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</si>
  <si>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</si>
  <si>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</si>
  <si>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</si>
  <si>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</si>
  <si>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</si>
  <si>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</si>
  <si>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</si>
  <si>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</si>
  <si>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</si>
  <si>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</si>
  <si>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</si>
  <si>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</si>
  <si>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</si>
  <si>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</si>
  <si>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</si>
  <si>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</si>
  <si>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</si>
  <si>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</si>
  <si>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</si>
  <si>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</si>
  <si>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</si>
  <si>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</si>
  <si>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</si>
  <si>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</si>
  <si>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</si>
  <si>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</si>
  <si>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</si>
  <si>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</si>
  <si>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</si>
  <si>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</si>
  <si>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</si>
  <si>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</si>
  <si>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</si>
  <si>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</si>
  <si>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</si>
  <si>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</si>
  <si>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</si>
  <si>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</si>
  <si>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</si>
  <si>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</si>
  <si>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</si>
  <si>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</si>
  <si>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</si>
  <si>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</si>
  <si>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</si>
  <si>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</si>
  <si>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</si>
  <si>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</si>
  <si>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</si>
  <si>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</si>
  <si>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</si>
  <si>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</si>
  <si>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</si>
  <si>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</si>
  <si>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</si>
  <si>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</si>
  <si>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</si>
  <si>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</si>
  <si>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</si>
  <si>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</si>
  <si>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班级名称</t>
    </r>
  </si>
  <si>
    <r>
      <rPr>
        <sz val="9"/>
        <color theme="1"/>
        <rFont val="Tahoma"/>
        <family val="2"/>
        <charset val="134"/>
      </rPr>
      <t>开班日期</t>
    </r>
  </si>
  <si>
    <r>
      <rPr>
        <sz val="9"/>
        <color theme="1"/>
        <rFont val="Tahoma"/>
        <family val="2"/>
        <charset val="134"/>
      </rPr>
      <t>结班日期</t>
    </r>
  </si>
  <si>
    <r>
      <rPr>
        <sz val="9"/>
        <color theme="1"/>
        <rFont val="Tahoma"/>
        <family val="2"/>
        <charset val="134"/>
      </rPr>
      <t>上课地点</t>
    </r>
  </si>
  <si>
    <r>
      <rPr>
        <sz val="9"/>
        <color theme="1"/>
        <rFont val="Tahoma"/>
        <family val="2"/>
        <charset val="134"/>
      </rPr>
      <t>上课时间段</t>
    </r>
  </si>
  <si>
    <r>
      <rPr>
        <sz val="9"/>
        <color theme="1"/>
        <rFont val="Tahoma"/>
        <family val="2"/>
        <charset val="134"/>
      </rPr>
      <t>上课时间</t>
    </r>
  </si>
  <si>
    <r>
      <rPr>
        <sz val="9"/>
        <color theme="1"/>
        <rFont val="Tahoma"/>
        <family val="2"/>
        <charset val="134"/>
      </rPr>
      <t>上课小时数</t>
    </r>
  </si>
  <si>
    <r>
      <rPr>
        <sz val="9"/>
        <color theme="1"/>
        <rFont val="Tahoma"/>
        <family val="2"/>
        <charset val="134"/>
      </rPr>
      <t>精讲小时</t>
    </r>
  </si>
  <si>
    <r>
      <rPr>
        <sz val="9"/>
        <color theme="1"/>
        <rFont val="Tahoma"/>
        <family val="2"/>
        <charset val="134"/>
      </rPr>
      <t>泛读小时</t>
    </r>
  </si>
  <si>
    <r>
      <rPr>
        <sz val="9"/>
        <color theme="1"/>
        <rFont val="Tahoma"/>
        <family val="2"/>
        <charset val="134"/>
      </rPr>
      <t>外教小时</t>
    </r>
  </si>
  <si>
    <r>
      <rPr>
        <sz val="9"/>
        <color theme="1"/>
        <rFont val="Tahoma"/>
        <family val="2"/>
        <charset val="134"/>
      </rPr>
      <t>精讲老师</t>
    </r>
  </si>
  <si>
    <r>
      <rPr>
        <sz val="9"/>
        <color theme="1"/>
        <rFont val="Tahoma"/>
        <family val="2"/>
        <charset val="134"/>
      </rPr>
      <t>泛读老师</t>
    </r>
  </si>
  <si>
    <r>
      <rPr>
        <sz val="9"/>
        <color theme="1"/>
        <rFont val="Tahoma"/>
        <family val="2"/>
        <charset val="134"/>
      </rPr>
      <t>外教老师</t>
    </r>
  </si>
  <si>
    <r>
      <rPr>
        <sz val="9"/>
        <color theme="1"/>
        <rFont val="Tahoma"/>
        <family val="2"/>
        <charset val="134"/>
      </rPr>
      <t>学号</t>
    </r>
  </si>
  <si>
    <r>
      <rPr>
        <sz val="9"/>
        <color theme="1"/>
        <rFont val="Tahoma"/>
        <family val="2"/>
        <charset val="134"/>
      </rPr>
      <t>姓名</t>
    </r>
  </si>
  <si>
    <r>
      <rPr>
        <sz val="9"/>
        <color theme="1"/>
        <rFont val="Tahoma"/>
        <family val="2"/>
        <charset val="134"/>
      </rPr>
      <t>年级</t>
    </r>
  </si>
  <si>
    <r>
      <rPr>
        <sz val="9"/>
        <color theme="1"/>
        <rFont val="Tahoma"/>
        <family val="2"/>
        <charset val="134"/>
      </rPr>
      <t>科目</t>
    </r>
  </si>
  <si>
    <r>
      <rPr>
        <sz val="9"/>
        <color theme="1"/>
        <rFont val="Tahoma"/>
        <family val="2"/>
        <charset val="134"/>
      </rPr>
      <t>课程</t>
    </r>
  </si>
  <si>
    <r>
      <rPr>
        <sz val="9"/>
        <color theme="1"/>
        <rFont val="Tahoma"/>
        <family val="2"/>
        <charset val="134"/>
      </rPr>
      <t>班级</t>
    </r>
  </si>
  <si>
    <r>
      <rPr>
        <sz val="9"/>
        <color theme="1"/>
        <rFont val="Tahoma"/>
        <family val="2"/>
        <charset val="134"/>
      </rPr>
      <t>校区名称</t>
    </r>
  </si>
  <si>
    <r>
      <rPr>
        <sz val="9"/>
        <color theme="1"/>
        <rFont val="Tahoma"/>
        <family val="2"/>
        <charset val="134"/>
      </rPr>
      <t>上课老师</t>
    </r>
  </si>
  <si>
    <r>
      <rPr>
        <sz val="9"/>
        <color theme="1"/>
        <rFont val="Tahoma"/>
        <family val="2"/>
        <charset val="134"/>
      </rPr>
      <t>助教</t>
    </r>
  </si>
  <si>
    <r>
      <rPr>
        <sz val="9"/>
        <color theme="1"/>
        <rFont val="Tahoma"/>
        <family val="2"/>
        <charset val="134"/>
      </rPr>
      <t>学管师</t>
    </r>
  </si>
  <si>
    <r>
      <rPr>
        <sz val="9"/>
        <color theme="1"/>
        <rFont val="Tahoma"/>
        <family val="2"/>
        <charset val="134"/>
      </rPr>
      <t>在职类型</t>
    </r>
  </si>
  <si>
    <r>
      <rPr>
        <sz val="9"/>
        <color theme="1"/>
        <rFont val="Tahoma"/>
        <family val="2"/>
        <charset val="134"/>
      </rPr>
      <t>老师级别</t>
    </r>
  </si>
  <si>
    <r>
      <rPr>
        <sz val="9"/>
        <color theme="1"/>
        <rFont val="Tahoma"/>
        <family val="2"/>
        <charset val="134"/>
      </rPr>
      <t>上课时长</t>
    </r>
  </si>
  <si>
    <r>
      <rPr>
        <sz val="9"/>
        <color theme="1"/>
        <rFont val="Tahoma"/>
        <family val="2"/>
        <charset val="134"/>
      </rPr>
      <t>数量</t>
    </r>
  </si>
  <si>
    <r>
      <rPr>
        <sz val="9"/>
        <color theme="1"/>
        <rFont val="Tahoma"/>
        <family val="2"/>
        <charset val="134"/>
      </rPr>
      <t>课消金额</t>
    </r>
  </si>
  <si>
    <r>
      <rPr>
        <sz val="9"/>
        <color theme="1"/>
        <rFont val="Tahoma"/>
        <family val="2"/>
        <charset val="134"/>
      </rPr>
      <t>欠费金额</t>
    </r>
  </si>
  <si>
    <r>
      <rPr>
        <sz val="9"/>
        <color theme="1"/>
        <rFont val="Tahoma"/>
        <family val="2"/>
        <charset val="134"/>
      </rPr>
      <t>收费日期</t>
    </r>
  </si>
  <si>
    <r>
      <rPr>
        <sz val="9"/>
        <color theme="1"/>
        <rFont val="Tahoma"/>
        <family val="2"/>
        <charset val="134"/>
      </rPr>
      <t>收据号</t>
    </r>
  </si>
  <si>
    <r>
      <rPr>
        <sz val="9"/>
        <color theme="1"/>
        <rFont val="Tahoma"/>
        <family val="2"/>
        <charset val="134"/>
      </rPr>
      <t>收费校区</t>
    </r>
  </si>
  <si>
    <r>
      <rPr>
        <sz val="9"/>
        <color theme="1"/>
        <rFont val="Tahoma"/>
        <family val="2"/>
        <charset val="134"/>
      </rPr>
      <t>电话</t>
    </r>
  </si>
  <si>
    <r>
      <rPr>
        <sz val="9"/>
        <color theme="1"/>
        <rFont val="Tahoma"/>
        <family val="2"/>
        <charset val="134"/>
      </rPr>
      <t>课程名称</t>
    </r>
  </si>
  <si>
    <r>
      <rPr>
        <sz val="9"/>
        <color theme="1"/>
        <rFont val="Tahoma"/>
        <family val="2"/>
        <charset val="134"/>
      </rPr>
      <t>校区</t>
    </r>
  </si>
  <si>
    <r>
      <rPr>
        <sz val="9"/>
        <color theme="1"/>
        <rFont val="Tahoma"/>
        <family val="2"/>
        <charset val="134"/>
      </rPr>
      <t>关注微信</t>
    </r>
  </si>
  <si>
    <r>
      <rPr>
        <sz val="9"/>
        <color theme="1"/>
        <rFont val="Tahoma"/>
        <family val="2"/>
        <charset val="134"/>
      </rPr>
      <t>备注</t>
    </r>
  </si>
  <si>
    <r>
      <rPr>
        <sz val="9"/>
        <color theme="1"/>
        <rFont val="Tahoma"/>
        <family val="2"/>
        <charset val="134"/>
      </rPr>
      <t>公立学校</t>
    </r>
  </si>
  <si>
    <r>
      <rPr>
        <sz val="9"/>
        <color theme="1"/>
        <rFont val="Tahoma"/>
        <family val="2"/>
        <charset val="134"/>
      </rPr>
      <t>父亲电话</t>
    </r>
  </si>
  <si>
    <r>
      <rPr>
        <sz val="9"/>
        <color theme="1"/>
        <rFont val="Tahoma"/>
        <family val="2"/>
        <charset val="134"/>
      </rPr>
      <t>母亲电话</t>
    </r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</si>
  <si>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</si>
  <si>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</si>
  <si>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</si>
  <si>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</si>
  <si>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</si>
  <si>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</si>
  <si>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</si>
  <si>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</si>
  <si>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</si>
  <si>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</si>
  <si>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</si>
  <si>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</si>
  <si>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</si>
  <si>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</si>
  <si>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</si>
  <si>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</si>
  <si>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</si>
  <si>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</si>
  <si>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</si>
  <si>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</si>
  <si>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</si>
  <si>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</si>
  <si>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</si>
  <si>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</si>
  <si>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</si>
  <si>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</si>
  <si>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</si>
  <si>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</si>
  <si>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</si>
  <si>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</si>
  <si>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</si>
  <si>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班主任</t>
    </r>
  </si>
  <si>
    <r>
      <rPr>
        <sz val="9"/>
        <color theme="1"/>
        <rFont val="Tahoma"/>
        <family val="2"/>
        <charset val="134"/>
      </rPr>
      <t>默认教室</t>
    </r>
  </si>
  <si>
    <r>
      <rPr>
        <sz val="9"/>
        <color theme="1"/>
        <rFont val="Tahoma"/>
        <family val="2"/>
        <charset val="134"/>
      </rPr>
      <t>当前进度</t>
    </r>
  </si>
  <si>
    <r>
      <rPr>
        <sz val="9"/>
        <color theme="1"/>
        <rFont val="Tahoma"/>
        <family val="2"/>
        <charset val="134"/>
      </rPr>
      <t>排课结束日期</t>
    </r>
  </si>
  <si>
    <r>
      <rPr>
        <sz val="9"/>
        <color theme="1"/>
        <rFont val="Tahoma"/>
        <family val="2"/>
        <charset val="134"/>
      </rPr>
      <t>计划结业日期</t>
    </r>
  </si>
  <si>
    <r>
      <rPr>
        <sz val="9"/>
        <color theme="1"/>
        <rFont val="Tahoma"/>
        <family val="2"/>
        <charset val="134"/>
      </rPr>
      <t>类型</t>
    </r>
  </si>
  <si>
    <r>
      <rPr>
        <sz val="9"/>
        <color theme="1"/>
        <rFont val="Tahoma"/>
        <family val="2"/>
        <charset val="134"/>
      </rPr>
      <t>预招人数</t>
    </r>
  </si>
  <si>
    <r>
      <rPr>
        <sz val="9"/>
        <color theme="1"/>
        <rFont val="Tahoma"/>
        <family val="2"/>
        <charset val="134"/>
      </rPr>
      <t>当前人数</t>
    </r>
  </si>
  <si>
    <r>
      <rPr>
        <sz val="9"/>
        <color theme="1"/>
        <rFont val="Tahoma"/>
        <family val="2"/>
        <charset val="134"/>
      </rPr>
      <t>入班率</t>
    </r>
  </si>
  <si>
    <r>
      <rPr>
        <sz val="9"/>
        <color theme="1"/>
        <rFont val="Tahoma"/>
        <family val="2"/>
        <charset val="134"/>
      </rPr>
      <t>计划课次</t>
    </r>
  </si>
  <si>
    <r>
      <rPr>
        <sz val="9"/>
        <color theme="1"/>
        <rFont val="Tahoma"/>
        <family val="2"/>
        <charset val="134"/>
      </rPr>
      <t>计费单位</t>
    </r>
  </si>
  <si>
    <r>
      <rPr>
        <sz val="9"/>
        <color theme="1"/>
        <rFont val="Tahoma"/>
        <family val="2"/>
        <charset val="134"/>
      </rPr>
      <t>已排课次</t>
    </r>
  </si>
  <si>
    <r>
      <rPr>
        <sz val="9"/>
        <color theme="1"/>
        <rFont val="Tahoma"/>
        <family val="2"/>
        <charset val="134"/>
      </rPr>
      <t>已上课次</t>
    </r>
  </si>
  <si>
    <r>
      <rPr>
        <sz val="9"/>
        <color theme="1"/>
        <rFont val="Tahoma"/>
        <family val="2"/>
        <charset val="134"/>
      </rPr>
      <t>结业状态</t>
    </r>
  </si>
  <si>
    <r>
      <rPr>
        <sz val="9"/>
        <color theme="1"/>
        <rFont val="Tahoma"/>
        <family val="2"/>
        <charset val="134"/>
      </rPr>
      <t>性别</t>
    </r>
  </si>
  <si>
    <r>
      <rPr>
        <sz val="9"/>
        <color theme="1"/>
        <rFont val="Tahoma"/>
        <family val="2"/>
        <charset val="134"/>
      </rPr>
      <t>师生信</t>
    </r>
  </si>
  <si>
    <r>
      <rPr>
        <sz val="9"/>
        <color theme="1"/>
        <rFont val="Tahoma"/>
        <family val="2"/>
        <charset val="134"/>
      </rPr>
      <t>身份证</t>
    </r>
  </si>
  <si>
    <r>
      <rPr>
        <sz val="9"/>
        <color theme="1"/>
        <rFont val="Tahoma"/>
        <family val="2"/>
        <charset val="134"/>
      </rPr>
      <t>出生日期</t>
    </r>
  </si>
  <si>
    <r>
      <rPr>
        <sz val="9"/>
        <color theme="1"/>
        <rFont val="Tahoma"/>
        <family val="2"/>
        <charset val="134"/>
      </rPr>
      <t>年龄</t>
    </r>
  </si>
  <si>
    <r>
      <rPr>
        <sz val="9"/>
        <color theme="1"/>
        <rFont val="Tahoma"/>
        <family val="2"/>
        <charset val="134"/>
      </rPr>
      <t>手机号码</t>
    </r>
  </si>
  <si>
    <r>
      <rPr>
        <sz val="9"/>
        <color theme="1"/>
        <rFont val="Tahoma"/>
        <family val="2"/>
        <charset val="134"/>
      </rPr>
      <t>招生来源</t>
    </r>
  </si>
  <si>
    <r>
      <rPr>
        <sz val="9"/>
        <color theme="1"/>
        <rFont val="Tahoma"/>
        <family val="2"/>
        <charset val="134"/>
      </rPr>
      <t>来源分校</t>
    </r>
  </si>
  <si>
    <r>
      <rPr>
        <sz val="9"/>
        <color theme="1"/>
        <rFont val="Tahoma"/>
        <family val="2"/>
        <charset val="134"/>
      </rPr>
      <t>报名日期</t>
    </r>
  </si>
  <si>
    <r>
      <rPr>
        <sz val="9"/>
        <color theme="1"/>
        <rFont val="Tahoma"/>
        <family val="2"/>
        <charset val="134"/>
      </rPr>
      <t>父亲姓名</t>
    </r>
  </si>
  <si>
    <r>
      <rPr>
        <sz val="9"/>
        <color theme="1"/>
        <rFont val="Tahoma"/>
        <family val="2"/>
        <charset val="134"/>
      </rPr>
      <t>母亲姓名</t>
    </r>
  </si>
  <si>
    <r>
      <rPr>
        <sz val="9"/>
        <color theme="1"/>
        <rFont val="Tahoma"/>
        <family val="2"/>
        <charset val="134"/>
      </rPr>
      <t>家庭住址</t>
    </r>
  </si>
  <si>
    <r>
      <rPr>
        <sz val="9"/>
        <color theme="1"/>
        <rFont val="Tahoma"/>
        <family val="2"/>
        <charset val="134"/>
      </rPr>
      <t>就读学校</t>
    </r>
  </si>
  <si>
    <r>
      <rPr>
        <sz val="9"/>
        <color theme="1"/>
        <rFont val="Tahoma"/>
        <family val="2"/>
        <charset val="134"/>
      </rPr>
      <t>积分</t>
    </r>
  </si>
  <si>
    <r>
      <rPr>
        <sz val="9"/>
        <color theme="1"/>
        <rFont val="Tahoma"/>
        <family val="2"/>
        <charset val="134"/>
      </rPr>
      <t>状态</t>
    </r>
  </si>
  <si>
    <r>
      <rPr>
        <sz val="9"/>
        <color theme="1"/>
        <rFont val="Tahoma"/>
        <family val="2"/>
        <charset val="134"/>
      </rPr>
      <t>退学日期</t>
    </r>
  </si>
  <si>
    <r>
      <rPr>
        <sz val="9"/>
        <color theme="1"/>
        <rFont val="Tahoma"/>
        <family val="2"/>
        <charset val="134"/>
      </rPr>
      <t>退学原因</t>
    </r>
  </si>
  <si>
    <r>
      <rPr>
        <sz val="9"/>
        <color theme="1"/>
        <rFont val="Tahoma"/>
        <family val="2"/>
        <charset val="134"/>
      </rPr>
      <t>退学备注</t>
    </r>
  </si>
  <si>
    <r>
      <rPr>
        <sz val="9"/>
        <color theme="1"/>
        <rFont val="Tahoma"/>
        <family val="2"/>
        <charset val="134"/>
      </rPr>
      <t>电子钱包余额</t>
    </r>
  </si>
  <si>
    <r>
      <rPr>
        <sz val="9"/>
        <color theme="1"/>
        <rFont val="Tahoma"/>
        <family val="2"/>
        <charset val="134"/>
      </rPr>
      <t>欠交金额</t>
    </r>
  </si>
  <si>
    <r>
      <rPr>
        <sz val="9"/>
        <color theme="1"/>
        <rFont val="Tahoma"/>
        <family val="2"/>
        <charset val="134"/>
      </rPr>
      <t>剩余学费</t>
    </r>
  </si>
  <si>
    <r>
      <rPr>
        <sz val="9"/>
        <color theme="1"/>
        <rFont val="Tahoma"/>
        <family val="2"/>
        <charset val="134"/>
      </rPr>
      <t>账户余额</t>
    </r>
  </si>
  <si>
    <r>
      <rPr>
        <sz val="9"/>
        <color theme="1"/>
        <rFont val="Tahoma"/>
        <family val="2"/>
        <charset val="134"/>
      </rPr>
      <t>发票号</t>
    </r>
  </si>
  <si>
    <r>
      <rPr>
        <sz val="9"/>
        <color theme="1"/>
        <rFont val="Tahoma"/>
        <family val="2"/>
        <charset val="134"/>
      </rPr>
      <t>物品名称</t>
    </r>
  </si>
  <si>
    <r>
      <rPr>
        <sz val="9"/>
        <color theme="1"/>
        <rFont val="Tahoma"/>
        <family val="2"/>
        <charset val="134"/>
      </rPr>
      <t>折扣金额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</si>
  <si>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直减金额</t>
    </r>
  </si>
  <si>
    <r>
      <rPr>
        <sz val="9"/>
        <color theme="1"/>
        <rFont val="Tahoma"/>
        <family val="2"/>
        <charset val="134"/>
      </rPr>
      <t>应交金额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</si>
  <si>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交费金额</t>
    </r>
  </si>
  <si>
    <r>
      <rPr>
        <sz val="9"/>
        <color theme="1"/>
        <rFont val="Tahoma"/>
        <family val="2"/>
        <charset val="134"/>
      </rPr>
      <t>欠交金额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</si>
  <si>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电子钱包</t>
    </r>
  </si>
  <si>
    <r>
      <rPr>
        <sz val="9"/>
        <color theme="1"/>
        <rFont val="Tahoma"/>
        <family val="2"/>
        <charset val="134"/>
      </rPr>
      <t>现金</t>
    </r>
  </si>
  <si>
    <r>
      <rPr>
        <sz val="9"/>
        <color theme="1"/>
        <rFont val="Tahoma"/>
        <family val="2"/>
        <charset val="134"/>
      </rPr>
      <t>微信</t>
    </r>
  </si>
  <si>
    <r>
      <rPr>
        <sz val="9"/>
        <color theme="1"/>
        <rFont val="Tahoma"/>
        <family val="2"/>
        <charset val="134"/>
      </rPr>
      <t>支付宝</t>
    </r>
  </si>
  <si>
    <r>
      <rPr>
        <sz val="9"/>
        <color theme="1"/>
        <rFont val="Tahoma"/>
        <family val="2"/>
        <charset val="134"/>
      </rPr>
      <t>刷卡</t>
    </r>
  </si>
  <si>
    <r>
      <rPr>
        <sz val="9"/>
        <color theme="1"/>
        <rFont val="Tahoma"/>
        <family val="2"/>
        <charset val="134"/>
      </rPr>
      <t>经手人</t>
    </r>
  </si>
  <si>
    <r>
      <rPr>
        <sz val="9"/>
        <color theme="1"/>
        <rFont val="Tahoma"/>
        <family val="2"/>
        <charset val="134"/>
      </rPr>
      <t>收据类型</t>
    </r>
  </si>
  <si>
    <r>
      <rPr>
        <sz val="9"/>
        <color theme="1"/>
        <rFont val="Tahoma"/>
        <family val="2"/>
        <charset val="134"/>
      </rPr>
      <t>收款账号</t>
    </r>
  </si>
  <si>
    <r>
      <rPr>
        <sz val="9"/>
        <color theme="1"/>
        <rFont val="Tahoma"/>
        <family val="2"/>
        <charset val="134"/>
      </rPr>
      <t>付款账户</t>
    </r>
  </si>
  <si>
    <r>
      <rPr>
        <sz val="9"/>
        <color theme="1"/>
        <rFont val="Tahoma"/>
        <family val="2"/>
        <charset val="134"/>
      </rPr>
      <t>签单类型</t>
    </r>
  </si>
  <si>
    <r>
      <rPr>
        <sz val="9"/>
        <color theme="1"/>
        <rFont val="Tahoma"/>
        <family val="2"/>
        <charset val="134"/>
      </rPr>
      <t>业绩归属人</t>
    </r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</si>
  <si>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</si>
  <si>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</si>
  <si>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</si>
  <si>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</si>
  <si>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</si>
  <si>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</si>
  <si>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</si>
  <si>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</si>
  <si>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</si>
  <si>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</si>
  <si>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</si>
  <si>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</si>
  <si>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</si>
  <si>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</si>
  <si>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</si>
  <si>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</si>
  <si>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</si>
  <si>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</si>
  <si>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</si>
  <si>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</si>
  <si>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</si>
  <si>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</si>
  <si>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</si>
  <si>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</si>
  <si>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</si>
  <si>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</si>
  <si>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</si>
  <si>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</si>
  <si>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</si>
  <si>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</si>
  <si>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</si>
  <si>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</si>
  <si>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</si>
  <si>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</si>
  <si>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</si>
  <si>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</si>
  <si>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</si>
  <si>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</si>
  <si>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</si>
  <si>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</si>
  <si>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</si>
  <si>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</si>
  <si>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</si>
  <si>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</si>
  <si>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</si>
  <si>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</si>
  <si>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</si>
  <si>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</si>
  <si>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</si>
  <si>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</si>
  <si>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</si>
  <si>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</si>
  <si>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</si>
  <si>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</si>
  <si>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</si>
  <si>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</si>
  <si>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</si>
  <si>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</si>
  <si>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</si>
  <si>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</si>
  <si>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</si>
  <si>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</si>
  <si>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</si>
  <si>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</si>
  <si>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</si>
  <si>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</si>
  <si>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</si>
  <si>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</si>
  <si>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</si>
  <si>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</si>
  <si>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</si>
  <si>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</si>
  <si>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</si>
  <si>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</si>
  <si>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</si>
  <si>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</si>
  <si>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</si>
  <si>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</si>
  <si>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</si>
  <si>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</si>
  <si>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</si>
  <si>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</si>
  <si>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</si>
  <si>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</si>
  <si>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</si>
  <si>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</si>
  <si>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</si>
  <si>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</si>
  <si>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</si>
  <si>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</si>
  <si>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</si>
  <si>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</si>
  <si>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</si>
  <si>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</si>
  <si>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</si>
  <si>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</si>
  <si>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</si>
  <si>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</si>
  <si>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</si>
  <si>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</si>
  <si>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</si>
  <si>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</si>
  <si>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</si>
  <si>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</si>
  <si>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</si>
  <si>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</si>
  <si>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</si>
  <si>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</si>
  <si>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</si>
  <si>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</si>
  <si>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</si>
  <si>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</si>
  <si>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</si>
  <si>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</si>
  <si>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</si>
  <si>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</si>
  <si>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</si>
  <si>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</si>
  <si>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</si>
  <si>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</si>
  <si>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</si>
  <si>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</si>
  <si>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女</t>
  </si>
  <si>
    <t>2017-06-25</t>
  </si>
  <si>
    <t>1</t>
  </si>
  <si>
    <t>在读</t>
  </si>
  <si>
    <t>2160.00</t>
  </si>
  <si>
    <t>男</t>
  </si>
  <si>
    <t>05-地推</t>
  </si>
  <si>
    <t>2017-06-18</t>
  </si>
  <si>
    <t>中班</t>
  </si>
  <si>
    <t>980.00</t>
  </si>
  <si>
    <t>2</t>
  </si>
  <si>
    <t>01-老带新</t>
  </si>
  <si>
    <t>海珠滨江东中心</t>
  </si>
  <si>
    <t>1210.00</t>
  </si>
  <si>
    <t>08-电话咨询</t>
  </si>
  <si>
    <t>2017-05-20</t>
  </si>
  <si>
    <t>2017-06-24</t>
  </si>
  <si>
    <t>03-课题：自然拼音</t>
  </si>
  <si>
    <t>1880.00</t>
  </si>
  <si>
    <t>3</t>
  </si>
  <si>
    <t>2017-06-28</t>
  </si>
  <si>
    <t>2017-06-29</t>
  </si>
  <si>
    <t>2017-05-07</t>
  </si>
  <si>
    <t>2017-06-30</t>
  </si>
  <si>
    <t>07-网络咨询</t>
  </si>
  <si>
    <t>大班</t>
  </si>
  <si>
    <t>小班</t>
  </si>
  <si>
    <t>8</t>
  </si>
  <si>
    <t>2017-05-08</t>
  </si>
  <si>
    <t>6</t>
  </si>
  <si>
    <t>06-上门咨询</t>
  </si>
  <si>
    <t>04-课题：演讲</t>
  </si>
  <si>
    <t>4</t>
  </si>
  <si>
    <t>在线报名</t>
  </si>
  <si>
    <t>10-其他渠道推荐</t>
  </si>
  <si>
    <t>2017-03-25</t>
  </si>
  <si>
    <t>广州市越秀区东风东路小学</t>
  </si>
  <si>
    <t>2017-07-01</t>
  </si>
  <si>
    <t>2017-05-29</t>
  </si>
  <si>
    <t>2017-05-30</t>
  </si>
  <si>
    <t>2017-05-25</t>
  </si>
  <si>
    <t>其他</t>
  </si>
  <si>
    <t>未进班</t>
  </si>
  <si>
    <t>3小时</t>
  </si>
  <si>
    <t>00-小学英语课程</t>
  </si>
  <si>
    <t>01-广州区域</t>
  </si>
  <si>
    <t>0.0%</t>
  </si>
  <si>
    <t>次</t>
  </si>
  <si>
    <t>0</t>
  </si>
  <si>
    <t>未结业</t>
  </si>
  <si>
    <t>交费</t>
  </si>
  <si>
    <t>已打印</t>
  </si>
  <si>
    <t>广州区域-周末班-英语-3.0小时次(48次)</t>
  </si>
  <si>
    <t>广州区域-周末班-英语-3.0小时次(16次)</t>
  </si>
  <si>
    <t>新生</t>
  </si>
  <si>
    <t>转出</t>
  </si>
  <si>
    <t>转入</t>
  </si>
  <si>
    <t>S02670</t>
  </si>
  <si>
    <t>左欣怡</t>
  </si>
  <si>
    <t>18928871753</t>
  </si>
  <si>
    <t>天河南骏中心</t>
  </si>
  <si>
    <t>华南理工大学附属实验学校</t>
  </si>
  <si>
    <t>S02669</t>
  </si>
  <si>
    <t>邹星龙</t>
  </si>
  <si>
    <t>13763332165</t>
  </si>
  <si>
    <t>天河区龙口西小学</t>
  </si>
  <si>
    <t>S14662</t>
  </si>
  <si>
    <t>邹欣然</t>
  </si>
  <si>
    <t>2009-09-09</t>
  </si>
  <si>
    <t>7</t>
  </si>
  <si>
    <t>18588665559</t>
  </si>
  <si>
    <t>13751871590</t>
  </si>
  <si>
    <t>广州市天河区陶育路小学</t>
  </si>
  <si>
    <t>S10928</t>
  </si>
  <si>
    <t>邹瀚贤</t>
  </si>
  <si>
    <t>13798172130</t>
  </si>
  <si>
    <t>广州市政府机关幼儿园</t>
  </si>
  <si>
    <t>3596.00</t>
  </si>
  <si>
    <t>S11037</t>
  </si>
  <si>
    <t>祝小有</t>
  </si>
  <si>
    <t>13922251117</t>
  </si>
  <si>
    <t>广州启蒙中英文幼儿园</t>
  </si>
  <si>
    <t>S16100</t>
  </si>
  <si>
    <t>祝翎轩</t>
  </si>
  <si>
    <t>2012-09-01</t>
  </si>
  <si>
    <t>15989040901</t>
  </si>
  <si>
    <t>2017-06-21</t>
  </si>
  <si>
    <t>S07585</t>
  </si>
  <si>
    <t>朱梓歆</t>
  </si>
  <si>
    <t>2011-12-12</t>
  </si>
  <si>
    <t>5</t>
  </si>
  <si>
    <t>13610060102</t>
  </si>
  <si>
    <t>2016-12-29</t>
  </si>
  <si>
    <t>13609645300</t>
  </si>
  <si>
    <t>金海幼儿园</t>
  </si>
  <si>
    <t>S12670</t>
  </si>
  <si>
    <t>朱芷彤</t>
  </si>
  <si>
    <t>2012-12-27</t>
  </si>
  <si>
    <t>13802790119</t>
  </si>
  <si>
    <t>2017-05-10</t>
  </si>
  <si>
    <t>15999955189</t>
  </si>
  <si>
    <t>990.00</t>
  </si>
  <si>
    <t>S02668</t>
  </si>
  <si>
    <t>朱雅琪</t>
  </si>
  <si>
    <t>18926112695</t>
  </si>
  <si>
    <t>天河区五一小学</t>
  </si>
  <si>
    <t>S07932</t>
  </si>
  <si>
    <t>朱希文</t>
  </si>
  <si>
    <t>2010-01-30</t>
  </si>
  <si>
    <t>13826403990</t>
  </si>
  <si>
    <t>2017-02-11</t>
  </si>
  <si>
    <t>朱劲林</t>
  </si>
  <si>
    <t>13826403980</t>
  </si>
  <si>
    <t>黎恩茵</t>
  </si>
  <si>
    <t>S02667</t>
  </si>
  <si>
    <t>朱珮嘉</t>
  </si>
  <si>
    <t>13922717814</t>
  </si>
  <si>
    <t>天河区华阳小学</t>
  </si>
  <si>
    <t>S13164</t>
  </si>
  <si>
    <t>朱凌羽</t>
  </si>
  <si>
    <t>15913142309</t>
  </si>
  <si>
    <t>2017-05-12</t>
  </si>
  <si>
    <t>S02666</t>
  </si>
  <si>
    <t>朱骏昊</t>
  </si>
  <si>
    <t>13926108468</t>
  </si>
  <si>
    <t>广州市第四十七中学</t>
  </si>
  <si>
    <t>4900.00</t>
  </si>
  <si>
    <t>S02665</t>
  </si>
  <si>
    <t>朱婧睿</t>
  </si>
  <si>
    <t>13726768585</t>
  </si>
  <si>
    <t>S08039</t>
  </si>
  <si>
    <t>周紫陌</t>
  </si>
  <si>
    <t>2010-07-23</t>
  </si>
  <si>
    <t>13760857505</t>
  </si>
  <si>
    <t>2017-02-19</t>
  </si>
  <si>
    <t>周阳</t>
  </si>
  <si>
    <t>赵康茵</t>
  </si>
  <si>
    <t>广州市天河龙口西路538号B2栋1406</t>
  </si>
  <si>
    <t>S16783</t>
  </si>
  <si>
    <t>周子淳</t>
  </si>
  <si>
    <t>2006-01-13</t>
  </si>
  <si>
    <t>13822200209</t>
  </si>
  <si>
    <t>09-教师推荐</t>
  </si>
  <si>
    <t>广州市天河区五一小学</t>
  </si>
  <si>
    <t>S02664</t>
  </si>
  <si>
    <t>周雨洋</t>
  </si>
  <si>
    <t>13798074526</t>
  </si>
  <si>
    <t>邹丽萍</t>
  </si>
  <si>
    <t>已退学</t>
  </si>
  <si>
    <t>2017-01-19</t>
  </si>
  <si>
    <t>孩子无兴趣（不想学了）</t>
  </si>
  <si>
    <t>S13152</t>
  </si>
  <si>
    <t>周逸欣</t>
  </si>
  <si>
    <t>18664812288</t>
  </si>
  <si>
    <t>广州军区空军直属机关第二幼儿园</t>
  </si>
  <si>
    <t>S02663</t>
  </si>
  <si>
    <t>周仪</t>
  </si>
  <si>
    <t>18928878539</t>
  </si>
  <si>
    <t>S08056</t>
  </si>
  <si>
    <t>周廷科</t>
  </si>
  <si>
    <t>2009-09-22</t>
  </si>
  <si>
    <t>15818889599</t>
  </si>
  <si>
    <t>2017-02-23</t>
  </si>
  <si>
    <t>S16731</t>
  </si>
  <si>
    <t>周明杰</t>
  </si>
  <si>
    <t>13609005265</t>
  </si>
  <si>
    <t>S13156</t>
  </si>
  <si>
    <t>周凯曦</t>
  </si>
  <si>
    <t>2012-04-05</t>
  </si>
  <si>
    <t>13760738770</t>
  </si>
  <si>
    <t>陈铭纯</t>
  </si>
  <si>
    <t>S02662</t>
  </si>
  <si>
    <t>钟子欣</t>
  </si>
  <si>
    <t>13902255688</t>
  </si>
  <si>
    <t>S07913</t>
  </si>
  <si>
    <t>钟悦心</t>
  </si>
  <si>
    <t>2008-06-30</t>
  </si>
  <si>
    <t>9</t>
  </si>
  <si>
    <t>13570979852</t>
  </si>
  <si>
    <t>2017-02-09</t>
  </si>
  <si>
    <t>13322800367</t>
  </si>
  <si>
    <t>48800.00</t>
  </si>
  <si>
    <t>S02661</t>
  </si>
  <si>
    <t>钟宇茵</t>
  </si>
  <si>
    <t>13610105709</t>
  </si>
  <si>
    <t>48800.50</t>
  </si>
  <si>
    <t>S16652</t>
  </si>
  <si>
    <t>钟咏恩</t>
  </si>
  <si>
    <t>2012-06-29</t>
  </si>
  <si>
    <t>13570970215</t>
  </si>
  <si>
    <t>S02660</t>
  </si>
  <si>
    <t>钟思璇</t>
  </si>
  <si>
    <t>13925031682</t>
  </si>
  <si>
    <t>S16455</t>
  </si>
  <si>
    <t>钟瑞桐</t>
  </si>
  <si>
    <t>13726822530</t>
  </si>
  <si>
    <t>广州市天河区侨乐小学</t>
  </si>
  <si>
    <t>S02659</t>
  </si>
  <si>
    <t>钟佩琦</t>
  </si>
  <si>
    <t>13710366661</t>
  </si>
  <si>
    <t>2537.50</t>
  </si>
  <si>
    <t>S02658</t>
  </si>
  <si>
    <t>钟茂源</t>
  </si>
  <si>
    <t>13332833703</t>
  </si>
  <si>
    <t>广州市幼儿师范学校附属幼儿园</t>
  </si>
  <si>
    <t>50431.72</t>
  </si>
  <si>
    <t>S10700</t>
  </si>
  <si>
    <t>郑梓煜</t>
  </si>
  <si>
    <t>13808881185</t>
  </si>
  <si>
    <t>丽晴轩幼儿园</t>
  </si>
  <si>
    <t>S10712</t>
  </si>
  <si>
    <t>郑奕桦</t>
  </si>
  <si>
    <t>2007-12-24</t>
  </si>
  <si>
    <t>13503051109</t>
  </si>
  <si>
    <t>天河区长湴小学</t>
  </si>
  <si>
    <t>S02657</t>
  </si>
  <si>
    <t>郑雅兰</t>
  </si>
  <si>
    <t>13926099119</t>
  </si>
  <si>
    <t>S02656</t>
  </si>
  <si>
    <t>郑林佳</t>
  </si>
  <si>
    <t>18613180707</t>
  </si>
  <si>
    <t>S07661</t>
  </si>
  <si>
    <t>郑立暄</t>
  </si>
  <si>
    <t>2005-11-17</t>
  </si>
  <si>
    <t>13682258789</t>
  </si>
  <si>
    <t>2017-01-08</t>
  </si>
  <si>
    <t>林秀蓉</t>
  </si>
  <si>
    <t>8625.00</t>
  </si>
  <si>
    <t>S02655</t>
  </si>
  <si>
    <t>郑凯文</t>
  </si>
  <si>
    <t>13929520088</t>
  </si>
  <si>
    <t>广州市天河区汇景新城幼儿园</t>
  </si>
  <si>
    <t>S02654</t>
  </si>
  <si>
    <t>郑敬深</t>
  </si>
  <si>
    <t>13902218318</t>
  </si>
  <si>
    <t>广州市海珠区知信小学</t>
  </si>
  <si>
    <t>S13176</t>
  </si>
  <si>
    <t>郑瑾瑜</t>
  </si>
  <si>
    <t>2011-04-22</t>
  </si>
  <si>
    <t>18680280422</t>
  </si>
  <si>
    <t>郑玄弘</t>
  </si>
  <si>
    <t>13570287750</t>
  </si>
  <si>
    <t>毛娜</t>
  </si>
  <si>
    <t>S08194</t>
  </si>
  <si>
    <t>郑岱轩</t>
  </si>
  <si>
    <t>2009-06-01</t>
  </si>
  <si>
    <t>13760883201</t>
  </si>
  <si>
    <t>2017-03-03</t>
  </si>
  <si>
    <t>许璇儿</t>
  </si>
  <si>
    <t>19375.00</t>
  </si>
  <si>
    <t>S12699</t>
  </si>
  <si>
    <t>赵迎曦</t>
  </si>
  <si>
    <t>2012-11-01</t>
  </si>
  <si>
    <t>13560085422</t>
  </si>
  <si>
    <t>王小姐</t>
  </si>
  <si>
    <t>S02653</t>
  </si>
  <si>
    <t>赵常欢</t>
  </si>
  <si>
    <t>13672400233</t>
  </si>
  <si>
    <t>S09950</t>
  </si>
  <si>
    <t>张梓祺0598</t>
  </si>
  <si>
    <t>13829780598</t>
  </si>
  <si>
    <t>2017-05-06</t>
  </si>
  <si>
    <t>S02652</t>
  </si>
  <si>
    <t>张埻</t>
  </si>
  <si>
    <t>13825033313</t>
  </si>
  <si>
    <t>学习效果不好（如成绩无法提高）</t>
  </si>
  <si>
    <t>S10214</t>
  </si>
  <si>
    <t>张郑轩</t>
  </si>
  <si>
    <t>2011-04-27</t>
  </si>
  <si>
    <t>18688880616</t>
  </si>
  <si>
    <t>18664643939</t>
  </si>
  <si>
    <t>S10901</t>
  </si>
  <si>
    <t>张语桐</t>
  </si>
  <si>
    <t>18922191229</t>
  </si>
  <si>
    <t>113中学陶育实验学校</t>
  </si>
  <si>
    <t>3108.75</t>
  </si>
  <si>
    <t>S02651</t>
  </si>
  <si>
    <t>张茵雷</t>
  </si>
  <si>
    <t>13609789118</t>
  </si>
  <si>
    <t>S13510</t>
  </si>
  <si>
    <t>张一帆7597</t>
  </si>
  <si>
    <t>2010-12-20</t>
  </si>
  <si>
    <t>13631467597</t>
  </si>
  <si>
    <t>2017-05-14</t>
  </si>
  <si>
    <t>黄芳</t>
  </si>
  <si>
    <t>广州市天河区鸣远幼儿园</t>
  </si>
  <si>
    <t>S02650</t>
  </si>
  <si>
    <t>张洋浩桢</t>
  </si>
  <si>
    <t>13926050807</t>
  </si>
  <si>
    <t>2017-04-30</t>
  </si>
  <si>
    <t>S14914</t>
  </si>
  <si>
    <t>张桠侨</t>
  </si>
  <si>
    <t>2009-08-17</t>
  </si>
  <si>
    <t>13719039537</t>
  </si>
  <si>
    <t>2017-05-21</t>
  </si>
  <si>
    <t>S02649</t>
  </si>
  <si>
    <t>张轩赫</t>
  </si>
  <si>
    <t>30800.00</t>
  </si>
  <si>
    <t>S02648</t>
  </si>
  <si>
    <t>张馨月0169</t>
  </si>
  <si>
    <t>18926100169</t>
  </si>
  <si>
    <t>2016-08-20</t>
  </si>
  <si>
    <t>天河华景中心</t>
  </si>
  <si>
    <t>S02647</t>
  </si>
  <si>
    <t>张馨</t>
  </si>
  <si>
    <t>13798027288</t>
  </si>
  <si>
    <t>S12731</t>
  </si>
  <si>
    <t>张文轩2122</t>
  </si>
  <si>
    <t>2013-06-08</t>
  </si>
  <si>
    <t>13826122122</t>
  </si>
  <si>
    <t>2017-05-11</t>
  </si>
  <si>
    <t>51977.83</t>
  </si>
  <si>
    <t>S02646</t>
  </si>
  <si>
    <t>张天骄</t>
  </si>
  <si>
    <t>15913114586</t>
  </si>
  <si>
    <t>2012-09-23</t>
  </si>
  <si>
    <t>广州市第四十七中学汇景实验学校</t>
  </si>
  <si>
    <t>7612.50</t>
  </si>
  <si>
    <t>S02645</t>
  </si>
  <si>
    <t>张思恩</t>
  </si>
  <si>
    <t>13828425834</t>
  </si>
  <si>
    <t>S02644</t>
  </si>
  <si>
    <t>张升平</t>
  </si>
  <si>
    <t>13316272977</t>
  </si>
  <si>
    <t>S02643</t>
  </si>
  <si>
    <t>张倩维</t>
  </si>
  <si>
    <t>13184367301</t>
  </si>
  <si>
    <t>S10099</t>
  </si>
  <si>
    <t>张铭轩2415</t>
  </si>
  <si>
    <t>2009-02-01</t>
  </si>
  <si>
    <t>15913122415</t>
  </si>
  <si>
    <t>13828011979</t>
  </si>
  <si>
    <t>S02642</t>
  </si>
  <si>
    <t>张茗茹</t>
  </si>
  <si>
    <t>广州军区空军直属机关幼儿园</t>
  </si>
  <si>
    <t>52956.46</t>
  </si>
  <si>
    <t>S02641</t>
  </si>
  <si>
    <t>张明臻</t>
  </si>
  <si>
    <t>13570084284</t>
  </si>
  <si>
    <t>32200.00</t>
  </si>
  <si>
    <t>S02640</t>
  </si>
  <si>
    <t>张明浩</t>
  </si>
  <si>
    <t>13660597441</t>
  </si>
  <si>
    <t>S02639</t>
  </si>
  <si>
    <t>张柳欣</t>
  </si>
  <si>
    <t>13710918283</t>
  </si>
  <si>
    <t>S07508</t>
  </si>
  <si>
    <t>张坤忠</t>
  </si>
  <si>
    <t>13570482887</t>
  </si>
  <si>
    <t>2016-12-22</t>
  </si>
  <si>
    <t>张泽璇</t>
  </si>
  <si>
    <t>20000.00</t>
  </si>
  <si>
    <t>S02638</t>
  </si>
  <si>
    <t>张康妮</t>
  </si>
  <si>
    <t>13925049988</t>
  </si>
  <si>
    <t>S02637</t>
  </si>
  <si>
    <t>张俊林</t>
  </si>
  <si>
    <t>S11051</t>
  </si>
  <si>
    <t>张静如</t>
  </si>
  <si>
    <t>13924268686</t>
  </si>
  <si>
    <t>广州市白云区华师附中实验小学</t>
  </si>
  <si>
    <t>S02636</t>
  </si>
  <si>
    <t>张景旭</t>
  </si>
  <si>
    <t>13802530216</t>
  </si>
  <si>
    <t>2126.01</t>
  </si>
  <si>
    <t>S02635</t>
  </si>
  <si>
    <t>张景涵</t>
  </si>
  <si>
    <t>13763312162</t>
  </si>
  <si>
    <t>S08515</t>
  </si>
  <si>
    <t>张嘉城</t>
  </si>
  <si>
    <t>2006-04-10</t>
  </si>
  <si>
    <t>18819817555</t>
  </si>
  <si>
    <t>2017-03-31</t>
  </si>
  <si>
    <t>张奎先</t>
  </si>
  <si>
    <t>18819817666</t>
  </si>
  <si>
    <t>S02634</t>
  </si>
  <si>
    <t>张家豪</t>
  </si>
  <si>
    <t>13556136903</t>
  </si>
  <si>
    <t>S16680</t>
  </si>
  <si>
    <t>张佳渝</t>
  </si>
  <si>
    <t>2009-08-10</t>
  </si>
  <si>
    <t>13570229502</t>
  </si>
  <si>
    <t>广州市天河区龙口西小学</t>
  </si>
  <si>
    <t>S16106</t>
  </si>
  <si>
    <t>张蘅辉</t>
  </si>
  <si>
    <t>13570591163</t>
  </si>
  <si>
    <t>S02633</t>
  </si>
  <si>
    <t>张浩宇</t>
  </si>
  <si>
    <t>18922341011</t>
  </si>
  <si>
    <t>2016-11-30</t>
  </si>
  <si>
    <t>孩子压力过大（如参加中考）</t>
  </si>
  <si>
    <t>11月申请退费</t>
  </si>
  <si>
    <t>4780.69</t>
  </si>
  <si>
    <t>S12710</t>
  </si>
  <si>
    <t>张德睿</t>
  </si>
  <si>
    <t>2008-07-30</t>
  </si>
  <si>
    <t>13926011828</t>
  </si>
  <si>
    <t>戴淑君</t>
  </si>
  <si>
    <t>S09908</t>
  </si>
  <si>
    <t>张德邦</t>
  </si>
  <si>
    <t>2011-04-19</t>
  </si>
  <si>
    <t>S07721</t>
  </si>
  <si>
    <t>张楚瑜</t>
  </si>
  <si>
    <t>2012-03-10</t>
  </si>
  <si>
    <t>13580353373</t>
  </si>
  <si>
    <t>2017-01-14</t>
  </si>
  <si>
    <t>18819820689</t>
  </si>
  <si>
    <t>刘小兰</t>
  </si>
  <si>
    <t>中大附属幼儿园</t>
  </si>
  <si>
    <t>S02632</t>
  </si>
  <si>
    <t>张楚冉</t>
  </si>
  <si>
    <t>13500002090</t>
  </si>
  <si>
    <t>广州市华侨外国语学校</t>
  </si>
  <si>
    <t>1958.46</t>
  </si>
  <si>
    <t>S10878</t>
  </si>
  <si>
    <t>张弛1698</t>
  </si>
  <si>
    <t>13678941698</t>
  </si>
  <si>
    <t>S14653</t>
  </si>
  <si>
    <t>詹子宸</t>
  </si>
  <si>
    <t>2010-07-10</t>
  </si>
  <si>
    <t>13570250263</t>
  </si>
  <si>
    <t>杨吉</t>
  </si>
  <si>
    <t>S02631</t>
  </si>
  <si>
    <t>曾韵伊</t>
  </si>
  <si>
    <t>13533170921</t>
  </si>
  <si>
    <t>S02630</t>
  </si>
  <si>
    <t>曾延宽</t>
  </si>
  <si>
    <t>13902265579</t>
  </si>
  <si>
    <t>S02629</t>
  </si>
  <si>
    <t>曾星然</t>
  </si>
  <si>
    <t>18002220909</t>
  </si>
  <si>
    <t>汇景心园幼儿园</t>
  </si>
  <si>
    <t>S02628</t>
  </si>
  <si>
    <t>曾心彤</t>
  </si>
  <si>
    <t>13929552030</t>
  </si>
  <si>
    <t>S02627</t>
  </si>
  <si>
    <t>曾琬淇</t>
  </si>
  <si>
    <t>广州市天河中学</t>
  </si>
  <si>
    <t>结转剩余课次及学费给弟弟曾星然</t>
  </si>
  <si>
    <t>S02626</t>
  </si>
  <si>
    <t>袁梓慧</t>
  </si>
  <si>
    <t>13924006009</t>
  </si>
  <si>
    <t>S02625</t>
  </si>
  <si>
    <t>袁正熙</t>
  </si>
  <si>
    <t>13580328513</t>
  </si>
  <si>
    <t>天河区华康小学</t>
  </si>
  <si>
    <t>S02624</t>
  </si>
  <si>
    <t>袁野</t>
  </si>
  <si>
    <t>13600007585</t>
  </si>
  <si>
    <t>剩余学费结转给表弟张嘉城</t>
  </si>
  <si>
    <t>S02623</t>
  </si>
  <si>
    <t>袁梦</t>
  </si>
  <si>
    <t>13560038166</t>
  </si>
  <si>
    <t>S13181</t>
  </si>
  <si>
    <t>袁朗峰</t>
  </si>
  <si>
    <t>15813308056</t>
  </si>
  <si>
    <t>天河区体育西路小学</t>
  </si>
  <si>
    <t>S02622</t>
  </si>
  <si>
    <t>袁鸿文</t>
  </si>
  <si>
    <t>13826276432</t>
  </si>
  <si>
    <t>S09921</t>
  </si>
  <si>
    <t>虞鹭飞</t>
  </si>
  <si>
    <t>2011-04-28</t>
  </si>
  <si>
    <t>13560394471</t>
  </si>
  <si>
    <t>华南理工大学幼儿园</t>
  </si>
  <si>
    <t>S08260</t>
  </si>
  <si>
    <t>余宗翰</t>
  </si>
  <si>
    <t>2011-08-16</t>
  </si>
  <si>
    <t>13632199933</t>
  </si>
  <si>
    <t>2017-03-09</t>
  </si>
  <si>
    <t>S02621</t>
  </si>
  <si>
    <t>余芷轩</t>
  </si>
  <si>
    <t>13430399933</t>
  </si>
  <si>
    <t>60156.48</t>
  </si>
  <si>
    <t>S02620</t>
  </si>
  <si>
    <t>余欣怡</t>
  </si>
  <si>
    <t>15800299681</t>
  </si>
  <si>
    <t>S10985</t>
  </si>
  <si>
    <t>尹紫涵</t>
  </si>
  <si>
    <t>13719056932</t>
  </si>
  <si>
    <t>S06188</t>
  </si>
  <si>
    <t>殷聆菲</t>
  </si>
  <si>
    <t>13929561639</t>
  </si>
  <si>
    <t>2016-11-24</t>
  </si>
  <si>
    <t>52116.00</t>
  </si>
  <si>
    <t>S09310</t>
  </si>
  <si>
    <t>易思桐</t>
  </si>
  <si>
    <t>2009-03-26</t>
  </si>
  <si>
    <t>18933909385</t>
  </si>
  <si>
    <t>2017-04-15</t>
  </si>
  <si>
    <t>易国承</t>
  </si>
  <si>
    <t>胡远红</t>
  </si>
  <si>
    <t>S12705</t>
  </si>
  <si>
    <t>叶梓曦</t>
  </si>
  <si>
    <t>2013-04-27</t>
  </si>
  <si>
    <t>13602416405</t>
  </si>
  <si>
    <t>13602416110</t>
  </si>
  <si>
    <t>S02619</t>
  </si>
  <si>
    <t>叶芷荧</t>
  </si>
  <si>
    <t>18011863162</t>
  </si>
  <si>
    <t>S07954</t>
  </si>
  <si>
    <t>叶可昕</t>
  </si>
  <si>
    <t>2009-11-11</t>
  </si>
  <si>
    <t>13711788842</t>
  </si>
  <si>
    <t>2017-02-12</t>
  </si>
  <si>
    <t>叶剑锋</t>
  </si>
  <si>
    <t>13825158068</t>
  </si>
  <si>
    <t>S02618</t>
  </si>
  <si>
    <t>叶嘉盛</t>
  </si>
  <si>
    <t>18688386835</t>
  </si>
  <si>
    <t>广州市第七十五中学</t>
  </si>
  <si>
    <t>10144.00</t>
  </si>
  <si>
    <t>S02617</t>
  </si>
  <si>
    <t>叶华怡</t>
  </si>
  <si>
    <t>13719310549</t>
  </si>
  <si>
    <t>S02616</t>
  </si>
  <si>
    <t>叶博文</t>
  </si>
  <si>
    <t>18922100137</t>
  </si>
  <si>
    <t>S02615</t>
  </si>
  <si>
    <t>姚沁妍</t>
  </si>
  <si>
    <t>13929533178</t>
  </si>
  <si>
    <t>S02614</t>
  </si>
  <si>
    <t>姚丁睿</t>
  </si>
  <si>
    <t>13570497059</t>
  </si>
  <si>
    <t>广州市天河区中怡幼儿园</t>
  </si>
  <si>
    <t>S02613</t>
  </si>
  <si>
    <t>杨紫晴</t>
  </si>
  <si>
    <t>13632320009</t>
  </si>
  <si>
    <t>天河区四十七中汇景实验学校</t>
  </si>
  <si>
    <t>S02612</t>
  </si>
  <si>
    <t>杨子萱</t>
  </si>
  <si>
    <t>13682283706</t>
  </si>
  <si>
    <t>S14531</t>
  </si>
  <si>
    <t>杨智涵8011</t>
  </si>
  <si>
    <t>2011-06-18</t>
  </si>
  <si>
    <t>13929518011</t>
  </si>
  <si>
    <t>S16113</t>
  </si>
  <si>
    <t>杨泽培</t>
  </si>
  <si>
    <t>2008-11-01</t>
  </si>
  <si>
    <t>13533371033</t>
  </si>
  <si>
    <t>S14874</t>
  </si>
  <si>
    <t>杨泽瀚</t>
  </si>
  <si>
    <t>2011-03-12</t>
  </si>
  <si>
    <t>13570229772</t>
  </si>
  <si>
    <t>天河区龙口西幼儿园</t>
  </si>
  <si>
    <t>S02611</t>
  </si>
  <si>
    <t>杨玥</t>
  </si>
  <si>
    <t>13533439649</t>
  </si>
  <si>
    <t>S02610</t>
  </si>
  <si>
    <t>杨欣熙</t>
  </si>
  <si>
    <t>13929582812</t>
  </si>
  <si>
    <t>S02609</t>
  </si>
  <si>
    <t>杨婉宁</t>
  </si>
  <si>
    <t>18602033939</t>
  </si>
  <si>
    <t>S02608</t>
  </si>
  <si>
    <t>杨淞麟</t>
  </si>
  <si>
    <t>13924102774</t>
  </si>
  <si>
    <t>S02607</t>
  </si>
  <si>
    <t>杨思宇5006</t>
  </si>
  <si>
    <t>13924085006</t>
  </si>
  <si>
    <t>2013-03-10</t>
  </si>
  <si>
    <t>11964.11</t>
  </si>
  <si>
    <t>S10235</t>
  </si>
  <si>
    <t>杨润达</t>
  </si>
  <si>
    <t>2010-08-30</t>
  </si>
  <si>
    <t>13580381610</t>
  </si>
  <si>
    <t>S02606</t>
  </si>
  <si>
    <t>杨濡嫣</t>
  </si>
  <si>
    <t>13650709824</t>
  </si>
  <si>
    <t>S02605</t>
  </si>
  <si>
    <t>杨淇茵</t>
  </si>
  <si>
    <t>天河区汇景新城实验小学</t>
  </si>
  <si>
    <t>30000.00</t>
  </si>
  <si>
    <t>S12685</t>
  </si>
  <si>
    <t>杨其霖</t>
  </si>
  <si>
    <t>2012-05-23</t>
  </si>
  <si>
    <t>13710880809</t>
  </si>
  <si>
    <t>杨宁鹏</t>
  </si>
  <si>
    <t>1350300921</t>
  </si>
  <si>
    <t>刘燕琼</t>
  </si>
  <si>
    <t>天河区帝景苑幼儿园</t>
  </si>
  <si>
    <t>810.00</t>
  </si>
  <si>
    <t>S02604</t>
  </si>
  <si>
    <t>杨明浩</t>
  </si>
  <si>
    <t>13694299616</t>
  </si>
  <si>
    <t>12032.48</t>
  </si>
  <si>
    <t>S02603</t>
  </si>
  <si>
    <t>杨乐婷</t>
  </si>
  <si>
    <t>13539876338</t>
  </si>
  <si>
    <t>S02602</t>
  </si>
  <si>
    <t>杨家源</t>
  </si>
  <si>
    <t>13570456224</t>
  </si>
  <si>
    <t>S02601</t>
  </si>
  <si>
    <t>杨濠歌</t>
  </si>
  <si>
    <t>13434233665</t>
  </si>
  <si>
    <t>S10835</t>
  </si>
  <si>
    <t>杨恩溢</t>
  </si>
  <si>
    <t>18620038393</t>
  </si>
  <si>
    <t>天河实验幼儿园</t>
  </si>
  <si>
    <t>1190.00</t>
  </si>
  <si>
    <t>S02600</t>
  </si>
  <si>
    <t>羊沐容</t>
  </si>
  <si>
    <t>13924085692</t>
  </si>
  <si>
    <t>S02599</t>
  </si>
  <si>
    <t>严梓轩</t>
  </si>
  <si>
    <t>13352816789</t>
  </si>
  <si>
    <t>岭南中英文小学</t>
  </si>
  <si>
    <t>S13139</t>
  </si>
  <si>
    <t>严艺灵</t>
  </si>
  <si>
    <t>2009-09-07</t>
  </si>
  <si>
    <t>13825125683</t>
  </si>
  <si>
    <t>廖文丽</t>
  </si>
  <si>
    <t>S02598</t>
  </si>
  <si>
    <t>严钧6357</t>
  </si>
  <si>
    <t>13927336357</t>
  </si>
  <si>
    <t>2014-09-20</t>
  </si>
  <si>
    <t>3529.27</t>
  </si>
  <si>
    <t>S02597</t>
  </si>
  <si>
    <t>薛元媛</t>
  </si>
  <si>
    <t>13809206836</t>
  </si>
  <si>
    <t>S02596</t>
  </si>
  <si>
    <t>许钰灵</t>
  </si>
  <si>
    <t>13922208110</t>
  </si>
  <si>
    <t>S02595</t>
  </si>
  <si>
    <t>许玉谦</t>
  </si>
  <si>
    <t>18620210516</t>
  </si>
  <si>
    <t>S02594</t>
  </si>
  <si>
    <t>许晓</t>
  </si>
  <si>
    <t>13570430697</t>
  </si>
  <si>
    <t>广东省委机关幼儿院</t>
  </si>
  <si>
    <t>S13173</t>
  </si>
  <si>
    <t>许靖芸</t>
  </si>
  <si>
    <t>2009-11-16</t>
  </si>
  <si>
    <t>13711205876</t>
  </si>
  <si>
    <t>云凌</t>
  </si>
  <si>
    <t>S02593</t>
  </si>
  <si>
    <t>许嘉仪</t>
  </si>
  <si>
    <t>13322811827</t>
  </si>
  <si>
    <t>S16226</t>
  </si>
  <si>
    <t>徐梓桐</t>
  </si>
  <si>
    <t>2009-11-06</t>
  </si>
  <si>
    <t>13392117600</t>
  </si>
  <si>
    <t>2017-06-22</t>
  </si>
  <si>
    <t>S07569</t>
  </si>
  <si>
    <t>徐子睿</t>
  </si>
  <si>
    <t>13808863657</t>
  </si>
  <si>
    <t>2016-12-28</t>
  </si>
  <si>
    <t>张小晓</t>
  </si>
  <si>
    <t>18520069209</t>
  </si>
  <si>
    <t>S13171</t>
  </si>
  <si>
    <t>徐馨雨</t>
  </si>
  <si>
    <t>2011-08-03</t>
  </si>
  <si>
    <t>18922168312</t>
  </si>
  <si>
    <t>徐法江</t>
  </si>
  <si>
    <t>18922168311</t>
  </si>
  <si>
    <t>李影</t>
  </si>
  <si>
    <t>S02592</t>
  </si>
  <si>
    <t>徐涵</t>
  </si>
  <si>
    <t>13926194139</t>
  </si>
  <si>
    <t>S02591</t>
  </si>
  <si>
    <t>徐丹蕾</t>
  </si>
  <si>
    <t>13719284221</t>
  </si>
  <si>
    <t>华南理工大学附属中学</t>
  </si>
  <si>
    <t>6419.04</t>
  </si>
  <si>
    <t>S12050</t>
  </si>
  <si>
    <t>熊诗晨</t>
  </si>
  <si>
    <t>13710487681</t>
  </si>
  <si>
    <t>2017-05-09</t>
  </si>
  <si>
    <t>S12737</t>
  </si>
  <si>
    <t>熊曹洋</t>
  </si>
  <si>
    <t>13302322862</t>
  </si>
  <si>
    <t>广州市天河区龙口中路幼儿园</t>
  </si>
  <si>
    <t>S02590</t>
  </si>
  <si>
    <t>谢宗润</t>
  </si>
  <si>
    <t>13922198826</t>
  </si>
  <si>
    <t>天河区五山小学</t>
  </si>
  <si>
    <t>S12696</t>
  </si>
  <si>
    <t>谢雨暄</t>
  </si>
  <si>
    <t>13929536945</t>
  </si>
  <si>
    <t>怡乐幼儿园</t>
  </si>
  <si>
    <t>S16781</t>
  </si>
  <si>
    <t>谢依恬</t>
  </si>
  <si>
    <t>2010-07-11</t>
  </si>
  <si>
    <t>13825055163</t>
  </si>
  <si>
    <t>S02589</t>
  </si>
  <si>
    <t>谢一腾</t>
  </si>
  <si>
    <t>15902080203</t>
  </si>
  <si>
    <t>广州金太阳幼儿园</t>
  </si>
  <si>
    <t>S02588</t>
  </si>
  <si>
    <t>谢欣彤</t>
  </si>
  <si>
    <t>13825072222</t>
  </si>
  <si>
    <t>S16779</t>
  </si>
  <si>
    <t>谢汶钊</t>
  </si>
  <si>
    <t>2009-03-14</t>
  </si>
  <si>
    <t>13826022617</t>
  </si>
  <si>
    <t>广州市海珠区海联路小学</t>
  </si>
  <si>
    <t>S15899</t>
  </si>
  <si>
    <t>谢嘉皓_试听</t>
  </si>
  <si>
    <t>13434117071</t>
  </si>
  <si>
    <t>试听</t>
  </si>
  <si>
    <t>S07359</t>
  </si>
  <si>
    <t>谢高峻</t>
  </si>
  <si>
    <t>2010-07-06</t>
  </si>
  <si>
    <t>13922747601</t>
  </si>
  <si>
    <t>2016-12-11</t>
  </si>
  <si>
    <t>高继红</t>
  </si>
  <si>
    <t>国际会员</t>
  </si>
  <si>
    <t>S02587</t>
  </si>
  <si>
    <t>肖栩洁</t>
  </si>
  <si>
    <t>13312800223</t>
  </si>
  <si>
    <t>S16137</t>
  </si>
  <si>
    <t>肖晋诚</t>
  </si>
  <si>
    <t>2009-12-30</t>
  </si>
  <si>
    <t>13726749547</t>
  </si>
  <si>
    <t>S16201</t>
  </si>
  <si>
    <t>肖涵婧</t>
  </si>
  <si>
    <t>2010-04-01</t>
  </si>
  <si>
    <t>13560328328</t>
  </si>
  <si>
    <t>S02586</t>
  </si>
  <si>
    <t>肖晗1576</t>
  </si>
  <si>
    <t>13922121576</t>
  </si>
  <si>
    <t>2012-09-16</t>
  </si>
  <si>
    <t>S13120</t>
  </si>
  <si>
    <t>肖丁一</t>
  </si>
  <si>
    <t>13268134775</t>
  </si>
  <si>
    <t>S02585</t>
  </si>
  <si>
    <t>向恒欣</t>
  </si>
  <si>
    <t>13642724393</t>
  </si>
  <si>
    <t>S02584</t>
  </si>
  <si>
    <t>夏紫萱</t>
  </si>
  <si>
    <t>13570014652</t>
  </si>
  <si>
    <t>S02583</t>
  </si>
  <si>
    <t>夏瑶</t>
  </si>
  <si>
    <t>13580541907</t>
  </si>
  <si>
    <t>11月退费</t>
  </si>
  <si>
    <t>4381.76</t>
  </si>
  <si>
    <t>S02582</t>
  </si>
  <si>
    <t>夏伯文</t>
  </si>
  <si>
    <t>18664685902</t>
  </si>
  <si>
    <t>广州市绿翠现代实验学校</t>
  </si>
  <si>
    <t>S02581</t>
  </si>
  <si>
    <t>伍晓雨</t>
  </si>
  <si>
    <t>13622252251</t>
  </si>
  <si>
    <t>2017-02-28</t>
  </si>
  <si>
    <t>S16107</t>
  </si>
  <si>
    <t>伍顺7129</t>
  </si>
  <si>
    <t>2009-06-28</t>
  </si>
  <si>
    <t>13326497129</t>
  </si>
  <si>
    <t>S06199</t>
  </si>
  <si>
    <t>伍淑祯</t>
  </si>
  <si>
    <t>13622882198</t>
  </si>
  <si>
    <t>新爱婴早教中心</t>
  </si>
  <si>
    <t>2017-01-02</t>
  </si>
  <si>
    <t>时间冲突（如参加其他课程）</t>
  </si>
  <si>
    <t>2016年12月流失</t>
  </si>
  <si>
    <t>S02580</t>
  </si>
  <si>
    <t>伍珊</t>
  </si>
  <si>
    <t>13533016888</t>
  </si>
  <si>
    <t>807.99</t>
  </si>
  <si>
    <t>S02579</t>
  </si>
  <si>
    <t>伍凌</t>
  </si>
  <si>
    <t>S16780</t>
  </si>
  <si>
    <t>吴子墨</t>
  </si>
  <si>
    <t>13922295252</t>
  </si>
  <si>
    <t>S10627</t>
  </si>
  <si>
    <t>吴振睿</t>
  </si>
  <si>
    <t>18666081666</t>
  </si>
  <si>
    <t>吴俊</t>
  </si>
  <si>
    <t>18620226898</t>
  </si>
  <si>
    <t>3457.83</t>
  </si>
  <si>
    <t>S10643</t>
  </si>
  <si>
    <t>吴振铭</t>
  </si>
  <si>
    <t>186202268998</t>
  </si>
  <si>
    <t>广东省委机关幼儿园</t>
  </si>
  <si>
    <t>S13123</t>
  </si>
  <si>
    <t>吴樾</t>
  </si>
  <si>
    <t>13560176510</t>
  </si>
  <si>
    <t>广州市协和小学</t>
  </si>
  <si>
    <t>S07173</t>
  </si>
  <si>
    <t>吴易辰</t>
  </si>
  <si>
    <t>13925104765</t>
  </si>
  <si>
    <t>2016-11-13</t>
  </si>
  <si>
    <t>13925112378</t>
  </si>
  <si>
    <t>广州华南农业大学附属小学</t>
  </si>
  <si>
    <t>S12706</t>
  </si>
  <si>
    <t>吴一涵</t>
  </si>
  <si>
    <t>2013-01-12</t>
  </si>
  <si>
    <t>13760883420</t>
  </si>
  <si>
    <t>曾璇</t>
  </si>
  <si>
    <t>S02578</t>
  </si>
  <si>
    <t>吴文杰</t>
  </si>
  <si>
    <t>15918838670</t>
  </si>
  <si>
    <t>S02577</t>
  </si>
  <si>
    <t>吴思睿7232</t>
  </si>
  <si>
    <t>13640687232</t>
  </si>
  <si>
    <t>2014-06-21</t>
  </si>
  <si>
    <t>S02576</t>
  </si>
  <si>
    <t>吴尚婕</t>
  </si>
  <si>
    <t>13822483336</t>
  </si>
  <si>
    <t>S02575</t>
  </si>
  <si>
    <t>吴柯锜</t>
  </si>
  <si>
    <t>13826124457</t>
  </si>
  <si>
    <t>2104.94</t>
  </si>
  <si>
    <t>S11078</t>
  </si>
  <si>
    <t>吴婧童</t>
  </si>
  <si>
    <t>13712797135</t>
  </si>
  <si>
    <t>S13141</t>
  </si>
  <si>
    <t>吴嘉玥</t>
  </si>
  <si>
    <t>2008-11-12</t>
  </si>
  <si>
    <t>13430222218</t>
  </si>
  <si>
    <t>S02574</t>
  </si>
  <si>
    <t>吴嘉南</t>
  </si>
  <si>
    <t>13631395379</t>
  </si>
  <si>
    <t>S09935</t>
  </si>
  <si>
    <t>吴佳妮</t>
  </si>
  <si>
    <t>13060896987</t>
  </si>
  <si>
    <t>天河区远景幼儿园</t>
  </si>
  <si>
    <t>S02573</t>
  </si>
  <si>
    <t>吴冰凌</t>
  </si>
  <si>
    <t>13925058349</t>
  </si>
  <si>
    <t>S02572</t>
  </si>
  <si>
    <t>吴邦诚</t>
  </si>
  <si>
    <t>18922127878</t>
  </si>
  <si>
    <t>S16773</t>
  </si>
  <si>
    <t>巫浩荣</t>
  </si>
  <si>
    <t>13682293669</t>
  </si>
  <si>
    <t>S13148</t>
  </si>
  <si>
    <t>文梓旭</t>
  </si>
  <si>
    <t>13660584570</t>
  </si>
  <si>
    <t>S02571</t>
  </si>
  <si>
    <t>文子妍</t>
  </si>
  <si>
    <t>13710886310</t>
  </si>
  <si>
    <t>41705.03</t>
  </si>
  <si>
    <t>S10054</t>
  </si>
  <si>
    <t>文杨乔</t>
  </si>
  <si>
    <t>2012-03-29</t>
  </si>
  <si>
    <t>13711034450</t>
  </si>
  <si>
    <t>吴小姐</t>
  </si>
  <si>
    <t>S02570</t>
  </si>
  <si>
    <t>温子晞</t>
  </si>
  <si>
    <t>15011850480</t>
  </si>
  <si>
    <t>2665.38</t>
  </si>
  <si>
    <t>S02569</t>
  </si>
  <si>
    <t>温悦尔</t>
  </si>
  <si>
    <t>S10039</t>
  </si>
  <si>
    <t>温童翔</t>
  </si>
  <si>
    <t>13632428289</t>
  </si>
  <si>
    <t>广州市越秀区中星小学</t>
  </si>
  <si>
    <t>3177.83</t>
  </si>
  <si>
    <t>S16597</t>
  </si>
  <si>
    <t>温泓罡</t>
  </si>
  <si>
    <t>13710888020</t>
  </si>
  <si>
    <t>S12656</t>
  </si>
  <si>
    <t>魏子奕</t>
  </si>
  <si>
    <t>2013-01-22</t>
  </si>
  <si>
    <t>13760606907</t>
  </si>
  <si>
    <t>农圣依</t>
  </si>
  <si>
    <t>S02568</t>
  </si>
  <si>
    <t>魏通</t>
  </si>
  <si>
    <t>13924090972</t>
  </si>
  <si>
    <t>S02567</t>
  </si>
  <si>
    <t>魏兰璎</t>
  </si>
  <si>
    <t>18028622116</t>
  </si>
  <si>
    <t>S08036</t>
  </si>
  <si>
    <t>魏焕恩</t>
  </si>
  <si>
    <t>2012-10-23</t>
  </si>
  <si>
    <t>15013030337</t>
  </si>
  <si>
    <t>S02566</t>
  </si>
  <si>
    <t>韦佳烨</t>
  </si>
  <si>
    <t>13924012669</t>
  </si>
  <si>
    <t>52700.00</t>
  </si>
  <si>
    <t>S12703</t>
  </si>
  <si>
    <t>王梓悦</t>
  </si>
  <si>
    <t>2012-12-09</t>
  </si>
  <si>
    <t>13570102121</t>
  </si>
  <si>
    <t>13570106161</t>
  </si>
  <si>
    <t>林小满</t>
  </si>
  <si>
    <t>S02565</t>
  </si>
  <si>
    <t>王梓潼</t>
  </si>
  <si>
    <t>18927593335</t>
  </si>
  <si>
    <t>S13030</t>
  </si>
  <si>
    <t>王梓睿0853</t>
  </si>
  <si>
    <t>2010-03-01</t>
  </si>
  <si>
    <t>13719280853</t>
  </si>
  <si>
    <t>S10132</t>
  </si>
  <si>
    <t>王梓涵5859</t>
  </si>
  <si>
    <t>2007-08-28</t>
  </si>
  <si>
    <t>18926105859</t>
  </si>
  <si>
    <t>王鑫</t>
  </si>
  <si>
    <t>S02564</t>
  </si>
  <si>
    <t>王梓丞</t>
  </si>
  <si>
    <t>13922287982</t>
  </si>
  <si>
    <t>S02563</t>
  </si>
  <si>
    <t>王梓畅</t>
  </si>
  <si>
    <t>13808822298</t>
  </si>
  <si>
    <t>S12674</t>
  </si>
  <si>
    <t>王梓6896</t>
  </si>
  <si>
    <t>2008-05-08</t>
  </si>
  <si>
    <t>13632376896</t>
  </si>
  <si>
    <t>S15566</t>
  </si>
  <si>
    <t>王子凌</t>
  </si>
  <si>
    <t>2011-09-28</t>
  </si>
  <si>
    <t>18928512291</t>
  </si>
  <si>
    <t>2017-06-11</t>
  </si>
  <si>
    <t>4030.00</t>
  </si>
  <si>
    <t>S02562</t>
  </si>
  <si>
    <t>王智博</t>
  </si>
  <si>
    <t>13580539454</t>
  </si>
  <si>
    <t>S02561</t>
  </si>
  <si>
    <t>王钰霖</t>
  </si>
  <si>
    <t>13392645610</t>
  </si>
  <si>
    <t>02-课题：童话剧</t>
  </si>
  <si>
    <t>2017-02-01</t>
  </si>
  <si>
    <t>南骏转入华景</t>
  </si>
  <si>
    <t>S02560</t>
  </si>
  <si>
    <t>王昱哲</t>
  </si>
  <si>
    <t>18925119568</t>
  </si>
  <si>
    <t>天河区体育东小学</t>
  </si>
  <si>
    <t>S06206</t>
  </si>
  <si>
    <t>王宇翔</t>
  </si>
  <si>
    <t>18933944690</t>
  </si>
  <si>
    <t>2016-11-25</t>
  </si>
  <si>
    <t>S02559</t>
  </si>
  <si>
    <t>王宇晞</t>
  </si>
  <si>
    <t>13825190240</t>
  </si>
  <si>
    <t>广州市越秀区育才学校</t>
  </si>
  <si>
    <t>报读其他机构</t>
  </si>
  <si>
    <t>S02558</t>
  </si>
  <si>
    <t>王奕菡</t>
  </si>
  <si>
    <t>13719287418</t>
  </si>
  <si>
    <t>广州市海珠区赤岗东小学</t>
  </si>
  <si>
    <t>S10344</t>
  </si>
  <si>
    <t>王一鸣9711</t>
  </si>
  <si>
    <t>15521329711</t>
  </si>
  <si>
    <t>广州市暨南大学附属小学</t>
  </si>
  <si>
    <t>S06909</t>
  </si>
  <si>
    <t>王一鸣</t>
  </si>
  <si>
    <t>13569778852</t>
  </si>
  <si>
    <t>信阳东方红中心</t>
  </si>
  <si>
    <t>信阳市第一实验小学</t>
  </si>
  <si>
    <t>S02557</t>
  </si>
  <si>
    <t>王一安</t>
  </si>
  <si>
    <t>18688393873</t>
  </si>
  <si>
    <t>S16096</t>
  </si>
  <si>
    <t>王雅滢</t>
  </si>
  <si>
    <t>13725310234</t>
  </si>
  <si>
    <t>S10870</t>
  </si>
  <si>
    <t>王熙</t>
  </si>
  <si>
    <t>18620826300</t>
  </si>
  <si>
    <t>S02556</t>
  </si>
  <si>
    <t>王茹萱</t>
  </si>
  <si>
    <t>13902203082</t>
  </si>
  <si>
    <t>3153.04</t>
  </si>
  <si>
    <t>S13168</t>
  </si>
  <si>
    <t>王乐然</t>
  </si>
  <si>
    <t>2010-05-31</t>
  </si>
  <si>
    <t>13560382342</t>
  </si>
  <si>
    <t>13570977892</t>
  </si>
  <si>
    <t>S10790</t>
  </si>
  <si>
    <t>王康睿5730</t>
  </si>
  <si>
    <t>2010-10-01</t>
  </si>
  <si>
    <t>13316135730</t>
  </si>
  <si>
    <t>S02555</t>
  </si>
  <si>
    <t>王均</t>
  </si>
  <si>
    <t>13533220502</t>
  </si>
  <si>
    <t>S02554</t>
  </si>
  <si>
    <t>王嘉皓</t>
  </si>
  <si>
    <t>13925076918</t>
  </si>
  <si>
    <t>S02553</t>
  </si>
  <si>
    <t>王佳旺</t>
  </si>
  <si>
    <t>13922295155</t>
  </si>
  <si>
    <t>5265.33</t>
  </si>
  <si>
    <t>S02552</t>
  </si>
  <si>
    <t>王骅悦</t>
  </si>
  <si>
    <t>13560243430</t>
  </si>
  <si>
    <t>S02551</t>
  </si>
  <si>
    <t>王骅妍</t>
  </si>
  <si>
    <t>广州思源学校</t>
  </si>
  <si>
    <t>S09316</t>
  </si>
  <si>
    <t>王浩然6511</t>
  </si>
  <si>
    <t>2010-01-01</t>
  </si>
  <si>
    <t>15818196511</t>
  </si>
  <si>
    <t>13922122656</t>
  </si>
  <si>
    <t>苏瑜</t>
  </si>
  <si>
    <t>S13144</t>
  </si>
  <si>
    <t>王城珺</t>
  </si>
  <si>
    <t>13560039682</t>
  </si>
  <si>
    <t>S10243</t>
  </si>
  <si>
    <t>王朝立</t>
  </si>
  <si>
    <t>2009-07-08</t>
  </si>
  <si>
    <t>13725487659</t>
  </si>
  <si>
    <t>S13158</t>
  </si>
  <si>
    <t>王昶钧</t>
  </si>
  <si>
    <t>2010-02-02</t>
  </si>
  <si>
    <t>13682218581</t>
  </si>
  <si>
    <t>王昱</t>
  </si>
  <si>
    <t>13437838744</t>
  </si>
  <si>
    <t>林翠芬</t>
  </si>
  <si>
    <t>2901.50</t>
  </si>
  <si>
    <t>S02550</t>
  </si>
  <si>
    <t>汪子翔</t>
  </si>
  <si>
    <t>13922215121</t>
  </si>
  <si>
    <t>S02549</t>
  </si>
  <si>
    <t>汪子琪</t>
  </si>
  <si>
    <t>13570495836</t>
  </si>
  <si>
    <t>3315.99</t>
  </si>
  <si>
    <t>S09716</t>
  </si>
  <si>
    <t>汪良谦</t>
  </si>
  <si>
    <t>2009-01-02</t>
  </si>
  <si>
    <t>13060642808</t>
  </si>
  <si>
    <t>2017-04-29</t>
  </si>
  <si>
    <t>王旭东</t>
  </si>
  <si>
    <t>S02548</t>
  </si>
  <si>
    <t>汪良邦</t>
  </si>
  <si>
    <t>15817163524</t>
  </si>
  <si>
    <t>S09968</t>
  </si>
  <si>
    <t>凃晨枫</t>
  </si>
  <si>
    <t>2007-09-24</t>
  </si>
  <si>
    <t>13600487485</t>
  </si>
  <si>
    <t>S09944</t>
  </si>
  <si>
    <t>田宇涵</t>
  </si>
  <si>
    <t>13760877048</t>
  </si>
  <si>
    <t>S06187</t>
  </si>
  <si>
    <t>田笑薇</t>
  </si>
  <si>
    <t>13826031756</t>
  </si>
  <si>
    <t>广州市荔湾区西关实验小学</t>
  </si>
  <si>
    <t>S13150</t>
  </si>
  <si>
    <t>田凌菲</t>
  </si>
  <si>
    <t>13826098897</t>
  </si>
  <si>
    <t>S13149</t>
  </si>
  <si>
    <t>田凌凡</t>
  </si>
  <si>
    <t>S02547</t>
  </si>
  <si>
    <t>遆羿帆</t>
  </si>
  <si>
    <t>13808868122</t>
  </si>
  <si>
    <t>S02546</t>
  </si>
  <si>
    <t>唐乐桐</t>
  </si>
  <si>
    <t>18620292010</t>
  </si>
  <si>
    <t>S02545</t>
  </si>
  <si>
    <t>唐基航</t>
  </si>
  <si>
    <t>13724896368</t>
  </si>
  <si>
    <t>S02544</t>
  </si>
  <si>
    <t>汤星月</t>
  </si>
  <si>
    <t>18666080960</t>
  </si>
  <si>
    <t>10460.22</t>
  </si>
  <si>
    <t>S06193</t>
  </si>
  <si>
    <t>谭晓萱</t>
  </si>
  <si>
    <t>13600475564</t>
  </si>
  <si>
    <t>广州市越秀区育才实验学校</t>
  </si>
  <si>
    <t>S02543</t>
  </si>
  <si>
    <t>谭乔元</t>
  </si>
  <si>
    <t>13763333256</t>
  </si>
  <si>
    <t>S10566</t>
  </si>
  <si>
    <t>谭祺昱</t>
  </si>
  <si>
    <t>13570987465</t>
  </si>
  <si>
    <t>01-老带新,03-课题：自然拼音</t>
  </si>
  <si>
    <t>S11009</t>
  </si>
  <si>
    <t>谭佩琳</t>
  </si>
  <si>
    <t>13433923860</t>
  </si>
  <si>
    <t>天河区石牌小学</t>
  </si>
  <si>
    <t>S02542</t>
  </si>
  <si>
    <t>覃梓然</t>
  </si>
  <si>
    <t>13711393887</t>
  </si>
  <si>
    <t>广州市第十七中学</t>
  </si>
  <si>
    <t>921.69</t>
  </si>
  <si>
    <t>S08521</t>
  </si>
  <si>
    <t>孙泽宇</t>
  </si>
  <si>
    <t>13602777078</t>
  </si>
  <si>
    <t>孙延金</t>
  </si>
  <si>
    <t>王霞</t>
  </si>
  <si>
    <t>S16093</t>
  </si>
  <si>
    <t>孙泽莹</t>
  </si>
  <si>
    <t>18719410221</t>
  </si>
  <si>
    <t>天河区瀚景幼儿园</t>
  </si>
  <si>
    <t>S16224</t>
  </si>
  <si>
    <t>孙逸梦</t>
  </si>
  <si>
    <t>2012-11-22</t>
  </si>
  <si>
    <t>13710442146</t>
  </si>
  <si>
    <t>广州市天河区万锦国际幼儿园</t>
  </si>
  <si>
    <t>S16125</t>
  </si>
  <si>
    <t>孙一冰</t>
  </si>
  <si>
    <t>18998302481</t>
  </si>
  <si>
    <t>天河区御景小学</t>
  </si>
  <si>
    <t>S10770</t>
  </si>
  <si>
    <t>孙绍杰</t>
  </si>
  <si>
    <t>2013-05-24</t>
  </si>
  <si>
    <t>13697440422</t>
  </si>
  <si>
    <t>S02541</t>
  </si>
  <si>
    <t>粟蔚然</t>
  </si>
  <si>
    <t>13609792163</t>
  </si>
  <si>
    <t>S02540</t>
  </si>
  <si>
    <t>苏子芸</t>
  </si>
  <si>
    <t>13798132358</t>
  </si>
  <si>
    <t>S10372</t>
  </si>
  <si>
    <t>苏子忻</t>
  </si>
  <si>
    <t>13544409335</t>
  </si>
  <si>
    <t>S10516</t>
  </si>
  <si>
    <t>苏子彤</t>
  </si>
  <si>
    <t>2010-07-13</t>
  </si>
  <si>
    <t>13318316116</t>
  </si>
  <si>
    <t>S10530</t>
  </si>
  <si>
    <t>苏贤</t>
  </si>
  <si>
    <t>13602813421</t>
  </si>
  <si>
    <t>870.00</t>
  </si>
  <si>
    <t>S13140</t>
  </si>
  <si>
    <t>苏恒杰</t>
  </si>
  <si>
    <t>2010-07-01</t>
  </si>
  <si>
    <t>13724830375</t>
  </si>
  <si>
    <t>陈晓梅</t>
  </si>
  <si>
    <t>S02539</t>
  </si>
  <si>
    <t>宋勇熹</t>
  </si>
  <si>
    <t>15002036691</t>
  </si>
  <si>
    <t>S16149</t>
  </si>
  <si>
    <t>宋若曦</t>
  </si>
  <si>
    <t>2008-10-24</t>
  </si>
  <si>
    <t>13678942746</t>
  </si>
  <si>
    <t>S07663</t>
  </si>
  <si>
    <t>宋若菲</t>
  </si>
  <si>
    <t>13710205141</t>
  </si>
  <si>
    <t>胡华珍</t>
  </si>
  <si>
    <t>广州市天河区五山花园幼儿园</t>
  </si>
  <si>
    <t>4710.28</t>
  </si>
  <si>
    <t>S09973</t>
  </si>
  <si>
    <t>宋锦乐</t>
  </si>
  <si>
    <t>2010-01-05</t>
  </si>
  <si>
    <t>13824407814</t>
  </si>
  <si>
    <t>S07706</t>
  </si>
  <si>
    <t>宋承骏</t>
  </si>
  <si>
    <t>2010-12-01</t>
  </si>
  <si>
    <t>13824461257</t>
  </si>
  <si>
    <t>2017-01-12</t>
  </si>
  <si>
    <t>邢叶</t>
  </si>
  <si>
    <t>天河区龙空中幼儿园</t>
  </si>
  <si>
    <t>S02538</t>
  </si>
  <si>
    <t>石晗</t>
  </si>
  <si>
    <t>13544578505</t>
  </si>
  <si>
    <t>S02537</t>
  </si>
  <si>
    <t>盛汇</t>
  </si>
  <si>
    <t>13600469701</t>
  </si>
  <si>
    <t>S02536</t>
  </si>
  <si>
    <t>申诗玥</t>
  </si>
  <si>
    <t>13751897675</t>
  </si>
  <si>
    <t>S02535</t>
  </si>
  <si>
    <t>申峤纯</t>
  </si>
  <si>
    <t>15323332320</t>
  </si>
  <si>
    <t>S13169</t>
  </si>
  <si>
    <t>佘佳桐</t>
  </si>
  <si>
    <t>13925198828</t>
  </si>
  <si>
    <t>S06194</t>
  </si>
  <si>
    <t>邵希萍</t>
  </si>
  <si>
    <t>18902223616</t>
  </si>
  <si>
    <t>S02534</t>
  </si>
  <si>
    <t>邵思焜</t>
  </si>
  <si>
    <t>13763308498</t>
  </si>
  <si>
    <t>S09956</t>
  </si>
  <si>
    <t>阮子桐</t>
  </si>
  <si>
    <t>18027324796</t>
  </si>
  <si>
    <t>S11827</t>
  </si>
  <si>
    <t>13632330102</t>
  </si>
  <si>
    <t>广州市天河区龙口西幼儿园</t>
  </si>
  <si>
    <t>S02533</t>
  </si>
  <si>
    <t>阮芊馨</t>
  </si>
  <si>
    <t>13926196060</t>
  </si>
  <si>
    <t>48800.84</t>
  </si>
  <si>
    <t>S12841</t>
  </si>
  <si>
    <t>茹千航</t>
  </si>
  <si>
    <t>13826489376</t>
  </si>
  <si>
    <t>S02532</t>
  </si>
  <si>
    <t>容梓祺</t>
  </si>
  <si>
    <t>13802545580</t>
  </si>
  <si>
    <t>S02531</t>
  </si>
  <si>
    <t>任彤玥</t>
  </si>
  <si>
    <t>15360572752</t>
  </si>
  <si>
    <t>21516.00</t>
  </si>
  <si>
    <t>S02530</t>
  </si>
  <si>
    <t>任迦辉</t>
  </si>
  <si>
    <t>13902233735</t>
  </si>
  <si>
    <t>S12728</t>
  </si>
  <si>
    <t>饶雅怡</t>
  </si>
  <si>
    <t>13631330706</t>
  </si>
  <si>
    <t>S10890</t>
  </si>
  <si>
    <t>曲乐文</t>
  </si>
  <si>
    <t>13044221179</t>
  </si>
  <si>
    <t>荟雅苑幼儿园</t>
  </si>
  <si>
    <t>S02529</t>
  </si>
  <si>
    <t>曲翰辉</t>
  </si>
  <si>
    <t>13802906416</t>
  </si>
  <si>
    <t>广东外语外贸大学附设外语学校</t>
  </si>
  <si>
    <t>初三</t>
  </si>
  <si>
    <t>31356.00</t>
  </si>
  <si>
    <t>S12079</t>
  </si>
  <si>
    <t>18022886896</t>
  </si>
  <si>
    <t>S02528</t>
  </si>
  <si>
    <t>邱颍冉</t>
  </si>
  <si>
    <t>13926070814</t>
  </si>
  <si>
    <t>22197.40</t>
  </si>
  <si>
    <t>S02527</t>
  </si>
  <si>
    <t>邱逸琳</t>
  </si>
  <si>
    <t>13502949069</t>
  </si>
  <si>
    <t>S16187</t>
  </si>
  <si>
    <t>邱炜轩</t>
  </si>
  <si>
    <t>2010-09-26</t>
  </si>
  <si>
    <t>13602790012</t>
  </si>
  <si>
    <t>广州市天河区华南农业大学附属小学</t>
  </si>
  <si>
    <t>S16101</t>
  </si>
  <si>
    <t>邱思铭</t>
  </si>
  <si>
    <t>2009-01-01</t>
  </si>
  <si>
    <t>13560030423</t>
  </si>
  <si>
    <t>S02526</t>
  </si>
  <si>
    <t>邱丹彦</t>
  </si>
  <si>
    <t>13725470936</t>
  </si>
  <si>
    <t>天河区第一实验小学</t>
  </si>
  <si>
    <t>S16726</t>
  </si>
  <si>
    <t>乔子崧</t>
  </si>
  <si>
    <t>2013-06-19</t>
  </si>
  <si>
    <t>13342812992</t>
  </si>
  <si>
    <t>广州市黄埔职业技术学校附属东港幼儿园</t>
  </si>
  <si>
    <t>S02525</t>
  </si>
  <si>
    <t>钱俊伊</t>
  </si>
  <si>
    <t>13922766758</t>
  </si>
  <si>
    <t>S10780</t>
  </si>
  <si>
    <t>蒲芝辰</t>
  </si>
  <si>
    <t>18680231066</t>
  </si>
  <si>
    <t>天河区天润幼儿园</t>
  </si>
  <si>
    <t>S08267</t>
  </si>
  <si>
    <t>彭海博</t>
  </si>
  <si>
    <t>2009-10-01</t>
  </si>
  <si>
    <t>13316098769</t>
  </si>
  <si>
    <t>2017-03-10</t>
  </si>
  <si>
    <t>S13163</t>
  </si>
  <si>
    <t>潘恪贤</t>
  </si>
  <si>
    <t>13502457264</t>
  </si>
  <si>
    <t>S16098</t>
  </si>
  <si>
    <t>潘慧娟</t>
  </si>
  <si>
    <t>13632267094</t>
  </si>
  <si>
    <t>S12823</t>
  </si>
  <si>
    <t>潘浩铭</t>
  </si>
  <si>
    <t>13672423926</t>
  </si>
  <si>
    <t>S13185</t>
  </si>
  <si>
    <t>欧宝锴</t>
  </si>
  <si>
    <t>13711626450</t>
  </si>
  <si>
    <t>S07989</t>
  </si>
  <si>
    <t>宁旭</t>
  </si>
  <si>
    <t>2009-03-01</t>
  </si>
  <si>
    <t>18011786178</t>
  </si>
  <si>
    <t>2017-02-18</t>
  </si>
  <si>
    <t>宁刚</t>
  </si>
  <si>
    <t>13544560823</t>
  </si>
  <si>
    <t>3246.92</t>
  </si>
  <si>
    <t>S02524</t>
  </si>
  <si>
    <t>宁晨</t>
  </si>
  <si>
    <t>15818120349</t>
  </si>
  <si>
    <t>S02523</t>
  </si>
  <si>
    <t>倪策</t>
  </si>
  <si>
    <t>13533060697</t>
  </si>
  <si>
    <t>900.00</t>
  </si>
  <si>
    <t>S02522</t>
  </si>
  <si>
    <t>莫思韵</t>
  </si>
  <si>
    <t>13602801410</t>
  </si>
  <si>
    <t>S02521</t>
  </si>
  <si>
    <t>莫思欣</t>
  </si>
  <si>
    <t>S02520</t>
  </si>
  <si>
    <t>莫铠维</t>
  </si>
  <si>
    <t>13924201234</t>
  </si>
  <si>
    <t>S02519</t>
  </si>
  <si>
    <t>莫昊阳</t>
  </si>
  <si>
    <t>13729884338</t>
  </si>
  <si>
    <t>S10821</t>
  </si>
  <si>
    <t>莫凡</t>
  </si>
  <si>
    <t>13926114464</t>
  </si>
  <si>
    <t>S07760</t>
  </si>
  <si>
    <t>苗恭溥</t>
  </si>
  <si>
    <t>13360567134</t>
  </si>
  <si>
    <t>2017-01-15</t>
  </si>
  <si>
    <t>13312878900</t>
  </si>
  <si>
    <t>S02518</t>
  </si>
  <si>
    <t>毛馨妤</t>
  </si>
  <si>
    <t>15920324532</t>
  </si>
  <si>
    <t>S13363</t>
  </si>
  <si>
    <t>毛斐霆</t>
  </si>
  <si>
    <t>2010-03-19</t>
  </si>
  <si>
    <t>13926181602</t>
  </si>
  <si>
    <t>2017-05-13</t>
  </si>
  <si>
    <t>13926021315</t>
  </si>
  <si>
    <t>S02517</t>
  </si>
  <si>
    <t>马羽辰</t>
  </si>
  <si>
    <t>18666009591</t>
  </si>
  <si>
    <t>路途太远（如转学）</t>
  </si>
  <si>
    <t>因家长无时间接送学生，故申请退费</t>
  </si>
  <si>
    <t>S02516</t>
  </si>
  <si>
    <t>马浩宇</t>
  </si>
  <si>
    <t>13697450259</t>
  </si>
  <si>
    <t>S02515</t>
  </si>
  <si>
    <t>罗梓泰</t>
  </si>
  <si>
    <t>13360587638</t>
  </si>
  <si>
    <t>S16645</t>
  </si>
  <si>
    <t>罗玥熹</t>
  </si>
  <si>
    <t>13682269234</t>
  </si>
  <si>
    <t>S02514</t>
  </si>
  <si>
    <t>罗旭垣</t>
  </si>
  <si>
    <t>18998332292</t>
  </si>
  <si>
    <t>S10302</t>
  </si>
  <si>
    <t>罗嘉琪</t>
  </si>
  <si>
    <t>2007-07-11</t>
  </si>
  <si>
    <t>18026269963</t>
  </si>
  <si>
    <t>S02513</t>
  </si>
  <si>
    <t>罗晨</t>
  </si>
  <si>
    <t>18702095560</t>
  </si>
  <si>
    <t>S02512</t>
  </si>
  <si>
    <t>吕紫玥</t>
  </si>
  <si>
    <t>13697475277</t>
  </si>
  <si>
    <t>S08495</t>
  </si>
  <si>
    <t>陆悦灵</t>
  </si>
  <si>
    <t>2008-07-12</t>
  </si>
  <si>
    <t>18988992276</t>
  </si>
  <si>
    <t>2017-03-26</t>
  </si>
  <si>
    <t>陆继财</t>
  </si>
  <si>
    <t>13560029167</t>
  </si>
  <si>
    <t>叶桂枝</t>
  </si>
  <si>
    <t>S02511</t>
  </si>
  <si>
    <t>陆玥锜</t>
  </si>
  <si>
    <t>13533001688</t>
  </si>
  <si>
    <t>S02510</t>
  </si>
  <si>
    <t>陆浩贤</t>
  </si>
  <si>
    <t>18922377018</t>
  </si>
  <si>
    <t>S02509</t>
  </si>
  <si>
    <t>鲁子瑜</t>
  </si>
  <si>
    <t>18620095343</t>
  </si>
  <si>
    <t>S02508</t>
  </si>
  <si>
    <t>卢岳鸣</t>
  </si>
  <si>
    <t>18688886556</t>
  </si>
  <si>
    <t>S09895</t>
  </si>
  <si>
    <t>卢昱恺</t>
  </si>
  <si>
    <t>2010-04-22</t>
  </si>
  <si>
    <t>13342821982</t>
  </si>
  <si>
    <t>S02507</t>
  </si>
  <si>
    <t>卢宇皓</t>
  </si>
  <si>
    <t>15360886630</t>
  </si>
  <si>
    <t>广州市民政局幼儿园</t>
  </si>
  <si>
    <t>S02506</t>
  </si>
  <si>
    <t>卢思羽</t>
  </si>
  <si>
    <t>13609753591</t>
  </si>
  <si>
    <t>S02505</t>
  </si>
  <si>
    <t>卢俊文</t>
  </si>
  <si>
    <t>13660253961</t>
  </si>
  <si>
    <t>S02504</t>
  </si>
  <si>
    <t>卢嘉琪</t>
  </si>
  <si>
    <t>13925187088</t>
  </si>
  <si>
    <t>2016-12-31</t>
  </si>
  <si>
    <t>S10380</t>
  </si>
  <si>
    <t>龙泽昊</t>
  </si>
  <si>
    <t>2008-08-20</t>
  </si>
  <si>
    <t>13802526294</t>
  </si>
  <si>
    <t>育华小学</t>
  </si>
  <si>
    <t>S02503</t>
  </si>
  <si>
    <t>刘泽涵</t>
  </si>
  <si>
    <t>13538719995</t>
  </si>
  <si>
    <t>S10296</t>
  </si>
  <si>
    <t>刘悦能</t>
  </si>
  <si>
    <t>2007-04-27</t>
  </si>
  <si>
    <t>15002025698</t>
  </si>
  <si>
    <t>S02502</t>
  </si>
  <si>
    <t>刘懿萱0509</t>
  </si>
  <si>
    <t>13600060509</t>
  </si>
  <si>
    <t>92700.00</t>
  </si>
  <si>
    <t>S02501</t>
  </si>
  <si>
    <t>刘雅暄</t>
  </si>
  <si>
    <t>13924131618</t>
  </si>
  <si>
    <t>S10396</t>
  </si>
  <si>
    <t>刘昕宇6068</t>
  </si>
  <si>
    <t>13580456068</t>
  </si>
  <si>
    <t>S02500</t>
  </si>
  <si>
    <t>刘伟玲</t>
  </si>
  <si>
    <t>13434333992</t>
  </si>
  <si>
    <t>S02499</t>
  </si>
  <si>
    <t>刘桥</t>
  </si>
  <si>
    <t>15915969351</t>
  </si>
  <si>
    <t>5364.58</t>
  </si>
  <si>
    <t>S13153</t>
  </si>
  <si>
    <t>刘骐明</t>
  </si>
  <si>
    <t>2013-08-24</t>
  </si>
  <si>
    <t>18620908822</t>
  </si>
  <si>
    <t>黄梅艳</t>
  </si>
  <si>
    <t>S10181</t>
  </si>
  <si>
    <t>刘垲烨</t>
  </si>
  <si>
    <t>15013084488</t>
  </si>
  <si>
    <t>天河区龙洞小学</t>
  </si>
  <si>
    <t>S07708</t>
  </si>
  <si>
    <t>刘俊萌</t>
  </si>
  <si>
    <t>18922416852</t>
  </si>
  <si>
    <t>2017-01-13</t>
  </si>
  <si>
    <t>朱艳辉</t>
  </si>
  <si>
    <t>S15559</t>
  </si>
  <si>
    <t>刘隽</t>
  </si>
  <si>
    <t>15815865995</t>
  </si>
  <si>
    <t>冯宇萍</t>
  </si>
  <si>
    <t>天河区先烈东小学</t>
  </si>
  <si>
    <t>S01245</t>
  </si>
  <si>
    <t>刘嘉琪</t>
  </si>
  <si>
    <t>13546989909</t>
  </si>
  <si>
    <t>东莞阳光中心</t>
  </si>
  <si>
    <t>南城阳光第一小学</t>
  </si>
  <si>
    <t>搬家</t>
  </si>
  <si>
    <t>201612流失</t>
  </si>
  <si>
    <t>860.00</t>
  </si>
  <si>
    <t>S12659</t>
  </si>
  <si>
    <t>刘浩沣</t>
  </si>
  <si>
    <t>2010-10-19</t>
  </si>
  <si>
    <t>23802528051</t>
  </si>
  <si>
    <t>刘路珍</t>
  </si>
  <si>
    <t>13802528051</t>
  </si>
  <si>
    <t>S02498</t>
  </si>
  <si>
    <t>刘晨宇</t>
  </si>
  <si>
    <t>13922715502</t>
  </si>
  <si>
    <t>S12406</t>
  </si>
  <si>
    <t>刘辰熙</t>
  </si>
  <si>
    <t>18665723930</t>
  </si>
  <si>
    <t>S02497</t>
  </si>
  <si>
    <t>刘秉哲</t>
  </si>
  <si>
    <t>13828499518</t>
  </si>
  <si>
    <t>S02496</t>
  </si>
  <si>
    <t>林梓钊</t>
  </si>
  <si>
    <t>18675865968</t>
  </si>
  <si>
    <t>S06190</t>
  </si>
  <si>
    <t>林梓涵</t>
  </si>
  <si>
    <t>13620848598</t>
  </si>
  <si>
    <t>天河区四海小学</t>
  </si>
  <si>
    <t>S12682</t>
  </si>
  <si>
    <t>林子铨</t>
  </si>
  <si>
    <t>2007-05-01</t>
  </si>
  <si>
    <t>13538820646</t>
  </si>
  <si>
    <t>林利斌</t>
  </si>
  <si>
    <t>S02495</t>
  </si>
  <si>
    <t>林之韵</t>
  </si>
  <si>
    <t>13924059335</t>
  </si>
  <si>
    <t>S09593</t>
  </si>
  <si>
    <t>林煜琪</t>
  </si>
  <si>
    <t>2011-09-04</t>
  </si>
  <si>
    <t>13570132909</t>
  </si>
  <si>
    <t>2017-04-23</t>
  </si>
  <si>
    <t>林文鹏</t>
  </si>
  <si>
    <t>方蓝羚</t>
  </si>
  <si>
    <t>13450224572</t>
  </si>
  <si>
    <t>S02494</t>
  </si>
  <si>
    <t>林已晞</t>
  </si>
  <si>
    <t>13826003295</t>
  </si>
  <si>
    <t>30625.00</t>
  </si>
  <si>
    <t>S07371</t>
  </si>
  <si>
    <t>林一鸣</t>
  </si>
  <si>
    <t>2009-11-03</t>
  </si>
  <si>
    <t>15360067284</t>
  </si>
  <si>
    <t>陈丽珊</t>
  </si>
  <si>
    <t>拼单会员</t>
  </si>
  <si>
    <t>18800.00</t>
  </si>
  <si>
    <t>S02493</t>
  </si>
  <si>
    <t>林野</t>
  </si>
  <si>
    <t>13609786765</t>
  </si>
  <si>
    <t>S07744</t>
  </si>
  <si>
    <t>林欣盈</t>
  </si>
  <si>
    <t>13602772758</t>
  </si>
  <si>
    <t>杨文珊</t>
  </si>
  <si>
    <t>S02492</t>
  </si>
  <si>
    <t>林筱语</t>
  </si>
  <si>
    <t>13501508208</t>
  </si>
  <si>
    <t>华南师范大学附属小学</t>
  </si>
  <si>
    <t>S12250</t>
  </si>
  <si>
    <t>林晓瑜</t>
  </si>
  <si>
    <t>13926128100</t>
  </si>
  <si>
    <t>3319.67</t>
  </si>
  <si>
    <t>S02491</t>
  </si>
  <si>
    <t>林伟乐</t>
  </si>
  <si>
    <t>15915992194</t>
  </si>
  <si>
    <t>广州市第113中学</t>
  </si>
  <si>
    <t>S09252</t>
  </si>
  <si>
    <t>林思萱</t>
  </si>
  <si>
    <t>2010-01-22</t>
  </si>
  <si>
    <t>15622265660</t>
  </si>
  <si>
    <t>2017-04-12</t>
  </si>
  <si>
    <t>林智</t>
  </si>
  <si>
    <t>18680274743</t>
  </si>
  <si>
    <t>孙蔼容</t>
  </si>
  <si>
    <t>23333.33</t>
  </si>
  <si>
    <t>S02490</t>
  </si>
  <si>
    <t>林沛聪</t>
  </si>
  <si>
    <t>13928994758</t>
  </si>
  <si>
    <t>S10201</t>
  </si>
  <si>
    <t>林沐然</t>
  </si>
  <si>
    <t>13060968003</t>
  </si>
  <si>
    <t>S16104</t>
  </si>
  <si>
    <t>林俊全</t>
  </si>
  <si>
    <t>2010-09-11</t>
  </si>
  <si>
    <t>13922113112</t>
  </si>
  <si>
    <t>S13167</t>
  </si>
  <si>
    <t>林隽茼</t>
  </si>
  <si>
    <t>2013-11-26</t>
  </si>
  <si>
    <t>13632369827</t>
  </si>
  <si>
    <t>S16571</t>
  </si>
  <si>
    <t>林靖洋</t>
  </si>
  <si>
    <t>13926496772</t>
  </si>
  <si>
    <t>S16575</t>
  </si>
  <si>
    <t>林靖雅</t>
  </si>
  <si>
    <t>S02489</t>
  </si>
  <si>
    <t>林冠亨</t>
  </si>
  <si>
    <t>13922446845</t>
  </si>
  <si>
    <t>S16900</t>
  </si>
  <si>
    <t>廖梓凌</t>
  </si>
  <si>
    <t>2011-01-23</t>
  </si>
  <si>
    <t>13828477750</t>
  </si>
  <si>
    <t>S08023</t>
  </si>
  <si>
    <t>廖鹏程</t>
  </si>
  <si>
    <t>2009-04-02</t>
  </si>
  <si>
    <t>13602809388</t>
  </si>
  <si>
    <t>廖远胜</t>
  </si>
  <si>
    <t>18819803828</t>
  </si>
  <si>
    <t>18400.00</t>
  </si>
  <si>
    <t>S02488</t>
  </si>
  <si>
    <t>梁梓政</t>
  </si>
  <si>
    <t>18638188188</t>
  </si>
  <si>
    <t>S10394</t>
  </si>
  <si>
    <t>梁梓彤</t>
  </si>
  <si>
    <t>18620030677</t>
  </si>
  <si>
    <t>S09900</t>
  </si>
  <si>
    <t>梁文杰2923</t>
  </si>
  <si>
    <t>2010-08-28</t>
  </si>
  <si>
    <t>13602232923</t>
  </si>
  <si>
    <t>4156.00</t>
  </si>
  <si>
    <t>S02487</t>
  </si>
  <si>
    <t>梁柳</t>
  </si>
  <si>
    <t>13902239064</t>
  </si>
  <si>
    <t>广州外国语学校</t>
  </si>
  <si>
    <t>S11101</t>
  </si>
  <si>
    <t>梁垲唐</t>
  </si>
  <si>
    <t>13660539330</t>
  </si>
  <si>
    <t>S08171</t>
  </si>
  <si>
    <t>梁俊峰</t>
  </si>
  <si>
    <t>2007-11-24</t>
  </si>
  <si>
    <t>13600051578</t>
  </si>
  <si>
    <t>13922218623</t>
  </si>
  <si>
    <t>冯张连</t>
  </si>
  <si>
    <t>S02486</t>
  </si>
  <si>
    <t>梁杰玮</t>
  </si>
  <si>
    <t>13602899831</t>
  </si>
  <si>
    <t>S06195</t>
  </si>
  <si>
    <t>梁嘉慈</t>
  </si>
  <si>
    <t>13822190009</t>
  </si>
  <si>
    <t>S08255</t>
  </si>
  <si>
    <t>梁佳颖</t>
  </si>
  <si>
    <t>13826022855</t>
  </si>
  <si>
    <t>2017-03-08</t>
  </si>
  <si>
    <t>S08494</t>
  </si>
  <si>
    <t>李紫萱</t>
  </si>
  <si>
    <t>2008-01-14</t>
  </si>
  <si>
    <t>13710594494</t>
  </si>
  <si>
    <t>李耀峰</t>
  </si>
  <si>
    <t>13922169808</t>
  </si>
  <si>
    <t>曾颖</t>
  </si>
  <si>
    <t>天河区棠下小学</t>
  </si>
  <si>
    <t>S09923</t>
  </si>
  <si>
    <t>李子玥3219</t>
  </si>
  <si>
    <t>2009-11-18</t>
  </si>
  <si>
    <t>13560113219</t>
  </si>
  <si>
    <t>13926005090</t>
  </si>
  <si>
    <t>S09930</t>
  </si>
  <si>
    <t>李子天5090</t>
  </si>
  <si>
    <t>S02485</t>
  </si>
  <si>
    <t>李芷君</t>
  </si>
  <si>
    <t>13610044661</t>
  </si>
  <si>
    <t>S09916</t>
  </si>
  <si>
    <t>李钊仪</t>
  </si>
  <si>
    <t>15302384922</t>
  </si>
  <si>
    <t>S08565</t>
  </si>
  <si>
    <t>李悦童</t>
  </si>
  <si>
    <t>2010-08-09</t>
  </si>
  <si>
    <t>18666626332</t>
  </si>
  <si>
    <t>2017-04-06</t>
  </si>
  <si>
    <t>黄晓珊</t>
  </si>
  <si>
    <t>学生不想来上课，兴趣不大</t>
  </si>
  <si>
    <t>S06201</t>
  </si>
  <si>
    <t>李昱楠</t>
  </si>
  <si>
    <t>13076872417</t>
  </si>
  <si>
    <t>广州市八一实验学校</t>
  </si>
  <si>
    <t>6240.00</t>
  </si>
  <si>
    <t>S07761</t>
  </si>
  <si>
    <t>李雨彤</t>
  </si>
  <si>
    <t>2010-07-18</t>
  </si>
  <si>
    <t>15902024804</t>
  </si>
  <si>
    <t>闫娟</t>
  </si>
  <si>
    <t>52396.00</t>
  </si>
  <si>
    <t>S02484</t>
  </si>
  <si>
    <t>李雨佳</t>
  </si>
  <si>
    <t>15920130018</t>
  </si>
  <si>
    <t>S02483</t>
  </si>
  <si>
    <t>李与同</t>
  </si>
  <si>
    <t>18988921808</t>
  </si>
  <si>
    <t>S02482</t>
  </si>
  <si>
    <t>李颖彤</t>
  </si>
  <si>
    <t>18688325788</t>
  </si>
  <si>
    <t>31500.00</t>
  </si>
  <si>
    <t>S02481</t>
  </si>
  <si>
    <t>李奕萱</t>
  </si>
  <si>
    <t>13725108348</t>
  </si>
  <si>
    <t>29750.00</t>
  </si>
  <si>
    <t>S02480</t>
  </si>
  <si>
    <t>李宜臻</t>
  </si>
  <si>
    <t>18818916227</t>
  </si>
  <si>
    <t>S08353</t>
  </si>
  <si>
    <t>李伊彤</t>
  </si>
  <si>
    <t>2010-07-29</t>
  </si>
  <si>
    <t>13660021891</t>
  </si>
  <si>
    <t>2017-03-17</t>
  </si>
  <si>
    <t>李谨</t>
  </si>
  <si>
    <t>18988911166</t>
  </si>
  <si>
    <t>麦远平</t>
  </si>
  <si>
    <t>97600.00</t>
  </si>
  <si>
    <t>S02479</t>
  </si>
  <si>
    <t>李伊然</t>
  </si>
  <si>
    <t>18926110666</t>
  </si>
  <si>
    <t>S16589</t>
  </si>
  <si>
    <t>李一桢</t>
  </si>
  <si>
    <t>13889904420</t>
  </si>
  <si>
    <t>S02478</t>
  </si>
  <si>
    <t>李欣</t>
  </si>
  <si>
    <t>13710862639</t>
  </si>
  <si>
    <t>3238.57</t>
  </si>
  <si>
    <t>S02477</t>
  </si>
  <si>
    <t>李昕瑶</t>
  </si>
  <si>
    <t>13928906226</t>
  </si>
  <si>
    <t>S02476</t>
  </si>
  <si>
    <t>李昕烁</t>
  </si>
  <si>
    <t>13322808168</t>
  </si>
  <si>
    <t>2276.65</t>
  </si>
  <si>
    <t>S02475</t>
  </si>
  <si>
    <t>李心然2630</t>
  </si>
  <si>
    <t>13724872630</t>
  </si>
  <si>
    <t>2016-09-25</t>
  </si>
  <si>
    <t>S02474</t>
  </si>
  <si>
    <t>李向涵</t>
  </si>
  <si>
    <t>18666021436</t>
  </si>
  <si>
    <t>S02473</t>
  </si>
  <si>
    <t>李贤乐</t>
  </si>
  <si>
    <t>13711648576</t>
  </si>
  <si>
    <t>5435.10</t>
  </si>
  <si>
    <t>S02472</t>
  </si>
  <si>
    <t>李苏南</t>
  </si>
  <si>
    <t>13922768312</t>
  </si>
  <si>
    <t>4691.51</t>
  </si>
  <si>
    <t>S02471</t>
  </si>
  <si>
    <t>李思源</t>
  </si>
  <si>
    <t>13926440864</t>
  </si>
  <si>
    <t>S10159</t>
  </si>
  <si>
    <t>李思遥6885</t>
  </si>
  <si>
    <t>13826256885</t>
  </si>
  <si>
    <t>S12826</t>
  </si>
  <si>
    <t>李思睿7946</t>
  </si>
  <si>
    <t>13809777946</t>
  </si>
  <si>
    <t>3599.67</t>
  </si>
  <si>
    <t>S02470</t>
  </si>
  <si>
    <t>李淑莹</t>
  </si>
  <si>
    <t>13925044823</t>
  </si>
  <si>
    <t>韩氏早教幼儿园</t>
  </si>
  <si>
    <t>S02469</t>
  </si>
  <si>
    <t>李诗泳</t>
  </si>
  <si>
    <t>13751886899</t>
  </si>
  <si>
    <t>广州市华师附中番禺学校</t>
  </si>
  <si>
    <t>6552.00</t>
  </si>
  <si>
    <t>S02468</t>
  </si>
  <si>
    <t>李睿</t>
  </si>
  <si>
    <t>13829759720</t>
  </si>
  <si>
    <t>广州市执信中学</t>
  </si>
  <si>
    <t>2017-01-31</t>
  </si>
  <si>
    <t>父母工作调动</t>
  </si>
  <si>
    <t>2017年1月18日申请退费</t>
  </si>
  <si>
    <t>S13266</t>
  </si>
  <si>
    <t>李梦娆</t>
  </si>
  <si>
    <t>2009-12-17</t>
  </si>
  <si>
    <t>18520091696</t>
  </si>
  <si>
    <t>S02467</t>
  </si>
  <si>
    <t>李孟璘</t>
  </si>
  <si>
    <t>13682299738</t>
  </si>
  <si>
    <t>5220.00</t>
  </si>
  <si>
    <t>S02466</t>
  </si>
  <si>
    <t>李璐妍</t>
  </si>
  <si>
    <t>13875625888</t>
  </si>
  <si>
    <t>S13083</t>
  </si>
  <si>
    <t>李立夫</t>
  </si>
  <si>
    <t>13903013466</t>
  </si>
  <si>
    <t>李晓锋</t>
  </si>
  <si>
    <t>S13162</t>
  </si>
  <si>
    <t>李隽熙</t>
  </si>
  <si>
    <t>2010-06-30</t>
  </si>
  <si>
    <t>13729807746</t>
  </si>
  <si>
    <t>李彬</t>
  </si>
  <si>
    <t>18816806768</t>
  </si>
  <si>
    <t>刘纹</t>
  </si>
  <si>
    <t>S02465</t>
  </si>
  <si>
    <t>李佳晔</t>
  </si>
  <si>
    <t>13924260985</t>
  </si>
  <si>
    <t>2647.88</t>
  </si>
  <si>
    <t>S02464</t>
  </si>
  <si>
    <t>李佳霖</t>
  </si>
  <si>
    <t>18502083979</t>
  </si>
  <si>
    <t>S02463</t>
  </si>
  <si>
    <t>李华松</t>
  </si>
  <si>
    <t>13902216852</t>
  </si>
  <si>
    <t>S02462</t>
  </si>
  <si>
    <t>李弘锐</t>
  </si>
  <si>
    <t>13711184033</t>
  </si>
  <si>
    <t>S02461</t>
  </si>
  <si>
    <t>李瀚达</t>
  </si>
  <si>
    <t>13826457826</t>
  </si>
  <si>
    <t>S10305</t>
  </si>
  <si>
    <t>李国鸿</t>
  </si>
  <si>
    <t>2007-05-14</t>
  </si>
  <si>
    <t>13660422845</t>
  </si>
  <si>
    <t>S10407</t>
  </si>
  <si>
    <t>李冠毅</t>
  </si>
  <si>
    <t>13632103680</t>
  </si>
  <si>
    <t>S02460</t>
  </si>
  <si>
    <t>李承锴</t>
  </si>
  <si>
    <t>13926471378</t>
  </si>
  <si>
    <t>S02459</t>
  </si>
  <si>
    <t>黎子杰</t>
  </si>
  <si>
    <t>13922450602</t>
  </si>
  <si>
    <t>S10190</t>
  </si>
  <si>
    <t>黎树铭</t>
  </si>
  <si>
    <t>2011-04-26</t>
  </si>
  <si>
    <t>13825078583</t>
  </si>
  <si>
    <t>S16022</t>
  </si>
  <si>
    <t>黎沛宜</t>
  </si>
  <si>
    <t>2013-03-29</t>
  </si>
  <si>
    <t>13825063640</t>
  </si>
  <si>
    <t>S02458</t>
  </si>
  <si>
    <t>黎晨</t>
  </si>
  <si>
    <t>13925092305</t>
  </si>
  <si>
    <t>S10991</t>
  </si>
  <si>
    <t>雷一诺</t>
  </si>
  <si>
    <t>18666228330</t>
  </si>
  <si>
    <t>S11000</t>
  </si>
  <si>
    <t>雷骐</t>
  </si>
  <si>
    <t>S02457</t>
  </si>
  <si>
    <t>劳泽炜</t>
  </si>
  <si>
    <t>13808873831</t>
  </si>
  <si>
    <t>S02456</t>
  </si>
  <si>
    <t>劳宇恒</t>
  </si>
  <si>
    <t>15800033376</t>
  </si>
  <si>
    <t>4222.25</t>
  </si>
  <si>
    <t>S10735</t>
  </si>
  <si>
    <t>蓝天毓</t>
  </si>
  <si>
    <t>13660381927</t>
  </si>
  <si>
    <t>广州市天河区长征小学</t>
  </si>
  <si>
    <t>S02455</t>
  </si>
  <si>
    <t>赖怡丹</t>
  </si>
  <si>
    <t>13622219363</t>
  </si>
  <si>
    <t>17456.25</t>
  </si>
  <si>
    <t>S10046</t>
  </si>
  <si>
    <t>赖舒晴</t>
  </si>
  <si>
    <t>13711476114</t>
  </si>
  <si>
    <t>王霜</t>
  </si>
  <si>
    <t>S02454</t>
  </si>
  <si>
    <t>邝悦琳</t>
  </si>
  <si>
    <t>13602709423</t>
  </si>
  <si>
    <t>5825.40</t>
  </si>
  <si>
    <t>S16775</t>
  </si>
  <si>
    <t>柯林纹0960</t>
  </si>
  <si>
    <t>2009-05-27</t>
  </si>
  <si>
    <t>13556180960</t>
  </si>
  <si>
    <t>S12974</t>
  </si>
  <si>
    <t>柯皓</t>
  </si>
  <si>
    <t>13570471927</t>
  </si>
  <si>
    <t>天河区东圃幼儿园</t>
  </si>
  <si>
    <t>S02453</t>
  </si>
  <si>
    <t>康洪铭</t>
  </si>
  <si>
    <t>15818815606</t>
  </si>
  <si>
    <t>S02452</t>
  </si>
  <si>
    <t>阚一诺</t>
  </si>
  <si>
    <t>13926099858</t>
  </si>
  <si>
    <t>53366.48</t>
  </si>
  <si>
    <t>S02451</t>
  </si>
  <si>
    <t>金钰华</t>
  </si>
  <si>
    <t>13352819913</t>
  </si>
  <si>
    <t>S10221</t>
  </si>
  <si>
    <t>姜映琳</t>
  </si>
  <si>
    <t>13751728837</t>
  </si>
  <si>
    <t>S11063</t>
  </si>
  <si>
    <t>姜亦楠</t>
  </si>
  <si>
    <t>13798098397</t>
  </si>
  <si>
    <t>13798099397</t>
  </si>
  <si>
    <t>S17550</t>
  </si>
  <si>
    <t>姜欣彤8660</t>
  </si>
  <si>
    <t>18665598660</t>
  </si>
  <si>
    <t>18740.00</t>
  </si>
  <si>
    <t>S13174</t>
  </si>
  <si>
    <t>江姿烨</t>
  </si>
  <si>
    <t>2010-02-04</t>
  </si>
  <si>
    <t>13006884927</t>
  </si>
  <si>
    <t>关萍</t>
  </si>
  <si>
    <t>S09888</t>
  </si>
  <si>
    <t>江泽恺</t>
  </si>
  <si>
    <t>2010-02-26</t>
  </si>
  <si>
    <t>13924086432</t>
  </si>
  <si>
    <t>18665673698</t>
  </si>
  <si>
    <t>S02450</t>
  </si>
  <si>
    <t>江盈熹</t>
  </si>
  <si>
    <t>13650709869</t>
  </si>
  <si>
    <t>S16768</t>
  </si>
  <si>
    <t>江宣鸿宇</t>
  </si>
  <si>
    <t>2011-03-28</t>
  </si>
  <si>
    <t>13724874926</t>
  </si>
  <si>
    <t>S02449</t>
  </si>
  <si>
    <t>贾禹煊</t>
  </si>
  <si>
    <t>18011766689</t>
  </si>
  <si>
    <t>S02448</t>
  </si>
  <si>
    <t>黄梓昊</t>
  </si>
  <si>
    <t>13802969967</t>
  </si>
  <si>
    <t>S07548</t>
  </si>
  <si>
    <t>黄梓成</t>
  </si>
  <si>
    <t>2016-12-25</t>
  </si>
  <si>
    <t>13922789454</t>
  </si>
  <si>
    <t>黄先生</t>
  </si>
  <si>
    <t>13825095876</t>
  </si>
  <si>
    <t>张思嘉</t>
  </si>
  <si>
    <t>S07437</t>
  </si>
  <si>
    <t>黄子烨</t>
  </si>
  <si>
    <t>2005-08-20</t>
  </si>
  <si>
    <t>13622234339</t>
  </si>
  <si>
    <t>2016-12-17</t>
  </si>
  <si>
    <t>S10352</t>
  </si>
  <si>
    <t>黄子洋2622</t>
  </si>
  <si>
    <t>13631412622</t>
  </si>
  <si>
    <t>S09892</t>
  </si>
  <si>
    <t>黄子涵2185</t>
  </si>
  <si>
    <t>2009-01-29</t>
  </si>
  <si>
    <t>18922122185</t>
  </si>
  <si>
    <t>黄木源</t>
  </si>
  <si>
    <t>18665723178</t>
  </si>
  <si>
    <t>陈晓华</t>
  </si>
  <si>
    <t>S02447</t>
  </si>
  <si>
    <t>黄倬浩</t>
  </si>
  <si>
    <t>13503012382</t>
  </si>
  <si>
    <t>2015-06-28</t>
  </si>
  <si>
    <t>S02446</t>
  </si>
  <si>
    <t>黄臻</t>
  </si>
  <si>
    <t>13802449304</t>
  </si>
  <si>
    <t>S10918</t>
  </si>
  <si>
    <t>黄藝</t>
  </si>
  <si>
    <t>15989191766</t>
  </si>
  <si>
    <t>S02445</t>
  </si>
  <si>
    <t>黄希玮</t>
  </si>
  <si>
    <t>S02444</t>
  </si>
  <si>
    <t>黄婷婷</t>
  </si>
  <si>
    <t>13711022226</t>
  </si>
  <si>
    <t>结转剩余课次及学费给弟弟黄春献</t>
  </si>
  <si>
    <t>S10385</t>
  </si>
  <si>
    <t>黄思行</t>
  </si>
  <si>
    <t>13760672251</t>
  </si>
  <si>
    <t>S13471</t>
  </si>
  <si>
    <t>黄思澄</t>
  </si>
  <si>
    <t>2013-07-28</t>
  </si>
  <si>
    <t>18675868763</t>
  </si>
  <si>
    <t>13719218772</t>
  </si>
  <si>
    <t>广州市天河区华景泽晖幼儿园</t>
  </si>
  <si>
    <t>S07477</t>
  </si>
  <si>
    <t>黄帅翔</t>
  </si>
  <si>
    <t>2010-03-16</t>
  </si>
  <si>
    <t>13560192018</t>
  </si>
  <si>
    <t>2016-12-18</t>
  </si>
  <si>
    <t>全维维</t>
  </si>
  <si>
    <t>S02443</t>
  </si>
  <si>
    <t>黄麟越</t>
  </si>
  <si>
    <t>15603013443</t>
  </si>
  <si>
    <t>2349.17</t>
  </si>
  <si>
    <t>S02442</t>
  </si>
  <si>
    <t>黄丽榕5165</t>
  </si>
  <si>
    <t>13316005165</t>
  </si>
  <si>
    <t>2016-07-20</t>
  </si>
  <si>
    <t>31150.00</t>
  </si>
  <si>
    <t>S09897</t>
  </si>
  <si>
    <t>黄兰婷</t>
  </si>
  <si>
    <t>13711508582</t>
  </si>
  <si>
    <t>S07607</t>
  </si>
  <si>
    <t>黄俊宁</t>
  </si>
  <si>
    <t>2008-02-15</t>
  </si>
  <si>
    <t>13660003777</t>
  </si>
  <si>
    <t>黄升聪</t>
  </si>
  <si>
    <t>洪丽娜</t>
  </si>
  <si>
    <t>13533486448</t>
  </si>
  <si>
    <t>S02441</t>
  </si>
  <si>
    <t>黄琮胜</t>
  </si>
  <si>
    <t>13825187567</t>
  </si>
  <si>
    <t>S07931</t>
  </si>
  <si>
    <t>黄从熙</t>
  </si>
  <si>
    <t>2009-01-04</t>
  </si>
  <si>
    <t>13922201099</t>
  </si>
  <si>
    <t>叶国梅</t>
  </si>
  <si>
    <t>S02440</t>
  </si>
  <si>
    <t>黄春献</t>
  </si>
  <si>
    <t>S07608</t>
  </si>
  <si>
    <t>黄春润</t>
  </si>
  <si>
    <t>S16097</t>
  </si>
  <si>
    <t>黄楚岚</t>
  </si>
  <si>
    <t>2010-07-05</t>
  </si>
  <si>
    <t>13660812124</t>
  </si>
  <si>
    <t>S10366</t>
  </si>
  <si>
    <t>胡耀琦</t>
  </si>
  <si>
    <t>2006-10-22</t>
  </si>
  <si>
    <t>13926415888</t>
  </si>
  <si>
    <t>广州市越秀区育才小学</t>
  </si>
  <si>
    <t>S02439</t>
  </si>
  <si>
    <t>胡彦超</t>
  </si>
  <si>
    <t>13416215951</t>
  </si>
  <si>
    <t>S10801</t>
  </si>
  <si>
    <t>胡轩溢</t>
  </si>
  <si>
    <t>15603003033</t>
  </si>
  <si>
    <t>天河区天府路小学</t>
  </si>
  <si>
    <t>S10061</t>
  </si>
  <si>
    <t>胡雯童</t>
  </si>
  <si>
    <t>2010-03-04</t>
  </si>
  <si>
    <t>18022883321</t>
  </si>
  <si>
    <t>13678904439</t>
  </si>
  <si>
    <t>李施斯</t>
  </si>
  <si>
    <t>S12803</t>
  </si>
  <si>
    <t>胡温庭</t>
  </si>
  <si>
    <t>2008-06-26</t>
  </si>
  <si>
    <t>13699731166</t>
  </si>
  <si>
    <t>13699731183</t>
  </si>
  <si>
    <t>S06192</t>
  </si>
  <si>
    <t>胡恬</t>
  </si>
  <si>
    <t>广州市天河区泰安幼儿园</t>
  </si>
  <si>
    <t>S02438</t>
  </si>
  <si>
    <t>胡铭轩</t>
  </si>
  <si>
    <t>13430243319</t>
  </si>
  <si>
    <t>S07576</t>
  </si>
  <si>
    <t>胡美莹</t>
  </si>
  <si>
    <t>2009-06-07</t>
  </si>
  <si>
    <t>13570504583</t>
  </si>
  <si>
    <t>陈映英</t>
  </si>
  <si>
    <t>S13145</t>
  </si>
  <si>
    <t>胡刘昕伦</t>
  </si>
  <si>
    <t>2011-09-05</t>
  </si>
  <si>
    <t>13512735816</t>
  </si>
  <si>
    <t>刘琼</t>
  </si>
  <si>
    <t>广东省公安厅幼儿园</t>
  </si>
  <si>
    <t>S02437</t>
  </si>
  <si>
    <t>胡家莹</t>
  </si>
  <si>
    <t>13902220313</t>
  </si>
  <si>
    <t>S02436</t>
  </si>
  <si>
    <t>胡德胜</t>
  </si>
  <si>
    <t>13826029229</t>
  </si>
  <si>
    <t>S09209</t>
  </si>
  <si>
    <t>胡德平</t>
  </si>
  <si>
    <t>2013-01-03</t>
  </si>
  <si>
    <t>2017-04-09</t>
  </si>
  <si>
    <t>谭淑芬</t>
  </si>
  <si>
    <t>广州市天河区金太阳幼儿园</t>
  </si>
  <si>
    <t>S17202</t>
  </si>
  <si>
    <t>侯景元</t>
  </si>
  <si>
    <t>13922126306</t>
  </si>
  <si>
    <t>S02435</t>
  </si>
  <si>
    <t>贺振轩</t>
  </si>
  <si>
    <t>18666001082</t>
  </si>
  <si>
    <t>S10356</t>
  </si>
  <si>
    <t>何予希</t>
  </si>
  <si>
    <t>13570397212</t>
  </si>
  <si>
    <t>S02434</t>
  </si>
  <si>
    <t>何炫桦</t>
  </si>
  <si>
    <t>13602762144</t>
  </si>
  <si>
    <t>S02433</t>
  </si>
  <si>
    <t>何睿祺</t>
  </si>
  <si>
    <t>18673135665</t>
  </si>
  <si>
    <t>S16102</t>
  </si>
  <si>
    <t>何骏希</t>
  </si>
  <si>
    <t>18924134046</t>
  </si>
  <si>
    <t>S02432</t>
  </si>
  <si>
    <t>何炯</t>
  </si>
  <si>
    <t>13423660341</t>
  </si>
  <si>
    <t>10843.46</t>
  </si>
  <si>
    <t>S10330</t>
  </si>
  <si>
    <t>何家安</t>
  </si>
  <si>
    <t>2011-03-16</t>
  </si>
  <si>
    <t>13710611912</t>
  </si>
  <si>
    <t>S02431</t>
  </si>
  <si>
    <t>何佳珂</t>
  </si>
  <si>
    <t>18011958569</t>
  </si>
  <si>
    <t>S07914</t>
  </si>
  <si>
    <t>何翰霖</t>
  </si>
  <si>
    <t>2009-10-24</t>
  </si>
  <si>
    <t>13922127029</t>
  </si>
  <si>
    <t>2017-02-10</t>
  </si>
  <si>
    <t>何健星</t>
  </si>
  <si>
    <t>13926040266</t>
  </si>
  <si>
    <t>张帆</t>
  </si>
  <si>
    <t>1班</t>
  </si>
  <si>
    <t>21400.00</t>
  </si>
  <si>
    <t>S10269</t>
  </si>
  <si>
    <t>何柏熙0922</t>
  </si>
  <si>
    <t>18022880922</t>
  </si>
  <si>
    <t>S10260</t>
  </si>
  <si>
    <t>何柏涛</t>
  </si>
  <si>
    <t>罗静</t>
  </si>
  <si>
    <t>S02430</t>
  </si>
  <si>
    <t>何艾霖</t>
  </si>
  <si>
    <t>13602889323</t>
  </si>
  <si>
    <t>S13182</t>
  </si>
  <si>
    <t>郝思睿</t>
  </si>
  <si>
    <t>18922743580</t>
  </si>
  <si>
    <t>S02429</t>
  </si>
  <si>
    <t>韩雨竹</t>
  </si>
  <si>
    <t>13729880699</t>
  </si>
  <si>
    <t>S08131</t>
  </si>
  <si>
    <t>郭子钧</t>
  </si>
  <si>
    <t>2009-10-09</t>
  </si>
  <si>
    <t>13711024555</t>
  </si>
  <si>
    <t>2017-02-26</t>
  </si>
  <si>
    <t>郭丽莹</t>
  </si>
  <si>
    <t>S02428</t>
  </si>
  <si>
    <t>郭芷彤7107</t>
  </si>
  <si>
    <t>13763307107</t>
  </si>
  <si>
    <t>S16359</t>
  </si>
  <si>
    <t>郭玥希</t>
  </si>
  <si>
    <t>2014-09-14</t>
  </si>
  <si>
    <t>13570234474</t>
  </si>
  <si>
    <t>2017-06-23</t>
  </si>
  <si>
    <t>S12724</t>
  </si>
  <si>
    <t>郭昱辰</t>
  </si>
  <si>
    <t>S09197</t>
  </si>
  <si>
    <t>郭彤萱</t>
  </si>
  <si>
    <t>2011-03-09</t>
  </si>
  <si>
    <t>15820295565</t>
  </si>
  <si>
    <t>吴利琴</t>
  </si>
  <si>
    <t>S02427</t>
  </si>
  <si>
    <t>郭品烔</t>
  </si>
  <si>
    <t>13332807532</t>
  </si>
  <si>
    <t>S16105</t>
  </si>
  <si>
    <t>关艳阳</t>
  </si>
  <si>
    <t>2008-12-07</t>
  </si>
  <si>
    <t>15915941311</t>
  </si>
  <si>
    <t>S08214</t>
  </si>
  <si>
    <t>关鑫</t>
  </si>
  <si>
    <t>2008-01-03</t>
  </si>
  <si>
    <t>15814890158</t>
  </si>
  <si>
    <t>2017-03-04</t>
  </si>
  <si>
    <t>关宏宇</t>
  </si>
  <si>
    <t>13922123312</t>
  </si>
  <si>
    <t>朱楚香</t>
  </si>
  <si>
    <t>S02426</t>
  </si>
  <si>
    <t>关杰洋</t>
  </si>
  <si>
    <t>13802533542</t>
  </si>
  <si>
    <t>S06205</t>
  </si>
  <si>
    <t>顾珊瑜</t>
  </si>
  <si>
    <t>13631440688</t>
  </si>
  <si>
    <t>S08254</t>
  </si>
  <si>
    <t>高莉雅</t>
  </si>
  <si>
    <t>13822299498</t>
  </si>
  <si>
    <t>S12331</t>
  </si>
  <si>
    <t>高皓月</t>
  </si>
  <si>
    <t>2013-06-29</t>
  </si>
  <si>
    <t>13580554190</t>
  </si>
  <si>
    <t>S02425</t>
  </si>
  <si>
    <t>符云翔</t>
  </si>
  <si>
    <t>13719477708</t>
  </si>
  <si>
    <t>2014-03-08</t>
  </si>
  <si>
    <t>48800.37</t>
  </si>
  <si>
    <t>S12657</t>
  </si>
  <si>
    <t>冯孜维</t>
  </si>
  <si>
    <t>13427527583</t>
  </si>
  <si>
    <t>张广婷</t>
  </si>
  <si>
    <t>S09961</t>
  </si>
  <si>
    <t>冯奕慈</t>
  </si>
  <si>
    <t>13802881993</t>
  </si>
  <si>
    <t>S14737</t>
  </si>
  <si>
    <t>冯炜程</t>
  </si>
  <si>
    <t>2011-03-08</t>
  </si>
  <si>
    <t>13392110600</t>
  </si>
  <si>
    <t>S09952</t>
  </si>
  <si>
    <t>冯敏敏</t>
  </si>
  <si>
    <t>2012-01-01</t>
  </si>
  <si>
    <t>李宝雯</t>
  </si>
  <si>
    <t>S13142</t>
  </si>
  <si>
    <t>方欣悦</t>
  </si>
  <si>
    <t>13825200239</t>
  </si>
  <si>
    <t>S09905</t>
  </si>
  <si>
    <t>方宁</t>
  </si>
  <si>
    <t>13826287446</t>
  </si>
  <si>
    <t>S12523</t>
  </si>
  <si>
    <t>范子高</t>
  </si>
  <si>
    <t>13560359692</t>
  </si>
  <si>
    <t>13798168852</t>
  </si>
  <si>
    <t>S07722</t>
  </si>
  <si>
    <t>范依馨</t>
  </si>
  <si>
    <t>2011-10-17</t>
  </si>
  <si>
    <t>13725270993</t>
  </si>
  <si>
    <t>范永强</t>
  </si>
  <si>
    <t>18027192483</t>
  </si>
  <si>
    <t>葛丽珍</t>
  </si>
  <si>
    <t>3571.43</t>
  </si>
  <si>
    <t>S13146</t>
  </si>
  <si>
    <t>范煊怡</t>
  </si>
  <si>
    <t>13711220752</t>
  </si>
  <si>
    <t>S16598</t>
  </si>
  <si>
    <t>范舒涵</t>
  </si>
  <si>
    <t>13922745424</t>
  </si>
  <si>
    <t>S16601</t>
  </si>
  <si>
    <t>范泓熙</t>
  </si>
  <si>
    <t>2010-04-28</t>
  </si>
  <si>
    <t>S15350</t>
  </si>
  <si>
    <t>段奕彤</t>
  </si>
  <si>
    <t>13580558208</t>
  </si>
  <si>
    <t>S02424</t>
  </si>
  <si>
    <t>段沣轩</t>
  </si>
  <si>
    <t>S02423</t>
  </si>
  <si>
    <t>杜艺文</t>
  </si>
  <si>
    <t>13728048964</t>
  </si>
  <si>
    <t>S02422</t>
  </si>
  <si>
    <t>杜依琳</t>
  </si>
  <si>
    <t>18666024948</t>
  </si>
  <si>
    <t>S09262</t>
  </si>
  <si>
    <t>杜姝瑶</t>
  </si>
  <si>
    <t>2010-02-01</t>
  </si>
  <si>
    <t>13430341783</t>
  </si>
  <si>
    <t>2017-04-13</t>
  </si>
  <si>
    <t>何伟苑</t>
  </si>
  <si>
    <t>1586364</t>
  </si>
  <si>
    <t>S02421</t>
  </si>
  <si>
    <t>杜南宏</t>
  </si>
  <si>
    <t>13760667046</t>
  </si>
  <si>
    <t>S10281</t>
  </si>
  <si>
    <t>杜璟熙</t>
  </si>
  <si>
    <t>2009-08-16</t>
  </si>
  <si>
    <t>13710375043</t>
  </si>
  <si>
    <t>3668.75</t>
  </si>
  <si>
    <t>S17343</t>
  </si>
  <si>
    <t>董自如</t>
  </si>
  <si>
    <t>18122308933</t>
  </si>
  <si>
    <t>华南师范大学附属幼儿园</t>
  </si>
  <si>
    <t>S08189</t>
  </si>
  <si>
    <t>邓梓昕5173</t>
  </si>
  <si>
    <t>2008-09-24</t>
  </si>
  <si>
    <t>13609055173</t>
  </si>
  <si>
    <t>2017-03-01</t>
  </si>
  <si>
    <t>邓杰锋</t>
  </si>
  <si>
    <t>1360955173</t>
  </si>
  <si>
    <t>陈瑜</t>
  </si>
  <si>
    <t>13926123140</t>
  </si>
  <si>
    <t>S14823</t>
  </si>
  <si>
    <t>邓梓浩</t>
  </si>
  <si>
    <t>2010-02-14</t>
  </si>
  <si>
    <t>13929530152</t>
  </si>
  <si>
    <t>S02420</t>
  </si>
  <si>
    <t>邓之聿</t>
  </si>
  <si>
    <t>13728066799</t>
  </si>
  <si>
    <t>广州市天河外国语学校</t>
  </si>
  <si>
    <t>22032.00</t>
  </si>
  <si>
    <t>S02419</t>
  </si>
  <si>
    <t>邓之尚</t>
  </si>
  <si>
    <t>18926261126</t>
  </si>
  <si>
    <t>8491.00</t>
  </si>
  <si>
    <t>S02418</t>
  </si>
  <si>
    <t>邓颖乐</t>
  </si>
  <si>
    <t>13602769335</t>
  </si>
  <si>
    <t>4734.46</t>
  </si>
  <si>
    <t>S12679</t>
  </si>
  <si>
    <t>邓亦璇</t>
  </si>
  <si>
    <t>13822156130</t>
  </si>
  <si>
    <t>月度活动课</t>
  </si>
  <si>
    <t>S08067</t>
  </si>
  <si>
    <t>邓熙岚</t>
  </si>
  <si>
    <t>2010-03-02</t>
  </si>
  <si>
    <t>13902242610</t>
  </si>
  <si>
    <t>2017-02-24</t>
  </si>
  <si>
    <t>邓志锋</t>
  </si>
  <si>
    <t>13168807580</t>
  </si>
  <si>
    <t>翁莉</t>
  </si>
  <si>
    <t>2班</t>
  </si>
  <si>
    <t>S02417</t>
  </si>
  <si>
    <t>邓瑞涵</t>
  </si>
  <si>
    <t>13539819885</t>
  </si>
  <si>
    <t>S12973</t>
  </si>
  <si>
    <t>邓乔予</t>
  </si>
  <si>
    <t>2012-02-24</t>
  </si>
  <si>
    <t>13640337621</t>
  </si>
  <si>
    <t>邓学辉</t>
  </si>
  <si>
    <t>13318716867</t>
  </si>
  <si>
    <t>8346.00</t>
  </si>
  <si>
    <t>S10231</t>
  </si>
  <si>
    <t>邓皓俊</t>
  </si>
  <si>
    <t>13719377330</t>
  </si>
  <si>
    <t>S02416</t>
  </si>
  <si>
    <t>邓涵月</t>
  </si>
  <si>
    <t>13138646919</t>
  </si>
  <si>
    <t>S08257</t>
  </si>
  <si>
    <t>单玟希</t>
  </si>
  <si>
    <t>2011-01-24</t>
  </si>
  <si>
    <t>15913108151</t>
  </si>
  <si>
    <t>S02415</t>
  </si>
  <si>
    <t>戴梓煊</t>
  </si>
  <si>
    <t>13632402220</t>
  </si>
  <si>
    <t>广州市白云区培英实验小学</t>
  </si>
  <si>
    <t>S09914</t>
  </si>
  <si>
    <t>丛熙茜</t>
  </si>
  <si>
    <t>13580577063</t>
  </si>
  <si>
    <t>S10847</t>
  </si>
  <si>
    <t>程天瑞</t>
  </si>
  <si>
    <t>13828457182</t>
  </si>
  <si>
    <t>S02414</t>
  </si>
  <si>
    <t>成柏萱</t>
  </si>
  <si>
    <t>13544308397</t>
  </si>
  <si>
    <t>7339.61</t>
  </si>
  <si>
    <t>S12691</t>
  </si>
  <si>
    <t>谌思言</t>
  </si>
  <si>
    <t>2012-11-03</t>
  </si>
  <si>
    <t>13533107710</t>
  </si>
  <si>
    <t>岭南中英文幼儿园</t>
  </si>
  <si>
    <t>S10151</t>
  </si>
  <si>
    <t>陈佐瑾</t>
  </si>
  <si>
    <t>18126753709</t>
  </si>
  <si>
    <t>S02413</t>
  </si>
  <si>
    <t>陈致一</t>
  </si>
  <si>
    <t>18665711974</t>
  </si>
  <si>
    <t>8116.00</t>
  </si>
  <si>
    <t>S13143</t>
  </si>
  <si>
    <t>陈志昊</t>
  </si>
  <si>
    <t>13710243850</t>
  </si>
  <si>
    <t>S08195</t>
  </si>
  <si>
    <t>陈芷萱8988</t>
  </si>
  <si>
    <t>2009-06-21</t>
  </si>
  <si>
    <t>13570098988</t>
  </si>
  <si>
    <t>陈为为</t>
  </si>
  <si>
    <t>13802509640</t>
  </si>
  <si>
    <t>刘苑</t>
  </si>
  <si>
    <t>S02412</t>
  </si>
  <si>
    <t>陈贞熹</t>
  </si>
  <si>
    <t>18620730063</t>
  </si>
  <si>
    <t>126.92</t>
  </si>
  <si>
    <t>S02411</t>
  </si>
  <si>
    <t>陈兆君</t>
  </si>
  <si>
    <t>13539766610</t>
  </si>
  <si>
    <t>中山大学附属中学</t>
  </si>
  <si>
    <t>19050.74</t>
  </si>
  <si>
    <t>S08341</t>
  </si>
  <si>
    <t>陈玥旖</t>
  </si>
  <si>
    <t>2009-06-30</t>
  </si>
  <si>
    <t>13060634340</t>
  </si>
  <si>
    <t>2017-03-15</t>
  </si>
  <si>
    <t>郑敏</t>
  </si>
  <si>
    <t>S02410</t>
  </si>
  <si>
    <t>陈昱霖1499</t>
  </si>
  <si>
    <t>13925051499</t>
  </si>
  <si>
    <t>2014-09-08</t>
  </si>
  <si>
    <t>S06196</t>
  </si>
  <si>
    <t>陈宇浩</t>
  </si>
  <si>
    <t>18664853631</t>
  </si>
  <si>
    <t>S02409</t>
  </si>
  <si>
    <t>陈宥霖</t>
  </si>
  <si>
    <t>51784.03</t>
  </si>
  <si>
    <t>S10156</t>
  </si>
  <si>
    <t>陈佑琳</t>
  </si>
  <si>
    <t>2011-08-29</t>
  </si>
  <si>
    <t>18926102796</t>
  </si>
  <si>
    <t>S12802</t>
  </si>
  <si>
    <t>陈泳苏</t>
  </si>
  <si>
    <t>13826434395</t>
  </si>
  <si>
    <t>庞燕丽</t>
  </si>
  <si>
    <t>S02408</t>
  </si>
  <si>
    <t>陈奕舟7788</t>
  </si>
  <si>
    <t>13560357788</t>
  </si>
  <si>
    <t>2011-07-17</t>
  </si>
  <si>
    <t>S02407</t>
  </si>
  <si>
    <t>陈奕忻</t>
  </si>
  <si>
    <t>15302243960</t>
  </si>
  <si>
    <t>S16103</t>
  </si>
  <si>
    <t>陈晓莉</t>
  </si>
  <si>
    <t>2009-12-13</t>
  </si>
  <si>
    <t>13828425656</t>
  </si>
  <si>
    <t>S02406</t>
  </si>
  <si>
    <t>陈相宇2809</t>
  </si>
  <si>
    <t>13925082809</t>
  </si>
  <si>
    <t>2015-09-05</t>
  </si>
  <si>
    <t>S07747</t>
  </si>
  <si>
    <t>陈曦0030</t>
  </si>
  <si>
    <t>2010-04-25</t>
  </si>
  <si>
    <t>13711370030</t>
  </si>
  <si>
    <t>劳慧</t>
  </si>
  <si>
    <t>S02405</t>
  </si>
  <si>
    <t>陈希勤</t>
  </si>
  <si>
    <t>13802519545</t>
  </si>
  <si>
    <t>2302.87</t>
  </si>
  <si>
    <t>S10389</t>
  </si>
  <si>
    <t>陈思榆</t>
  </si>
  <si>
    <t>18680230001</t>
  </si>
  <si>
    <t>S02404</t>
  </si>
  <si>
    <t>陈思颖3778</t>
  </si>
  <si>
    <t>13902303778</t>
  </si>
  <si>
    <t>S08133</t>
  </si>
  <si>
    <t>陈思颖2633</t>
  </si>
  <si>
    <t>18666082633</t>
  </si>
  <si>
    <t>张静怡</t>
  </si>
  <si>
    <t>S02403</t>
  </si>
  <si>
    <t>陈思琪</t>
  </si>
  <si>
    <t>13923097106</t>
  </si>
  <si>
    <t>S02402</t>
  </si>
  <si>
    <t>陈睿言</t>
  </si>
  <si>
    <t>13826068996</t>
  </si>
  <si>
    <t>S02401</t>
  </si>
  <si>
    <t>陈瑞霖</t>
  </si>
  <si>
    <t>13826138807</t>
  </si>
  <si>
    <t>天河区第二实验幼儿园</t>
  </si>
  <si>
    <t>S02400</t>
  </si>
  <si>
    <t>陈柔安8528</t>
  </si>
  <si>
    <t>18122288528</t>
  </si>
  <si>
    <t>2010-07-28</t>
  </si>
  <si>
    <t>S08256</t>
  </si>
  <si>
    <t>陈沁元</t>
  </si>
  <si>
    <t>13570061641</t>
  </si>
  <si>
    <t>天河区银河小学</t>
  </si>
  <si>
    <t>S02399</t>
  </si>
  <si>
    <t>陈芊希</t>
  </si>
  <si>
    <t>13726807029</t>
  </si>
  <si>
    <t>广州市番禺区香江育才实验学校</t>
  </si>
  <si>
    <t>16443.98</t>
  </si>
  <si>
    <t>S16225</t>
  </si>
  <si>
    <t>陈芊贝</t>
  </si>
  <si>
    <t>2015-01-23</t>
  </si>
  <si>
    <t>13711758988</t>
  </si>
  <si>
    <t>S16776</t>
  </si>
  <si>
    <t>陈沐蓉</t>
  </si>
  <si>
    <t>2009-08-14</t>
  </si>
  <si>
    <t>13903053181</t>
  </si>
  <si>
    <t>S11020</t>
  </si>
  <si>
    <t>陈沐琪</t>
  </si>
  <si>
    <t>15918691190</t>
  </si>
  <si>
    <t>S09946</t>
  </si>
  <si>
    <t>陈俊宁</t>
  </si>
  <si>
    <t>13926159777</t>
  </si>
  <si>
    <t>王思恩</t>
  </si>
  <si>
    <t>S16099</t>
  </si>
  <si>
    <t>陈俊霖5591</t>
  </si>
  <si>
    <t>2008-11-28</t>
  </si>
  <si>
    <t>13620405591</t>
  </si>
  <si>
    <t>S02398</t>
  </si>
  <si>
    <t>陈锦昊</t>
  </si>
  <si>
    <t>13570230663</t>
  </si>
  <si>
    <t>S09256</t>
  </si>
  <si>
    <t>陈佳乐1215</t>
  </si>
  <si>
    <t>2009-12-29</t>
  </si>
  <si>
    <t>13533601215</t>
  </si>
  <si>
    <t>陈子贵</t>
  </si>
  <si>
    <t>伍敏</t>
  </si>
  <si>
    <t>S07842</t>
  </si>
  <si>
    <t>陈泓羲</t>
  </si>
  <si>
    <t>13503037312</t>
  </si>
  <si>
    <t>2017-01-21</t>
  </si>
  <si>
    <t>S14918</t>
  </si>
  <si>
    <t>陈郭子琳</t>
  </si>
  <si>
    <t>13710987805</t>
  </si>
  <si>
    <t>S02397</t>
  </si>
  <si>
    <t>车林轩</t>
  </si>
  <si>
    <t>13660581750</t>
  </si>
  <si>
    <t>7725.52</t>
  </si>
  <si>
    <t>S10753</t>
  </si>
  <si>
    <t>曹月如</t>
  </si>
  <si>
    <t>13926076601</t>
  </si>
  <si>
    <t>S02396</t>
  </si>
  <si>
    <t>曹烯玥</t>
  </si>
  <si>
    <t>13660881566</t>
  </si>
  <si>
    <t>S02395</t>
  </si>
  <si>
    <t>曹烯隽</t>
  </si>
  <si>
    <t>13660881556</t>
  </si>
  <si>
    <t>S02394</t>
  </si>
  <si>
    <t>曹嗣卓</t>
  </si>
  <si>
    <t>13802783505</t>
  </si>
  <si>
    <t>S12654</t>
  </si>
  <si>
    <t>蔡懿妮</t>
  </si>
  <si>
    <t>2008-06-29</t>
  </si>
  <si>
    <t>13392610282</t>
  </si>
  <si>
    <t>梁晓莹</t>
  </si>
  <si>
    <t>S02393</t>
  </si>
  <si>
    <t>蔡士宏</t>
  </si>
  <si>
    <t>13903050449</t>
  </si>
  <si>
    <t>S02392</t>
  </si>
  <si>
    <t>蔡孟航</t>
  </si>
  <si>
    <t>13925122102</t>
  </si>
  <si>
    <t>S02391</t>
  </si>
  <si>
    <t>蔡佳乐</t>
  </si>
  <si>
    <t>17076778221</t>
  </si>
  <si>
    <t>S08520</t>
  </si>
  <si>
    <t>蔡泓毅</t>
  </si>
  <si>
    <t>2009-10-30</t>
  </si>
  <si>
    <t>13929592082</t>
  </si>
  <si>
    <t>蔡剑华</t>
  </si>
  <si>
    <t>13560102118</t>
  </si>
  <si>
    <t>李晓霞</t>
  </si>
  <si>
    <t>S02390</t>
  </si>
  <si>
    <t>蔡皓年</t>
  </si>
  <si>
    <t>13500022328</t>
  </si>
  <si>
    <t>S12986</t>
  </si>
  <si>
    <t>毕轩畅</t>
  </si>
  <si>
    <t>18903053105</t>
  </si>
  <si>
    <t>S02389</t>
  </si>
  <si>
    <t>毕然</t>
  </si>
  <si>
    <t>13925063118</t>
  </si>
  <si>
    <t>S02388</t>
  </si>
  <si>
    <t>保思雨</t>
  </si>
  <si>
    <t>13711787885</t>
  </si>
  <si>
    <t>S12662</t>
  </si>
  <si>
    <t>白敏桦</t>
  </si>
  <si>
    <t>2012-10-01</t>
  </si>
  <si>
    <t>13302286664</t>
  </si>
  <si>
    <t>陈青云</t>
  </si>
  <si>
    <t>广州区域未进班</t>
  </si>
  <si>
    <t>J1BSR5G5617</t>
  </si>
  <si>
    <t>梁丽婷,马凯琼,STA MARIA ANTONIO III BILLONES</t>
  </si>
  <si>
    <t>李小倩</t>
  </si>
  <si>
    <t>Class06-7</t>
  </si>
  <si>
    <t>周六14:00~17:00</t>
  </si>
  <si>
    <t>37.5%</t>
  </si>
  <si>
    <t>J3ASR7G7806</t>
  </si>
  <si>
    <t>萧泽秀,黎洁瑜,STA MARIA ANTONIO III BILLONES</t>
  </si>
  <si>
    <t>Class04</t>
  </si>
  <si>
    <t>56.2%</t>
  </si>
  <si>
    <t>P3BF06G3421</t>
  </si>
  <si>
    <t>黎洁瑜,覃爱怡,STA MARIA ANTONIO III BILLONES</t>
  </si>
  <si>
    <t>Class08</t>
  </si>
  <si>
    <t>31.2%</t>
  </si>
  <si>
    <t>停读</t>
  </si>
  <si>
    <t>广州区域停读</t>
  </si>
  <si>
    <t>陈欢</t>
  </si>
  <si>
    <t>K03000GXZ23</t>
  </si>
  <si>
    <t>陈敏华,STA MARIA ANTONIO III BILLONES</t>
  </si>
  <si>
    <t>Class11</t>
  </si>
  <si>
    <t>周五17:00~18:30</t>
  </si>
  <si>
    <t>1.5小时</t>
  </si>
  <si>
    <t>01-幼儿英语课程</t>
  </si>
  <si>
    <t>P2A一对三01</t>
  </si>
  <si>
    <t>广州区域-一对一-英语（一年级-五年级）</t>
  </si>
  <si>
    <t>张佩</t>
  </si>
  <si>
    <t>已结业</t>
  </si>
  <si>
    <t>广州区域-游学会员（2016年48800元）_殷聆菲_吴易辰_戴梓煊_杨濠歌_顾珊瑜_王宇翔_韦佳烨</t>
  </si>
  <si>
    <t>广州区域-游学会员（2016年48800元）</t>
  </si>
  <si>
    <t>P6A一对一02</t>
  </si>
  <si>
    <t>黎洁瑜</t>
  </si>
  <si>
    <t>Class09</t>
  </si>
  <si>
    <t>周日16:00~18:00</t>
  </si>
  <si>
    <t>2小时</t>
  </si>
  <si>
    <t>6.2%</t>
  </si>
  <si>
    <t>金牌P01K12G1202</t>
  </si>
  <si>
    <t>广州区域转金牌前国际课程</t>
  </si>
  <si>
    <t>STA MARIA ANTONIO III BILLONES,萧泽秀</t>
  </si>
  <si>
    <t>金牌J1BSR5G5617</t>
  </si>
  <si>
    <t>广州区域金牌学员</t>
  </si>
  <si>
    <t>梁丽婷,马凯琼,兼职外教</t>
  </si>
  <si>
    <t>金牌P01K12G1235</t>
  </si>
  <si>
    <t>赖情佳,张佩,兼职外教</t>
  </si>
  <si>
    <t>会员P1BF02G2327</t>
  </si>
  <si>
    <t>广州区域会员学员</t>
  </si>
  <si>
    <t>陈敏华,马凯琼,STA MARIA ANTONIO III BILLONES</t>
  </si>
  <si>
    <t>会员P2BF04G3415</t>
  </si>
  <si>
    <t>张佩,STA MARIA ANTONIO III BILLONES,赖情佳</t>
  </si>
  <si>
    <t>Class02-3</t>
  </si>
  <si>
    <t>会员P3BF06G3421</t>
  </si>
  <si>
    <t>会员P5ABR5G4509</t>
  </si>
  <si>
    <t>萧泽秀,马凯琼,STA MARIA ANTONIO III BILLONES</t>
  </si>
  <si>
    <t>Class05</t>
  </si>
  <si>
    <t>K03ADPGZD32</t>
  </si>
  <si>
    <t>萧泽秀,STA MARIA ANTONIO III BILLONES</t>
  </si>
  <si>
    <t>Class16</t>
  </si>
  <si>
    <t>周六09:00~10:30</t>
  </si>
  <si>
    <t>71.4%</t>
  </si>
  <si>
    <t>广州区域-游学会员（2016年48800元）_黄帅翔</t>
  </si>
  <si>
    <t>广州区域-游学会员（2016年48800元）_张茗茹</t>
  </si>
  <si>
    <t>100.0%</t>
  </si>
  <si>
    <t>P1BF02G2326</t>
  </si>
  <si>
    <t>赖情佳,STA MARIA ANTONIO III BILLONES,萧泽秀</t>
  </si>
  <si>
    <t>周六09:00~12:00</t>
  </si>
  <si>
    <t>75.0%</t>
  </si>
  <si>
    <t>P02K34G1235</t>
  </si>
  <si>
    <t>赖情佳,覃爱怡,STA MARIA ANTONIO III BILLONES</t>
  </si>
  <si>
    <t>68.8%</t>
  </si>
  <si>
    <t>P4A一对三04</t>
  </si>
  <si>
    <t>张佩,STA MARIA ANTONIO III BILLONES</t>
  </si>
  <si>
    <t>周六14:00~16:00</t>
  </si>
  <si>
    <t>60.0%</t>
  </si>
  <si>
    <t>P01K12G1239</t>
  </si>
  <si>
    <t>赖情佳,STA MARIA ANTONIO III BILLONES,陈敏华</t>
  </si>
  <si>
    <t>周四16:30~19:30</t>
  </si>
  <si>
    <t>J3B一对二40</t>
  </si>
  <si>
    <t>黎洁瑜,YoYO</t>
  </si>
  <si>
    <t>周六13:30~15:30</t>
  </si>
  <si>
    <t>18.8%</t>
  </si>
  <si>
    <t>J1BSR4G6711</t>
  </si>
  <si>
    <t>张佩,覃爱怡,STA MARIA ANTONIO III BILLONES</t>
  </si>
  <si>
    <t>周日09:00~12:00</t>
  </si>
  <si>
    <t>P1BF02G1237</t>
  </si>
  <si>
    <t>萧泽秀,赖情佳,STA MARIA ANTONIO III BILLONES</t>
  </si>
  <si>
    <t>43.8%</t>
  </si>
  <si>
    <t>P1BF02G2333</t>
  </si>
  <si>
    <t>周日14:00~17:00</t>
  </si>
  <si>
    <t>J1BSR4G6712</t>
  </si>
  <si>
    <t>张佩,STA MARIA ANTONIO III BILLONES,黎洁瑜</t>
  </si>
  <si>
    <t>P5BBR5G5609</t>
  </si>
  <si>
    <t>P01一对一05</t>
  </si>
  <si>
    <t>陈敏华</t>
  </si>
  <si>
    <t>周四16:30~17:30</t>
  </si>
  <si>
    <t>1小时</t>
  </si>
  <si>
    <t>J1ASR3G6724</t>
  </si>
  <si>
    <t>P03K56G1228</t>
  </si>
  <si>
    <t>覃爱怡,STA MARIA ANTONIO III BILLONES,易青梅</t>
  </si>
  <si>
    <t>P3BF06G3415</t>
  </si>
  <si>
    <t>K05000GXD36</t>
  </si>
  <si>
    <t>萧泽秀,Marry</t>
  </si>
  <si>
    <t>周四19:30~21:00</t>
  </si>
  <si>
    <t>64.3%</t>
  </si>
  <si>
    <t>P5ABR5G4518</t>
  </si>
  <si>
    <t>P6BBR6G5610</t>
  </si>
  <si>
    <t>P2BF03G2327</t>
  </si>
  <si>
    <t>黎洁瑜,STA MARIA ANTONIO III BILLONES,赖情佳</t>
  </si>
  <si>
    <t>P3BF06G3413</t>
  </si>
  <si>
    <t>P5BBR6G5616</t>
  </si>
  <si>
    <t>Class10</t>
  </si>
  <si>
    <t>62.5%</t>
  </si>
  <si>
    <t>P03F02G1202</t>
  </si>
  <si>
    <t>王玲,赖情佳,STA MARIA ANTONIO III BILLONES</t>
  </si>
  <si>
    <t>81.2%</t>
  </si>
  <si>
    <t>P02K34G1229</t>
  </si>
  <si>
    <t>萧泽秀,YoYO,黎洁瑜</t>
  </si>
  <si>
    <t>周三15:30~18:30</t>
  </si>
  <si>
    <t>P01K12G1241</t>
  </si>
  <si>
    <t>P5BBR6G5622</t>
  </si>
  <si>
    <t>张佩,YoYO,赖情佳</t>
  </si>
  <si>
    <t>周三16:00~19:00</t>
  </si>
  <si>
    <t>35.7%</t>
  </si>
  <si>
    <t>P02K34G1238</t>
  </si>
  <si>
    <t>K03ADPGZD42</t>
  </si>
  <si>
    <t>覃爱怡,STA MARIA ANTONIO III BILLONES</t>
  </si>
  <si>
    <t>周日10:00~11:30</t>
  </si>
  <si>
    <t>K01000GXZ46</t>
  </si>
  <si>
    <t>覃爱怡,Marry</t>
  </si>
  <si>
    <t>周四19:00~20:30</t>
  </si>
  <si>
    <t>P03F01G1231</t>
  </si>
  <si>
    <t>黎洁瑜,萧泽秀,YoYO</t>
  </si>
  <si>
    <t>P01K12G1248</t>
  </si>
  <si>
    <t>易青梅,覃爱怡,STA MARIA ANTONIO III BILLONES</t>
  </si>
  <si>
    <t>25.0%</t>
  </si>
  <si>
    <t>K03000GXZ49</t>
  </si>
  <si>
    <t>易青梅,STA MARIA ANTONIO III BILLONES</t>
  </si>
  <si>
    <t>周五17:30~19:00</t>
  </si>
  <si>
    <t>K04000GXZ51</t>
  </si>
  <si>
    <t>周五18:00~19:30</t>
  </si>
  <si>
    <t>P03F01G2334</t>
  </si>
  <si>
    <t>赖情佳,张佩,Abdul</t>
  </si>
  <si>
    <t>J3BSR9G0807</t>
  </si>
  <si>
    <t>李玲,兼职外教</t>
  </si>
  <si>
    <t>周六13:00~15:00</t>
  </si>
  <si>
    <t>12.5%</t>
  </si>
  <si>
    <t>P02K34G1202</t>
  </si>
  <si>
    <t>王玲,张佩,STA MARIA ANTONIO III BILLONES</t>
  </si>
  <si>
    <t>P01K12G1235</t>
  </si>
  <si>
    <t>P02K34G1228</t>
  </si>
  <si>
    <t>陈敏华,张佩,STA MARIA ANTONIO III BILLONES</t>
  </si>
  <si>
    <t>P1AF01G1237</t>
  </si>
  <si>
    <t>P1AF01G2326</t>
  </si>
  <si>
    <t>赖情佳,STA MARIA ANTONIO III BILLONES,马凯琼</t>
  </si>
  <si>
    <t>P1BF02G2327</t>
  </si>
  <si>
    <t>陈敏华,STA MARIA ANTONIO III BILLONES,萧泽秀</t>
  </si>
  <si>
    <t>P1AF01G2333</t>
  </si>
  <si>
    <t>周日14:30~17:30</t>
  </si>
  <si>
    <t>P3AF05G3413</t>
  </si>
  <si>
    <t>萧泽秀,陈欢,STA MARIA ANTONIO III BILLONES</t>
  </si>
  <si>
    <t>P3AF05G3415</t>
  </si>
  <si>
    <t>张佩,STA MARIA ANTONIO III BILLONES,李玲</t>
  </si>
  <si>
    <t>P5ABR5G4516</t>
  </si>
  <si>
    <t>李玲,张佩,STA MARIA ANTONIO III BILLONES</t>
  </si>
  <si>
    <t>P4ABR3G4518</t>
  </si>
  <si>
    <t>张佩,STA MARIA ANTONIO III BILLONES,萧泽秀</t>
  </si>
  <si>
    <t>周六02:00~05:00</t>
  </si>
  <si>
    <t>P5ABR5G4509</t>
  </si>
  <si>
    <t>P6ABR5G5611</t>
  </si>
  <si>
    <t>P6ABR5G5610</t>
  </si>
  <si>
    <t>P6BSR7G5624</t>
  </si>
  <si>
    <t>李玲,赖情佳,STA MARIA ANTONIO III BILLONES</t>
  </si>
  <si>
    <t>J1ASR3G6712</t>
  </si>
  <si>
    <t>李玲,马凯琼,STA MARIA ANTONIO III BILLONES</t>
  </si>
  <si>
    <t>P6BBR6G5625</t>
  </si>
  <si>
    <t>李玲,STA MARIA ANTONIO III BILLONES,萧泽秀</t>
  </si>
  <si>
    <t>P5A一对六01</t>
  </si>
  <si>
    <t>马凯琼,张佩</t>
  </si>
  <si>
    <t>K04000GXD36</t>
  </si>
  <si>
    <t>K05000GXZ04</t>
  </si>
  <si>
    <t>P01K12G1231</t>
  </si>
  <si>
    <t>周三五日09:00~12:00</t>
  </si>
  <si>
    <t>P01K12G1234</t>
  </si>
  <si>
    <t>P2AF05G3414</t>
  </si>
  <si>
    <t>马凯琼,兼职外教,赖情佳</t>
  </si>
  <si>
    <t>周三18:00~21:00</t>
  </si>
  <si>
    <t>P4BBR4G4522</t>
  </si>
  <si>
    <t>张佩,兼职外教,赖情佳</t>
  </si>
  <si>
    <t>P4B一对一01</t>
  </si>
  <si>
    <t>王丹丹</t>
  </si>
  <si>
    <t>Class17</t>
  </si>
  <si>
    <t>P5ABR4G4508</t>
  </si>
  <si>
    <t>广州区域-平时班-英语-2.0小时次</t>
  </si>
  <si>
    <t>马凯琼,兼职外教</t>
  </si>
  <si>
    <t>周三17:00~19:00</t>
  </si>
  <si>
    <t>P01K12G1229</t>
  </si>
  <si>
    <t>萧泽秀,李玲,Alex</t>
  </si>
  <si>
    <t>P4A一对一</t>
  </si>
  <si>
    <t>李洁徐</t>
  </si>
  <si>
    <t>P01K12G1238</t>
  </si>
  <si>
    <t>赖情佳,张佩,STA MARIA ANTONIO III BILLONES</t>
  </si>
  <si>
    <t>P6B一对一02</t>
  </si>
  <si>
    <t>黄思雅</t>
  </si>
  <si>
    <t>P5ABR5G4522</t>
  </si>
  <si>
    <t>张佩,赖情佳,Alex</t>
  </si>
  <si>
    <t>P4BBR4G4518</t>
  </si>
  <si>
    <t>P02K34G1234</t>
  </si>
  <si>
    <t>赖情佳,Alex,张佩</t>
  </si>
  <si>
    <t>P02K34G1231</t>
  </si>
  <si>
    <t>陈敏华,Alex,萧泽秀</t>
  </si>
  <si>
    <t>J1ASR3G6711</t>
  </si>
  <si>
    <t>00002303,00007664</t>
  </si>
  <si>
    <t>00002305,00007694</t>
  </si>
  <si>
    <t>00002306,00040650</t>
  </si>
  <si>
    <t>00002307</t>
  </si>
  <si>
    <t>00021139,00040655</t>
  </si>
  <si>
    <t>00002309,00006645</t>
  </si>
  <si>
    <t>00007951,00007783,00035821</t>
  </si>
  <si>
    <t>00002311,00035823</t>
  </si>
  <si>
    <t>00007750</t>
  </si>
  <si>
    <t>00002320,00020276</t>
  </si>
  <si>
    <t>00002321</t>
  </si>
  <si>
    <t>广州区域-周末班-英语-2.0小时次</t>
  </si>
  <si>
    <t>00022198</t>
  </si>
  <si>
    <t>00002323,00007792,00015603</t>
  </si>
  <si>
    <t>00002324,00006656,00050673</t>
  </si>
  <si>
    <t>00002325,00007828</t>
  </si>
  <si>
    <t>00002326,00007796</t>
  </si>
  <si>
    <t>00002327</t>
  </si>
  <si>
    <t>00002329,00007661,00040631</t>
  </si>
  <si>
    <t>00002330</t>
  </si>
  <si>
    <t>00002331,00042495</t>
  </si>
  <si>
    <t>00002332</t>
  </si>
  <si>
    <t>00002333</t>
  </si>
  <si>
    <t>00002334</t>
  </si>
  <si>
    <t>00002335</t>
  </si>
  <si>
    <t>00007715</t>
  </si>
  <si>
    <t>00002337,00007716</t>
  </si>
  <si>
    <t>00002338</t>
  </si>
  <si>
    <t>00002339,00007602,00019073</t>
  </si>
  <si>
    <t>00002340</t>
  </si>
  <si>
    <t>00007771,00037276</t>
  </si>
  <si>
    <t>00002342</t>
  </si>
  <si>
    <t>00002343,00007797,00027619</t>
  </si>
  <si>
    <t>00026057</t>
  </si>
  <si>
    <t>00007901,00034889</t>
  </si>
  <si>
    <t>00007773,00035029</t>
  </si>
  <si>
    <t>00002464</t>
  </si>
  <si>
    <t>00002465,00015615</t>
  </si>
  <si>
    <t>00002466,00036393</t>
  </si>
  <si>
    <t>00002467,00007830</t>
  </si>
  <si>
    <t>00002468,00035748</t>
  </si>
  <si>
    <t>00002469,00007885,00015613</t>
  </si>
  <si>
    <t>00002471,00007883</t>
  </si>
  <si>
    <t>00002473,00007793,00019295,00034980</t>
  </si>
  <si>
    <t>00002474,00048737</t>
  </si>
  <si>
    <t>00025201</t>
  </si>
  <si>
    <t>00002476</t>
  </si>
  <si>
    <t>00002477</t>
  </si>
  <si>
    <t>00002478,00033501</t>
  </si>
  <si>
    <t>00002479</t>
  </si>
  <si>
    <t>00002480,00007891</t>
  </si>
  <si>
    <t>00002481</t>
  </si>
  <si>
    <t>00002483,00007798</t>
  </si>
  <si>
    <t>00002484,00006643</t>
  </si>
  <si>
    <t>00002486</t>
  </si>
  <si>
    <t>00002488,00037250</t>
  </si>
  <si>
    <t>00002490,00007827,00015617,00018062,00039120,00048735</t>
  </si>
  <si>
    <t>00002491,00006931</t>
  </si>
  <si>
    <t>00002492</t>
  </si>
  <si>
    <t>00002493</t>
  </si>
  <si>
    <t>00002494</t>
  </si>
  <si>
    <t>00002497</t>
  </si>
  <si>
    <t>00002498,00007612</t>
  </si>
  <si>
    <t>00002499</t>
  </si>
  <si>
    <t>00002500,00036291</t>
  </si>
  <si>
    <t>00002501</t>
  </si>
  <si>
    <t>00002502,00020353</t>
  </si>
  <si>
    <t>00002503</t>
  </si>
  <si>
    <t>00007711,00040494</t>
  </si>
  <si>
    <t>00002505</t>
  </si>
  <si>
    <t>00002507</t>
  </si>
  <si>
    <t>00002509,00015612</t>
  </si>
  <si>
    <t>00002510</t>
  </si>
  <si>
    <t>00002511</t>
  </si>
  <si>
    <t>00002512,00040489</t>
  </si>
  <si>
    <t>00002513</t>
  </si>
  <si>
    <t>00002514</t>
  </si>
  <si>
    <t>00002515</t>
  </si>
  <si>
    <t>00002517,00007662,00012175</t>
  </si>
  <si>
    <t>00002518,00006667</t>
  </si>
  <si>
    <t>00002519</t>
  </si>
  <si>
    <t>00002520</t>
  </si>
  <si>
    <t>00002521</t>
  </si>
  <si>
    <t>00002522,00007894</t>
  </si>
  <si>
    <t>00002523</t>
  </si>
  <si>
    <t>00022197</t>
  </si>
  <si>
    <t>00002526,00037273</t>
  </si>
  <si>
    <t>00002530,00007646</t>
  </si>
  <si>
    <t>00002531</t>
  </si>
  <si>
    <t>00002532</t>
  </si>
  <si>
    <t>00007856,00020278</t>
  </si>
  <si>
    <t>00002536</t>
  </si>
  <si>
    <t>00007954</t>
  </si>
  <si>
    <t>00002538</t>
  </si>
  <si>
    <t>00002539,00007791,00035924</t>
  </si>
  <si>
    <t>00002540</t>
  </si>
  <si>
    <t>00002541,00007887,00028056</t>
  </si>
  <si>
    <t>00002542,00006666,00025486</t>
  </si>
  <si>
    <t>00002545,00025399</t>
  </si>
  <si>
    <t>00007746</t>
  </si>
  <si>
    <t>00002549,00025073</t>
  </si>
  <si>
    <t>00017766</t>
  </si>
  <si>
    <t>00002551</t>
  </si>
  <si>
    <t>00002555,00007659,00035779</t>
  </si>
  <si>
    <t>00002552,00007713,00045475</t>
  </si>
  <si>
    <t>00002554,00007800</t>
  </si>
  <si>
    <t>00002556,00039197</t>
  </si>
  <si>
    <t>00002558</t>
  </si>
  <si>
    <t>00002561</t>
  </si>
  <si>
    <t>00002562</t>
  </si>
  <si>
    <t>00002564</t>
  </si>
  <si>
    <t>00002565,00007672</t>
  </si>
  <si>
    <t>00002566,00007811</t>
  </si>
  <si>
    <t>00002567</t>
  </si>
  <si>
    <t>00002568</t>
  </si>
  <si>
    <t>00002570</t>
  </si>
  <si>
    <t>00007765,00014338,00035628</t>
  </si>
  <si>
    <t>00002572</t>
  </si>
  <si>
    <t>00002573,00018112</t>
  </si>
  <si>
    <t>00002575,00007881,00039143</t>
  </si>
  <si>
    <t>00002576,00007884</t>
  </si>
  <si>
    <t>00002578</t>
  </si>
  <si>
    <t>00002579,00035377</t>
  </si>
  <si>
    <t>00002580,00007838,00039498</t>
  </si>
  <si>
    <t>00002581</t>
  </si>
  <si>
    <t>00002583,00007608</t>
  </si>
  <si>
    <t>00002585</t>
  </si>
  <si>
    <t>00002586,00007877,00039145</t>
  </si>
  <si>
    <t>00002587,00007813</t>
  </si>
  <si>
    <t>00002588,00008755</t>
  </si>
  <si>
    <t>00002589,00007795,00026728,00026729,00040633</t>
  </si>
  <si>
    <t>00002590,00034994</t>
  </si>
  <si>
    <t>00002591,00007696</t>
  </si>
  <si>
    <t>00007683</t>
  </si>
  <si>
    <t>00002593</t>
  </si>
  <si>
    <t>00002594,00015619,00019135,00045252</t>
  </si>
  <si>
    <t>00002347</t>
  </si>
  <si>
    <t>00002349,00035140</t>
  </si>
  <si>
    <t>00002350</t>
  </si>
  <si>
    <t>00002352</t>
  </si>
  <si>
    <t>00002355,00019969</t>
  </si>
  <si>
    <t>00002356,00007724</t>
  </si>
  <si>
    <t>00002357,00007601,00019100</t>
  </si>
  <si>
    <t>00014911</t>
  </si>
  <si>
    <t>00007598</t>
  </si>
  <si>
    <t>00002359,00007598</t>
  </si>
  <si>
    <t>00002360,00007801,00007801</t>
  </si>
  <si>
    <t>00002361,00007832</t>
  </si>
  <si>
    <t>00002363</t>
  </si>
  <si>
    <t>00002366,00007879</t>
  </si>
  <si>
    <t>00002367</t>
  </si>
  <si>
    <t>00002368</t>
  </si>
  <si>
    <t>00002369</t>
  </si>
  <si>
    <t>00017774</t>
  </si>
  <si>
    <t>00002371,00007803,00007803</t>
  </si>
  <si>
    <t>00002372,00007831</t>
  </si>
  <si>
    <t>00002376</t>
  </si>
  <si>
    <t>00002378</t>
  </si>
  <si>
    <t>00002379,00007810,00040493</t>
  </si>
  <si>
    <t>00002380</t>
  </si>
  <si>
    <t>00025200</t>
  </si>
  <si>
    <t>00002382,00007660</t>
  </si>
  <si>
    <t>00002383,00011431,00035019</t>
  </si>
  <si>
    <t>00002384,00007650,00015642,00034989</t>
  </si>
  <si>
    <t>00007757</t>
  </si>
  <si>
    <t>00002386,00007893,00013715,00040620</t>
  </si>
  <si>
    <t>00002387</t>
  </si>
  <si>
    <t>00002388</t>
  </si>
  <si>
    <t>00002389,00007888,00048736</t>
  </si>
  <si>
    <t>00002390,00006664,00039336</t>
  </si>
  <si>
    <t>00002391</t>
  </si>
  <si>
    <t>00012079,00019003</t>
  </si>
  <si>
    <t>00002394</t>
  </si>
  <si>
    <t>00007956</t>
  </si>
  <si>
    <t>00007956,00035367</t>
  </si>
  <si>
    <t>00002395</t>
  </si>
  <si>
    <t>00002396</t>
  </si>
  <si>
    <t>00002399,00018997</t>
  </si>
  <si>
    <t>00002400,00007878</t>
  </si>
  <si>
    <t>00002401</t>
  </si>
  <si>
    <t>00002402,00007876,00013406</t>
  </si>
  <si>
    <t>00002404</t>
  </si>
  <si>
    <t>00007843</t>
  </si>
  <si>
    <t>00007902</t>
  </si>
  <si>
    <t>00002407,00007695</t>
  </si>
  <si>
    <t>00007744,00045008</t>
  </si>
  <si>
    <t>00002409,00007892,00015616</t>
  </si>
  <si>
    <t>00002410</t>
  </si>
  <si>
    <t>00002411,00007826,00026622</t>
  </si>
  <si>
    <t>00002412</t>
  </si>
  <si>
    <t>00002413,00007654,00036372</t>
  </si>
  <si>
    <t>00007900,00036265</t>
  </si>
  <si>
    <t>00002415,00007697,00042492</t>
  </si>
  <si>
    <t>00002416,00009385,00025556,00039500</t>
  </si>
  <si>
    <t>00002417</t>
  </si>
  <si>
    <t>00002419</t>
  </si>
  <si>
    <t>00002420</t>
  </si>
  <si>
    <t>00002313</t>
  </si>
  <si>
    <t>00021032,00033505</t>
  </si>
  <si>
    <t>00002315,00006663,00050944</t>
  </si>
  <si>
    <t>00002317,00026202</t>
  </si>
  <si>
    <t>00002421</t>
  </si>
  <si>
    <t>00002424,00007890</t>
  </si>
  <si>
    <t>00002426,00007600,00015611</t>
  </si>
  <si>
    <t>00002427,00007799</t>
  </si>
  <si>
    <t>00025199</t>
  </si>
  <si>
    <t>00002430,00007829</t>
  </si>
  <si>
    <t>00002431,00007645,00014953,00039211</t>
  </si>
  <si>
    <t>00014953</t>
  </si>
  <si>
    <t>00007786</t>
  </si>
  <si>
    <t>00002433,00007658</t>
  </si>
  <si>
    <t>00002434,00007723</t>
  </si>
  <si>
    <t>00002436,00040499</t>
  </si>
  <si>
    <t>00002438,00007889,00026727</t>
  </si>
  <si>
    <t>00002440</t>
  </si>
  <si>
    <t>00002442,00034996</t>
  </si>
  <si>
    <t>00002443</t>
  </si>
  <si>
    <t>00002445</t>
  </si>
  <si>
    <t>00002444,00007794</t>
  </si>
  <si>
    <t>00002446</t>
  </si>
  <si>
    <t>00002447,00007647,00020420</t>
  </si>
  <si>
    <t>00002448,00007788,00034852</t>
  </si>
  <si>
    <t>00002450,00007886,00015614</t>
  </si>
  <si>
    <t>00002451,00021037</t>
  </si>
  <si>
    <t>00002452,00035442</t>
  </si>
  <si>
    <t>00002453</t>
  </si>
  <si>
    <t>00002455,00007882</t>
  </si>
  <si>
    <t>00007670</t>
  </si>
  <si>
    <t>00007686,00025389</t>
  </si>
  <si>
    <t>00002460,00034977</t>
  </si>
  <si>
    <t>00002461,00007787</t>
  </si>
  <si>
    <t>00006312,00019994</t>
  </si>
  <si>
    <t>00006432,00007596,00037241</t>
  </si>
  <si>
    <t>00006432</t>
  </si>
  <si>
    <t>00006433</t>
  </si>
  <si>
    <t>00006434</t>
  </si>
  <si>
    <t>00007959,00040663</t>
  </si>
  <si>
    <t>00007959</t>
  </si>
  <si>
    <t>00011384,00011714</t>
  </si>
  <si>
    <t>00011421,00011723</t>
  </si>
  <si>
    <t>00012515,00016980,00040629</t>
  </si>
  <si>
    <t>00013712</t>
  </si>
  <si>
    <t>00014235,00039192</t>
  </si>
  <si>
    <t>00014839</t>
  </si>
  <si>
    <t>00014913,00040664</t>
  </si>
  <si>
    <t>00015461</t>
  </si>
  <si>
    <t>00015950</t>
  </si>
  <si>
    <t>00015951</t>
  </si>
  <si>
    <t>00017809</t>
  </si>
  <si>
    <t>00017834</t>
  </si>
  <si>
    <t>00018175</t>
  </si>
  <si>
    <t>00019060,00035382</t>
  </si>
  <si>
    <t>00019068</t>
  </si>
  <si>
    <t>00019070</t>
  </si>
  <si>
    <t>00019080</t>
  </si>
  <si>
    <t>00019081,00037259</t>
  </si>
  <si>
    <t>00019084</t>
  </si>
  <si>
    <t>00019089,00045192</t>
  </si>
  <si>
    <t>00020335,00055370</t>
  </si>
  <si>
    <t>00020260</t>
  </si>
  <si>
    <t>00025577</t>
  </si>
  <si>
    <t>00020362,00030298</t>
  </si>
  <si>
    <t>00020361,00032159,00032162</t>
  </si>
  <si>
    <t>00020452,00026725,00052676</t>
  </si>
  <si>
    <t>00021022,00037270</t>
  </si>
  <si>
    <t>00021395</t>
  </si>
  <si>
    <t>00021450,00036254</t>
  </si>
  <si>
    <t>00021461</t>
  </si>
  <si>
    <t>00021948,00045473</t>
  </si>
  <si>
    <t>00022121,00037257</t>
  </si>
  <si>
    <t>00022748,00040661</t>
  </si>
  <si>
    <t>广州区域-平时班-英语自然拼音-1小时次</t>
  </si>
  <si>
    <t>00023268,00040645</t>
  </si>
  <si>
    <t>00023436,00040502</t>
  </si>
  <si>
    <t>00023987</t>
  </si>
  <si>
    <t>00023910,00037070</t>
  </si>
  <si>
    <t>00023990</t>
  </si>
  <si>
    <t>00024449,00039917</t>
  </si>
  <si>
    <t>00025539</t>
  </si>
  <si>
    <t>00024452,00035451</t>
  </si>
  <si>
    <t>00024593</t>
  </si>
  <si>
    <t>00029915</t>
  </si>
  <si>
    <t>00024845,00037245</t>
  </si>
  <si>
    <t>00025412,00040659</t>
  </si>
  <si>
    <t>00025717</t>
  </si>
  <si>
    <t>00026714,00027202,00043884</t>
  </si>
  <si>
    <t>00026717,00040653</t>
  </si>
  <si>
    <t>00027307</t>
  </si>
  <si>
    <t>00027295,00031810</t>
  </si>
  <si>
    <t>00027299,00048738</t>
  </si>
  <si>
    <t>00028742</t>
  </si>
  <si>
    <t>00028813</t>
  </si>
  <si>
    <t>00034645,00034646</t>
  </si>
  <si>
    <t>00034648,00034649</t>
  </si>
  <si>
    <t>00029997,00029999,00044077,00044078,00050154</t>
  </si>
  <si>
    <t>00030051</t>
  </si>
  <si>
    <t>00053500</t>
  </si>
  <si>
    <t>00032942,00032943,00054562,00054563</t>
  </si>
  <si>
    <t>00035040</t>
  </si>
  <si>
    <t>00035303</t>
  </si>
  <si>
    <t>00035316</t>
  </si>
  <si>
    <t>00035330</t>
  </si>
  <si>
    <t>00035345</t>
  </si>
  <si>
    <t>00035582</t>
  </si>
  <si>
    <t>00035655</t>
  </si>
  <si>
    <t>00035670</t>
  </si>
  <si>
    <t>00035680</t>
  </si>
  <si>
    <t>00035768</t>
  </si>
  <si>
    <t>00035959</t>
  </si>
  <si>
    <t>00035970</t>
  </si>
  <si>
    <t>00036020</t>
  </si>
  <si>
    <t>00036240</t>
  </si>
  <si>
    <t>00036309</t>
  </si>
  <si>
    <t>00036647</t>
  </si>
  <si>
    <t>00036663</t>
  </si>
  <si>
    <t>00036730</t>
  </si>
  <si>
    <t>00037008</t>
  </si>
  <si>
    <t>00037055</t>
  </si>
  <si>
    <t>00037157</t>
  </si>
  <si>
    <t>00038616,00051430</t>
  </si>
  <si>
    <t>00039429</t>
  </si>
  <si>
    <t>00039432</t>
  </si>
  <si>
    <t>00039433</t>
  </si>
  <si>
    <t>00039435</t>
  </si>
  <si>
    <t>00039439</t>
  </si>
  <si>
    <t>00039510</t>
  </si>
  <si>
    <t>00040001</t>
  </si>
  <si>
    <t>00040005</t>
  </si>
  <si>
    <t>00040688</t>
  </si>
  <si>
    <t>00040691</t>
  </si>
  <si>
    <t>00040741</t>
  </si>
  <si>
    <t>00044089</t>
  </si>
  <si>
    <t>00040720,00055497</t>
  </si>
  <si>
    <t>00051859</t>
  </si>
  <si>
    <t>00041394</t>
  </si>
  <si>
    <t>00041764</t>
  </si>
  <si>
    <t>00054486</t>
  </si>
  <si>
    <t>00054490</t>
  </si>
  <si>
    <t>广州市天河区华阳小学</t>
  </si>
  <si>
    <t>广州区域-平时班-英语-3.0小时次(48次)</t>
  </si>
  <si>
    <t>梁艳娇(主签单人)</t>
  </si>
  <si>
    <t>00056469</t>
  </si>
  <si>
    <t>广州区域-平时班-英语-1.5小时次(16次)</t>
  </si>
  <si>
    <t>田林(主签单人)</t>
  </si>
  <si>
    <t>广州区域-平时班-英语-3.0小时次(16次)</t>
  </si>
  <si>
    <t>梁丽婷(主签单人)</t>
  </si>
  <si>
    <t>00052582</t>
  </si>
  <si>
    <t>00052363</t>
  </si>
  <si>
    <t>林丹萍</t>
  </si>
  <si>
    <t>00050673</t>
  </si>
  <si>
    <t>全职</t>
  </si>
  <si>
    <t>3.00小时</t>
  </si>
  <si>
    <t>1.00次</t>
  </si>
  <si>
    <t>254.84</t>
  </si>
  <si>
    <t>覃爱怡</t>
  </si>
  <si>
    <t>赖情佳</t>
  </si>
  <si>
    <t>157.50</t>
  </si>
  <si>
    <t>00002424</t>
  </si>
  <si>
    <t>STA MARIA ANTONIO III BILLONES,黎洁瑜</t>
  </si>
  <si>
    <t>00007716</t>
  </si>
  <si>
    <t>萧泽秀</t>
  </si>
  <si>
    <t>Marry</t>
  </si>
  <si>
    <t>1.50小时</t>
  </si>
  <si>
    <t>142.86</t>
  </si>
  <si>
    <t>175.00</t>
  </si>
  <si>
    <t>易青梅</t>
  </si>
  <si>
    <t>STA MARIA ANTONIO III BILLONES</t>
  </si>
  <si>
    <t>147.71</t>
  </si>
  <si>
    <t>00002309</t>
  </si>
  <si>
    <t>00022748</t>
  </si>
  <si>
    <t>00002357</t>
  </si>
  <si>
    <t>STA MARIA ANTONIO III BILLONES,赖情佳</t>
  </si>
  <si>
    <t>187.50</t>
  </si>
  <si>
    <t>285.73</t>
  </si>
  <si>
    <t>00002587</t>
  </si>
  <si>
    <t>2.00小时</t>
  </si>
  <si>
    <t>185.19</t>
  </si>
  <si>
    <t>145.83</t>
  </si>
  <si>
    <t>STA MARIA ANTONIO III BILLONES,王玲</t>
  </si>
  <si>
    <t>00020276</t>
  </si>
  <si>
    <t>00024452</t>
  </si>
  <si>
    <t>00011421</t>
  </si>
  <si>
    <t>131.25</t>
  </si>
  <si>
    <t>00002305</t>
  </si>
  <si>
    <t>208.33</t>
  </si>
  <si>
    <t>梁丽婷</t>
  </si>
  <si>
    <t>214.29</t>
  </si>
  <si>
    <t>00020420</t>
  </si>
  <si>
    <t>87.50</t>
  </si>
  <si>
    <t>00002469</t>
  </si>
  <si>
    <t>239.25</t>
  </si>
  <si>
    <t>158.42</t>
  </si>
  <si>
    <t>00002315</t>
  </si>
  <si>
    <t>00011384</t>
  </si>
  <si>
    <t>325.18</t>
  </si>
  <si>
    <t>00016980</t>
  </si>
  <si>
    <t>248.22</t>
  </si>
  <si>
    <t>287.50</t>
  </si>
  <si>
    <t>00002389</t>
  </si>
  <si>
    <t>243.16</t>
  </si>
  <si>
    <t>237.58</t>
  </si>
  <si>
    <t>00002400</t>
  </si>
  <si>
    <t>00002306</t>
  </si>
  <si>
    <t>00014913</t>
  </si>
  <si>
    <t>王玲</t>
  </si>
  <si>
    <t>178.95</t>
  </si>
  <si>
    <t>288.21</t>
  </si>
  <si>
    <t>00002526</t>
  </si>
  <si>
    <t>00002488</t>
  </si>
  <si>
    <t>00002530</t>
  </si>
  <si>
    <t>2017-02-22</t>
  </si>
  <si>
    <t>00021948</t>
  </si>
  <si>
    <t>281.25</t>
  </si>
  <si>
    <t>00002556</t>
  </si>
  <si>
    <t>264.72</t>
  </si>
  <si>
    <t>00002438</t>
  </si>
  <si>
    <t>00002407</t>
  </si>
  <si>
    <t>308.33</t>
  </si>
  <si>
    <t>00025412</t>
  </si>
  <si>
    <t>300.77</t>
  </si>
  <si>
    <t>00002326</t>
  </si>
  <si>
    <t>00002450</t>
  </si>
  <si>
    <t>2017-01-18</t>
  </si>
  <si>
    <t>00019135</t>
  </si>
  <si>
    <t>252.69</t>
  </si>
  <si>
    <t>00002478</t>
  </si>
  <si>
    <t>140.00</t>
  </si>
  <si>
    <t>00002509</t>
  </si>
  <si>
    <t>00034980</t>
  </si>
  <si>
    <t>00014338</t>
  </si>
  <si>
    <t>203.13</t>
  </si>
  <si>
    <t>2017-03-11</t>
  </si>
  <si>
    <t>00025073</t>
  </si>
  <si>
    <t>2016-12-03</t>
  </si>
  <si>
    <t>00007783</t>
  </si>
  <si>
    <t>165.79</t>
  </si>
  <si>
    <t>00025389</t>
  </si>
  <si>
    <t>00021139</t>
  </si>
  <si>
    <t>231.19</t>
  </si>
  <si>
    <t>00002575</t>
  </si>
  <si>
    <t>263.61</t>
  </si>
  <si>
    <t>245.89</t>
  </si>
  <si>
    <t>00002452</t>
  </si>
  <si>
    <t>219.00</t>
  </si>
  <si>
    <t>00006656</t>
  </si>
  <si>
    <t>00002325</t>
  </si>
  <si>
    <t>288.33</t>
  </si>
  <si>
    <t>00024845</t>
  </si>
  <si>
    <t>285.95</t>
  </si>
  <si>
    <t>00045475</t>
  </si>
  <si>
    <t>00002583</t>
  </si>
  <si>
    <t>00002554</t>
  </si>
  <si>
    <t>175.85</t>
  </si>
  <si>
    <t>00002433</t>
  </si>
  <si>
    <t>2017-03-19</t>
  </si>
  <si>
    <t>160.22</t>
  </si>
  <si>
    <t>00034648</t>
  </si>
  <si>
    <t>00035382</t>
  </si>
  <si>
    <t>157.14</t>
  </si>
  <si>
    <t>00025486</t>
  </si>
  <si>
    <t>186.40</t>
  </si>
  <si>
    <t>00007901</t>
  </si>
  <si>
    <t>00002566</t>
  </si>
  <si>
    <t>00002384</t>
  </si>
  <si>
    <t>00019081</t>
  </si>
  <si>
    <t>00019073</t>
  </si>
  <si>
    <t>2016-11-26</t>
  </si>
  <si>
    <t>2017-03-18</t>
  </si>
  <si>
    <t>2017-05-17</t>
  </si>
  <si>
    <t>00042495</t>
  </si>
  <si>
    <t>244.99</t>
  </si>
  <si>
    <t>00018112</t>
  </si>
  <si>
    <t>00012175</t>
  </si>
  <si>
    <t>281.81</t>
  </si>
  <si>
    <t>259.76</t>
  </si>
  <si>
    <t>231.25</t>
  </si>
  <si>
    <t>00002580</t>
  </si>
  <si>
    <t>293.48</t>
  </si>
  <si>
    <t>2017-01-17</t>
  </si>
  <si>
    <t>00019003</t>
  </si>
  <si>
    <t>00007711</t>
  </si>
  <si>
    <t>238.67</t>
  </si>
  <si>
    <t>00002512</t>
  </si>
  <si>
    <t>169.44</t>
  </si>
  <si>
    <t>292.84</t>
  </si>
  <si>
    <t>2017-03-05</t>
  </si>
  <si>
    <t>00002474</t>
  </si>
  <si>
    <t>00020362</t>
  </si>
  <si>
    <t>00045008</t>
  </si>
  <si>
    <t>00002372</t>
  </si>
  <si>
    <t>00002383</t>
  </si>
  <si>
    <t>00007900</t>
  </si>
  <si>
    <t>00002588</t>
  </si>
  <si>
    <t>00002518</t>
  </si>
  <si>
    <t>00034645</t>
  </si>
  <si>
    <t>2017-02-06</t>
  </si>
  <si>
    <t>00019969</t>
  </si>
  <si>
    <t>00002413</t>
  </si>
  <si>
    <t>00002491</t>
  </si>
  <si>
    <t>YoYO</t>
  </si>
  <si>
    <t>305.10</t>
  </si>
  <si>
    <t>2017-03-24</t>
  </si>
  <si>
    <t>00019089</t>
  </si>
  <si>
    <t>273.95</t>
  </si>
  <si>
    <t>00002483</t>
  </si>
  <si>
    <t>240.18</t>
  </si>
  <si>
    <t>2017-04-26</t>
  </si>
  <si>
    <t>00031810</t>
  </si>
  <si>
    <t>285.40</t>
  </si>
  <si>
    <t>00002586</t>
  </si>
  <si>
    <t>00039336</t>
  </si>
  <si>
    <t>2016-12-21</t>
  </si>
  <si>
    <t>00013406</t>
  </si>
  <si>
    <t>00002409</t>
  </si>
  <si>
    <t>00002466</t>
  </si>
  <si>
    <t>00018997</t>
  </si>
  <si>
    <t>00002349</t>
  </si>
  <si>
    <t>290.81</t>
  </si>
  <si>
    <t>00002411</t>
  </si>
  <si>
    <t>00002329</t>
  </si>
  <si>
    <t>305.21</t>
  </si>
  <si>
    <t>00002328</t>
  </si>
  <si>
    <t>2017-03-28</t>
  </si>
  <si>
    <t>00026728</t>
  </si>
  <si>
    <t>00020361</t>
  </si>
  <si>
    <t>1.00小时</t>
  </si>
  <si>
    <t>00040645</t>
  </si>
  <si>
    <t>00040499</t>
  </si>
  <si>
    <t>268.75</t>
  </si>
  <si>
    <t>00002576</t>
  </si>
  <si>
    <t>2016-11-20</t>
  </si>
  <si>
    <t>00007773</t>
  </si>
  <si>
    <t>00026725</t>
  </si>
  <si>
    <t>282.00</t>
  </si>
  <si>
    <t>2017-01-11</t>
  </si>
  <si>
    <t>00018062</t>
  </si>
  <si>
    <t>00026717</t>
  </si>
  <si>
    <t>258.00</t>
  </si>
  <si>
    <t>00002386</t>
  </si>
  <si>
    <t>00027299</t>
  </si>
  <si>
    <t>00044077</t>
  </si>
  <si>
    <t>00034852</t>
  </si>
  <si>
    <t>289.81</t>
  </si>
  <si>
    <t>00002311</t>
  </si>
  <si>
    <t>232.06</t>
  </si>
  <si>
    <t>00002356</t>
  </si>
  <si>
    <t>00002323</t>
  </si>
  <si>
    <t>00037270</t>
  </si>
  <si>
    <t>00002442</t>
  </si>
  <si>
    <t>00042492</t>
  </si>
  <si>
    <t>00002361</t>
  </si>
  <si>
    <t>202.36</t>
  </si>
  <si>
    <t>00002455</t>
  </si>
  <si>
    <t>311.76</t>
  </si>
  <si>
    <t>00025556</t>
  </si>
  <si>
    <t>2017-06-17</t>
  </si>
  <si>
    <t>00054562</t>
  </si>
  <si>
    <t>00002382</t>
  </si>
  <si>
    <t>2017-04-08</t>
  </si>
  <si>
    <t>00028056</t>
  </si>
  <si>
    <t>2017-04-02</t>
  </si>
  <si>
    <t>00027619</t>
  </si>
  <si>
    <t>00002366</t>
  </si>
  <si>
    <t>247.43</t>
  </si>
  <si>
    <t>00002460</t>
  </si>
  <si>
    <t>158.47</t>
  </si>
  <si>
    <t>00002484</t>
  </si>
  <si>
    <t>00021032</t>
  </si>
  <si>
    <t>00002539</t>
  </si>
  <si>
    <t>2017-06-01</t>
  </si>
  <si>
    <t>244.80</t>
  </si>
  <si>
    <t>00002500</t>
  </si>
  <si>
    <t>00002465</t>
  </si>
  <si>
    <t>00020278</t>
  </si>
  <si>
    <t>00021450</t>
  </si>
  <si>
    <t>00040720</t>
  </si>
  <si>
    <t>00002461</t>
  </si>
  <si>
    <t>00014235</t>
  </si>
  <si>
    <t>00025399</t>
  </si>
  <si>
    <t>00051430</t>
  </si>
  <si>
    <t>289.24</t>
  </si>
  <si>
    <t>00002468</t>
  </si>
  <si>
    <t>00023910</t>
  </si>
  <si>
    <t>55.54</t>
  </si>
  <si>
    <t>00002591</t>
  </si>
  <si>
    <t>61.25</t>
  </si>
  <si>
    <t>00002565</t>
  </si>
  <si>
    <t>178.57</t>
  </si>
  <si>
    <t>00002522</t>
  </si>
  <si>
    <t>00040493</t>
  </si>
  <si>
    <t>263.70</t>
  </si>
  <si>
    <t>00002590</t>
  </si>
  <si>
    <t>00002360</t>
  </si>
  <si>
    <t>232.38</t>
  </si>
  <si>
    <t>00019994</t>
  </si>
  <si>
    <t>280.42</t>
  </si>
  <si>
    <t>00007803</t>
  </si>
  <si>
    <t>00002579</t>
  </si>
  <si>
    <t>00022121</t>
  </si>
  <si>
    <t>00002434</t>
  </si>
  <si>
    <t>00002303</t>
  </si>
  <si>
    <t>00002471</t>
  </si>
  <si>
    <t>00020452</t>
  </si>
  <si>
    <t>00007771</t>
  </si>
  <si>
    <t>284.07</t>
  </si>
  <si>
    <t>00002427</t>
  </si>
  <si>
    <t>00027202</t>
  </si>
  <si>
    <t>00026202</t>
  </si>
  <si>
    <t>299.24</t>
  </si>
  <si>
    <t>2017-02-25</t>
  </si>
  <si>
    <t>00002426</t>
  </si>
  <si>
    <t>00002430</t>
  </si>
  <si>
    <t>00002444</t>
  </si>
  <si>
    <t>00002480</t>
  </si>
  <si>
    <t>00002467</t>
  </si>
  <si>
    <t>130.85</t>
  </si>
  <si>
    <t>332.28</t>
  </si>
  <si>
    <t>00021037</t>
  </si>
  <si>
    <t>00020353</t>
  </si>
  <si>
    <t>260.41</t>
  </si>
  <si>
    <t>00055370</t>
  </si>
  <si>
    <t>252.78</t>
  </si>
  <si>
    <t>211.15</t>
  </si>
  <si>
    <t>00002508</t>
  </si>
  <si>
    <t>00035779</t>
  </si>
  <si>
    <t>117.50</t>
  </si>
  <si>
    <t>14:00-17:00</t>
  </si>
  <si>
    <t>周六</t>
  </si>
  <si>
    <t>2017-04-01</t>
  </si>
  <si>
    <t>2017-08-01</t>
  </si>
  <si>
    <t>周日</t>
  </si>
  <si>
    <t>2017-05-03</t>
  </si>
  <si>
    <t>2017-09-04</t>
  </si>
  <si>
    <t>15:30-18:30</t>
  </si>
  <si>
    <t>周三</t>
  </si>
  <si>
    <t>16:30-19:30</t>
  </si>
  <si>
    <t>周四</t>
  </si>
  <si>
    <t>2016-09-29</t>
  </si>
  <si>
    <t>2017-01-29</t>
  </si>
  <si>
    <t>19:30-21:00</t>
  </si>
  <si>
    <t>2016-09-11</t>
  </si>
  <si>
    <t>2016-09-07</t>
  </si>
  <si>
    <t>2017-03-07</t>
  </si>
  <si>
    <t>09:00-12:00</t>
  </si>
  <si>
    <t>周三五日</t>
  </si>
  <si>
    <t>2017-03-20</t>
  </si>
  <si>
    <t>2016-11-19</t>
  </si>
  <si>
    <t>李玲</t>
  </si>
  <si>
    <t>2016-09-10</t>
  </si>
  <si>
    <t>2017-01-10</t>
  </si>
  <si>
    <t>2017-07-08</t>
  </si>
  <si>
    <t>2017-08-06</t>
  </si>
  <si>
    <t>2017-04-28</t>
  </si>
  <si>
    <t>17:00-18:30</t>
  </si>
  <si>
    <t>周五</t>
  </si>
  <si>
    <t>2017-09-18</t>
  </si>
  <si>
    <t>16:00-19:00</t>
  </si>
  <si>
    <t>2016-11-27</t>
  </si>
  <si>
    <t>2017-03-27</t>
  </si>
  <si>
    <t>2017-06-02</t>
  </si>
  <si>
    <t>2017-10-01</t>
  </si>
  <si>
    <t>18:00-19:30</t>
  </si>
  <si>
    <t>2016-09-03</t>
  </si>
  <si>
    <t>2017-01-03</t>
  </si>
  <si>
    <t>2017-07-10</t>
  </si>
  <si>
    <t>2016-09-01</t>
  </si>
  <si>
    <t>2017-01-01</t>
  </si>
  <si>
    <t>16:00-18:00</t>
  </si>
  <si>
    <t>14:30-17:30</t>
  </si>
  <si>
    <t>2017-04-16</t>
  </si>
  <si>
    <t>2017-07-17</t>
  </si>
  <si>
    <t>2016-11-12</t>
  </si>
  <si>
    <t>2017-03-12</t>
  </si>
  <si>
    <t>2017-05-31</t>
  </si>
  <si>
    <t>09:00-10:30</t>
  </si>
  <si>
    <t>Alex</t>
  </si>
  <si>
    <t>2016-08-24</t>
  </si>
  <si>
    <t>13:00-15:00</t>
  </si>
  <si>
    <t>2017-05-27</t>
  </si>
  <si>
    <t>2016-07-15</t>
  </si>
  <si>
    <t>2016-11-15</t>
  </si>
  <si>
    <t>18:00-21:00</t>
  </si>
  <si>
    <t>2016-07-19</t>
  </si>
  <si>
    <t>马凯琼</t>
  </si>
  <si>
    <t>2016-03-02</t>
  </si>
  <si>
    <t>2016-07-02</t>
  </si>
  <si>
    <t>17:00-19:00</t>
  </si>
  <si>
    <t>2017-06-07</t>
  </si>
  <si>
    <t>2017-09-07</t>
  </si>
  <si>
    <t>2017-09-28</t>
  </si>
  <si>
    <t>2017-05-19</t>
  </si>
  <si>
    <t>2016-10-07</t>
  </si>
  <si>
    <t>2017-02-07</t>
  </si>
  <si>
    <t>2017-03-13</t>
  </si>
  <si>
    <t>2016-11-05</t>
  </si>
  <si>
    <t>2017-11-02</t>
  </si>
  <si>
    <t>17:30-19:00</t>
  </si>
  <si>
    <t>2017-11-21</t>
  </si>
  <si>
    <t>10:00-11:30</t>
  </si>
  <si>
    <t>2017-02-08</t>
  </si>
  <si>
    <t>14:00-16:00</t>
  </si>
  <si>
    <t>2016-12-24</t>
  </si>
  <si>
    <t>2017-10-26</t>
  </si>
  <si>
    <t>19:00-20:30</t>
  </si>
  <si>
    <t>2016-10-23</t>
  </si>
  <si>
    <t>2016-07-10</t>
  </si>
  <si>
    <t>2017-07-31</t>
  </si>
  <si>
    <t>2017-07-25</t>
  </si>
  <si>
    <t>13:30-15:30</t>
  </si>
  <si>
    <t>2016-01-22</t>
  </si>
  <si>
    <t>2016-07-22</t>
  </si>
  <si>
    <t>2017-10-21</t>
  </si>
  <si>
    <t>Abdul</t>
  </si>
  <si>
    <t>2016-11-06</t>
  </si>
  <si>
    <t>2017-03-06</t>
  </si>
  <si>
    <t>2016-08-23</t>
  </si>
  <si>
    <t>2016-12-23</t>
  </si>
  <si>
    <t>02:00-05:00</t>
  </si>
  <si>
    <t>2017-07-09</t>
  </si>
  <si>
    <t>16:30-17:30</t>
  </si>
  <si>
    <t>2016-12-04</t>
  </si>
  <si>
    <t>2016-02-28</t>
  </si>
  <si>
    <t>2017-05-18</t>
  </si>
  <si>
    <t>广州区域-创始会员(2017年97600元)</t>
  </si>
  <si>
    <t>广州区域-游学会员（美国线-48800元-21天）</t>
  </si>
  <si>
    <t>广州区域-金牌学员（30000元）</t>
  </si>
  <si>
    <t>梁艳娇</t>
  </si>
  <si>
    <t>顾问</t>
  </si>
  <si>
    <t>田林</t>
  </si>
  <si>
    <t>未进班</t>
    <phoneticPr fontId="2" type="noConversion"/>
  </si>
  <si>
    <t>周六上午</t>
  </si>
  <si>
    <t>周六下午</t>
  </si>
  <si>
    <t>周日上午</t>
  </si>
  <si>
    <t>周日下午</t>
  </si>
  <si>
    <t>周五下午</t>
  </si>
  <si>
    <t>周三下午</t>
  </si>
  <si>
    <t>周四下午</t>
  </si>
  <si>
    <t>周四晚上</t>
  </si>
  <si>
    <t>周五晚上</t>
  </si>
  <si>
    <t>国际课程</t>
  </si>
  <si>
    <t>4次课后</t>
  </si>
  <si>
    <t>非学习卡</t>
  </si>
  <si>
    <t>萧泽秀</t>
    <phoneticPr fontId="4" type="noConversion"/>
  </si>
  <si>
    <t>梁丽婷</t>
    <phoneticPr fontId="4" type="noConversion"/>
  </si>
  <si>
    <t>3524.89</t>
  </si>
  <si>
    <t>S19330</t>
  </si>
  <si>
    <t>邓婕妤</t>
  </si>
  <si>
    <t>13450288016</t>
  </si>
  <si>
    <t>2017-07-26</t>
  </si>
  <si>
    <t>广州市天河区名雅幼儿园</t>
  </si>
  <si>
    <t>21937.50</t>
  </si>
  <si>
    <t>18344.57</t>
  </si>
  <si>
    <t>2625.17</t>
  </si>
  <si>
    <t>51985.17</t>
  </si>
  <si>
    <t>14437.61</t>
  </si>
  <si>
    <t>30743.00</t>
  </si>
  <si>
    <t>4714.18</t>
  </si>
  <si>
    <t>S12797</t>
  </si>
  <si>
    <t>林弘悦</t>
  </si>
  <si>
    <t>13602843059</t>
  </si>
  <si>
    <t>7028.16</t>
  </si>
  <si>
    <t>2832.42</t>
  </si>
  <si>
    <t>4657.08</t>
  </si>
  <si>
    <t>6173.14</t>
  </si>
  <si>
    <t>31631.75</t>
  </si>
  <si>
    <t>31168.40</t>
  </si>
  <si>
    <t>49142.87</t>
  </si>
  <si>
    <t>2017-07-27</t>
  </si>
  <si>
    <t>22116.00</t>
  </si>
  <si>
    <t>17200.00</t>
  </si>
  <si>
    <t>9975.00</t>
  </si>
  <si>
    <t>5664.76</t>
  </si>
  <si>
    <t>7966.06</t>
  </si>
  <si>
    <t>22407.04</t>
  </si>
  <si>
    <t>19576.00</t>
  </si>
  <si>
    <t>5974.69</t>
  </si>
  <si>
    <t>2348.83</t>
  </si>
  <si>
    <t>23125.00</t>
  </si>
  <si>
    <t>20548.43</t>
  </si>
  <si>
    <t>160.00</t>
  </si>
  <si>
    <t>6191.00</t>
  </si>
  <si>
    <t>13468.36</t>
  </si>
  <si>
    <t>19080.00</t>
  </si>
  <si>
    <t>735.00</t>
  </si>
  <si>
    <t>4013.14</t>
  </si>
  <si>
    <t>32812.50</t>
  </si>
  <si>
    <t>822.50</t>
  </si>
  <si>
    <t>22950.00</t>
  </si>
  <si>
    <t>17462.73</t>
  </si>
  <si>
    <t>14299.86</t>
  </si>
  <si>
    <t>29400.00</t>
  </si>
  <si>
    <t>7104.90</t>
  </si>
  <si>
    <t>33105.95</t>
  </si>
  <si>
    <t>29225.00</t>
  </si>
  <si>
    <t>15758.50</t>
  </si>
  <si>
    <t>546.25</t>
  </si>
  <si>
    <t>17571.71</t>
  </si>
  <si>
    <t>3322.79</t>
  </si>
  <si>
    <t>4173.21</t>
  </si>
  <si>
    <t>4315.92</t>
  </si>
  <si>
    <t>16800.00</t>
  </si>
  <si>
    <t>593.75</t>
  </si>
  <si>
    <t>31831.56</t>
  </si>
  <si>
    <t>1224.98</t>
  </si>
  <si>
    <t>S17056</t>
  </si>
  <si>
    <t>刘子傲</t>
  </si>
  <si>
    <t>13922716222</t>
  </si>
  <si>
    <t>张婷</t>
  </si>
  <si>
    <t>4315.00</t>
  </si>
  <si>
    <t>17437.50</t>
  </si>
  <si>
    <t>S15565</t>
  </si>
  <si>
    <t>任子安</t>
  </si>
  <si>
    <t>13922201887</t>
  </si>
  <si>
    <t>任恩亮</t>
  </si>
  <si>
    <t>13922201287</t>
  </si>
  <si>
    <t>苏燕</t>
  </si>
  <si>
    <t>4718.75</t>
  </si>
  <si>
    <t>14714.29</t>
  </si>
  <si>
    <t>S18433</t>
  </si>
  <si>
    <t>陈沁妤</t>
  </si>
  <si>
    <t>13316098877</t>
  </si>
  <si>
    <t>2017-07-11</t>
  </si>
  <si>
    <t>34825.00</t>
  </si>
  <si>
    <t>5969.42</t>
  </si>
  <si>
    <t>796.25</t>
  </si>
  <si>
    <t>20110.20</t>
  </si>
  <si>
    <t>9649.33</t>
  </si>
  <si>
    <t>780.00</t>
  </si>
  <si>
    <t>8337.50</t>
  </si>
  <si>
    <t>20754.00</t>
  </si>
  <si>
    <t>18563.00</t>
  </si>
  <si>
    <t>34720.01</t>
  </si>
  <si>
    <t>18600.00</t>
  </si>
  <si>
    <t>42966.78</t>
  </si>
  <si>
    <t>29575.00</t>
  </si>
  <si>
    <t>30450.00</t>
  </si>
  <si>
    <t>11050.16</t>
  </si>
  <si>
    <t>26344.26</t>
  </si>
  <si>
    <t>33600.00</t>
  </si>
  <si>
    <t>1300.62</t>
  </si>
  <si>
    <t>32549.98</t>
  </si>
  <si>
    <t>2300.50</t>
  </si>
  <si>
    <t>19687.50</t>
  </si>
  <si>
    <t>29925.00</t>
  </si>
  <si>
    <t>16454.10</t>
  </si>
  <si>
    <t>13702.50</t>
  </si>
  <si>
    <t>41200.00</t>
  </si>
  <si>
    <t>20316.00</t>
  </si>
  <si>
    <t>23316.00</t>
  </si>
  <si>
    <t>6846.27</t>
  </si>
  <si>
    <t>21916.00</t>
  </si>
  <si>
    <t>16479.40</t>
  </si>
  <si>
    <t>35005.00</t>
  </si>
  <si>
    <t>2556.05</t>
  </si>
  <si>
    <t>17812.50</t>
  </si>
  <si>
    <t>S18133</t>
  </si>
  <si>
    <t>李馨钰</t>
  </si>
  <si>
    <t>13710844864</t>
  </si>
  <si>
    <t>8911.75</t>
  </si>
  <si>
    <t>12365.67</t>
  </si>
  <si>
    <t>2763.33</t>
  </si>
  <si>
    <t>16928.15</t>
  </si>
  <si>
    <t>3142.86</t>
  </si>
  <si>
    <t>2417.92</t>
  </si>
  <si>
    <t>1330.00</t>
  </si>
  <si>
    <t>S15756</t>
  </si>
  <si>
    <t>陈泓霖9999</t>
  </si>
  <si>
    <t>13533009999</t>
  </si>
  <si>
    <t>30065.00</t>
  </si>
  <si>
    <t>2694.25</t>
  </si>
  <si>
    <t>23107.67</t>
  </si>
  <si>
    <t>14437.60</t>
  </si>
  <si>
    <t>984.68</t>
  </si>
  <si>
    <t>13137.63</t>
  </si>
  <si>
    <t>35805.00</t>
  </si>
  <si>
    <t>3464.78</t>
  </si>
  <si>
    <t>8304.28</t>
  </si>
  <si>
    <t>4742.85</t>
  </si>
  <si>
    <t>17708.33</t>
  </si>
  <si>
    <t>7143.99</t>
  </si>
  <si>
    <t>3108.67</t>
  </si>
  <si>
    <t>705.00</t>
  </si>
  <si>
    <t>34825.01</t>
  </si>
  <si>
    <t>2556.09</t>
  </si>
  <si>
    <t>30275.00</t>
  </si>
  <si>
    <t>22916.67</t>
  </si>
  <si>
    <t>2487.00</t>
  </si>
  <si>
    <t>S18131</t>
  </si>
  <si>
    <t>孟怀钰9655</t>
  </si>
  <si>
    <t>18818859655</t>
  </si>
  <si>
    <t>刘莎</t>
  </si>
  <si>
    <t>8491.06</t>
  </si>
  <si>
    <t>15418.47</t>
  </si>
  <si>
    <t>15459.59</t>
  </si>
  <si>
    <t>28700.00</t>
  </si>
  <si>
    <t>20475.00</t>
  </si>
  <si>
    <t>2130.08</t>
  </si>
  <si>
    <t>21666.67</t>
  </si>
  <si>
    <t>11425.00</t>
  </si>
  <si>
    <t>940.00</t>
  </si>
  <si>
    <t>4172.93</t>
  </si>
  <si>
    <t>30500.12</t>
  </si>
  <si>
    <t>720.00</t>
  </si>
  <si>
    <t>50838.00</t>
  </si>
  <si>
    <t>S15652</t>
  </si>
  <si>
    <t>刘恒乐9835</t>
  </si>
  <si>
    <t>13533389835</t>
  </si>
  <si>
    <t>51290.36</t>
  </si>
  <si>
    <t>15750.19</t>
  </si>
  <si>
    <t>3116.08</t>
  </si>
  <si>
    <t>S18132</t>
  </si>
  <si>
    <t>孟紫钰9655</t>
  </si>
  <si>
    <t>4025.00</t>
  </si>
  <si>
    <t>20990.50</t>
  </si>
  <si>
    <t>12268.61</t>
  </si>
  <si>
    <t>30825.00</t>
  </si>
  <si>
    <t>S15657</t>
  </si>
  <si>
    <t>马梓萱9349</t>
  </si>
  <si>
    <t>13926159349</t>
  </si>
  <si>
    <t>4203.75</t>
  </si>
  <si>
    <t>S15774</t>
  </si>
  <si>
    <t>黎语</t>
  </si>
  <si>
    <t>13763319194</t>
  </si>
  <si>
    <t>34371.04</t>
  </si>
  <si>
    <t>15750.09</t>
  </si>
  <si>
    <t>14875.10</t>
  </si>
  <si>
    <t>18333.33</t>
  </si>
  <si>
    <t>6887.43</t>
  </si>
  <si>
    <t>35201.00</t>
  </si>
  <si>
    <t>18643.45</t>
  </si>
  <si>
    <t>30325.75</t>
  </si>
  <si>
    <t>S16518</t>
  </si>
  <si>
    <t>李承翰</t>
  </si>
  <si>
    <t>13580587277</t>
  </si>
  <si>
    <t>9308.00</t>
  </si>
  <si>
    <t>14786.01</t>
  </si>
  <si>
    <t>S08053</t>
  </si>
  <si>
    <t>敖浩辰</t>
  </si>
  <si>
    <t>13512727074</t>
  </si>
  <si>
    <t>2017-02-20</t>
  </si>
  <si>
    <t>该生未在南骏分校报读</t>
  </si>
  <si>
    <t>7350.88</t>
  </si>
  <si>
    <t>3645.51</t>
  </si>
  <si>
    <t>12127.50</t>
  </si>
  <si>
    <t>31893.75</t>
  </si>
  <si>
    <t>49080.10</t>
  </si>
  <si>
    <t>3108.77</t>
  </si>
  <si>
    <t>9850.00</t>
  </si>
  <si>
    <t>2763.35</t>
  </si>
  <si>
    <t>9150.48</t>
  </si>
  <si>
    <t>10165.27</t>
  </si>
  <si>
    <t>30100.00</t>
  </si>
  <si>
    <t>31375.00</t>
  </si>
  <si>
    <t>45422.50</t>
  </si>
  <si>
    <t>3894.53</t>
  </si>
  <si>
    <t>19199.99</t>
  </si>
  <si>
    <t>1898.00</t>
  </si>
  <si>
    <t>30380.00</t>
  </si>
  <si>
    <t>10947.00</t>
  </si>
  <si>
    <t>40035.84</t>
  </si>
  <si>
    <t>6701.79</t>
  </si>
  <si>
    <t>20947.00</t>
  </si>
  <si>
    <t>823.75</t>
  </si>
  <si>
    <t>22899.33</t>
  </si>
  <si>
    <t>27784.36</t>
  </si>
  <si>
    <t>33233.00</t>
  </si>
  <si>
    <t>S16514</t>
  </si>
  <si>
    <t>18620045060</t>
  </si>
  <si>
    <t>S19361</t>
  </si>
  <si>
    <t>宋维欣</t>
  </si>
  <si>
    <t>18664841127</t>
  </si>
  <si>
    <t>28316.00</t>
  </si>
  <si>
    <t>35832.00</t>
  </si>
  <si>
    <t>4295.20</t>
  </si>
  <si>
    <t>8264.53</t>
  </si>
  <si>
    <t>15642.72</t>
  </si>
  <si>
    <t>11573.40</t>
  </si>
  <si>
    <t>10360.00</t>
  </si>
  <si>
    <t>14300.01</t>
  </si>
  <si>
    <t>20180.00</t>
  </si>
  <si>
    <t>7908.50</t>
  </si>
  <si>
    <t>1480.00</t>
  </si>
  <si>
    <t>598.49</t>
  </si>
  <si>
    <t>3099.93</t>
  </si>
  <si>
    <t>21024.40</t>
  </si>
  <si>
    <t>8113.20</t>
  </si>
  <si>
    <t>22685.59</t>
  </si>
  <si>
    <t>660.04</t>
  </si>
  <si>
    <t>45877.25</t>
  </si>
  <si>
    <t>16200.00</t>
  </si>
  <si>
    <t>4490.00</t>
  </si>
  <si>
    <t>S12796</t>
  </si>
  <si>
    <t>林弘毅</t>
  </si>
  <si>
    <t>13808812111</t>
  </si>
  <si>
    <t>孔小姐</t>
  </si>
  <si>
    <t>2556.08</t>
  </si>
  <si>
    <t>2555.98</t>
  </si>
  <si>
    <t>21716.00</t>
  </si>
  <si>
    <t>4401.43</t>
  </si>
  <si>
    <t>4032.50</t>
  </si>
  <si>
    <t>S15503</t>
  </si>
  <si>
    <t>龙冠豪</t>
  </si>
  <si>
    <t>13570255566</t>
  </si>
  <si>
    <t>18929528058</t>
  </si>
  <si>
    <t>S17993</t>
  </si>
  <si>
    <t>黄俊宁0422</t>
  </si>
  <si>
    <t>2007-10-10</t>
  </si>
  <si>
    <t>13539990422</t>
  </si>
  <si>
    <t>2017-07-06</t>
  </si>
  <si>
    <t>50680.00</t>
  </si>
  <si>
    <t>18480.00</t>
  </si>
  <si>
    <t>38151.00</t>
  </si>
  <si>
    <t>2388.72</t>
  </si>
  <si>
    <t>33396.00</t>
  </si>
  <si>
    <t>19400.00</t>
  </si>
  <si>
    <t>3108.78</t>
  </si>
  <si>
    <t>14328.47</t>
  </si>
  <si>
    <t>越秀五羊中心</t>
  </si>
  <si>
    <t>542.22</t>
  </si>
  <si>
    <t>34300.00</t>
  </si>
  <si>
    <t>19001.33</t>
  </si>
  <si>
    <t>18706.00</t>
  </si>
  <si>
    <t>12705.00</t>
  </si>
  <si>
    <t>8203.50</t>
  </si>
  <si>
    <t>14175.00</t>
  </si>
  <si>
    <t>27887.34</t>
  </si>
  <si>
    <t>24573.14</t>
  </si>
  <si>
    <t>19446.67</t>
  </si>
  <si>
    <t>S18323</t>
  </si>
  <si>
    <t>符雅熙</t>
  </si>
  <si>
    <t>13924267022</t>
  </si>
  <si>
    <t>148.13</t>
  </si>
  <si>
    <t>30555.00</t>
  </si>
  <si>
    <t>1436.82</t>
  </si>
  <si>
    <t>15214.59</t>
  </si>
  <si>
    <t>2388.91</t>
  </si>
  <si>
    <t>11000.00</t>
  </si>
  <si>
    <t>9562.81</t>
  </si>
  <si>
    <t>10928.78</t>
  </si>
  <si>
    <t>7809.39</t>
  </si>
  <si>
    <t>11024.33</t>
  </si>
  <si>
    <t>22066.00</t>
  </si>
  <si>
    <t>14423.73</t>
  </si>
  <si>
    <t>1974.00</t>
  </si>
  <si>
    <t>14069.02</t>
  </si>
  <si>
    <t>15916.00</t>
  </si>
  <si>
    <t>19950.00</t>
  </si>
  <si>
    <t>6612.50</t>
  </si>
  <si>
    <t>S19326</t>
  </si>
  <si>
    <t>张悦4221</t>
  </si>
  <si>
    <t>13719304221</t>
  </si>
  <si>
    <t>5351.84</t>
  </si>
  <si>
    <t>无合适时间段（开班时间）</t>
  </si>
  <si>
    <t>48756.26</t>
  </si>
  <si>
    <t>78.6%</t>
  </si>
  <si>
    <t>赖情佳,易青梅,YoYO</t>
  </si>
  <si>
    <t>P3AF04G3426</t>
  </si>
  <si>
    <t>周二四日09:00~12:00</t>
  </si>
  <si>
    <t>J3BSR9G8906</t>
  </si>
  <si>
    <t>J2ASR7G6717</t>
  </si>
  <si>
    <t>P5BBR5G5618</t>
  </si>
  <si>
    <t>易青梅,张佩,Anna Khimonenko</t>
  </si>
  <si>
    <t>P4ABR5G4521</t>
  </si>
  <si>
    <t>黎洁瑜,覃爱怡,Anna Khimonenko</t>
  </si>
  <si>
    <t>P03F01G2335</t>
  </si>
  <si>
    <t>赖情佳,覃爱怡,Anna Khimonenko</t>
  </si>
  <si>
    <t>P3AF05G2337</t>
  </si>
  <si>
    <t>易青梅,萧泽秀,Saleh Abdul Qahar</t>
  </si>
  <si>
    <t>P2B一对一08</t>
  </si>
  <si>
    <t>陈晓娜</t>
  </si>
  <si>
    <t>周日09:00~11:00</t>
  </si>
  <si>
    <t>P2BF03G3433</t>
  </si>
  <si>
    <t>黎洁瑜,萧泽秀,Saleh Abdul Qahar</t>
  </si>
  <si>
    <t>P02K34G3439</t>
  </si>
  <si>
    <t>周四15:30~18:30</t>
  </si>
  <si>
    <t>K04000GXZ50</t>
  </si>
  <si>
    <t>00002328,00007663,00060708,00060709</t>
  </si>
  <si>
    <t>00002495,00006665,00057413</t>
  </si>
  <si>
    <t>00062294</t>
  </si>
  <si>
    <t>00011232</t>
  </si>
  <si>
    <t>00066595</t>
  </si>
  <si>
    <t>00035546</t>
  </si>
  <si>
    <t>00035808</t>
  </si>
  <si>
    <t>00053508,00060649</t>
  </si>
  <si>
    <t>00060217</t>
  </si>
  <si>
    <t>00060216</t>
  </si>
  <si>
    <t>00050134,00050135,00060253,00060254</t>
  </si>
  <si>
    <t>00050781,00050782,00066307,00066308</t>
  </si>
  <si>
    <t>00051350,00051378,00064724,00064725</t>
  </si>
  <si>
    <t>00051382,00051383,00060219,00060221</t>
  </si>
  <si>
    <t>00051677,00051679,00064728,00064729</t>
  </si>
  <si>
    <t>00051699,00051710,00064747,00064748</t>
  </si>
  <si>
    <t>00053982,00053984,00064744,00064745</t>
  </si>
  <si>
    <t>00053990,00053993,00064750,00064751</t>
  </si>
  <si>
    <t>00055496,00055499,00064742,00064743</t>
  </si>
  <si>
    <t>00060391</t>
  </si>
  <si>
    <t>00060394</t>
  </si>
  <si>
    <t>00060400</t>
  </si>
  <si>
    <t>游学会员</t>
    <phoneticPr fontId="6" type="noConversion"/>
  </si>
  <si>
    <t>金牌会员</t>
    <phoneticPr fontId="6" type="noConversion"/>
  </si>
  <si>
    <t>00066459</t>
  </si>
  <si>
    <t>POS机—拉卡拉刷卡（冯少珍）</t>
  </si>
  <si>
    <t>7309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</si>
  <si>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-26／老带新：无／1期秒杀／其他说明：新生报16周次小学课程，树童18周年庆活动享受2折优惠，该学费折扣活动一律不退费或转让课次</t>
  </si>
  <si>
    <t>00066311</t>
  </si>
  <si>
    <t>2837</t>
  </si>
  <si>
    <t>新生连报小学1期国际学员／980X1（净人头：0.1）+0X0（教材费：无）-0（剩余学费：无）-0（已交定金）-0（无）-0（预减：无）-0（老带新：新生名字）=980元／会员有效期：无／拼单对象：无／／首次缴费日期：2017-07-26／老带新：何睿祺／1期秒杀／其他说明：新生报16周次幼儿课程，树童18周年庆活动享受2折优惠，该学费折扣活动一律不退费或转让课次</t>
  </si>
  <si>
    <t>00066297</t>
  </si>
  <si>
    <t>0031</t>
  </si>
  <si>
    <t>00061924</t>
  </si>
  <si>
    <t>7181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</si>
  <si>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-11／老带新：无／1期秒杀／其他说明：新生报16周次小学课程，树童18周年庆活动享受2折优惠，该学费折扣活动一律不退费或转让课次</t>
  </si>
  <si>
    <t>00061199</t>
  </si>
  <si>
    <t>1581</t>
  </si>
  <si>
    <t>00061196</t>
  </si>
  <si>
    <t>新生连报小学1期国际学员／1880X1（净人头：0）+0X0（教材费：无）-0（剩余学费：无）-0（已交定金）-0（无）-0（预减：无）-0（老带新：新生名字）=1880元／会员有效期：无／拼单对象：无／／首次缴费日期：2017-07-09／老带新：张轩赫／1期秒杀／其他说明：新生报16周次小学课程，树童18周年庆活动享受2折优惠，该学费折扣活动一律不退费或转让课次</t>
  </si>
  <si>
    <t>5146</t>
  </si>
  <si>
    <t>9243</t>
  </si>
  <si>
    <t>00059890</t>
  </si>
  <si>
    <t>8184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</si>
  <si>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-06／老带新：无／1期秒杀／其他说明：新生报16周次小学课程，树童18周年庆活动享受2折优惠，该学费折扣活动一律不退费或转让课次</t>
  </si>
  <si>
    <t>00060708</t>
  </si>
  <si>
    <t>4440</t>
  </si>
  <si>
    <t>00057383</t>
  </si>
  <si>
    <t>1910</t>
  </si>
  <si>
    <t>00057374</t>
  </si>
  <si>
    <t>2017-07-21 17:00</t>
  </si>
  <si>
    <t>2017-07-13 09:00</t>
  </si>
  <si>
    <t>2017-07-14 09:00</t>
  </si>
  <si>
    <t>2017-07-16 14:00</t>
  </si>
  <si>
    <t>2017-07-08 09:00</t>
  </si>
  <si>
    <t>2017-07-16 10:00</t>
  </si>
  <si>
    <t>2017-07-11 14:00</t>
  </si>
  <si>
    <t>2017-07-02 10:00</t>
  </si>
  <si>
    <t>2017-07-12 09:00</t>
  </si>
  <si>
    <t>2017-07-14 14:00</t>
  </si>
  <si>
    <t>2017-07-06 09:00</t>
  </si>
  <si>
    <t>2017-07-11 09:00</t>
  </si>
  <si>
    <t>2017-07-09 09:00</t>
  </si>
  <si>
    <t>2017-07-12 14:00</t>
  </si>
  <si>
    <t>2017-07-19 09:00</t>
  </si>
  <si>
    <t>2017-07-18 14:00</t>
  </si>
  <si>
    <t>2017-07-14 15:30</t>
  </si>
  <si>
    <t>萧泽秀,Saleh Abdul Qahar</t>
  </si>
  <si>
    <t>2017-07-02 09:00</t>
  </si>
  <si>
    <t>2017-07-19 15:30</t>
  </si>
  <si>
    <t>2017-07-15 09:00</t>
  </si>
  <si>
    <t>2017-07-15 14:00</t>
  </si>
  <si>
    <t>2017-07-16 09:00</t>
  </si>
  <si>
    <t>2017-07-12 15:30</t>
  </si>
  <si>
    <t>2017-07-04 09:00</t>
  </si>
  <si>
    <t>2017-07-07 14:00</t>
  </si>
  <si>
    <t>覃爱怡,Saleh Abdul Qahar</t>
  </si>
  <si>
    <t>2017-07-07 15:30</t>
  </si>
  <si>
    <t>2017-07-05 14:00</t>
  </si>
  <si>
    <t>2017-07-06 14:00</t>
  </si>
  <si>
    <t>2017-07-18 09:00</t>
  </si>
  <si>
    <t>2017-07-13 14:00</t>
  </si>
  <si>
    <t>2017-07-04 14:00</t>
  </si>
  <si>
    <t>2017-07-07 09:00</t>
  </si>
  <si>
    <t>易青梅,Saleh Abdul Qahar</t>
  </si>
  <si>
    <t>207.25</t>
  </si>
  <si>
    <t>2017-07-02 16:30</t>
  </si>
  <si>
    <t>2017-07-02 14:00</t>
  </si>
  <si>
    <t>2017-07-05 09:00</t>
  </si>
  <si>
    <t>2017-07-19 14:00</t>
  </si>
  <si>
    <t>2017-07-09 15:30</t>
  </si>
  <si>
    <t>2017-07-06 15:30</t>
  </si>
  <si>
    <t>2017-07-07 17:30</t>
  </si>
  <si>
    <t>覃爱怡,Anna Khimonenko</t>
  </si>
  <si>
    <t>2017-07-01 14:00</t>
  </si>
  <si>
    <t>00040502</t>
  </si>
  <si>
    <t>2017-07-05 16:30</t>
  </si>
  <si>
    <t>2017-07-21 09:00</t>
  </si>
  <si>
    <t>方雪燕,Saleh Abdul Qahar</t>
  </si>
  <si>
    <t>2017-07-02 15:30</t>
  </si>
  <si>
    <t>2017-07-06 19:30</t>
  </si>
  <si>
    <t>2017-07-09 14:00</t>
  </si>
  <si>
    <t>2017-07-05 15:30</t>
  </si>
  <si>
    <t>2017-07-07 16:30</t>
  </si>
  <si>
    <t>Anna Khimonenko,黎洁瑜</t>
  </si>
  <si>
    <t>2017-07-05 16:00</t>
  </si>
  <si>
    <t>2017-07-01 09:00</t>
  </si>
  <si>
    <t>张佩,Saleh Abdul Qahar</t>
  </si>
  <si>
    <t>2017-07-13 19:30</t>
  </si>
  <si>
    <t>2017-07-25 18:00</t>
  </si>
  <si>
    <t>2017-07-21</t>
  </si>
  <si>
    <t>00064742</t>
  </si>
  <si>
    <t>Saleh Abdul Qahar,王玲</t>
  </si>
  <si>
    <t>2017-07-21 18:00</t>
  </si>
  <si>
    <t>00064744</t>
  </si>
  <si>
    <t>2017-07-13 19:00</t>
  </si>
  <si>
    <t>2017-07-01 13:30</t>
  </si>
  <si>
    <t>2017-07-08 14:00</t>
  </si>
  <si>
    <t>00035451</t>
  </si>
  <si>
    <t>2017-07-23 18:00</t>
  </si>
  <si>
    <t>2017-07-07</t>
  </si>
  <si>
    <t>00060253</t>
  </si>
  <si>
    <t>2017-07-20 19:30</t>
  </si>
  <si>
    <t>2017-07-07 18:00</t>
  </si>
  <si>
    <t>2017-07-04 15:30</t>
  </si>
  <si>
    <t>2017-07-09 10:00</t>
  </si>
  <si>
    <t>2017-07-16 15:30</t>
  </si>
  <si>
    <t>2017-07-06 19:00</t>
  </si>
  <si>
    <t>00026729</t>
  </si>
  <si>
    <t>2017-07-22 18:00</t>
  </si>
  <si>
    <t>00064747</t>
  </si>
  <si>
    <t>00064750</t>
  </si>
  <si>
    <t>张佩,Anna Khimonenko</t>
  </si>
  <si>
    <t>246.29</t>
  </si>
  <si>
    <t>2017-07-07 17:00</t>
  </si>
  <si>
    <t>Saleh Abdul Qahar,赖情佳</t>
  </si>
  <si>
    <t>00064724</t>
  </si>
  <si>
    <t>22.59</t>
  </si>
  <si>
    <t>00060649</t>
  </si>
  <si>
    <t>00033501</t>
  </si>
  <si>
    <t>2017-07-20 18:00</t>
  </si>
  <si>
    <t>00060219</t>
  </si>
  <si>
    <t>2017-07-13 18:00</t>
  </si>
  <si>
    <t>00064728</t>
  </si>
  <si>
    <t>2017-07-14 17:30</t>
  </si>
  <si>
    <t>2017-07-20 19:00</t>
  </si>
  <si>
    <t>2017-07-13</t>
  </si>
  <si>
    <t>2017-07-21 17:30</t>
  </si>
  <si>
    <t>2017-07-14 17:00</t>
  </si>
  <si>
    <t>2017-07-14 18:00</t>
  </si>
  <si>
    <t>00066307</t>
  </si>
  <si>
    <t>00039197</t>
  </si>
  <si>
    <t>Saleh Abdul Qahar,黎洁瑜</t>
  </si>
  <si>
    <t>Anna Khimonenko,赖情佳</t>
  </si>
  <si>
    <t>00035140</t>
  </si>
  <si>
    <t>272.00</t>
  </si>
  <si>
    <t>00007612</t>
  </si>
  <si>
    <t>2017-07-06 18:00</t>
  </si>
  <si>
    <t>00035442</t>
  </si>
  <si>
    <t>00057413</t>
  </si>
  <si>
    <t>00039917</t>
  </si>
  <si>
    <t>2017-11-01</t>
  </si>
  <si>
    <t>周二四日</t>
  </si>
  <si>
    <t>2017-12-01</t>
  </si>
  <si>
    <t>2017-10-31</t>
  </si>
  <si>
    <t>Saleh Abdul Qahar</t>
  </si>
  <si>
    <t>2017-11-09</t>
  </si>
  <si>
    <t>Anna Khimonenko</t>
  </si>
  <si>
    <t>09:00-11:00</t>
  </si>
  <si>
    <t>2017-12-31</t>
  </si>
  <si>
    <t>黄俊宁0422</t>
    <phoneticPr fontId="6" type="noConversion"/>
  </si>
  <si>
    <t>广州区域会员学员</t>
    <phoneticPr fontId="6" type="noConversion"/>
  </si>
  <si>
    <t>S02506</t>
    <phoneticPr fontId="2" type="noConversion"/>
  </si>
  <si>
    <t>S06192</t>
    <phoneticPr fontId="2" type="noConversion"/>
  </si>
  <si>
    <t>S02640</t>
    <phoneticPr fontId="2" type="noConversion"/>
  </si>
  <si>
    <t>S02529</t>
    <phoneticPr fontId="2" type="noConversion"/>
  </si>
  <si>
    <t>S02636</t>
    <phoneticPr fontId="2" type="noConversion"/>
  </si>
  <si>
    <t>J1BSR4G6711</t>
    <phoneticPr fontId="2" type="noConversion"/>
  </si>
  <si>
    <t>P6BBR6G5610</t>
    <phoneticPr fontId="2" type="noConversion"/>
  </si>
  <si>
    <t>P03K56G1228</t>
    <phoneticPr fontId="2" type="noConversion"/>
  </si>
  <si>
    <t>停读</t>
    <phoneticPr fontId="2" type="noConversion"/>
  </si>
  <si>
    <t>P5BBR6G5616</t>
    <phoneticPr fontId="2" type="noConversion"/>
  </si>
  <si>
    <t>已结业</t>
    <phoneticPr fontId="6" type="noConversion"/>
  </si>
  <si>
    <t>6.2/6.2/6.7/7.1</t>
    <phoneticPr fontId="2" type="noConversion"/>
  </si>
  <si>
    <t>K03/K03/P01/K04</t>
    <phoneticPr fontId="2" type="noConversion"/>
  </si>
  <si>
    <t>停读</t>
    <phoneticPr fontId="4" type="noConversion"/>
  </si>
  <si>
    <t>P03F02G1202</t>
    <phoneticPr fontId="2" type="noConversion"/>
  </si>
  <si>
    <t>王玲</t>
    <phoneticPr fontId="4" type="noConversion"/>
  </si>
  <si>
    <t>郑娟</t>
    <phoneticPr fontId="4" type="noConversion"/>
  </si>
  <si>
    <t>范玲玲</t>
    <phoneticPr fontId="4" type="noConversion"/>
  </si>
  <si>
    <t>田林</t>
    <phoneticPr fontId="4" type="noConversion"/>
  </si>
  <si>
    <t>王丽秀</t>
    <phoneticPr fontId="4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</si>
  <si>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-16580</t>
    </r>
    <r>
      <rPr>
        <sz val="9"/>
        <color theme="1"/>
        <rFont val="宋体"/>
        <family val="3"/>
        <charset val="134"/>
      </rPr>
      <t>（华阳教导主任子女）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／老带新：无／／其他说明：华阳小学教导主任子女免费就读</t>
    </r>
    <r>
      <rPr>
        <sz val="9"/>
        <color theme="1"/>
        <rFont val="Tahoma"/>
        <family val="2"/>
      </rPr>
      <t>.</t>
    </r>
    <phoneticPr fontId="7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</si>
  <si>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(5%)</t>
    </r>
    <phoneticPr fontId="2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</si>
  <si>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2017-07-01</t>
    </r>
    <r>
      <rPr>
        <sz val="9"/>
        <color theme="1"/>
        <rFont val="宋体"/>
        <family val="3"/>
        <charset val="134"/>
      </rPr>
      <t>／老带新：黄梓成／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期秒杀／其他说明：新生报</t>
    </r>
    <r>
      <rPr>
        <sz val="9"/>
        <color theme="1"/>
        <rFont val="Tahoma"/>
        <family val="2"/>
      </rPr>
      <t>16</t>
    </r>
    <r>
      <rPr>
        <sz val="9"/>
        <color theme="1"/>
        <rFont val="宋体"/>
        <family val="3"/>
        <charset val="134"/>
      </rPr>
      <t>周次小学课程，树童</t>
    </r>
    <r>
      <rPr>
        <sz val="9"/>
        <color theme="1"/>
        <rFont val="Tahoma"/>
        <family val="2"/>
      </rPr>
      <t>18</t>
    </r>
    <r>
      <rPr>
        <sz val="9"/>
        <color theme="1"/>
        <rFont val="宋体"/>
        <family val="3"/>
        <charset val="134"/>
      </rPr>
      <t>周年庆活动享受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折优惠，该学费折扣活动一律不退费或转让课次</t>
    </r>
    <phoneticPr fontId="7" type="noConversion"/>
  </si>
  <si>
    <t>龙威分校</t>
    <phoneticPr fontId="4" type="noConversion"/>
  </si>
  <si>
    <t>南骏分校</t>
    <phoneticPr fontId="4" type="noConversion"/>
  </si>
  <si>
    <t>该生为龙威分校学生</t>
    <phoneticPr fontId="4" type="noConversion"/>
  </si>
  <si>
    <t>黄国林</t>
    <phoneticPr fontId="4" type="noConversion"/>
  </si>
  <si>
    <t>兴业银行广州市天河支行</t>
    <phoneticPr fontId="4" type="noConversion"/>
  </si>
  <si>
    <t>966666393444504713</t>
    <phoneticPr fontId="4" type="noConversion"/>
  </si>
  <si>
    <t>该生以读完高中课程，不需继续读树童课程</t>
    <phoneticPr fontId="4" type="noConversion"/>
  </si>
  <si>
    <t>13802906416</t>
    <phoneticPr fontId="4" type="noConversion"/>
  </si>
  <si>
    <t>中国建设银行广东省分行</t>
    <phoneticPr fontId="4" type="noConversion"/>
  </si>
  <si>
    <t>6227003329330535793</t>
    <phoneticPr fontId="4" type="noConversion"/>
  </si>
  <si>
    <t>因安排了其他课程，没有时间继续树童课程</t>
    <phoneticPr fontId="4" type="noConversion"/>
  </si>
  <si>
    <t>13802530216</t>
    <phoneticPr fontId="4" type="noConversion"/>
  </si>
  <si>
    <t>李金花</t>
    <phoneticPr fontId="4" type="noConversion"/>
  </si>
  <si>
    <t>中国工商银行新塘银行</t>
    <phoneticPr fontId="4" type="noConversion"/>
  </si>
  <si>
    <t>6212263602036909901</t>
    <phoneticPr fontId="4" type="noConversion"/>
  </si>
  <si>
    <t>因家住增城，路途太远，不想来</t>
    <phoneticPr fontId="4" type="noConversion"/>
  </si>
  <si>
    <t>13925044823</t>
    <phoneticPr fontId="4" type="noConversion"/>
  </si>
  <si>
    <t>因该生剩余课费用不足以退费，账户剩余课程有53周次为结账哥哥李鸿基的，特批按哥哥剩余课次退费</t>
    <phoneticPr fontId="4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</si>
  <si>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1.2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2017-07-09</t>
    </r>
    <r>
      <rPr>
        <sz val="9"/>
        <color theme="1"/>
        <rFont val="宋体"/>
        <family val="3"/>
        <charset val="134"/>
      </rPr>
      <t>／老带新：张轩赫／买三送二／其他说明：老生报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</si>
  <si>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1.2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2017-07-01</t>
    </r>
    <r>
      <rPr>
        <sz val="9"/>
        <color theme="1"/>
        <rFont val="宋体"/>
        <family val="3"/>
        <charset val="134"/>
      </rPr>
      <t>／老带新：黄梓成／买三送二／其他说明：新生报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</si>
  <si>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前缴费／老带新：无／买三送二／其他说明：老生报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</si>
  <si>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0.6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-6632</t>
    </r>
    <r>
      <rPr>
        <sz val="9"/>
        <color theme="1"/>
        <rFont val="宋体"/>
        <family val="3"/>
        <charset val="134"/>
      </rPr>
      <t>（华阳教师子女）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=9948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／老带新：无／／其他说明：华阳小学教师子女享六折优惠</t>
    </r>
    <r>
      <rPr>
        <sz val="9"/>
        <color theme="1"/>
        <rFont val="Tahoma"/>
        <family val="2"/>
      </rPr>
      <t>.</t>
    </r>
    <phoneticPr fontId="7" type="noConversion"/>
  </si>
  <si>
    <t>新生连报小学1年国际学员／16580X1（净人头：0.6）+0X0（教材费：无）-0（剩余学费：无）-0（已交定金）-6632（华阳教导主任子女）-0（预减：无）-0（老带新：新生名字）=9948元／会员有效期：无／拼单对象：无／／首次缴费日期：2017-07-08／老带新：无／／其他说明：华阳小学教导主任子女享六折优惠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</si>
</sst>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</numFmts>
  <fonts count="28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8" fillId="0" borderId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269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6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6" fillId="0" borderId="1" xfId="0" applyFont="1" applyBorder="1">
      <alignment vertical="center"/>
    </xf>
    <xf numFmtId="14" fontId="16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6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6" fillId="4" borderId="1" xfId="0" applyNumberFormat="1" applyFont="1" applyFill="1" applyBorder="1">
      <alignment vertical="center"/>
    </xf>
    <xf numFmtId="0" fontId="16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19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0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0" fillId="0" borderId="0" xfId="5" applyFont="1" applyAlignment="1">
      <alignment vertical="center"/>
    </xf>
    <xf numFmtId="179" fontId="20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0" fillId="0" borderId="0" xfId="1" applyFont="1" applyFill="1" applyAlignment="1">
      <alignment vertical="center"/>
    </xf>
    <xf numFmtId="49" fontId="21" fillId="0" borderId="4" xfId="5" applyNumberFormat="1" applyFont="1" applyFill="1" applyBorder="1" applyAlignment="1">
      <alignment horizontal="center" vertical="center" wrapText="1"/>
    </xf>
    <xf numFmtId="0" fontId="21" fillId="0" borderId="4" xfId="5" applyFont="1" applyFill="1" applyBorder="1" applyAlignment="1">
      <alignment horizontal="center" vertical="center" wrapText="1"/>
    </xf>
    <xf numFmtId="0" fontId="21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3" fillId="0" borderId="0" xfId="5" applyFont="1" applyAlignment="1">
      <alignment horizontal="left" vertical="center" wrapText="1"/>
    </xf>
    <xf numFmtId="49" fontId="23" fillId="0" borderId="0" xfId="5" applyNumberFormat="1" applyFont="1" applyAlignment="1">
      <alignment horizontal="left" vertical="center" wrapText="1"/>
    </xf>
    <xf numFmtId="0" fontId="24" fillId="0" borderId="0" xfId="5" applyFont="1" applyFill="1" applyAlignment="1">
      <alignment vertical="top"/>
    </xf>
    <xf numFmtId="49" fontId="24" fillId="0" borderId="0" xfId="5" applyNumberFormat="1" applyFont="1" applyFill="1" applyAlignment="1">
      <alignment vertical="top"/>
    </xf>
    <xf numFmtId="49" fontId="25" fillId="0" borderId="1" xfId="5" applyNumberFormat="1" applyFont="1" applyFill="1" applyBorder="1" applyAlignment="1">
      <alignment vertical="top"/>
    </xf>
    <xf numFmtId="43" fontId="25" fillId="3" borderId="1" xfId="2" applyFont="1" applyFill="1" applyBorder="1" applyAlignment="1">
      <alignment vertical="top"/>
    </xf>
    <xf numFmtId="0" fontId="25" fillId="0" borderId="0" xfId="5" applyFont="1" applyFill="1" applyAlignment="1">
      <alignment vertical="top"/>
    </xf>
    <xf numFmtId="0" fontId="25" fillId="0" borderId="1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right" vertical="top"/>
    </xf>
    <xf numFmtId="0" fontId="25" fillId="0" borderId="1" xfId="5" applyFont="1" applyFill="1" applyBorder="1" applyAlignment="1">
      <alignment horizontal="right" vertical="top"/>
    </xf>
    <xf numFmtId="49" fontId="24" fillId="3" borderId="1" xfId="5" applyNumberFormat="1" applyFont="1" applyFill="1" applyBorder="1" applyAlignment="1" applyProtection="1">
      <alignment horizontal="center" vertical="top"/>
    </xf>
    <xf numFmtId="43" fontId="24" fillId="0" borderId="1" xfId="2" applyFont="1" applyFill="1" applyBorder="1" applyAlignment="1">
      <alignment vertical="top"/>
    </xf>
    <xf numFmtId="43" fontId="24" fillId="0" borderId="0" xfId="2" applyFont="1" applyFill="1" applyAlignment="1">
      <alignment vertical="top"/>
    </xf>
    <xf numFmtId="49" fontId="24" fillId="3" borderId="1" xfId="5" applyNumberFormat="1" applyFont="1" applyFill="1" applyBorder="1" applyAlignment="1">
      <alignment horizontal="center" vertical="top"/>
    </xf>
    <xf numFmtId="49" fontId="24" fillId="0" borderId="1" xfId="5" applyNumberFormat="1" applyFont="1" applyFill="1" applyBorder="1" applyAlignment="1">
      <alignment vertical="top"/>
    </xf>
    <xf numFmtId="43" fontId="24" fillId="8" borderId="1" xfId="5" applyNumberFormat="1" applyFont="1" applyFill="1" applyBorder="1" applyAlignment="1">
      <alignment vertical="top"/>
    </xf>
    <xf numFmtId="177" fontId="24" fillId="0" borderId="0" xfId="2" applyNumberFormat="1" applyFont="1" applyFill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0" fontId="25" fillId="0" borderId="0" xfId="5" applyFont="1" applyFill="1" applyAlignment="1">
      <alignment horizontal="center" vertical="center" wrapText="1"/>
    </xf>
    <xf numFmtId="49" fontId="25" fillId="0" borderId="4" xfId="5" applyNumberFormat="1" applyFont="1" applyFill="1" applyBorder="1" applyAlignment="1">
      <alignment horizontal="center" vertical="center" wrapText="1"/>
    </xf>
    <xf numFmtId="0" fontId="25" fillId="8" borderId="1" xfId="5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center" wrapText="1"/>
    </xf>
    <xf numFmtId="0" fontId="25" fillId="3" borderId="1" xfId="5" applyFont="1" applyFill="1" applyBorder="1" applyAlignment="1">
      <alignment horizontal="center" vertical="center" wrapText="1"/>
    </xf>
    <xf numFmtId="41" fontId="24" fillId="0" borderId="0" xfId="5" applyNumberFormat="1" applyFont="1" applyFill="1" applyAlignment="1">
      <alignment vertical="top"/>
    </xf>
    <xf numFmtId="177" fontId="24" fillId="8" borderId="1" xfId="8" applyNumberFormat="1" applyFont="1" applyFill="1" applyBorder="1" applyAlignment="1">
      <alignment vertical="top"/>
    </xf>
    <xf numFmtId="177" fontId="24" fillId="0" borderId="1" xfId="8" applyNumberFormat="1" applyFont="1" applyFill="1" applyBorder="1" applyAlignment="1">
      <alignment vertical="top"/>
    </xf>
    <xf numFmtId="177" fontId="24" fillId="3" borderId="1" xfId="8" applyNumberFormat="1" applyFont="1" applyFill="1" applyBorder="1" applyAlignment="1">
      <alignment vertical="top"/>
    </xf>
    <xf numFmtId="177" fontId="24" fillId="0" borderId="0" xfId="5" applyNumberFormat="1" applyFont="1" applyFill="1" applyAlignment="1">
      <alignment vertical="top"/>
    </xf>
    <xf numFmtId="0" fontId="25" fillId="0" borderId="0" xfId="5" applyFont="1" applyFill="1" applyAlignment="1">
      <alignment horizontal="center" vertical="center"/>
    </xf>
    <xf numFmtId="0" fontId="25" fillId="0" borderId="1" xfId="5" applyFont="1" applyFill="1" applyBorder="1" applyAlignment="1">
      <alignment horizontal="center" vertical="center"/>
    </xf>
    <xf numFmtId="0" fontId="25" fillId="0" borderId="0" xfId="5" applyFont="1" applyFill="1" applyBorder="1" applyAlignment="1">
      <alignment horizontal="center" vertical="center"/>
    </xf>
    <xf numFmtId="177" fontId="24" fillId="0" borderId="0" xfId="8" applyNumberFormat="1" applyFont="1" applyFill="1" applyBorder="1" applyAlignment="1">
      <alignment vertical="top"/>
    </xf>
    <xf numFmtId="49" fontId="24" fillId="0" borderId="0" xfId="5" applyNumberFormat="1" applyFont="1" applyFill="1" applyBorder="1" applyAlignment="1">
      <alignment vertical="top"/>
    </xf>
    <xf numFmtId="0" fontId="24" fillId="0" borderId="0" xfId="5" applyFont="1" applyFill="1" applyBorder="1" applyAlignment="1">
      <alignment vertical="top"/>
    </xf>
    <xf numFmtId="49" fontId="24" fillId="0" borderId="1" xfId="5" applyNumberFormat="1" applyFont="1" applyFill="1" applyBorder="1" applyAlignment="1">
      <alignment horizontal="center" vertical="top"/>
    </xf>
    <xf numFmtId="0" fontId="24" fillId="0" borderId="1" xfId="8" applyNumberFormat="1" applyFont="1" applyFill="1" applyBorder="1" applyAlignment="1" applyProtection="1">
      <alignment horizontal="center" vertical="top"/>
    </xf>
    <xf numFmtId="177" fontId="24" fillId="0" borderId="1" xfId="8" applyNumberFormat="1" applyFont="1" applyFill="1" applyBorder="1" applyAlignment="1" applyProtection="1">
      <alignment horizontal="center" vertical="top"/>
    </xf>
    <xf numFmtId="43" fontId="24" fillId="8" borderId="1" xfId="8" applyFont="1" applyFill="1" applyBorder="1" applyAlignment="1">
      <alignment horizontal="center" vertical="top"/>
    </xf>
    <xf numFmtId="43" fontId="25" fillId="3" borderId="1" xfId="2" applyFont="1" applyFill="1" applyBorder="1" applyAlignment="1">
      <alignment horizontal="center" vertical="center"/>
    </xf>
    <xf numFmtId="14" fontId="25" fillId="3" borderId="1" xfId="5" applyNumberFormat="1" applyFont="1" applyFill="1" applyBorder="1" applyAlignment="1">
      <alignment horizontal="center" vertical="center" wrapText="1"/>
    </xf>
    <xf numFmtId="43" fontId="24" fillId="3" borderId="1" xfId="8" applyFont="1" applyFill="1" applyBorder="1" applyAlignment="1" applyProtection="1">
      <alignment horizontal="center" vertical="top"/>
    </xf>
    <xf numFmtId="43" fontId="24" fillId="8" borderId="1" xfId="8" applyFont="1" applyFill="1" applyBorder="1" applyAlignment="1" applyProtection="1">
      <alignment horizontal="center" vertical="top"/>
    </xf>
    <xf numFmtId="10" fontId="24" fillId="8" borderId="1" xfId="9" applyNumberFormat="1" applyFont="1" applyFill="1" applyBorder="1" applyAlignment="1">
      <alignment vertical="top"/>
    </xf>
    <xf numFmtId="0" fontId="25" fillId="0" borderId="8" xfId="5" applyFont="1" applyFill="1" applyBorder="1" applyAlignment="1">
      <alignment horizontal="center" vertical="center" wrapText="1"/>
    </xf>
    <xf numFmtId="0" fontId="24" fillId="0" borderId="0" xfId="5" applyFont="1" applyFill="1" applyAlignment="1">
      <alignment horizontal="center" vertical="top"/>
    </xf>
    <xf numFmtId="43" fontId="24" fillId="0" borderId="1" xfId="8" applyFont="1" applyFill="1" applyBorder="1" applyAlignment="1" applyProtection="1">
      <alignment horizontal="center" vertical="top"/>
    </xf>
    <xf numFmtId="14" fontId="25" fillId="3" borderId="1" xfId="5" applyNumberFormat="1" applyFont="1" applyFill="1" applyBorder="1" applyAlignment="1" applyProtection="1">
      <alignment horizontal="center" vertical="center" wrapText="1"/>
    </xf>
    <xf numFmtId="177" fontId="24" fillId="0" borderId="5" xfId="8" applyNumberFormat="1" applyFont="1" applyFill="1" applyBorder="1" applyAlignment="1">
      <alignment vertical="top"/>
    </xf>
    <xf numFmtId="177" fontId="24" fillId="0" borderId="1" xfId="8" applyNumberFormat="1" applyFont="1" applyFill="1" applyBorder="1" applyAlignment="1">
      <alignment horizontal="center" vertical="top"/>
    </xf>
    <xf numFmtId="177" fontId="24" fillId="0" borderId="5" xfId="8" applyNumberFormat="1" applyFont="1" applyFill="1" applyBorder="1" applyAlignment="1" applyProtection="1">
      <alignment vertical="top"/>
    </xf>
    <xf numFmtId="0" fontId="24" fillId="0" borderId="1" xfId="5" applyFont="1" applyFill="1" applyBorder="1" applyAlignment="1">
      <alignment horizontal="center" vertical="top"/>
    </xf>
    <xf numFmtId="177" fontId="24" fillId="8" borderId="1" xfId="8" applyNumberFormat="1" applyFont="1" applyFill="1" applyBorder="1" applyAlignment="1">
      <alignment horizontal="center" vertical="top"/>
    </xf>
    <xf numFmtId="49" fontId="24" fillId="0" borderId="0" xfId="5" applyNumberFormat="1" applyFont="1" applyFill="1" applyBorder="1" applyAlignment="1">
      <alignment horizontal="left" vertical="top"/>
    </xf>
    <xf numFmtId="177" fontId="24" fillId="0" borderId="0" xfId="5" applyNumberFormat="1" applyFont="1" applyFill="1" applyBorder="1" applyAlignment="1">
      <alignment horizontal="left" vertical="top"/>
    </xf>
    <xf numFmtId="0" fontId="24" fillId="0" borderId="0" xfId="5" applyFont="1" applyFill="1" applyBorder="1" applyAlignment="1">
      <alignment horizontal="left" vertical="top"/>
    </xf>
    <xf numFmtId="0" fontId="24" fillId="0" borderId="0" xfId="5" applyFont="1" applyFill="1" applyBorder="1" applyAlignment="1">
      <alignment horizontal="center" vertical="top"/>
    </xf>
    <xf numFmtId="0" fontId="25" fillId="0" borderId="0" xfId="5" applyFont="1" applyFill="1" applyAlignment="1">
      <alignment horizontal="center" vertical="top"/>
    </xf>
    <xf numFmtId="49" fontId="25" fillId="0" borderId="1" xfId="5" applyNumberFormat="1" applyFont="1" applyFill="1" applyBorder="1" applyAlignment="1">
      <alignment horizontal="center" vertical="center" wrapText="1"/>
    </xf>
    <xf numFmtId="0" fontId="25" fillId="0" borderId="5" xfId="5" applyFont="1" applyFill="1" applyBorder="1" applyAlignment="1">
      <alignment horizontal="center" vertical="center" wrapText="1"/>
    </xf>
    <xf numFmtId="0" fontId="25" fillId="0" borderId="5" xfId="5" applyFont="1" applyFill="1" applyBorder="1" applyAlignment="1" applyProtection="1">
      <alignment horizontal="center" vertical="center" wrapText="1"/>
    </xf>
    <xf numFmtId="0" fontId="25" fillId="3" borderId="5" xfId="5" applyFont="1" applyFill="1" applyBorder="1" applyAlignment="1" applyProtection="1">
      <alignment horizontal="center" vertical="center" wrapText="1"/>
    </xf>
    <xf numFmtId="0" fontId="25" fillId="3" borderId="5" xfId="5" applyFont="1" applyFill="1" applyBorder="1" applyAlignment="1">
      <alignment horizontal="center" vertical="center" wrapText="1"/>
    </xf>
    <xf numFmtId="0" fontId="25" fillId="0" borderId="0" xfId="5" applyFont="1" applyFill="1" applyBorder="1" applyAlignment="1">
      <alignment horizontal="center" vertical="center" wrapText="1"/>
    </xf>
    <xf numFmtId="177" fontId="25" fillId="0" borderId="5" xfId="8" applyNumberFormat="1" applyFont="1" applyFill="1" applyBorder="1" applyAlignment="1">
      <alignment horizontal="left" vertical="top"/>
    </xf>
    <xf numFmtId="43" fontId="24" fillId="0" borderId="1" xfId="2" applyFont="1" applyFill="1" applyBorder="1" applyAlignment="1" applyProtection="1">
      <alignment horizontal="center" vertical="top"/>
    </xf>
    <xf numFmtId="177" fontId="25" fillId="0" borderId="0" xfId="8" applyNumberFormat="1" applyFont="1" applyFill="1" applyBorder="1" applyAlignment="1">
      <alignment horizontal="left" vertical="top"/>
    </xf>
    <xf numFmtId="49" fontId="24" fillId="8" borderId="1" xfId="5" applyNumberFormat="1" applyFont="1" applyFill="1" applyBorder="1" applyAlignment="1">
      <alignment horizontal="center" vertical="top"/>
    </xf>
    <xf numFmtId="177" fontId="24" fillId="8" borderId="5" xfId="8" applyNumberFormat="1" applyFont="1" applyFill="1" applyBorder="1" applyAlignment="1">
      <alignment vertical="top"/>
    </xf>
    <xf numFmtId="49" fontId="26" fillId="0" borderId="1" xfId="10" applyNumberFormat="1" applyFont="1" applyFill="1" applyBorder="1" applyAlignment="1">
      <alignment horizontal="center" vertical="center" wrapText="1"/>
    </xf>
    <xf numFmtId="49" fontId="26" fillId="0" borderId="2" xfId="10" applyNumberFormat="1" applyFont="1" applyFill="1" applyBorder="1" applyAlignment="1">
      <alignment horizontal="center" vertical="center" wrapText="1"/>
    </xf>
    <xf numFmtId="177" fontId="26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6" fillId="5" borderId="1" xfId="2" applyNumberFormat="1" applyFont="1" applyFill="1" applyBorder="1">
      <alignment vertical="center"/>
    </xf>
    <xf numFmtId="177" fontId="16" fillId="4" borderId="1" xfId="2" applyNumberFormat="1" applyFont="1" applyFill="1" applyBorder="1">
      <alignment vertical="center"/>
    </xf>
    <xf numFmtId="177" fontId="16" fillId="0" borderId="1" xfId="2" applyNumberFormat="1" applyFont="1" applyBorder="1">
      <alignment vertical="center"/>
    </xf>
    <xf numFmtId="0" fontId="12" fillId="5" borderId="1" xfId="0" applyFont="1" applyFill="1" applyBorder="1">
      <alignment vertical="center"/>
    </xf>
    <xf numFmtId="0" fontId="16" fillId="5" borderId="1" xfId="0" applyFont="1" applyFill="1" applyBorder="1" applyProtection="1">
      <alignment vertical="center"/>
    </xf>
    <xf numFmtId="14" fontId="9" fillId="5" borderId="1" xfId="0" applyNumberFormat="1" applyFont="1" applyFill="1" applyBorder="1">
      <alignment vertical="center"/>
    </xf>
    <xf numFmtId="0" fontId="9" fillId="5" borderId="1" xfId="0" applyFont="1" applyFill="1" applyBorder="1" applyProtection="1">
      <alignment vertical="center"/>
    </xf>
    <xf numFmtId="14" fontId="12" fillId="3" borderId="1" xfId="2" applyNumberFormat="1" applyFont="1" applyFill="1" applyBorder="1" applyAlignment="1">
      <alignment horizontal="center" vertical="center"/>
    </xf>
    <xf numFmtId="0" fontId="12" fillId="5" borderId="1" xfId="0" applyFont="1" applyFill="1" applyBorder="1" applyProtection="1">
      <alignment vertical="center"/>
    </xf>
    <xf numFmtId="0" fontId="0" fillId="0" borderId="0" xfId="0" applyProtection="1">
      <alignment vertical="center"/>
    </xf>
    <xf numFmtId="14" fontId="16" fillId="5" borderId="1" xfId="0" applyNumberFormat="1" applyFont="1" applyFill="1" applyBorder="1" applyProtection="1">
      <alignment vertical="center"/>
    </xf>
    <xf numFmtId="177" fontId="16" fillId="5" borderId="1" xfId="2" applyNumberFormat="1" applyFont="1" applyFill="1" applyBorder="1" applyProtection="1">
      <alignment vertical="center"/>
    </xf>
    <xf numFmtId="14" fontId="9" fillId="5" borderId="1" xfId="0" applyNumberFormat="1" applyFont="1" applyFill="1" applyBorder="1" applyProtection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43" fontId="17" fillId="0" borderId="0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8" fillId="0" borderId="0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center" vertical="center" wrapText="1"/>
    </xf>
    <xf numFmtId="0" fontId="25" fillId="0" borderId="2" xfId="5" applyFont="1" applyFill="1" applyBorder="1" applyAlignment="1">
      <alignment horizontal="center" vertical="center" wrapText="1"/>
    </xf>
    <xf numFmtId="0" fontId="25" fillId="0" borderId="3" xfId="5" applyFont="1" applyFill="1" applyBorder="1" applyAlignment="1">
      <alignment horizontal="center" vertical="center" wrapText="1"/>
    </xf>
    <xf numFmtId="0" fontId="25" fillId="0" borderId="5" xfId="5" applyFont="1" applyFill="1" applyBorder="1" applyAlignment="1">
      <alignment horizontal="center" vertical="center" wrapText="1"/>
    </xf>
    <xf numFmtId="0" fontId="25" fillId="0" borderId="7" xfId="5" applyFont="1" applyFill="1" applyBorder="1" applyAlignment="1">
      <alignment horizontal="center" vertical="center" wrapText="1"/>
    </xf>
    <xf numFmtId="0" fontId="23" fillId="0" borderId="0" xfId="5" applyFont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center"/>
    </xf>
    <xf numFmtId="0" fontId="24" fillId="0" borderId="1" xfId="5" applyFont="1" applyFill="1" applyBorder="1" applyAlignment="1">
      <alignment horizontal="left" vertical="top" wrapText="1"/>
    </xf>
    <xf numFmtId="0" fontId="24" fillId="0" borderId="1" xfId="5" applyFont="1" applyFill="1" applyBorder="1" applyAlignment="1">
      <alignment horizontal="left" vertical="top"/>
    </xf>
    <xf numFmtId="0" fontId="24" fillId="0" borderId="1" xfId="5" applyFont="1" applyFill="1" applyBorder="1" applyAlignment="1">
      <alignment horizontal="center" vertical="top"/>
    </xf>
    <xf numFmtId="0" fontId="24" fillId="0" borderId="9" xfId="5" applyFont="1" applyFill="1" applyBorder="1" applyAlignment="1">
      <alignment horizontal="left" vertical="top"/>
    </xf>
    <xf numFmtId="0" fontId="25" fillId="8" borderId="2" xfId="5" applyFont="1" applyFill="1" applyBorder="1" applyAlignment="1">
      <alignment horizontal="center" vertical="center" wrapText="1"/>
    </xf>
    <xf numFmtId="0" fontId="25" fillId="8" borderId="3" xfId="5" applyFont="1" applyFill="1" applyBorder="1" applyAlignment="1">
      <alignment horizontal="center" vertical="center" wrapText="1"/>
    </xf>
    <xf numFmtId="49" fontId="25" fillId="0" borderId="1" xfId="5" applyNumberFormat="1" applyFont="1" applyFill="1" applyBorder="1" applyAlignment="1">
      <alignment horizontal="center" vertical="center" wrapText="1"/>
    </xf>
    <xf numFmtId="0" fontId="24" fillId="0" borderId="1" xfId="5" applyFont="1" applyFill="1" applyBorder="1" applyAlignment="1">
      <alignment horizontal="center" vertical="top" wrapText="1"/>
    </xf>
    <xf numFmtId="49" fontId="25" fillId="0" borderId="2" xfId="5" applyNumberFormat="1" applyFont="1" applyFill="1" applyBorder="1" applyAlignment="1">
      <alignment horizontal="center" vertical="center" wrapText="1"/>
    </xf>
    <xf numFmtId="49" fontId="25" fillId="0" borderId="3" xfId="5" applyNumberFormat="1" applyFont="1" applyFill="1" applyBorder="1" applyAlignment="1">
      <alignment horizontal="center" vertical="center" wrapText="1"/>
    </xf>
    <xf numFmtId="0" fontId="25" fillId="0" borderId="6" xfId="5" applyFont="1" applyFill="1" applyBorder="1" applyAlignment="1">
      <alignment horizontal="center" vertical="center" wrapText="1"/>
    </xf>
    <xf numFmtId="49" fontId="26" fillId="0" borderId="5" xfId="10" applyNumberFormat="1" applyFont="1" applyFill="1" applyBorder="1" applyAlignment="1">
      <alignment horizontal="center" vertical="center" wrapText="1"/>
    </xf>
    <xf numFmtId="49" fontId="26" fillId="0" borderId="6" xfId="10" applyNumberFormat="1" applyFont="1" applyFill="1" applyBorder="1" applyAlignment="1">
      <alignment horizontal="center" vertical="center" wrapText="1"/>
    </xf>
    <xf numFmtId="49" fontId="26" fillId="0" borderId="7" xfId="10" applyNumberFormat="1" applyFont="1" applyFill="1" applyBorder="1" applyAlignment="1">
      <alignment horizontal="center" vertical="center" wrapText="1"/>
    </xf>
    <xf numFmtId="177" fontId="26" fillId="0" borderId="2" xfId="2" applyNumberFormat="1" applyFont="1" applyFill="1" applyBorder="1" applyAlignment="1">
      <alignment horizontal="center" vertical="center" wrapText="1"/>
    </xf>
    <xf numFmtId="177" fontId="26" fillId="0" borderId="3" xfId="2" applyNumberFormat="1" applyFont="1" applyFill="1" applyBorder="1" applyAlignment="1">
      <alignment horizontal="center" vertical="center" wrapText="1"/>
    </xf>
    <xf numFmtId="49" fontId="26" fillId="0" borderId="1" xfId="10" applyNumberFormat="1" applyFont="1" applyFill="1" applyBorder="1" applyAlignment="1">
      <alignment horizontal="center" vertical="center" wrapText="1"/>
    </xf>
    <xf numFmtId="49" fontId="26" fillId="0" borderId="2" xfId="10" applyNumberFormat="1" applyFont="1" applyFill="1" applyBorder="1" applyAlignment="1">
      <alignment horizontal="center" vertical="center" wrapText="1"/>
    </xf>
    <xf numFmtId="49" fontId="26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6" fillId="0" borderId="1" xfId="10" applyNumberFormat="1" applyFont="1" applyFill="1" applyBorder="1" applyAlignment="1">
      <alignment horizontal="center" vertical="center" wrapText="1"/>
    </xf>
    <xf numFmtId="177" fontId="26" fillId="0" borderId="1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8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145</v>
      </c>
      <c r="B1" t="s">
        <v>146</v>
      </c>
      <c r="C1" t="s">
        <v>132</v>
      </c>
      <c r="D1" t="s">
        <v>133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</row>
    <row r="2" spans="1:13" ht="18" customHeight="1">
      <c r="A2" t="s">
        <v>155</v>
      </c>
      <c r="B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160</v>
      </c>
      <c r="M2" t="s">
        <v>164</v>
      </c>
    </row>
    <row r="3" spans="1:13" ht="18" customHeight="1">
      <c r="A3" t="s">
        <v>134</v>
      </c>
      <c r="B3" t="s">
        <v>165</v>
      </c>
      <c r="E3" t="s">
        <v>166</v>
      </c>
      <c r="F3" t="s">
        <v>167</v>
      </c>
      <c r="G3" t="s">
        <v>168</v>
      </c>
      <c r="H3" t="s">
        <v>160</v>
      </c>
      <c r="I3" t="s">
        <v>161</v>
      </c>
      <c r="J3" t="s">
        <v>169</v>
      </c>
      <c r="L3" t="s">
        <v>160</v>
      </c>
      <c r="M3" t="s">
        <v>432</v>
      </c>
    </row>
    <row r="4" spans="1:13" ht="18" customHeight="1">
      <c r="A4" t="s">
        <v>78</v>
      </c>
      <c r="B4" t="s">
        <v>170</v>
      </c>
      <c r="E4" t="s">
        <v>157</v>
      </c>
      <c r="F4" t="s">
        <v>171</v>
      </c>
      <c r="G4" t="s">
        <v>172</v>
      </c>
      <c r="H4" t="s">
        <v>160</v>
      </c>
      <c r="I4" t="s">
        <v>173</v>
      </c>
      <c r="J4" t="s">
        <v>174</v>
      </c>
      <c r="K4" t="s">
        <v>175</v>
      </c>
      <c r="L4" t="s">
        <v>160</v>
      </c>
      <c r="M4" t="s">
        <v>432</v>
      </c>
    </row>
    <row r="5" spans="1:13" ht="18" customHeight="1">
      <c r="A5" t="s">
        <v>79</v>
      </c>
      <c r="B5" t="s">
        <v>176</v>
      </c>
      <c r="E5" t="s">
        <v>166</v>
      </c>
      <c r="F5" t="s">
        <v>177</v>
      </c>
      <c r="G5" t="s">
        <v>178</v>
      </c>
      <c r="H5" t="s">
        <v>160</v>
      </c>
      <c r="I5" t="s">
        <v>173</v>
      </c>
      <c r="J5" t="s">
        <v>179</v>
      </c>
      <c r="K5" t="s">
        <v>180</v>
      </c>
      <c r="L5" t="s">
        <v>160</v>
      </c>
      <c r="M5" t="s">
        <v>432</v>
      </c>
    </row>
    <row r="6" spans="1:13" ht="18" customHeight="1">
      <c r="A6" t="s">
        <v>80</v>
      </c>
      <c r="B6" t="s">
        <v>181</v>
      </c>
      <c r="E6" t="s">
        <v>157</v>
      </c>
      <c r="F6" t="s">
        <v>182</v>
      </c>
      <c r="G6" t="s">
        <v>183</v>
      </c>
      <c r="H6" t="s">
        <v>160</v>
      </c>
      <c r="I6" t="s">
        <v>184</v>
      </c>
      <c r="J6" t="s">
        <v>185</v>
      </c>
      <c r="K6" t="s">
        <v>186</v>
      </c>
      <c r="L6" t="s">
        <v>160</v>
      </c>
      <c r="M6" t="s">
        <v>432</v>
      </c>
    </row>
    <row r="7" spans="1:13" ht="18" customHeight="1">
      <c r="A7" t="s">
        <v>81</v>
      </c>
      <c r="B7" t="s">
        <v>187</v>
      </c>
      <c r="E7" t="s">
        <v>166</v>
      </c>
      <c r="F7" t="s">
        <v>188</v>
      </c>
      <c r="G7" t="s">
        <v>189</v>
      </c>
      <c r="H7" t="s">
        <v>160</v>
      </c>
      <c r="I7" t="s">
        <v>184</v>
      </c>
      <c r="J7" t="s">
        <v>190</v>
      </c>
      <c r="K7" t="s">
        <v>191</v>
      </c>
      <c r="L7" t="s">
        <v>160</v>
      </c>
      <c r="M7" t="s">
        <v>432</v>
      </c>
    </row>
    <row r="8" spans="1:13" ht="18" customHeight="1">
      <c r="A8" t="s">
        <v>192</v>
      </c>
      <c r="B8" t="s">
        <v>193</v>
      </c>
      <c r="C8" t="s">
        <v>136</v>
      </c>
      <c r="D8" t="s">
        <v>137</v>
      </c>
      <c r="E8" t="s">
        <v>157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199</v>
      </c>
      <c r="L8" t="s">
        <v>196</v>
      </c>
      <c r="M8" t="s">
        <v>433</v>
      </c>
    </row>
    <row r="9" spans="1:13" ht="18" customHeight="1">
      <c r="A9" t="s">
        <v>83</v>
      </c>
      <c r="B9" t="s">
        <v>136</v>
      </c>
      <c r="C9" t="s">
        <v>138</v>
      </c>
      <c r="D9" t="s">
        <v>137</v>
      </c>
      <c r="E9" t="s">
        <v>166</v>
      </c>
      <c r="F9" t="s">
        <v>194</v>
      </c>
      <c r="G9" t="s">
        <v>200</v>
      </c>
      <c r="H9" t="s">
        <v>196</v>
      </c>
      <c r="I9" t="s">
        <v>197</v>
      </c>
      <c r="J9" t="s">
        <v>201</v>
      </c>
      <c r="K9" t="s">
        <v>202</v>
      </c>
      <c r="L9" t="s">
        <v>196</v>
      </c>
      <c r="M9" t="s">
        <v>433</v>
      </c>
    </row>
    <row r="10" spans="1:13" ht="18" customHeight="1">
      <c r="A10" t="s">
        <v>84</v>
      </c>
      <c r="B10" t="s">
        <v>137</v>
      </c>
      <c r="C10" t="s">
        <v>138</v>
      </c>
      <c r="D10" t="s">
        <v>136</v>
      </c>
      <c r="E10" t="s">
        <v>157</v>
      </c>
      <c r="F10" t="s">
        <v>194</v>
      </c>
      <c r="G10" t="s">
        <v>203</v>
      </c>
      <c r="H10" t="s">
        <v>196</v>
      </c>
      <c r="I10" t="s">
        <v>197</v>
      </c>
      <c r="J10" t="s">
        <v>204</v>
      </c>
      <c r="K10" t="s">
        <v>205</v>
      </c>
      <c r="L10" t="s">
        <v>196</v>
      </c>
      <c r="M10" t="s">
        <v>433</v>
      </c>
    </row>
    <row r="11" spans="1:13" ht="18" customHeight="1">
      <c r="A11" t="s">
        <v>206</v>
      </c>
      <c r="B11" t="s">
        <v>207</v>
      </c>
      <c r="E11" t="s">
        <v>166</v>
      </c>
      <c r="F11" t="s">
        <v>208</v>
      </c>
      <c r="G11" t="s">
        <v>116</v>
      </c>
      <c r="H11" t="s">
        <v>196</v>
      </c>
      <c r="I11" t="s">
        <v>209</v>
      </c>
      <c r="J11" t="s">
        <v>210</v>
      </c>
      <c r="K11" t="s">
        <v>211</v>
      </c>
      <c r="L11" t="s">
        <v>196</v>
      </c>
      <c r="M11" t="s">
        <v>433</v>
      </c>
    </row>
    <row r="12" spans="1:13" ht="18" customHeight="1">
      <c r="A12" t="s">
        <v>212</v>
      </c>
      <c r="B12" t="s">
        <v>213</v>
      </c>
      <c r="E12" t="s">
        <v>157</v>
      </c>
      <c r="F12" t="s">
        <v>194</v>
      </c>
      <c r="G12" t="s">
        <v>117</v>
      </c>
      <c r="H12" t="s">
        <v>196</v>
      </c>
      <c r="I12" t="s">
        <v>209</v>
      </c>
      <c r="J12" t="s">
        <v>214</v>
      </c>
      <c r="K12" t="s">
        <v>215</v>
      </c>
      <c r="L12" t="s">
        <v>196</v>
      </c>
      <c r="M12" t="s">
        <v>433</v>
      </c>
    </row>
    <row r="13" spans="1:13" ht="18" customHeight="1">
      <c r="A13" t="s">
        <v>65</v>
      </c>
      <c r="B13" t="s">
        <v>216</v>
      </c>
      <c r="E13" t="s">
        <v>166</v>
      </c>
      <c r="F13" t="s">
        <v>194</v>
      </c>
      <c r="G13" t="s">
        <v>130</v>
      </c>
      <c r="H13" t="s">
        <v>196</v>
      </c>
      <c r="I13" t="s">
        <v>209</v>
      </c>
      <c r="J13" t="s">
        <v>217</v>
      </c>
      <c r="K13" t="s">
        <v>218</v>
      </c>
      <c r="L13" t="s">
        <v>196</v>
      </c>
      <c r="M13" t="s">
        <v>433</v>
      </c>
    </row>
    <row r="14" spans="1:13" ht="18" customHeight="1">
      <c r="A14" t="s">
        <v>87</v>
      </c>
      <c r="B14" t="s">
        <v>219</v>
      </c>
      <c r="E14" t="s">
        <v>157</v>
      </c>
      <c r="F14" t="s">
        <v>139</v>
      </c>
      <c r="G14" t="s">
        <v>118</v>
      </c>
      <c r="H14" t="s">
        <v>220</v>
      </c>
      <c r="I14" t="s">
        <v>221</v>
      </c>
      <c r="J14" t="s">
        <v>222</v>
      </c>
      <c r="K14" t="s">
        <v>223</v>
      </c>
      <c r="L14" t="s">
        <v>220</v>
      </c>
      <c r="M14" t="s">
        <v>433</v>
      </c>
    </row>
    <row r="15" spans="1:13" ht="18" customHeight="1">
      <c r="A15" t="s">
        <v>88</v>
      </c>
      <c r="B15" t="s">
        <v>224</v>
      </c>
      <c r="E15" t="s">
        <v>166</v>
      </c>
      <c r="F15" t="s">
        <v>139</v>
      </c>
      <c r="G15" t="s">
        <v>119</v>
      </c>
      <c r="H15" t="s">
        <v>220</v>
      </c>
      <c r="I15" t="s">
        <v>221</v>
      </c>
      <c r="J15" t="s">
        <v>225</v>
      </c>
      <c r="K15" t="s">
        <v>226</v>
      </c>
      <c r="L15" t="s">
        <v>220</v>
      </c>
      <c r="M15" t="s">
        <v>433</v>
      </c>
    </row>
    <row r="16" spans="1:13" ht="18" customHeight="1">
      <c r="A16" t="s">
        <v>89</v>
      </c>
      <c r="B16" t="s">
        <v>227</v>
      </c>
      <c r="E16" t="s">
        <v>157</v>
      </c>
      <c r="F16" t="s">
        <v>139</v>
      </c>
      <c r="G16" t="s">
        <v>120</v>
      </c>
      <c r="H16" t="s">
        <v>220</v>
      </c>
      <c r="I16" t="s">
        <v>221</v>
      </c>
      <c r="J16" t="s">
        <v>228</v>
      </c>
      <c r="K16" t="s">
        <v>229</v>
      </c>
      <c r="L16" t="s">
        <v>220</v>
      </c>
      <c r="M16" t="s">
        <v>433</v>
      </c>
    </row>
    <row r="17" spans="1:13" ht="18" customHeight="1">
      <c r="A17" t="s">
        <v>90</v>
      </c>
      <c r="B17" t="s">
        <v>230</v>
      </c>
      <c r="E17" t="s">
        <v>166</v>
      </c>
      <c r="F17" t="s">
        <v>139</v>
      </c>
      <c r="G17" t="s">
        <v>121</v>
      </c>
      <c r="H17" t="s">
        <v>220</v>
      </c>
      <c r="I17" t="s">
        <v>231</v>
      </c>
      <c r="J17" t="s">
        <v>232</v>
      </c>
      <c r="K17" t="s">
        <v>233</v>
      </c>
      <c r="L17" t="s">
        <v>220</v>
      </c>
      <c r="M17" t="s">
        <v>433</v>
      </c>
    </row>
    <row r="18" spans="1:13" ht="18" customHeight="1">
      <c r="A18" t="s">
        <v>91</v>
      </c>
      <c r="B18" t="s">
        <v>234</v>
      </c>
      <c r="E18" t="s">
        <v>157</v>
      </c>
      <c r="F18" t="s">
        <v>235</v>
      </c>
      <c r="G18" t="s">
        <v>122</v>
      </c>
      <c r="H18" t="s">
        <v>220</v>
      </c>
      <c r="I18" t="s">
        <v>231</v>
      </c>
      <c r="J18" t="s">
        <v>236</v>
      </c>
      <c r="K18" t="s">
        <v>237</v>
      </c>
      <c r="L18" t="s">
        <v>238</v>
      </c>
      <c r="M18" t="s">
        <v>434</v>
      </c>
    </row>
    <row r="19" spans="1:13" ht="18" customHeight="1">
      <c r="A19" t="s">
        <v>92</v>
      </c>
      <c r="B19" t="s">
        <v>234</v>
      </c>
      <c r="E19" t="s">
        <v>166</v>
      </c>
      <c r="F19" t="s">
        <v>139</v>
      </c>
      <c r="G19" t="s">
        <v>123</v>
      </c>
      <c r="H19" t="s">
        <v>21</v>
      </c>
      <c r="I19" t="s">
        <v>231</v>
      </c>
      <c r="J19" t="s">
        <v>239</v>
      </c>
      <c r="K19" t="s">
        <v>240</v>
      </c>
      <c r="L19" t="s">
        <v>238</v>
      </c>
      <c r="M19" t="s">
        <v>434</v>
      </c>
    </row>
    <row r="20" spans="1:13" ht="18" customHeight="1">
      <c r="A20" t="s">
        <v>93</v>
      </c>
      <c r="B20" t="s">
        <v>241</v>
      </c>
      <c r="E20" t="s">
        <v>157</v>
      </c>
      <c r="F20" t="s">
        <v>242</v>
      </c>
      <c r="G20" t="s">
        <v>127</v>
      </c>
      <c r="H20" t="s">
        <v>21</v>
      </c>
      <c r="I20" t="s">
        <v>243</v>
      </c>
      <c r="J20" t="s">
        <v>244</v>
      </c>
      <c r="K20" t="s">
        <v>245</v>
      </c>
      <c r="L20" t="s">
        <v>238</v>
      </c>
      <c r="M20" t="s">
        <v>434</v>
      </c>
    </row>
    <row r="21" spans="1:13" ht="18" customHeight="1">
      <c r="A21" t="s">
        <v>94</v>
      </c>
      <c r="B21" t="s">
        <v>241</v>
      </c>
      <c r="E21" t="s">
        <v>166</v>
      </c>
      <c r="F21" t="s">
        <v>246</v>
      </c>
      <c r="G21" t="s">
        <v>131</v>
      </c>
      <c r="H21" t="s">
        <v>238</v>
      </c>
      <c r="I21" t="s">
        <v>243</v>
      </c>
      <c r="J21" t="s">
        <v>247</v>
      </c>
      <c r="K21" t="s">
        <v>248</v>
      </c>
      <c r="L21" t="s">
        <v>238</v>
      </c>
      <c r="M21" t="s">
        <v>434</v>
      </c>
    </row>
    <row r="22" spans="1:13" ht="18" customHeight="1">
      <c r="A22" t="s">
        <v>94</v>
      </c>
      <c r="B22" t="s">
        <v>249</v>
      </c>
      <c r="E22" t="s">
        <v>157</v>
      </c>
      <c r="F22" t="s">
        <v>242</v>
      </c>
      <c r="G22" t="s">
        <v>250</v>
      </c>
      <c r="H22" t="s">
        <v>238</v>
      </c>
      <c r="I22" t="s">
        <v>243</v>
      </c>
      <c r="J22" t="s">
        <v>251</v>
      </c>
      <c r="K22" t="s">
        <v>252</v>
      </c>
      <c r="L22" t="s">
        <v>238</v>
      </c>
      <c r="M22" t="s">
        <v>434</v>
      </c>
    </row>
    <row r="23" spans="1:13" ht="18" customHeight="1">
      <c r="A23" t="s">
        <v>95</v>
      </c>
      <c r="B23" t="s">
        <v>249</v>
      </c>
      <c r="E23" t="s">
        <v>166</v>
      </c>
      <c r="F23" t="s">
        <v>246</v>
      </c>
      <c r="G23" t="s">
        <v>253</v>
      </c>
      <c r="H23" t="s">
        <v>238</v>
      </c>
      <c r="I23" t="s">
        <v>243</v>
      </c>
      <c r="J23" t="s">
        <v>254</v>
      </c>
      <c r="K23" t="s">
        <v>255</v>
      </c>
      <c r="L23" t="s">
        <v>238</v>
      </c>
      <c r="M23" t="s">
        <v>434</v>
      </c>
    </row>
    <row r="24" spans="1:13" ht="18" customHeight="1">
      <c r="A24" t="s">
        <v>96</v>
      </c>
      <c r="B24" t="s">
        <v>256</v>
      </c>
      <c r="E24" t="s">
        <v>157</v>
      </c>
      <c r="F24" t="s">
        <v>246</v>
      </c>
      <c r="G24" t="s">
        <v>257</v>
      </c>
      <c r="H24" t="s">
        <v>238</v>
      </c>
      <c r="I24" t="s">
        <v>258</v>
      </c>
      <c r="J24" t="s">
        <v>259</v>
      </c>
      <c r="K24" t="s">
        <v>260</v>
      </c>
      <c r="L24" t="s">
        <v>238</v>
      </c>
      <c r="M24" t="s">
        <v>434</v>
      </c>
    </row>
    <row r="25" spans="1:13" ht="18" customHeight="1">
      <c r="A25" t="s">
        <v>97</v>
      </c>
      <c r="B25" t="s">
        <v>256</v>
      </c>
      <c r="E25" t="s">
        <v>166</v>
      </c>
      <c r="F25" t="s">
        <v>246</v>
      </c>
      <c r="G25" t="s">
        <v>261</v>
      </c>
      <c r="H25" t="s">
        <v>238</v>
      </c>
      <c r="I25" t="s">
        <v>258</v>
      </c>
      <c r="J25" t="s">
        <v>262</v>
      </c>
      <c r="K25" t="s">
        <v>263</v>
      </c>
      <c r="L25" t="s">
        <v>238</v>
      </c>
      <c r="M25" t="s">
        <v>434</v>
      </c>
    </row>
    <row r="26" spans="1:13" ht="18" customHeight="1">
      <c r="A26" t="s">
        <v>98</v>
      </c>
      <c r="B26" t="s">
        <v>264</v>
      </c>
      <c r="C26" t="s">
        <v>140</v>
      </c>
      <c r="E26" t="s">
        <v>157</v>
      </c>
      <c r="F26" t="s">
        <v>265</v>
      </c>
      <c r="G26" t="s">
        <v>266</v>
      </c>
      <c r="H26" t="s">
        <v>238</v>
      </c>
      <c r="I26" t="s">
        <v>267</v>
      </c>
      <c r="J26" t="s">
        <v>268</v>
      </c>
      <c r="K26" t="s">
        <v>269</v>
      </c>
      <c r="L26" t="s">
        <v>238</v>
      </c>
      <c r="M26" t="s">
        <v>434</v>
      </c>
    </row>
    <row r="27" spans="1:13" ht="18" customHeight="1">
      <c r="A27" t="s">
        <v>141</v>
      </c>
      <c r="B27" t="s">
        <v>264</v>
      </c>
      <c r="C27" t="s">
        <v>140</v>
      </c>
      <c r="E27" t="s">
        <v>166</v>
      </c>
      <c r="F27" t="s">
        <v>270</v>
      </c>
      <c r="G27" t="s">
        <v>271</v>
      </c>
      <c r="H27" t="s">
        <v>238</v>
      </c>
      <c r="I27" t="s">
        <v>267</v>
      </c>
      <c r="J27" t="s">
        <v>272</v>
      </c>
      <c r="K27" t="s">
        <v>273</v>
      </c>
      <c r="L27" t="s">
        <v>238</v>
      </c>
      <c r="M27" t="s">
        <v>434</v>
      </c>
    </row>
    <row r="28" spans="1:13" ht="18" customHeight="1">
      <c r="A28" t="s">
        <v>142</v>
      </c>
      <c r="B28" t="s">
        <v>274</v>
      </c>
      <c r="C28" t="s">
        <v>143</v>
      </c>
      <c r="E28" t="s">
        <v>157</v>
      </c>
      <c r="F28" t="s">
        <v>275</v>
      </c>
      <c r="G28" t="s">
        <v>276</v>
      </c>
      <c r="H28" t="s">
        <v>238</v>
      </c>
      <c r="I28" t="s">
        <v>277</v>
      </c>
      <c r="J28" t="s">
        <v>278</v>
      </c>
      <c r="K28" t="s">
        <v>279</v>
      </c>
      <c r="L28" t="s">
        <v>238</v>
      </c>
      <c r="M28" t="s">
        <v>434</v>
      </c>
    </row>
    <row r="29" spans="1:13" ht="18" customHeight="1">
      <c r="A29" t="s">
        <v>144</v>
      </c>
      <c r="B29" t="s">
        <v>274</v>
      </c>
      <c r="C29" t="s">
        <v>143</v>
      </c>
      <c r="E29" t="s">
        <v>166</v>
      </c>
      <c r="F29" t="s">
        <v>275</v>
      </c>
      <c r="G29" t="s">
        <v>280</v>
      </c>
      <c r="H29" t="s">
        <v>238</v>
      </c>
      <c r="I29" t="s">
        <v>277</v>
      </c>
      <c r="J29" t="s">
        <v>281</v>
      </c>
      <c r="K29" t="s">
        <v>282</v>
      </c>
      <c r="L29" t="s">
        <v>238</v>
      </c>
      <c r="M29" t="s">
        <v>434</v>
      </c>
    </row>
    <row r="30" spans="1:13" ht="18" customHeight="1">
      <c r="A30" t="s">
        <v>283</v>
      </c>
      <c r="B30" t="s">
        <v>284</v>
      </c>
      <c r="E30" t="s">
        <v>157</v>
      </c>
      <c r="F30" t="s">
        <v>285</v>
      </c>
      <c r="G30" t="s">
        <v>286</v>
      </c>
      <c r="H30" t="s">
        <v>238</v>
      </c>
      <c r="I30" t="s">
        <v>287</v>
      </c>
      <c r="J30" t="s">
        <v>288</v>
      </c>
      <c r="K30" t="s">
        <v>289</v>
      </c>
      <c r="L30" t="s">
        <v>238</v>
      </c>
      <c r="M30" t="s">
        <v>434</v>
      </c>
    </row>
    <row r="31" spans="1:13" ht="18" customHeight="1">
      <c r="A31" t="s">
        <v>290</v>
      </c>
      <c r="B31" t="s">
        <v>284</v>
      </c>
      <c r="E31" t="s">
        <v>166</v>
      </c>
      <c r="F31" t="s">
        <v>291</v>
      </c>
      <c r="G31" t="s">
        <v>292</v>
      </c>
      <c r="H31" t="s">
        <v>238</v>
      </c>
      <c r="I31" t="s">
        <v>287</v>
      </c>
      <c r="J31" t="s">
        <v>293</v>
      </c>
      <c r="K31" t="s">
        <v>294</v>
      </c>
      <c r="L31" t="s">
        <v>238</v>
      </c>
      <c r="M31" t="s">
        <v>434</v>
      </c>
    </row>
    <row r="32" spans="1:13" ht="18" customHeight="1">
      <c r="A32" t="s">
        <v>974</v>
      </c>
    </row>
    <row r="33" spans="1:12" ht="18" customHeight="1">
      <c r="A33" t="s">
        <v>295</v>
      </c>
      <c r="F33" t="s">
        <v>135</v>
      </c>
      <c r="G33" t="s">
        <v>135</v>
      </c>
      <c r="H33" t="s">
        <v>196</v>
      </c>
      <c r="I33" t="s">
        <v>209</v>
      </c>
      <c r="L33" t="s">
        <v>196</v>
      </c>
    </row>
    <row r="34" spans="1:12" ht="18" customHeight="1">
      <c r="A34" t="s">
        <v>296</v>
      </c>
      <c r="F34" t="s">
        <v>168</v>
      </c>
      <c r="H34" t="s">
        <v>220</v>
      </c>
      <c r="I34" t="s">
        <v>221</v>
      </c>
      <c r="L34" t="s">
        <v>220</v>
      </c>
    </row>
    <row r="35" spans="1:12" ht="18" customHeight="1">
      <c r="F35" t="s">
        <v>172</v>
      </c>
    </row>
    <row r="36" spans="1:12" ht="18" customHeight="1">
      <c r="F36" t="s">
        <v>178</v>
      </c>
    </row>
    <row r="37" spans="1:12" ht="18" customHeight="1">
      <c r="F37" t="s">
        <v>183</v>
      </c>
    </row>
    <row r="38" spans="1:12" ht="18" customHeight="1">
      <c r="F38" t="s">
        <v>189</v>
      </c>
    </row>
    <row r="39" spans="1:12" ht="18" customHeight="1">
      <c r="F39" t="s">
        <v>195</v>
      </c>
    </row>
    <row r="40" spans="1:12" ht="18" customHeight="1">
      <c r="F40" t="s">
        <v>200</v>
      </c>
    </row>
    <row r="41" spans="1:12" ht="18" customHeight="1">
      <c r="F41" t="s">
        <v>203</v>
      </c>
    </row>
    <row r="42" spans="1:12" ht="18" customHeight="1">
      <c r="F42" t="s">
        <v>188</v>
      </c>
    </row>
    <row r="43" spans="1:12" ht="18" customHeight="1">
      <c r="A43" t="s">
        <v>297</v>
      </c>
      <c r="G43" t="s">
        <v>286</v>
      </c>
      <c r="H43" t="s">
        <v>196</v>
      </c>
    </row>
    <row r="44" spans="1:12" ht="18" customHeight="1">
      <c r="G44" t="s">
        <v>292</v>
      </c>
    </row>
    <row r="45" spans="1:12" ht="18" customHeight="1">
      <c r="G45" t="s">
        <v>298</v>
      </c>
    </row>
    <row r="46" spans="1:12" ht="18" customHeight="1">
      <c r="G46" t="s">
        <v>299</v>
      </c>
    </row>
    <row r="47" spans="1:12" ht="18" customHeight="1">
      <c r="G47" t="s">
        <v>300</v>
      </c>
    </row>
    <row r="48" spans="1:12" ht="18" customHeight="1">
      <c r="G48" t="s">
        <v>139</v>
      </c>
    </row>
    <row r="49" spans="7:7" ht="18" customHeight="1">
      <c r="G49" t="s">
        <v>301</v>
      </c>
    </row>
    <row r="50" spans="7:7" ht="18" customHeight="1">
      <c r="G50" t="s">
        <v>302</v>
      </c>
    </row>
    <row r="51" spans="7:7" ht="18" customHeight="1">
      <c r="G51" t="s">
        <v>303</v>
      </c>
    </row>
    <row r="52" spans="7:7" ht="18" customHeight="1">
      <c r="G52" t="s">
        <v>304</v>
      </c>
    </row>
    <row r="53" spans="7:7" ht="18" customHeight="1">
      <c r="G53" t="s">
        <v>305</v>
      </c>
    </row>
    <row r="54" spans="7:7" ht="18" customHeight="1">
      <c r="G54" t="s">
        <v>306</v>
      </c>
    </row>
    <row r="55" spans="7:7" ht="18" customHeight="1">
      <c r="G55" t="s">
        <v>307</v>
      </c>
    </row>
    <row r="56" spans="7:7" ht="18" customHeight="1">
      <c r="G56" t="s">
        <v>308</v>
      </c>
    </row>
    <row r="57" spans="7:7" ht="18" customHeight="1">
      <c r="G57" t="s">
        <v>309</v>
      </c>
    </row>
    <row r="58" spans="7:7" ht="18" customHeight="1">
      <c r="G58" t="s">
        <v>310</v>
      </c>
    </row>
    <row r="59" spans="7:7" ht="18" customHeight="1">
      <c r="G59" t="s">
        <v>311</v>
      </c>
    </row>
    <row r="60" spans="7:7" ht="18" customHeight="1">
      <c r="G60" t="s">
        <v>312</v>
      </c>
    </row>
    <row r="61" spans="7:7" ht="18" customHeight="1">
      <c r="G61" t="s">
        <v>313</v>
      </c>
    </row>
    <row r="62" spans="7:7" ht="18" customHeight="1">
      <c r="G62" t="s">
        <v>314</v>
      </c>
    </row>
    <row r="63" spans="7:7" ht="18" customHeight="1">
      <c r="G63" t="s">
        <v>315</v>
      </c>
    </row>
    <row r="64" spans="7:7" ht="18" customHeight="1">
      <c r="G64" t="s">
        <v>316</v>
      </c>
    </row>
    <row r="65" spans="7:7" ht="18" customHeight="1">
      <c r="G65" t="s">
        <v>317</v>
      </c>
    </row>
    <row r="66" spans="7:7" ht="18" customHeight="1">
      <c r="G66" t="s">
        <v>318</v>
      </c>
    </row>
    <row r="67" spans="7:7" ht="18" customHeight="1">
      <c r="G67" t="s">
        <v>319</v>
      </c>
    </row>
    <row r="68" spans="7:7" ht="18" customHeight="1">
      <c r="G68" t="s">
        <v>320</v>
      </c>
    </row>
    <row r="69" spans="7:7" ht="18" customHeight="1">
      <c r="G69" t="s">
        <v>321</v>
      </c>
    </row>
    <row r="70" spans="7:7" ht="18" customHeight="1">
      <c r="G70" t="s">
        <v>322</v>
      </c>
    </row>
    <row r="71" spans="7:7" ht="18" customHeight="1">
      <c r="G71" t="s">
        <v>323</v>
      </c>
    </row>
    <row r="72" spans="7:7" ht="18" customHeight="1">
      <c r="G72" t="s">
        <v>324</v>
      </c>
    </row>
    <row r="73" spans="7:7" ht="18" customHeight="1">
      <c r="G73" t="s">
        <v>325</v>
      </c>
    </row>
    <row r="74" spans="7:7" ht="18" customHeight="1">
      <c r="G74" t="s">
        <v>326</v>
      </c>
    </row>
    <row r="75" spans="7:7" ht="18" customHeight="1">
      <c r="G75" t="s">
        <v>327</v>
      </c>
    </row>
    <row r="76" spans="7:7" ht="18" customHeight="1">
      <c r="G76" t="s">
        <v>328</v>
      </c>
    </row>
    <row r="77" spans="7:7" ht="18" customHeight="1">
      <c r="G77" t="s">
        <v>329</v>
      </c>
    </row>
    <row r="78" spans="7:7" ht="18" customHeight="1">
      <c r="G78" t="s">
        <v>330</v>
      </c>
    </row>
    <row r="79" spans="7:7" ht="18" customHeight="1">
      <c r="G79" t="s">
        <v>331</v>
      </c>
    </row>
    <row r="80" spans="7:7" ht="18" customHeight="1">
      <c r="G80" t="s">
        <v>332</v>
      </c>
    </row>
    <row r="81" spans="7:7" ht="18" customHeight="1">
      <c r="G81" t="s">
        <v>333</v>
      </c>
    </row>
    <row r="82" spans="7:7" ht="18" customHeight="1">
      <c r="G82" t="s">
        <v>334</v>
      </c>
    </row>
    <row r="83" spans="7:7" ht="18" customHeight="1">
      <c r="G83" t="s">
        <v>335</v>
      </c>
    </row>
    <row r="84" spans="7:7" ht="18" customHeight="1">
      <c r="G84" t="s">
        <v>336</v>
      </c>
    </row>
    <row r="85" spans="7:7" ht="18" customHeight="1">
      <c r="G85" t="s">
        <v>337</v>
      </c>
    </row>
    <row r="86" spans="7:7" ht="18" customHeight="1">
      <c r="G86" t="s">
        <v>338</v>
      </c>
    </row>
    <row r="87" spans="7:7" ht="18" customHeight="1">
      <c r="G87" t="s">
        <v>339</v>
      </c>
    </row>
    <row r="88" spans="7:7" ht="18" customHeight="1">
      <c r="G88" t="s">
        <v>340</v>
      </c>
    </row>
    <row r="89" spans="7:7" ht="18" customHeight="1">
      <c r="G89" t="s">
        <v>341</v>
      </c>
    </row>
    <row r="90" spans="7:7" ht="18" customHeight="1">
      <c r="G90" t="s">
        <v>342</v>
      </c>
    </row>
    <row r="91" spans="7:7" ht="18" customHeight="1">
      <c r="G91" t="s">
        <v>343</v>
      </c>
    </row>
    <row r="92" spans="7:7" ht="18" customHeight="1">
      <c r="G92" t="s">
        <v>344</v>
      </c>
    </row>
    <row r="93" spans="7:7" ht="18" customHeight="1">
      <c r="G93" t="s">
        <v>345</v>
      </c>
    </row>
    <row r="94" spans="7:7" ht="18" customHeight="1">
      <c r="G94" t="s">
        <v>346</v>
      </c>
    </row>
    <row r="95" spans="7:7" ht="18" customHeight="1">
      <c r="G95" t="s">
        <v>347</v>
      </c>
    </row>
    <row r="96" spans="7:7" ht="18" customHeight="1">
      <c r="G96" t="s">
        <v>348</v>
      </c>
    </row>
    <row r="97" spans="7:7" ht="18" customHeight="1">
      <c r="G97" t="s">
        <v>349</v>
      </c>
    </row>
    <row r="98" spans="7:7" ht="18" customHeight="1">
      <c r="G98" t="s">
        <v>350</v>
      </c>
    </row>
    <row r="99" spans="7:7" ht="18" customHeight="1">
      <c r="G99" t="s">
        <v>351</v>
      </c>
    </row>
    <row r="100" spans="7:7" ht="18" customHeight="1">
      <c r="G100" t="s">
        <v>352</v>
      </c>
    </row>
    <row r="101" spans="7:7" ht="18" customHeight="1">
      <c r="G101" t="s">
        <v>353</v>
      </c>
    </row>
    <row r="102" spans="7:7" ht="18" customHeight="1">
      <c r="G102" t="s">
        <v>354</v>
      </c>
    </row>
    <row r="103" spans="7:7" ht="18" customHeight="1">
      <c r="G103" t="s">
        <v>355</v>
      </c>
    </row>
    <row r="104" spans="7:7" ht="18" customHeight="1">
      <c r="G104" t="s">
        <v>356</v>
      </c>
    </row>
    <row r="105" spans="7:7" ht="18" customHeight="1">
      <c r="G105" t="s">
        <v>357</v>
      </c>
    </row>
    <row r="106" spans="7:7" ht="18" customHeight="1">
      <c r="G106" t="s">
        <v>358</v>
      </c>
    </row>
    <row r="107" spans="7:7" ht="18" customHeight="1">
      <c r="G107" t="s">
        <v>359</v>
      </c>
    </row>
    <row r="108" spans="7:7" ht="18" customHeight="1">
      <c r="G108" t="s">
        <v>360</v>
      </c>
    </row>
    <row r="109" spans="7:7" ht="18" customHeight="1">
      <c r="G109" t="s">
        <v>361</v>
      </c>
    </row>
    <row r="110" spans="7:7" ht="18" customHeight="1">
      <c r="G110" t="s">
        <v>362</v>
      </c>
    </row>
    <row r="111" spans="7:7" ht="18" customHeight="1">
      <c r="G111" t="s">
        <v>363</v>
      </c>
    </row>
    <row r="112" spans="7:7" ht="18" customHeight="1">
      <c r="G112" t="s">
        <v>364</v>
      </c>
    </row>
    <row r="113" spans="7:7" ht="18" customHeight="1">
      <c r="G113" t="s">
        <v>365</v>
      </c>
    </row>
    <row r="114" spans="7:7" ht="18" customHeight="1">
      <c r="G114" t="s">
        <v>366</v>
      </c>
    </row>
    <row r="115" spans="7:7" ht="18" customHeight="1">
      <c r="G115" t="s">
        <v>367</v>
      </c>
    </row>
    <row r="116" spans="7:7" ht="18" customHeight="1">
      <c r="G116" t="s">
        <v>368</v>
      </c>
    </row>
    <row r="117" spans="7:7" ht="18" customHeight="1">
      <c r="G117" t="s">
        <v>369</v>
      </c>
    </row>
    <row r="118" spans="7:7" ht="18" customHeight="1">
      <c r="G118" t="s">
        <v>370</v>
      </c>
    </row>
    <row r="119" spans="7:7" ht="18" customHeight="1">
      <c r="G119" t="s">
        <v>371</v>
      </c>
    </row>
    <row r="120" spans="7:7" ht="18" customHeight="1">
      <c r="G120" t="s">
        <v>372</v>
      </c>
    </row>
    <row r="121" spans="7:7" ht="18" customHeight="1">
      <c r="G121" t="s">
        <v>373</v>
      </c>
    </row>
    <row r="122" spans="7:7" ht="18" customHeight="1">
      <c r="G122" t="s">
        <v>374</v>
      </c>
    </row>
    <row r="123" spans="7:7" ht="18" customHeight="1">
      <c r="G123" t="s">
        <v>375</v>
      </c>
    </row>
    <row r="124" spans="7:7" ht="18" customHeight="1">
      <c r="G124" t="s">
        <v>376</v>
      </c>
    </row>
    <row r="125" spans="7:7" ht="18" customHeight="1">
      <c r="G125" t="s">
        <v>377</v>
      </c>
    </row>
    <row r="126" spans="7:7" ht="18" customHeight="1">
      <c r="G126" t="s">
        <v>378</v>
      </c>
    </row>
    <row r="127" spans="7:7" ht="18" customHeight="1">
      <c r="G127" t="s">
        <v>379</v>
      </c>
    </row>
    <row r="128" spans="7:7" ht="18" customHeight="1">
      <c r="G128" t="s">
        <v>380</v>
      </c>
    </row>
    <row r="129" spans="7:7" ht="18" customHeight="1">
      <c r="G129" t="s">
        <v>381</v>
      </c>
    </row>
    <row r="130" spans="7:7" ht="18" customHeight="1">
      <c r="G130" t="s">
        <v>382</v>
      </c>
    </row>
    <row r="131" spans="7:7" ht="18" customHeight="1">
      <c r="G131" t="s">
        <v>383</v>
      </c>
    </row>
    <row r="132" spans="7:7" ht="18" customHeight="1">
      <c r="G132" t="s">
        <v>384</v>
      </c>
    </row>
    <row r="133" spans="7:7" ht="18" customHeight="1">
      <c r="G133" t="s">
        <v>385</v>
      </c>
    </row>
    <row r="134" spans="7:7" ht="18" customHeight="1">
      <c r="G134" t="s">
        <v>386</v>
      </c>
    </row>
    <row r="135" spans="7:7" ht="18" customHeight="1">
      <c r="G135" t="s">
        <v>387</v>
      </c>
    </row>
    <row r="136" spans="7:7" ht="18" customHeight="1">
      <c r="G136" t="s">
        <v>388</v>
      </c>
    </row>
    <row r="137" spans="7:7" ht="18" customHeight="1">
      <c r="G137" t="s">
        <v>389</v>
      </c>
    </row>
    <row r="138" spans="7:7" ht="18" customHeight="1">
      <c r="G138" t="s">
        <v>390</v>
      </c>
    </row>
    <row r="139" spans="7:7" ht="18" customHeight="1">
      <c r="G139" t="s">
        <v>391</v>
      </c>
    </row>
    <row r="140" spans="7:7" ht="18" customHeight="1">
      <c r="G140" t="s">
        <v>392</v>
      </c>
    </row>
    <row r="141" spans="7:7" ht="18" customHeight="1">
      <c r="G141" t="s">
        <v>393</v>
      </c>
    </row>
    <row r="142" spans="7:7" ht="18" customHeight="1">
      <c r="G142" t="s">
        <v>394</v>
      </c>
    </row>
    <row r="143" spans="7:7" ht="18" customHeight="1">
      <c r="G143" t="s">
        <v>395</v>
      </c>
    </row>
    <row r="144" spans="7:7" ht="18" customHeight="1">
      <c r="G144" t="s">
        <v>396</v>
      </c>
    </row>
    <row r="145" spans="7:7" ht="18" customHeight="1">
      <c r="G145" t="s">
        <v>397</v>
      </c>
    </row>
    <row r="146" spans="7:7" ht="18" customHeight="1">
      <c r="G146" t="s">
        <v>398</v>
      </c>
    </row>
    <row r="147" spans="7:7" ht="18" customHeight="1">
      <c r="G147" t="s">
        <v>399</v>
      </c>
    </row>
    <row r="148" spans="7:7" ht="18" customHeight="1">
      <c r="G148" t="s">
        <v>400</v>
      </c>
    </row>
    <row r="149" spans="7:7" ht="18" customHeight="1">
      <c r="G149" t="s">
        <v>401</v>
      </c>
    </row>
    <row r="150" spans="7:7" ht="18" customHeight="1">
      <c r="G150" t="s">
        <v>402</v>
      </c>
    </row>
    <row r="151" spans="7:7" ht="18" customHeight="1">
      <c r="G151" t="s">
        <v>403</v>
      </c>
    </row>
    <row r="152" spans="7:7" ht="18" customHeight="1">
      <c r="G152" t="s">
        <v>404</v>
      </c>
    </row>
    <row r="153" spans="7:7" ht="18" customHeight="1">
      <c r="G153" t="s">
        <v>405</v>
      </c>
    </row>
    <row r="154" spans="7:7" ht="18" customHeight="1">
      <c r="G154" t="s">
        <v>406</v>
      </c>
    </row>
    <row r="155" spans="7:7" ht="18" customHeight="1">
      <c r="G155" t="s">
        <v>407</v>
      </c>
    </row>
    <row r="156" spans="7:7" ht="18" customHeight="1">
      <c r="G156" t="s">
        <v>408</v>
      </c>
    </row>
    <row r="157" spans="7:7" ht="18" customHeight="1">
      <c r="G157" t="s">
        <v>409</v>
      </c>
    </row>
    <row r="158" spans="7:7" ht="18" customHeight="1">
      <c r="G158" t="s">
        <v>410</v>
      </c>
    </row>
    <row r="159" spans="7:7" ht="18" customHeight="1">
      <c r="G159" t="s">
        <v>411</v>
      </c>
    </row>
    <row r="160" spans="7:7" ht="18" customHeight="1">
      <c r="G160" t="s">
        <v>412</v>
      </c>
    </row>
    <row r="161" spans="7:7" ht="18" customHeight="1">
      <c r="G161" t="s">
        <v>413</v>
      </c>
    </row>
    <row r="162" spans="7:7" ht="18" customHeight="1">
      <c r="G162" t="s">
        <v>414</v>
      </c>
    </row>
    <row r="163" spans="7:7" ht="18" customHeight="1">
      <c r="G163" t="s">
        <v>415</v>
      </c>
    </row>
    <row r="164" spans="7:7" ht="18" customHeight="1">
      <c r="G164" t="s">
        <v>416</v>
      </c>
    </row>
    <row r="165" spans="7:7" ht="18" customHeight="1">
      <c r="G165" t="s">
        <v>417</v>
      </c>
    </row>
    <row r="166" spans="7:7" ht="18" customHeight="1">
      <c r="G166" t="s">
        <v>418</v>
      </c>
    </row>
    <row r="167" spans="7:7" ht="18" customHeight="1">
      <c r="G167" t="s">
        <v>419</v>
      </c>
    </row>
    <row r="168" spans="7:7" ht="18" customHeight="1">
      <c r="G168" t="s">
        <v>420</v>
      </c>
    </row>
    <row r="169" spans="7:7" ht="18" customHeight="1">
      <c r="G169" t="s">
        <v>421</v>
      </c>
    </row>
    <row r="170" spans="7:7" ht="18" customHeight="1">
      <c r="G170" t="s">
        <v>422</v>
      </c>
    </row>
    <row r="171" spans="7:7" ht="18" customHeight="1">
      <c r="G171" t="s">
        <v>423</v>
      </c>
    </row>
    <row r="172" spans="7:7" ht="18" customHeight="1">
      <c r="G172" t="s">
        <v>424</v>
      </c>
    </row>
    <row r="173" spans="7:7" ht="18" customHeight="1">
      <c r="G173" t="s">
        <v>425</v>
      </c>
    </row>
    <row r="174" spans="7:7" ht="18" customHeight="1">
      <c r="G174" t="s">
        <v>426</v>
      </c>
    </row>
    <row r="175" spans="7:7" ht="18" customHeight="1">
      <c r="G175" t="s">
        <v>427</v>
      </c>
    </row>
    <row r="176" spans="7:7" ht="18" customHeight="1">
      <c r="G176" t="s">
        <v>428</v>
      </c>
    </row>
    <row r="177" spans="7:7" ht="18" customHeight="1">
      <c r="G177" t="s">
        <v>429</v>
      </c>
    </row>
    <row r="178" spans="7:7" ht="18" customHeight="1">
      <c r="G178" t="s">
        <v>430</v>
      </c>
    </row>
    <row r="179" spans="7:7" ht="18" customHeight="1">
      <c r="G179" t="s">
        <v>431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G617"/>
  <sheetViews>
    <sheetView workbookViewId="0">
      <pane xSplit="10" ySplit="4" topLeftCell="K220" activePane="bottomRight" state="frozen"/>
      <selection pane="topRight" activeCell="K1" sqref="K1"/>
      <selection pane="bottomLeft" activeCell="A5" sqref="A5"/>
      <selection pane="bottomRight" activeCell="E238" sqref="E238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436</v>
      </c>
      <c r="B1" s="25" t="s">
        <v>1428</v>
      </c>
      <c r="C1" s="25" t="s">
        <v>1499</v>
      </c>
      <c r="D1" s="25" t="s">
        <v>1500</v>
      </c>
      <c r="E1" s="25" t="s">
        <v>1501</v>
      </c>
      <c r="F1" s="25" t="s">
        <v>1502</v>
      </c>
      <c r="G1" s="25" t="s">
        <v>1503</v>
      </c>
      <c r="H1" s="25" t="s">
        <v>1504</v>
      </c>
      <c r="I1" s="25" t="s">
        <v>1505</v>
      </c>
      <c r="J1" s="25" t="s">
        <v>1506</v>
      </c>
      <c r="K1" s="25" t="s">
        <v>1507</v>
      </c>
      <c r="L1" s="25" t="s">
        <v>1448</v>
      </c>
      <c r="M1" s="25" t="s">
        <v>1436</v>
      </c>
      <c r="N1" s="25" t="s">
        <v>1508</v>
      </c>
      <c r="O1" s="25" t="s">
        <v>1452</v>
      </c>
      <c r="P1" s="25" t="s">
        <v>1509</v>
      </c>
      <c r="Q1" s="25" t="s">
        <v>1453</v>
      </c>
      <c r="R1" s="25" t="s">
        <v>1510</v>
      </c>
      <c r="S1" s="25" t="s">
        <v>126</v>
      </c>
      <c r="T1" s="25" t="s">
        <v>1511</v>
      </c>
      <c r="U1" s="25" t="s">
        <v>1429</v>
      </c>
      <c r="V1" s="25" t="s">
        <v>1432</v>
      </c>
      <c r="W1" s="25" t="s">
        <v>1450</v>
      </c>
      <c r="X1" s="25" t="s">
        <v>1512</v>
      </c>
      <c r="Y1" s="25" t="s">
        <v>1490</v>
      </c>
      <c r="Z1" s="25" t="s">
        <v>1513</v>
      </c>
      <c r="AA1" s="25" t="s">
        <v>1514</v>
      </c>
      <c r="AB1" s="25" t="s">
        <v>1515</v>
      </c>
      <c r="AC1" s="25" t="s">
        <v>1516</v>
      </c>
      <c r="AD1" s="25" t="s">
        <v>1517</v>
      </c>
      <c r="AE1" s="25" t="s">
        <v>1518</v>
      </c>
      <c r="AF1" s="25" t="s">
        <v>1519</v>
      </c>
      <c r="AG1" s="25" t="s">
        <v>1520</v>
      </c>
    </row>
    <row r="2" spans="1:33">
      <c r="A2" s="25" t="s">
        <v>3199</v>
      </c>
      <c r="B2" s="25" t="s">
        <v>3200</v>
      </c>
      <c r="C2" s="25" t="s">
        <v>1666</v>
      </c>
      <c r="D2" s="25" t="s">
        <v>11</v>
      </c>
      <c r="E2" s="25" t="s">
        <v>11</v>
      </c>
      <c r="F2" s="25" t="s">
        <v>11</v>
      </c>
      <c r="G2" s="25" t="s">
        <v>11</v>
      </c>
      <c r="H2" s="25" t="s">
        <v>3201</v>
      </c>
      <c r="I2" s="25" t="s">
        <v>11</v>
      </c>
      <c r="J2" s="25" t="s">
        <v>11</v>
      </c>
      <c r="K2" s="25" t="s">
        <v>11</v>
      </c>
      <c r="L2" s="25" t="s">
        <v>1721</v>
      </c>
      <c r="M2" s="25" t="s">
        <v>11</v>
      </c>
      <c r="N2" s="25" t="s">
        <v>11</v>
      </c>
      <c r="O2" s="25" t="s">
        <v>11</v>
      </c>
      <c r="P2" s="25" t="s">
        <v>11</v>
      </c>
      <c r="Q2" s="25" t="s">
        <v>11</v>
      </c>
      <c r="R2" s="25" t="s">
        <v>11</v>
      </c>
      <c r="S2" s="25" t="s">
        <v>11</v>
      </c>
      <c r="T2" s="25" t="s">
        <v>1786</v>
      </c>
      <c r="U2" s="25" t="s">
        <v>17</v>
      </c>
      <c r="V2" s="25" t="s">
        <v>11</v>
      </c>
      <c r="W2" s="25" t="s">
        <v>11</v>
      </c>
      <c r="X2" s="25">
        <v>0</v>
      </c>
      <c r="Y2" s="25" t="s">
        <v>11</v>
      </c>
      <c r="Z2" s="25" t="s">
        <v>1664</v>
      </c>
      <c r="AA2" s="25" t="s">
        <v>11</v>
      </c>
      <c r="AB2" s="25" t="s">
        <v>11</v>
      </c>
      <c r="AC2" s="25" t="s">
        <v>11</v>
      </c>
      <c r="AD2" s="25">
        <v>400</v>
      </c>
      <c r="AE2" s="25">
        <v>0</v>
      </c>
      <c r="AF2" s="25">
        <v>3124.89</v>
      </c>
      <c r="AG2" s="25" t="s">
        <v>5022</v>
      </c>
    </row>
    <row r="3" spans="1:33">
      <c r="A3" s="25" t="s">
        <v>3946</v>
      </c>
      <c r="B3" s="25" t="s">
        <v>3947</v>
      </c>
      <c r="C3" s="25" t="s">
        <v>1666</v>
      </c>
      <c r="D3" s="25" t="s">
        <v>11</v>
      </c>
      <c r="E3" s="25" t="s">
        <v>11</v>
      </c>
      <c r="F3" s="25" t="s">
        <v>11</v>
      </c>
      <c r="G3" s="25" t="s">
        <v>11</v>
      </c>
      <c r="H3" s="25" t="s">
        <v>3948</v>
      </c>
      <c r="I3" s="212" t="s">
        <v>1672</v>
      </c>
      <c r="J3" s="25" t="s">
        <v>11</v>
      </c>
      <c r="K3" s="25" t="s">
        <v>1683</v>
      </c>
      <c r="L3" s="25" t="s">
        <v>1721</v>
      </c>
      <c r="M3" s="25" t="s">
        <v>11</v>
      </c>
      <c r="N3" s="25" t="s">
        <v>11</v>
      </c>
      <c r="O3" s="25" t="s">
        <v>11</v>
      </c>
      <c r="P3" s="25" t="s">
        <v>11</v>
      </c>
      <c r="Q3" s="25" t="s">
        <v>3948</v>
      </c>
      <c r="R3" s="25" t="s">
        <v>11</v>
      </c>
      <c r="S3" s="25" t="s">
        <v>11</v>
      </c>
      <c r="T3" s="25" t="s">
        <v>1742</v>
      </c>
      <c r="U3" s="25" t="s">
        <v>1687</v>
      </c>
      <c r="V3" s="25" t="s">
        <v>11</v>
      </c>
      <c r="W3" s="25" t="s">
        <v>11</v>
      </c>
      <c r="X3" s="25">
        <v>0</v>
      </c>
      <c r="Y3" s="25" t="s">
        <v>11</v>
      </c>
      <c r="Z3" s="25" t="s">
        <v>1664</v>
      </c>
      <c r="AA3" s="25" t="s">
        <v>11</v>
      </c>
      <c r="AB3" s="25" t="s">
        <v>11</v>
      </c>
      <c r="AC3" s="25" t="s">
        <v>11</v>
      </c>
      <c r="AD3" s="25">
        <v>0</v>
      </c>
      <c r="AE3" s="25">
        <v>0</v>
      </c>
      <c r="AF3" s="25">
        <v>960</v>
      </c>
      <c r="AG3" s="25" t="s">
        <v>1160</v>
      </c>
    </row>
    <row r="4" spans="1:33">
      <c r="A4" s="25" t="s">
        <v>3422</v>
      </c>
      <c r="B4" s="25" t="s">
        <v>3423</v>
      </c>
      <c r="C4" s="25" t="s">
        <v>1666</v>
      </c>
      <c r="D4" s="25" t="s">
        <v>11</v>
      </c>
      <c r="E4" s="25" t="s">
        <v>11</v>
      </c>
      <c r="F4" s="25" t="s">
        <v>3424</v>
      </c>
      <c r="G4" s="25" t="s">
        <v>1688</v>
      </c>
      <c r="H4" s="25" t="s">
        <v>3425</v>
      </c>
      <c r="I4" s="25" t="s">
        <v>1667</v>
      </c>
      <c r="J4" s="25" t="s">
        <v>1721</v>
      </c>
      <c r="K4" s="25" t="s">
        <v>1662</v>
      </c>
      <c r="L4" s="25" t="s">
        <v>1721</v>
      </c>
      <c r="M4" s="25" t="s">
        <v>11</v>
      </c>
      <c r="N4" s="25" t="s">
        <v>11</v>
      </c>
      <c r="O4" s="25" t="s">
        <v>11</v>
      </c>
      <c r="P4" s="25" t="s">
        <v>11</v>
      </c>
      <c r="Q4" s="25" t="s">
        <v>3425</v>
      </c>
      <c r="R4" s="25" t="s">
        <v>11</v>
      </c>
      <c r="S4" s="25" t="s">
        <v>11</v>
      </c>
      <c r="T4" s="25" t="s">
        <v>1804</v>
      </c>
      <c r="U4" s="25" t="s">
        <v>10</v>
      </c>
      <c r="V4" s="25" t="s">
        <v>1671</v>
      </c>
      <c r="W4" s="25" t="s">
        <v>11</v>
      </c>
      <c r="X4" s="25">
        <v>0</v>
      </c>
      <c r="Y4" s="25" t="s">
        <v>11</v>
      </c>
      <c r="Z4" s="25" t="s">
        <v>1664</v>
      </c>
      <c r="AA4" s="25" t="s">
        <v>11</v>
      </c>
      <c r="AB4" s="25" t="s">
        <v>11</v>
      </c>
      <c r="AC4" s="25" t="s">
        <v>11</v>
      </c>
      <c r="AD4" s="25">
        <v>0</v>
      </c>
      <c r="AE4" s="25">
        <v>0</v>
      </c>
      <c r="AF4" s="25">
        <v>1880</v>
      </c>
      <c r="AG4" s="25" t="s">
        <v>1679</v>
      </c>
    </row>
    <row r="5" spans="1:33">
      <c r="A5" s="25" t="s">
        <v>3562</v>
      </c>
      <c r="B5" s="25" t="s">
        <v>3563</v>
      </c>
      <c r="C5" s="25" t="s">
        <v>1666</v>
      </c>
      <c r="D5" s="25" t="s">
        <v>11</v>
      </c>
      <c r="E5" s="25" t="s">
        <v>11</v>
      </c>
      <c r="F5" s="25" t="s">
        <v>3564</v>
      </c>
      <c r="G5" s="25" t="s">
        <v>116</v>
      </c>
      <c r="H5" s="25" t="s">
        <v>3565</v>
      </c>
      <c r="I5" s="25" t="s">
        <v>1672</v>
      </c>
      <c r="J5" s="25" t="s">
        <v>11</v>
      </c>
      <c r="K5" s="25" t="s">
        <v>1683</v>
      </c>
      <c r="L5" s="25" t="s">
        <v>1721</v>
      </c>
      <c r="M5" s="25" t="s">
        <v>11</v>
      </c>
      <c r="N5" s="25" t="s">
        <v>11</v>
      </c>
      <c r="O5" s="25" t="s">
        <v>11</v>
      </c>
      <c r="P5" s="25" t="s">
        <v>11</v>
      </c>
      <c r="Q5" s="25" t="s">
        <v>3565</v>
      </c>
      <c r="R5" s="25" t="s">
        <v>11</v>
      </c>
      <c r="S5" s="25" t="s">
        <v>11</v>
      </c>
      <c r="T5" s="25" t="s">
        <v>3566</v>
      </c>
      <c r="U5" s="25" t="s">
        <v>12</v>
      </c>
      <c r="V5" s="25" t="s">
        <v>1680</v>
      </c>
      <c r="W5" s="25" t="s">
        <v>11</v>
      </c>
      <c r="X5" s="25">
        <v>0</v>
      </c>
      <c r="Y5" s="25" t="s">
        <v>11</v>
      </c>
      <c r="Z5" s="25" t="s">
        <v>1664</v>
      </c>
      <c r="AA5" s="25" t="s">
        <v>11</v>
      </c>
      <c r="AB5" s="25" t="s">
        <v>11</v>
      </c>
      <c r="AC5" s="25" t="s">
        <v>11</v>
      </c>
      <c r="AD5" s="25">
        <v>280</v>
      </c>
      <c r="AE5" s="25">
        <v>0</v>
      </c>
      <c r="AF5" s="25">
        <v>3316</v>
      </c>
      <c r="AG5" s="25" t="s">
        <v>1738</v>
      </c>
    </row>
    <row r="6" spans="1:33">
      <c r="A6" s="25" t="s">
        <v>5023</v>
      </c>
      <c r="B6" s="25" t="s">
        <v>5024</v>
      </c>
      <c r="C6" s="25" t="s">
        <v>1661</v>
      </c>
      <c r="D6" s="25" t="s">
        <v>11</v>
      </c>
      <c r="E6" s="25" t="s">
        <v>11</v>
      </c>
      <c r="F6" s="25" t="s">
        <v>11</v>
      </c>
      <c r="G6" s="25" t="s">
        <v>11</v>
      </c>
      <c r="H6" s="25" t="s">
        <v>5025</v>
      </c>
      <c r="I6" s="25" t="s">
        <v>1672</v>
      </c>
      <c r="J6" s="25" t="s">
        <v>1721</v>
      </c>
      <c r="K6" s="25" t="s">
        <v>5026</v>
      </c>
      <c r="L6" s="25" t="s">
        <v>1721</v>
      </c>
      <c r="M6" s="25" t="s">
        <v>11</v>
      </c>
      <c r="N6" s="25" t="s">
        <v>11</v>
      </c>
      <c r="O6" s="25" t="s">
        <v>11</v>
      </c>
      <c r="P6" s="25" t="s">
        <v>11</v>
      </c>
      <c r="Q6" s="25" t="s">
        <v>11</v>
      </c>
      <c r="R6" s="25" t="s">
        <v>11</v>
      </c>
      <c r="S6" s="25" t="s">
        <v>11</v>
      </c>
      <c r="T6" s="25" t="s">
        <v>5027</v>
      </c>
      <c r="U6" s="25" t="s">
        <v>1686</v>
      </c>
      <c r="V6" s="25" t="s">
        <v>11</v>
      </c>
      <c r="W6" s="25" t="s">
        <v>11</v>
      </c>
      <c r="X6" s="25">
        <v>0</v>
      </c>
      <c r="Y6" s="25" t="s">
        <v>11</v>
      </c>
      <c r="Z6" s="25" t="s">
        <v>1664</v>
      </c>
      <c r="AA6" s="25" t="s">
        <v>11</v>
      </c>
      <c r="AB6" s="25" t="s">
        <v>11</v>
      </c>
      <c r="AC6" s="25" t="s">
        <v>11</v>
      </c>
      <c r="AD6" s="25">
        <v>230</v>
      </c>
      <c r="AE6" s="25">
        <v>0</v>
      </c>
      <c r="AF6" s="25">
        <v>980</v>
      </c>
      <c r="AG6" s="25" t="s">
        <v>1674</v>
      </c>
    </row>
    <row r="7" spans="1:33">
      <c r="A7" s="25" t="s">
        <v>2261</v>
      </c>
      <c r="B7" s="25" t="s">
        <v>2262</v>
      </c>
      <c r="C7" s="25" t="s">
        <v>1661</v>
      </c>
      <c r="D7" s="25" t="s">
        <v>11</v>
      </c>
      <c r="E7" s="25" t="s">
        <v>11</v>
      </c>
      <c r="F7" s="25" t="s">
        <v>11</v>
      </c>
      <c r="G7" s="25" t="s">
        <v>11</v>
      </c>
      <c r="H7" s="25" t="s">
        <v>2263</v>
      </c>
      <c r="I7" s="25" t="s">
        <v>11</v>
      </c>
      <c r="J7" s="25" t="s">
        <v>11</v>
      </c>
      <c r="K7" s="25" t="s">
        <v>11</v>
      </c>
      <c r="L7" s="25" t="s">
        <v>1721</v>
      </c>
      <c r="M7" s="25" t="s">
        <v>11</v>
      </c>
      <c r="N7" s="25" t="s">
        <v>11</v>
      </c>
      <c r="O7" s="25" t="s">
        <v>11</v>
      </c>
      <c r="P7" s="25" t="s">
        <v>11</v>
      </c>
      <c r="Q7" s="25" t="s">
        <v>11</v>
      </c>
      <c r="R7" s="25" t="s">
        <v>11</v>
      </c>
      <c r="S7" s="25" t="s">
        <v>11</v>
      </c>
      <c r="T7" s="211" t="s">
        <v>1726</v>
      </c>
      <c r="U7" s="211" t="s">
        <v>14</v>
      </c>
      <c r="V7" s="25" t="s">
        <v>11</v>
      </c>
      <c r="W7" s="25" t="s">
        <v>11</v>
      </c>
      <c r="X7" s="25">
        <v>0</v>
      </c>
      <c r="Y7" s="25" t="s">
        <v>11</v>
      </c>
      <c r="Z7" s="25" t="s">
        <v>1664</v>
      </c>
      <c r="AA7" s="25" t="s">
        <v>11</v>
      </c>
      <c r="AB7" s="25" t="s">
        <v>11</v>
      </c>
      <c r="AC7" s="25" t="s">
        <v>11</v>
      </c>
      <c r="AD7" s="25">
        <v>0</v>
      </c>
      <c r="AE7" s="25">
        <v>0</v>
      </c>
      <c r="AF7" s="25">
        <v>21937.5</v>
      </c>
      <c r="AG7" s="25" t="s">
        <v>5028</v>
      </c>
    </row>
    <row r="8" spans="1:33">
      <c r="A8" s="25" t="s">
        <v>1748</v>
      </c>
      <c r="B8" s="25" t="s">
        <v>1749</v>
      </c>
      <c r="C8" s="25" t="s">
        <v>1661</v>
      </c>
      <c r="D8" s="25" t="s">
        <v>11</v>
      </c>
      <c r="E8" s="25" t="s">
        <v>11</v>
      </c>
      <c r="F8" s="25" t="s">
        <v>1750</v>
      </c>
      <c r="G8" s="25" t="s">
        <v>1751</v>
      </c>
      <c r="H8" s="25" t="s">
        <v>1752</v>
      </c>
      <c r="I8" s="25" t="s">
        <v>1672</v>
      </c>
      <c r="J8" s="25" t="s">
        <v>11</v>
      </c>
      <c r="K8" s="25" t="s">
        <v>1753</v>
      </c>
      <c r="L8" s="25" t="s">
        <v>1721</v>
      </c>
      <c r="M8" s="25" t="s">
        <v>11</v>
      </c>
      <c r="N8" s="25" t="s">
        <v>11</v>
      </c>
      <c r="O8" s="25" t="s">
        <v>1754</v>
      </c>
      <c r="P8" s="25" t="s">
        <v>11</v>
      </c>
      <c r="Q8" s="25" t="s">
        <v>1752</v>
      </c>
      <c r="R8" s="25" t="s">
        <v>11</v>
      </c>
      <c r="S8" s="25" t="s">
        <v>11</v>
      </c>
      <c r="T8" s="25" t="s">
        <v>1755</v>
      </c>
      <c r="U8" s="25" t="s">
        <v>1669</v>
      </c>
      <c r="V8" s="25" t="s">
        <v>1663</v>
      </c>
      <c r="W8" s="25" t="s">
        <v>11</v>
      </c>
      <c r="X8" s="25">
        <v>0</v>
      </c>
      <c r="Y8" s="25" t="s">
        <v>11</v>
      </c>
      <c r="Z8" s="25" t="s">
        <v>1664</v>
      </c>
      <c r="AA8" s="25" t="s">
        <v>11</v>
      </c>
      <c r="AB8" s="25" t="s">
        <v>11</v>
      </c>
      <c r="AC8" s="25" t="s">
        <v>11</v>
      </c>
      <c r="AD8" s="25">
        <v>0</v>
      </c>
      <c r="AE8" s="25">
        <v>0</v>
      </c>
      <c r="AF8" s="25">
        <v>18344.57</v>
      </c>
      <c r="AG8" s="25" t="s">
        <v>5029</v>
      </c>
    </row>
    <row r="9" spans="1:33">
      <c r="A9" s="25" t="s">
        <v>3803</v>
      </c>
      <c r="B9" s="25" t="s">
        <v>3804</v>
      </c>
      <c r="C9" s="25" t="s">
        <v>1666</v>
      </c>
      <c r="D9" s="25" t="s">
        <v>11</v>
      </c>
      <c r="E9" s="25" t="s">
        <v>11</v>
      </c>
      <c r="F9" s="25" t="s">
        <v>3805</v>
      </c>
      <c r="G9" s="25" t="s">
        <v>1730</v>
      </c>
      <c r="H9" s="25" t="s">
        <v>3806</v>
      </c>
      <c r="I9" s="25" t="s">
        <v>1672</v>
      </c>
      <c r="J9" s="25" t="s">
        <v>1721</v>
      </c>
      <c r="K9" s="25" t="s">
        <v>1955</v>
      </c>
      <c r="L9" s="25" t="s">
        <v>1350</v>
      </c>
      <c r="M9" s="25" t="s">
        <v>11</v>
      </c>
      <c r="N9" s="25" t="s">
        <v>11</v>
      </c>
      <c r="O9" s="25" t="s">
        <v>11</v>
      </c>
      <c r="P9" s="25" t="s">
        <v>11</v>
      </c>
      <c r="Q9" s="25" t="s">
        <v>3806</v>
      </c>
      <c r="R9" s="25" t="s">
        <v>11</v>
      </c>
      <c r="S9" s="25" t="s">
        <v>11</v>
      </c>
      <c r="T9" s="25" t="s">
        <v>1726</v>
      </c>
      <c r="U9" s="25" t="s">
        <v>16</v>
      </c>
      <c r="V9" s="25" t="s">
        <v>119</v>
      </c>
      <c r="W9" s="25" t="s">
        <v>11</v>
      </c>
      <c r="X9" s="25">
        <v>0</v>
      </c>
      <c r="Y9" s="25" t="s">
        <v>11</v>
      </c>
      <c r="Z9" s="25" t="s">
        <v>1664</v>
      </c>
      <c r="AA9" s="25" t="s">
        <v>11</v>
      </c>
      <c r="AB9" s="25" t="s">
        <v>11</v>
      </c>
      <c r="AC9" s="25" t="s">
        <v>11</v>
      </c>
      <c r="AD9" s="25">
        <v>0</v>
      </c>
      <c r="AE9" s="25">
        <v>0</v>
      </c>
      <c r="AF9" s="25">
        <v>2625.17</v>
      </c>
      <c r="AG9" s="25" t="s">
        <v>5030</v>
      </c>
    </row>
    <row r="10" spans="1:33">
      <c r="A10" s="25" t="s">
        <v>3265</v>
      </c>
      <c r="B10" s="25" t="s">
        <v>3266</v>
      </c>
      <c r="C10" s="25" t="s">
        <v>1661</v>
      </c>
      <c r="D10" s="25" t="s">
        <v>11</v>
      </c>
      <c r="E10" s="25" t="s">
        <v>11</v>
      </c>
      <c r="F10" s="25" t="s">
        <v>3267</v>
      </c>
      <c r="G10" s="25" t="s">
        <v>1730</v>
      </c>
      <c r="H10" s="25" t="s">
        <v>3268</v>
      </c>
      <c r="I10" s="212" t="s">
        <v>1672</v>
      </c>
      <c r="J10" s="25" t="s">
        <v>1721</v>
      </c>
      <c r="K10" s="25" t="s">
        <v>3269</v>
      </c>
      <c r="L10" s="25" t="s">
        <v>1721</v>
      </c>
      <c r="M10" s="25" t="s">
        <v>11</v>
      </c>
      <c r="N10" s="25" t="s">
        <v>3270</v>
      </c>
      <c r="O10" s="25" t="s">
        <v>3271</v>
      </c>
      <c r="P10" s="25" t="s">
        <v>3272</v>
      </c>
      <c r="Q10" s="25" t="s">
        <v>3268</v>
      </c>
      <c r="R10" s="25" t="s">
        <v>11</v>
      </c>
      <c r="S10" s="25" t="s">
        <v>11</v>
      </c>
      <c r="T10" s="25" t="s">
        <v>1697</v>
      </c>
      <c r="U10" s="25" t="s">
        <v>16</v>
      </c>
      <c r="V10" s="25" t="s">
        <v>117</v>
      </c>
      <c r="W10" s="25" t="s">
        <v>11</v>
      </c>
      <c r="X10" s="25">
        <v>0</v>
      </c>
      <c r="Y10" s="25" t="s">
        <v>11</v>
      </c>
      <c r="Z10" s="25" t="s">
        <v>1664</v>
      </c>
      <c r="AA10" s="25" t="s">
        <v>11</v>
      </c>
      <c r="AB10" s="25" t="s">
        <v>11</v>
      </c>
      <c r="AC10" s="25" t="s">
        <v>11</v>
      </c>
      <c r="AD10" s="25">
        <v>0</v>
      </c>
      <c r="AE10" s="25">
        <v>0</v>
      </c>
      <c r="AF10" s="25">
        <v>97600</v>
      </c>
      <c r="AG10" s="25" t="s">
        <v>3273</v>
      </c>
    </row>
    <row r="11" spans="1:33">
      <c r="A11" s="25" t="s">
        <v>3312</v>
      </c>
      <c r="B11" s="25" t="s">
        <v>3313</v>
      </c>
      <c r="C11" s="25" t="s">
        <v>1666</v>
      </c>
      <c r="D11" s="25" t="s">
        <v>11</v>
      </c>
      <c r="E11" s="25" t="s">
        <v>11</v>
      </c>
      <c r="F11" s="25" t="s">
        <v>11</v>
      </c>
      <c r="G11" s="25" t="s">
        <v>11</v>
      </c>
      <c r="H11" s="25" t="s">
        <v>3314</v>
      </c>
      <c r="I11" s="212" t="s">
        <v>1695</v>
      </c>
      <c r="J11" s="25" t="s">
        <v>11</v>
      </c>
      <c r="K11" s="25" t="s">
        <v>1760</v>
      </c>
      <c r="L11" s="25" t="s">
        <v>1350</v>
      </c>
      <c r="M11" s="25" t="s">
        <v>11</v>
      </c>
      <c r="N11" s="25" t="s">
        <v>11</v>
      </c>
      <c r="O11" s="25" t="s">
        <v>11</v>
      </c>
      <c r="P11" s="25" t="s">
        <v>11</v>
      </c>
      <c r="Q11" s="25" t="s">
        <v>3314</v>
      </c>
      <c r="R11" s="25" t="s">
        <v>11</v>
      </c>
      <c r="S11" s="25" t="s">
        <v>11</v>
      </c>
      <c r="T11" s="25" t="s">
        <v>1726</v>
      </c>
      <c r="U11" s="25" t="s">
        <v>16</v>
      </c>
      <c r="V11" s="25" t="s">
        <v>11</v>
      </c>
      <c r="W11" s="25" t="s">
        <v>11</v>
      </c>
      <c r="X11" s="25">
        <v>0</v>
      </c>
      <c r="Y11" s="25" t="s">
        <v>11</v>
      </c>
      <c r="Z11" s="25" t="s">
        <v>1664</v>
      </c>
      <c r="AA11" s="25" t="s">
        <v>11</v>
      </c>
      <c r="AB11" s="25" t="s">
        <v>11</v>
      </c>
      <c r="AC11" s="25" t="s">
        <v>11</v>
      </c>
      <c r="AD11" s="25">
        <v>560</v>
      </c>
      <c r="AE11" s="25">
        <v>0</v>
      </c>
      <c r="AF11" s="25">
        <v>51425.17</v>
      </c>
      <c r="AG11" s="25" t="s">
        <v>5031</v>
      </c>
    </row>
    <row r="12" spans="1:33">
      <c r="A12" s="25" t="s">
        <v>3074</v>
      </c>
      <c r="B12" s="25" t="s">
        <v>3075</v>
      </c>
      <c r="C12" s="25" t="s">
        <v>1666</v>
      </c>
      <c r="D12" s="25" t="s">
        <v>11</v>
      </c>
      <c r="E12" s="25" t="s">
        <v>11</v>
      </c>
      <c r="F12" s="25" t="s">
        <v>11</v>
      </c>
      <c r="G12" s="25" t="s">
        <v>11</v>
      </c>
      <c r="H12" s="25" t="s">
        <v>3076</v>
      </c>
      <c r="I12" s="25" t="s">
        <v>1691</v>
      </c>
      <c r="J12" s="25" t="s">
        <v>11</v>
      </c>
      <c r="K12" s="25" t="s">
        <v>1760</v>
      </c>
      <c r="L12" s="25" t="s">
        <v>1721</v>
      </c>
      <c r="M12" s="25" t="s">
        <v>11</v>
      </c>
      <c r="N12" s="25" t="s">
        <v>11</v>
      </c>
      <c r="O12" s="25" t="s">
        <v>11</v>
      </c>
      <c r="P12" s="25" t="s">
        <v>11</v>
      </c>
      <c r="Q12" s="25" t="s">
        <v>3076</v>
      </c>
      <c r="R12" s="25" t="s">
        <v>11</v>
      </c>
      <c r="S12" s="25" t="s">
        <v>11</v>
      </c>
      <c r="T12" s="25" t="s">
        <v>2348</v>
      </c>
      <c r="U12" s="25" t="s">
        <v>1669</v>
      </c>
      <c r="V12" s="212" t="s">
        <v>11</v>
      </c>
      <c r="W12" s="25" t="s">
        <v>11</v>
      </c>
      <c r="X12" s="25">
        <v>0</v>
      </c>
      <c r="Y12" s="25" t="s">
        <v>11</v>
      </c>
      <c r="Z12" s="25" t="s">
        <v>1664</v>
      </c>
      <c r="AA12" s="25" t="s">
        <v>11</v>
      </c>
      <c r="AB12" s="25" t="s">
        <v>11</v>
      </c>
      <c r="AC12" s="25" t="s">
        <v>11</v>
      </c>
      <c r="AD12" s="25">
        <v>230</v>
      </c>
      <c r="AE12" s="25">
        <v>0</v>
      </c>
      <c r="AF12" s="25">
        <v>760</v>
      </c>
      <c r="AG12" s="25" t="s">
        <v>1762</v>
      </c>
    </row>
    <row r="13" spans="1:33">
      <c r="A13" s="25" t="s">
        <v>1947</v>
      </c>
      <c r="B13" s="25" t="s">
        <v>1948</v>
      </c>
      <c r="C13" s="25" t="s">
        <v>1666</v>
      </c>
      <c r="D13" s="25" t="s">
        <v>11</v>
      </c>
      <c r="E13" s="25" t="s">
        <v>11</v>
      </c>
      <c r="F13" s="25" t="s">
        <v>11</v>
      </c>
      <c r="G13" s="25" t="s">
        <v>11</v>
      </c>
      <c r="H13" s="25" t="s">
        <v>1949</v>
      </c>
      <c r="I13" s="25" t="s">
        <v>11</v>
      </c>
      <c r="J13" s="25" t="s">
        <v>11</v>
      </c>
      <c r="K13" s="25" t="s">
        <v>11</v>
      </c>
      <c r="L13" s="25" t="s">
        <v>1721</v>
      </c>
      <c r="M13" s="25" t="s">
        <v>11</v>
      </c>
      <c r="N13" s="25" t="s">
        <v>11</v>
      </c>
      <c r="O13" s="25" t="s">
        <v>11</v>
      </c>
      <c r="P13" s="25" t="s">
        <v>11</v>
      </c>
      <c r="Q13" s="25" t="s">
        <v>11</v>
      </c>
      <c r="R13" s="25" t="s">
        <v>11</v>
      </c>
      <c r="S13" s="25" t="s">
        <v>11</v>
      </c>
      <c r="T13" s="25" t="s">
        <v>1726</v>
      </c>
      <c r="U13" s="25" t="s">
        <v>10</v>
      </c>
      <c r="V13" s="25" t="s">
        <v>11</v>
      </c>
      <c r="W13" s="25" t="s">
        <v>11</v>
      </c>
      <c r="X13" s="25">
        <v>0</v>
      </c>
      <c r="Y13" s="25" t="s">
        <v>11</v>
      </c>
      <c r="Z13" s="25" t="s">
        <v>1809</v>
      </c>
      <c r="AA13" s="25" t="s">
        <v>1950</v>
      </c>
      <c r="AB13" s="25" t="s">
        <v>1811</v>
      </c>
      <c r="AC13" s="25" t="s">
        <v>11</v>
      </c>
      <c r="AD13" s="25">
        <v>0</v>
      </c>
      <c r="AE13" s="25">
        <v>0</v>
      </c>
      <c r="AF13" s="25">
        <v>0</v>
      </c>
      <c r="AG13" s="25" t="s">
        <v>7</v>
      </c>
    </row>
    <row r="14" spans="1:33">
      <c r="A14" s="25" t="s">
        <v>2296</v>
      </c>
      <c r="B14" s="25" t="s">
        <v>2297</v>
      </c>
      <c r="C14" s="25" t="s">
        <v>1661</v>
      </c>
      <c r="D14" s="25" t="s">
        <v>11</v>
      </c>
      <c r="E14" s="25" t="s">
        <v>11</v>
      </c>
      <c r="F14" s="25" t="s">
        <v>11</v>
      </c>
      <c r="G14" s="25" t="s">
        <v>11</v>
      </c>
      <c r="H14" s="25" t="s">
        <v>2298</v>
      </c>
      <c r="I14" s="25" t="s">
        <v>11</v>
      </c>
      <c r="J14" s="25" t="s">
        <v>11</v>
      </c>
      <c r="K14" s="25" t="s">
        <v>11</v>
      </c>
      <c r="L14" s="25" t="s">
        <v>1721</v>
      </c>
      <c r="M14" s="25" t="s">
        <v>11</v>
      </c>
      <c r="N14" s="25" t="s">
        <v>11</v>
      </c>
      <c r="O14" s="25" t="s">
        <v>11</v>
      </c>
      <c r="P14" s="25" t="s">
        <v>11</v>
      </c>
      <c r="Q14" s="25" t="s">
        <v>11</v>
      </c>
      <c r="R14" s="25" t="s">
        <v>11</v>
      </c>
      <c r="S14" s="25" t="s">
        <v>11</v>
      </c>
      <c r="T14" s="25" t="s">
        <v>1726</v>
      </c>
      <c r="U14" s="25" t="s">
        <v>13</v>
      </c>
      <c r="V14" s="25" t="s">
        <v>11</v>
      </c>
      <c r="W14" s="25" t="s">
        <v>11</v>
      </c>
      <c r="X14" s="25">
        <v>0</v>
      </c>
      <c r="Y14" s="25" t="s">
        <v>11</v>
      </c>
      <c r="Z14" s="25" t="s">
        <v>1664</v>
      </c>
      <c r="AA14" s="25" t="s">
        <v>11</v>
      </c>
      <c r="AB14" s="25" t="s">
        <v>11</v>
      </c>
      <c r="AC14" s="25" t="s">
        <v>11</v>
      </c>
      <c r="AD14" s="25">
        <v>0</v>
      </c>
      <c r="AE14" s="25">
        <v>0</v>
      </c>
      <c r="AF14" s="25">
        <v>14437.61</v>
      </c>
      <c r="AG14" s="25" t="s">
        <v>5032</v>
      </c>
    </row>
    <row r="15" spans="1:33">
      <c r="A15" s="25" t="s">
        <v>3227</v>
      </c>
      <c r="B15" s="25" t="s">
        <v>3228</v>
      </c>
      <c r="C15" s="25" t="s">
        <v>1661</v>
      </c>
      <c r="D15" s="25" t="s">
        <v>11</v>
      </c>
      <c r="E15" s="25" t="s">
        <v>11</v>
      </c>
      <c r="F15" s="25" t="s">
        <v>11</v>
      </c>
      <c r="G15" s="25" t="s">
        <v>11</v>
      </c>
      <c r="H15" s="25" t="s">
        <v>3229</v>
      </c>
      <c r="I15" s="212" t="s">
        <v>1672</v>
      </c>
      <c r="J15" s="25" t="s">
        <v>11</v>
      </c>
      <c r="K15" s="25" t="s">
        <v>1922</v>
      </c>
      <c r="L15" s="25" t="s">
        <v>1721</v>
      </c>
      <c r="M15" s="25" t="s">
        <v>11</v>
      </c>
      <c r="N15" s="25" t="s">
        <v>11</v>
      </c>
      <c r="O15" s="25" t="s">
        <v>11</v>
      </c>
      <c r="P15" s="25" t="s">
        <v>11</v>
      </c>
      <c r="Q15" s="25" t="s">
        <v>11</v>
      </c>
      <c r="R15" s="25" t="s">
        <v>11</v>
      </c>
      <c r="S15" s="25" t="s">
        <v>11</v>
      </c>
      <c r="T15" s="25" t="s">
        <v>1726</v>
      </c>
      <c r="U15" s="25" t="s">
        <v>10</v>
      </c>
      <c r="V15" s="25" t="s">
        <v>11</v>
      </c>
      <c r="W15" s="25" t="s">
        <v>11</v>
      </c>
      <c r="X15" s="25">
        <v>0</v>
      </c>
      <c r="Y15" s="25" t="s">
        <v>11</v>
      </c>
      <c r="Z15" s="25" t="s">
        <v>1664</v>
      </c>
      <c r="AA15" s="25" t="s">
        <v>11</v>
      </c>
      <c r="AB15" s="25" t="s">
        <v>11</v>
      </c>
      <c r="AC15" s="25" t="s">
        <v>11</v>
      </c>
      <c r="AD15" s="25">
        <v>280</v>
      </c>
      <c r="AE15" s="25">
        <v>0</v>
      </c>
      <c r="AF15" s="25">
        <v>3316</v>
      </c>
      <c r="AG15" s="25" t="s">
        <v>1738</v>
      </c>
    </row>
    <row r="16" spans="1:33">
      <c r="A16" s="25" t="s">
        <v>3121</v>
      </c>
      <c r="B16" s="25" t="s">
        <v>3122</v>
      </c>
      <c r="C16" s="25" t="s">
        <v>1661</v>
      </c>
      <c r="D16" s="25" t="s">
        <v>11</v>
      </c>
      <c r="E16" s="25" t="s">
        <v>11</v>
      </c>
      <c r="F16" s="25" t="s">
        <v>11</v>
      </c>
      <c r="G16" s="25" t="s">
        <v>11</v>
      </c>
      <c r="H16" s="25" t="s">
        <v>3123</v>
      </c>
      <c r="I16" s="25" t="s">
        <v>11</v>
      </c>
      <c r="J16" s="25" t="s">
        <v>11</v>
      </c>
      <c r="K16" s="25" t="s">
        <v>11</v>
      </c>
      <c r="L16" s="25" t="s">
        <v>1721</v>
      </c>
      <c r="M16" s="25" t="s">
        <v>11</v>
      </c>
      <c r="N16" s="25" t="s">
        <v>11</v>
      </c>
      <c r="O16" s="25" t="s">
        <v>11</v>
      </c>
      <c r="P16" s="25" t="s">
        <v>11</v>
      </c>
      <c r="Q16" s="25" t="s">
        <v>11</v>
      </c>
      <c r="R16" s="25" t="s">
        <v>11</v>
      </c>
      <c r="S16" s="25" t="s">
        <v>11</v>
      </c>
      <c r="T16" s="25" t="s">
        <v>3124</v>
      </c>
      <c r="U16" s="25" t="s">
        <v>16</v>
      </c>
      <c r="V16" s="25" t="s">
        <v>11</v>
      </c>
      <c r="W16" s="25" t="s">
        <v>11</v>
      </c>
      <c r="X16" s="25">
        <v>0</v>
      </c>
      <c r="Y16" s="25" t="s">
        <v>11</v>
      </c>
      <c r="Z16" s="25" t="s">
        <v>1664</v>
      </c>
      <c r="AA16" s="25" t="s">
        <v>11</v>
      </c>
      <c r="AB16" s="25" t="s">
        <v>11</v>
      </c>
      <c r="AC16" s="25" t="s">
        <v>11</v>
      </c>
      <c r="AD16" s="25">
        <v>280</v>
      </c>
      <c r="AE16" s="25">
        <v>0</v>
      </c>
      <c r="AF16" s="25">
        <v>30463</v>
      </c>
      <c r="AG16" s="25" t="s">
        <v>5033</v>
      </c>
    </row>
    <row r="17" spans="1:33">
      <c r="A17" s="25" t="s">
        <v>3071</v>
      </c>
      <c r="B17" s="25" t="s">
        <v>3072</v>
      </c>
      <c r="C17" s="25" t="s">
        <v>1666</v>
      </c>
      <c r="D17" s="25" t="s">
        <v>11</v>
      </c>
      <c r="E17" s="25" t="s">
        <v>11</v>
      </c>
      <c r="F17" s="25" t="s">
        <v>11</v>
      </c>
      <c r="G17" s="25" t="s">
        <v>11</v>
      </c>
      <c r="H17" s="25" t="s">
        <v>3073</v>
      </c>
      <c r="I17" s="25" t="s">
        <v>11</v>
      </c>
      <c r="J17" s="25" t="s">
        <v>11</v>
      </c>
      <c r="K17" s="25" t="s">
        <v>11</v>
      </c>
      <c r="L17" s="25" t="s">
        <v>1721</v>
      </c>
      <c r="M17" s="25" t="s">
        <v>11</v>
      </c>
      <c r="N17" s="25" t="s">
        <v>11</v>
      </c>
      <c r="O17" s="25" t="s">
        <v>11</v>
      </c>
      <c r="P17" s="25" t="s">
        <v>11</v>
      </c>
      <c r="Q17" s="25" t="s">
        <v>11</v>
      </c>
      <c r="R17" s="25" t="s">
        <v>11</v>
      </c>
      <c r="S17" s="25" t="s">
        <v>11</v>
      </c>
      <c r="T17" s="25" t="s">
        <v>1726</v>
      </c>
      <c r="U17" s="25" t="s">
        <v>13</v>
      </c>
      <c r="V17" s="25" t="s">
        <v>11</v>
      </c>
      <c r="W17" s="25" t="s">
        <v>11</v>
      </c>
      <c r="X17" s="25">
        <v>0</v>
      </c>
      <c r="Y17" s="25" t="s">
        <v>11</v>
      </c>
      <c r="Z17" s="25" t="s">
        <v>1664</v>
      </c>
      <c r="AA17" s="25" t="s">
        <v>11</v>
      </c>
      <c r="AB17" s="25" t="s">
        <v>11</v>
      </c>
      <c r="AC17" s="25" t="s">
        <v>11</v>
      </c>
      <c r="AD17" s="25">
        <v>640</v>
      </c>
      <c r="AE17" s="25">
        <v>0</v>
      </c>
      <c r="AF17" s="25">
        <v>4074.18</v>
      </c>
      <c r="AG17" s="25" t="s">
        <v>5034</v>
      </c>
    </row>
    <row r="18" spans="1:33">
      <c r="A18" s="25" t="s">
        <v>3186</v>
      </c>
      <c r="B18" s="25" t="s">
        <v>3187</v>
      </c>
      <c r="C18" s="25" t="s">
        <v>1661</v>
      </c>
      <c r="D18" s="25" t="s">
        <v>11</v>
      </c>
      <c r="E18" s="25" t="s">
        <v>11</v>
      </c>
      <c r="F18" s="25" t="s">
        <v>11</v>
      </c>
      <c r="G18" s="25" t="s">
        <v>11</v>
      </c>
      <c r="H18" s="25" t="s">
        <v>3188</v>
      </c>
      <c r="I18" s="25" t="s">
        <v>11</v>
      </c>
      <c r="J18" s="25" t="s">
        <v>11</v>
      </c>
      <c r="K18" s="25" t="s">
        <v>11</v>
      </c>
      <c r="L18" s="25" t="s">
        <v>1721</v>
      </c>
      <c r="M18" s="25" t="s">
        <v>11</v>
      </c>
      <c r="N18" s="25" t="s">
        <v>11</v>
      </c>
      <c r="O18" s="25" t="s">
        <v>11</v>
      </c>
      <c r="P18" s="25" t="s">
        <v>11</v>
      </c>
      <c r="Q18" s="25" t="s">
        <v>11</v>
      </c>
      <c r="R18" s="25" t="s">
        <v>11</v>
      </c>
      <c r="S18" s="25" t="s">
        <v>11</v>
      </c>
      <c r="T18" s="25" t="s">
        <v>3189</v>
      </c>
      <c r="U18" s="25" t="s">
        <v>18</v>
      </c>
      <c r="V18" s="25" t="s">
        <v>11</v>
      </c>
      <c r="W18" s="25" t="s">
        <v>11</v>
      </c>
      <c r="X18" s="25">
        <v>0</v>
      </c>
      <c r="Y18" s="25" t="s">
        <v>11</v>
      </c>
      <c r="Z18" s="25" t="s">
        <v>1809</v>
      </c>
      <c r="AA18" s="25" t="s">
        <v>1950</v>
      </c>
      <c r="AB18" s="25" t="s">
        <v>2051</v>
      </c>
      <c r="AC18" s="25" t="s">
        <v>11</v>
      </c>
      <c r="AD18" s="25">
        <v>0</v>
      </c>
      <c r="AE18" s="25">
        <v>0</v>
      </c>
      <c r="AF18" s="25">
        <v>0</v>
      </c>
      <c r="AG18" s="25" t="s">
        <v>7</v>
      </c>
    </row>
    <row r="19" spans="1:33">
      <c r="A19" s="25" t="s">
        <v>3057</v>
      </c>
      <c r="B19" s="25" t="s">
        <v>3058</v>
      </c>
      <c r="C19" s="25" t="s">
        <v>1661</v>
      </c>
      <c r="D19" s="25" t="s">
        <v>11</v>
      </c>
      <c r="E19" s="25" t="s">
        <v>11</v>
      </c>
      <c r="F19" s="25" t="s">
        <v>11</v>
      </c>
      <c r="G19" s="25" t="s">
        <v>11</v>
      </c>
      <c r="H19" s="25" t="s">
        <v>3059</v>
      </c>
      <c r="I19" s="212" t="s">
        <v>11</v>
      </c>
      <c r="J19" s="25" t="s">
        <v>11</v>
      </c>
      <c r="K19" s="25" t="s">
        <v>11</v>
      </c>
      <c r="L19" s="25" t="s">
        <v>3060</v>
      </c>
      <c r="M19" s="25" t="s">
        <v>11</v>
      </c>
      <c r="N19" s="25" t="s">
        <v>11</v>
      </c>
      <c r="O19" s="25" t="s">
        <v>11</v>
      </c>
      <c r="P19" s="25" t="s">
        <v>11</v>
      </c>
      <c r="Q19" s="25" t="s">
        <v>11</v>
      </c>
      <c r="R19" s="25" t="s">
        <v>11</v>
      </c>
      <c r="S19" s="25" t="s">
        <v>11</v>
      </c>
      <c r="T19" s="25" t="s">
        <v>3061</v>
      </c>
      <c r="U19" s="25" t="s">
        <v>14</v>
      </c>
      <c r="V19" s="25" t="s">
        <v>11</v>
      </c>
      <c r="W19" s="25" t="s">
        <v>11</v>
      </c>
      <c r="X19" s="25">
        <v>0</v>
      </c>
      <c r="Y19" s="25" t="s">
        <v>11</v>
      </c>
      <c r="Z19" s="25" t="s">
        <v>1809</v>
      </c>
      <c r="AA19" s="25" t="s">
        <v>3008</v>
      </c>
      <c r="AB19" s="25" t="s">
        <v>3062</v>
      </c>
      <c r="AC19" s="25" t="s">
        <v>3063</v>
      </c>
      <c r="AD19" s="25">
        <v>860</v>
      </c>
      <c r="AE19" s="25">
        <v>0</v>
      </c>
      <c r="AF19" s="25">
        <v>0</v>
      </c>
      <c r="AG19" s="25" t="s">
        <v>3064</v>
      </c>
    </row>
    <row r="20" spans="1:33">
      <c r="A20" s="25" t="s">
        <v>5035</v>
      </c>
      <c r="B20" s="25" t="s">
        <v>5036</v>
      </c>
      <c r="C20" s="25" t="s">
        <v>1666</v>
      </c>
      <c r="D20" s="25" t="s">
        <v>11</v>
      </c>
      <c r="E20" s="25" t="s">
        <v>11</v>
      </c>
      <c r="F20" s="25" t="s">
        <v>11</v>
      </c>
      <c r="G20" s="25" t="s">
        <v>11</v>
      </c>
      <c r="H20" s="25" t="s">
        <v>5037</v>
      </c>
      <c r="I20" s="25" t="s">
        <v>1691</v>
      </c>
      <c r="J20" s="25" t="s">
        <v>11</v>
      </c>
      <c r="K20" s="25" t="s">
        <v>1760</v>
      </c>
      <c r="L20" s="25" t="s">
        <v>1721</v>
      </c>
      <c r="M20" s="25" t="s">
        <v>11</v>
      </c>
      <c r="N20" s="25" t="s">
        <v>11</v>
      </c>
      <c r="O20" s="25" t="s">
        <v>11</v>
      </c>
      <c r="P20" s="25" t="s">
        <v>11</v>
      </c>
      <c r="Q20" s="25" t="s">
        <v>11</v>
      </c>
      <c r="R20" s="25" t="s">
        <v>11</v>
      </c>
      <c r="S20" s="25" t="s">
        <v>11</v>
      </c>
      <c r="T20" s="25" t="s">
        <v>2332</v>
      </c>
      <c r="U20" s="25" t="s">
        <v>1669</v>
      </c>
      <c r="V20" s="25" t="s">
        <v>11</v>
      </c>
      <c r="W20" s="25" t="s">
        <v>11</v>
      </c>
      <c r="X20" s="25">
        <v>0</v>
      </c>
      <c r="Y20" s="25" t="s">
        <v>11</v>
      </c>
      <c r="Z20" s="25" t="s">
        <v>1664</v>
      </c>
      <c r="AA20" s="25" t="s">
        <v>11</v>
      </c>
      <c r="AB20" s="25" t="s">
        <v>11</v>
      </c>
      <c r="AC20" s="25" t="s">
        <v>11</v>
      </c>
      <c r="AD20" s="25">
        <v>0</v>
      </c>
      <c r="AE20" s="25">
        <v>0</v>
      </c>
      <c r="AF20" s="25">
        <v>870</v>
      </c>
      <c r="AG20" s="25" t="s">
        <v>2763</v>
      </c>
    </row>
    <row r="21" spans="1:33">
      <c r="A21" s="25" t="s">
        <v>2004</v>
      </c>
      <c r="B21" s="25" t="s">
        <v>2005</v>
      </c>
      <c r="C21" s="25" t="s">
        <v>1661</v>
      </c>
      <c r="D21" s="25" t="s">
        <v>11</v>
      </c>
      <c r="E21" s="25" t="s">
        <v>11</v>
      </c>
      <c r="F21" s="25" t="s">
        <v>11</v>
      </c>
      <c r="G21" s="25" t="s">
        <v>11</v>
      </c>
      <c r="H21" s="25" t="s">
        <v>2006</v>
      </c>
      <c r="I21" s="212" t="s">
        <v>11</v>
      </c>
      <c r="J21" s="25" t="s">
        <v>11</v>
      </c>
      <c r="K21" s="25" t="s">
        <v>11</v>
      </c>
      <c r="L21" s="25" t="s">
        <v>1721</v>
      </c>
      <c r="M21" s="25" t="s">
        <v>11</v>
      </c>
      <c r="N21" s="25" t="s">
        <v>11</v>
      </c>
      <c r="O21" s="25" t="s">
        <v>11</v>
      </c>
      <c r="P21" s="25" t="s">
        <v>11</v>
      </c>
      <c r="Q21" s="25" t="s">
        <v>11</v>
      </c>
      <c r="R21" s="25" t="s">
        <v>11</v>
      </c>
      <c r="S21" s="25" t="s">
        <v>11</v>
      </c>
      <c r="T21" s="25" t="s">
        <v>1726</v>
      </c>
      <c r="U21" s="25" t="s">
        <v>15</v>
      </c>
      <c r="V21" s="25" t="s">
        <v>11</v>
      </c>
      <c r="W21" s="25" t="s">
        <v>11</v>
      </c>
      <c r="X21" s="25">
        <v>0</v>
      </c>
      <c r="Y21" s="25" t="s">
        <v>11</v>
      </c>
      <c r="Z21" s="25" t="s">
        <v>1664</v>
      </c>
      <c r="AA21" s="25" t="s">
        <v>11</v>
      </c>
      <c r="AB21" s="25" t="s">
        <v>11</v>
      </c>
      <c r="AC21" s="25" t="s">
        <v>11</v>
      </c>
      <c r="AD21" s="25">
        <v>0</v>
      </c>
      <c r="AE21" s="25">
        <v>0</v>
      </c>
      <c r="AF21" s="25">
        <v>7028.16</v>
      </c>
      <c r="AG21" s="25" t="s">
        <v>5038</v>
      </c>
    </row>
    <row r="22" spans="1:33">
      <c r="A22" s="25" t="s">
        <v>2146</v>
      </c>
      <c r="B22" s="25" t="s">
        <v>2147</v>
      </c>
      <c r="C22" s="25" t="s">
        <v>1666</v>
      </c>
      <c r="D22" s="25" t="s">
        <v>11</v>
      </c>
      <c r="E22" s="25" t="s">
        <v>11</v>
      </c>
      <c r="F22" s="25" t="s">
        <v>2148</v>
      </c>
      <c r="G22" s="25" t="s">
        <v>1688</v>
      </c>
      <c r="H22" s="25" t="s">
        <v>2149</v>
      </c>
      <c r="I22" s="212" t="s">
        <v>1672</v>
      </c>
      <c r="J22" s="25" t="s">
        <v>11</v>
      </c>
      <c r="K22" s="25" t="s">
        <v>2150</v>
      </c>
      <c r="L22" s="25" t="s">
        <v>1721</v>
      </c>
      <c r="M22" s="25" t="s">
        <v>11</v>
      </c>
      <c r="N22" s="25" t="s">
        <v>2151</v>
      </c>
      <c r="O22" s="25" t="s">
        <v>11</v>
      </c>
      <c r="P22" s="25" t="s">
        <v>2152</v>
      </c>
      <c r="Q22" s="25" t="s">
        <v>11</v>
      </c>
      <c r="R22" s="25" t="s">
        <v>11</v>
      </c>
      <c r="S22" s="25" t="s">
        <v>11</v>
      </c>
      <c r="T22" s="25" t="s">
        <v>1778</v>
      </c>
      <c r="U22" s="25" t="s">
        <v>10</v>
      </c>
      <c r="V22" s="212" t="s">
        <v>1688</v>
      </c>
      <c r="W22" s="25" t="s">
        <v>11</v>
      </c>
      <c r="X22" s="25">
        <v>0</v>
      </c>
      <c r="Y22" s="25" t="s">
        <v>11</v>
      </c>
      <c r="Z22" s="25" t="s">
        <v>1664</v>
      </c>
      <c r="AA22" s="25" t="s">
        <v>11</v>
      </c>
      <c r="AB22" s="25" t="s">
        <v>11</v>
      </c>
      <c r="AC22" s="25" t="s">
        <v>11</v>
      </c>
      <c r="AD22" s="25">
        <v>0</v>
      </c>
      <c r="AE22" s="25">
        <v>0</v>
      </c>
      <c r="AF22" s="25">
        <v>23333.33</v>
      </c>
      <c r="AG22" s="25" t="s">
        <v>3141</v>
      </c>
    </row>
    <row r="23" spans="1:33">
      <c r="A23" s="25" t="s">
        <v>3970</v>
      </c>
      <c r="B23" s="25" t="s">
        <v>3971</v>
      </c>
      <c r="C23" s="25" t="s">
        <v>1666</v>
      </c>
      <c r="D23" s="25" t="s">
        <v>11</v>
      </c>
      <c r="E23" s="25" t="s">
        <v>11</v>
      </c>
      <c r="F23" s="25" t="s">
        <v>11</v>
      </c>
      <c r="G23" s="25" t="s">
        <v>11</v>
      </c>
      <c r="H23" s="25" t="s">
        <v>3972</v>
      </c>
      <c r="I23" s="25" t="s">
        <v>1695</v>
      </c>
      <c r="J23" s="25" t="s">
        <v>11</v>
      </c>
      <c r="K23" s="25" t="s">
        <v>3208</v>
      </c>
      <c r="L23" s="25" t="s">
        <v>1721</v>
      </c>
      <c r="M23" s="25" t="s">
        <v>11</v>
      </c>
      <c r="N23" s="25" t="s">
        <v>11</v>
      </c>
      <c r="O23" s="25" t="s">
        <v>11</v>
      </c>
      <c r="P23" s="25" t="s">
        <v>11</v>
      </c>
      <c r="Q23" s="25" t="s">
        <v>11</v>
      </c>
      <c r="R23" s="25" t="s">
        <v>11</v>
      </c>
      <c r="S23" s="25" t="s">
        <v>11</v>
      </c>
      <c r="T23" s="25" t="s">
        <v>3973</v>
      </c>
      <c r="U23" s="25" t="s">
        <v>10</v>
      </c>
      <c r="V23" s="212" t="s">
        <v>11</v>
      </c>
      <c r="W23" s="25" t="s">
        <v>11</v>
      </c>
      <c r="X23" s="25">
        <v>0</v>
      </c>
      <c r="Y23" s="25" t="s">
        <v>11</v>
      </c>
      <c r="Z23" s="25" t="s">
        <v>1664</v>
      </c>
      <c r="AA23" s="25" t="s">
        <v>11</v>
      </c>
      <c r="AB23" s="25" t="s">
        <v>11</v>
      </c>
      <c r="AC23" s="25" t="s">
        <v>11</v>
      </c>
      <c r="AD23" s="25">
        <v>0</v>
      </c>
      <c r="AE23" s="25">
        <v>0</v>
      </c>
      <c r="AF23" s="25">
        <v>2832.42</v>
      </c>
      <c r="AG23" s="25" t="s">
        <v>5039</v>
      </c>
    </row>
    <row r="24" spans="1:33">
      <c r="A24" s="25" t="s">
        <v>4038</v>
      </c>
      <c r="B24" s="25" t="s">
        <v>4039</v>
      </c>
      <c r="C24" s="25" t="s">
        <v>1666</v>
      </c>
      <c r="D24" s="25" t="s">
        <v>11</v>
      </c>
      <c r="E24" s="25" t="s">
        <v>11</v>
      </c>
      <c r="F24" s="25" t="s">
        <v>11</v>
      </c>
      <c r="G24" s="25" t="s">
        <v>11</v>
      </c>
      <c r="H24" s="25" t="s">
        <v>4040</v>
      </c>
      <c r="I24" s="25" t="s">
        <v>11</v>
      </c>
      <c r="J24" s="25" t="s">
        <v>11</v>
      </c>
      <c r="K24" s="25" t="s">
        <v>11</v>
      </c>
      <c r="L24" s="25" t="s">
        <v>1721</v>
      </c>
      <c r="M24" s="25" t="s">
        <v>11</v>
      </c>
      <c r="N24" s="25" t="s">
        <v>11</v>
      </c>
      <c r="O24" s="25" t="s">
        <v>11</v>
      </c>
      <c r="P24" s="25" t="s">
        <v>11</v>
      </c>
      <c r="Q24" s="25" t="s">
        <v>11</v>
      </c>
      <c r="R24" s="25" t="s">
        <v>11</v>
      </c>
      <c r="S24" s="25" t="s">
        <v>11</v>
      </c>
      <c r="T24" s="25" t="s">
        <v>1766</v>
      </c>
      <c r="U24" s="25" t="s">
        <v>12</v>
      </c>
      <c r="V24" s="212" t="s">
        <v>11</v>
      </c>
      <c r="W24" s="25" t="s">
        <v>11</v>
      </c>
      <c r="X24" s="25">
        <v>0</v>
      </c>
      <c r="Y24" s="25" t="s">
        <v>11</v>
      </c>
      <c r="Z24" s="25" t="s">
        <v>1664</v>
      </c>
      <c r="AA24" s="25" t="s">
        <v>11</v>
      </c>
      <c r="AB24" s="25" t="s">
        <v>11</v>
      </c>
      <c r="AC24" s="25" t="s">
        <v>11</v>
      </c>
      <c r="AD24" s="25">
        <v>280</v>
      </c>
      <c r="AE24" s="25">
        <v>0</v>
      </c>
      <c r="AF24" s="25">
        <v>4377.08</v>
      </c>
      <c r="AG24" s="25" t="s">
        <v>5040</v>
      </c>
    </row>
    <row r="25" spans="1:33">
      <c r="A25" s="25" t="s">
        <v>2538</v>
      </c>
      <c r="B25" s="25" t="s">
        <v>2539</v>
      </c>
      <c r="C25" s="25" t="s">
        <v>1661</v>
      </c>
      <c r="D25" s="25" t="s">
        <v>11</v>
      </c>
      <c r="E25" s="25" t="s">
        <v>11</v>
      </c>
      <c r="F25" s="25" t="s">
        <v>11</v>
      </c>
      <c r="G25" s="25" t="s">
        <v>11</v>
      </c>
      <c r="H25" s="25" t="s">
        <v>2540</v>
      </c>
      <c r="I25" s="212" t="s">
        <v>11</v>
      </c>
      <c r="J25" s="25" t="s">
        <v>11</v>
      </c>
      <c r="K25" s="25" t="s">
        <v>11</v>
      </c>
      <c r="L25" s="25" t="s">
        <v>1721</v>
      </c>
      <c r="M25" s="25" t="s">
        <v>11</v>
      </c>
      <c r="N25" s="25" t="s">
        <v>11</v>
      </c>
      <c r="O25" s="25" t="s">
        <v>11</v>
      </c>
      <c r="P25" s="25" t="s">
        <v>11</v>
      </c>
      <c r="Q25" s="25" t="s">
        <v>11</v>
      </c>
      <c r="R25" s="25" t="s">
        <v>11</v>
      </c>
      <c r="S25" s="25" t="s">
        <v>11</v>
      </c>
      <c r="T25" s="25" t="s">
        <v>2348</v>
      </c>
      <c r="U25" s="25" t="s">
        <v>1669</v>
      </c>
      <c r="V25" s="212" t="s">
        <v>11</v>
      </c>
      <c r="W25" s="25" t="s">
        <v>11</v>
      </c>
      <c r="X25" s="25">
        <v>0</v>
      </c>
      <c r="Y25" s="25" t="s">
        <v>11</v>
      </c>
      <c r="Z25" s="25" t="s">
        <v>1664</v>
      </c>
      <c r="AA25" s="25" t="s">
        <v>11</v>
      </c>
      <c r="AB25" s="25" t="s">
        <v>11</v>
      </c>
      <c r="AC25" s="25" t="s">
        <v>11</v>
      </c>
      <c r="AD25" s="25">
        <v>0</v>
      </c>
      <c r="AE25" s="25">
        <v>0</v>
      </c>
      <c r="AF25" s="25">
        <v>6173.14</v>
      </c>
      <c r="AG25" s="25" t="s">
        <v>5041</v>
      </c>
    </row>
    <row r="26" spans="1:33">
      <c r="A26" s="25" t="s">
        <v>2420</v>
      </c>
      <c r="B26" s="211" t="s">
        <v>2421</v>
      </c>
      <c r="C26" s="25" t="s">
        <v>1661</v>
      </c>
      <c r="D26" s="25" t="s">
        <v>11</v>
      </c>
      <c r="E26" s="25" t="s">
        <v>11</v>
      </c>
      <c r="F26" s="25" t="s">
        <v>11</v>
      </c>
      <c r="G26" s="25" t="s">
        <v>11</v>
      </c>
      <c r="H26" s="25" t="s">
        <v>2418</v>
      </c>
      <c r="I26" s="25" t="s">
        <v>11</v>
      </c>
      <c r="J26" s="25" t="s">
        <v>11</v>
      </c>
      <c r="K26" s="25" t="s">
        <v>11</v>
      </c>
      <c r="L26" s="25" t="s">
        <v>1721</v>
      </c>
      <c r="M26" s="25" t="s">
        <v>11</v>
      </c>
      <c r="N26" s="25" t="s">
        <v>11</v>
      </c>
      <c r="O26" s="25" t="s">
        <v>11</v>
      </c>
      <c r="P26" s="25" t="s">
        <v>11</v>
      </c>
      <c r="Q26" s="25" t="s">
        <v>11</v>
      </c>
      <c r="R26" s="25" t="s">
        <v>11</v>
      </c>
      <c r="S26" s="25" t="s">
        <v>11</v>
      </c>
      <c r="T26" s="25" t="s">
        <v>1726</v>
      </c>
      <c r="U26" s="25" t="s">
        <v>10</v>
      </c>
      <c r="V26" s="212" t="s">
        <v>11</v>
      </c>
      <c r="W26" s="25" t="s">
        <v>11</v>
      </c>
      <c r="X26" s="25">
        <v>0</v>
      </c>
      <c r="Y26" s="25" t="s">
        <v>11</v>
      </c>
      <c r="Z26" s="25" t="s">
        <v>1809</v>
      </c>
      <c r="AA26" s="25" t="s">
        <v>2033</v>
      </c>
      <c r="AB26" s="25" t="s">
        <v>1811</v>
      </c>
      <c r="AC26" s="25" t="s">
        <v>11</v>
      </c>
      <c r="AD26" s="25">
        <v>0</v>
      </c>
      <c r="AE26" s="25">
        <v>0</v>
      </c>
      <c r="AF26" s="25">
        <v>0</v>
      </c>
      <c r="AG26" s="25" t="s">
        <v>7</v>
      </c>
    </row>
    <row r="27" spans="1:33">
      <c r="A27" s="25" t="s">
        <v>4051</v>
      </c>
      <c r="B27" s="25" t="s">
        <v>4052</v>
      </c>
      <c r="C27" s="25" t="s">
        <v>1666</v>
      </c>
      <c r="D27" s="25" t="s">
        <v>11</v>
      </c>
      <c r="E27" s="25" t="s">
        <v>11</v>
      </c>
      <c r="F27" s="25" t="s">
        <v>11</v>
      </c>
      <c r="G27" s="25" t="s">
        <v>11</v>
      </c>
      <c r="H27" s="25" t="s">
        <v>4053</v>
      </c>
      <c r="I27" s="25" t="s">
        <v>11</v>
      </c>
      <c r="J27" s="25" t="s">
        <v>11</v>
      </c>
      <c r="K27" s="25" t="s">
        <v>11</v>
      </c>
      <c r="L27" s="25" t="s">
        <v>1721</v>
      </c>
      <c r="M27" s="25" t="s">
        <v>11</v>
      </c>
      <c r="N27" s="25" t="s">
        <v>11</v>
      </c>
      <c r="O27" s="25" t="s">
        <v>11</v>
      </c>
      <c r="P27" s="25" t="s">
        <v>11</v>
      </c>
      <c r="Q27" s="25" t="s">
        <v>11</v>
      </c>
      <c r="R27" s="25" t="s">
        <v>11</v>
      </c>
      <c r="S27" s="25" t="s">
        <v>11</v>
      </c>
      <c r="T27" s="25" t="s">
        <v>2106</v>
      </c>
      <c r="U27" s="25" t="s">
        <v>14</v>
      </c>
      <c r="V27" s="212" t="s">
        <v>11</v>
      </c>
      <c r="W27" s="25" t="s">
        <v>11</v>
      </c>
      <c r="X27" s="25">
        <v>0</v>
      </c>
      <c r="Y27" s="25" t="s">
        <v>11</v>
      </c>
      <c r="Z27" s="25" t="s">
        <v>1664</v>
      </c>
      <c r="AA27" s="25" t="s">
        <v>11</v>
      </c>
      <c r="AB27" s="25" t="s">
        <v>11</v>
      </c>
      <c r="AC27" s="25" t="s">
        <v>11</v>
      </c>
      <c r="AD27" s="25">
        <v>0</v>
      </c>
      <c r="AE27" s="25">
        <v>0</v>
      </c>
      <c r="AF27" s="25">
        <v>31631.75</v>
      </c>
      <c r="AG27" s="25" t="s">
        <v>5042</v>
      </c>
    </row>
    <row r="28" spans="1:33">
      <c r="A28" s="25" t="s">
        <v>2062</v>
      </c>
      <c r="B28" s="25" t="s">
        <v>2063</v>
      </c>
      <c r="C28" s="25" t="s">
        <v>1661</v>
      </c>
      <c r="D28" s="25" t="s">
        <v>11</v>
      </c>
      <c r="E28" s="25" t="s">
        <v>11</v>
      </c>
      <c r="F28" s="25" t="s">
        <v>2064</v>
      </c>
      <c r="G28" s="25" t="s">
        <v>1751</v>
      </c>
      <c r="H28" s="25" t="s">
        <v>2065</v>
      </c>
      <c r="I28" s="25" t="s">
        <v>1691</v>
      </c>
      <c r="J28" s="25" t="s">
        <v>11</v>
      </c>
      <c r="K28" s="25" t="s">
        <v>2066</v>
      </c>
      <c r="L28" s="25" t="s">
        <v>1721</v>
      </c>
      <c r="M28" s="25" t="s">
        <v>11</v>
      </c>
      <c r="N28" s="25" t="s">
        <v>11</v>
      </c>
      <c r="O28" s="25" t="s">
        <v>2067</v>
      </c>
      <c r="P28" s="25" t="s">
        <v>2068</v>
      </c>
      <c r="Q28" s="25" t="s">
        <v>2065</v>
      </c>
      <c r="R28" s="25" t="s">
        <v>11</v>
      </c>
      <c r="S28" s="25" t="s">
        <v>11</v>
      </c>
      <c r="T28" s="25" t="s">
        <v>2069</v>
      </c>
      <c r="U28" s="25" t="s">
        <v>1669</v>
      </c>
      <c r="V28" s="212" t="s">
        <v>11</v>
      </c>
      <c r="W28" s="25" t="s">
        <v>11</v>
      </c>
      <c r="X28" s="25">
        <v>0</v>
      </c>
      <c r="Y28" s="25" t="s">
        <v>11</v>
      </c>
      <c r="Z28" s="25" t="s">
        <v>1664</v>
      </c>
      <c r="AA28" s="25" t="s">
        <v>11</v>
      </c>
      <c r="AB28" s="25" t="s">
        <v>11</v>
      </c>
      <c r="AC28" s="25" t="s">
        <v>11</v>
      </c>
      <c r="AD28" s="25">
        <v>0</v>
      </c>
      <c r="AE28" s="25">
        <v>0</v>
      </c>
      <c r="AF28" s="25">
        <v>3571.43</v>
      </c>
      <c r="AG28" s="25" t="s">
        <v>3754</v>
      </c>
    </row>
    <row r="29" spans="1:33">
      <c r="A29" s="25" t="s">
        <v>2676</v>
      </c>
      <c r="B29" s="25" t="s">
        <v>2677</v>
      </c>
      <c r="C29" s="25" t="s">
        <v>1666</v>
      </c>
      <c r="D29" s="25" t="s">
        <v>11</v>
      </c>
      <c r="E29" s="25" t="s">
        <v>11</v>
      </c>
      <c r="F29" s="25" t="s">
        <v>2678</v>
      </c>
      <c r="G29" s="25" t="s">
        <v>1838</v>
      </c>
      <c r="H29" s="25" t="s">
        <v>2679</v>
      </c>
      <c r="I29" s="212" t="s">
        <v>1691</v>
      </c>
      <c r="J29" s="25" t="s">
        <v>11</v>
      </c>
      <c r="K29" s="25" t="s">
        <v>1922</v>
      </c>
      <c r="L29" s="25" t="s">
        <v>1721</v>
      </c>
      <c r="M29" s="25" t="s">
        <v>11</v>
      </c>
      <c r="N29" s="25" t="s">
        <v>11</v>
      </c>
      <c r="O29" s="25" t="s">
        <v>11</v>
      </c>
      <c r="P29" s="25" t="s">
        <v>11</v>
      </c>
      <c r="Q29" s="25" t="s">
        <v>2679</v>
      </c>
      <c r="R29" s="25" t="s">
        <v>11</v>
      </c>
      <c r="S29" s="25" t="s">
        <v>11</v>
      </c>
      <c r="T29" s="25" t="s">
        <v>1726</v>
      </c>
      <c r="U29" s="25" t="s">
        <v>14</v>
      </c>
      <c r="V29" s="25" t="s">
        <v>11</v>
      </c>
      <c r="W29" s="25" t="s">
        <v>11</v>
      </c>
      <c r="X29" s="25">
        <v>0</v>
      </c>
      <c r="Y29" s="25" t="s">
        <v>11</v>
      </c>
      <c r="Z29" s="25" t="s">
        <v>1664</v>
      </c>
      <c r="AA29" s="25" t="s">
        <v>11</v>
      </c>
      <c r="AB29" s="25" t="s">
        <v>11</v>
      </c>
      <c r="AC29" s="25" t="s">
        <v>11</v>
      </c>
      <c r="AD29" s="25">
        <v>0</v>
      </c>
      <c r="AE29" s="25">
        <v>0</v>
      </c>
      <c r="AF29" s="25">
        <v>3316</v>
      </c>
      <c r="AG29" s="25" t="s">
        <v>1162</v>
      </c>
    </row>
    <row r="30" spans="1:33">
      <c r="A30" s="25" t="s">
        <v>2734</v>
      </c>
      <c r="B30" s="25" t="s">
        <v>2735</v>
      </c>
      <c r="C30" s="25" t="s">
        <v>1661</v>
      </c>
      <c r="D30" s="25" t="s">
        <v>11</v>
      </c>
      <c r="E30" s="25" t="s">
        <v>11</v>
      </c>
      <c r="F30" s="25" t="s">
        <v>2736</v>
      </c>
      <c r="G30" s="25" t="s">
        <v>1693</v>
      </c>
      <c r="H30" s="25" t="s">
        <v>2737</v>
      </c>
      <c r="I30" s="25" t="s">
        <v>1685</v>
      </c>
      <c r="J30" s="25" t="s">
        <v>1721</v>
      </c>
      <c r="K30" s="25" t="s">
        <v>2303</v>
      </c>
      <c r="L30" s="25" t="s">
        <v>1721</v>
      </c>
      <c r="M30" s="25" t="s">
        <v>11</v>
      </c>
      <c r="N30" s="25" t="s">
        <v>11</v>
      </c>
      <c r="O30" s="25" t="s">
        <v>11</v>
      </c>
      <c r="P30" s="25" t="s">
        <v>11</v>
      </c>
      <c r="Q30" s="25" t="s">
        <v>11</v>
      </c>
      <c r="R30" s="25" t="s">
        <v>11</v>
      </c>
      <c r="S30" s="25" t="s">
        <v>11</v>
      </c>
      <c r="T30" s="25" t="s">
        <v>2738</v>
      </c>
      <c r="U30" s="25" t="s">
        <v>1669</v>
      </c>
      <c r="V30" s="25" t="s">
        <v>11</v>
      </c>
      <c r="W30" s="25" t="s">
        <v>11</v>
      </c>
      <c r="X30" s="25">
        <v>0</v>
      </c>
      <c r="Y30" s="25" t="s">
        <v>11</v>
      </c>
      <c r="Z30" s="25" t="s">
        <v>1664</v>
      </c>
      <c r="AA30" s="25" t="s">
        <v>11</v>
      </c>
      <c r="AB30" s="25" t="s">
        <v>11</v>
      </c>
      <c r="AC30" s="25" t="s">
        <v>11</v>
      </c>
      <c r="AD30" s="25">
        <v>0</v>
      </c>
      <c r="AE30" s="25">
        <v>0</v>
      </c>
      <c r="AF30" s="25">
        <v>980</v>
      </c>
      <c r="AG30" s="25" t="s">
        <v>1670</v>
      </c>
    </row>
    <row r="31" spans="1:33">
      <c r="A31" s="25" t="s">
        <v>2601</v>
      </c>
      <c r="B31" s="25" t="s">
        <v>2602</v>
      </c>
      <c r="C31" s="25" t="s">
        <v>1666</v>
      </c>
      <c r="D31" s="25" t="s">
        <v>11</v>
      </c>
      <c r="E31" s="25" t="s">
        <v>11</v>
      </c>
      <c r="F31" s="25" t="s">
        <v>11</v>
      </c>
      <c r="G31" s="25" t="s">
        <v>11</v>
      </c>
      <c r="H31" s="25" t="s">
        <v>2603</v>
      </c>
      <c r="I31" s="25" t="s">
        <v>11</v>
      </c>
      <c r="J31" s="25" t="s">
        <v>11</v>
      </c>
      <c r="K31" s="25" t="s">
        <v>11</v>
      </c>
      <c r="L31" s="25" t="s">
        <v>1721</v>
      </c>
      <c r="M31" s="25" t="s">
        <v>11</v>
      </c>
      <c r="N31" s="25" t="s">
        <v>11</v>
      </c>
      <c r="O31" s="25" t="s">
        <v>11</v>
      </c>
      <c r="P31" s="25" t="s">
        <v>11</v>
      </c>
      <c r="Q31" s="25" t="s">
        <v>11</v>
      </c>
      <c r="R31" s="25" t="s">
        <v>11</v>
      </c>
      <c r="S31" s="25" t="s">
        <v>11</v>
      </c>
      <c r="T31" s="25" t="s">
        <v>1726</v>
      </c>
      <c r="U31" s="25" t="s">
        <v>15</v>
      </c>
      <c r="V31" s="25" t="s">
        <v>11</v>
      </c>
      <c r="W31" s="25" t="s">
        <v>11</v>
      </c>
      <c r="X31" s="25">
        <v>0</v>
      </c>
      <c r="Y31" s="25" t="s">
        <v>11</v>
      </c>
      <c r="Z31" s="25" t="s">
        <v>1664</v>
      </c>
      <c r="AA31" s="25" t="s">
        <v>11</v>
      </c>
      <c r="AB31" s="25" t="s">
        <v>11</v>
      </c>
      <c r="AC31" s="25" t="s">
        <v>11</v>
      </c>
      <c r="AD31" s="25">
        <v>0</v>
      </c>
      <c r="AE31" s="25">
        <v>0</v>
      </c>
      <c r="AF31" s="25">
        <v>3177.83</v>
      </c>
      <c r="AG31" s="25" t="s">
        <v>2509</v>
      </c>
    </row>
    <row r="32" spans="1:33">
      <c r="A32" s="25" t="s">
        <v>3558</v>
      </c>
      <c r="B32" s="25" t="s">
        <v>3559</v>
      </c>
      <c r="C32" s="25" t="s">
        <v>1661</v>
      </c>
      <c r="D32" s="25" t="s">
        <v>11</v>
      </c>
      <c r="E32" s="25" t="s">
        <v>11</v>
      </c>
      <c r="F32" s="25" t="s">
        <v>3560</v>
      </c>
      <c r="G32" s="25" t="s">
        <v>1730</v>
      </c>
      <c r="H32" s="25" t="s">
        <v>3561</v>
      </c>
      <c r="I32" s="212" t="s">
        <v>1667</v>
      </c>
      <c r="J32" s="25" t="s">
        <v>1721</v>
      </c>
      <c r="K32" s="25" t="s">
        <v>1747</v>
      </c>
      <c r="L32" s="25" t="s">
        <v>1721</v>
      </c>
      <c r="M32" s="25" t="s">
        <v>11</v>
      </c>
      <c r="N32" s="25" t="s">
        <v>11</v>
      </c>
      <c r="O32" s="25" t="s">
        <v>11</v>
      </c>
      <c r="P32" s="25" t="s">
        <v>11</v>
      </c>
      <c r="Q32" s="25" t="s">
        <v>3561</v>
      </c>
      <c r="R32" s="25" t="s">
        <v>11</v>
      </c>
      <c r="S32" s="25" t="s">
        <v>11</v>
      </c>
      <c r="T32" s="25" t="s">
        <v>2043</v>
      </c>
      <c r="U32" s="25" t="s">
        <v>16</v>
      </c>
      <c r="V32" s="25" t="s">
        <v>116</v>
      </c>
      <c r="W32" s="25" t="s">
        <v>11</v>
      </c>
      <c r="X32" s="25">
        <v>0</v>
      </c>
      <c r="Y32" s="25" t="s">
        <v>11</v>
      </c>
      <c r="Z32" s="25" t="s">
        <v>1664</v>
      </c>
      <c r="AA32" s="25" t="s">
        <v>11</v>
      </c>
      <c r="AB32" s="25" t="s">
        <v>11</v>
      </c>
      <c r="AC32" s="25" t="s">
        <v>11</v>
      </c>
      <c r="AD32" s="25">
        <v>0</v>
      </c>
      <c r="AE32" s="25">
        <v>0</v>
      </c>
      <c r="AF32" s="25">
        <v>1880</v>
      </c>
      <c r="AG32" s="25" t="s">
        <v>1679</v>
      </c>
    </row>
    <row r="33" spans="1:33">
      <c r="A33" s="25" t="s">
        <v>2435</v>
      </c>
      <c r="B33" s="25" t="s">
        <v>2436</v>
      </c>
      <c r="C33" s="25" t="s">
        <v>1661</v>
      </c>
      <c r="D33" s="25" t="s">
        <v>11</v>
      </c>
      <c r="E33" s="25" t="s">
        <v>11</v>
      </c>
      <c r="F33" s="25" t="s">
        <v>11</v>
      </c>
      <c r="G33" s="25" t="s">
        <v>11</v>
      </c>
      <c r="H33" s="25" t="s">
        <v>2437</v>
      </c>
      <c r="I33" s="25" t="s">
        <v>1685</v>
      </c>
      <c r="J33" s="25" t="s">
        <v>11</v>
      </c>
      <c r="K33" s="25" t="s">
        <v>1782</v>
      </c>
      <c r="L33" s="25" t="s">
        <v>1721</v>
      </c>
      <c r="M33" s="25" t="s">
        <v>11</v>
      </c>
      <c r="N33" s="25" t="s">
        <v>11</v>
      </c>
      <c r="O33" s="25" t="s">
        <v>11</v>
      </c>
      <c r="P33" s="25" t="s">
        <v>11</v>
      </c>
      <c r="Q33" s="25" t="s">
        <v>2437</v>
      </c>
      <c r="R33" s="25" t="s">
        <v>11</v>
      </c>
      <c r="S33" s="25" t="s">
        <v>11</v>
      </c>
      <c r="T33" s="25" t="s">
        <v>2438</v>
      </c>
      <c r="U33" s="25" t="s">
        <v>16</v>
      </c>
      <c r="V33" s="25" t="s">
        <v>11</v>
      </c>
      <c r="W33" s="25" t="s">
        <v>11</v>
      </c>
      <c r="X33" s="25">
        <v>0</v>
      </c>
      <c r="Y33" s="25" t="s">
        <v>11</v>
      </c>
      <c r="Z33" s="25" t="s">
        <v>1664</v>
      </c>
      <c r="AA33" s="25" t="s">
        <v>11</v>
      </c>
      <c r="AB33" s="25" t="s">
        <v>11</v>
      </c>
      <c r="AC33" s="25" t="s">
        <v>11</v>
      </c>
      <c r="AD33" s="25">
        <v>0</v>
      </c>
      <c r="AE33" s="25">
        <v>0</v>
      </c>
      <c r="AF33" s="25">
        <v>3316</v>
      </c>
      <c r="AG33" s="25" t="s">
        <v>1162</v>
      </c>
    </row>
    <row r="34" spans="1:33">
      <c r="A34" s="25" t="s">
        <v>2852</v>
      </c>
      <c r="B34" s="25" t="s">
        <v>2853</v>
      </c>
      <c r="C34" s="25" t="s">
        <v>1661</v>
      </c>
      <c r="D34" s="25" t="s">
        <v>11</v>
      </c>
      <c r="E34" s="25" t="s">
        <v>11</v>
      </c>
      <c r="F34" s="25" t="s">
        <v>11</v>
      </c>
      <c r="G34" s="25"/>
      <c r="H34" s="25" t="s">
        <v>2854</v>
      </c>
      <c r="I34" s="212" t="s">
        <v>11</v>
      </c>
      <c r="J34" s="25" t="s">
        <v>11</v>
      </c>
      <c r="K34" s="25" t="s">
        <v>11</v>
      </c>
      <c r="L34" s="25" t="s">
        <v>1721</v>
      </c>
      <c r="M34" s="25" t="s">
        <v>11</v>
      </c>
      <c r="N34" s="25" t="s">
        <v>11</v>
      </c>
      <c r="O34" s="25" t="s">
        <v>11</v>
      </c>
      <c r="P34" s="25" t="s">
        <v>11</v>
      </c>
      <c r="Q34" s="25" t="s">
        <v>11</v>
      </c>
      <c r="R34" s="25" t="s">
        <v>11</v>
      </c>
      <c r="S34" s="25" t="s">
        <v>11</v>
      </c>
      <c r="T34" s="25" t="s">
        <v>1778</v>
      </c>
      <c r="U34" s="25" t="s">
        <v>18</v>
      </c>
      <c r="V34" s="25" t="s">
        <v>11</v>
      </c>
      <c r="W34" s="25" t="s">
        <v>11</v>
      </c>
      <c r="X34" s="25">
        <v>0</v>
      </c>
      <c r="Y34" s="25" t="s">
        <v>11</v>
      </c>
      <c r="Z34" s="25" t="s">
        <v>1664</v>
      </c>
      <c r="AA34" s="25" t="s">
        <v>11</v>
      </c>
      <c r="AB34" s="25" t="s">
        <v>11</v>
      </c>
      <c r="AC34" s="25" t="s">
        <v>11</v>
      </c>
      <c r="AD34" s="25">
        <v>0</v>
      </c>
      <c r="AE34" s="25">
        <v>0</v>
      </c>
      <c r="AF34" s="25">
        <v>22197.4</v>
      </c>
      <c r="AG34" s="25" t="s">
        <v>2855</v>
      </c>
    </row>
    <row r="35" spans="1:33">
      <c r="A35" s="25" t="s">
        <v>1951</v>
      </c>
      <c r="B35" s="25" t="s">
        <v>1952</v>
      </c>
      <c r="C35" s="25" t="s">
        <v>1666</v>
      </c>
      <c r="D35" s="25" t="s">
        <v>11</v>
      </c>
      <c r="E35" s="25" t="s">
        <v>11</v>
      </c>
      <c r="F35" s="25" t="s">
        <v>1953</v>
      </c>
      <c r="G35" s="25" t="s">
        <v>1730</v>
      </c>
      <c r="H35" s="25" t="s">
        <v>1954</v>
      </c>
      <c r="I35" s="25" t="s">
        <v>1672</v>
      </c>
      <c r="J35" s="25" t="s">
        <v>1721</v>
      </c>
      <c r="K35" s="25" t="s">
        <v>1955</v>
      </c>
      <c r="L35" s="25" t="s">
        <v>1721</v>
      </c>
      <c r="M35" s="25" t="s">
        <v>11</v>
      </c>
      <c r="N35" s="25" t="s">
        <v>11</v>
      </c>
      <c r="O35" s="25" t="s">
        <v>11</v>
      </c>
      <c r="P35" s="25" t="s">
        <v>11</v>
      </c>
      <c r="Q35" s="25" t="s">
        <v>1954</v>
      </c>
      <c r="R35" s="25" t="s">
        <v>11</v>
      </c>
      <c r="S35" s="25" t="s">
        <v>11</v>
      </c>
      <c r="T35" s="25" t="s">
        <v>1726</v>
      </c>
      <c r="U35" s="25" t="s">
        <v>10</v>
      </c>
      <c r="V35" s="25" t="s">
        <v>11</v>
      </c>
      <c r="W35" s="25" t="s">
        <v>11</v>
      </c>
      <c r="X35" s="25">
        <v>0</v>
      </c>
      <c r="Y35" s="25" t="s">
        <v>11</v>
      </c>
      <c r="Z35" s="25" t="s">
        <v>1664</v>
      </c>
      <c r="AA35" s="25" t="s">
        <v>11</v>
      </c>
      <c r="AB35" s="25" t="s">
        <v>11</v>
      </c>
      <c r="AC35" s="25" t="s">
        <v>11</v>
      </c>
      <c r="AD35" s="25">
        <v>0</v>
      </c>
      <c r="AE35" s="25">
        <v>0</v>
      </c>
      <c r="AF35" s="25">
        <v>3316</v>
      </c>
      <c r="AG35" s="25" t="s">
        <v>1162</v>
      </c>
    </row>
    <row r="36" spans="1:33">
      <c r="A36" s="25" t="s">
        <v>3402</v>
      </c>
      <c r="B36" s="25" t="s">
        <v>3403</v>
      </c>
      <c r="C36" s="25" t="s">
        <v>1666</v>
      </c>
      <c r="D36" s="25" t="s">
        <v>11</v>
      </c>
      <c r="E36" s="25" t="s">
        <v>11</v>
      </c>
      <c r="F36" s="25" t="s">
        <v>11</v>
      </c>
      <c r="G36" s="25" t="s">
        <v>11</v>
      </c>
      <c r="H36" s="25" t="s">
        <v>3404</v>
      </c>
      <c r="I36" s="25" t="s">
        <v>11</v>
      </c>
      <c r="J36" s="25" t="s">
        <v>11</v>
      </c>
      <c r="K36" s="25" t="s">
        <v>11</v>
      </c>
      <c r="L36" s="25" t="s">
        <v>1721</v>
      </c>
      <c r="M36" s="25" t="s">
        <v>11</v>
      </c>
      <c r="N36" s="25" t="s">
        <v>11</v>
      </c>
      <c r="O36" s="25" t="s">
        <v>11</v>
      </c>
      <c r="P36" s="25" t="s">
        <v>11</v>
      </c>
      <c r="Q36" s="25" t="s">
        <v>11</v>
      </c>
      <c r="R36" s="25" t="s">
        <v>11</v>
      </c>
      <c r="S36" s="25" t="s">
        <v>11</v>
      </c>
      <c r="T36" s="25" t="s">
        <v>3124</v>
      </c>
      <c r="U36" s="25" t="s">
        <v>18</v>
      </c>
      <c r="V36" s="25" t="s">
        <v>11</v>
      </c>
      <c r="W36" s="25" t="s">
        <v>11</v>
      </c>
      <c r="X36" s="25">
        <v>0</v>
      </c>
      <c r="Y36" s="25" t="s">
        <v>11</v>
      </c>
      <c r="Z36" s="25" t="s">
        <v>1664</v>
      </c>
      <c r="AA36" s="25" t="s">
        <v>11</v>
      </c>
      <c r="AB36" s="25" t="s">
        <v>11</v>
      </c>
      <c r="AC36" s="25" t="s">
        <v>11</v>
      </c>
      <c r="AD36" s="25">
        <v>280</v>
      </c>
      <c r="AE36" s="25">
        <v>0</v>
      </c>
      <c r="AF36" s="25">
        <v>3942.25</v>
      </c>
      <c r="AG36" s="25" t="s">
        <v>3405</v>
      </c>
    </row>
    <row r="37" spans="1:33">
      <c r="A37" s="25" t="s">
        <v>3017</v>
      </c>
      <c r="B37" s="25" t="s">
        <v>3018</v>
      </c>
      <c r="C37" s="25" t="s">
        <v>1666</v>
      </c>
      <c r="D37" s="25" t="s">
        <v>11</v>
      </c>
      <c r="E37" s="25" t="s">
        <v>11</v>
      </c>
      <c r="F37" s="25" t="s">
        <v>3019</v>
      </c>
      <c r="G37" s="25" t="s">
        <v>116</v>
      </c>
      <c r="H37" s="25" t="s">
        <v>3020</v>
      </c>
      <c r="I37" s="25" t="s">
        <v>1672</v>
      </c>
      <c r="J37" s="25" t="s">
        <v>11</v>
      </c>
      <c r="K37" s="25" t="s">
        <v>1683</v>
      </c>
      <c r="L37" s="25" t="s">
        <v>1721</v>
      </c>
      <c r="M37" s="25" t="s">
        <v>11</v>
      </c>
      <c r="N37" s="25" t="s">
        <v>11</v>
      </c>
      <c r="O37" s="25" t="s">
        <v>11</v>
      </c>
      <c r="P37" s="25" t="s">
        <v>11</v>
      </c>
      <c r="Q37" s="25" t="s">
        <v>3020</v>
      </c>
      <c r="R37" s="25" t="s">
        <v>11</v>
      </c>
      <c r="S37" s="25" t="s">
        <v>11</v>
      </c>
      <c r="T37" s="25" t="s">
        <v>1766</v>
      </c>
      <c r="U37" s="25" t="s">
        <v>12</v>
      </c>
      <c r="V37" s="25" t="s">
        <v>1663</v>
      </c>
      <c r="W37" s="25" t="s">
        <v>11</v>
      </c>
      <c r="X37" s="25">
        <v>0</v>
      </c>
      <c r="Y37" s="25" t="s">
        <v>11</v>
      </c>
      <c r="Z37" s="25" t="s">
        <v>1664</v>
      </c>
      <c r="AA37" s="25" t="s">
        <v>11</v>
      </c>
      <c r="AB37" s="25" t="s">
        <v>11</v>
      </c>
      <c r="AC37" s="25" t="s">
        <v>11</v>
      </c>
      <c r="AD37" s="25">
        <v>280</v>
      </c>
      <c r="AE37" s="25">
        <v>0</v>
      </c>
      <c r="AF37" s="25">
        <v>3316</v>
      </c>
      <c r="AG37" s="25" t="s">
        <v>1738</v>
      </c>
    </row>
    <row r="38" spans="1:33">
      <c r="A38" s="25" t="s">
        <v>3653</v>
      </c>
      <c r="B38" s="25" t="s">
        <v>3654</v>
      </c>
      <c r="C38" s="25" t="s">
        <v>1666</v>
      </c>
      <c r="D38" s="25" t="s">
        <v>11</v>
      </c>
      <c r="E38" s="25" t="s">
        <v>11</v>
      </c>
      <c r="F38" s="25" t="s">
        <v>11</v>
      </c>
      <c r="G38" s="25" t="s">
        <v>11</v>
      </c>
      <c r="H38" s="25" t="s">
        <v>3655</v>
      </c>
      <c r="I38" s="25" t="s">
        <v>1672</v>
      </c>
      <c r="J38" s="25" t="s">
        <v>11</v>
      </c>
      <c r="K38" s="25" t="s">
        <v>1683</v>
      </c>
      <c r="L38" s="25" t="s">
        <v>1350</v>
      </c>
      <c r="M38" s="25" t="s">
        <v>11</v>
      </c>
      <c r="N38" s="25" t="s">
        <v>11</v>
      </c>
      <c r="O38" s="25" t="s">
        <v>11</v>
      </c>
      <c r="P38" s="25" t="s">
        <v>11</v>
      </c>
      <c r="Q38" s="25" t="s">
        <v>11</v>
      </c>
      <c r="R38" s="25" t="s">
        <v>11</v>
      </c>
      <c r="S38" s="25" t="s">
        <v>11</v>
      </c>
      <c r="T38" s="216" t="s">
        <v>1766</v>
      </c>
      <c r="U38" s="216" t="s">
        <v>12</v>
      </c>
      <c r="V38" s="25" t="s">
        <v>11</v>
      </c>
      <c r="W38" s="25" t="s">
        <v>11</v>
      </c>
      <c r="X38" s="25">
        <v>0</v>
      </c>
      <c r="Y38" s="25" t="s">
        <v>11</v>
      </c>
      <c r="Z38" s="25" t="s">
        <v>1664</v>
      </c>
      <c r="AA38" s="25" t="s">
        <v>11</v>
      </c>
      <c r="AB38" s="25" t="s">
        <v>11</v>
      </c>
      <c r="AC38" s="25" t="s">
        <v>11</v>
      </c>
      <c r="AD38" s="25">
        <v>0</v>
      </c>
      <c r="AE38" s="25">
        <v>0</v>
      </c>
      <c r="AF38" s="25">
        <v>2901.5</v>
      </c>
      <c r="AG38" s="25" t="s">
        <v>2659</v>
      </c>
    </row>
    <row r="39" spans="1:33">
      <c r="A39" s="25" t="s">
        <v>2541</v>
      </c>
      <c r="B39" s="25" t="s">
        <v>2542</v>
      </c>
      <c r="C39" s="25" t="s">
        <v>1666</v>
      </c>
      <c r="D39" s="25" t="s">
        <v>11</v>
      </c>
      <c r="E39" s="25" t="s">
        <v>11</v>
      </c>
      <c r="F39" s="25" t="s">
        <v>2543</v>
      </c>
      <c r="G39" s="25" t="s">
        <v>1730</v>
      </c>
      <c r="H39" s="25" t="s">
        <v>2544</v>
      </c>
      <c r="I39" s="25" t="s">
        <v>1691</v>
      </c>
      <c r="J39" s="25" t="s">
        <v>11</v>
      </c>
      <c r="K39" s="25" t="s">
        <v>1782</v>
      </c>
      <c r="L39" s="25" t="s">
        <v>1721</v>
      </c>
      <c r="M39" s="25" t="s">
        <v>11</v>
      </c>
      <c r="N39" s="25" t="s">
        <v>11</v>
      </c>
      <c r="O39" s="25" t="s">
        <v>11</v>
      </c>
      <c r="P39" s="25" t="s">
        <v>11</v>
      </c>
      <c r="Q39" s="25" t="s">
        <v>2544</v>
      </c>
      <c r="R39" s="25" t="s">
        <v>11</v>
      </c>
      <c r="S39" s="25" t="s">
        <v>11</v>
      </c>
      <c r="T39" s="25" t="s">
        <v>1726</v>
      </c>
      <c r="U39" s="25" t="s">
        <v>16</v>
      </c>
      <c r="V39" s="25" t="s">
        <v>11</v>
      </c>
      <c r="W39" s="25" t="s">
        <v>11</v>
      </c>
      <c r="X39" s="25">
        <v>0</v>
      </c>
      <c r="Y39" s="25" t="s">
        <v>11</v>
      </c>
      <c r="Z39" s="25" t="s">
        <v>1664</v>
      </c>
      <c r="AA39" s="25" t="s">
        <v>11</v>
      </c>
      <c r="AB39" s="25" t="s">
        <v>11</v>
      </c>
      <c r="AC39" s="25" t="s">
        <v>11</v>
      </c>
      <c r="AD39" s="25">
        <v>280</v>
      </c>
      <c r="AE39" s="25">
        <v>0</v>
      </c>
      <c r="AF39" s="25">
        <v>3316</v>
      </c>
      <c r="AG39" s="25" t="s">
        <v>1738</v>
      </c>
    </row>
    <row r="40" spans="1:33">
      <c r="A40" s="25" t="s">
        <v>2575</v>
      </c>
      <c r="B40" s="25" t="s">
        <v>2576</v>
      </c>
      <c r="C40" s="25" t="s">
        <v>1666</v>
      </c>
      <c r="D40" s="25" t="s">
        <v>11</v>
      </c>
      <c r="E40" s="25" t="s">
        <v>11</v>
      </c>
      <c r="F40" s="25" t="s">
        <v>11</v>
      </c>
      <c r="G40" s="25" t="s">
        <v>11</v>
      </c>
      <c r="H40" s="25" t="s">
        <v>2577</v>
      </c>
      <c r="I40" s="25" t="s">
        <v>11</v>
      </c>
      <c r="J40" s="25" t="s">
        <v>11</v>
      </c>
      <c r="K40" s="25" t="s">
        <v>11</v>
      </c>
      <c r="L40" s="25" t="s">
        <v>1721</v>
      </c>
      <c r="M40" s="25" t="s">
        <v>11</v>
      </c>
      <c r="N40" s="25" t="s">
        <v>11</v>
      </c>
      <c r="O40" s="25" t="s">
        <v>11</v>
      </c>
      <c r="P40" s="25" t="s">
        <v>11</v>
      </c>
      <c r="Q40" s="25" t="s">
        <v>11</v>
      </c>
      <c r="R40" s="25" t="s">
        <v>11</v>
      </c>
      <c r="S40" s="25" t="s">
        <v>11</v>
      </c>
      <c r="T40" s="25" t="s">
        <v>2578</v>
      </c>
      <c r="U40" s="25" t="s">
        <v>10</v>
      </c>
      <c r="V40" s="25" t="s">
        <v>11</v>
      </c>
      <c r="W40" s="25" t="s">
        <v>11</v>
      </c>
      <c r="X40" s="25">
        <v>0</v>
      </c>
      <c r="Y40" s="25" t="s">
        <v>11</v>
      </c>
      <c r="Z40" s="25" t="s">
        <v>1664</v>
      </c>
      <c r="AA40" s="25" t="s">
        <v>11</v>
      </c>
      <c r="AB40" s="25" t="s">
        <v>11</v>
      </c>
      <c r="AC40" s="25" t="s">
        <v>11</v>
      </c>
      <c r="AD40" s="25">
        <v>0</v>
      </c>
      <c r="AE40" s="25">
        <v>0</v>
      </c>
      <c r="AF40" s="25">
        <v>31168.400000000001</v>
      </c>
      <c r="AG40" s="25" t="s">
        <v>5043</v>
      </c>
    </row>
    <row r="41" spans="1:33">
      <c r="A41" s="25" t="s">
        <v>2212</v>
      </c>
      <c r="B41" s="25" t="s">
        <v>2213</v>
      </c>
      <c r="C41" s="25" t="s">
        <v>1661</v>
      </c>
      <c r="D41" s="25" t="s">
        <v>11</v>
      </c>
      <c r="E41" s="25" t="s">
        <v>11</v>
      </c>
      <c r="F41" s="25" t="s">
        <v>11</v>
      </c>
      <c r="G41" s="25" t="s">
        <v>11</v>
      </c>
      <c r="H41" s="25" t="s">
        <v>2214</v>
      </c>
      <c r="I41" s="25" t="s">
        <v>11</v>
      </c>
      <c r="J41" s="25" t="s">
        <v>11</v>
      </c>
      <c r="K41" s="25" t="s">
        <v>11</v>
      </c>
      <c r="L41" s="25" t="s">
        <v>1721</v>
      </c>
      <c r="M41" s="25" t="s">
        <v>1808</v>
      </c>
      <c r="N41" s="25" t="s">
        <v>11</v>
      </c>
      <c r="O41" s="25" t="s">
        <v>11</v>
      </c>
      <c r="P41" s="25" t="s">
        <v>11</v>
      </c>
      <c r="Q41" s="25" t="s">
        <v>11</v>
      </c>
      <c r="R41" s="25" t="s">
        <v>11</v>
      </c>
      <c r="S41" s="25" t="s">
        <v>11</v>
      </c>
      <c r="T41" s="25" t="s">
        <v>1726</v>
      </c>
      <c r="U41" s="25" t="s">
        <v>15</v>
      </c>
      <c r="V41" s="25" t="s">
        <v>11</v>
      </c>
      <c r="W41" s="25" t="s">
        <v>11</v>
      </c>
      <c r="X41" s="25">
        <v>0</v>
      </c>
      <c r="Y41" s="25" t="s">
        <v>11</v>
      </c>
      <c r="Z41" s="25" t="s">
        <v>1809</v>
      </c>
      <c r="AA41" s="25" t="s">
        <v>1810</v>
      </c>
      <c r="AB41" s="25" t="s">
        <v>1811</v>
      </c>
      <c r="AC41" s="25" t="s">
        <v>11</v>
      </c>
      <c r="AD41" s="25">
        <v>0</v>
      </c>
      <c r="AE41" s="25">
        <v>0</v>
      </c>
      <c r="AF41" s="25">
        <v>0</v>
      </c>
      <c r="AG41" s="25" t="s">
        <v>7</v>
      </c>
    </row>
    <row r="42" spans="1:33">
      <c r="A42" s="25" t="s">
        <v>2182</v>
      </c>
      <c r="B42" s="25" t="s">
        <v>2183</v>
      </c>
      <c r="C42" s="25" t="s">
        <v>1666</v>
      </c>
      <c r="D42" s="25" t="s">
        <v>11</v>
      </c>
      <c r="E42" s="25" t="s">
        <v>11</v>
      </c>
      <c r="F42" s="25" t="s">
        <v>11</v>
      </c>
      <c r="G42" s="25" t="s">
        <v>11</v>
      </c>
      <c r="H42" s="25" t="s">
        <v>2184</v>
      </c>
      <c r="I42" s="212" t="s">
        <v>11</v>
      </c>
      <c r="J42" s="25" t="s">
        <v>11</v>
      </c>
      <c r="K42" s="25" t="s">
        <v>11</v>
      </c>
      <c r="L42" s="25" t="s">
        <v>1721</v>
      </c>
      <c r="M42" s="25" t="s">
        <v>11</v>
      </c>
      <c r="N42" s="25" t="s">
        <v>11</v>
      </c>
      <c r="O42" s="25" t="s">
        <v>11</v>
      </c>
      <c r="P42" s="25" t="s">
        <v>11</v>
      </c>
      <c r="Q42" s="25" t="s">
        <v>11</v>
      </c>
      <c r="R42" s="25" t="s">
        <v>11</v>
      </c>
      <c r="S42" s="25" t="s">
        <v>11</v>
      </c>
      <c r="T42" s="25" t="s">
        <v>2185</v>
      </c>
      <c r="U42" s="25" t="s">
        <v>1669</v>
      </c>
      <c r="V42" s="25" t="s">
        <v>11</v>
      </c>
      <c r="W42" s="25" t="s">
        <v>11</v>
      </c>
      <c r="X42" s="25">
        <v>0</v>
      </c>
      <c r="Y42" s="25" t="s">
        <v>11</v>
      </c>
      <c r="Z42" s="25" t="s">
        <v>1664</v>
      </c>
      <c r="AA42" s="25" t="s">
        <v>11</v>
      </c>
      <c r="AB42" s="25" t="s">
        <v>11</v>
      </c>
      <c r="AC42" s="25" t="s">
        <v>11</v>
      </c>
      <c r="AD42" s="25">
        <v>0.01</v>
      </c>
      <c r="AE42" s="25">
        <v>0</v>
      </c>
      <c r="AF42" s="25">
        <v>49142.86</v>
      </c>
      <c r="AG42" s="25" t="s">
        <v>5044</v>
      </c>
    </row>
    <row r="43" spans="1:33">
      <c r="A43" s="25" t="s">
        <v>2999</v>
      </c>
      <c r="B43" s="25" t="s">
        <v>3000</v>
      </c>
      <c r="C43" s="25" t="s">
        <v>1661</v>
      </c>
      <c r="D43" s="25" t="s">
        <v>11</v>
      </c>
      <c r="E43" s="25" t="s">
        <v>11</v>
      </c>
      <c r="F43" s="25" t="s">
        <v>11</v>
      </c>
      <c r="G43" s="25" t="s">
        <v>11</v>
      </c>
      <c r="H43" s="25" t="s">
        <v>3001</v>
      </c>
      <c r="I43" s="212" t="s">
        <v>1672</v>
      </c>
      <c r="J43" s="25" t="s">
        <v>11</v>
      </c>
      <c r="K43" s="25" t="s">
        <v>11</v>
      </c>
      <c r="L43" s="25" t="s">
        <v>1721</v>
      </c>
      <c r="M43" s="25" t="s">
        <v>11</v>
      </c>
      <c r="N43" s="25" t="s">
        <v>11</v>
      </c>
      <c r="O43" s="25" t="s">
        <v>11</v>
      </c>
      <c r="P43" s="25" t="s">
        <v>11</v>
      </c>
      <c r="Q43" s="25" t="s">
        <v>11</v>
      </c>
      <c r="R43" s="25" t="s">
        <v>11</v>
      </c>
      <c r="S43" s="25" t="s">
        <v>11</v>
      </c>
      <c r="T43" s="25" t="s">
        <v>2508</v>
      </c>
      <c r="U43" s="25" t="s">
        <v>15</v>
      </c>
      <c r="V43" s="25" t="s">
        <v>11</v>
      </c>
      <c r="W43" s="25" t="s">
        <v>11</v>
      </c>
      <c r="X43" s="25">
        <v>0</v>
      </c>
      <c r="Y43" s="25" t="s">
        <v>11</v>
      </c>
      <c r="Z43" s="25" t="s">
        <v>1809</v>
      </c>
      <c r="AA43" s="25" t="s">
        <v>5045</v>
      </c>
      <c r="AB43" s="25" t="s">
        <v>2051</v>
      </c>
      <c r="AC43" s="25" t="s">
        <v>11</v>
      </c>
      <c r="AD43" s="25">
        <v>0</v>
      </c>
      <c r="AE43" s="25">
        <v>0</v>
      </c>
      <c r="AF43" s="25">
        <v>0</v>
      </c>
      <c r="AG43" s="25" t="s">
        <v>7</v>
      </c>
    </row>
    <row r="44" spans="1:33">
      <c r="A44" s="25" t="s">
        <v>3668</v>
      </c>
      <c r="B44" s="25" t="s">
        <v>3669</v>
      </c>
      <c r="C44" s="25" t="s">
        <v>1661</v>
      </c>
      <c r="D44" s="25" t="s">
        <v>11</v>
      </c>
      <c r="E44" s="25" t="s">
        <v>11</v>
      </c>
      <c r="F44" s="25" t="s">
        <v>3670</v>
      </c>
      <c r="G44" s="25" t="s">
        <v>1730</v>
      </c>
      <c r="H44" s="25" t="s">
        <v>3671</v>
      </c>
      <c r="I44" s="25" t="s">
        <v>1672</v>
      </c>
      <c r="J44" s="25" t="s">
        <v>1721</v>
      </c>
      <c r="K44" s="25" t="s">
        <v>3672</v>
      </c>
      <c r="L44" s="25" t="s">
        <v>1721</v>
      </c>
      <c r="M44" s="25" t="s">
        <v>11</v>
      </c>
      <c r="N44" s="25" t="s">
        <v>11</v>
      </c>
      <c r="O44" s="25" t="s">
        <v>11</v>
      </c>
      <c r="P44" s="25" t="s">
        <v>3673</v>
      </c>
      <c r="Q44" s="25" t="s">
        <v>3671</v>
      </c>
      <c r="R44" s="25" t="s">
        <v>11</v>
      </c>
      <c r="S44" s="25" t="s">
        <v>11</v>
      </c>
      <c r="T44" s="25" t="s">
        <v>1726</v>
      </c>
      <c r="U44" s="25" t="s">
        <v>16</v>
      </c>
      <c r="V44" s="25" t="s">
        <v>1730</v>
      </c>
      <c r="W44" s="25" t="s">
        <v>11</v>
      </c>
      <c r="X44" s="25">
        <v>0</v>
      </c>
      <c r="Y44" s="25" t="s">
        <v>11</v>
      </c>
      <c r="Z44" s="25" t="s">
        <v>1664</v>
      </c>
      <c r="AA44" s="25" t="s">
        <v>11</v>
      </c>
      <c r="AB44" s="25" t="s">
        <v>11</v>
      </c>
      <c r="AC44" s="25" t="s">
        <v>11</v>
      </c>
      <c r="AD44" s="25">
        <v>0</v>
      </c>
      <c r="AE44" s="25">
        <v>0</v>
      </c>
      <c r="AF44" s="25">
        <v>22116</v>
      </c>
      <c r="AG44" s="25" t="s">
        <v>5046</v>
      </c>
    </row>
    <row r="45" spans="1:33">
      <c r="A45" s="25" t="s">
        <v>3336</v>
      </c>
      <c r="B45" s="25" t="s">
        <v>3337</v>
      </c>
      <c r="C45" s="25" t="s">
        <v>1666</v>
      </c>
      <c r="D45" s="25" t="s">
        <v>11</v>
      </c>
      <c r="E45" s="25" t="s">
        <v>11</v>
      </c>
      <c r="F45" s="25" t="s">
        <v>11</v>
      </c>
      <c r="G45" s="25" t="s">
        <v>11</v>
      </c>
      <c r="H45" s="25" t="s">
        <v>3338</v>
      </c>
      <c r="I45" s="25" t="s">
        <v>11</v>
      </c>
      <c r="J45" s="25" t="s">
        <v>11</v>
      </c>
      <c r="K45" s="25" t="s">
        <v>11</v>
      </c>
      <c r="L45" s="25" t="s">
        <v>1721</v>
      </c>
      <c r="M45" s="25" t="s">
        <v>11</v>
      </c>
      <c r="N45" s="25" t="s">
        <v>11</v>
      </c>
      <c r="O45" s="25" t="s">
        <v>11</v>
      </c>
      <c r="P45" s="25" t="s">
        <v>11</v>
      </c>
      <c r="Q45" s="25" t="s">
        <v>11</v>
      </c>
      <c r="R45" s="25" t="s">
        <v>11</v>
      </c>
      <c r="S45" s="25" t="s">
        <v>11</v>
      </c>
      <c r="T45" s="25" t="s">
        <v>1726</v>
      </c>
      <c r="U45" s="25" t="s">
        <v>15</v>
      </c>
      <c r="V45" s="25" t="s">
        <v>11</v>
      </c>
      <c r="W45" s="25" t="s">
        <v>11</v>
      </c>
      <c r="X45" s="25">
        <v>0</v>
      </c>
      <c r="Y45" s="25" t="s">
        <v>11</v>
      </c>
      <c r="Z45" s="25" t="s">
        <v>1664</v>
      </c>
      <c r="AA45" s="25" t="s">
        <v>11</v>
      </c>
      <c r="AB45" s="25" t="s">
        <v>11</v>
      </c>
      <c r="AC45" s="25" t="s">
        <v>11</v>
      </c>
      <c r="AD45" s="25">
        <v>0</v>
      </c>
      <c r="AE45" s="25">
        <v>0</v>
      </c>
      <c r="AF45" s="25">
        <v>5220</v>
      </c>
      <c r="AG45" s="25" t="s">
        <v>3339</v>
      </c>
    </row>
    <row r="46" spans="1:33">
      <c r="A46" s="25" t="s">
        <v>3107</v>
      </c>
      <c r="B46" s="25" t="s">
        <v>3108</v>
      </c>
      <c r="C46" s="25" t="s">
        <v>1666</v>
      </c>
      <c r="D46" s="25" t="s">
        <v>11</v>
      </c>
      <c r="E46" s="25" t="s">
        <v>11</v>
      </c>
      <c r="F46" s="25" t="s">
        <v>3109</v>
      </c>
      <c r="G46" s="25" t="s">
        <v>1730</v>
      </c>
      <c r="H46" s="25" t="s">
        <v>3110</v>
      </c>
      <c r="I46" s="25" t="s">
        <v>1691</v>
      </c>
      <c r="J46" s="25" t="s">
        <v>11</v>
      </c>
      <c r="K46" s="25" t="s">
        <v>2365</v>
      </c>
      <c r="L46" s="25" t="s">
        <v>1721</v>
      </c>
      <c r="M46" s="25" t="s">
        <v>11</v>
      </c>
      <c r="N46" s="25" t="s">
        <v>11</v>
      </c>
      <c r="O46" s="25" t="s">
        <v>11</v>
      </c>
      <c r="P46" s="25" t="s">
        <v>3111</v>
      </c>
      <c r="Q46" s="25" t="s">
        <v>3110</v>
      </c>
      <c r="R46" s="25" t="s">
        <v>11</v>
      </c>
      <c r="S46" s="25" t="s">
        <v>11</v>
      </c>
      <c r="T46" s="25" t="s">
        <v>2043</v>
      </c>
      <c r="U46" s="25" t="s">
        <v>16</v>
      </c>
      <c r="V46" s="25" t="s">
        <v>1688</v>
      </c>
      <c r="W46" s="25" t="s">
        <v>11</v>
      </c>
      <c r="X46" s="25">
        <v>0</v>
      </c>
      <c r="Y46" s="25" t="s">
        <v>3112</v>
      </c>
      <c r="Z46" s="25" t="s">
        <v>1664</v>
      </c>
      <c r="AA46" s="25" t="s">
        <v>11</v>
      </c>
      <c r="AB46" s="25" t="s">
        <v>11</v>
      </c>
      <c r="AC46" s="25" t="s">
        <v>11</v>
      </c>
      <c r="AD46" s="25">
        <v>0</v>
      </c>
      <c r="AE46" s="25">
        <v>0</v>
      </c>
      <c r="AF46" s="25">
        <v>17200</v>
      </c>
      <c r="AG46" s="25" t="s">
        <v>5047</v>
      </c>
    </row>
    <row r="47" spans="1:33">
      <c r="A47" s="25" t="s">
        <v>2405</v>
      </c>
      <c r="B47" s="25" t="s">
        <v>2406</v>
      </c>
      <c r="C47" s="25" t="s">
        <v>1666</v>
      </c>
      <c r="D47" s="25" t="s">
        <v>11</v>
      </c>
      <c r="E47" s="25" t="s">
        <v>11</v>
      </c>
      <c r="F47" s="25" t="s">
        <v>2407</v>
      </c>
      <c r="G47" s="25" t="s">
        <v>1688</v>
      </c>
      <c r="H47" s="25" t="s">
        <v>2408</v>
      </c>
      <c r="I47" s="25" t="s">
        <v>1667</v>
      </c>
      <c r="J47" s="25" t="s">
        <v>1721</v>
      </c>
      <c r="K47" s="25" t="s">
        <v>1747</v>
      </c>
      <c r="L47" s="25" t="s">
        <v>1721</v>
      </c>
      <c r="M47" s="25" t="s">
        <v>11</v>
      </c>
      <c r="N47" s="25" t="s">
        <v>11</v>
      </c>
      <c r="O47" s="25" t="s">
        <v>11</v>
      </c>
      <c r="P47" s="25" t="s">
        <v>11</v>
      </c>
      <c r="Q47" s="25" t="s">
        <v>2408</v>
      </c>
      <c r="R47" s="25" t="s">
        <v>11</v>
      </c>
      <c r="S47" s="25" t="s">
        <v>11</v>
      </c>
      <c r="T47" s="25" t="s">
        <v>1804</v>
      </c>
      <c r="U47" s="25" t="s">
        <v>10</v>
      </c>
      <c r="V47" s="25" t="s">
        <v>1663</v>
      </c>
      <c r="W47" s="25" t="s">
        <v>11</v>
      </c>
      <c r="X47" s="25">
        <v>0</v>
      </c>
      <c r="Y47" s="25" t="s">
        <v>11</v>
      </c>
      <c r="Z47" s="25" t="s">
        <v>1664</v>
      </c>
      <c r="AA47" s="25" t="s">
        <v>11</v>
      </c>
      <c r="AB47" s="25" t="s">
        <v>11</v>
      </c>
      <c r="AC47" s="25" t="s">
        <v>11</v>
      </c>
      <c r="AD47" s="25">
        <v>280</v>
      </c>
      <c r="AE47" s="25">
        <v>0</v>
      </c>
      <c r="AF47" s="25">
        <v>1880</v>
      </c>
      <c r="AG47" s="25" t="s">
        <v>1665</v>
      </c>
    </row>
    <row r="48" spans="1:33">
      <c r="A48" s="25" t="s">
        <v>2633</v>
      </c>
      <c r="B48" s="25" t="s">
        <v>2634</v>
      </c>
      <c r="C48" s="25" t="s">
        <v>1661</v>
      </c>
      <c r="D48" s="25" t="s">
        <v>11</v>
      </c>
      <c r="E48" s="25" t="s">
        <v>11</v>
      </c>
      <c r="F48" s="25" t="s">
        <v>11</v>
      </c>
      <c r="G48" s="25" t="s">
        <v>11</v>
      </c>
      <c r="H48" s="25" t="s">
        <v>2635</v>
      </c>
      <c r="I48" s="212" t="s">
        <v>11</v>
      </c>
      <c r="J48" s="25" t="s">
        <v>11</v>
      </c>
      <c r="K48" s="25" t="s">
        <v>11</v>
      </c>
      <c r="L48" s="25" t="s">
        <v>1721</v>
      </c>
      <c r="M48" s="25" t="s">
        <v>11</v>
      </c>
      <c r="N48" s="25" t="s">
        <v>11</v>
      </c>
      <c r="O48" s="25" t="s">
        <v>11</v>
      </c>
      <c r="P48" s="25" t="s">
        <v>11</v>
      </c>
      <c r="Q48" s="25" t="s">
        <v>11</v>
      </c>
      <c r="R48" s="25" t="s">
        <v>11</v>
      </c>
      <c r="S48" s="25" t="s">
        <v>11</v>
      </c>
      <c r="T48" s="25" t="s">
        <v>1786</v>
      </c>
      <c r="U48" s="25" t="s">
        <v>17</v>
      </c>
      <c r="V48" s="25" t="s">
        <v>11</v>
      </c>
      <c r="W48" s="25" t="s">
        <v>11</v>
      </c>
      <c r="X48" s="25">
        <v>0</v>
      </c>
      <c r="Y48" s="25" t="s">
        <v>11</v>
      </c>
      <c r="Z48" s="25" t="s">
        <v>1664</v>
      </c>
      <c r="AA48" s="25" t="s">
        <v>11</v>
      </c>
      <c r="AB48" s="25" t="s">
        <v>11</v>
      </c>
      <c r="AC48" s="25" t="s">
        <v>11</v>
      </c>
      <c r="AD48" s="25">
        <v>0</v>
      </c>
      <c r="AE48" s="25">
        <v>0</v>
      </c>
      <c r="AF48" s="25">
        <v>9975</v>
      </c>
      <c r="AG48" s="25" t="s">
        <v>5048</v>
      </c>
    </row>
    <row r="49" spans="1:33">
      <c r="A49" s="25" t="s">
        <v>2524</v>
      </c>
      <c r="B49" s="25" t="s">
        <v>2525</v>
      </c>
      <c r="C49" s="25" t="s">
        <v>1666</v>
      </c>
      <c r="D49" s="25" t="s">
        <v>11</v>
      </c>
      <c r="E49" s="25" t="s">
        <v>11</v>
      </c>
      <c r="F49" s="25" t="s">
        <v>2526</v>
      </c>
      <c r="G49" s="25" t="s">
        <v>1693</v>
      </c>
      <c r="H49" s="25" t="s">
        <v>2527</v>
      </c>
      <c r="I49" s="25" t="s">
        <v>1667</v>
      </c>
      <c r="J49" s="25" t="s">
        <v>1721</v>
      </c>
      <c r="K49" s="25" t="s">
        <v>1795</v>
      </c>
      <c r="L49" s="25" t="s">
        <v>1721</v>
      </c>
      <c r="M49" s="25" t="s">
        <v>11</v>
      </c>
      <c r="N49" s="25" t="s">
        <v>11</v>
      </c>
      <c r="O49" s="25" t="s">
        <v>11</v>
      </c>
      <c r="P49" s="25" t="s">
        <v>11</v>
      </c>
      <c r="Q49" s="25" t="s">
        <v>2527</v>
      </c>
      <c r="R49" s="25" t="s">
        <v>11</v>
      </c>
      <c r="S49" s="25" t="s">
        <v>11</v>
      </c>
      <c r="T49" s="25" t="s">
        <v>1742</v>
      </c>
      <c r="U49" s="25" t="s">
        <v>1687</v>
      </c>
      <c r="V49" s="25" t="s">
        <v>11</v>
      </c>
      <c r="W49" s="25" t="s">
        <v>11</v>
      </c>
      <c r="X49" s="25">
        <v>0</v>
      </c>
      <c r="Y49" s="25" t="s">
        <v>11</v>
      </c>
      <c r="Z49" s="25" t="s">
        <v>1664</v>
      </c>
      <c r="AA49" s="25" t="s">
        <v>11</v>
      </c>
      <c r="AB49" s="25" t="s">
        <v>11</v>
      </c>
      <c r="AC49" s="25" t="s">
        <v>11</v>
      </c>
      <c r="AD49" s="25">
        <v>0</v>
      </c>
      <c r="AE49" s="25">
        <v>0</v>
      </c>
      <c r="AF49" s="25">
        <v>5664.76</v>
      </c>
      <c r="AG49" s="25" t="s">
        <v>5049</v>
      </c>
    </row>
    <row r="50" spans="1:33">
      <c r="A50" s="25" t="s">
        <v>3959</v>
      </c>
      <c r="B50" s="25" t="s">
        <v>3960</v>
      </c>
      <c r="C50" s="25" t="s">
        <v>1666</v>
      </c>
      <c r="D50" s="25" t="s">
        <v>11</v>
      </c>
      <c r="E50" s="25" t="s">
        <v>11</v>
      </c>
      <c r="F50" s="25" t="s">
        <v>11</v>
      </c>
      <c r="G50" s="25" t="s">
        <v>11</v>
      </c>
      <c r="H50" s="25" t="s">
        <v>3961</v>
      </c>
      <c r="I50" s="25" t="s">
        <v>11</v>
      </c>
      <c r="J50" s="25" t="s">
        <v>11</v>
      </c>
      <c r="K50" s="25" t="s">
        <v>11</v>
      </c>
      <c r="L50" s="25" t="s">
        <v>1721</v>
      </c>
      <c r="M50" s="25" t="s">
        <v>1808</v>
      </c>
      <c r="N50" s="25" t="s">
        <v>11</v>
      </c>
      <c r="O50" s="25" t="s">
        <v>11</v>
      </c>
      <c r="P50" s="25" t="s">
        <v>11</v>
      </c>
      <c r="Q50" s="25" t="s">
        <v>11</v>
      </c>
      <c r="R50" s="25" t="s">
        <v>11</v>
      </c>
      <c r="S50" s="25" t="s">
        <v>11</v>
      </c>
      <c r="T50" s="25" t="s">
        <v>1742</v>
      </c>
      <c r="U50" s="25" t="s">
        <v>1669</v>
      </c>
      <c r="V50" s="25" t="s">
        <v>11</v>
      </c>
      <c r="W50" s="25" t="s">
        <v>11</v>
      </c>
      <c r="X50" s="25">
        <v>0</v>
      </c>
      <c r="Y50" s="25" t="s">
        <v>11</v>
      </c>
      <c r="Z50" s="25" t="s">
        <v>1664</v>
      </c>
      <c r="AA50" s="25" t="s">
        <v>11</v>
      </c>
      <c r="AB50" s="25" t="s">
        <v>11</v>
      </c>
      <c r="AC50" s="25" t="s">
        <v>11</v>
      </c>
      <c r="AD50" s="25">
        <v>0</v>
      </c>
      <c r="AE50" s="25">
        <v>0</v>
      </c>
      <c r="AF50" s="25">
        <v>7966.06</v>
      </c>
      <c r="AG50" s="25" t="s">
        <v>5050</v>
      </c>
    </row>
    <row r="51" spans="1:33">
      <c r="A51" s="25" t="s">
        <v>2425</v>
      </c>
      <c r="B51" s="25" t="s">
        <v>2426</v>
      </c>
      <c r="C51" s="25" t="s">
        <v>1666</v>
      </c>
      <c r="D51" s="25" t="s">
        <v>11</v>
      </c>
      <c r="E51" s="25" t="s">
        <v>11</v>
      </c>
      <c r="F51" s="25" t="s">
        <v>11</v>
      </c>
      <c r="G51" s="25" t="s">
        <v>11</v>
      </c>
      <c r="H51" s="25" t="s">
        <v>2427</v>
      </c>
      <c r="I51" s="212" t="s">
        <v>1691</v>
      </c>
      <c r="J51" s="25" t="s">
        <v>11</v>
      </c>
      <c r="K51" s="25" t="s">
        <v>1683</v>
      </c>
      <c r="L51" s="25" t="s">
        <v>1721</v>
      </c>
      <c r="M51" s="25" t="s">
        <v>11</v>
      </c>
      <c r="N51" s="25" t="s">
        <v>2428</v>
      </c>
      <c r="O51" s="25" t="s">
        <v>2429</v>
      </c>
      <c r="P51" s="25" t="s">
        <v>11</v>
      </c>
      <c r="Q51" s="25" t="s">
        <v>2427</v>
      </c>
      <c r="R51" s="25" t="s">
        <v>11</v>
      </c>
      <c r="S51" s="25" t="s">
        <v>11</v>
      </c>
      <c r="T51" s="25" t="s">
        <v>1726</v>
      </c>
      <c r="U51" s="25" t="s">
        <v>15</v>
      </c>
      <c r="V51" s="25" t="s">
        <v>11</v>
      </c>
      <c r="W51" s="25" t="s">
        <v>11</v>
      </c>
      <c r="X51" s="25">
        <v>0</v>
      </c>
      <c r="Y51" s="25" t="s">
        <v>11</v>
      </c>
      <c r="Z51" s="25" t="s">
        <v>1664</v>
      </c>
      <c r="AA51" s="25" t="s">
        <v>11</v>
      </c>
      <c r="AB51" s="25" t="s">
        <v>11</v>
      </c>
      <c r="AC51" s="25" t="s">
        <v>11</v>
      </c>
      <c r="AD51" s="25">
        <v>280</v>
      </c>
      <c r="AE51" s="25">
        <v>0</v>
      </c>
      <c r="AF51" s="25">
        <v>3177.83</v>
      </c>
      <c r="AG51" s="25" t="s">
        <v>2430</v>
      </c>
    </row>
    <row r="52" spans="1:33">
      <c r="A52" s="25" t="s">
        <v>3662</v>
      </c>
      <c r="B52" s="25" t="s">
        <v>3663</v>
      </c>
      <c r="C52" s="25" t="s">
        <v>1666</v>
      </c>
      <c r="D52" s="25" t="s">
        <v>11</v>
      </c>
      <c r="E52" s="25" t="s">
        <v>11</v>
      </c>
      <c r="F52" s="25" t="s">
        <v>11</v>
      </c>
      <c r="G52" s="25" t="s">
        <v>11</v>
      </c>
      <c r="H52" s="25" t="s">
        <v>3664</v>
      </c>
      <c r="I52" s="25" t="s">
        <v>1685</v>
      </c>
      <c r="J52" s="25" t="s">
        <v>11</v>
      </c>
      <c r="K52" s="25" t="s">
        <v>1782</v>
      </c>
      <c r="L52" s="25" t="s">
        <v>1721</v>
      </c>
      <c r="M52" s="25" t="s">
        <v>11</v>
      </c>
      <c r="N52" s="25" t="s">
        <v>11</v>
      </c>
      <c r="O52" s="25" t="s">
        <v>11</v>
      </c>
      <c r="P52" s="25" t="s">
        <v>11</v>
      </c>
      <c r="Q52" s="25" t="s">
        <v>3664</v>
      </c>
      <c r="R52" s="25" t="s">
        <v>11</v>
      </c>
      <c r="S52" s="25" t="s">
        <v>11</v>
      </c>
      <c r="T52" s="25" t="s">
        <v>1742</v>
      </c>
      <c r="U52" s="25" t="s">
        <v>1669</v>
      </c>
      <c r="V52" s="25" t="s">
        <v>11</v>
      </c>
      <c r="W52" s="25" t="s">
        <v>11</v>
      </c>
      <c r="X52" s="25">
        <v>0</v>
      </c>
      <c r="Y52" s="25" t="s">
        <v>11</v>
      </c>
      <c r="Z52" s="25" t="s">
        <v>1664</v>
      </c>
      <c r="AA52" s="25" t="s">
        <v>11</v>
      </c>
      <c r="AB52" s="25" t="s">
        <v>11</v>
      </c>
      <c r="AC52" s="25" t="s">
        <v>11</v>
      </c>
      <c r="AD52" s="25">
        <v>0</v>
      </c>
      <c r="AE52" s="25">
        <v>0</v>
      </c>
      <c r="AF52" s="25">
        <v>960</v>
      </c>
      <c r="AG52" s="25" t="s">
        <v>1160</v>
      </c>
    </row>
    <row r="53" spans="1:33">
      <c r="A53" s="25" t="s">
        <v>2764</v>
      </c>
      <c r="B53" s="25" t="s">
        <v>2765</v>
      </c>
      <c r="C53" s="25" t="s">
        <v>1666</v>
      </c>
      <c r="D53" s="25" t="s">
        <v>11</v>
      </c>
      <c r="E53" s="25" t="s">
        <v>11</v>
      </c>
      <c r="F53" s="25" t="s">
        <v>2766</v>
      </c>
      <c r="G53" s="25" t="s">
        <v>1730</v>
      </c>
      <c r="H53" s="25" t="s">
        <v>2767</v>
      </c>
      <c r="I53" s="212" t="s">
        <v>1672</v>
      </c>
      <c r="J53" s="25" t="s">
        <v>1721</v>
      </c>
      <c r="K53" s="25" t="s">
        <v>1782</v>
      </c>
      <c r="L53" s="25" t="s">
        <v>1721</v>
      </c>
      <c r="M53" s="25" t="s">
        <v>11</v>
      </c>
      <c r="N53" s="25" t="s">
        <v>11</v>
      </c>
      <c r="O53" s="25" t="s">
        <v>11</v>
      </c>
      <c r="P53" s="25" t="s">
        <v>2768</v>
      </c>
      <c r="Q53" s="25" t="s">
        <v>2767</v>
      </c>
      <c r="R53" s="25" t="s">
        <v>11</v>
      </c>
      <c r="S53" s="25" t="s">
        <v>11</v>
      </c>
      <c r="T53" s="25" t="s">
        <v>1726</v>
      </c>
      <c r="U53" s="25" t="s">
        <v>16</v>
      </c>
      <c r="V53" s="25" t="s">
        <v>1690</v>
      </c>
      <c r="W53" s="25" t="s">
        <v>11</v>
      </c>
      <c r="X53" s="25">
        <v>0</v>
      </c>
      <c r="Y53" s="25" t="s">
        <v>11</v>
      </c>
      <c r="Z53" s="25" t="s">
        <v>1664</v>
      </c>
      <c r="AA53" s="25" t="s">
        <v>11</v>
      </c>
      <c r="AB53" s="25" t="s">
        <v>11</v>
      </c>
      <c r="AC53" s="25" t="s">
        <v>11</v>
      </c>
      <c r="AD53" s="25">
        <v>280</v>
      </c>
      <c r="AE53" s="25">
        <v>0</v>
      </c>
      <c r="AF53" s="25">
        <v>3316</v>
      </c>
      <c r="AG53" s="25" t="s">
        <v>1738</v>
      </c>
    </row>
    <row r="54" spans="1:33">
      <c r="A54" s="25" t="s">
        <v>2291</v>
      </c>
      <c r="B54" s="25" t="s">
        <v>2292</v>
      </c>
      <c r="C54" s="25" t="s">
        <v>1661</v>
      </c>
      <c r="D54" s="25" t="s">
        <v>11</v>
      </c>
      <c r="E54" s="25" t="s">
        <v>11</v>
      </c>
      <c r="F54" s="25" t="s">
        <v>2293</v>
      </c>
      <c r="G54" s="25" t="s">
        <v>1730</v>
      </c>
      <c r="H54" s="25" t="s">
        <v>2294</v>
      </c>
      <c r="I54" s="25" t="s">
        <v>1672</v>
      </c>
      <c r="J54" s="25" t="s">
        <v>1721</v>
      </c>
      <c r="K54" s="25" t="s">
        <v>1782</v>
      </c>
      <c r="L54" s="25" t="s">
        <v>1721</v>
      </c>
      <c r="M54" s="25" t="s">
        <v>11</v>
      </c>
      <c r="N54" s="25" t="s">
        <v>11</v>
      </c>
      <c r="O54" s="25" t="s">
        <v>11</v>
      </c>
      <c r="P54" s="25" t="s">
        <v>2295</v>
      </c>
      <c r="Q54" s="25" t="s">
        <v>2294</v>
      </c>
      <c r="R54" s="25" t="s">
        <v>11</v>
      </c>
      <c r="S54" s="25" t="s">
        <v>11</v>
      </c>
      <c r="T54" s="25" t="s">
        <v>1726</v>
      </c>
      <c r="U54" s="25" t="s">
        <v>16</v>
      </c>
      <c r="V54" s="25" t="s">
        <v>11</v>
      </c>
      <c r="W54" s="25" t="s">
        <v>11</v>
      </c>
      <c r="X54" s="25">
        <v>0</v>
      </c>
      <c r="Y54" s="25" t="s">
        <v>11</v>
      </c>
      <c r="Z54" s="25" t="s">
        <v>1664</v>
      </c>
      <c r="AA54" s="25" t="s">
        <v>11</v>
      </c>
      <c r="AB54" s="25" t="s">
        <v>11</v>
      </c>
      <c r="AC54" s="25" t="s">
        <v>11</v>
      </c>
      <c r="AD54" s="25">
        <v>0</v>
      </c>
      <c r="AE54" s="25">
        <v>0</v>
      </c>
      <c r="AF54" s="25">
        <v>3316</v>
      </c>
      <c r="AG54" s="25" t="s">
        <v>1162</v>
      </c>
    </row>
    <row r="55" spans="1:33">
      <c r="A55" s="25" t="s">
        <v>2173</v>
      </c>
      <c r="B55" s="25" t="s">
        <v>2174</v>
      </c>
      <c r="C55" s="25" t="s">
        <v>1661</v>
      </c>
      <c r="D55" s="25" t="s">
        <v>11</v>
      </c>
      <c r="E55" s="25" t="s">
        <v>11</v>
      </c>
      <c r="F55" s="25" t="s">
        <v>11</v>
      </c>
      <c r="G55" s="25" t="s">
        <v>11</v>
      </c>
      <c r="H55" s="25" t="s">
        <v>2175</v>
      </c>
      <c r="I55" s="25" t="s">
        <v>11</v>
      </c>
      <c r="J55" s="25" t="s">
        <v>11</v>
      </c>
      <c r="K55" s="25" t="s">
        <v>11</v>
      </c>
      <c r="L55" s="25" t="s">
        <v>1721</v>
      </c>
      <c r="M55" s="25" t="s">
        <v>11</v>
      </c>
      <c r="N55" s="25" t="s">
        <v>11</v>
      </c>
      <c r="O55" s="25" t="s">
        <v>11</v>
      </c>
      <c r="P55" s="25" t="s">
        <v>11</v>
      </c>
      <c r="Q55" s="25" t="s">
        <v>11</v>
      </c>
      <c r="R55" s="25" t="s">
        <v>11</v>
      </c>
      <c r="S55" s="25" t="s">
        <v>11</v>
      </c>
      <c r="T55" s="25" t="s">
        <v>1726</v>
      </c>
      <c r="U55" s="25" t="s">
        <v>10</v>
      </c>
      <c r="V55" s="25" t="s">
        <v>11</v>
      </c>
      <c r="W55" s="25" t="s">
        <v>11</v>
      </c>
      <c r="X55" s="25">
        <v>0</v>
      </c>
      <c r="Y55" s="25" t="s">
        <v>11</v>
      </c>
      <c r="Z55" s="25" t="s">
        <v>1664</v>
      </c>
      <c r="AA55" s="25" t="s">
        <v>11</v>
      </c>
      <c r="AB55" s="25" t="s">
        <v>11</v>
      </c>
      <c r="AC55" s="25" t="s">
        <v>11</v>
      </c>
      <c r="AD55" s="25">
        <v>280</v>
      </c>
      <c r="AE55" s="25">
        <v>0</v>
      </c>
      <c r="AF55" s="25">
        <v>22127.040000000001</v>
      </c>
      <c r="AG55" s="25" t="s">
        <v>5051</v>
      </c>
    </row>
    <row r="56" spans="1:33">
      <c r="A56" s="25" t="s">
        <v>2317</v>
      </c>
      <c r="B56" s="25" t="s">
        <v>2318</v>
      </c>
      <c r="C56" s="25" t="s">
        <v>1666</v>
      </c>
      <c r="D56" s="25" t="s">
        <v>11</v>
      </c>
      <c r="E56" s="25" t="s">
        <v>11</v>
      </c>
      <c r="F56" s="25" t="s">
        <v>11</v>
      </c>
      <c r="G56" s="25" t="s">
        <v>11</v>
      </c>
      <c r="H56" s="25" t="s">
        <v>2319</v>
      </c>
      <c r="I56" s="212" t="s">
        <v>11</v>
      </c>
      <c r="J56" s="25" t="s">
        <v>11</v>
      </c>
      <c r="K56" s="25" t="s">
        <v>11</v>
      </c>
      <c r="L56" s="25" t="s">
        <v>1721</v>
      </c>
      <c r="M56" s="25" t="s">
        <v>11</v>
      </c>
      <c r="N56" s="25" t="s">
        <v>11</v>
      </c>
      <c r="O56" s="25" t="s">
        <v>11</v>
      </c>
      <c r="P56" s="25" t="s">
        <v>11</v>
      </c>
      <c r="Q56" s="25" t="s">
        <v>11</v>
      </c>
      <c r="R56" s="25" t="s">
        <v>11</v>
      </c>
      <c r="S56" s="25" t="s">
        <v>11</v>
      </c>
      <c r="T56" s="25" t="s">
        <v>1726</v>
      </c>
      <c r="U56" s="25" t="s">
        <v>16</v>
      </c>
      <c r="V56" s="25" t="s">
        <v>11</v>
      </c>
      <c r="W56" s="25" t="s">
        <v>11</v>
      </c>
      <c r="X56" s="25">
        <v>0</v>
      </c>
      <c r="Y56" s="25" t="s">
        <v>11</v>
      </c>
      <c r="Z56" s="25" t="s">
        <v>1664</v>
      </c>
      <c r="AA56" s="25" t="s">
        <v>11</v>
      </c>
      <c r="AB56" s="25" t="s">
        <v>11</v>
      </c>
      <c r="AC56" s="25" t="s">
        <v>11</v>
      </c>
      <c r="AD56" s="25">
        <v>0</v>
      </c>
      <c r="AE56" s="25">
        <v>0</v>
      </c>
      <c r="AF56" s="25">
        <v>19576</v>
      </c>
      <c r="AG56" s="25" t="s">
        <v>5052</v>
      </c>
    </row>
    <row r="57" spans="1:33">
      <c r="A57" s="25" t="s">
        <v>2545</v>
      </c>
      <c r="B57" s="25" t="s">
        <v>2546</v>
      </c>
      <c r="C57" s="25" t="s">
        <v>1666</v>
      </c>
      <c r="D57" s="25" t="s">
        <v>11</v>
      </c>
      <c r="E57" s="25" t="s">
        <v>11</v>
      </c>
      <c r="F57" s="25" t="s">
        <v>2547</v>
      </c>
      <c r="G57" s="25" t="s">
        <v>1838</v>
      </c>
      <c r="H57" s="25" t="s">
        <v>2548</v>
      </c>
      <c r="I57" s="25" t="s">
        <v>1692</v>
      </c>
      <c r="J57" s="25" t="s">
        <v>11</v>
      </c>
      <c r="K57" s="25" t="s">
        <v>1683</v>
      </c>
      <c r="L57" s="25" t="s">
        <v>1721</v>
      </c>
      <c r="M57" s="25" t="s">
        <v>11</v>
      </c>
      <c r="N57" s="25" t="s">
        <v>2549</v>
      </c>
      <c r="O57" s="25" t="s">
        <v>11</v>
      </c>
      <c r="P57" s="25" t="s">
        <v>11</v>
      </c>
      <c r="Q57" s="25" t="s">
        <v>2548</v>
      </c>
      <c r="R57" s="25" t="s">
        <v>11</v>
      </c>
      <c r="S57" s="25" t="s">
        <v>11</v>
      </c>
      <c r="T57" s="25" t="s">
        <v>1804</v>
      </c>
      <c r="U57" s="25" t="s">
        <v>12</v>
      </c>
      <c r="V57" s="25" t="s">
        <v>11</v>
      </c>
      <c r="W57" s="25" t="s">
        <v>11</v>
      </c>
      <c r="X57" s="25">
        <v>0</v>
      </c>
      <c r="Y57" s="25" t="s">
        <v>11</v>
      </c>
      <c r="Z57" s="25" t="s">
        <v>1664</v>
      </c>
      <c r="AA57" s="25" t="s">
        <v>11</v>
      </c>
      <c r="AB57" s="25" t="s">
        <v>11</v>
      </c>
      <c r="AC57" s="25" t="s">
        <v>11</v>
      </c>
      <c r="AD57" s="25">
        <v>280</v>
      </c>
      <c r="AE57" s="25">
        <v>0</v>
      </c>
      <c r="AF57" s="25">
        <v>3316</v>
      </c>
      <c r="AG57" s="25" t="s">
        <v>1738</v>
      </c>
    </row>
    <row r="58" spans="1:33">
      <c r="A58" s="25" t="s">
        <v>3949</v>
      </c>
      <c r="B58" s="25" t="s">
        <v>3950</v>
      </c>
      <c r="C58" s="25" t="s">
        <v>1661</v>
      </c>
      <c r="D58" s="25" t="s">
        <v>11</v>
      </c>
      <c r="E58" s="25" t="s">
        <v>11</v>
      </c>
      <c r="F58" s="25" t="s">
        <v>11</v>
      </c>
      <c r="G58" s="25" t="s">
        <v>11</v>
      </c>
      <c r="H58" s="25" t="s">
        <v>3951</v>
      </c>
      <c r="I58" s="25" t="s">
        <v>11</v>
      </c>
      <c r="J58" s="25" t="s">
        <v>11</v>
      </c>
      <c r="K58" s="25" t="s">
        <v>3040</v>
      </c>
      <c r="L58" s="25" t="s">
        <v>1721</v>
      </c>
      <c r="M58" s="25" t="s">
        <v>11</v>
      </c>
      <c r="N58" s="25" t="s">
        <v>11</v>
      </c>
      <c r="O58" s="25" t="s">
        <v>11</v>
      </c>
      <c r="P58" s="25" t="s">
        <v>11</v>
      </c>
      <c r="Q58" s="25" t="s">
        <v>11</v>
      </c>
      <c r="R58" s="25" t="s">
        <v>11</v>
      </c>
      <c r="S58" s="25" t="s">
        <v>11</v>
      </c>
      <c r="T58" s="25" t="s">
        <v>2578</v>
      </c>
      <c r="U58" s="25" t="s">
        <v>12</v>
      </c>
      <c r="V58" s="25" t="s">
        <v>11</v>
      </c>
      <c r="W58" s="25" t="s">
        <v>11</v>
      </c>
      <c r="X58" s="25">
        <v>0</v>
      </c>
      <c r="Y58" s="25" t="s">
        <v>11</v>
      </c>
      <c r="Z58" s="25" t="s">
        <v>1664</v>
      </c>
      <c r="AA58" s="25" t="s">
        <v>11</v>
      </c>
      <c r="AB58" s="25" t="s">
        <v>11</v>
      </c>
      <c r="AC58" s="25" t="s">
        <v>11</v>
      </c>
      <c r="AD58" s="25">
        <v>560</v>
      </c>
      <c r="AE58" s="25">
        <v>0</v>
      </c>
      <c r="AF58" s="25">
        <v>5414.69</v>
      </c>
      <c r="AG58" s="25" t="s">
        <v>5053</v>
      </c>
    </row>
    <row r="59" spans="1:33">
      <c r="A59" s="25" t="s">
        <v>3043</v>
      </c>
      <c r="B59" s="25" t="s">
        <v>3044</v>
      </c>
      <c r="C59" s="25" t="s">
        <v>1666</v>
      </c>
      <c r="D59" s="25" t="s">
        <v>11</v>
      </c>
      <c r="E59" s="25" t="s">
        <v>11</v>
      </c>
      <c r="F59" s="25" t="s">
        <v>11</v>
      </c>
      <c r="G59" s="25" t="s">
        <v>11</v>
      </c>
      <c r="H59" s="25" t="s">
        <v>3045</v>
      </c>
      <c r="I59" s="212" t="s">
        <v>1672</v>
      </c>
      <c r="J59" s="25" t="s">
        <v>11</v>
      </c>
      <c r="K59" s="25" t="s">
        <v>1683</v>
      </c>
      <c r="L59" s="25" t="s">
        <v>1721</v>
      </c>
      <c r="M59" s="25" t="s">
        <v>11</v>
      </c>
      <c r="N59" s="25" t="s">
        <v>11</v>
      </c>
      <c r="O59" s="25" t="s">
        <v>11</v>
      </c>
      <c r="P59" s="25" t="s">
        <v>11</v>
      </c>
      <c r="Q59" s="25" t="s">
        <v>3045</v>
      </c>
      <c r="R59" s="25" t="s">
        <v>11</v>
      </c>
      <c r="S59" s="25" t="s">
        <v>11</v>
      </c>
      <c r="T59" s="25" t="s">
        <v>3046</v>
      </c>
      <c r="U59" s="25" t="s">
        <v>14</v>
      </c>
      <c r="V59" s="25" t="s">
        <v>11</v>
      </c>
      <c r="W59" s="25" t="s">
        <v>11</v>
      </c>
      <c r="X59" s="25">
        <v>0</v>
      </c>
      <c r="Y59" s="25" t="s">
        <v>11</v>
      </c>
      <c r="Z59" s="25" t="s">
        <v>1664</v>
      </c>
      <c r="AA59" s="25" t="s">
        <v>11</v>
      </c>
      <c r="AB59" s="25" t="s">
        <v>11</v>
      </c>
      <c r="AC59" s="25" t="s">
        <v>11</v>
      </c>
      <c r="AD59" s="25">
        <v>0</v>
      </c>
      <c r="AE59" s="25">
        <v>0</v>
      </c>
      <c r="AF59" s="25">
        <v>2348.83</v>
      </c>
      <c r="AG59" s="25" t="s">
        <v>5054</v>
      </c>
    </row>
    <row r="60" spans="1:33">
      <c r="A60" s="25" t="s">
        <v>2070</v>
      </c>
      <c r="B60" s="25" t="s">
        <v>2071</v>
      </c>
      <c r="C60" s="25" t="s">
        <v>1661</v>
      </c>
      <c r="D60" s="25" t="s">
        <v>11</v>
      </c>
      <c r="E60" s="25" t="s">
        <v>11</v>
      </c>
      <c r="F60" s="25" t="s">
        <v>11</v>
      </c>
      <c r="G60" s="25" t="s">
        <v>11</v>
      </c>
      <c r="H60" s="25" t="s">
        <v>2072</v>
      </c>
      <c r="I60" s="212" t="s">
        <v>11</v>
      </c>
      <c r="J60" s="25" t="s">
        <v>11</v>
      </c>
      <c r="K60" s="25" t="s">
        <v>11</v>
      </c>
      <c r="L60" s="25" t="s">
        <v>1721</v>
      </c>
      <c r="M60" s="25" t="s">
        <v>11</v>
      </c>
      <c r="N60" s="25" t="s">
        <v>11</v>
      </c>
      <c r="O60" s="25" t="s">
        <v>11</v>
      </c>
      <c r="P60" s="25" t="s">
        <v>11</v>
      </c>
      <c r="Q60" s="25" t="s">
        <v>11</v>
      </c>
      <c r="R60" s="25" t="s">
        <v>11</v>
      </c>
      <c r="S60" s="25" t="s">
        <v>11</v>
      </c>
      <c r="T60" s="216" t="s">
        <v>2073</v>
      </c>
      <c r="U60" s="216" t="s">
        <v>17</v>
      </c>
      <c r="V60" s="25" t="s">
        <v>11</v>
      </c>
      <c r="W60" s="25" t="s">
        <v>11</v>
      </c>
      <c r="X60" s="25">
        <v>0</v>
      </c>
      <c r="Y60" s="25" t="s">
        <v>11</v>
      </c>
      <c r="Z60" s="25" t="s">
        <v>1664</v>
      </c>
      <c r="AA60" s="25" t="s">
        <v>11</v>
      </c>
      <c r="AB60" s="25" t="s">
        <v>11</v>
      </c>
      <c r="AC60" s="25" t="s">
        <v>11</v>
      </c>
      <c r="AD60" s="25">
        <v>0</v>
      </c>
      <c r="AE60" s="25">
        <v>0</v>
      </c>
      <c r="AF60" s="25">
        <v>1958.46</v>
      </c>
      <c r="AG60" s="25" t="s">
        <v>2074</v>
      </c>
    </row>
    <row r="61" spans="1:33">
      <c r="A61" s="25" t="s">
        <v>2716</v>
      </c>
      <c r="B61" s="25" t="s">
        <v>2717</v>
      </c>
      <c r="C61" s="25" t="s">
        <v>1661</v>
      </c>
      <c r="D61" s="25" t="s">
        <v>11</v>
      </c>
      <c r="E61" s="25" t="s">
        <v>11</v>
      </c>
      <c r="F61" s="25" t="s">
        <v>11</v>
      </c>
      <c r="G61" s="25" t="s">
        <v>11</v>
      </c>
      <c r="H61" s="25" t="s">
        <v>2718</v>
      </c>
      <c r="I61" s="25" t="s">
        <v>1672</v>
      </c>
      <c r="J61" s="25" t="s">
        <v>11</v>
      </c>
      <c r="K61" s="25" t="s">
        <v>1683</v>
      </c>
      <c r="L61" s="25" t="s">
        <v>1721</v>
      </c>
      <c r="M61" s="25" t="s">
        <v>11</v>
      </c>
      <c r="N61" s="25" t="s">
        <v>11</v>
      </c>
      <c r="O61" s="25" t="s">
        <v>11</v>
      </c>
      <c r="P61" s="25" t="s">
        <v>11</v>
      </c>
      <c r="Q61" s="25" t="s">
        <v>2718</v>
      </c>
      <c r="R61" s="25" t="s">
        <v>11</v>
      </c>
      <c r="S61" s="25" t="s">
        <v>11</v>
      </c>
      <c r="T61" s="25" t="s">
        <v>2719</v>
      </c>
      <c r="U61" s="25" t="s">
        <v>10</v>
      </c>
      <c r="V61" s="25" t="s">
        <v>11</v>
      </c>
      <c r="W61" s="25" t="s">
        <v>11</v>
      </c>
      <c r="X61" s="25">
        <v>0</v>
      </c>
      <c r="Y61" s="25" t="s">
        <v>11</v>
      </c>
      <c r="Z61" s="25" t="s">
        <v>1664</v>
      </c>
      <c r="AA61" s="25" t="s">
        <v>11</v>
      </c>
      <c r="AB61" s="25" t="s">
        <v>11</v>
      </c>
      <c r="AC61" s="25" t="s">
        <v>11</v>
      </c>
      <c r="AD61" s="25">
        <v>0</v>
      </c>
      <c r="AE61" s="25">
        <v>0</v>
      </c>
      <c r="AF61" s="25">
        <v>2348.83</v>
      </c>
      <c r="AG61" s="25" t="s">
        <v>5054</v>
      </c>
    </row>
    <row r="62" spans="1:33">
      <c r="A62" s="25" t="s">
        <v>3979</v>
      </c>
      <c r="B62" s="25" t="s">
        <v>3980</v>
      </c>
      <c r="C62" s="25" t="s">
        <v>1661</v>
      </c>
      <c r="D62" s="25" t="s">
        <v>11</v>
      </c>
      <c r="E62" s="25" t="s">
        <v>11</v>
      </c>
      <c r="F62" s="25" t="s">
        <v>3981</v>
      </c>
      <c r="G62" s="25" t="s">
        <v>1671</v>
      </c>
      <c r="H62" s="25" t="s">
        <v>3982</v>
      </c>
      <c r="I62" s="212" t="s">
        <v>1685</v>
      </c>
      <c r="J62" s="25" t="s">
        <v>1721</v>
      </c>
      <c r="K62" s="25" t="s">
        <v>2303</v>
      </c>
      <c r="L62" s="25" t="s">
        <v>1721</v>
      </c>
      <c r="M62" s="25" t="s">
        <v>11</v>
      </c>
      <c r="N62" s="25" t="s">
        <v>11</v>
      </c>
      <c r="O62" s="25" t="s">
        <v>11</v>
      </c>
      <c r="P62" s="25" t="s">
        <v>11</v>
      </c>
      <c r="Q62" s="25" t="s">
        <v>11</v>
      </c>
      <c r="R62" s="25" t="s">
        <v>11</v>
      </c>
      <c r="S62" s="25" t="s">
        <v>11</v>
      </c>
      <c r="T62" s="216" t="s">
        <v>2738</v>
      </c>
      <c r="U62" s="216" t="s">
        <v>1687</v>
      </c>
      <c r="V62" s="25" t="s">
        <v>11</v>
      </c>
      <c r="W62" s="25" t="s">
        <v>11</v>
      </c>
      <c r="X62" s="25">
        <v>0</v>
      </c>
      <c r="Y62" s="25" t="s">
        <v>11</v>
      </c>
      <c r="Z62" s="25" t="s">
        <v>1664</v>
      </c>
      <c r="AA62" s="25" t="s">
        <v>11</v>
      </c>
      <c r="AB62" s="25" t="s">
        <v>11</v>
      </c>
      <c r="AC62" s="25" t="s">
        <v>11</v>
      </c>
      <c r="AD62" s="25">
        <v>0</v>
      </c>
      <c r="AE62" s="25">
        <v>0</v>
      </c>
      <c r="AF62" s="25">
        <v>980</v>
      </c>
      <c r="AG62" s="25" t="s">
        <v>1670</v>
      </c>
    </row>
    <row r="63" spans="1:33">
      <c r="A63" s="25" t="s">
        <v>2667</v>
      </c>
      <c r="B63" s="25" t="s">
        <v>2668</v>
      </c>
      <c r="C63" s="25" t="s">
        <v>1666</v>
      </c>
      <c r="D63" s="25" t="s">
        <v>11</v>
      </c>
      <c r="E63" s="25" t="s">
        <v>11</v>
      </c>
      <c r="F63" s="25" t="s">
        <v>2669</v>
      </c>
      <c r="G63" s="25" t="s">
        <v>1688</v>
      </c>
      <c r="H63" s="25" t="s">
        <v>2670</v>
      </c>
      <c r="I63" s="25" t="s">
        <v>1672</v>
      </c>
      <c r="J63" s="25" t="s">
        <v>11</v>
      </c>
      <c r="K63" s="25" t="s">
        <v>2671</v>
      </c>
      <c r="L63" s="25" t="s">
        <v>1721</v>
      </c>
      <c r="M63" s="25" t="s">
        <v>11</v>
      </c>
      <c r="N63" s="25" t="s">
        <v>2672</v>
      </c>
      <c r="O63" s="25" t="s">
        <v>2670</v>
      </c>
      <c r="P63" s="25" t="s">
        <v>11</v>
      </c>
      <c r="Q63" s="25" t="s">
        <v>11</v>
      </c>
      <c r="R63" s="25" t="s">
        <v>11</v>
      </c>
      <c r="S63" s="25" t="s">
        <v>11</v>
      </c>
      <c r="T63" s="25" t="s">
        <v>1778</v>
      </c>
      <c r="U63" s="25" t="s">
        <v>10</v>
      </c>
      <c r="V63" s="25" t="s">
        <v>1680</v>
      </c>
      <c r="W63" s="25" t="s">
        <v>11</v>
      </c>
      <c r="X63" s="25">
        <v>0</v>
      </c>
      <c r="Y63" s="25" t="s">
        <v>11</v>
      </c>
      <c r="Z63" s="25" t="s">
        <v>1664</v>
      </c>
      <c r="AA63" s="25" t="s">
        <v>11</v>
      </c>
      <c r="AB63" s="25" t="s">
        <v>11</v>
      </c>
      <c r="AC63" s="25" t="s">
        <v>11</v>
      </c>
      <c r="AD63" s="25">
        <v>0</v>
      </c>
      <c r="AE63" s="25">
        <v>0</v>
      </c>
      <c r="AF63" s="25">
        <v>23125</v>
      </c>
      <c r="AG63" s="25" t="s">
        <v>5055</v>
      </c>
    </row>
    <row r="64" spans="1:33">
      <c r="A64" s="25" t="s">
        <v>2872</v>
      </c>
      <c r="B64" s="25" t="s">
        <v>2873</v>
      </c>
      <c r="C64" s="25" t="s">
        <v>1666</v>
      </c>
      <c r="D64" s="25" t="s">
        <v>11</v>
      </c>
      <c r="E64" s="25" t="s">
        <v>11</v>
      </c>
      <c r="F64" s="25" t="s">
        <v>2874</v>
      </c>
      <c r="G64" s="25" t="s">
        <v>1693</v>
      </c>
      <c r="H64" s="25" t="s">
        <v>2875</v>
      </c>
      <c r="I64" s="25" t="s">
        <v>1667</v>
      </c>
      <c r="J64" s="25" t="s">
        <v>1721</v>
      </c>
      <c r="K64" s="25" t="s">
        <v>1662</v>
      </c>
      <c r="L64" s="25" t="s">
        <v>1721</v>
      </c>
      <c r="M64" s="25" t="s">
        <v>11</v>
      </c>
      <c r="N64" s="25" t="s">
        <v>11</v>
      </c>
      <c r="O64" s="25" t="s">
        <v>11</v>
      </c>
      <c r="P64" s="25" t="s">
        <v>11</v>
      </c>
      <c r="Q64" s="25" t="s">
        <v>2875</v>
      </c>
      <c r="R64" s="25" t="s">
        <v>11</v>
      </c>
      <c r="S64" s="25" t="s">
        <v>11</v>
      </c>
      <c r="T64" s="25" t="s">
        <v>2876</v>
      </c>
      <c r="U64" s="25" t="s">
        <v>1687</v>
      </c>
      <c r="V64" s="25" t="s">
        <v>11</v>
      </c>
      <c r="W64" s="25" t="s">
        <v>11</v>
      </c>
      <c r="X64" s="25">
        <v>0</v>
      </c>
      <c r="Y64" s="25" t="s">
        <v>11</v>
      </c>
      <c r="Z64" s="25" t="s">
        <v>1664</v>
      </c>
      <c r="AA64" s="25" t="s">
        <v>11</v>
      </c>
      <c r="AB64" s="25" t="s">
        <v>11</v>
      </c>
      <c r="AC64" s="25" t="s">
        <v>11</v>
      </c>
      <c r="AD64" s="25">
        <v>0</v>
      </c>
      <c r="AE64" s="25">
        <v>0</v>
      </c>
      <c r="AF64" s="25">
        <v>980</v>
      </c>
      <c r="AG64" s="25" t="s">
        <v>1670</v>
      </c>
    </row>
    <row r="65" spans="1:33">
      <c r="A65" s="25" t="s">
        <v>2889</v>
      </c>
      <c r="B65" s="25" t="s">
        <v>2890</v>
      </c>
      <c r="C65" s="25" t="s">
        <v>1666</v>
      </c>
      <c r="D65" s="25" t="s">
        <v>11</v>
      </c>
      <c r="E65" s="25" t="s">
        <v>11</v>
      </c>
      <c r="F65" s="25" t="s">
        <v>11</v>
      </c>
      <c r="G65" s="25" t="s">
        <v>11</v>
      </c>
      <c r="H65" s="25" t="s">
        <v>2891</v>
      </c>
      <c r="I65" s="25" t="s">
        <v>1672</v>
      </c>
      <c r="J65" s="25" t="s">
        <v>1721</v>
      </c>
      <c r="K65" s="25" t="s">
        <v>1782</v>
      </c>
      <c r="L65" s="25" t="s">
        <v>1721</v>
      </c>
      <c r="M65" s="25" t="s">
        <v>11</v>
      </c>
      <c r="N65" s="25" t="s">
        <v>11</v>
      </c>
      <c r="O65" s="25" t="s">
        <v>11</v>
      </c>
      <c r="P65" s="25" t="s">
        <v>11</v>
      </c>
      <c r="Q65" s="25" t="s">
        <v>11</v>
      </c>
      <c r="R65" s="25" t="s">
        <v>11</v>
      </c>
      <c r="S65" s="25" t="s">
        <v>11</v>
      </c>
      <c r="T65" s="25" t="s">
        <v>1766</v>
      </c>
      <c r="U65" s="25" t="s">
        <v>14</v>
      </c>
      <c r="V65" s="25" t="s">
        <v>11</v>
      </c>
      <c r="W65" s="25" t="s">
        <v>11</v>
      </c>
      <c r="X65" s="25">
        <v>0</v>
      </c>
      <c r="Y65" s="25" t="s">
        <v>11</v>
      </c>
      <c r="Z65" s="25" t="s">
        <v>1664</v>
      </c>
      <c r="AA65" s="25" t="s">
        <v>11</v>
      </c>
      <c r="AB65" s="25" t="s">
        <v>11</v>
      </c>
      <c r="AC65" s="25" t="s">
        <v>11</v>
      </c>
      <c r="AD65" s="25">
        <v>280</v>
      </c>
      <c r="AE65" s="25">
        <v>0</v>
      </c>
      <c r="AF65" s="25">
        <v>3316</v>
      </c>
      <c r="AG65" s="25" t="s">
        <v>1738</v>
      </c>
    </row>
    <row r="66" spans="1:33">
      <c r="A66" s="25" t="s">
        <v>3190</v>
      </c>
      <c r="B66" s="25" t="s">
        <v>3191</v>
      </c>
      <c r="C66" s="25" t="s">
        <v>1666</v>
      </c>
      <c r="D66" s="25" t="s">
        <v>11</v>
      </c>
      <c r="E66" s="25" t="s">
        <v>11</v>
      </c>
      <c r="F66" s="25" t="s">
        <v>11</v>
      </c>
      <c r="G66" s="25" t="s">
        <v>11</v>
      </c>
      <c r="H66" s="25" t="s">
        <v>3192</v>
      </c>
      <c r="I66" s="25" t="s">
        <v>1672</v>
      </c>
      <c r="J66" s="25" t="s">
        <v>11</v>
      </c>
      <c r="K66" s="25" t="s">
        <v>1683</v>
      </c>
      <c r="L66" s="25" t="s">
        <v>1721</v>
      </c>
      <c r="M66" s="25" t="s">
        <v>11</v>
      </c>
      <c r="N66" s="25" t="s">
        <v>11</v>
      </c>
      <c r="O66" s="25" t="s">
        <v>11</v>
      </c>
      <c r="P66" s="25" t="s">
        <v>11</v>
      </c>
      <c r="Q66" s="25" t="s">
        <v>3192</v>
      </c>
      <c r="R66" s="25" t="s">
        <v>11</v>
      </c>
      <c r="S66" s="25" t="s">
        <v>11</v>
      </c>
      <c r="T66" s="25" t="s">
        <v>3046</v>
      </c>
      <c r="U66" s="25" t="s">
        <v>10</v>
      </c>
      <c r="V66" s="25" t="s">
        <v>11</v>
      </c>
      <c r="W66" s="25" t="s">
        <v>11</v>
      </c>
      <c r="X66" s="25">
        <v>0</v>
      </c>
      <c r="Y66" s="25" t="s">
        <v>11</v>
      </c>
      <c r="Z66" s="25" t="s">
        <v>1664</v>
      </c>
      <c r="AA66" s="25" t="s">
        <v>11</v>
      </c>
      <c r="AB66" s="25" t="s">
        <v>11</v>
      </c>
      <c r="AC66" s="25" t="s">
        <v>11</v>
      </c>
      <c r="AD66" s="25">
        <v>0</v>
      </c>
      <c r="AE66" s="25">
        <v>0</v>
      </c>
      <c r="AF66" s="25">
        <v>2348.83</v>
      </c>
      <c r="AG66" s="25" t="s">
        <v>5054</v>
      </c>
    </row>
    <row r="67" spans="1:33">
      <c r="A67" s="25" t="s">
        <v>2840</v>
      </c>
      <c r="B67" s="25" t="s">
        <v>2841</v>
      </c>
      <c r="C67" s="25" t="s">
        <v>1666</v>
      </c>
      <c r="D67" s="25" t="s">
        <v>11</v>
      </c>
      <c r="E67" s="25" t="s">
        <v>11</v>
      </c>
      <c r="F67" s="25" t="s">
        <v>11</v>
      </c>
      <c r="G67" s="25" t="s">
        <v>11</v>
      </c>
      <c r="H67" s="25" t="s">
        <v>2842</v>
      </c>
      <c r="I67" s="25" t="s">
        <v>1672</v>
      </c>
      <c r="J67" s="25" t="s">
        <v>11</v>
      </c>
      <c r="K67" s="25" t="s">
        <v>1683</v>
      </c>
      <c r="L67" s="25" t="s">
        <v>1721</v>
      </c>
      <c r="M67" s="25" t="s">
        <v>11</v>
      </c>
      <c r="N67" s="25" t="s">
        <v>11</v>
      </c>
      <c r="O67" s="25" t="s">
        <v>11</v>
      </c>
      <c r="P67" s="25" t="s">
        <v>11</v>
      </c>
      <c r="Q67" s="25" t="s">
        <v>2842</v>
      </c>
      <c r="R67" s="25" t="s">
        <v>11</v>
      </c>
      <c r="S67" s="25" t="s">
        <v>11</v>
      </c>
      <c r="T67" s="25" t="s">
        <v>2843</v>
      </c>
      <c r="U67" s="25" t="s">
        <v>1687</v>
      </c>
      <c r="V67" s="25" t="s">
        <v>11</v>
      </c>
      <c r="W67" s="25" t="s">
        <v>11</v>
      </c>
      <c r="X67" s="25">
        <v>0</v>
      </c>
      <c r="Y67" s="25" t="s">
        <v>11</v>
      </c>
      <c r="Z67" s="25" t="s">
        <v>1664</v>
      </c>
      <c r="AA67" s="25" t="s">
        <v>11</v>
      </c>
      <c r="AB67" s="25" t="s">
        <v>11</v>
      </c>
      <c r="AC67" s="25" t="s">
        <v>11</v>
      </c>
      <c r="AD67" s="25">
        <v>230</v>
      </c>
      <c r="AE67" s="25">
        <v>0</v>
      </c>
      <c r="AF67" s="25">
        <v>760</v>
      </c>
      <c r="AG67" s="25" t="s">
        <v>1762</v>
      </c>
    </row>
    <row r="68" spans="1:33">
      <c r="A68" s="25" t="s">
        <v>2371</v>
      </c>
      <c r="B68" s="25" t="s">
        <v>2372</v>
      </c>
      <c r="C68" s="25" t="s">
        <v>1666</v>
      </c>
      <c r="D68" s="25" t="s">
        <v>11</v>
      </c>
      <c r="E68" s="25" t="s">
        <v>11</v>
      </c>
      <c r="F68" s="25" t="s">
        <v>2373</v>
      </c>
      <c r="G68" s="25" t="s">
        <v>1730</v>
      </c>
      <c r="H68" s="25" t="s">
        <v>2374</v>
      </c>
      <c r="I68" s="25" t="s">
        <v>1667</v>
      </c>
      <c r="J68" s="25" t="s">
        <v>1721</v>
      </c>
      <c r="K68" s="25" t="s">
        <v>1747</v>
      </c>
      <c r="L68" s="25" t="s">
        <v>1721</v>
      </c>
      <c r="M68" s="25" t="s">
        <v>11</v>
      </c>
      <c r="N68" s="25" t="s">
        <v>11</v>
      </c>
      <c r="O68" s="25" t="s">
        <v>11</v>
      </c>
      <c r="P68" s="25" t="s">
        <v>11</v>
      </c>
      <c r="Q68" s="25" t="s">
        <v>2374</v>
      </c>
      <c r="R68" s="25" t="s">
        <v>11</v>
      </c>
      <c r="S68" s="25" t="s">
        <v>11</v>
      </c>
      <c r="T68" s="25" t="s">
        <v>2043</v>
      </c>
      <c r="U68" s="25" t="s">
        <v>16</v>
      </c>
      <c r="V68" s="25" t="s">
        <v>1663</v>
      </c>
      <c r="W68" s="25" t="s">
        <v>11</v>
      </c>
      <c r="X68" s="25">
        <v>0</v>
      </c>
      <c r="Y68" s="25" t="s">
        <v>11</v>
      </c>
      <c r="Z68" s="25" t="s">
        <v>1664</v>
      </c>
      <c r="AA68" s="25" t="s">
        <v>11</v>
      </c>
      <c r="AB68" s="25" t="s">
        <v>11</v>
      </c>
      <c r="AC68" s="25" t="s">
        <v>11</v>
      </c>
      <c r="AD68" s="25">
        <v>0</v>
      </c>
      <c r="AE68" s="25">
        <v>0</v>
      </c>
      <c r="AF68" s="25">
        <v>1880</v>
      </c>
      <c r="AG68" s="25" t="s">
        <v>1679</v>
      </c>
    </row>
    <row r="69" spans="1:33">
      <c r="A69" s="25" t="s">
        <v>3933</v>
      </c>
      <c r="B69" s="25" t="s">
        <v>3934</v>
      </c>
      <c r="C69" s="25" t="s">
        <v>1666</v>
      </c>
      <c r="D69" s="25" t="s">
        <v>11</v>
      </c>
      <c r="E69" s="25" t="s">
        <v>11</v>
      </c>
      <c r="F69" s="25" t="s">
        <v>11</v>
      </c>
      <c r="G69" s="25" t="s">
        <v>11</v>
      </c>
      <c r="H69" s="25" t="s">
        <v>3935</v>
      </c>
      <c r="I69" s="25" t="s">
        <v>11</v>
      </c>
      <c r="J69" s="25" t="s">
        <v>11</v>
      </c>
      <c r="K69" s="25" t="s">
        <v>3936</v>
      </c>
      <c r="L69" s="25" t="s">
        <v>1721</v>
      </c>
      <c r="M69" s="25" t="s">
        <v>11</v>
      </c>
      <c r="N69" s="25" t="s">
        <v>11</v>
      </c>
      <c r="O69" s="25" t="s">
        <v>11</v>
      </c>
      <c r="P69" s="25" t="s">
        <v>11</v>
      </c>
      <c r="Q69" s="25" t="s">
        <v>11</v>
      </c>
      <c r="R69" s="25" t="s">
        <v>11</v>
      </c>
      <c r="S69" s="25" t="s">
        <v>11</v>
      </c>
      <c r="T69" s="25" t="s">
        <v>1778</v>
      </c>
      <c r="U69" s="25" t="s">
        <v>15</v>
      </c>
      <c r="V69" s="212" t="s">
        <v>11</v>
      </c>
      <c r="W69" s="25" t="s">
        <v>11</v>
      </c>
      <c r="X69" s="25">
        <v>0</v>
      </c>
      <c r="Y69" s="25" t="s">
        <v>11</v>
      </c>
      <c r="Z69" s="25" t="s">
        <v>1664</v>
      </c>
      <c r="AA69" s="25" t="s">
        <v>11</v>
      </c>
      <c r="AB69" s="25" t="s">
        <v>11</v>
      </c>
      <c r="AC69" s="25" t="s">
        <v>11</v>
      </c>
      <c r="AD69" s="25">
        <v>0</v>
      </c>
      <c r="AE69" s="25">
        <v>0</v>
      </c>
      <c r="AF69" s="25">
        <v>20548.43</v>
      </c>
      <c r="AG69" s="25" t="s">
        <v>5056</v>
      </c>
    </row>
    <row r="70" spans="1:33">
      <c r="A70" s="25" t="s">
        <v>2909</v>
      </c>
      <c r="B70" s="25" t="s">
        <v>2910</v>
      </c>
      <c r="C70" s="25" t="s">
        <v>1666</v>
      </c>
      <c r="D70" s="25" t="s">
        <v>11</v>
      </c>
      <c r="E70" s="25" t="s">
        <v>11</v>
      </c>
      <c r="F70" s="25" t="s">
        <v>11</v>
      </c>
      <c r="G70" s="25" t="s">
        <v>11</v>
      </c>
      <c r="H70" s="25" t="s">
        <v>2911</v>
      </c>
      <c r="I70" s="212" t="s">
        <v>11</v>
      </c>
      <c r="J70" s="25" t="s">
        <v>11</v>
      </c>
      <c r="K70" s="25" t="s">
        <v>11</v>
      </c>
      <c r="L70" s="25" t="s">
        <v>1721</v>
      </c>
      <c r="M70" s="25" t="s">
        <v>11</v>
      </c>
      <c r="N70" s="25" t="s">
        <v>11</v>
      </c>
      <c r="O70" s="25" t="s">
        <v>11</v>
      </c>
      <c r="P70" s="25" t="s">
        <v>11</v>
      </c>
      <c r="Q70" s="25" t="s">
        <v>11</v>
      </c>
      <c r="R70" s="25" t="s">
        <v>11</v>
      </c>
      <c r="S70" s="25" t="s">
        <v>11</v>
      </c>
      <c r="T70" s="25" t="s">
        <v>1726</v>
      </c>
      <c r="U70" s="25" t="s">
        <v>15</v>
      </c>
      <c r="V70" s="25" t="s">
        <v>11</v>
      </c>
      <c r="W70" s="25" t="s">
        <v>11</v>
      </c>
      <c r="X70" s="25">
        <v>0</v>
      </c>
      <c r="Y70" s="25" t="s">
        <v>11</v>
      </c>
      <c r="Z70" s="25" t="s">
        <v>1664</v>
      </c>
      <c r="AA70" s="25" t="s">
        <v>11</v>
      </c>
      <c r="AB70" s="25" t="s">
        <v>11</v>
      </c>
      <c r="AC70" s="25" t="s">
        <v>11</v>
      </c>
      <c r="AD70" s="25">
        <v>160</v>
      </c>
      <c r="AE70" s="25">
        <v>0</v>
      </c>
      <c r="AF70" s="25">
        <v>0</v>
      </c>
      <c r="AG70" s="25" t="s">
        <v>5057</v>
      </c>
    </row>
    <row r="71" spans="1:33">
      <c r="A71" s="25" t="s">
        <v>3812</v>
      </c>
      <c r="B71" s="25" t="s">
        <v>3813</v>
      </c>
      <c r="C71" s="25" t="s">
        <v>1666</v>
      </c>
      <c r="D71" s="25" t="s">
        <v>11</v>
      </c>
      <c r="E71" s="25" t="s">
        <v>11</v>
      </c>
      <c r="F71" s="25" t="s">
        <v>11</v>
      </c>
      <c r="G71" s="25" t="s">
        <v>11</v>
      </c>
      <c r="H71" s="25" t="s">
        <v>3814</v>
      </c>
      <c r="I71" s="25" t="s">
        <v>11</v>
      </c>
      <c r="J71" s="25" t="s">
        <v>11</v>
      </c>
      <c r="K71" s="25" t="s">
        <v>11</v>
      </c>
      <c r="L71" s="25" t="s">
        <v>1721</v>
      </c>
      <c r="M71" s="25" t="s">
        <v>11</v>
      </c>
      <c r="N71" s="25" t="s">
        <v>11</v>
      </c>
      <c r="O71" s="25" t="s">
        <v>11</v>
      </c>
      <c r="P71" s="25" t="s">
        <v>11</v>
      </c>
      <c r="Q71" s="25" t="s">
        <v>11</v>
      </c>
      <c r="R71" s="25" t="s">
        <v>11</v>
      </c>
      <c r="S71" s="25" t="s">
        <v>11</v>
      </c>
      <c r="T71" s="25" t="s">
        <v>1726</v>
      </c>
      <c r="U71" s="25" t="s">
        <v>10</v>
      </c>
      <c r="V71" s="25" t="s">
        <v>11</v>
      </c>
      <c r="W71" s="25" t="s">
        <v>11</v>
      </c>
      <c r="X71" s="25">
        <v>0</v>
      </c>
      <c r="Y71" s="25" t="s">
        <v>11</v>
      </c>
      <c r="Z71" s="25" t="s">
        <v>1664</v>
      </c>
      <c r="AA71" s="25" t="s">
        <v>11</v>
      </c>
      <c r="AB71" s="25" t="s">
        <v>11</v>
      </c>
      <c r="AC71" s="25" t="s">
        <v>11</v>
      </c>
      <c r="AD71" s="25">
        <v>0</v>
      </c>
      <c r="AE71" s="25">
        <v>0</v>
      </c>
      <c r="AF71" s="25">
        <v>6191</v>
      </c>
      <c r="AG71" s="25" t="s">
        <v>5058</v>
      </c>
    </row>
    <row r="72" spans="1:33">
      <c r="A72" s="25" t="s">
        <v>2230</v>
      </c>
      <c r="B72" s="25" t="s">
        <v>2231</v>
      </c>
      <c r="C72" s="25" t="s">
        <v>1661</v>
      </c>
      <c r="D72" s="25" t="s">
        <v>11</v>
      </c>
      <c r="E72" s="25" t="s">
        <v>11</v>
      </c>
      <c r="F72" s="25" t="s">
        <v>11</v>
      </c>
      <c r="G72" s="25" t="s">
        <v>11</v>
      </c>
      <c r="H72" s="25" t="s">
        <v>2188</v>
      </c>
      <c r="I72" s="212" t="s">
        <v>11</v>
      </c>
      <c r="J72" s="25" t="s">
        <v>11</v>
      </c>
      <c r="K72" s="25" t="s">
        <v>11</v>
      </c>
      <c r="L72" s="25" t="s">
        <v>1721</v>
      </c>
      <c r="M72" s="25" t="s">
        <v>11</v>
      </c>
      <c r="N72" s="25" t="s">
        <v>11</v>
      </c>
      <c r="O72" s="25" t="s">
        <v>11</v>
      </c>
      <c r="P72" s="25" t="s">
        <v>11</v>
      </c>
      <c r="Q72" s="25" t="s">
        <v>11</v>
      </c>
      <c r="R72" s="25" t="s">
        <v>11</v>
      </c>
      <c r="S72" s="25" t="s">
        <v>11</v>
      </c>
      <c r="T72" s="216" t="s">
        <v>2232</v>
      </c>
      <c r="U72" s="216" t="s">
        <v>10</v>
      </c>
      <c r="V72" s="25" t="s">
        <v>11</v>
      </c>
      <c r="W72" s="25" t="s">
        <v>11</v>
      </c>
      <c r="X72" s="25">
        <v>0</v>
      </c>
      <c r="Y72" s="25" t="s">
        <v>11</v>
      </c>
      <c r="Z72" s="25" t="s">
        <v>1664</v>
      </c>
      <c r="AA72" s="25" t="s">
        <v>11</v>
      </c>
      <c r="AB72" s="25" t="s">
        <v>11</v>
      </c>
      <c r="AC72" s="25" t="s">
        <v>11</v>
      </c>
      <c r="AD72" s="25">
        <v>0</v>
      </c>
      <c r="AE72" s="25">
        <v>0</v>
      </c>
      <c r="AF72" s="25">
        <v>30000</v>
      </c>
      <c r="AG72" s="25" t="s">
        <v>2233</v>
      </c>
    </row>
    <row r="73" spans="1:33">
      <c r="A73" s="25" t="s">
        <v>2013</v>
      </c>
      <c r="B73" s="25" t="s">
        <v>2014</v>
      </c>
      <c r="C73" s="25" t="s">
        <v>1661</v>
      </c>
      <c r="D73" s="25" t="s">
        <v>11</v>
      </c>
      <c r="E73" s="25" t="s">
        <v>11</v>
      </c>
      <c r="F73" s="25" t="s">
        <v>11</v>
      </c>
      <c r="G73" s="25" t="s">
        <v>11</v>
      </c>
      <c r="H73" s="25" t="s">
        <v>2015</v>
      </c>
      <c r="I73" s="212" t="s">
        <v>11</v>
      </c>
      <c r="J73" s="25" t="s">
        <v>11</v>
      </c>
      <c r="K73" s="25" t="s">
        <v>11</v>
      </c>
      <c r="L73" s="25" t="s">
        <v>1721</v>
      </c>
      <c r="M73" s="25" t="s">
        <v>11</v>
      </c>
      <c r="N73" s="25" t="s">
        <v>11</v>
      </c>
      <c r="O73" s="25" t="s">
        <v>11</v>
      </c>
      <c r="P73" s="25" t="s">
        <v>11</v>
      </c>
      <c r="Q73" s="25" t="s">
        <v>11</v>
      </c>
      <c r="R73" s="25" t="s">
        <v>11</v>
      </c>
      <c r="S73" s="25" t="s">
        <v>11</v>
      </c>
      <c r="T73" s="25" t="s">
        <v>1726</v>
      </c>
      <c r="U73" s="25" t="s">
        <v>15</v>
      </c>
      <c r="V73" s="25" t="s">
        <v>11</v>
      </c>
      <c r="W73" s="25" t="s">
        <v>11</v>
      </c>
      <c r="X73" s="25">
        <v>0</v>
      </c>
      <c r="Y73" s="25" t="s">
        <v>11</v>
      </c>
      <c r="Z73" s="25" t="s">
        <v>1664</v>
      </c>
      <c r="AA73" s="25" t="s">
        <v>11</v>
      </c>
      <c r="AB73" s="25" t="s">
        <v>11</v>
      </c>
      <c r="AC73" s="25" t="s">
        <v>11</v>
      </c>
      <c r="AD73" s="25">
        <v>400</v>
      </c>
      <c r="AE73" s="25">
        <v>0</v>
      </c>
      <c r="AF73" s="25">
        <v>13068.36</v>
      </c>
      <c r="AG73" s="25" t="s">
        <v>5059</v>
      </c>
    </row>
    <row r="74" spans="1:33">
      <c r="A74" s="25" t="s">
        <v>1799</v>
      </c>
      <c r="B74" s="25" t="s">
        <v>1800</v>
      </c>
      <c r="C74" s="25" t="s">
        <v>1661</v>
      </c>
      <c r="D74" s="25" t="s">
        <v>11</v>
      </c>
      <c r="E74" s="25" t="s">
        <v>11</v>
      </c>
      <c r="F74" s="25" t="s">
        <v>1801</v>
      </c>
      <c r="G74" s="25" t="s">
        <v>117</v>
      </c>
      <c r="H74" s="25" t="s">
        <v>1802</v>
      </c>
      <c r="I74" s="25" t="s">
        <v>1803</v>
      </c>
      <c r="J74" s="25" t="s">
        <v>1721</v>
      </c>
      <c r="K74" s="25" t="s">
        <v>1662</v>
      </c>
      <c r="L74" s="25" t="s">
        <v>1721</v>
      </c>
      <c r="M74" s="25" t="s">
        <v>11</v>
      </c>
      <c r="N74" s="25" t="s">
        <v>11</v>
      </c>
      <c r="O74" s="25" t="s">
        <v>11</v>
      </c>
      <c r="P74" s="25" t="s">
        <v>11</v>
      </c>
      <c r="Q74" s="25" t="s">
        <v>1802</v>
      </c>
      <c r="R74" s="25" t="s">
        <v>11</v>
      </c>
      <c r="S74" s="25" t="s">
        <v>11</v>
      </c>
      <c r="T74" s="216" t="s">
        <v>1804</v>
      </c>
      <c r="U74" s="216" t="s">
        <v>13</v>
      </c>
      <c r="V74" s="25" t="s">
        <v>1671</v>
      </c>
      <c r="W74" s="25" t="s">
        <v>11</v>
      </c>
      <c r="X74" s="25">
        <v>0</v>
      </c>
      <c r="Y74" s="25" t="s">
        <v>11</v>
      </c>
      <c r="Z74" s="25" t="s">
        <v>1664</v>
      </c>
      <c r="AA74" s="25" t="s">
        <v>11</v>
      </c>
      <c r="AB74" s="25" t="s">
        <v>11</v>
      </c>
      <c r="AC74" s="25" t="s">
        <v>11</v>
      </c>
      <c r="AD74" s="25">
        <v>280</v>
      </c>
      <c r="AE74" s="25">
        <v>0</v>
      </c>
      <c r="AF74" s="25">
        <v>1880</v>
      </c>
      <c r="AG74" s="25" t="s">
        <v>1665</v>
      </c>
    </row>
    <row r="75" spans="1:33">
      <c r="A75" s="25" t="s">
        <v>2264</v>
      </c>
      <c r="B75" s="25" t="s">
        <v>2265</v>
      </c>
      <c r="C75" s="25" t="s">
        <v>1666</v>
      </c>
      <c r="D75" s="25" t="s">
        <v>11</v>
      </c>
      <c r="E75" s="25" t="s">
        <v>11</v>
      </c>
      <c r="F75" s="25" t="s">
        <v>11</v>
      </c>
      <c r="G75" s="25" t="s">
        <v>11</v>
      </c>
      <c r="H75" s="25" t="s">
        <v>2266</v>
      </c>
      <c r="I75" s="25" t="s">
        <v>11</v>
      </c>
      <c r="J75" s="25" t="s">
        <v>11</v>
      </c>
      <c r="K75" s="25" t="s">
        <v>11</v>
      </c>
      <c r="L75" s="25" t="s">
        <v>1721</v>
      </c>
      <c r="M75" s="25" t="s">
        <v>11</v>
      </c>
      <c r="N75" s="25" t="s">
        <v>11</v>
      </c>
      <c r="O75" s="25" t="s">
        <v>11</v>
      </c>
      <c r="P75" s="25" t="s">
        <v>11</v>
      </c>
      <c r="Q75" s="25" t="s">
        <v>11</v>
      </c>
      <c r="R75" s="25" t="s">
        <v>11</v>
      </c>
      <c r="S75" s="25" t="s">
        <v>11</v>
      </c>
      <c r="T75" s="25" t="s">
        <v>2267</v>
      </c>
      <c r="U75" s="25" t="s">
        <v>14</v>
      </c>
      <c r="V75" s="25" t="s">
        <v>11</v>
      </c>
      <c r="W75" s="25" t="s">
        <v>11</v>
      </c>
      <c r="X75" s="25">
        <v>0</v>
      </c>
      <c r="Y75" s="25" t="s">
        <v>11</v>
      </c>
      <c r="Z75" s="25" t="s">
        <v>1664</v>
      </c>
      <c r="AA75" s="25" t="s">
        <v>11</v>
      </c>
      <c r="AB75" s="25" t="s">
        <v>11</v>
      </c>
      <c r="AC75" s="25" t="s">
        <v>11</v>
      </c>
      <c r="AD75" s="25">
        <v>280</v>
      </c>
      <c r="AE75" s="25">
        <v>0</v>
      </c>
      <c r="AF75" s="25">
        <v>18800</v>
      </c>
      <c r="AG75" s="25" t="s">
        <v>5060</v>
      </c>
    </row>
    <row r="76" spans="1:33">
      <c r="A76" s="25" t="s">
        <v>2912</v>
      </c>
      <c r="B76" s="25" t="s">
        <v>2913</v>
      </c>
      <c r="C76" s="25" t="s">
        <v>1666</v>
      </c>
      <c r="D76" s="25" t="s">
        <v>11</v>
      </c>
      <c r="E76" s="25" t="s">
        <v>11</v>
      </c>
      <c r="F76" s="25" t="s">
        <v>11</v>
      </c>
      <c r="G76" s="25" t="s">
        <v>11</v>
      </c>
      <c r="H76" s="25" t="s">
        <v>2914</v>
      </c>
      <c r="I76" s="25" t="s">
        <v>11</v>
      </c>
      <c r="J76" s="25" t="s">
        <v>11</v>
      </c>
      <c r="K76" s="25" t="s">
        <v>11</v>
      </c>
      <c r="L76" s="25" t="s">
        <v>1721</v>
      </c>
      <c r="M76" s="25" t="s">
        <v>1808</v>
      </c>
      <c r="N76" s="25" t="s">
        <v>11</v>
      </c>
      <c r="O76" s="25" t="s">
        <v>11</v>
      </c>
      <c r="P76" s="25" t="s">
        <v>11</v>
      </c>
      <c r="Q76" s="25" t="s">
        <v>11</v>
      </c>
      <c r="R76" s="25" t="s">
        <v>11</v>
      </c>
      <c r="S76" s="25" t="s">
        <v>11</v>
      </c>
      <c r="T76" s="25" t="s">
        <v>1726</v>
      </c>
      <c r="U76" s="25" t="s">
        <v>13</v>
      </c>
      <c r="V76" s="25" t="s">
        <v>11</v>
      </c>
      <c r="W76" s="25" t="s">
        <v>11</v>
      </c>
      <c r="X76" s="25">
        <v>0</v>
      </c>
      <c r="Y76" s="25" t="s">
        <v>11</v>
      </c>
      <c r="Z76" s="25" t="s">
        <v>1664</v>
      </c>
      <c r="AA76" s="25" t="s">
        <v>11</v>
      </c>
      <c r="AB76" s="25" t="s">
        <v>11</v>
      </c>
      <c r="AC76" s="25" t="s">
        <v>11</v>
      </c>
      <c r="AD76" s="25">
        <v>0</v>
      </c>
      <c r="AE76" s="25">
        <v>0</v>
      </c>
      <c r="AF76" s="25">
        <v>900</v>
      </c>
      <c r="AG76" s="25" t="s">
        <v>2915</v>
      </c>
    </row>
    <row r="77" spans="1:33">
      <c r="A77" s="25" t="s">
        <v>1847</v>
      </c>
      <c r="B77" s="25" t="s">
        <v>1848</v>
      </c>
      <c r="C77" s="25" t="s">
        <v>11</v>
      </c>
      <c r="D77" s="25" t="s">
        <v>11</v>
      </c>
      <c r="E77" s="25" t="s">
        <v>11</v>
      </c>
      <c r="F77" s="25" t="s">
        <v>1849</v>
      </c>
      <c r="G77" s="25" t="s">
        <v>1751</v>
      </c>
      <c r="H77" s="25" t="s">
        <v>1850</v>
      </c>
      <c r="I77" s="25" t="s">
        <v>1667</v>
      </c>
      <c r="J77" s="25" t="s">
        <v>1721</v>
      </c>
      <c r="K77" s="25" t="s">
        <v>1662</v>
      </c>
      <c r="L77" s="25" t="s">
        <v>1721</v>
      </c>
      <c r="M77" s="25" t="s">
        <v>11</v>
      </c>
      <c r="N77" s="25" t="s">
        <v>11</v>
      </c>
      <c r="O77" s="25" t="s">
        <v>11</v>
      </c>
      <c r="P77" s="25" t="s">
        <v>11</v>
      </c>
      <c r="Q77" s="25" t="s">
        <v>11</v>
      </c>
      <c r="R77" s="25" t="s">
        <v>11</v>
      </c>
      <c r="S77" s="25" t="s">
        <v>11</v>
      </c>
      <c r="T77" s="25" t="s">
        <v>1755</v>
      </c>
      <c r="U77" s="25" t="s">
        <v>1669</v>
      </c>
      <c r="V77" s="25" t="s">
        <v>11</v>
      </c>
      <c r="W77" s="25" t="s">
        <v>11</v>
      </c>
      <c r="X77" s="25">
        <v>0</v>
      </c>
      <c r="Y77" s="25" t="s">
        <v>11</v>
      </c>
      <c r="Z77" s="25" t="s">
        <v>1664</v>
      </c>
      <c r="AA77" s="25" t="s">
        <v>11</v>
      </c>
      <c r="AB77" s="25" t="s">
        <v>11</v>
      </c>
      <c r="AC77" s="25" t="s">
        <v>11</v>
      </c>
      <c r="AD77" s="25">
        <v>0</v>
      </c>
      <c r="AE77" s="25">
        <v>0</v>
      </c>
      <c r="AF77" s="25">
        <v>735</v>
      </c>
      <c r="AG77" s="25" t="s">
        <v>5061</v>
      </c>
    </row>
    <row r="78" spans="1:33">
      <c r="A78" s="25" t="s">
        <v>2776</v>
      </c>
      <c r="B78" s="25" t="s">
        <v>2777</v>
      </c>
      <c r="C78" s="25" t="s">
        <v>1661</v>
      </c>
      <c r="D78" s="25" t="s">
        <v>11</v>
      </c>
      <c r="E78" s="25" t="s">
        <v>11</v>
      </c>
      <c r="F78" s="25" t="s">
        <v>11</v>
      </c>
      <c r="G78" s="25" t="s">
        <v>11</v>
      </c>
      <c r="H78" s="25" t="s">
        <v>2778</v>
      </c>
      <c r="I78" s="25" t="s">
        <v>1672</v>
      </c>
      <c r="J78" s="25" t="s">
        <v>11</v>
      </c>
      <c r="K78" s="25" t="s">
        <v>1886</v>
      </c>
      <c r="L78" s="25" t="s">
        <v>1721</v>
      </c>
      <c r="M78" s="25" t="s">
        <v>11</v>
      </c>
      <c r="N78" s="25" t="s">
        <v>11</v>
      </c>
      <c r="O78" s="25" t="s">
        <v>11</v>
      </c>
      <c r="P78" s="25" t="s">
        <v>2779</v>
      </c>
      <c r="Q78" s="25" t="s">
        <v>2778</v>
      </c>
      <c r="R78" s="25" t="s">
        <v>11</v>
      </c>
      <c r="S78" s="25" t="s">
        <v>11</v>
      </c>
      <c r="T78" s="25" t="s">
        <v>2780</v>
      </c>
      <c r="U78" s="25" t="s">
        <v>1686</v>
      </c>
      <c r="V78" s="25" t="s">
        <v>11</v>
      </c>
      <c r="W78" s="25" t="s">
        <v>11</v>
      </c>
      <c r="X78" s="25">
        <v>0</v>
      </c>
      <c r="Y78" s="25" t="s">
        <v>11</v>
      </c>
      <c r="Z78" s="25" t="s">
        <v>1664</v>
      </c>
      <c r="AA78" s="25" t="s">
        <v>11</v>
      </c>
      <c r="AB78" s="25" t="s">
        <v>11</v>
      </c>
      <c r="AC78" s="25" t="s">
        <v>11</v>
      </c>
      <c r="AD78" s="25">
        <v>0</v>
      </c>
      <c r="AE78" s="25">
        <v>0</v>
      </c>
      <c r="AF78" s="25">
        <v>4013.14</v>
      </c>
      <c r="AG78" s="25" t="s">
        <v>5062</v>
      </c>
    </row>
    <row r="79" spans="1:33">
      <c r="A79" s="25" t="s">
        <v>2250</v>
      </c>
      <c r="B79" s="25" t="s">
        <v>2251</v>
      </c>
      <c r="C79" s="25" t="s">
        <v>1666</v>
      </c>
      <c r="D79" s="25" t="s">
        <v>11</v>
      </c>
      <c r="E79" s="25" t="s">
        <v>11</v>
      </c>
      <c r="F79" s="25" t="s">
        <v>11</v>
      </c>
      <c r="G79" s="25" t="s">
        <v>11</v>
      </c>
      <c r="H79" s="25" t="s">
        <v>2252</v>
      </c>
      <c r="I79" s="25" t="s">
        <v>11</v>
      </c>
      <c r="J79" s="25" t="s">
        <v>11</v>
      </c>
      <c r="K79" s="25" t="s">
        <v>11</v>
      </c>
      <c r="L79" s="25" t="s">
        <v>1721</v>
      </c>
      <c r="M79" s="25" t="s">
        <v>11</v>
      </c>
      <c r="N79" s="25" t="s">
        <v>11</v>
      </c>
      <c r="O79" s="25" t="s">
        <v>11</v>
      </c>
      <c r="P79" s="25" t="s">
        <v>11</v>
      </c>
      <c r="Q79" s="25" t="s">
        <v>11</v>
      </c>
      <c r="R79" s="25" t="s">
        <v>11</v>
      </c>
      <c r="S79" s="25" t="s">
        <v>11</v>
      </c>
      <c r="T79" s="25" t="s">
        <v>1726</v>
      </c>
      <c r="U79" s="25" t="s">
        <v>12</v>
      </c>
      <c r="V79" s="25" t="s">
        <v>11</v>
      </c>
      <c r="W79" s="25" t="s">
        <v>11</v>
      </c>
      <c r="X79" s="25">
        <v>0</v>
      </c>
      <c r="Y79" s="25" t="s">
        <v>11</v>
      </c>
      <c r="Z79" s="25" t="s">
        <v>1664</v>
      </c>
      <c r="AA79" s="25" t="s">
        <v>11</v>
      </c>
      <c r="AB79" s="25" t="s">
        <v>11</v>
      </c>
      <c r="AC79" s="25" t="s">
        <v>11</v>
      </c>
      <c r="AD79" s="25">
        <v>0</v>
      </c>
      <c r="AE79" s="25">
        <v>0</v>
      </c>
      <c r="AF79" s="25">
        <v>32812.5</v>
      </c>
      <c r="AG79" s="25" t="s">
        <v>5063</v>
      </c>
    </row>
    <row r="80" spans="1:33">
      <c r="A80" s="25" t="s">
        <v>3929</v>
      </c>
      <c r="B80" s="25" t="s">
        <v>3930</v>
      </c>
      <c r="C80" s="25" t="s">
        <v>1661</v>
      </c>
      <c r="D80" s="25" t="s">
        <v>11</v>
      </c>
      <c r="E80" s="25" t="s">
        <v>11</v>
      </c>
      <c r="F80" s="25" t="s">
        <v>3931</v>
      </c>
      <c r="G80" s="25" t="s">
        <v>1730</v>
      </c>
      <c r="H80" s="25" t="s">
        <v>3932</v>
      </c>
      <c r="I80" s="212" t="s">
        <v>1678</v>
      </c>
      <c r="J80" s="25" t="s">
        <v>1721</v>
      </c>
      <c r="K80" s="25" t="s">
        <v>1747</v>
      </c>
      <c r="L80" s="25" t="s">
        <v>1350</v>
      </c>
      <c r="M80" s="25" t="s">
        <v>11</v>
      </c>
      <c r="N80" s="25" t="s">
        <v>11</v>
      </c>
      <c r="O80" s="25" t="s">
        <v>11</v>
      </c>
      <c r="P80" s="25" t="s">
        <v>11</v>
      </c>
      <c r="Q80" s="25" t="s">
        <v>3932</v>
      </c>
      <c r="R80" s="25" t="s">
        <v>11</v>
      </c>
      <c r="S80" s="25" t="s">
        <v>11</v>
      </c>
      <c r="T80" s="25" t="s">
        <v>1857</v>
      </c>
      <c r="U80" s="25" t="s">
        <v>16</v>
      </c>
      <c r="V80" s="25" t="s">
        <v>1671</v>
      </c>
      <c r="W80" s="25" t="s">
        <v>11</v>
      </c>
      <c r="X80" s="25">
        <v>0</v>
      </c>
      <c r="Y80" s="25" t="s">
        <v>11</v>
      </c>
      <c r="Z80" s="25" t="s">
        <v>1664</v>
      </c>
      <c r="AA80" s="25" t="s">
        <v>11</v>
      </c>
      <c r="AB80" s="25" t="s">
        <v>11</v>
      </c>
      <c r="AC80" s="25" t="s">
        <v>11</v>
      </c>
      <c r="AD80" s="25">
        <v>0</v>
      </c>
      <c r="AE80" s="25">
        <v>0</v>
      </c>
      <c r="AF80" s="25">
        <v>822.5</v>
      </c>
      <c r="AG80" s="25" t="s">
        <v>5064</v>
      </c>
    </row>
    <row r="81" spans="1:33">
      <c r="A81" s="25" t="s">
        <v>3860</v>
      </c>
      <c r="B81" s="25" t="s">
        <v>3861</v>
      </c>
      <c r="C81" s="25" t="s">
        <v>1666</v>
      </c>
      <c r="D81" s="25" t="s">
        <v>11</v>
      </c>
      <c r="E81" s="25" t="s">
        <v>11</v>
      </c>
      <c r="F81" s="25" t="s">
        <v>11</v>
      </c>
      <c r="G81" s="25" t="s">
        <v>11</v>
      </c>
      <c r="H81" s="25" t="s">
        <v>3862</v>
      </c>
      <c r="I81" s="25" t="s">
        <v>1691</v>
      </c>
      <c r="J81" s="25" t="s">
        <v>11</v>
      </c>
      <c r="K81" s="25" t="s">
        <v>1683</v>
      </c>
      <c r="L81" s="25" t="s">
        <v>1350</v>
      </c>
      <c r="M81" s="25" t="s">
        <v>11</v>
      </c>
      <c r="N81" s="25" t="s">
        <v>11</v>
      </c>
      <c r="O81" s="25" t="s">
        <v>11</v>
      </c>
      <c r="P81" s="25" t="s">
        <v>11</v>
      </c>
      <c r="Q81" s="25" t="s">
        <v>3862</v>
      </c>
      <c r="R81" s="25" t="s">
        <v>11</v>
      </c>
      <c r="S81" s="25" t="s">
        <v>11</v>
      </c>
      <c r="T81" s="25" t="s">
        <v>1722</v>
      </c>
      <c r="U81" s="25" t="s">
        <v>16</v>
      </c>
      <c r="V81" s="25" t="s">
        <v>1693</v>
      </c>
      <c r="W81" s="25" t="s">
        <v>11</v>
      </c>
      <c r="X81" s="25">
        <v>0</v>
      </c>
      <c r="Y81" s="25" t="s">
        <v>11</v>
      </c>
      <c r="Z81" s="25" t="s">
        <v>1664</v>
      </c>
      <c r="AA81" s="25" t="s">
        <v>11</v>
      </c>
      <c r="AB81" s="25" t="s">
        <v>11</v>
      </c>
      <c r="AC81" s="25" t="s">
        <v>11</v>
      </c>
      <c r="AD81" s="25">
        <v>0</v>
      </c>
      <c r="AE81" s="25">
        <v>0</v>
      </c>
      <c r="AF81" s="25">
        <v>2625.17</v>
      </c>
      <c r="AG81" s="25" t="s">
        <v>5030</v>
      </c>
    </row>
    <row r="82" spans="1:33">
      <c r="A82" s="25" t="s">
        <v>2725</v>
      </c>
      <c r="B82" s="25" t="s">
        <v>2726</v>
      </c>
      <c r="C82" s="25" t="s">
        <v>1666</v>
      </c>
      <c r="D82" s="25" t="s">
        <v>11</v>
      </c>
      <c r="E82" s="25" t="s">
        <v>11</v>
      </c>
      <c r="F82" s="25" t="s">
        <v>2293</v>
      </c>
      <c r="G82" s="25" t="s">
        <v>1730</v>
      </c>
      <c r="H82" s="25" t="s">
        <v>2727</v>
      </c>
      <c r="I82" s="212" t="s">
        <v>1672</v>
      </c>
      <c r="J82" s="25" t="s">
        <v>1721</v>
      </c>
      <c r="K82" s="25" t="s">
        <v>2033</v>
      </c>
      <c r="L82" s="25" t="s">
        <v>1721</v>
      </c>
      <c r="M82" s="25" t="s">
        <v>11</v>
      </c>
      <c r="N82" s="25" t="s">
        <v>2728</v>
      </c>
      <c r="O82" s="25" t="s">
        <v>11</v>
      </c>
      <c r="P82" s="25" t="s">
        <v>2729</v>
      </c>
      <c r="Q82" s="25" t="s">
        <v>2727</v>
      </c>
      <c r="R82" s="25" t="s">
        <v>11</v>
      </c>
      <c r="S82" s="25" t="s">
        <v>11</v>
      </c>
      <c r="T82" s="25" t="s">
        <v>1726</v>
      </c>
      <c r="U82" s="25" t="s">
        <v>16</v>
      </c>
      <c r="V82" s="25" t="s">
        <v>1688</v>
      </c>
      <c r="W82" s="25" t="s">
        <v>11</v>
      </c>
      <c r="X82" s="25">
        <v>0</v>
      </c>
      <c r="Y82" s="25" t="s">
        <v>11</v>
      </c>
      <c r="Z82" s="25" t="s">
        <v>1664</v>
      </c>
      <c r="AA82" s="25" t="s">
        <v>11</v>
      </c>
      <c r="AB82" s="25" t="s">
        <v>11</v>
      </c>
      <c r="AC82" s="25" t="s">
        <v>11</v>
      </c>
      <c r="AD82" s="25">
        <v>0</v>
      </c>
      <c r="AE82" s="25">
        <v>0</v>
      </c>
      <c r="AF82" s="25">
        <v>22950</v>
      </c>
      <c r="AG82" s="25" t="s">
        <v>5065</v>
      </c>
    </row>
    <row r="83" spans="1:33">
      <c r="A83" s="25" t="s">
        <v>3193</v>
      </c>
      <c r="B83" s="25" t="s">
        <v>3194</v>
      </c>
      <c r="C83" s="25" t="s">
        <v>1666</v>
      </c>
      <c r="D83" s="25" t="s">
        <v>11</v>
      </c>
      <c r="E83" s="25" t="s">
        <v>11</v>
      </c>
      <c r="F83" s="25" t="s">
        <v>3195</v>
      </c>
      <c r="G83" s="25" t="s">
        <v>1838</v>
      </c>
      <c r="H83" s="25" t="s">
        <v>3196</v>
      </c>
      <c r="I83" s="212" t="s">
        <v>1672</v>
      </c>
      <c r="J83" s="25" t="s">
        <v>1721</v>
      </c>
      <c r="K83" s="25" t="s">
        <v>2404</v>
      </c>
      <c r="L83" s="25" t="s">
        <v>1350</v>
      </c>
      <c r="M83" s="25" t="s">
        <v>11</v>
      </c>
      <c r="N83" s="25" t="s">
        <v>11</v>
      </c>
      <c r="O83" s="25" t="s">
        <v>3197</v>
      </c>
      <c r="P83" s="25" t="s">
        <v>3198</v>
      </c>
      <c r="Q83" s="25" t="s">
        <v>3196</v>
      </c>
      <c r="R83" s="25" t="s">
        <v>11</v>
      </c>
      <c r="S83" s="25" t="s">
        <v>11</v>
      </c>
      <c r="T83" s="25" t="s">
        <v>3046</v>
      </c>
      <c r="U83" s="25" t="s">
        <v>14</v>
      </c>
      <c r="V83" s="25" t="s">
        <v>1693</v>
      </c>
      <c r="W83" s="25" t="s">
        <v>11</v>
      </c>
      <c r="X83" s="25">
        <v>0</v>
      </c>
      <c r="Y83" s="25" t="s">
        <v>11</v>
      </c>
      <c r="Z83" s="25" t="s">
        <v>1664</v>
      </c>
      <c r="AA83" s="25" t="s">
        <v>11</v>
      </c>
      <c r="AB83" s="25" t="s">
        <v>11</v>
      </c>
      <c r="AC83" s="25" t="s">
        <v>11</v>
      </c>
      <c r="AD83" s="25">
        <v>0</v>
      </c>
      <c r="AE83" s="25">
        <v>0</v>
      </c>
      <c r="AF83" s="25">
        <v>48800</v>
      </c>
      <c r="AG83" s="25" t="s">
        <v>1842</v>
      </c>
    </row>
    <row r="84" spans="1:33">
      <c r="A84" s="25" t="s">
        <v>4018</v>
      </c>
      <c r="B84" s="25" t="s">
        <v>4019</v>
      </c>
      <c r="C84" s="25" t="s">
        <v>1661</v>
      </c>
      <c r="D84" s="25" t="s">
        <v>11</v>
      </c>
      <c r="E84" s="25" t="s">
        <v>11</v>
      </c>
      <c r="F84" s="25" t="s">
        <v>11</v>
      </c>
      <c r="G84" s="25" t="s">
        <v>11</v>
      </c>
      <c r="H84" s="25" t="s">
        <v>4020</v>
      </c>
      <c r="I84" s="25" t="s">
        <v>1672</v>
      </c>
      <c r="J84" s="25" t="s">
        <v>11</v>
      </c>
      <c r="K84" s="25" t="s">
        <v>1683</v>
      </c>
      <c r="L84" s="25" t="s">
        <v>1721</v>
      </c>
      <c r="M84" s="25" t="s">
        <v>11</v>
      </c>
      <c r="N84" s="25" t="s">
        <v>11</v>
      </c>
      <c r="O84" s="25" t="s">
        <v>11</v>
      </c>
      <c r="P84" s="25" t="s">
        <v>11</v>
      </c>
      <c r="Q84" s="25" t="s">
        <v>4020</v>
      </c>
      <c r="R84" s="25" t="s">
        <v>11</v>
      </c>
      <c r="S84" s="25" t="s">
        <v>11</v>
      </c>
      <c r="T84" s="25" t="s">
        <v>1726</v>
      </c>
      <c r="U84" s="25" t="s">
        <v>10</v>
      </c>
      <c r="V84" s="25" t="s">
        <v>1693</v>
      </c>
      <c r="W84" s="25" t="s">
        <v>11</v>
      </c>
      <c r="X84" s="25">
        <v>0</v>
      </c>
      <c r="Y84" s="25" t="s">
        <v>11</v>
      </c>
      <c r="Z84" s="25" t="s">
        <v>1664</v>
      </c>
      <c r="AA84" s="25" t="s">
        <v>11</v>
      </c>
      <c r="AB84" s="25" t="s">
        <v>11</v>
      </c>
      <c r="AC84" s="25" t="s">
        <v>11</v>
      </c>
      <c r="AD84" s="25">
        <v>280</v>
      </c>
      <c r="AE84" s="25">
        <v>0</v>
      </c>
      <c r="AF84" s="25">
        <v>3316</v>
      </c>
      <c r="AG84" s="25" t="s">
        <v>1738</v>
      </c>
    </row>
    <row r="85" spans="1:33">
      <c r="A85" s="25" t="s">
        <v>3391</v>
      </c>
      <c r="B85" s="25" t="s">
        <v>3392</v>
      </c>
      <c r="C85" s="25" t="s">
        <v>1666</v>
      </c>
      <c r="D85" s="25" t="s">
        <v>11</v>
      </c>
      <c r="E85" s="25" t="s">
        <v>11</v>
      </c>
      <c r="F85" s="25" t="s">
        <v>11</v>
      </c>
      <c r="G85" s="25" t="s">
        <v>11</v>
      </c>
      <c r="H85" s="25" t="s">
        <v>3393</v>
      </c>
      <c r="I85" s="25" t="s">
        <v>11</v>
      </c>
      <c r="J85" s="25" t="s">
        <v>11</v>
      </c>
      <c r="K85" s="25" t="s">
        <v>11</v>
      </c>
      <c r="L85" s="25" t="s">
        <v>1721</v>
      </c>
      <c r="M85" s="25" t="s">
        <v>11</v>
      </c>
      <c r="N85" s="25" t="s">
        <v>11</v>
      </c>
      <c r="O85" s="25" t="s">
        <v>11</v>
      </c>
      <c r="P85" s="25" t="s">
        <v>11</v>
      </c>
      <c r="Q85" s="25" t="s">
        <v>11</v>
      </c>
      <c r="R85" s="25" t="s">
        <v>11</v>
      </c>
      <c r="S85" s="25" t="s">
        <v>11</v>
      </c>
      <c r="T85" s="25" t="s">
        <v>1726</v>
      </c>
      <c r="U85" s="25" t="s">
        <v>13</v>
      </c>
      <c r="V85" s="25" t="s">
        <v>11</v>
      </c>
      <c r="W85" s="25" t="s">
        <v>11</v>
      </c>
      <c r="X85" s="25">
        <v>0</v>
      </c>
      <c r="Y85" s="25" t="s">
        <v>11</v>
      </c>
      <c r="Z85" s="25" t="s">
        <v>1809</v>
      </c>
      <c r="AA85" s="25" t="s">
        <v>2404</v>
      </c>
      <c r="AB85" s="25" t="s">
        <v>2414</v>
      </c>
      <c r="AC85" s="25" t="s">
        <v>11</v>
      </c>
      <c r="AD85" s="25">
        <v>0</v>
      </c>
      <c r="AE85" s="25">
        <v>0</v>
      </c>
      <c r="AF85" s="25">
        <v>0</v>
      </c>
      <c r="AG85" s="25" t="s">
        <v>7</v>
      </c>
    </row>
    <row r="86" spans="1:33">
      <c r="A86" s="25" t="s">
        <v>3038</v>
      </c>
      <c r="B86" s="25" t="s">
        <v>3039</v>
      </c>
      <c r="C86" s="25" t="s">
        <v>1666</v>
      </c>
      <c r="D86" s="25" t="s">
        <v>11</v>
      </c>
      <c r="E86" s="25" t="s">
        <v>11</v>
      </c>
      <c r="F86" s="25" t="s">
        <v>3040</v>
      </c>
      <c r="G86" s="25" t="s">
        <v>1680</v>
      </c>
      <c r="H86" s="25" t="s">
        <v>3041</v>
      </c>
      <c r="I86" s="212" t="s">
        <v>1672</v>
      </c>
      <c r="J86" s="25" t="s">
        <v>1721</v>
      </c>
      <c r="K86" s="25" t="s">
        <v>1782</v>
      </c>
      <c r="L86" s="25" t="s">
        <v>1721</v>
      </c>
      <c r="M86" s="25" t="s">
        <v>11</v>
      </c>
      <c r="N86" s="25" t="s">
        <v>11</v>
      </c>
      <c r="O86" s="25" t="s">
        <v>11</v>
      </c>
      <c r="P86" s="25" t="s">
        <v>3042</v>
      </c>
      <c r="Q86" s="25" t="s">
        <v>3041</v>
      </c>
      <c r="R86" s="25" t="s">
        <v>11</v>
      </c>
      <c r="S86" s="25" t="s">
        <v>11</v>
      </c>
      <c r="T86" s="25" t="s">
        <v>2332</v>
      </c>
      <c r="U86" s="25" t="s">
        <v>1687</v>
      </c>
      <c r="V86" s="25" t="s">
        <v>11</v>
      </c>
      <c r="W86" s="25" t="s">
        <v>11</v>
      </c>
      <c r="X86" s="25">
        <v>0</v>
      </c>
      <c r="Y86" s="25" t="s">
        <v>11</v>
      </c>
      <c r="Z86" s="25" t="s">
        <v>1664</v>
      </c>
      <c r="AA86" s="25" t="s">
        <v>11</v>
      </c>
      <c r="AB86" s="25" t="s">
        <v>11</v>
      </c>
      <c r="AC86" s="25" t="s">
        <v>11</v>
      </c>
      <c r="AD86" s="25">
        <v>0</v>
      </c>
      <c r="AE86" s="25">
        <v>0</v>
      </c>
      <c r="AF86" s="25">
        <v>960</v>
      </c>
      <c r="AG86" s="25" t="s">
        <v>1160</v>
      </c>
    </row>
    <row r="87" spans="1:33">
      <c r="A87" s="25" t="s">
        <v>3508</v>
      </c>
      <c r="B87" s="25" t="s">
        <v>3509</v>
      </c>
      <c r="C87" s="25" t="s">
        <v>1661</v>
      </c>
      <c r="D87" s="25" t="s">
        <v>11</v>
      </c>
      <c r="E87" s="25" t="s">
        <v>11</v>
      </c>
      <c r="F87" s="25" t="s">
        <v>11</v>
      </c>
      <c r="G87" s="25" t="s">
        <v>11</v>
      </c>
      <c r="H87" s="25" t="s">
        <v>3510</v>
      </c>
      <c r="I87" s="25" t="s">
        <v>11</v>
      </c>
      <c r="J87" s="25" t="s">
        <v>11</v>
      </c>
      <c r="K87" s="25" t="s">
        <v>11</v>
      </c>
      <c r="L87" s="25" t="s">
        <v>1721</v>
      </c>
      <c r="M87" s="25" t="s">
        <v>11</v>
      </c>
      <c r="N87" s="25" t="s">
        <v>11</v>
      </c>
      <c r="O87" s="25" t="s">
        <v>11</v>
      </c>
      <c r="P87" s="25" t="s">
        <v>11</v>
      </c>
      <c r="Q87" s="25" t="s">
        <v>11</v>
      </c>
      <c r="R87" s="25" t="s">
        <v>11</v>
      </c>
      <c r="S87" s="25" t="s">
        <v>11</v>
      </c>
      <c r="T87" s="25" t="s">
        <v>1786</v>
      </c>
      <c r="U87" s="25" t="s">
        <v>18</v>
      </c>
      <c r="V87" s="25" t="s">
        <v>11</v>
      </c>
      <c r="W87" s="25" t="s">
        <v>11</v>
      </c>
      <c r="X87" s="25">
        <v>0</v>
      </c>
      <c r="Y87" s="25" t="s">
        <v>11</v>
      </c>
      <c r="Z87" s="25" t="s">
        <v>1809</v>
      </c>
      <c r="AA87" s="25" t="s">
        <v>1950</v>
      </c>
      <c r="AB87" s="25" t="s">
        <v>2051</v>
      </c>
      <c r="AC87" s="25" t="s">
        <v>3511</v>
      </c>
      <c r="AD87" s="25">
        <v>0</v>
      </c>
      <c r="AE87" s="25">
        <v>0</v>
      </c>
      <c r="AF87" s="25">
        <v>0</v>
      </c>
      <c r="AG87" s="25" t="s">
        <v>7</v>
      </c>
    </row>
    <row r="88" spans="1:33">
      <c r="A88" s="25" t="s">
        <v>1858</v>
      </c>
      <c r="B88" s="25" t="s">
        <v>1859</v>
      </c>
      <c r="C88" s="25" t="s">
        <v>1661</v>
      </c>
      <c r="D88" s="25" t="s">
        <v>11</v>
      </c>
      <c r="E88" s="25" t="s">
        <v>11</v>
      </c>
      <c r="F88" s="25" t="s">
        <v>11</v>
      </c>
      <c r="G88" s="25" t="s">
        <v>11</v>
      </c>
      <c r="H88" s="25" t="s">
        <v>1860</v>
      </c>
      <c r="I88" s="25" t="s">
        <v>11</v>
      </c>
      <c r="J88" s="25" t="s">
        <v>11</v>
      </c>
      <c r="K88" s="25" t="s">
        <v>11</v>
      </c>
      <c r="L88" s="25" t="s">
        <v>1721</v>
      </c>
      <c r="M88" s="25" t="s">
        <v>11</v>
      </c>
      <c r="N88" s="25" t="s">
        <v>11</v>
      </c>
      <c r="O88" s="25" t="s">
        <v>11</v>
      </c>
      <c r="P88" s="25" t="s">
        <v>11</v>
      </c>
      <c r="Q88" s="25" t="s">
        <v>11</v>
      </c>
      <c r="R88" s="25" t="s">
        <v>11</v>
      </c>
      <c r="S88" s="25" t="s">
        <v>11</v>
      </c>
      <c r="T88" s="25" t="s">
        <v>1726</v>
      </c>
      <c r="U88" s="25" t="s">
        <v>10</v>
      </c>
      <c r="V88" s="25" t="s">
        <v>11</v>
      </c>
      <c r="W88" s="25" t="s">
        <v>11</v>
      </c>
      <c r="X88" s="25">
        <v>0</v>
      </c>
      <c r="Y88" s="25" t="s">
        <v>11</v>
      </c>
      <c r="Z88" s="25" t="s">
        <v>1664</v>
      </c>
      <c r="AA88" s="25" t="s">
        <v>11</v>
      </c>
      <c r="AB88" s="25" t="s">
        <v>11</v>
      </c>
      <c r="AC88" s="25" t="s">
        <v>11</v>
      </c>
      <c r="AD88" s="25">
        <v>0</v>
      </c>
      <c r="AE88" s="25">
        <v>0</v>
      </c>
      <c r="AF88" s="25">
        <v>2537.5</v>
      </c>
      <c r="AG88" s="25" t="s">
        <v>1861</v>
      </c>
    </row>
    <row r="89" spans="1:33">
      <c r="A89" s="25" t="s">
        <v>1979</v>
      </c>
      <c r="B89" s="25" t="s">
        <v>1980</v>
      </c>
      <c r="C89" s="25" t="s">
        <v>1661</v>
      </c>
      <c r="D89" s="25" t="s">
        <v>11</v>
      </c>
      <c r="E89" s="25" t="s">
        <v>11</v>
      </c>
      <c r="F89" s="25" t="s">
        <v>11</v>
      </c>
      <c r="G89" s="25" t="s">
        <v>11</v>
      </c>
      <c r="H89" s="25" t="s">
        <v>1981</v>
      </c>
      <c r="I89" s="25" t="s">
        <v>11</v>
      </c>
      <c r="J89" s="25" t="s">
        <v>11</v>
      </c>
      <c r="K89" s="25" t="s">
        <v>11</v>
      </c>
      <c r="L89" s="25" t="s">
        <v>1721</v>
      </c>
      <c r="M89" s="25" t="s">
        <v>11</v>
      </c>
      <c r="N89" s="25" t="s">
        <v>11</v>
      </c>
      <c r="O89" s="25" t="s">
        <v>11</v>
      </c>
      <c r="P89" s="25" t="s">
        <v>11</v>
      </c>
      <c r="Q89" s="25" t="s">
        <v>11</v>
      </c>
      <c r="R89" s="25" t="s">
        <v>11</v>
      </c>
      <c r="S89" s="25" t="s">
        <v>11</v>
      </c>
      <c r="T89" s="25" t="s">
        <v>1778</v>
      </c>
      <c r="U89" s="25" t="s">
        <v>15</v>
      </c>
      <c r="V89" s="25" t="s">
        <v>11</v>
      </c>
      <c r="W89" s="25" t="s">
        <v>11</v>
      </c>
      <c r="X89" s="25">
        <v>0</v>
      </c>
      <c r="Y89" s="25" t="s">
        <v>11</v>
      </c>
      <c r="Z89" s="25" t="s">
        <v>1664</v>
      </c>
      <c r="AA89" s="25" t="s">
        <v>11</v>
      </c>
      <c r="AB89" s="25" t="s">
        <v>11</v>
      </c>
      <c r="AC89" s="25" t="s">
        <v>11</v>
      </c>
      <c r="AD89" s="25">
        <v>400</v>
      </c>
      <c r="AE89" s="25">
        <v>0</v>
      </c>
      <c r="AF89" s="25">
        <v>17062.73</v>
      </c>
      <c r="AG89" s="25" t="s">
        <v>5066</v>
      </c>
    </row>
    <row r="90" spans="1:33">
      <c r="A90" s="25" t="s">
        <v>3077</v>
      </c>
      <c r="B90" s="25" t="s">
        <v>3078</v>
      </c>
      <c r="C90" s="25" t="s">
        <v>1666</v>
      </c>
      <c r="D90" s="25" t="s">
        <v>11</v>
      </c>
      <c r="E90" s="25" t="s">
        <v>11</v>
      </c>
      <c r="F90" s="25" t="s">
        <v>11</v>
      </c>
      <c r="G90" s="25" t="s">
        <v>11</v>
      </c>
      <c r="H90" s="25" t="s">
        <v>3079</v>
      </c>
      <c r="I90" s="25" t="s">
        <v>11</v>
      </c>
      <c r="J90" s="25" t="s">
        <v>11</v>
      </c>
      <c r="K90" s="25" t="s">
        <v>11</v>
      </c>
      <c r="L90" s="25" t="s">
        <v>1721</v>
      </c>
      <c r="M90" s="25" t="s">
        <v>11</v>
      </c>
      <c r="N90" s="25" t="s">
        <v>11</v>
      </c>
      <c r="O90" s="25" t="s">
        <v>11</v>
      </c>
      <c r="P90" s="25" t="s">
        <v>11</v>
      </c>
      <c r="Q90" s="25" t="s">
        <v>11</v>
      </c>
      <c r="R90" s="25" t="s">
        <v>11</v>
      </c>
      <c r="S90" s="25" t="s">
        <v>11</v>
      </c>
      <c r="T90" s="25" t="s">
        <v>1726</v>
      </c>
      <c r="U90" s="25" t="s">
        <v>15</v>
      </c>
      <c r="V90" s="25" t="s">
        <v>11</v>
      </c>
      <c r="W90" s="25" t="s">
        <v>11</v>
      </c>
      <c r="X90" s="25">
        <v>0</v>
      </c>
      <c r="Y90" s="25" t="s">
        <v>11</v>
      </c>
      <c r="Z90" s="25" t="s">
        <v>1664</v>
      </c>
      <c r="AA90" s="25" t="s">
        <v>11</v>
      </c>
      <c r="AB90" s="25" t="s">
        <v>11</v>
      </c>
      <c r="AC90" s="25" t="s">
        <v>11</v>
      </c>
      <c r="AD90" s="25">
        <v>800</v>
      </c>
      <c r="AE90" s="25">
        <v>0</v>
      </c>
      <c r="AF90" s="25">
        <v>13499.86</v>
      </c>
      <c r="AG90" s="25" t="s">
        <v>5067</v>
      </c>
    </row>
    <row r="91" spans="1:33">
      <c r="A91" s="25" t="s">
        <v>2834</v>
      </c>
      <c r="B91" s="25" t="s">
        <v>2835</v>
      </c>
      <c r="C91" s="25" t="s">
        <v>1666</v>
      </c>
      <c r="D91" s="25" t="s">
        <v>11</v>
      </c>
      <c r="E91" s="25" t="s">
        <v>11</v>
      </c>
      <c r="F91" s="25" t="s">
        <v>11</v>
      </c>
      <c r="G91" s="25" t="s">
        <v>11</v>
      </c>
      <c r="H91" s="25" t="s">
        <v>2836</v>
      </c>
      <c r="I91" s="25" t="s">
        <v>11</v>
      </c>
      <c r="J91" s="25" t="s">
        <v>11</v>
      </c>
      <c r="K91" s="25" t="s">
        <v>11</v>
      </c>
      <c r="L91" s="25" t="s">
        <v>1721</v>
      </c>
      <c r="M91" s="25" t="s">
        <v>11</v>
      </c>
      <c r="N91" s="25" t="s">
        <v>11</v>
      </c>
      <c r="O91" s="25" t="s">
        <v>11</v>
      </c>
      <c r="P91" s="25" t="s">
        <v>11</v>
      </c>
      <c r="Q91" s="25" t="s">
        <v>11</v>
      </c>
      <c r="R91" s="25" t="s">
        <v>11</v>
      </c>
      <c r="S91" s="25" t="s">
        <v>11</v>
      </c>
      <c r="T91" s="25" t="s">
        <v>1726</v>
      </c>
      <c r="U91" s="25" t="s">
        <v>13</v>
      </c>
      <c r="V91" s="25" t="s">
        <v>11</v>
      </c>
      <c r="W91" s="25" t="s">
        <v>11</v>
      </c>
      <c r="X91" s="25">
        <v>0</v>
      </c>
      <c r="Y91" s="25" t="s">
        <v>11</v>
      </c>
      <c r="Z91" s="25" t="s">
        <v>1664</v>
      </c>
      <c r="AA91" s="25" t="s">
        <v>11</v>
      </c>
      <c r="AB91" s="25" t="s">
        <v>11</v>
      </c>
      <c r="AC91" s="25" t="s">
        <v>11</v>
      </c>
      <c r="AD91" s="25">
        <v>0</v>
      </c>
      <c r="AE91" s="25">
        <v>0</v>
      </c>
      <c r="AF91" s="25">
        <v>29400</v>
      </c>
      <c r="AG91" s="25" t="s">
        <v>5068</v>
      </c>
    </row>
    <row r="92" spans="1:33">
      <c r="A92" s="25" t="s">
        <v>2747</v>
      </c>
      <c r="B92" s="25" t="s">
        <v>2748</v>
      </c>
      <c r="C92" s="25" t="s">
        <v>1666</v>
      </c>
      <c r="D92" s="25" t="s">
        <v>11</v>
      </c>
      <c r="E92" s="25" t="s">
        <v>11</v>
      </c>
      <c r="F92" s="25" t="s">
        <v>11</v>
      </c>
      <c r="G92" s="25" t="s">
        <v>11</v>
      </c>
      <c r="H92" s="25" t="s">
        <v>2749</v>
      </c>
      <c r="I92" s="25" t="s">
        <v>11</v>
      </c>
      <c r="J92" s="25" t="s">
        <v>11</v>
      </c>
      <c r="K92" s="25" t="s">
        <v>11</v>
      </c>
      <c r="L92" s="25" t="s">
        <v>1721</v>
      </c>
      <c r="M92" s="25" t="s">
        <v>11</v>
      </c>
      <c r="N92" s="25" t="s">
        <v>11</v>
      </c>
      <c r="O92" s="25" t="s">
        <v>11</v>
      </c>
      <c r="P92" s="25" t="s">
        <v>11</v>
      </c>
      <c r="Q92" s="25" t="s">
        <v>11</v>
      </c>
      <c r="R92" s="25" t="s">
        <v>11</v>
      </c>
      <c r="S92" s="25" t="s">
        <v>11</v>
      </c>
      <c r="T92" s="25" t="s">
        <v>1726</v>
      </c>
      <c r="U92" s="25" t="s">
        <v>13</v>
      </c>
      <c r="V92" s="212" t="s">
        <v>11</v>
      </c>
      <c r="W92" s="25" t="s">
        <v>11</v>
      </c>
      <c r="X92" s="25">
        <v>0</v>
      </c>
      <c r="Y92" s="25" t="s">
        <v>11</v>
      </c>
      <c r="Z92" s="25" t="s">
        <v>1664</v>
      </c>
      <c r="AA92" s="25" t="s">
        <v>11</v>
      </c>
      <c r="AB92" s="25" t="s">
        <v>11</v>
      </c>
      <c r="AC92" s="25" t="s">
        <v>11</v>
      </c>
      <c r="AD92" s="25">
        <v>280</v>
      </c>
      <c r="AE92" s="25">
        <v>0</v>
      </c>
      <c r="AF92" s="25">
        <v>6824.9</v>
      </c>
      <c r="AG92" s="25" t="s">
        <v>5069</v>
      </c>
    </row>
    <row r="93" spans="1:33">
      <c r="A93" s="25" t="s">
        <v>3546</v>
      </c>
      <c r="B93" s="25" t="s">
        <v>3547</v>
      </c>
      <c r="C93" s="25" t="s">
        <v>1666</v>
      </c>
      <c r="D93" s="25" t="s">
        <v>11</v>
      </c>
      <c r="E93" s="25" t="s">
        <v>11</v>
      </c>
      <c r="F93" s="25" t="s">
        <v>11</v>
      </c>
      <c r="G93" s="25" t="s">
        <v>11</v>
      </c>
      <c r="H93" s="25" t="s">
        <v>3548</v>
      </c>
      <c r="I93" s="25" t="s">
        <v>11</v>
      </c>
      <c r="J93" s="25" t="s">
        <v>11</v>
      </c>
      <c r="K93" s="25" t="s">
        <v>11</v>
      </c>
      <c r="L93" s="25" t="s">
        <v>1721</v>
      </c>
      <c r="M93" s="25" t="s">
        <v>11</v>
      </c>
      <c r="N93" s="25" t="s">
        <v>11</v>
      </c>
      <c r="O93" s="25" t="s">
        <v>11</v>
      </c>
      <c r="P93" s="25" t="s">
        <v>11</v>
      </c>
      <c r="Q93" s="25" t="s">
        <v>11</v>
      </c>
      <c r="R93" s="25" t="s">
        <v>11</v>
      </c>
      <c r="S93" s="25" t="s">
        <v>11</v>
      </c>
      <c r="T93" s="25" t="s">
        <v>1726</v>
      </c>
      <c r="U93" s="25" t="s">
        <v>14</v>
      </c>
      <c r="V93" s="212" t="s">
        <v>11</v>
      </c>
      <c r="W93" s="25" t="s">
        <v>11</v>
      </c>
      <c r="X93" s="25">
        <v>0</v>
      </c>
      <c r="Y93" s="25" t="s">
        <v>11</v>
      </c>
      <c r="Z93" s="25" t="s">
        <v>1664</v>
      </c>
      <c r="AA93" s="25" t="s">
        <v>11</v>
      </c>
      <c r="AB93" s="25" t="s">
        <v>11</v>
      </c>
      <c r="AC93" s="25" t="s">
        <v>11</v>
      </c>
      <c r="AD93" s="25">
        <v>0</v>
      </c>
      <c r="AE93" s="25">
        <v>0</v>
      </c>
      <c r="AF93" s="25">
        <v>33105.949999999997</v>
      </c>
      <c r="AG93" s="25" t="s">
        <v>5070</v>
      </c>
    </row>
    <row r="94" spans="1:33">
      <c r="A94" s="25" t="s">
        <v>2610</v>
      </c>
      <c r="B94" s="25" t="s">
        <v>2611</v>
      </c>
      <c r="C94" s="25" t="s">
        <v>1661</v>
      </c>
      <c r="D94" s="25" t="s">
        <v>11</v>
      </c>
      <c r="E94" s="25" t="s">
        <v>11</v>
      </c>
      <c r="F94" s="25" t="s">
        <v>11</v>
      </c>
      <c r="G94" s="25" t="s">
        <v>11</v>
      </c>
      <c r="H94" s="25" t="s">
        <v>2612</v>
      </c>
      <c r="I94" s="25" t="s">
        <v>11</v>
      </c>
      <c r="J94" s="25" t="s">
        <v>11</v>
      </c>
      <c r="K94" s="25" t="s">
        <v>11</v>
      </c>
      <c r="L94" s="25" t="s">
        <v>1721</v>
      </c>
      <c r="M94" s="25" t="s">
        <v>11</v>
      </c>
      <c r="N94" s="25" t="s">
        <v>11</v>
      </c>
      <c r="O94" s="25" t="s">
        <v>11</v>
      </c>
      <c r="P94" s="25" t="s">
        <v>11</v>
      </c>
      <c r="Q94" s="25" t="s">
        <v>11</v>
      </c>
      <c r="R94" s="25" t="s">
        <v>11</v>
      </c>
      <c r="S94" s="25" t="s">
        <v>11</v>
      </c>
      <c r="T94" s="25" t="s">
        <v>1786</v>
      </c>
      <c r="U94" s="25" t="s">
        <v>18</v>
      </c>
      <c r="V94" s="212" t="s">
        <v>11</v>
      </c>
      <c r="W94" s="25" t="s">
        <v>11</v>
      </c>
      <c r="X94" s="25">
        <v>0</v>
      </c>
      <c r="Y94" s="25" t="s">
        <v>11</v>
      </c>
      <c r="Z94" s="25" t="s">
        <v>1664</v>
      </c>
      <c r="AA94" s="25" t="s">
        <v>11</v>
      </c>
      <c r="AB94" s="25" t="s">
        <v>11</v>
      </c>
      <c r="AC94" s="25" t="s">
        <v>11</v>
      </c>
      <c r="AD94" s="25">
        <v>0</v>
      </c>
      <c r="AE94" s="25">
        <v>0</v>
      </c>
      <c r="AF94" s="25">
        <v>3153.04</v>
      </c>
      <c r="AG94" s="25" t="s">
        <v>2613</v>
      </c>
    </row>
    <row r="95" spans="1:33">
      <c r="A95" s="25" t="s">
        <v>2690</v>
      </c>
      <c r="B95" s="25" t="s">
        <v>2691</v>
      </c>
      <c r="C95" s="25" t="s">
        <v>1666</v>
      </c>
      <c r="D95" s="25" t="s">
        <v>11</v>
      </c>
      <c r="E95" s="25" t="s">
        <v>11</v>
      </c>
      <c r="F95" s="25" t="s">
        <v>11</v>
      </c>
      <c r="G95" s="25" t="s">
        <v>11</v>
      </c>
      <c r="H95" s="25" t="s">
        <v>2689</v>
      </c>
      <c r="I95" s="25" t="s">
        <v>1691</v>
      </c>
      <c r="J95" s="25" t="s">
        <v>1721</v>
      </c>
      <c r="K95" s="25" t="s">
        <v>1782</v>
      </c>
      <c r="L95" s="25" t="s">
        <v>1721</v>
      </c>
      <c r="M95" s="25" t="s">
        <v>11</v>
      </c>
      <c r="N95" s="25" t="s">
        <v>11</v>
      </c>
      <c r="O95" s="25" t="s">
        <v>11</v>
      </c>
      <c r="P95" s="25" t="s">
        <v>11</v>
      </c>
      <c r="Q95" s="25" t="s">
        <v>11</v>
      </c>
      <c r="R95" s="25" t="s">
        <v>11</v>
      </c>
      <c r="S95" s="25" t="s">
        <v>11</v>
      </c>
      <c r="T95" s="25" t="s">
        <v>1726</v>
      </c>
      <c r="U95" s="25" t="s">
        <v>16</v>
      </c>
      <c r="V95" s="212" t="s">
        <v>11</v>
      </c>
      <c r="W95" s="25" t="s">
        <v>11</v>
      </c>
      <c r="X95" s="25">
        <v>0</v>
      </c>
      <c r="Y95" s="25" t="s">
        <v>11</v>
      </c>
      <c r="Z95" s="25" t="s">
        <v>1664</v>
      </c>
      <c r="AA95" s="25" t="s">
        <v>11</v>
      </c>
      <c r="AB95" s="25" t="s">
        <v>11</v>
      </c>
      <c r="AC95" s="25" t="s">
        <v>11</v>
      </c>
      <c r="AD95" s="25">
        <v>0</v>
      </c>
      <c r="AE95" s="25">
        <v>0</v>
      </c>
      <c r="AF95" s="25">
        <v>3316</v>
      </c>
      <c r="AG95" s="25" t="s">
        <v>1162</v>
      </c>
    </row>
    <row r="96" spans="1:33">
      <c r="A96" s="25" t="s">
        <v>3103</v>
      </c>
      <c r="B96" s="25" t="s">
        <v>3104</v>
      </c>
      <c r="C96" s="25" t="s">
        <v>1666</v>
      </c>
      <c r="D96" s="25" t="s">
        <v>11</v>
      </c>
      <c r="E96" s="25" t="s">
        <v>11</v>
      </c>
      <c r="F96" s="25" t="s">
        <v>11</v>
      </c>
      <c r="G96" s="25" t="s">
        <v>11</v>
      </c>
      <c r="H96" s="25" t="s">
        <v>3105</v>
      </c>
      <c r="I96" s="25" t="s">
        <v>11</v>
      </c>
      <c r="J96" s="25" t="s">
        <v>11</v>
      </c>
      <c r="K96" s="25" t="s">
        <v>11</v>
      </c>
      <c r="L96" s="25" t="s">
        <v>1721</v>
      </c>
      <c r="M96" s="25" t="s">
        <v>11</v>
      </c>
      <c r="N96" s="25" t="s">
        <v>11</v>
      </c>
      <c r="O96" s="25" t="s">
        <v>11</v>
      </c>
      <c r="P96" s="25" t="s">
        <v>11</v>
      </c>
      <c r="Q96" s="25" t="s">
        <v>11</v>
      </c>
      <c r="R96" s="25" t="s">
        <v>11</v>
      </c>
      <c r="S96" s="25" t="s">
        <v>11</v>
      </c>
      <c r="T96" s="25" t="s">
        <v>1726</v>
      </c>
      <c r="U96" s="25" t="s">
        <v>12</v>
      </c>
      <c r="V96" s="212" t="s">
        <v>11</v>
      </c>
      <c r="W96" s="25" t="s">
        <v>11</v>
      </c>
      <c r="X96" s="25">
        <v>0</v>
      </c>
      <c r="Y96" s="25" t="s">
        <v>11</v>
      </c>
      <c r="Z96" s="25" t="s">
        <v>1664</v>
      </c>
      <c r="AA96" s="25" t="s">
        <v>11</v>
      </c>
      <c r="AB96" s="25" t="s">
        <v>11</v>
      </c>
      <c r="AC96" s="25" t="s">
        <v>11</v>
      </c>
      <c r="AD96" s="25">
        <v>0</v>
      </c>
      <c r="AE96" s="25">
        <v>0</v>
      </c>
      <c r="AF96" s="25">
        <v>29225</v>
      </c>
      <c r="AG96" s="25" t="s">
        <v>5071</v>
      </c>
    </row>
    <row r="97" spans="1:33">
      <c r="A97" s="25" t="s">
        <v>1993</v>
      </c>
      <c r="B97" s="25" t="s">
        <v>1994</v>
      </c>
      <c r="C97" s="25" t="s">
        <v>1661</v>
      </c>
      <c r="D97" s="25" t="s">
        <v>11</v>
      </c>
      <c r="E97" s="25" t="s">
        <v>11</v>
      </c>
      <c r="F97" s="25" t="s">
        <v>11</v>
      </c>
      <c r="G97" s="25" t="s">
        <v>11</v>
      </c>
      <c r="H97" s="25" t="s">
        <v>1966</v>
      </c>
      <c r="I97" s="25" t="s">
        <v>11</v>
      </c>
      <c r="J97" s="25" t="s">
        <v>11</v>
      </c>
      <c r="K97" s="25" t="s">
        <v>11</v>
      </c>
      <c r="L97" s="25" t="s">
        <v>1721</v>
      </c>
      <c r="M97" s="25" t="s">
        <v>11</v>
      </c>
      <c r="N97" s="25" t="s">
        <v>11</v>
      </c>
      <c r="O97" s="25" t="s">
        <v>11</v>
      </c>
      <c r="P97" s="25" t="s">
        <v>11</v>
      </c>
      <c r="Q97" s="25" t="s">
        <v>11</v>
      </c>
      <c r="R97" s="25" t="s">
        <v>11</v>
      </c>
      <c r="S97" s="25" t="s">
        <v>11</v>
      </c>
      <c r="T97" s="25" t="s">
        <v>1995</v>
      </c>
      <c r="U97" s="25" t="s">
        <v>1669</v>
      </c>
      <c r="V97" s="212" t="s">
        <v>11</v>
      </c>
      <c r="W97" s="25" t="s">
        <v>11</v>
      </c>
      <c r="X97" s="25">
        <v>0</v>
      </c>
      <c r="Y97" s="25" t="s">
        <v>11</v>
      </c>
      <c r="Z97" s="25" t="s">
        <v>1664</v>
      </c>
      <c r="AA97" s="25" t="s">
        <v>11</v>
      </c>
      <c r="AB97" s="25" t="s">
        <v>11</v>
      </c>
      <c r="AC97" s="25" t="s">
        <v>11</v>
      </c>
      <c r="AD97" s="25">
        <v>840.25</v>
      </c>
      <c r="AE97" s="25">
        <v>0</v>
      </c>
      <c r="AF97" s="25">
        <v>52116.21</v>
      </c>
      <c r="AG97" s="25" t="s">
        <v>1996</v>
      </c>
    </row>
    <row r="98" spans="1:33">
      <c r="A98" s="25" t="s">
        <v>1805</v>
      </c>
      <c r="B98" s="25" t="s">
        <v>1806</v>
      </c>
      <c r="C98" s="25" t="s">
        <v>1661</v>
      </c>
      <c r="D98" s="25" t="s">
        <v>11</v>
      </c>
      <c r="E98" s="25" t="s">
        <v>11</v>
      </c>
      <c r="F98" s="25" t="s">
        <v>11</v>
      </c>
      <c r="G98" s="25" t="s">
        <v>11</v>
      </c>
      <c r="H98" s="25" t="s">
        <v>1807</v>
      </c>
      <c r="I98" s="25" t="s">
        <v>11</v>
      </c>
      <c r="J98" s="25" t="s">
        <v>11</v>
      </c>
      <c r="K98" s="25" t="s">
        <v>11</v>
      </c>
      <c r="L98" s="25" t="s">
        <v>1721</v>
      </c>
      <c r="M98" s="25" t="s">
        <v>1808</v>
      </c>
      <c r="N98" s="25" t="s">
        <v>11</v>
      </c>
      <c r="O98" s="25" t="s">
        <v>11</v>
      </c>
      <c r="P98" s="25" t="s">
        <v>11</v>
      </c>
      <c r="Q98" s="25" t="s">
        <v>11</v>
      </c>
      <c r="R98" s="25" t="s">
        <v>11</v>
      </c>
      <c r="S98" s="25" t="s">
        <v>11</v>
      </c>
      <c r="T98" s="25" t="s">
        <v>1726</v>
      </c>
      <c r="U98" s="25" t="s">
        <v>15</v>
      </c>
      <c r="V98" s="25" t="s">
        <v>11</v>
      </c>
      <c r="W98" s="25" t="s">
        <v>11</v>
      </c>
      <c r="X98" s="25">
        <v>0</v>
      </c>
      <c r="Y98" s="25" t="s">
        <v>11</v>
      </c>
      <c r="Z98" s="25" t="s">
        <v>1809</v>
      </c>
      <c r="AA98" s="25" t="s">
        <v>1810</v>
      </c>
      <c r="AB98" s="25" t="s">
        <v>1811</v>
      </c>
      <c r="AC98" s="25" t="s">
        <v>11</v>
      </c>
      <c r="AD98" s="25">
        <v>0</v>
      </c>
      <c r="AE98" s="25">
        <v>0</v>
      </c>
      <c r="AF98" s="25">
        <v>0</v>
      </c>
      <c r="AG98" s="25" t="s">
        <v>7</v>
      </c>
    </row>
    <row r="99" spans="1:33">
      <c r="A99" s="25" t="s">
        <v>3758</v>
      </c>
      <c r="B99" s="25" t="s">
        <v>3759</v>
      </c>
      <c r="C99" s="25" t="s">
        <v>1661</v>
      </c>
      <c r="D99" s="25" t="s">
        <v>11</v>
      </c>
      <c r="E99" s="25" t="s">
        <v>11</v>
      </c>
      <c r="F99" s="25" t="s">
        <v>11</v>
      </c>
      <c r="G99" s="25" t="s">
        <v>11</v>
      </c>
      <c r="H99" s="25" t="s">
        <v>3760</v>
      </c>
      <c r="I99" s="212" t="s">
        <v>1667</v>
      </c>
      <c r="J99" s="25" t="s">
        <v>1721</v>
      </c>
      <c r="K99" s="25" t="s">
        <v>1677</v>
      </c>
      <c r="L99" s="25" t="s">
        <v>1721</v>
      </c>
      <c r="M99" s="25" t="s">
        <v>11</v>
      </c>
      <c r="N99" s="25" t="s">
        <v>11</v>
      </c>
      <c r="O99" s="25" t="s">
        <v>11</v>
      </c>
      <c r="P99" s="25" t="s">
        <v>11</v>
      </c>
      <c r="Q99" s="25" t="s">
        <v>11</v>
      </c>
      <c r="R99" s="25" t="s">
        <v>11</v>
      </c>
      <c r="S99" s="25" t="s">
        <v>11</v>
      </c>
      <c r="T99" s="25" t="s">
        <v>2719</v>
      </c>
      <c r="U99" s="25" t="s">
        <v>16</v>
      </c>
      <c r="V99" s="25" t="s">
        <v>11</v>
      </c>
      <c r="W99" s="25" t="s">
        <v>11</v>
      </c>
      <c r="X99" s="25">
        <v>0</v>
      </c>
      <c r="Y99" s="25" t="s">
        <v>11</v>
      </c>
      <c r="Z99" s="25" t="s">
        <v>1664</v>
      </c>
      <c r="AA99" s="25" t="s">
        <v>11</v>
      </c>
      <c r="AB99" s="25" t="s">
        <v>11</v>
      </c>
      <c r="AC99" s="25" t="s">
        <v>11</v>
      </c>
      <c r="AD99" s="25">
        <v>280</v>
      </c>
      <c r="AE99" s="25">
        <v>0</v>
      </c>
      <c r="AF99" s="25">
        <v>1880</v>
      </c>
      <c r="AG99" s="25" t="s">
        <v>1665</v>
      </c>
    </row>
    <row r="100" spans="1:33">
      <c r="A100" s="25" t="s">
        <v>4041</v>
      </c>
      <c r="B100" s="25" t="s">
        <v>4042</v>
      </c>
      <c r="C100" s="25" t="s">
        <v>1661</v>
      </c>
      <c r="D100" s="25" t="s">
        <v>11</v>
      </c>
      <c r="E100" s="25" t="s">
        <v>11</v>
      </c>
      <c r="F100" s="25" t="s">
        <v>11</v>
      </c>
      <c r="G100" s="25" t="s">
        <v>11</v>
      </c>
      <c r="H100" s="25" t="s">
        <v>4043</v>
      </c>
      <c r="I100" s="212" t="s">
        <v>11</v>
      </c>
      <c r="J100" s="25" t="s">
        <v>11</v>
      </c>
      <c r="K100" s="25" t="s">
        <v>11</v>
      </c>
      <c r="L100" s="25" t="s">
        <v>1721</v>
      </c>
      <c r="M100" s="25" t="s">
        <v>11</v>
      </c>
      <c r="N100" s="25" t="s">
        <v>11</v>
      </c>
      <c r="O100" s="25" t="s">
        <v>11</v>
      </c>
      <c r="P100" s="25" t="s">
        <v>11</v>
      </c>
      <c r="Q100" s="25" t="s">
        <v>11</v>
      </c>
      <c r="R100" s="25" t="s">
        <v>11</v>
      </c>
      <c r="S100" s="25" t="s">
        <v>11</v>
      </c>
      <c r="T100" s="25" t="s">
        <v>3216</v>
      </c>
      <c r="U100" s="25" t="s">
        <v>14</v>
      </c>
      <c r="V100" s="25" t="s">
        <v>11</v>
      </c>
      <c r="W100" s="25" t="s">
        <v>11</v>
      </c>
      <c r="X100" s="25">
        <v>0</v>
      </c>
      <c r="Y100" s="25" t="s">
        <v>11</v>
      </c>
      <c r="Z100" s="25" t="s">
        <v>1664</v>
      </c>
      <c r="AA100" s="25" t="s">
        <v>11</v>
      </c>
      <c r="AB100" s="25" t="s">
        <v>11</v>
      </c>
      <c r="AC100" s="25" t="s">
        <v>11</v>
      </c>
      <c r="AD100" s="25">
        <v>0</v>
      </c>
      <c r="AE100" s="25">
        <v>0</v>
      </c>
      <c r="AF100" s="25">
        <v>15758.5</v>
      </c>
      <c r="AG100" s="25" t="s">
        <v>5072</v>
      </c>
    </row>
    <row r="101" spans="1:33">
      <c r="A101" s="25" t="s">
        <v>2743</v>
      </c>
      <c r="B101" s="25" t="s">
        <v>2744</v>
      </c>
      <c r="C101" s="25" t="s">
        <v>1666</v>
      </c>
      <c r="D101" s="25" t="s">
        <v>11</v>
      </c>
      <c r="E101" s="25" t="s">
        <v>11</v>
      </c>
      <c r="F101" s="25" t="s">
        <v>2745</v>
      </c>
      <c r="G101" s="25" t="s">
        <v>1693</v>
      </c>
      <c r="H101" s="25" t="s">
        <v>2746</v>
      </c>
      <c r="I101" s="25" t="s">
        <v>1691</v>
      </c>
      <c r="J101" s="25" t="s">
        <v>11</v>
      </c>
      <c r="K101" s="25" t="s">
        <v>1683</v>
      </c>
      <c r="L101" s="25" t="s">
        <v>1721</v>
      </c>
      <c r="M101" s="25" t="s">
        <v>11</v>
      </c>
      <c r="N101" s="25" t="s">
        <v>11</v>
      </c>
      <c r="O101" s="25" t="s">
        <v>11</v>
      </c>
      <c r="P101" s="25" t="s">
        <v>11</v>
      </c>
      <c r="Q101" s="25" t="s">
        <v>2746</v>
      </c>
      <c r="R101" s="25" t="s">
        <v>11</v>
      </c>
      <c r="S101" s="25" t="s">
        <v>11</v>
      </c>
      <c r="T101" s="25" t="s">
        <v>1946</v>
      </c>
      <c r="U101" s="25" t="s">
        <v>1687</v>
      </c>
      <c r="V101" s="25" t="s">
        <v>11</v>
      </c>
      <c r="W101" s="25" t="s">
        <v>11</v>
      </c>
      <c r="X101" s="25">
        <v>0</v>
      </c>
      <c r="Y101" s="25" t="s">
        <v>11</v>
      </c>
      <c r="Z101" s="25" t="s">
        <v>1664</v>
      </c>
      <c r="AA101" s="25" t="s">
        <v>11</v>
      </c>
      <c r="AB101" s="25" t="s">
        <v>11</v>
      </c>
      <c r="AC101" s="25" t="s">
        <v>11</v>
      </c>
      <c r="AD101" s="25">
        <v>0</v>
      </c>
      <c r="AE101" s="25">
        <v>0</v>
      </c>
      <c r="AF101" s="25">
        <v>546.25</v>
      </c>
      <c r="AG101" s="25" t="s">
        <v>5073</v>
      </c>
    </row>
    <row r="102" spans="1:33">
      <c r="A102" s="25" t="s">
        <v>3302</v>
      </c>
      <c r="B102" s="25" t="s">
        <v>3303</v>
      </c>
      <c r="C102" s="25" t="s">
        <v>1666</v>
      </c>
      <c r="D102" s="25" t="s">
        <v>11</v>
      </c>
      <c r="E102" s="25" t="s">
        <v>11</v>
      </c>
      <c r="F102" s="25" t="s">
        <v>11</v>
      </c>
      <c r="G102" s="25" t="s">
        <v>11</v>
      </c>
      <c r="H102" s="25" t="s">
        <v>3304</v>
      </c>
      <c r="I102" s="25" t="s">
        <v>11</v>
      </c>
      <c r="J102" s="25" t="s">
        <v>11</v>
      </c>
      <c r="K102" s="25" t="s">
        <v>11</v>
      </c>
      <c r="L102" s="25" t="s">
        <v>1721</v>
      </c>
      <c r="M102" s="25" t="s">
        <v>11</v>
      </c>
      <c r="N102" s="25" t="s">
        <v>11</v>
      </c>
      <c r="O102" s="25" t="s">
        <v>11</v>
      </c>
      <c r="P102" s="25" t="s">
        <v>11</v>
      </c>
      <c r="Q102" s="25" t="s">
        <v>11</v>
      </c>
      <c r="R102" s="25" t="s">
        <v>11</v>
      </c>
      <c r="S102" s="25" t="s">
        <v>11</v>
      </c>
      <c r="T102" s="25" t="s">
        <v>2098</v>
      </c>
      <c r="U102" s="25" t="s">
        <v>17</v>
      </c>
      <c r="V102" s="25" t="s">
        <v>11</v>
      </c>
      <c r="W102" s="25" t="s">
        <v>11</v>
      </c>
      <c r="X102" s="25">
        <v>0</v>
      </c>
      <c r="Y102" s="25" t="s">
        <v>11</v>
      </c>
      <c r="Z102" s="25" t="s">
        <v>1664</v>
      </c>
      <c r="AA102" s="25" t="s">
        <v>11</v>
      </c>
      <c r="AB102" s="25" t="s">
        <v>11</v>
      </c>
      <c r="AC102" s="25" t="s">
        <v>11</v>
      </c>
      <c r="AD102" s="25">
        <v>100</v>
      </c>
      <c r="AE102" s="25">
        <v>0</v>
      </c>
      <c r="AF102" s="25">
        <v>4591.51</v>
      </c>
      <c r="AG102" s="25" t="s">
        <v>3305</v>
      </c>
    </row>
    <row r="103" spans="1:33">
      <c r="A103" s="25" t="s">
        <v>3643</v>
      </c>
      <c r="B103" s="25" t="s">
        <v>3644</v>
      </c>
      <c r="C103" s="25" t="s">
        <v>1666</v>
      </c>
      <c r="D103" s="25" t="s">
        <v>11</v>
      </c>
      <c r="E103" s="25" t="s">
        <v>11</v>
      </c>
      <c r="F103" s="25" t="s">
        <v>3645</v>
      </c>
      <c r="G103" s="25" t="s">
        <v>1730</v>
      </c>
      <c r="H103" s="25" t="s">
        <v>3646</v>
      </c>
      <c r="I103" s="25" t="s">
        <v>1672</v>
      </c>
      <c r="J103" s="25" t="s">
        <v>1721</v>
      </c>
      <c r="K103" s="25" t="s">
        <v>3647</v>
      </c>
      <c r="L103" s="25" t="s">
        <v>1721</v>
      </c>
      <c r="M103" s="25" t="s">
        <v>11</v>
      </c>
      <c r="N103" s="25" t="s">
        <v>3648</v>
      </c>
      <c r="O103" s="25" t="s">
        <v>3649</v>
      </c>
      <c r="P103" s="25" t="s">
        <v>3650</v>
      </c>
      <c r="Q103" s="25" t="s">
        <v>3646</v>
      </c>
      <c r="R103" s="25" t="s">
        <v>11</v>
      </c>
      <c r="S103" s="25" t="s">
        <v>11</v>
      </c>
      <c r="T103" s="216" t="s">
        <v>1722</v>
      </c>
      <c r="U103" s="216" t="s">
        <v>16</v>
      </c>
      <c r="V103" s="25" t="s">
        <v>3651</v>
      </c>
      <c r="W103" s="25" t="s">
        <v>11</v>
      </c>
      <c r="X103" s="25">
        <v>0</v>
      </c>
      <c r="Y103" s="25" t="s">
        <v>11</v>
      </c>
      <c r="Z103" s="25" t="s">
        <v>1664</v>
      </c>
      <c r="AA103" s="25" t="s">
        <v>11</v>
      </c>
      <c r="AB103" s="25" t="s">
        <v>11</v>
      </c>
      <c r="AC103" s="25" t="s">
        <v>11</v>
      </c>
      <c r="AD103" s="25">
        <v>0</v>
      </c>
      <c r="AE103" s="25">
        <v>0</v>
      </c>
      <c r="AF103" s="25">
        <v>20000</v>
      </c>
      <c r="AG103" s="25" t="s">
        <v>2012</v>
      </c>
    </row>
    <row r="104" spans="1:33">
      <c r="A104" s="25" t="s">
        <v>3956</v>
      </c>
      <c r="B104" s="25" t="s">
        <v>3957</v>
      </c>
      <c r="C104" s="25" t="s">
        <v>1661</v>
      </c>
      <c r="D104" s="25" t="s">
        <v>11</v>
      </c>
      <c r="E104" s="25" t="s">
        <v>11</v>
      </c>
      <c r="F104" s="25" t="s">
        <v>11</v>
      </c>
      <c r="G104" s="25" t="s">
        <v>11</v>
      </c>
      <c r="H104" s="25" t="s">
        <v>3958</v>
      </c>
      <c r="I104" s="25" t="s">
        <v>11</v>
      </c>
      <c r="J104" s="25" t="s">
        <v>11</v>
      </c>
      <c r="K104" s="25" t="s">
        <v>11</v>
      </c>
      <c r="L104" s="25" t="s">
        <v>1721</v>
      </c>
      <c r="M104" s="25" t="s">
        <v>11</v>
      </c>
      <c r="N104" s="25" t="s">
        <v>11</v>
      </c>
      <c r="O104" s="25" t="s">
        <v>11</v>
      </c>
      <c r="P104" s="25" t="s">
        <v>11</v>
      </c>
      <c r="Q104" s="25" t="s">
        <v>11</v>
      </c>
      <c r="R104" s="25" t="s">
        <v>11</v>
      </c>
      <c r="S104" s="25" t="s">
        <v>11</v>
      </c>
      <c r="T104" s="25" t="s">
        <v>2595</v>
      </c>
      <c r="U104" s="25" t="s">
        <v>10</v>
      </c>
      <c r="V104" s="25" t="s">
        <v>11</v>
      </c>
      <c r="W104" s="25" t="s">
        <v>11</v>
      </c>
      <c r="X104" s="25">
        <v>0</v>
      </c>
      <c r="Y104" s="25" t="s">
        <v>11</v>
      </c>
      <c r="Z104" s="25" t="s">
        <v>1664</v>
      </c>
      <c r="AA104" s="25" t="s">
        <v>11</v>
      </c>
      <c r="AB104" s="25" t="s">
        <v>11</v>
      </c>
      <c r="AC104" s="25" t="s">
        <v>11</v>
      </c>
      <c r="AD104" s="25">
        <v>0</v>
      </c>
      <c r="AE104" s="25">
        <v>0</v>
      </c>
      <c r="AF104" s="25">
        <v>17571.71</v>
      </c>
      <c r="AG104" s="25" t="s">
        <v>5074</v>
      </c>
    </row>
    <row r="105" spans="1:33">
      <c r="A105" s="25" t="s">
        <v>2093</v>
      </c>
      <c r="B105" s="25" t="s">
        <v>2094</v>
      </c>
      <c r="C105" s="25" t="s">
        <v>1661</v>
      </c>
      <c r="D105" s="25" t="s">
        <v>11</v>
      </c>
      <c r="E105" s="25" t="s">
        <v>11</v>
      </c>
      <c r="F105" s="25" t="s">
        <v>11</v>
      </c>
      <c r="G105" s="25" t="s">
        <v>11</v>
      </c>
      <c r="H105" s="25" t="s">
        <v>2095</v>
      </c>
      <c r="I105" s="25" t="s">
        <v>11</v>
      </c>
      <c r="J105" s="25" t="s">
        <v>11</v>
      </c>
      <c r="K105" s="25" t="s">
        <v>11</v>
      </c>
      <c r="L105" s="25" t="s">
        <v>1721</v>
      </c>
      <c r="M105" s="25" t="s">
        <v>11</v>
      </c>
      <c r="N105" s="25" t="s">
        <v>11</v>
      </c>
      <c r="O105" s="25" t="s">
        <v>11</v>
      </c>
      <c r="P105" s="25" t="s">
        <v>11</v>
      </c>
      <c r="Q105" s="25" t="s">
        <v>11</v>
      </c>
      <c r="R105" s="25" t="s">
        <v>11</v>
      </c>
      <c r="S105" s="25" t="s">
        <v>11</v>
      </c>
      <c r="T105" s="216" t="s">
        <v>1786</v>
      </c>
      <c r="U105" s="216" t="s">
        <v>17</v>
      </c>
      <c r="V105" s="25" t="s">
        <v>11</v>
      </c>
      <c r="W105" s="25" t="s">
        <v>11</v>
      </c>
      <c r="X105" s="25">
        <v>0</v>
      </c>
      <c r="Y105" s="25" t="s">
        <v>11</v>
      </c>
      <c r="Z105" s="25" t="s">
        <v>1664</v>
      </c>
      <c r="AA105" s="25" t="s">
        <v>11</v>
      </c>
      <c r="AB105" s="25" t="s">
        <v>11</v>
      </c>
      <c r="AC105" s="25" t="s">
        <v>11</v>
      </c>
      <c r="AD105" s="25">
        <v>0</v>
      </c>
      <c r="AE105" s="25">
        <v>0</v>
      </c>
      <c r="AF105" s="25">
        <v>3322.79</v>
      </c>
      <c r="AG105" s="25" t="s">
        <v>5075</v>
      </c>
    </row>
    <row r="106" spans="1:33">
      <c r="A106" s="25" t="s">
        <v>3262</v>
      </c>
      <c r="B106" s="25" t="s">
        <v>3263</v>
      </c>
      <c r="C106" s="25" t="s">
        <v>1666</v>
      </c>
      <c r="D106" s="25" t="s">
        <v>11</v>
      </c>
      <c r="E106" s="25" t="s">
        <v>11</v>
      </c>
      <c r="F106" s="25" t="s">
        <v>11</v>
      </c>
      <c r="G106" s="25" t="s">
        <v>11</v>
      </c>
      <c r="H106" s="25" t="s">
        <v>3264</v>
      </c>
      <c r="I106" s="25" t="s">
        <v>11</v>
      </c>
      <c r="J106" s="25" t="s">
        <v>11</v>
      </c>
      <c r="K106" s="25" t="s">
        <v>11</v>
      </c>
      <c r="L106" s="25" t="s">
        <v>1721</v>
      </c>
      <c r="M106" s="25" t="s">
        <v>1808</v>
      </c>
      <c r="N106" s="25" t="s">
        <v>11</v>
      </c>
      <c r="O106" s="25" t="s">
        <v>11</v>
      </c>
      <c r="P106" s="25" t="s">
        <v>11</v>
      </c>
      <c r="Q106" s="25" t="s">
        <v>11</v>
      </c>
      <c r="R106" s="25" t="s">
        <v>11</v>
      </c>
      <c r="S106" s="25" t="s">
        <v>11</v>
      </c>
      <c r="T106" s="25" t="s">
        <v>1865</v>
      </c>
      <c r="U106" s="25" t="s">
        <v>1669</v>
      </c>
      <c r="V106" s="25" t="s">
        <v>11</v>
      </c>
      <c r="W106" s="25" t="s">
        <v>11</v>
      </c>
      <c r="X106" s="25">
        <v>0</v>
      </c>
      <c r="Y106" s="25" t="s">
        <v>11</v>
      </c>
      <c r="Z106" s="25" t="s">
        <v>1664</v>
      </c>
      <c r="AA106" s="25" t="s">
        <v>11</v>
      </c>
      <c r="AB106" s="25" t="s">
        <v>11</v>
      </c>
      <c r="AC106" s="25" t="s">
        <v>11</v>
      </c>
      <c r="AD106" s="25">
        <v>0</v>
      </c>
      <c r="AE106" s="25">
        <v>0</v>
      </c>
      <c r="AF106" s="25">
        <v>4173.21</v>
      </c>
      <c r="AG106" s="25" t="s">
        <v>5076</v>
      </c>
    </row>
    <row r="107" spans="1:33">
      <c r="A107" s="25" t="s">
        <v>2287</v>
      </c>
      <c r="B107" s="25" t="s">
        <v>2288</v>
      </c>
      <c r="C107" s="25" t="s">
        <v>1666</v>
      </c>
      <c r="D107" s="25" t="s">
        <v>11</v>
      </c>
      <c r="E107" s="25" t="s">
        <v>11</v>
      </c>
      <c r="F107" s="25"/>
      <c r="G107" s="25" t="s">
        <v>11</v>
      </c>
      <c r="H107" s="25" t="s">
        <v>2289</v>
      </c>
      <c r="I107" s="212" t="s">
        <v>11</v>
      </c>
      <c r="J107" s="25" t="s">
        <v>11</v>
      </c>
      <c r="K107" s="25" t="s">
        <v>11</v>
      </c>
      <c r="L107" s="25" t="s">
        <v>1721</v>
      </c>
      <c r="M107" s="25" t="s">
        <v>1808</v>
      </c>
      <c r="N107" s="25" t="s">
        <v>11</v>
      </c>
      <c r="O107" s="25" t="s">
        <v>11</v>
      </c>
      <c r="P107" s="25" t="s">
        <v>11</v>
      </c>
      <c r="Q107" s="25" t="s">
        <v>11</v>
      </c>
      <c r="R107" s="25" t="s">
        <v>11</v>
      </c>
      <c r="S107" s="25" t="s">
        <v>11</v>
      </c>
      <c r="T107" s="25" t="s">
        <v>2290</v>
      </c>
      <c r="U107" s="25" t="s">
        <v>1669</v>
      </c>
      <c r="V107" s="25" t="s">
        <v>11</v>
      </c>
      <c r="W107" s="25" t="s">
        <v>11</v>
      </c>
      <c r="X107" s="25">
        <v>0</v>
      </c>
      <c r="Y107" s="25" t="s">
        <v>11</v>
      </c>
      <c r="Z107" s="25" t="s">
        <v>1664</v>
      </c>
      <c r="AA107" s="25" t="s">
        <v>11</v>
      </c>
      <c r="AB107" s="25" t="s">
        <v>11</v>
      </c>
      <c r="AC107" s="25" t="s">
        <v>11</v>
      </c>
      <c r="AD107" s="25">
        <v>0</v>
      </c>
      <c r="AE107" s="25">
        <v>0</v>
      </c>
      <c r="AF107" s="25">
        <v>4315.92</v>
      </c>
      <c r="AG107" s="25" t="s">
        <v>5077</v>
      </c>
    </row>
    <row r="108" spans="1:33">
      <c r="A108" s="25" t="s">
        <v>3743</v>
      </c>
      <c r="B108" s="25" t="s">
        <v>3744</v>
      </c>
      <c r="C108" s="25" t="s">
        <v>1666</v>
      </c>
      <c r="D108" s="25" t="s">
        <v>11</v>
      </c>
      <c r="E108" s="25" t="s">
        <v>11</v>
      </c>
      <c r="F108" s="25" t="s">
        <v>11</v>
      </c>
      <c r="G108" s="25" t="s">
        <v>11</v>
      </c>
      <c r="H108" s="25" t="s">
        <v>3745</v>
      </c>
      <c r="I108" s="25" t="s">
        <v>1672</v>
      </c>
      <c r="J108" s="25" t="s">
        <v>11</v>
      </c>
      <c r="K108" s="25" t="s">
        <v>1760</v>
      </c>
      <c r="L108" s="25" t="s">
        <v>1721</v>
      </c>
      <c r="M108" s="25" t="s">
        <v>11</v>
      </c>
      <c r="N108" s="25" t="s">
        <v>11</v>
      </c>
      <c r="O108" s="25" t="s">
        <v>3746</v>
      </c>
      <c r="P108" s="25" t="s">
        <v>11</v>
      </c>
      <c r="Q108" s="25" t="s">
        <v>3745</v>
      </c>
      <c r="R108" s="25" t="s">
        <v>11</v>
      </c>
      <c r="S108" s="25" t="s">
        <v>11</v>
      </c>
      <c r="T108" s="25" t="s">
        <v>1726</v>
      </c>
      <c r="U108" s="25" t="s">
        <v>10</v>
      </c>
      <c r="V108" s="25" t="s">
        <v>11</v>
      </c>
      <c r="W108" s="25" t="s">
        <v>11</v>
      </c>
      <c r="X108" s="25">
        <v>0</v>
      </c>
      <c r="Y108" s="25" t="s">
        <v>11</v>
      </c>
      <c r="Z108" s="25" t="s">
        <v>1664</v>
      </c>
      <c r="AA108" s="25" t="s">
        <v>11</v>
      </c>
      <c r="AB108" s="25" t="s">
        <v>11</v>
      </c>
      <c r="AC108" s="25" t="s">
        <v>11</v>
      </c>
      <c r="AD108" s="25">
        <v>280</v>
      </c>
      <c r="AE108" s="25">
        <v>0</v>
      </c>
      <c r="AF108" s="25">
        <v>3039.67</v>
      </c>
      <c r="AG108" s="25" t="s">
        <v>3128</v>
      </c>
    </row>
    <row r="109" spans="1:33">
      <c r="A109" s="25" t="s">
        <v>2921</v>
      </c>
      <c r="B109" s="25" t="s">
        <v>2922</v>
      </c>
      <c r="C109" s="25" t="s">
        <v>1666</v>
      </c>
      <c r="D109" s="25" t="s">
        <v>11</v>
      </c>
      <c r="E109" s="25" t="s">
        <v>11</v>
      </c>
      <c r="F109" s="25" t="s">
        <v>11</v>
      </c>
      <c r="G109" s="25" t="s">
        <v>11</v>
      </c>
      <c r="H109" s="25" t="s">
        <v>2923</v>
      </c>
      <c r="I109" s="25" t="s">
        <v>11</v>
      </c>
      <c r="J109" s="25" t="s">
        <v>11</v>
      </c>
      <c r="K109" s="25" t="s">
        <v>11</v>
      </c>
      <c r="L109" s="25" t="s">
        <v>1721</v>
      </c>
      <c r="M109" s="25" t="s">
        <v>1808</v>
      </c>
      <c r="N109" s="25" t="s">
        <v>11</v>
      </c>
      <c r="O109" s="25" t="s">
        <v>11</v>
      </c>
      <c r="P109" s="25" t="s">
        <v>11</v>
      </c>
      <c r="Q109" s="25" t="s">
        <v>11</v>
      </c>
      <c r="R109" s="25" t="s">
        <v>11</v>
      </c>
      <c r="S109" s="25" t="s">
        <v>11</v>
      </c>
      <c r="T109" s="25" t="s">
        <v>1726</v>
      </c>
      <c r="U109" s="25" t="s">
        <v>10</v>
      </c>
      <c r="V109" s="25" t="s">
        <v>11</v>
      </c>
      <c r="W109" s="25" t="s">
        <v>11</v>
      </c>
      <c r="X109" s="25">
        <v>0</v>
      </c>
      <c r="Y109" s="25" t="s">
        <v>11</v>
      </c>
      <c r="Z109" s="25" t="s">
        <v>1809</v>
      </c>
      <c r="AA109" s="25" t="s">
        <v>1810</v>
      </c>
      <c r="AB109" s="25" t="s">
        <v>1926</v>
      </c>
      <c r="AC109" s="25" t="s">
        <v>11</v>
      </c>
      <c r="AD109" s="25">
        <v>0</v>
      </c>
      <c r="AE109" s="25">
        <v>0</v>
      </c>
      <c r="AF109" s="25">
        <v>0</v>
      </c>
      <c r="AG109" s="25" t="s">
        <v>7</v>
      </c>
    </row>
    <row r="110" spans="1:33">
      <c r="A110" s="25" t="s">
        <v>2368</v>
      </c>
      <c r="B110" s="25" t="s">
        <v>2369</v>
      </c>
      <c r="C110" s="25" t="s">
        <v>1661</v>
      </c>
      <c r="D110" s="25" t="s">
        <v>11</v>
      </c>
      <c r="E110" s="25" t="s">
        <v>11</v>
      </c>
      <c r="F110" s="25" t="s">
        <v>11</v>
      </c>
      <c r="G110" s="25" t="s">
        <v>11</v>
      </c>
      <c r="H110" s="25" t="s">
        <v>2370</v>
      </c>
      <c r="I110" s="25" t="s">
        <v>11</v>
      </c>
      <c r="J110" s="25" t="s">
        <v>11</v>
      </c>
      <c r="K110" s="25" t="s">
        <v>11</v>
      </c>
      <c r="L110" s="25" t="s">
        <v>1721</v>
      </c>
      <c r="M110" s="25" t="s">
        <v>1808</v>
      </c>
      <c r="N110" s="25" t="s">
        <v>11</v>
      </c>
      <c r="O110" s="25" t="s">
        <v>11</v>
      </c>
      <c r="P110" s="25" t="s">
        <v>11</v>
      </c>
      <c r="Q110" s="25" t="s">
        <v>11</v>
      </c>
      <c r="R110" s="25" t="s">
        <v>11</v>
      </c>
      <c r="S110" s="25" t="s">
        <v>11</v>
      </c>
      <c r="T110" s="25" t="s">
        <v>1726</v>
      </c>
      <c r="U110" s="25" t="s">
        <v>16</v>
      </c>
      <c r="V110" s="25" t="s">
        <v>11</v>
      </c>
      <c r="W110" s="25" t="s">
        <v>11</v>
      </c>
      <c r="X110" s="25">
        <v>0</v>
      </c>
      <c r="Y110" s="25" t="s">
        <v>11</v>
      </c>
      <c r="Z110" s="25" t="s">
        <v>1664</v>
      </c>
      <c r="AA110" s="25" t="s">
        <v>11</v>
      </c>
      <c r="AB110" s="25" t="s">
        <v>11</v>
      </c>
      <c r="AC110" s="25" t="s">
        <v>11</v>
      </c>
      <c r="AD110" s="25">
        <v>0</v>
      </c>
      <c r="AE110" s="25">
        <v>0</v>
      </c>
      <c r="AF110" s="25">
        <v>18400</v>
      </c>
      <c r="AG110" s="25" t="s">
        <v>3174</v>
      </c>
    </row>
    <row r="111" spans="1:33">
      <c r="A111" s="25" t="s">
        <v>2153</v>
      </c>
      <c r="B111" s="25" t="s">
        <v>2154</v>
      </c>
      <c r="C111" s="25" t="s">
        <v>1666</v>
      </c>
      <c r="D111" s="25" t="s">
        <v>11</v>
      </c>
      <c r="E111" s="25" t="s">
        <v>11</v>
      </c>
      <c r="F111" s="25" t="s">
        <v>2155</v>
      </c>
      <c r="G111" s="25" t="s">
        <v>1693</v>
      </c>
      <c r="H111" s="25" t="s">
        <v>2156</v>
      </c>
      <c r="I111" s="25" t="s">
        <v>1672</v>
      </c>
      <c r="J111" s="25" t="s">
        <v>11</v>
      </c>
      <c r="K111" s="25" t="s">
        <v>1760</v>
      </c>
      <c r="L111" s="25" t="s">
        <v>1721</v>
      </c>
      <c r="M111" s="25" t="s">
        <v>11</v>
      </c>
      <c r="N111" s="25" t="s">
        <v>11</v>
      </c>
      <c r="O111" s="25" t="s">
        <v>2157</v>
      </c>
      <c r="P111" s="25" t="s">
        <v>11</v>
      </c>
      <c r="Q111" s="25" t="s">
        <v>2156</v>
      </c>
      <c r="R111" s="25" t="s">
        <v>11</v>
      </c>
      <c r="S111" s="25" t="s">
        <v>11</v>
      </c>
      <c r="T111" s="25" t="s">
        <v>1737</v>
      </c>
      <c r="U111" s="25" t="s">
        <v>1687</v>
      </c>
      <c r="V111" s="25" t="s">
        <v>11</v>
      </c>
      <c r="W111" s="25" t="s">
        <v>11</v>
      </c>
      <c r="X111" s="25">
        <v>0</v>
      </c>
      <c r="Y111" s="25" t="s">
        <v>11</v>
      </c>
      <c r="Z111" s="25" t="s">
        <v>1664</v>
      </c>
      <c r="AA111" s="25" t="s">
        <v>11</v>
      </c>
      <c r="AB111" s="25" t="s">
        <v>11</v>
      </c>
      <c r="AC111" s="25" t="s">
        <v>11</v>
      </c>
      <c r="AD111" s="25">
        <v>230</v>
      </c>
      <c r="AE111" s="25">
        <v>0</v>
      </c>
      <c r="AF111" s="25">
        <v>760</v>
      </c>
      <c r="AG111" s="25" t="s">
        <v>1762</v>
      </c>
    </row>
    <row r="112" spans="1:33">
      <c r="A112" s="25" t="s">
        <v>3168</v>
      </c>
      <c r="B112" s="25" t="s">
        <v>3169</v>
      </c>
      <c r="C112" s="25" t="s">
        <v>1666</v>
      </c>
      <c r="D112" s="25" t="s">
        <v>11</v>
      </c>
      <c r="E112" s="25" t="s">
        <v>11</v>
      </c>
      <c r="F112" s="25" t="s">
        <v>3170</v>
      </c>
      <c r="G112" s="25" t="s">
        <v>1688</v>
      </c>
      <c r="H112" s="25" t="s">
        <v>3171</v>
      </c>
      <c r="I112" s="25" t="s">
        <v>1672</v>
      </c>
      <c r="J112" s="25" t="s">
        <v>11</v>
      </c>
      <c r="K112" s="25" t="s">
        <v>1795</v>
      </c>
      <c r="L112" s="25" t="s">
        <v>1721</v>
      </c>
      <c r="M112" s="25" t="s">
        <v>11</v>
      </c>
      <c r="N112" s="25" t="s">
        <v>3172</v>
      </c>
      <c r="O112" s="25" t="s">
        <v>3173</v>
      </c>
      <c r="P112" s="25" t="s">
        <v>11</v>
      </c>
      <c r="Q112" s="25" t="s">
        <v>3171</v>
      </c>
      <c r="R112" s="25" t="s">
        <v>11</v>
      </c>
      <c r="S112" s="25" t="s">
        <v>11</v>
      </c>
      <c r="T112" s="25" t="s">
        <v>1766</v>
      </c>
      <c r="U112" s="25" t="s">
        <v>10</v>
      </c>
      <c r="V112" s="25" t="s">
        <v>1680</v>
      </c>
      <c r="W112" s="25" t="s">
        <v>11</v>
      </c>
      <c r="X112" s="25">
        <v>0</v>
      </c>
      <c r="Y112" s="25" t="s">
        <v>11</v>
      </c>
      <c r="Z112" s="25" t="s">
        <v>1664</v>
      </c>
      <c r="AA112" s="25" t="s">
        <v>11</v>
      </c>
      <c r="AB112" s="25" t="s">
        <v>11</v>
      </c>
      <c r="AC112" s="25" t="s">
        <v>11</v>
      </c>
      <c r="AD112" s="25">
        <v>0</v>
      </c>
      <c r="AE112" s="25">
        <v>0</v>
      </c>
      <c r="AF112" s="25">
        <v>16800</v>
      </c>
      <c r="AG112" s="25" t="s">
        <v>5078</v>
      </c>
    </row>
    <row r="113" spans="1:33">
      <c r="A113" s="25" t="s">
        <v>2001</v>
      </c>
      <c r="B113" s="25" t="s">
        <v>2002</v>
      </c>
      <c r="C113" s="25" t="s">
        <v>1666</v>
      </c>
      <c r="D113" s="25" t="s">
        <v>11</v>
      </c>
      <c r="E113" s="25" t="s">
        <v>11</v>
      </c>
      <c r="F113" s="25" t="s">
        <v>11</v>
      </c>
      <c r="G113" s="25" t="s">
        <v>11</v>
      </c>
      <c r="H113" s="25" t="s">
        <v>2003</v>
      </c>
      <c r="I113" s="212" t="s">
        <v>1667</v>
      </c>
      <c r="J113" s="25" t="s">
        <v>11</v>
      </c>
      <c r="K113" s="25" t="s">
        <v>11</v>
      </c>
      <c r="L113" s="25" t="s">
        <v>1721</v>
      </c>
      <c r="M113" s="25" t="s">
        <v>11</v>
      </c>
      <c r="N113" s="25" t="s">
        <v>11</v>
      </c>
      <c r="O113" s="25" t="s">
        <v>11</v>
      </c>
      <c r="P113" s="25" t="s">
        <v>11</v>
      </c>
      <c r="Q113" s="25" t="s">
        <v>11</v>
      </c>
      <c r="R113" s="25" t="s">
        <v>11</v>
      </c>
      <c r="S113" s="25" t="s">
        <v>11</v>
      </c>
      <c r="T113" s="25" t="s">
        <v>1726</v>
      </c>
      <c r="U113" s="25" t="s">
        <v>15</v>
      </c>
      <c r="V113" s="25" t="s">
        <v>11</v>
      </c>
      <c r="W113" s="25" t="s">
        <v>11</v>
      </c>
      <c r="X113" s="25">
        <v>0</v>
      </c>
      <c r="Y113" s="25" t="s">
        <v>11</v>
      </c>
      <c r="Z113" s="25" t="s">
        <v>1809</v>
      </c>
      <c r="AA113" s="25" t="s">
        <v>5045</v>
      </c>
      <c r="AB113" s="25" t="s">
        <v>1811</v>
      </c>
      <c r="AC113" s="25" t="s">
        <v>11</v>
      </c>
      <c r="AD113" s="25">
        <v>0</v>
      </c>
      <c r="AE113" s="25">
        <v>0</v>
      </c>
      <c r="AF113" s="25">
        <v>0</v>
      </c>
      <c r="AG113" s="25" t="s">
        <v>7</v>
      </c>
    </row>
    <row r="114" spans="1:33">
      <c r="A114" s="25" t="s">
        <v>2730</v>
      </c>
      <c r="B114" s="25" t="s">
        <v>2731</v>
      </c>
      <c r="C114" s="25" t="s">
        <v>1661</v>
      </c>
      <c r="D114" s="25" t="s">
        <v>11</v>
      </c>
      <c r="E114" s="25" t="s">
        <v>11</v>
      </c>
      <c r="F114" s="25" t="s">
        <v>11</v>
      </c>
      <c r="G114" s="25" t="s">
        <v>11</v>
      </c>
      <c r="H114" s="25" t="s">
        <v>2732</v>
      </c>
      <c r="I114" s="212" t="s">
        <v>1667</v>
      </c>
      <c r="J114" s="25" t="s">
        <v>1721</v>
      </c>
      <c r="K114" s="25" t="s">
        <v>1747</v>
      </c>
      <c r="L114" s="25" t="s">
        <v>1721</v>
      </c>
      <c r="M114" s="25" t="s">
        <v>11</v>
      </c>
      <c r="N114" s="25" t="s">
        <v>11</v>
      </c>
      <c r="O114" s="25" t="s">
        <v>11</v>
      </c>
      <c r="P114" s="25" t="s">
        <v>11</v>
      </c>
      <c r="Q114" s="25" t="s">
        <v>2732</v>
      </c>
      <c r="R114" s="25" t="s">
        <v>11</v>
      </c>
      <c r="S114" s="25" t="s">
        <v>11</v>
      </c>
      <c r="T114" s="25" t="s">
        <v>2733</v>
      </c>
      <c r="U114" s="25" t="s">
        <v>1687</v>
      </c>
      <c r="V114" s="25" t="s">
        <v>11</v>
      </c>
      <c r="W114" s="25" t="s">
        <v>11</v>
      </c>
      <c r="X114" s="25">
        <v>0</v>
      </c>
      <c r="Y114" s="25" t="s">
        <v>11</v>
      </c>
      <c r="Z114" s="25" t="s">
        <v>1664</v>
      </c>
      <c r="AA114" s="25" t="s">
        <v>11</v>
      </c>
      <c r="AB114" s="25" t="s">
        <v>11</v>
      </c>
      <c r="AC114" s="25" t="s">
        <v>11</v>
      </c>
      <c r="AD114" s="25">
        <v>230</v>
      </c>
      <c r="AE114" s="25">
        <v>0</v>
      </c>
      <c r="AF114" s="25">
        <v>980</v>
      </c>
      <c r="AG114" s="25" t="s">
        <v>1674</v>
      </c>
    </row>
    <row r="115" spans="1:33">
      <c r="A115" s="25" t="s">
        <v>2107</v>
      </c>
      <c r="B115" s="25" t="s">
        <v>2108</v>
      </c>
      <c r="C115" s="25" t="s">
        <v>1661</v>
      </c>
      <c r="D115" s="25" t="s">
        <v>11</v>
      </c>
      <c r="E115" s="25" t="s">
        <v>11</v>
      </c>
      <c r="F115" s="25" t="s">
        <v>11</v>
      </c>
      <c r="G115" s="25" t="s">
        <v>11</v>
      </c>
      <c r="H115" s="25" t="s">
        <v>2109</v>
      </c>
      <c r="I115" s="25" t="s">
        <v>11</v>
      </c>
      <c r="J115" s="25" t="s">
        <v>11</v>
      </c>
      <c r="K115" s="25" t="s">
        <v>11</v>
      </c>
      <c r="L115" s="25" t="s">
        <v>1721</v>
      </c>
      <c r="M115" s="25" t="s">
        <v>11</v>
      </c>
      <c r="N115" s="25" t="s">
        <v>11</v>
      </c>
      <c r="O115" s="25" t="s">
        <v>11</v>
      </c>
      <c r="P115" s="25" t="s">
        <v>11</v>
      </c>
      <c r="Q115" s="25" t="s">
        <v>11</v>
      </c>
      <c r="R115" s="25" t="s">
        <v>11</v>
      </c>
      <c r="S115" s="25" t="s">
        <v>11</v>
      </c>
      <c r="T115" s="25" t="s">
        <v>1786</v>
      </c>
      <c r="U115" s="25" t="s">
        <v>18</v>
      </c>
      <c r="V115" s="25" t="s">
        <v>11</v>
      </c>
      <c r="W115" s="25" t="s">
        <v>11</v>
      </c>
      <c r="X115" s="25">
        <v>0</v>
      </c>
      <c r="Y115" s="25" t="s">
        <v>11</v>
      </c>
      <c r="Z115" s="25" t="s">
        <v>1809</v>
      </c>
      <c r="AA115" s="25" t="s">
        <v>2033</v>
      </c>
      <c r="AB115" s="25" t="s">
        <v>1811</v>
      </c>
      <c r="AC115" s="25" t="s">
        <v>2110</v>
      </c>
      <c r="AD115" s="25">
        <v>0</v>
      </c>
      <c r="AE115" s="25">
        <v>0</v>
      </c>
      <c r="AF115" s="25">
        <v>0</v>
      </c>
      <c r="AG115" s="25" t="s">
        <v>7</v>
      </c>
    </row>
    <row r="116" spans="1:33">
      <c r="A116" s="25" t="s">
        <v>2850</v>
      </c>
      <c r="B116" s="25" t="s">
        <v>1222</v>
      </c>
      <c r="C116" s="25" t="s">
        <v>1666</v>
      </c>
      <c r="D116" s="25" t="s">
        <v>11</v>
      </c>
      <c r="E116" s="25" t="s">
        <v>11</v>
      </c>
      <c r="F116" s="25" t="s">
        <v>11</v>
      </c>
      <c r="G116" s="25" t="s">
        <v>11</v>
      </c>
      <c r="H116" s="25" t="s">
        <v>2851</v>
      </c>
      <c r="I116" s="25" t="s">
        <v>1695</v>
      </c>
      <c r="J116" s="25" t="s">
        <v>1037</v>
      </c>
      <c r="K116" s="25" t="s">
        <v>2328</v>
      </c>
      <c r="L116" s="25" t="s">
        <v>1721</v>
      </c>
      <c r="M116" s="25" t="s">
        <v>11</v>
      </c>
      <c r="N116" s="25" t="s">
        <v>11</v>
      </c>
      <c r="O116" s="25" t="s">
        <v>11</v>
      </c>
      <c r="P116" s="25" t="s">
        <v>11</v>
      </c>
      <c r="Q116" s="25" t="s">
        <v>11</v>
      </c>
      <c r="R116" s="25" t="s">
        <v>11</v>
      </c>
      <c r="S116" s="25" t="s">
        <v>11</v>
      </c>
      <c r="T116" s="25" t="s">
        <v>2819</v>
      </c>
      <c r="U116" s="25" t="s">
        <v>1687</v>
      </c>
      <c r="V116" s="25" t="s">
        <v>11</v>
      </c>
      <c r="W116" s="25" t="s">
        <v>11</v>
      </c>
      <c r="X116" s="25">
        <v>0</v>
      </c>
      <c r="Y116" s="25" t="s">
        <v>11</v>
      </c>
      <c r="Z116" s="25" t="s">
        <v>1664</v>
      </c>
      <c r="AA116" s="25" t="s">
        <v>11</v>
      </c>
      <c r="AB116" s="25" t="s">
        <v>11</v>
      </c>
      <c r="AC116" s="25" t="s">
        <v>11</v>
      </c>
      <c r="AD116" s="25">
        <v>0</v>
      </c>
      <c r="AE116" s="25">
        <v>0</v>
      </c>
      <c r="AF116" s="25">
        <v>593.75</v>
      </c>
      <c r="AG116" s="25" t="s">
        <v>5079</v>
      </c>
    </row>
    <row r="117" spans="1:33">
      <c r="A117" s="25" t="s">
        <v>2103</v>
      </c>
      <c r="B117" s="25" t="s">
        <v>2104</v>
      </c>
      <c r="C117" s="25" t="s">
        <v>1666</v>
      </c>
      <c r="D117" s="25" t="s">
        <v>11</v>
      </c>
      <c r="E117" s="25" t="s">
        <v>11</v>
      </c>
      <c r="F117" s="25" t="s">
        <v>11</v>
      </c>
      <c r="G117" s="25" t="s">
        <v>11</v>
      </c>
      <c r="H117" s="25" t="s">
        <v>2105</v>
      </c>
      <c r="I117" s="25" t="s">
        <v>11</v>
      </c>
      <c r="J117" s="25" t="s">
        <v>11</v>
      </c>
      <c r="K117" s="25" t="s">
        <v>11</v>
      </c>
      <c r="L117" s="25" t="s">
        <v>1721</v>
      </c>
      <c r="M117" s="25" t="s">
        <v>11</v>
      </c>
      <c r="N117" s="25" t="s">
        <v>11</v>
      </c>
      <c r="O117" s="25" t="s">
        <v>11</v>
      </c>
      <c r="P117" s="25" t="s">
        <v>11</v>
      </c>
      <c r="Q117" s="25" t="s">
        <v>11</v>
      </c>
      <c r="R117" s="25" t="s">
        <v>11</v>
      </c>
      <c r="S117" s="25" t="s">
        <v>11</v>
      </c>
      <c r="T117" s="25" t="s">
        <v>2106</v>
      </c>
      <c r="U117" s="25" t="s">
        <v>10</v>
      </c>
      <c r="V117" s="25" t="s">
        <v>11</v>
      </c>
      <c r="W117" s="25" t="s">
        <v>11</v>
      </c>
      <c r="X117" s="25">
        <v>0</v>
      </c>
      <c r="Y117" s="25" t="s">
        <v>11</v>
      </c>
      <c r="Z117" s="25" t="s">
        <v>1664</v>
      </c>
      <c r="AA117" s="25" t="s">
        <v>11</v>
      </c>
      <c r="AB117" s="25" t="s">
        <v>11</v>
      </c>
      <c r="AC117" s="25" t="s">
        <v>11</v>
      </c>
      <c r="AD117" s="25">
        <v>0</v>
      </c>
      <c r="AE117" s="25">
        <v>0</v>
      </c>
      <c r="AF117" s="25">
        <v>31831.56</v>
      </c>
      <c r="AG117" s="25" t="s">
        <v>5080</v>
      </c>
    </row>
    <row r="118" spans="1:33">
      <c r="A118" s="25" t="s">
        <v>3908</v>
      </c>
      <c r="B118" s="25" t="s">
        <v>3909</v>
      </c>
      <c r="C118" s="25" t="s">
        <v>1666</v>
      </c>
      <c r="D118" s="25" t="s">
        <v>11</v>
      </c>
      <c r="E118" s="25" t="s">
        <v>11</v>
      </c>
      <c r="F118" s="25" t="s">
        <v>11</v>
      </c>
      <c r="G118" s="25" t="s">
        <v>11</v>
      </c>
      <c r="H118" s="25" t="s">
        <v>3910</v>
      </c>
      <c r="I118" s="25" t="s">
        <v>11</v>
      </c>
      <c r="J118" s="25" t="s">
        <v>11</v>
      </c>
      <c r="K118" s="25" t="s">
        <v>2144</v>
      </c>
      <c r="L118" s="25" t="s">
        <v>1721</v>
      </c>
      <c r="M118" s="25" t="s">
        <v>11</v>
      </c>
      <c r="N118" s="25" t="s">
        <v>11</v>
      </c>
      <c r="O118" s="25" t="s">
        <v>11</v>
      </c>
      <c r="P118" s="25" t="s">
        <v>11</v>
      </c>
      <c r="Q118" s="25" t="s">
        <v>11</v>
      </c>
      <c r="R118" s="25" t="s">
        <v>11</v>
      </c>
      <c r="S118" s="25" t="s">
        <v>11</v>
      </c>
      <c r="T118" s="25" t="s">
        <v>2708</v>
      </c>
      <c r="U118" s="25" t="s">
        <v>12</v>
      </c>
      <c r="V118" s="25" t="s">
        <v>11</v>
      </c>
      <c r="W118" s="25" t="s">
        <v>11</v>
      </c>
      <c r="X118" s="25">
        <v>0</v>
      </c>
      <c r="Y118" s="25" t="s">
        <v>11</v>
      </c>
      <c r="Z118" s="25" t="s">
        <v>1809</v>
      </c>
      <c r="AA118" s="25" t="s">
        <v>3008</v>
      </c>
      <c r="AB118" s="25" t="s">
        <v>1811</v>
      </c>
      <c r="AC118" s="25" t="s">
        <v>2415</v>
      </c>
      <c r="AD118" s="25">
        <v>0</v>
      </c>
      <c r="AE118" s="25">
        <v>0</v>
      </c>
      <c r="AF118" s="25">
        <v>0</v>
      </c>
      <c r="AG118" s="25" t="s">
        <v>7</v>
      </c>
    </row>
    <row r="119" spans="1:33">
      <c r="A119" s="25" t="s">
        <v>2445</v>
      </c>
      <c r="B119" s="25" t="s">
        <v>2446</v>
      </c>
      <c r="C119" s="25" t="s">
        <v>1666</v>
      </c>
      <c r="D119" s="25" t="s">
        <v>11</v>
      </c>
      <c r="E119" s="25" t="s">
        <v>11</v>
      </c>
      <c r="F119" s="25" t="s">
        <v>2447</v>
      </c>
      <c r="G119" s="25" t="s">
        <v>1693</v>
      </c>
      <c r="H119" s="25" t="s">
        <v>2448</v>
      </c>
      <c r="I119" s="25" t="s">
        <v>1672</v>
      </c>
      <c r="J119" s="25" t="s">
        <v>11</v>
      </c>
      <c r="K119" s="25" t="s">
        <v>1760</v>
      </c>
      <c r="L119" s="25" t="s">
        <v>1721</v>
      </c>
      <c r="M119" s="25" t="s">
        <v>11</v>
      </c>
      <c r="N119" s="25" t="s">
        <v>11</v>
      </c>
      <c r="O119" s="25" t="s">
        <v>11</v>
      </c>
      <c r="P119" s="25" t="s">
        <v>2449</v>
      </c>
      <c r="Q119" s="25" t="s">
        <v>2448</v>
      </c>
      <c r="R119" s="25" t="s">
        <v>11</v>
      </c>
      <c r="S119" s="25" t="s">
        <v>11</v>
      </c>
      <c r="T119" s="25" t="s">
        <v>1737</v>
      </c>
      <c r="U119" s="25" t="s">
        <v>1687</v>
      </c>
      <c r="V119" s="25" t="s">
        <v>11</v>
      </c>
      <c r="W119" s="25" t="s">
        <v>11</v>
      </c>
      <c r="X119" s="25">
        <v>0</v>
      </c>
      <c r="Y119" s="25" t="s">
        <v>11</v>
      </c>
      <c r="Z119" s="25" t="s">
        <v>1664</v>
      </c>
      <c r="AA119" s="25" t="s">
        <v>11</v>
      </c>
      <c r="AB119" s="25" t="s">
        <v>11</v>
      </c>
      <c r="AC119" s="25" t="s">
        <v>11</v>
      </c>
      <c r="AD119" s="25">
        <v>230</v>
      </c>
      <c r="AE119" s="25">
        <v>0</v>
      </c>
      <c r="AF119" s="25">
        <v>760</v>
      </c>
      <c r="AG119" s="25" t="s">
        <v>1762</v>
      </c>
    </row>
    <row r="120" spans="1:33">
      <c r="A120" s="25" t="s">
        <v>3028</v>
      </c>
      <c r="B120" s="25" t="s">
        <v>3029</v>
      </c>
      <c r="C120" s="25" t="s">
        <v>1666</v>
      </c>
      <c r="D120" s="25" t="s">
        <v>11</v>
      </c>
      <c r="E120" s="25" t="s">
        <v>11</v>
      </c>
      <c r="F120" s="25" t="s">
        <v>11</v>
      </c>
      <c r="G120" s="25" t="s">
        <v>11</v>
      </c>
      <c r="H120" s="25" t="s">
        <v>3030</v>
      </c>
      <c r="I120" s="25" t="s">
        <v>1672</v>
      </c>
      <c r="J120" s="25" t="s">
        <v>11</v>
      </c>
      <c r="K120" s="25" t="s">
        <v>1683</v>
      </c>
      <c r="L120" s="25" t="s">
        <v>1721</v>
      </c>
      <c r="M120" s="25" t="s">
        <v>11</v>
      </c>
      <c r="N120" s="25" t="s">
        <v>11</v>
      </c>
      <c r="O120" s="25" t="s">
        <v>11</v>
      </c>
      <c r="P120" s="25" t="s">
        <v>11</v>
      </c>
      <c r="Q120" s="25" t="s">
        <v>3030</v>
      </c>
      <c r="R120" s="25" t="s">
        <v>11</v>
      </c>
      <c r="S120" s="25" t="s">
        <v>11</v>
      </c>
      <c r="T120" s="25" t="s">
        <v>1722</v>
      </c>
      <c r="U120" s="25" t="s">
        <v>16</v>
      </c>
      <c r="V120" s="25" t="s">
        <v>1663</v>
      </c>
      <c r="W120" s="25" t="s">
        <v>11</v>
      </c>
      <c r="X120" s="25">
        <v>0</v>
      </c>
      <c r="Y120" s="25" t="s">
        <v>11</v>
      </c>
      <c r="Z120" s="25" t="s">
        <v>1664</v>
      </c>
      <c r="AA120" s="25" t="s">
        <v>11</v>
      </c>
      <c r="AB120" s="25" t="s">
        <v>11</v>
      </c>
      <c r="AC120" s="25" t="s">
        <v>11</v>
      </c>
      <c r="AD120" s="25">
        <v>280</v>
      </c>
      <c r="AE120" s="25">
        <v>0</v>
      </c>
      <c r="AF120" s="25">
        <v>3316</v>
      </c>
      <c r="AG120" s="25" t="s">
        <v>1738</v>
      </c>
    </row>
    <row r="121" spans="1:33">
      <c r="A121" s="25" t="s">
        <v>3002</v>
      </c>
      <c r="B121" s="25" t="s">
        <v>3003</v>
      </c>
      <c r="C121" s="25" t="s">
        <v>1666</v>
      </c>
      <c r="D121" s="25" t="s">
        <v>11</v>
      </c>
      <c r="E121" s="25" t="s">
        <v>11</v>
      </c>
      <c r="F121" s="25" t="s">
        <v>11</v>
      </c>
      <c r="G121" s="25" t="s">
        <v>11</v>
      </c>
      <c r="H121" s="25" t="s">
        <v>3004</v>
      </c>
      <c r="I121" s="25" t="s">
        <v>11</v>
      </c>
      <c r="J121" s="25" t="s">
        <v>11</v>
      </c>
      <c r="K121" s="25" t="s">
        <v>11</v>
      </c>
      <c r="L121" s="25" t="s">
        <v>1721</v>
      </c>
      <c r="M121" s="25" t="s">
        <v>11</v>
      </c>
      <c r="N121" s="25" t="s">
        <v>11</v>
      </c>
      <c r="O121" s="25" t="s">
        <v>11</v>
      </c>
      <c r="P121" s="25" t="s">
        <v>11</v>
      </c>
      <c r="Q121" s="25" t="s">
        <v>11</v>
      </c>
      <c r="R121" s="25" t="s">
        <v>11</v>
      </c>
      <c r="S121" s="25" t="s">
        <v>11</v>
      </c>
      <c r="T121" s="25" t="s">
        <v>2098</v>
      </c>
      <c r="U121" s="25" t="s">
        <v>17</v>
      </c>
      <c r="V121" s="25" t="s">
        <v>11</v>
      </c>
      <c r="W121" s="25" t="s">
        <v>11</v>
      </c>
      <c r="X121" s="25">
        <v>0</v>
      </c>
      <c r="Y121" s="25" t="s">
        <v>11</v>
      </c>
      <c r="Z121" s="25" t="s">
        <v>1664</v>
      </c>
      <c r="AA121" s="25" t="s">
        <v>11</v>
      </c>
      <c r="AB121" s="25" t="s">
        <v>11</v>
      </c>
      <c r="AC121" s="25" t="s">
        <v>11</v>
      </c>
      <c r="AD121" s="25">
        <v>0</v>
      </c>
      <c r="AE121" s="25">
        <v>0</v>
      </c>
      <c r="AF121" s="25">
        <v>1224.98</v>
      </c>
      <c r="AG121" s="25" t="s">
        <v>5081</v>
      </c>
    </row>
    <row r="122" spans="1:33">
      <c r="A122" s="25" t="s">
        <v>3761</v>
      </c>
      <c r="B122" s="25" t="s">
        <v>3762</v>
      </c>
      <c r="C122" s="25" t="s">
        <v>1666</v>
      </c>
      <c r="D122" s="25" t="s">
        <v>11</v>
      </c>
      <c r="E122" s="25" t="s">
        <v>11</v>
      </c>
      <c r="F122" s="25" t="s">
        <v>3763</v>
      </c>
      <c r="G122" s="25" t="s">
        <v>1730</v>
      </c>
      <c r="H122" s="25" t="s">
        <v>2512</v>
      </c>
      <c r="I122" s="212" t="s">
        <v>1667</v>
      </c>
      <c r="J122" s="25" t="s">
        <v>1721</v>
      </c>
      <c r="K122" s="25" t="s">
        <v>1677</v>
      </c>
      <c r="L122" s="25" t="s">
        <v>1721</v>
      </c>
      <c r="M122" s="25" t="s">
        <v>11</v>
      </c>
      <c r="N122" s="25" t="s">
        <v>11</v>
      </c>
      <c r="O122" s="25" t="s">
        <v>11</v>
      </c>
      <c r="P122" s="25" t="s">
        <v>11</v>
      </c>
      <c r="Q122" s="25" t="s">
        <v>11</v>
      </c>
      <c r="R122" s="25" t="s">
        <v>11</v>
      </c>
      <c r="S122" s="25" t="s">
        <v>11</v>
      </c>
      <c r="T122" s="25" t="s">
        <v>2043</v>
      </c>
      <c r="U122" s="25" t="s">
        <v>16</v>
      </c>
      <c r="V122" s="25" t="s">
        <v>11</v>
      </c>
      <c r="W122" s="25" t="s">
        <v>11</v>
      </c>
      <c r="X122" s="25">
        <v>0</v>
      </c>
      <c r="Y122" s="25" t="s">
        <v>11</v>
      </c>
      <c r="Z122" s="25" t="s">
        <v>1664</v>
      </c>
      <c r="AA122" s="25" t="s">
        <v>11</v>
      </c>
      <c r="AB122" s="25" t="s">
        <v>11</v>
      </c>
      <c r="AC122" s="25" t="s">
        <v>11</v>
      </c>
      <c r="AD122" s="25">
        <v>280</v>
      </c>
      <c r="AE122" s="25">
        <v>0</v>
      </c>
      <c r="AF122" s="25">
        <v>1880</v>
      </c>
      <c r="AG122" s="25" t="s">
        <v>1665</v>
      </c>
    </row>
    <row r="123" spans="1:33">
      <c r="A123" s="25" t="s">
        <v>3230</v>
      </c>
      <c r="B123" s="25" t="s">
        <v>3231</v>
      </c>
      <c r="C123" s="25" t="s">
        <v>1661</v>
      </c>
      <c r="D123" s="25" t="s">
        <v>11</v>
      </c>
      <c r="E123" s="25" t="s">
        <v>11</v>
      </c>
      <c r="F123" s="25" t="s">
        <v>3232</v>
      </c>
      <c r="G123" s="25" t="s">
        <v>1690</v>
      </c>
      <c r="H123" s="25" t="s">
        <v>3233</v>
      </c>
      <c r="I123" s="25" t="s">
        <v>1672</v>
      </c>
      <c r="J123" s="25" t="s">
        <v>1721</v>
      </c>
      <c r="K123" s="25" t="s">
        <v>3234</v>
      </c>
      <c r="L123" s="25" t="s">
        <v>1721</v>
      </c>
      <c r="M123" s="25" t="s">
        <v>11</v>
      </c>
      <c r="N123" s="25" t="s">
        <v>11</v>
      </c>
      <c r="O123" s="25" t="s">
        <v>11</v>
      </c>
      <c r="P123" s="25" t="s">
        <v>3235</v>
      </c>
      <c r="Q123" s="25" t="s">
        <v>3233</v>
      </c>
      <c r="R123" s="25" t="s">
        <v>11</v>
      </c>
      <c r="S123" s="25" t="s">
        <v>11</v>
      </c>
      <c r="T123" s="25" t="s">
        <v>1726</v>
      </c>
      <c r="U123" s="25" t="s">
        <v>16</v>
      </c>
      <c r="V123" s="25" t="s">
        <v>1688</v>
      </c>
      <c r="W123" s="25" t="s">
        <v>11</v>
      </c>
      <c r="X123" s="25">
        <v>0</v>
      </c>
      <c r="Y123" s="25" t="s">
        <v>11</v>
      </c>
      <c r="Z123" s="25" t="s">
        <v>1809</v>
      </c>
      <c r="AA123" s="25" t="s">
        <v>1684</v>
      </c>
      <c r="AB123" s="25" t="s">
        <v>1811</v>
      </c>
      <c r="AC123" s="25" t="s">
        <v>3236</v>
      </c>
      <c r="AD123" s="25">
        <v>0</v>
      </c>
      <c r="AE123" s="25">
        <v>0</v>
      </c>
      <c r="AF123" s="25">
        <v>0</v>
      </c>
      <c r="AG123" s="25" t="s">
        <v>7</v>
      </c>
    </row>
    <row r="124" spans="1:33">
      <c r="A124" s="25" t="s">
        <v>3893</v>
      </c>
      <c r="B124" s="25" t="s">
        <v>3894</v>
      </c>
      <c r="C124" s="25" t="s">
        <v>1666</v>
      </c>
      <c r="D124" s="25" t="s">
        <v>11</v>
      </c>
      <c r="E124" s="25" t="s">
        <v>11</v>
      </c>
      <c r="F124" s="25" t="s">
        <v>11</v>
      </c>
      <c r="G124" s="25" t="s">
        <v>11</v>
      </c>
      <c r="H124" s="25" t="s">
        <v>3895</v>
      </c>
      <c r="I124" s="25" t="s">
        <v>11</v>
      </c>
      <c r="J124" s="25" t="s">
        <v>11</v>
      </c>
      <c r="K124" s="25" t="s">
        <v>11</v>
      </c>
      <c r="L124" s="25" t="s">
        <v>1721</v>
      </c>
      <c r="M124" s="25" t="s">
        <v>11</v>
      </c>
      <c r="N124" s="25" t="s">
        <v>11</v>
      </c>
      <c r="O124" s="25" t="s">
        <v>11</v>
      </c>
      <c r="P124" s="25" t="s">
        <v>11</v>
      </c>
      <c r="Q124" s="25" t="s">
        <v>11</v>
      </c>
      <c r="R124" s="25" t="s">
        <v>11</v>
      </c>
      <c r="S124" s="25" t="s">
        <v>11</v>
      </c>
      <c r="T124" s="25" t="s">
        <v>3896</v>
      </c>
      <c r="U124" s="25" t="s">
        <v>2848</v>
      </c>
      <c r="V124" s="25" t="s">
        <v>11</v>
      </c>
      <c r="W124" s="25" t="s">
        <v>11</v>
      </c>
      <c r="X124" s="25">
        <v>0</v>
      </c>
      <c r="Y124" s="25" t="s">
        <v>11</v>
      </c>
      <c r="Z124" s="25" t="s">
        <v>1664</v>
      </c>
      <c r="AA124" s="25" t="s">
        <v>11</v>
      </c>
      <c r="AB124" s="25" t="s">
        <v>11</v>
      </c>
      <c r="AC124" s="25" t="s">
        <v>11</v>
      </c>
      <c r="AD124" s="25">
        <v>400</v>
      </c>
      <c r="AE124" s="25">
        <v>0</v>
      </c>
      <c r="AF124" s="25">
        <v>18650.740000000002</v>
      </c>
      <c r="AG124" s="25" t="s">
        <v>3897</v>
      </c>
    </row>
    <row r="125" spans="1:33">
      <c r="A125" s="25" t="s">
        <v>3994</v>
      </c>
      <c r="B125" s="25" t="s">
        <v>3995</v>
      </c>
      <c r="C125" s="25" t="s">
        <v>1666</v>
      </c>
      <c r="D125" s="25" t="s">
        <v>11</v>
      </c>
      <c r="E125" s="25" t="s">
        <v>11</v>
      </c>
      <c r="F125" s="25" t="s">
        <v>3996</v>
      </c>
      <c r="G125" s="25" t="s">
        <v>1688</v>
      </c>
      <c r="H125" s="25" t="s">
        <v>3997</v>
      </c>
      <c r="I125" s="25" t="s">
        <v>1667</v>
      </c>
      <c r="J125" s="25" t="s">
        <v>1721</v>
      </c>
      <c r="K125" s="25" t="s">
        <v>1747</v>
      </c>
      <c r="L125" s="25" t="s">
        <v>1721</v>
      </c>
      <c r="M125" s="25" t="s">
        <v>11</v>
      </c>
      <c r="N125" s="25" t="s">
        <v>11</v>
      </c>
      <c r="O125" s="25" t="s">
        <v>11</v>
      </c>
      <c r="P125" s="25" t="s">
        <v>11</v>
      </c>
      <c r="Q125" s="25" t="s">
        <v>3997</v>
      </c>
      <c r="R125" s="25" t="s">
        <v>11</v>
      </c>
      <c r="S125" s="25" t="s">
        <v>11</v>
      </c>
      <c r="T125" s="25" t="s">
        <v>2719</v>
      </c>
      <c r="U125" s="25" t="s">
        <v>10</v>
      </c>
      <c r="V125" s="25" t="s">
        <v>1680</v>
      </c>
      <c r="W125" s="25" t="s">
        <v>11</v>
      </c>
      <c r="X125" s="25">
        <v>0</v>
      </c>
      <c r="Y125" s="25" t="s">
        <v>11</v>
      </c>
      <c r="Z125" s="25" t="s">
        <v>1664</v>
      </c>
      <c r="AA125" s="25" t="s">
        <v>11</v>
      </c>
      <c r="AB125" s="25" t="s">
        <v>11</v>
      </c>
      <c r="AC125" s="25" t="s">
        <v>11</v>
      </c>
      <c r="AD125" s="25">
        <v>280</v>
      </c>
      <c r="AE125" s="25">
        <v>0</v>
      </c>
      <c r="AF125" s="25">
        <v>1880</v>
      </c>
      <c r="AG125" s="25" t="s">
        <v>1665</v>
      </c>
    </row>
    <row r="126" spans="1:33">
      <c r="A126" s="25" t="s">
        <v>5082</v>
      </c>
      <c r="B126" s="25" t="s">
        <v>5083</v>
      </c>
      <c r="C126" s="25" t="s">
        <v>1666</v>
      </c>
      <c r="D126" s="25" t="s">
        <v>11</v>
      </c>
      <c r="E126" s="25" t="s">
        <v>11</v>
      </c>
      <c r="F126" s="25" t="s">
        <v>11</v>
      </c>
      <c r="G126" s="25" t="s">
        <v>11</v>
      </c>
      <c r="H126" s="25" t="s">
        <v>5084</v>
      </c>
      <c r="I126" s="25" t="s">
        <v>1672</v>
      </c>
      <c r="J126" s="25" t="s">
        <v>1721</v>
      </c>
      <c r="K126" s="25" t="s">
        <v>1681</v>
      </c>
      <c r="L126" s="25" t="s">
        <v>1721</v>
      </c>
      <c r="M126" s="25" t="s">
        <v>11</v>
      </c>
      <c r="N126" s="25" t="s">
        <v>11</v>
      </c>
      <c r="O126" s="25" t="s">
        <v>11</v>
      </c>
      <c r="P126" s="25" t="s">
        <v>5085</v>
      </c>
      <c r="Q126" s="25" t="s">
        <v>5084</v>
      </c>
      <c r="R126" s="25" t="s">
        <v>11</v>
      </c>
      <c r="S126" s="25" t="s">
        <v>11</v>
      </c>
      <c r="T126" s="25" t="s">
        <v>1755</v>
      </c>
      <c r="U126" s="25" t="s">
        <v>1687</v>
      </c>
      <c r="V126" s="25" t="s">
        <v>11</v>
      </c>
      <c r="W126" s="25" t="s">
        <v>11</v>
      </c>
      <c r="X126" s="25">
        <v>0</v>
      </c>
      <c r="Y126" s="25" t="s">
        <v>11</v>
      </c>
      <c r="Z126" s="25" t="s">
        <v>1664</v>
      </c>
      <c r="AA126" s="25" t="s">
        <v>11</v>
      </c>
      <c r="AB126" s="25" t="s">
        <v>11</v>
      </c>
      <c r="AC126" s="25" t="s">
        <v>11</v>
      </c>
      <c r="AD126" s="25">
        <v>230</v>
      </c>
      <c r="AE126" s="25">
        <v>0</v>
      </c>
      <c r="AF126" s="25">
        <v>4085</v>
      </c>
      <c r="AG126" s="25" t="s">
        <v>5086</v>
      </c>
    </row>
    <row r="127" spans="1:33">
      <c r="A127" s="25" t="s">
        <v>3224</v>
      </c>
      <c r="B127" s="25" t="s">
        <v>3225</v>
      </c>
      <c r="C127" s="25" t="s">
        <v>1661</v>
      </c>
      <c r="D127" s="25" t="s">
        <v>11</v>
      </c>
      <c r="E127" s="25" t="s">
        <v>11</v>
      </c>
      <c r="F127" s="25" t="s">
        <v>11</v>
      </c>
      <c r="G127" s="25" t="s">
        <v>11</v>
      </c>
      <c r="H127" s="25" t="s">
        <v>3226</v>
      </c>
      <c r="I127" s="25" t="s">
        <v>11</v>
      </c>
      <c r="J127" s="25" t="s">
        <v>11</v>
      </c>
      <c r="K127" s="25" t="s">
        <v>11</v>
      </c>
      <c r="L127" s="25" t="s">
        <v>1721</v>
      </c>
      <c r="M127" s="25" t="s">
        <v>11</v>
      </c>
      <c r="N127" s="25" t="s">
        <v>11</v>
      </c>
      <c r="O127" s="25" t="s">
        <v>11</v>
      </c>
      <c r="P127" s="25" t="s">
        <v>11</v>
      </c>
      <c r="Q127" s="25" t="s">
        <v>11</v>
      </c>
      <c r="R127" s="25" t="s">
        <v>11</v>
      </c>
      <c r="S127" s="25" t="s">
        <v>11</v>
      </c>
      <c r="T127" s="25" t="s">
        <v>1786</v>
      </c>
      <c r="U127" s="25" t="s">
        <v>17</v>
      </c>
      <c r="V127" s="25" t="s">
        <v>11</v>
      </c>
      <c r="W127" s="25" t="s">
        <v>11</v>
      </c>
      <c r="X127" s="25">
        <v>0</v>
      </c>
      <c r="Y127" s="25" t="s">
        <v>11</v>
      </c>
      <c r="Z127" s="25" t="s">
        <v>1664</v>
      </c>
      <c r="AA127" s="25" t="s">
        <v>11</v>
      </c>
      <c r="AB127" s="25" t="s">
        <v>11</v>
      </c>
      <c r="AC127" s="25" t="s">
        <v>11</v>
      </c>
      <c r="AD127" s="25">
        <v>0</v>
      </c>
      <c r="AE127" s="25">
        <v>0</v>
      </c>
      <c r="AF127" s="25">
        <v>17437.5</v>
      </c>
      <c r="AG127" s="25" t="s">
        <v>5087</v>
      </c>
    </row>
    <row r="128" spans="1:33">
      <c r="A128" s="25" t="s">
        <v>3277</v>
      </c>
      <c r="B128" s="25" t="s">
        <v>3278</v>
      </c>
      <c r="C128" s="25" t="s">
        <v>1666</v>
      </c>
      <c r="D128" s="25" t="s">
        <v>11</v>
      </c>
      <c r="E128" s="25" t="s">
        <v>11</v>
      </c>
      <c r="F128" s="25" t="s">
        <v>11</v>
      </c>
      <c r="G128" s="25" t="s">
        <v>11</v>
      </c>
      <c r="H128" s="25" t="s">
        <v>3279</v>
      </c>
      <c r="I128" s="25" t="s">
        <v>1667</v>
      </c>
      <c r="J128" s="25" t="s">
        <v>1721</v>
      </c>
      <c r="K128" s="25" t="s">
        <v>1677</v>
      </c>
      <c r="L128" s="25" t="s">
        <v>1721</v>
      </c>
      <c r="M128" s="25" t="s">
        <v>11</v>
      </c>
      <c r="N128" s="25" t="s">
        <v>11</v>
      </c>
      <c r="O128" s="25" t="s">
        <v>11</v>
      </c>
      <c r="P128" s="25" t="s">
        <v>11</v>
      </c>
      <c r="Q128" s="25" t="s">
        <v>11</v>
      </c>
      <c r="R128" s="25" t="s">
        <v>11</v>
      </c>
      <c r="S128" s="25" t="s">
        <v>11</v>
      </c>
      <c r="T128" s="25" t="s">
        <v>2043</v>
      </c>
      <c r="U128" s="25" t="s">
        <v>10</v>
      </c>
      <c r="V128" s="25" t="s">
        <v>11</v>
      </c>
      <c r="W128" s="25" t="s">
        <v>11</v>
      </c>
      <c r="X128" s="25">
        <v>0</v>
      </c>
      <c r="Y128" s="25" t="s">
        <v>11</v>
      </c>
      <c r="Z128" s="25" t="s">
        <v>1664</v>
      </c>
      <c r="AA128" s="25" t="s">
        <v>11</v>
      </c>
      <c r="AB128" s="25" t="s">
        <v>11</v>
      </c>
      <c r="AC128" s="25" t="s">
        <v>11</v>
      </c>
      <c r="AD128" s="25">
        <v>280</v>
      </c>
      <c r="AE128" s="25">
        <v>0</v>
      </c>
      <c r="AF128" s="25">
        <v>1880</v>
      </c>
      <c r="AG128" s="25" t="s">
        <v>1665</v>
      </c>
    </row>
    <row r="129" spans="1:33">
      <c r="A129" s="25" t="s">
        <v>5088</v>
      </c>
      <c r="B129" s="25" t="s">
        <v>5089</v>
      </c>
      <c r="C129" s="25" t="s">
        <v>1666</v>
      </c>
      <c r="D129" s="25" t="s">
        <v>11</v>
      </c>
      <c r="E129" s="25" t="s">
        <v>11</v>
      </c>
      <c r="F129" s="25" t="s">
        <v>11</v>
      </c>
      <c r="G129" s="25" t="s">
        <v>11</v>
      </c>
      <c r="H129" s="25" t="s">
        <v>5090</v>
      </c>
      <c r="I129" s="25" t="s">
        <v>1691</v>
      </c>
      <c r="J129" s="25" t="s">
        <v>11</v>
      </c>
      <c r="K129" s="25" t="s">
        <v>2564</v>
      </c>
      <c r="L129" s="25" t="s">
        <v>1721</v>
      </c>
      <c r="M129" s="25" t="s">
        <v>11</v>
      </c>
      <c r="N129" s="25" t="s">
        <v>5091</v>
      </c>
      <c r="O129" s="25" t="s">
        <v>5092</v>
      </c>
      <c r="P129" s="25" t="s">
        <v>5093</v>
      </c>
      <c r="Q129" s="25" t="s">
        <v>5090</v>
      </c>
      <c r="R129" s="25" t="s">
        <v>11</v>
      </c>
      <c r="S129" s="25" t="s">
        <v>11</v>
      </c>
      <c r="T129" s="25" t="s">
        <v>1755</v>
      </c>
      <c r="U129" s="25" t="s">
        <v>1669</v>
      </c>
      <c r="V129" s="25" t="s">
        <v>11</v>
      </c>
      <c r="W129" s="25" t="s">
        <v>11</v>
      </c>
      <c r="X129" s="25">
        <v>0</v>
      </c>
      <c r="Y129" s="25" t="s">
        <v>11</v>
      </c>
      <c r="Z129" s="25" t="s">
        <v>1664</v>
      </c>
      <c r="AA129" s="25" t="s">
        <v>11</v>
      </c>
      <c r="AB129" s="25" t="s">
        <v>11</v>
      </c>
      <c r="AC129" s="25" t="s">
        <v>11</v>
      </c>
      <c r="AD129" s="25">
        <v>230</v>
      </c>
      <c r="AE129" s="25">
        <v>0</v>
      </c>
      <c r="AF129" s="25">
        <v>4488.75</v>
      </c>
      <c r="AG129" s="25" t="s">
        <v>5094</v>
      </c>
    </row>
    <row r="130" spans="1:33">
      <c r="A130" s="25" t="s">
        <v>2310</v>
      </c>
      <c r="B130" s="25" t="s">
        <v>2311</v>
      </c>
      <c r="C130" s="25" t="s">
        <v>1661</v>
      </c>
      <c r="D130" s="25" t="s">
        <v>11</v>
      </c>
      <c r="E130" s="25" t="s">
        <v>11</v>
      </c>
      <c r="F130" s="25" t="s">
        <v>2312</v>
      </c>
      <c r="G130" s="25" t="s">
        <v>1751</v>
      </c>
      <c r="H130" s="25" t="s">
        <v>2313</v>
      </c>
      <c r="I130" s="25" t="s">
        <v>1672</v>
      </c>
      <c r="J130" s="25" t="s">
        <v>1721</v>
      </c>
      <c r="K130" s="25" t="s">
        <v>1782</v>
      </c>
      <c r="L130" s="25" t="s">
        <v>1721</v>
      </c>
      <c r="M130" s="25" t="s">
        <v>11</v>
      </c>
      <c r="N130" s="25" t="s">
        <v>2314</v>
      </c>
      <c r="O130" s="25" t="s">
        <v>2315</v>
      </c>
      <c r="P130" s="25" t="s">
        <v>2316</v>
      </c>
      <c r="Q130" s="25" t="s">
        <v>2313</v>
      </c>
      <c r="R130" s="25" t="s">
        <v>11</v>
      </c>
      <c r="S130" s="25" t="s">
        <v>11</v>
      </c>
      <c r="T130" s="25" t="s">
        <v>1726</v>
      </c>
      <c r="U130" s="25" t="s">
        <v>1686</v>
      </c>
      <c r="V130" s="25" t="s">
        <v>11</v>
      </c>
      <c r="W130" s="25" t="s">
        <v>11</v>
      </c>
      <c r="X130" s="25">
        <v>0</v>
      </c>
      <c r="Y130" s="25" t="s">
        <v>11</v>
      </c>
      <c r="Z130" s="25" t="s">
        <v>1664</v>
      </c>
      <c r="AA130" s="25" t="s">
        <v>11</v>
      </c>
      <c r="AB130" s="25" t="s">
        <v>11</v>
      </c>
      <c r="AC130" s="25" t="s">
        <v>11</v>
      </c>
      <c r="AD130" s="25">
        <v>280</v>
      </c>
      <c r="AE130" s="25">
        <v>0</v>
      </c>
      <c r="AF130" s="25">
        <v>52116</v>
      </c>
      <c r="AG130" s="25" t="s">
        <v>3247</v>
      </c>
    </row>
    <row r="131" spans="1:33">
      <c r="A131" s="25" t="s">
        <v>4054</v>
      </c>
      <c r="B131" s="25" t="s">
        <v>4055</v>
      </c>
      <c r="C131" s="25" t="s">
        <v>1666</v>
      </c>
      <c r="D131" s="25" t="s">
        <v>11</v>
      </c>
      <c r="E131" s="25" t="s">
        <v>11</v>
      </c>
      <c r="F131" s="25" t="s">
        <v>11</v>
      </c>
      <c r="G131" s="25" t="s">
        <v>11</v>
      </c>
      <c r="H131" s="25" t="s">
        <v>4056</v>
      </c>
      <c r="I131" s="25" t="s">
        <v>1695</v>
      </c>
      <c r="J131" s="25" t="s">
        <v>11</v>
      </c>
      <c r="K131" s="25" t="s">
        <v>1760</v>
      </c>
      <c r="L131" s="25" t="s">
        <v>1721</v>
      </c>
      <c r="M131" s="25" t="s">
        <v>11</v>
      </c>
      <c r="N131" s="25" t="s">
        <v>11</v>
      </c>
      <c r="O131" s="25" t="s">
        <v>11</v>
      </c>
      <c r="P131" s="25" t="s">
        <v>11</v>
      </c>
      <c r="Q131" s="25" t="s">
        <v>4056</v>
      </c>
      <c r="R131" s="25" t="s">
        <v>11</v>
      </c>
      <c r="S131" s="25" t="s">
        <v>11</v>
      </c>
      <c r="T131" s="25" t="s">
        <v>2205</v>
      </c>
      <c r="U131" s="25" t="s">
        <v>1669</v>
      </c>
      <c r="V131" s="25" t="s">
        <v>11</v>
      </c>
      <c r="W131" s="25" t="s">
        <v>11</v>
      </c>
      <c r="X131" s="25">
        <v>0</v>
      </c>
      <c r="Y131" s="25" t="s">
        <v>11</v>
      </c>
      <c r="Z131" s="25" t="s">
        <v>1664</v>
      </c>
      <c r="AA131" s="25" t="s">
        <v>11</v>
      </c>
      <c r="AB131" s="25" t="s">
        <v>11</v>
      </c>
      <c r="AC131" s="25" t="s">
        <v>11</v>
      </c>
      <c r="AD131" s="25">
        <v>0</v>
      </c>
      <c r="AE131" s="25">
        <v>0</v>
      </c>
      <c r="AF131" s="25">
        <v>960</v>
      </c>
      <c r="AG131" s="25" t="s">
        <v>1160</v>
      </c>
    </row>
    <row r="132" spans="1:33">
      <c r="A132" s="25" t="s">
        <v>2930</v>
      </c>
      <c r="B132" s="25" t="s">
        <v>2931</v>
      </c>
      <c r="C132" s="25" t="s">
        <v>1666</v>
      </c>
      <c r="D132" s="25" t="s">
        <v>11</v>
      </c>
      <c r="E132" s="25" t="s">
        <v>11</v>
      </c>
      <c r="F132" s="25" t="s">
        <v>11</v>
      </c>
      <c r="G132" s="25" t="s">
        <v>11</v>
      </c>
      <c r="H132" s="25" t="s">
        <v>2932</v>
      </c>
      <c r="I132" s="25" t="s">
        <v>1672</v>
      </c>
      <c r="J132" s="25" t="s">
        <v>11</v>
      </c>
      <c r="K132" s="25" t="s">
        <v>2933</v>
      </c>
      <c r="L132" s="25" t="s">
        <v>1721</v>
      </c>
      <c r="M132" s="25" t="s">
        <v>11</v>
      </c>
      <c r="N132" s="25" t="s">
        <v>11</v>
      </c>
      <c r="O132" s="25" t="s">
        <v>2934</v>
      </c>
      <c r="P132" s="25" t="s">
        <v>11</v>
      </c>
      <c r="Q132" s="25" t="s">
        <v>2932</v>
      </c>
      <c r="R132" s="25" t="s">
        <v>11</v>
      </c>
      <c r="S132" s="25" t="s">
        <v>11</v>
      </c>
      <c r="T132" s="25" t="s">
        <v>1865</v>
      </c>
      <c r="U132" s="25" t="s">
        <v>1669</v>
      </c>
      <c r="V132" s="25" t="s">
        <v>11</v>
      </c>
      <c r="W132" s="25" t="s">
        <v>11</v>
      </c>
      <c r="X132" s="25">
        <v>0</v>
      </c>
      <c r="Y132" s="25" t="s">
        <v>11</v>
      </c>
      <c r="Z132" s="25" t="s">
        <v>1664</v>
      </c>
      <c r="AA132" s="25" t="s">
        <v>11</v>
      </c>
      <c r="AB132" s="25" t="s">
        <v>11</v>
      </c>
      <c r="AC132" s="25" t="s">
        <v>11</v>
      </c>
      <c r="AD132" s="25">
        <v>0</v>
      </c>
      <c r="AE132" s="25">
        <v>0</v>
      </c>
      <c r="AF132" s="25">
        <v>14714.29</v>
      </c>
      <c r="AG132" s="25" t="s">
        <v>5095</v>
      </c>
    </row>
    <row r="133" spans="1:33">
      <c r="A133" s="25" t="s">
        <v>2467</v>
      </c>
      <c r="B133" s="25" t="s">
        <v>2468</v>
      </c>
      <c r="C133" s="25" t="s">
        <v>1661</v>
      </c>
      <c r="D133" s="25" t="s">
        <v>11</v>
      </c>
      <c r="E133" s="25" t="s">
        <v>11</v>
      </c>
      <c r="F133" s="25" t="s">
        <v>2469</v>
      </c>
      <c r="G133" s="25" t="s">
        <v>1688</v>
      </c>
      <c r="H133" s="25" t="s">
        <v>2470</v>
      </c>
      <c r="I133" s="25" t="s">
        <v>1672</v>
      </c>
      <c r="J133" s="25" t="s">
        <v>1721</v>
      </c>
      <c r="K133" s="25" t="s">
        <v>1782</v>
      </c>
      <c r="L133" s="25" t="s">
        <v>1721</v>
      </c>
      <c r="M133" s="25" t="s">
        <v>11</v>
      </c>
      <c r="N133" s="25" t="s">
        <v>11</v>
      </c>
      <c r="O133" s="25" t="s">
        <v>11</v>
      </c>
      <c r="P133" s="25" t="s">
        <v>11</v>
      </c>
      <c r="Q133" s="25" t="s">
        <v>11</v>
      </c>
      <c r="R133" s="25" t="s">
        <v>11</v>
      </c>
      <c r="S133" s="25" t="s">
        <v>11</v>
      </c>
      <c r="T133" s="25" t="s">
        <v>1804</v>
      </c>
      <c r="U133" s="25" t="s">
        <v>10</v>
      </c>
      <c r="V133" s="25" t="s">
        <v>11</v>
      </c>
      <c r="W133" s="25" t="s">
        <v>11</v>
      </c>
      <c r="X133" s="25">
        <v>0</v>
      </c>
      <c r="Y133" s="25" t="s">
        <v>11</v>
      </c>
      <c r="Z133" s="25" t="s">
        <v>1664</v>
      </c>
      <c r="AA133" s="25" t="s">
        <v>11</v>
      </c>
      <c r="AB133" s="25" t="s">
        <v>11</v>
      </c>
      <c r="AC133" s="25" t="s">
        <v>11</v>
      </c>
      <c r="AD133" s="25">
        <v>0</v>
      </c>
      <c r="AE133" s="25">
        <v>0</v>
      </c>
      <c r="AF133" s="25">
        <v>3316</v>
      </c>
      <c r="AG133" s="25" t="s">
        <v>1162</v>
      </c>
    </row>
    <row r="134" spans="1:33">
      <c r="A134" s="25" t="s">
        <v>2078</v>
      </c>
      <c r="B134" s="25" t="s">
        <v>2079</v>
      </c>
      <c r="C134" s="25" t="s">
        <v>1666</v>
      </c>
      <c r="D134" s="25" t="s">
        <v>11</v>
      </c>
      <c r="E134" s="25" t="s">
        <v>11</v>
      </c>
      <c r="F134" s="25" t="s">
        <v>2080</v>
      </c>
      <c r="G134" s="25" t="s">
        <v>1730</v>
      </c>
      <c r="H134" s="25" t="s">
        <v>2081</v>
      </c>
      <c r="I134" s="25" t="s">
        <v>1672</v>
      </c>
      <c r="J134" s="25" t="s">
        <v>11</v>
      </c>
      <c r="K134" s="25" t="s">
        <v>1676</v>
      </c>
      <c r="L134" s="25" t="s">
        <v>1721</v>
      </c>
      <c r="M134" s="25" t="s">
        <v>11</v>
      </c>
      <c r="N134" s="25" t="s">
        <v>11</v>
      </c>
      <c r="O134" s="25" t="s">
        <v>11</v>
      </c>
      <c r="P134" s="25" t="s">
        <v>2082</v>
      </c>
      <c r="Q134" s="25" t="s">
        <v>2081</v>
      </c>
      <c r="R134" s="25" t="s">
        <v>11</v>
      </c>
      <c r="S134" s="25" t="s">
        <v>11</v>
      </c>
      <c r="T134" s="25" t="s">
        <v>1726</v>
      </c>
      <c r="U134" s="25" t="s">
        <v>16</v>
      </c>
      <c r="V134" s="25" t="s">
        <v>118</v>
      </c>
      <c r="W134" s="25" t="s">
        <v>11</v>
      </c>
      <c r="X134" s="25">
        <v>0</v>
      </c>
      <c r="Y134" s="25" t="s">
        <v>11</v>
      </c>
      <c r="Z134" s="25" t="s">
        <v>1664</v>
      </c>
      <c r="AA134" s="25" t="s">
        <v>11</v>
      </c>
      <c r="AB134" s="25" t="s">
        <v>11</v>
      </c>
      <c r="AC134" s="25" t="s">
        <v>11</v>
      </c>
      <c r="AD134" s="25">
        <v>0</v>
      </c>
      <c r="AE134" s="25">
        <v>0</v>
      </c>
      <c r="AF134" s="25">
        <v>3316</v>
      </c>
      <c r="AG134" s="25" t="s">
        <v>1162</v>
      </c>
    </row>
    <row r="135" spans="1:33">
      <c r="A135" s="25" t="s">
        <v>5096</v>
      </c>
      <c r="B135" s="25" t="s">
        <v>5097</v>
      </c>
      <c r="C135" s="25" t="s">
        <v>1661</v>
      </c>
      <c r="D135" s="25" t="s">
        <v>11</v>
      </c>
      <c r="E135" s="25" t="s">
        <v>11</v>
      </c>
      <c r="F135" s="25" t="s">
        <v>11</v>
      </c>
      <c r="G135" s="25" t="s">
        <v>11</v>
      </c>
      <c r="H135" s="25" t="s">
        <v>5098</v>
      </c>
      <c r="I135" s="25" t="s">
        <v>1691</v>
      </c>
      <c r="J135" s="25" t="s">
        <v>1721</v>
      </c>
      <c r="K135" s="25" t="s">
        <v>5099</v>
      </c>
      <c r="L135" s="25" t="s">
        <v>1721</v>
      </c>
      <c r="M135" s="25" t="s">
        <v>11</v>
      </c>
      <c r="N135" s="25" t="s">
        <v>11</v>
      </c>
      <c r="O135" s="25" t="s">
        <v>11</v>
      </c>
      <c r="P135" s="25" t="s">
        <v>11</v>
      </c>
      <c r="Q135" s="25" t="s">
        <v>11</v>
      </c>
      <c r="R135" s="25" t="s">
        <v>11</v>
      </c>
      <c r="S135" s="25" t="s">
        <v>11</v>
      </c>
      <c r="T135" s="25" t="s">
        <v>2043</v>
      </c>
      <c r="U135" s="25" t="s">
        <v>14</v>
      </c>
      <c r="V135" s="25" t="s">
        <v>11</v>
      </c>
      <c r="W135" s="25" t="s">
        <v>11</v>
      </c>
      <c r="X135" s="25">
        <v>0</v>
      </c>
      <c r="Y135" s="25" t="s">
        <v>11</v>
      </c>
      <c r="Z135" s="25" t="s">
        <v>1664</v>
      </c>
      <c r="AA135" s="25" t="s">
        <v>11</v>
      </c>
      <c r="AB135" s="25" t="s">
        <v>11</v>
      </c>
      <c r="AC135" s="25" t="s">
        <v>11</v>
      </c>
      <c r="AD135" s="25">
        <v>280</v>
      </c>
      <c r="AE135" s="25">
        <v>0</v>
      </c>
      <c r="AF135" s="25">
        <v>1880</v>
      </c>
      <c r="AG135" s="25" t="s">
        <v>1665</v>
      </c>
    </row>
    <row r="136" spans="1:33">
      <c r="A136" s="25" t="s">
        <v>3148</v>
      </c>
      <c r="B136" s="25" t="s">
        <v>3149</v>
      </c>
      <c r="C136" s="25" t="s">
        <v>1666</v>
      </c>
      <c r="D136" s="25" t="s">
        <v>11</v>
      </c>
      <c r="E136" s="25" t="s">
        <v>11</v>
      </c>
      <c r="F136" s="25" t="s">
        <v>3150</v>
      </c>
      <c r="G136" s="25" t="s">
        <v>1690</v>
      </c>
      <c r="H136" s="25" t="s">
        <v>3151</v>
      </c>
      <c r="I136" s="25" t="s">
        <v>1667</v>
      </c>
      <c r="J136" s="25" t="s">
        <v>1721</v>
      </c>
      <c r="K136" s="25" t="s">
        <v>1747</v>
      </c>
      <c r="L136" s="25" t="s">
        <v>1721</v>
      </c>
      <c r="M136" s="25" t="s">
        <v>11</v>
      </c>
      <c r="N136" s="25" t="s">
        <v>11</v>
      </c>
      <c r="O136" s="25" t="s">
        <v>11</v>
      </c>
      <c r="P136" s="25" t="s">
        <v>11</v>
      </c>
      <c r="Q136" s="25" t="s">
        <v>3151</v>
      </c>
      <c r="R136" s="25" t="s">
        <v>11</v>
      </c>
      <c r="S136" s="25" t="s">
        <v>11</v>
      </c>
      <c r="T136" s="25" t="s">
        <v>2043</v>
      </c>
      <c r="U136" s="25" t="s">
        <v>16</v>
      </c>
      <c r="V136" s="25" t="s">
        <v>11</v>
      </c>
      <c r="W136" s="25" t="s">
        <v>11</v>
      </c>
      <c r="X136" s="25">
        <v>0</v>
      </c>
      <c r="Y136" s="25" t="s">
        <v>11</v>
      </c>
      <c r="Z136" s="25" t="s">
        <v>1664</v>
      </c>
      <c r="AA136" s="25" t="s">
        <v>11</v>
      </c>
      <c r="AB136" s="25" t="s">
        <v>11</v>
      </c>
      <c r="AC136" s="25" t="s">
        <v>11</v>
      </c>
      <c r="AD136" s="25">
        <v>280</v>
      </c>
      <c r="AE136" s="25">
        <v>0</v>
      </c>
      <c r="AF136" s="25">
        <v>1880</v>
      </c>
      <c r="AG136" s="25" t="s">
        <v>1665</v>
      </c>
    </row>
    <row r="137" spans="1:33">
      <c r="A137" s="25" t="s">
        <v>3665</v>
      </c>
      <c r="B137" s="25" t="s">
        <v>3666</v>
      </c>
      <c r="C137" s="25" t="s">
        <v>1661</v>
      </c>
      <c r="D137" s="25" t="s">
        <v>11</v>
      </c>
      <c r="E137" s="25" t="s">
        <v>11</v>
      </c>
      <c r="F137" s="25" t="s">
        <v>11</v>
      </c>
      <c r="G137" s="25" t="s">
        <v>11</v>
      </c>
      <c r="H137" s="25" t="s">
        <v>3667</v>
      </c>
      <c r="I137" s="25" t="s">
        <v>11</v>
      </c>
      <c r="J137" s="25" t="s">
        <v>11</v>
      </c>
      <c r="K137" s="25" t="s">
        <v>11</v>
      </c>
      <c r="L137" s="25" t="s">
        <v>1721</v>
      </c>
      <c r="M137" s="25" t="s">
        <v>11</v>
      </c>
      <c r="N137" s="25" t="s">
        <v>11</v>
      </c>
      <c r="O137" s="25" t="s">
        <v>11</v>
      </c>
      <c r="P137" s="25" t="s">
        <v>11</v>
      </c>
      <c r="Q137" s="25" t="s">
        <v>11</v>
      </c>
      <c r="R137" s="25" t="s">
        <v>11</v>
      </c>
      <c r="S137" s="25" t="s">
        <v>11</v>
      </c>
      <c r="T137" s="25" t="s">
        <v>1726</v>
      </c>
      <c r="U137" s="25" t="s">
        <v>14</v>
      </c>
      <c r="V137" s="25" t="s">
        <v>11</v>
      </c>
      <c r="W137" s="25" t="s">
        <v>11</v>
      </c>
      <c r="X137" s="25">
        <v>0</v>
      </c>
      <c r="Y137" s="25" t="s">
        <v>11</v>
      </c>
      <c r="Z137" s="25" t="s">
        <v>1664</v>
      </c>
      <c r="AA137" s="25" t="s">
        <v>11</v>
      </c>
      <c r="AB137" s="25" t="s">
        <v>11</v>
      </c>
      <c r="AC137" s="25" t="s">
        <v>11</v>
      </c>
      <c r="AD137" s="25">
        <v>0</v>
      </c>
      <c r="AE137" s="25">
        <v>0</v>
      </c>
      <c r="AF137" s="25">
        <v>34825</v>
      </c>
      <c r="AG137" s="25" t="s">
        <v>5100</v>
      </c>
    </row>
    <row r="138" spans="1:33">
      <c r="A138" s="25" t="s">
        <v>2218</v>
      </c>
      <c r="B138" s="25" t="s">
        <v>2219</v>
      </c>
      <c r="C138" s="25" t="s">
        <v>1661</v>
      </c>
      <c r="D138" s="25" t="s">
        <v>11</v>
      </c>
      <c r="E138" s="25" t="s">
        <v>11</v>
      </c>
      <c r="F138" s="25" t="s">
        <v>11</v>
      </c>
      <c r="G138" s="25" t="s">
        <v>11</v>
      </c>
      <c r="H138" s="25" t="s">
        <v>2220</v>
      </c>
      <c r="I138" s="25" t="s">
        <v>11</v>
      </c>
      <c r="J138" s="25" t="s">
        <v>11</v>
      </c>
      <c r="K138" s="25" t="s">
        <v>2221</v>
      </c>
      <c r="L138" s="25" t="s">
        <v>1721</v>
      </c>
      <c r="M138" s="25" t="s">
        <v>11</v>
      </c>
      <c r="N138" s="25" t="s">
        <v>11</v>
      </c>
      <c r="O138" s="25" t="s">
        <v>11</v>
      </c>
      <c r="P138" s="25" t="s">
        <v>11</v>
      </c>
      <c r="Q138" s="25" t="s">
        <v>11</v>
      </c>
      <c r="R138" s="25" t="s">
        <v>11</v>
      </c>
      <c r="S138" s="25" t="s">
        <v>11</v>
      </c>
      <c r="T138" s="25" t="s">
        <v>1726</v>
      </c>
      <c r="U138" s="25" t="s">
        <v>15</v>
      </c>
      <c r="V138" s="25" t="s">
        <v>11</v>
      </c>
      <c r="W138" s="25" t="s">
        <v>11</v>
      </c>
      <c r="X138" s="25">
        <v>0</v>
      </c>
      <c r="Y138" s="25" t="s">
        <v>11</v>
      </c>
      <c r="Z138" s="25" t="s">
        <v>1664</v>
      </c>
      <c r="AA138" s="25" t="s">
        <v>11</v>
      </c>
      <c r="AB138" s="25" t="s">
        <v>11</v>
      </c>
      <c r="AC138" s="25" t="s">
        <v>11</v>
      </c>
      <c r="AD138" s="25">
        <v>560</v>
      </c>
      <c r="AE138" s="25">
        <v>0</v>
      </c>
      <c r="AF138" s="25">
        <v>11404.11</v>
      </c>
      <c r="AG138" s="25" t="s">
        <v>2222</v>
      </c>
    </row>
    <row r="139" spans="1:33">
      <c r="A139" s="25" t="s">
        <v>2556</v>
      </c>
      <c r="B139" s="25" t="s">
        <v>2557</v>
      </c>
      <c r="C139" s="25" t="s">
        <v>1666</v>
      </c>
      <c r="D139" s="25" t="s">
        <v>11</v>
      </c>
      <c r="E139" s="25" t="s">
        <v>11</v>
      </c>
      <c r="F139" s="25" t="s">
        <v>2558</v>
      </c>
      <c r="G139" s="25" t="s">
        <v>1838</v>
      </c>
      <c r="H139" s="25" t="s">
        <v>2559</v>
      </c>
      <c r="I139" s="25" t="s">
        <v>1691</v>
      </c>
      <c r="J139" s="25" t="s">
        <v>11</v>
      </c>
      <c r="K139" s="25" t="s">
        <v>1760</v>
      </c>
      <c r="L139" s="25" t="s">
        <v>1721</v>
      </c>
      <c r="M139" s="25" t="s">
        <v>11</v>
      </c>
      <c r="N139" s="25" t="s">
        <v>11</v>
      </c>
      <c r="O139" s="25" t="s">
        <v>11</v>
      </c>
      <c r="P139" s="25" t="s">
        <v>11</v>
      </c>
      <c r="Q139" s="25" t="s">
        <v>2559</v>
      </c>
      <c r="R139" s="25" t="s">
        <v>11</v>
      </c>
      <c r="S139" s="25" t="s">
        <v>11</v>
      </c>
      <c r="T139" s="25" t="s">
        <v>1726</v>
      </c>
      <c r="U139" s="25" t="s">
        <v>14</v>
      </c>
      <c r="V139" s="25" t="s">
        <v>11</v>
      </c>
      <c r="W139" s="25" t="s">
        <v>11</v>
      </c>
      <c r="X139" s="25">
        <v>0</v>
      </c>
      <c r="Y139" s="25" t="s">
        <v>11</v>
      </c>
      <c r="Z139" s="25" t="s">
        <v>1664</v>
      </c>
      <c r="AA139" s="25" t="s">
        <v>11</v>
      </c>
      <c r="AB139" s="25" t="s">
        <v>11</v>
      </c>
      <c r="AC139" s="25" t="s">
        <v>11</v>
      </c>
      <c r="AD139" s="25">
        <v>0</v>
      </c>
      <c r="AE139" s="25">
        <v>0</v>
      </c>
      <c r="AF139" s="25">
        <v>3316</v>
      </c>
      <c r="AG139" s="25" t="s">
        <v>1162</v>
      </c>
    </row>
    <row r="140" spans="1:33">
      <c r="A140" s="25" t="s">
        <v>2660</v>
      </c>
      <c r="B140" s="25" t="s">
        <v>2661</v>
      </c>
      <c r="C140" s="25" t="s">
        <v>1666</v>
      </c>
      <c r="D140" s="25" t="s">
        <v>11</v>
      </c>
      <c r="E140" s="25" t="s">
        <v>11</v>
      </c>
      <c r="F140" s="25" t="s">
        <v>11</v>
      </c>
      <c r="G140" s="25" t="s">
        <v>11</v>
      </c>
      <c r="H140" s="25" t="s">
        <v>2662</v>
      </c>
      <c r="I140" s="25" t="s">
        <v>11</v>
      </c>
      <c r="J140" s="25" t="s">
        <v>11</v>
      </c>
      <c r="K140" s="25" t="s">
        <v>11</v>
      </c>
      <c r="L140" s="25" t="s">
        <v>1721</v>
      </c>
      <c r="M140" s="25" t="s">
        <v>11</v>
      </c>
      <c r="N140" s="25" t="s">
        <v>11</v>
      </c>
      <c r="O140" s="25" t="s">
        <v>11</v>
      </c>
      <c r="P140" s="25" t="s">
        <v>11</v>
      </c>
      <c r="Q140" s="25" t="s">
        <v>11</v>
      </c>
      <c r="R140" s="25" t="s">
        <v>11</v>
      </c>
      <c r="S140" s="25" t="s">
        <v>11</v>
      </c>
      <c r="T140" s="25" t="s">
        <v>1726</v>
      </c>
      <c r="U140" s="25" t="s">
        <v>13</v>
      </c>
      <c r="V140" s="25" t="s">
        <v>11</v>
      </c>
      <c r="W140" s="25" t="s">
        <v>11</v>
      </c>
      <c r="X140" s="25">
        <v>0</v>
      </c>
      <c r="Y140" s="25" t="s">
        <v>11</v>
      </c>
      <c r="Z140" s="25" t="s">
        <v>1664</v>
      </c>
      <c r="AA140" s="25" t="s">
        <v>11</v>
      </c>
      <c r="AB140" s="25" t="s">
        <v>11</v>
      </c>
      <c r="AC140" s="25" t="s">
        <v>11</v>
      </c>
      <c r="AD140" s="25">
        <v>280</v>
      </c>
      <c r="AE140" s="25">
        <v>0</v>
      </c>
      <c r="AF140" s="25">
        <v>5689.42</v>
      </c>
      <c r="AG140" s="25" t="s">
        <v>5101</v>
      </c>
    </row>
    <row r="141" spans="1:33">
      <c r="A141" s="25" t="s">
        <v>3726</v>
      </c>
      <c r="B141" s="25" t="s">
        <v>3727</v>
      </c>
      <c r="C141" s="25" t="s">
        <v>1661</v>
      </c>
      <c r="D141" s="25" t="s">
        <v>11</v>
      </c>
      <c r="E141" s="25" t="s">
        <v>11</v>
      </c>
      <c r="F141" s="25" t="s">
        <v>11</v>
      </c>
      <c r="G141" s="25" t="s">
        <v>11</v>
      </c>
      <c r="H141" s="25" t="s">
        <v>3728</v>
      </c>
      <c r="I141" s="25" t="s">
        <v>1691</v>
      </c>
      <c r="J141" s="25" t="s">
        <v>11</v>
      </c>
      <c r="K141" s="25" t="s">
        <v>1922</v>
      </c>
      <c r="L141" s="25" t="s">
        <v>1721</v>
      </c>
      <c r="M141" s="25" t="s">
        <v>11</v>
      </c>
      <c r="N141" s="25" t="s">
        <v>11</v>
      </c>
      <c r="O141" s="25" t="s">
        <v>11</v>
      </c>
      <c r="P141" s="25" t="s">
        <v>11</v>
      </c>
      <c r="Q141" s="25" t="s">
        <v>11</v>
      </c>
      <c r="R141" s="25" t="s">
        <v>11</v>
      </c>
      <c r="S141" s="25" t="s">
        <v>11</v>
      </c>
      <c r="T141" s="25" t="s">
        <v>1726</v>
      </c>
      <c r="U141" s="25" t="s">
        <v>16</v>
      </c>
      <c r="V141" s="25" t="s">
        <v>11</v>
      </c>
      <c r="W141" s="25" t="s">
        <v>11</v>
      </c>
      <c r="X141" s="25">
        <v>0</v>
      </c>
      <c r="Y141" s="25" t="s">
        <v>11</v>
      </c>
      <c r="Z141" s="25" t="s">
        <v>1664</v>
      </c>
      <c r="AA141" s="25" t="s">
        <v>11</v>
      </c>
      <c r="AB141" s="25" t="s">
        <v>11</v>
      </c>
      <c r="AC141" s="25" t="s">
        <v>11</v>
      </c>
      <c r="AD141" s="25">
        <v>0</v>
      </c>
      <c r="AE141" s="25">
        <v>0</v>
      </c>
      <c r="AF141" s="25">
        <v>3316</v>
      </c>
      <c r="AG141" s="25" t="s">
        <v>1162</v>
      </c>
    </row>
    <row r="142" spans="1:33">
      <c r="A142" s="25" t="s">
        <v>2892</v>
      </c>
      <c r="B142" s="25" t="s">
        <v>2893</v>
      </c>
      <c r="C142" s="25" t="s">
        <v>1661</v>
      </c>
      <c r="D142" s="25" t="s">
        <v>11</v>
      </c>
      <c r="E142" s="25" t="s">
        <v>11</v>
      </c>
      <c r="F142" s="25" t="s">
        <v>11</v>
      </c>
      <c r="G142" s="25" t="s">
        <v>11</v>
      </c>
      <c r="H142" s="25" t="s">
        <v>2894</v>
      </c>
      <c r="I142" s="25" t="s">
        <v>1667</v>
      </c>
      <c r="J142" s="25" t="s">
        <v>1721</v>
      </c>
      <c r="K142" s="25" t="s">
        <v>1747</v>
      </c>
      <c r="L142" s="25" t="s">
        <v>1721</v>
      </c>
      <c r="M142" s="25" t="s">
        <v>11</v>
      </c>
      <c r="N142" s="25" t="s">
        <v>11</v>
      </c>
      <c r="O142" s="25" t="s">
        <v>11</v>
      </c>
      <c r="P142" s="25" t="s">
        <v>11</v>
      </c>
      <c r="Q142" s="25" t="s">
        <v>2894</v>
      </c>
      <c r="R142" s="25" t="s">
        <v>11</v>
      </c>
      <c r="S142" s="25" t="s">
        <v>11</v>
      </c>
      <c r="T142" s="25" t="s">
        <v>2719</v>
      </c>
      <c r="U142" s="25" t="s">
        <v>10</v>
      </c>
      <c r="V142" s="25" t="s">
        <v>1671</v>
      </c>
      <c r="W142" s="25" t="s">
        <v>11</v>
      </c>
      <c r="X142" s="25">
        <v>0</v>
      </c>
      <c r="Y142" s="25" t="s">
        <v>11</v>
      </c>
      <c r="Z142" s="25" t="s">
        <v>1664</v>
      </c>
      <c r="AA142" s="25" t="s">
        <v>11</v>
      </c>
      <c r="AB142" s="25" t="s">
        <v>11</v>
      </c>
      <c r="AC142" s="25" t="s">
        <v>11</v>
      </c>
      <c r="AD142" s="25">
        <v>280</v>
      </c>
      <c r="AE142" s="25">
        <v>0</v>
      </c>
      <c r="AF142" s="25">
        <v>1880</v>
      </c>
      <c r="AG142" s="25" t="s">
        <v>1665</v>
      </c>
    </row>
    <row r="143" spans="1:33">
      <c r="A143" s="25" t="s">
        <v>2039</v>
      </c>
      <c r="B143" s="25" t="s">
        <v>2040</v>
      </c>
      <c r="C143" s="25" t="s">
        <v>1661</v>
      </c>
      <c r="D143" s="25" t="s">
        <v>11</v>
      </c>
      <c r="E143" s="25" t="s">
        <v>11</v>
      </c>
      <c r="F143" s="25" t="s">
        <v>2041</v>
      </c>
      <c r="G143" s="25" t="s">
        <v>1730</v>
      </c>
      <c r="H143" s="25" t="s">
        <v>2042</v>
      </c>
      <c r="I143" s="25" t="s">
        <v>1678</v>
      </c>
      <c r="J143" s="25" t="s">
        <v>1721</v>
      </c>
      <c r="K143" s="25" t="s">
        <v>1662</v>
      </c>
      <c r="L143" s="25" t="s">
        <v>1350</v>
      </c>
      <c r="M143" s="25" t="s">
        <v>11</v>
      </c>
      <c r="N143" s="25" t="s">
        <v>11</v>
      </c>
      <c r="O143" s="25" t="s">
        <v>11</v>
      </c>
      <c r="P143" s="25" t="s">
        <v>11</v>
      </c>
      <c r="Q143" s="25" t="s">
        <v>2042</v>
      </c>
      <c r="R143" s="25" t="s">
        <v>11</v>
      </c>
      <c r="S143" s="25" t="s">
        <v>11</v>
      </c>
      <c r="T143" s="25" t="s">
        <v>2043</v>
      </c>
      <c r="U143" s="25" t="s">
        <v>10</v>
      </c>
      <c r="V143" s="25" t="s">
        <v>118</v>
      </c>
      <c r="W143" s="25" t="s">
        <v>11</v>
      </c>
      <c r="X143" s="25">
        <v>0</v>
      </c>
      <c r="Y143" s="25" t="s">
        <v>11</v>
      </c>
      <c r="Z143" s="25" t="s">
        <v>1664</v>
      </c>
      <c r="AA143" s="25" t="s">
        <v>11</v>
      </c>
      <c r="AB143" s="25" t="s">
        <v>11</v>
      </c>
      <c r="AC143" s="25" t="s">
        <v>11</v>
      </c>
      <c r="AD143" s="25">
        <v>0</v>
      </c>
      <c r="AE143" s="25">
        <v>0</v>
      </c>
      <c r="AF143" s="25">
        <v>822.5</v>
      </c>
      <c r="AG143" s="25" t="s">
        <v>5064</v>
      </c>
    </row>
    <row r="144" spans="1:33">
      <c r="A144" s="25" t="s">
        <v>2705</v>
      </c>
      <c r="B144" s="25" t="s">
        <v>2706</v>
      </c>
      <c r="C144" s="25" t="s">
        <v>1661</v>
      </c>
      <c r="D144" s="25" t="s">
        <v>11</v>
      </c>
      <c r="E144" s="25" t="s">
        <v>11</v>
      </c>
      <c r="F144" s="25" t="s">
        <v>11</v>
      </c>
      <c r="G144" s="25" t="s">
        <v>11</v>
      </c>
      <c r="H144" s="25" t="s">
        <v>2707</v>
      </c>
      <c r="I144" s="25" t="s">
        <v>11</v>
      </c>
      <c r="J144" s="25" t="s">
        <v>11</v>
      </c>
      <c r="K144" s="25" t="s">
        <v>2144</v>
      </c>
      <c r="L144" s="25" t="s">
        <v>1721</v>
      </c>
      <c r="M144" s="25" t="s">
        <v>11</v>
      </c>
      <c r="N144" s="25" t="s">
        <v>11</v>
      </c>
      <c r="O144" s="25" t="s">
        <v>11</v>
      </c>
      <c r="P144" s="25" t="s">
        <v>11</v>
      </c>
      <c r="Q144" s="25" t="s">
        <v>11</v>
      </c>
      <c r="R144" s="25" t="s">
        <v>11</v>
      </c>
      <c r="S144" s="25" t="s">
        <v>11</v>
      </c>
      <c r="T144" s="25" t="s">
        <v>2708</v>
      </c>
      <c r="U144" s="25" t="s">
        <v>18</v>
      </c>
      <c r="V144" s="25" t="s">
        <v>11</v>
      </c>
      <c r="W144" s="25" t="s">
        <v>11</v>
      </c>
      <c r="X144" s="25">
        <v>0</v>
      </c>
      <c r="Y144" s="25" t="s">
        <v>11</v>
      </c>
      <c r="Z144" s="25" t="s">
        <v>1809</v>
      </c>
      <c r="AA144" s="25" t="s">
        <v>2413</v>
      </c>
      <c r="AB144" s="25" t="s">
        <v>2051</v>
      </c>
      <c r="AC144" s="25" t="s">
        <v>2415</v>
      </c>
      <c r="AD144" s="25">
        <v>0</v>
      </c>
      <c r="AE144" s="25">
        <v>0</v>
      </c>
      <c r="AF144" s="25">
        <v>0</v>
      </c>
      <c r="AG144" s="25" t="s">
        <v>7</v>
      </c>
    </row>
    <row r="145" spans="1:33">
      <c r="A145" s="25" t="s">
        <v>3790</v>
      </c>
      <c r="B145" s="25" t="s">
        <v>3791</v>
      </c>
      <c r="C145" s="25" t="s">
        <v>11</v>
      </c>
      <c r="D145" s="25" t="s">
        <v>11</v>
      </c>
      <c r="E145" s="25" t="s">
        <v>11</v>
      </c>
      <c r="F145" s="25" t="s">
        <v>11</v>
      </c>
      <c r="G145" s="25" t="s">
        <v>11</v>
      </c>
      <c r="H145" s="25" t="s">
        <v>3792</v>
      </c>
      <c r="I145" s="25" t="s">
        <v>1667</v>
      </c>
      <c r="J145" s="25" t="s">
        <v>1721</v>
      </c>
      <c r="K145" s="25" t="s">
        <v>1684</v>
      </c>
      <c r="L145" s="25" t="s">
        <v>1721</v>
      </c>
      <c r="M145" s="25" t="s">
        <v>11</v>
      </c>
      <c r="N145" s="25" t="s">
        <v>11</v>
      </c>
      <c r="O145" s="25" t="s">
        <v>11</v>
      </c>
      <c r="P145" s="25" t="s">
        <v>11</v>
      </c>
      <c r="Q145" s="25" t="s">
        <v>11</v>
      </c>
      <c r="R145" s="25" t="s">
        <v>11</v>
      </c>
      <c r="S145" s="25" t="s">
        <v>11</v>
      </c>
      <c r="T145" s="25" t="s">
        <v>3793</v>
      </c>
      <c r="U145" s="25" t="s">
        <v>1687</v>
      </c>
      <c r="V145" s="25" t="s">
        <v>11</v>
      </c>
      <c r="W145" s="25" t="s">
        <v>11</v>
      </c>
      <c r="X145" s="25">
        <v>0</v>
      </c>
      <c r="Y145" s="25" t="s">
        <v>11</v>
      </c>
      <c r="Z145" s="25" t="s">
        <v>1664</v>
      </c>
      <c r="AA145" s="25" t="s">
        <v>11</v>
      </c>
      <c r="AB145" s="25" t="s">
        <v>11</v>
      </c>
      <c r="AC145" s="25" t="s">
        <v>11</v>
      </c>
      <c r="AD145" s="25">
        <v>0</v>
      </c>
      <c r="AE145" s="25">
        <v>0</v>
      </c>
      <c r="AF145" s="25">
        <v>796.25</v>
      </c>
      <c r="AG145" s="25" t="s">
        <v>5102</v>
      </c>
    </row>
    <row r="146" spans="1:33">
      <c r="A146" s="25" t="s">
        <v>3202</v>
      </c>
      <c r="B146" s="25" t="s">
        <v>3203</v>
      </c>
      <c r="C146" s="25" t="s">
        <v>1661</v>
      </c>
      <c r="D146" s="25" t="s">
        <v>11</v>
      </c>
      <c r="E146" s="25" t="s">
        <v>11</v>
      </c>
      <c r="F146" s="25" t="s">
        <v>11</v>
      </c>
      <c r="G146" s="25" t="s">
        <v>11</v>
      </c>
      <c r="H146" s="25" t="s">
        <v>3204</v>
      </c>
      <c r="I146" s="25" t="s">
        <v>11</v>
      </c>
      <c r="J146" s="25" t="s">
        <v>11</v>
      </c>
      <c r="K146" s="25" t="s">
        <v>2144</v>
      </c>
      <c r="L146" s="25" t="s">
        <v>1721</v>
      </c>
      <c r="M146" s="25" t="s">
        <v>11</v>
      </c>
      <c r="N146" s="25" t="s">
        <v>11</v>
      </c>
      <c r="O146" s="25" t="s">
        <v>11</v>
      </c>
      <c r="P146" s="25" t="s">
        <v>11</v>
      </c>
      <c r="Q146" s="25" t="s">
        <v>11</v>
      </c>
      <c r="R146" s="25" t="s">
        <v>11</v>
      </c>
      <c r="S146" s="25" t="s">
        <v>11</v>
      </c>
      <c r="T146" s="25" t="s">
        <v>1726</v>
      </c>
      <c r="U146" s="25" t="s">
        <v>14</v>
      </c>
      <c r="V146" s="25" t="s">
        <v>11</v>
      </c>
      <c r="W146" s="25" t="s">
        <v>11</v>
      </c>
      <c r="X146" s="25">
        <v>0</v>
      </c>
      <c r="Y146" s="25" t="s">
        <v>11</v>
      </c>
      <c r="Z146" s="25" t="s">
        <v>1809</v>
      </c>
      <c r="AA146" s="25" t="s">
        <v>2413</v>
      </c>
      <c r="AB146" s="25" t="s">
        <v>2414</v>
      </c>
      <c r="AC146" s="25" t="s">
        <v>2415</v>
      </c>
      <c r="AD146" s="25">
        <v>0</v>
      </c>
      <c r="AE146" s="25">
        <v>0</v>
      </c>
      <c r="AF146" s="25">
        <v>0</v>
      </c>
      <c r="AG146" s="25" t="s">
        <v>7</v>
      </c>
    </row>
    <row r="147" spans="1:33">
      <c r="A147" s="25" t="s">
        <v>2985</v>
      </c>
      <c r="B147" s="25" t="s">
        <v>2986</v>
      </c>
      <c r="C147" s="25" t="s">
        <v>1666</v>
      </c>
      <c r="D147" s="25" t="s">
        <v>11</v>
      </c>
      <c r="E147" s="25" t="s">
        <v>11</v>
      </c>
      <c r="F147" s="25" t="s">
        <v>11</v>
      </c>
      <c r="G147" s="25" t="s">
        <v>11</v>
      </c>
      <c r="H147" s="25" t="s">
        <v>2987</v>
      </c>
      <c r="I147" s="25" t="s">
        <v>11</v>
      </c>
      <c r="J147" s="25" t="s">
        <v>11</v>
      </c>
      <c r="K147" s="25" t="s">
        <v>11</v>
      </c>
      <c r="L147" s="25" t="s">
        <v>1721</v>
      </c>
      <c r="M147" s="25" t="s">
        <v>11</v>
      </c>
      <c r="N147" s="25" t="s">
        <v>11</v>
      </c>
      <c r="O147" s="25" t="s">
        <v>11</v>
      </c>
      <c r="P147" s="25" t="s">
        <v>11</v>
      </c>
      <c r="Q147" s="25" t="s">
        <v>11</v>
      </c>
      <c r="R147" s="25" t="s">
        <v>11</v>
      </c>
      <c r="S147" s="25" t="s">
        <v>11</v>
      </c>
      <c r="T147" s="25" t="s">
        <v>1726</v>
      </c>
      <c r="U147" s="25" t="s">
        <v>14</v>
      </c>
      <c r="V147" s="25" t="s">
        <v>11</v>
      </c>
      <c r="W147" s="25" t="s">
        <v>11</v>
      </c>
      <c r="X147" s="25">
        <v>0</v>
      </c>
      <c r="Y147" s="25" t="s">
        <v>11</v>
      </c>
      <c r="Z147" s="25" t="s">
        <v>1664</v>
      </c>
      <c r="AA147" s="25" t="s">
        <v>11</v>
      </c>
      <c r="AB147" s="25" t="s">
        <v>11</v>
      </c>
      <c r="AC147" s="25" t="s">
        <v>11</v>
      </c>
      <c r="AD147" s="25">
        <v>0</v>
      </c>
      <c r="AE147" s="25">
        <v>0</v>
      </c>
      <c r="AF147" s="25">
        <v>20110.2</v>
      </c>
      <c r="AG147" s="25" t="s">
        <v>5103</v>
      </c>
    </row>
    <row r="148" spans="1:33">
      <c r="A148" s="25" t="s">
        <v>3684</v>
      </c>
      <c r="B148" s="25" t="s">
        <v>3685</v>
      </c>
      <c r="C148" s="25" t="s">
        <v>1661</v>
      </c>
      <c r="D148" s="25" t="s">
        <v>11</v>
      </c>
      <c r="E148" s="25" t="s">
        <v>11</v>
      </c>
      <c r="F148" s="25" t="s">
        <v>3686</v>
      </c>
      <c r="G148" s="25" t="s">
        <v>1690</v>
      </c>
      <c r="H148" s="25" t="s">
        <v>3687</v>
      </c>
      <c r="I148" s="25" t="s">
        <v>1672</v>
      </c>
      <c r="J148" s="25" t="s">
        <v>1721</v>
      </c>
      <c r="K148" s="25" t="s">
        <v>3611</v>
      </c>
      <c r="L148" s="25" t="s">
        <v>1721</v>
      </c>
      <c r="M148" s="25" t="s">
        <v>11</v>
      </c>
      <c r="N148" s="25" t="s">
        <v>11</v>
      </c>
      <c r="O148" s="25" t="s">
        <v>11</v>
      </c>
      <c r="P148" s="25" t="s">
        <v>3688</v>
      </c>
      <c r="Q148" s="25" t="s">
        <v>3687</v>
      </c>
      <c r="R148" s="25" t="s">
        <v>11</v>
      </c>
      <c r="S148" s="25" t="s">
        <v>11</v>
      </c>
      <c r="T148" s="25" t="s">
        <v>2332</v>
      </c>
      <c r="U148" s="25" t="s">
        <v>1686</v>
      </c>
      <c r="V148" s="25" t="s">
        <v>11</v>
      </c>
      <c r="W148" s="25" t="s">
        <v>11</v>
      </c>
      <c r="X148" s="25">
        <v>0</v>
      </c>
      <c r="Y148" s="25" t="s">
        <v>11</v>
      </c>
      <c r="Z148" s="25" t="s">
        <v>1664</v>
      </c>
      <c r="AA148" s="25" t="s">
        <v>11</v>
      </c>
      <c r="AB148" s="25" t="s">
        <v>11</v>
      </c>
      <c r="AC148" s="25" t="s">
        <v>11</v>
      </c>
      <c r="AD148" s="25">
        <v>0</v>
      </c>
      <c r="AE148" s="25">
        <v>0</v>
      </c>
      <c r="AF148" s="25">
        <v>9649.33</v>
      </c>
      <c r="AG148" s="25" t="s">
        <v>5104</v>
      </c>
    </row>
    <row r="149" spans="1:33">
      <c r="A149" s="25" t="s">
        <v>2760</v>
      </c>
      <c r="B149" s="25" t="s">
        <v>2761</v>
      </c>
      <c r="C149" s="25" t="s">
        <v>1661</v>
      </c>
      <c r="D149" s="25" t="s">
        <v>11</v>
      </c>
      <c r="E149" s="25" t="s">
        <v>11</v>
      </c>
      <c r="F149" s="25" t="s">
        <v>11</v>
      </c>
      <c r="G149" s="25" t="s">
        <v>11</v>
      </c>
      <c r="H149" s="25" t="s">
        <v>2762</v>
      </c>
      <c r="I149" s="25" t="s">
        <v>1672</v>
      </c>
      <c r="J149" s="25" t="s">
        <v>11</v>
      </c>
      <c r="K149" s="25" t="s">
        <v>1683</v>
      </c>
      <c r="L149" s="25" t="s">
        <v>1721</v>
      </c>
      <c r="M149" s="25" t="s">
        <v>11</v>
      </c>
      <c r="N149" s="25" t="s">
        <v>11</v>
      </c>
      <c r="O149" s="25" t="s">
        <v>11</v>
      </c>
      <c r="P149" s="25" t="s">
        <v>11</v>
      </c>
      <c r="Q149" s="25" t="s">
        <v>2762</v>
      </c>
      <c r="R149" s="25" t="s">
        <v>11</v>
      </c>
      <c r="S149" s="25" t="s">
        <v>11</v>
      </c>
      <c r="T149" s="25" t="s">
        <v>2259</v>
      </c>
      <c r="U149" s="25" t="s">
        <v>1669</v>
      </c>
      <c r="V149" s="25" t="s">
        <v>11</v>
      </c>
      <c r="W149" s="25" t="s">
        <v>11</v>
      </c>
      <c r="X149" s="25">
        <v>0</v>
      </c>
      <c r="Y149" s="25" t="s">
        <v>11</v>
      </c>
      <c r="Z149" s="25" t="s">
        <v>1664</v>
      </c>
      <c r="AA149" s="25" t="s">
        <v>11</v>
      </c>
      <c r="AB149" s="25" t="s">
        <v>11</v>
      </c>
      <c r="AC149" s="25" t="s">
        <v>11</v>
      </c>
      <c r="AD149" s="25">
        <v>0</v>
      </c>
      <c r="AE149" s="25">
        <v>0</v>
      </c>
      <c r="AF149" s="25">
        <v>780</v>
      </c>
      <c r="AG149" s="25" t="s">
        <v>5105</v>
      </c>
    </row>
    <row r="150" spans="1:33">
      <c r="A150" s="25" t="s">
        <v>1882</v>
      </c>
      <c r="B150" s="25" t="s">
        <v>1883</v>
      </c>
      <c r="C150" s="25" t="s">
        <v>1666</v>
      </c>
      <c r="D150" s="25" t="s">
        <v>11</v>
      </c>
      <c r="E150" s="25" t="s">
        <v>11</v>
      </c>
      <c r="F150" s="25" t="s">
        <v>1884</v>
      </c>
      <c r="G150" s="25" t="s">
        <v>117</v>
      </c>
      <c r="H150" s="25" t="s">
        <v>1885</v>
      </c>
      <c r="I150" s="25" t="s">
        <v>1691</v>
      </c>
      <c r="J150" s="25" t="s">
        <v>11</v>
      </c>
      <c r="K150" s="25" t="s">
        <v>1886</v>
      </c>
      <c r="L150" s="25" t="s">
        <v>1721</v>
      </c>
      <c r="M150" s="25" t="s">
        <v>11</v>
      </c>
      <c r="N150" s="25" t="s">
        <v>11</v>
      </c>
      <c r="O150" s="25" t="s">
        <v>11</v>
      </c>
      <c r="P150" s="25" t="s">
        <v>1887</v>
      </c>
      <c r="Q150" s="25" t="s">
        <v>1885</v>
      </c>
      <c r="R150" s="25" t="s">
        <v>11</v>
      </c>
      <c r="S150" s="25" t="s">
        <v>11</v>
      </c>
      <c r="T150" s="25" t="s">
        <v>1726</v>
      </c>
      <c r="U150" s="25" t="s">
        <v>13</v>
      </c>
      <c r="V150" s="25" t="s">
        <v>1671</v>
      </c>
      <c r="W150" s="25" t="s">
        <v>11</v>
      </c>
      <c r="X150" s="25">
        <v>0</v>
      </c>
      <c r="Y150" s="25" t="s">
        <v>11</v>
      </c>
      <c r="Z150" s="25" t="s">
        <v>1664</v>
      </c>
      <c r="AA150" s="25" t="s">
        <v>11</v>
      </c>
      <c r="AB150" s="25" t="s">
        <v>11</v>
      </c>
      <c r="AC150" s="25" t="s">
        <v>11</v>
      </c>
      <c r="AD150" s="25">
        <v>0</v>
      </c>
      <c r="AE150" s="25">
        <v>0</v>
      </c>
      <c r="AF150" s="25">
        <v>8337.5</v>
      </c>
      <c r="AG150" s="25" t="s">
        <v>5106</v>
      </c>
    </row>
    <row r="151" spans="1:33">
      <c r="A151" s="25" t="s">
        <v>2158</v>
      </c>
      <c r="B151" s="25" t="s">
        <v>2159</v>
      </c>
      <c r="C151" s="25" t="s">
        <v>1661</v>
      </c>
      <c r="D151" s="25" t="s">
        <v>11</v>
      </c>
      <c r="E151" s="25" t="s">
        <v>11</v>
      </c>
      <c r="F151" s="25" t="s">
        <v>11</v>
      </c>
      <c r="G151" s="25" t="s">
        <v>11</v>
      </c>
      <c r="H151" s="25" t="s">
        <v>2160</v>
      </c>
      <c r="I151" s="25" t="s">
        <v>11</v>
      </c>
      <c r="J151" s="25" t="s">
        <v>11</v>
      </c>
      <c r="K151" s="25" t="s">
        <v>11</v>
      </c>
      <c r="L151" s="25" t="s">
        <v>1721</v>
      </c>
      <c r="M151" s="25" t="s">
        <v>11</v>
      </c>
      <c r="N151" s="25" t="s">
        <v>11</v>
      </c>
      <c r="O151" s="25" t="s">
        <v>11</v>
      </c>
      <c r="P151" s="25" t="s">
        <v>11</v>
      </c>
      <c r="Q151" s="25" t="s">
        <v>11</v>
      </c>
      <c r="R151" s="25" t="s">
        <v>11</v>
      </c>
      <c r="S151" s="25" t="s">
        <v>11</v>
      </c>
      <c r="T151" s="25" t="s">
        <v>1766</v>
      </c>
      <c r="U151" s="25" t="s">
        <v>12</v>
      </c>
      <c r="V151" s="25" t="s">
        <v>11</v>
      </c>
      <c r="W151" s="25" t="s">
        <v>11</v>
      </c>
      <c r="X151" s="25">
        <v>0</v>
      </c>
      <c r="Y151" s="25" t="s">
        <v>11</v>
      </c>
      <c r="Z151" s="25" t="s">
        <v>1664</v>
      </c>
      <c r="AA151" s="25" t="s">
        <v>11</v>
      </c>
      <c r="AB151" s="25" t="s">
        <v>11</v>
      </c>
      <c r="AC151" s="25" t="s">
        <v>11</v>
      </c>
      <c r="AD151" s="25">
        <v>0</v>
      </c>
      <c r="AE151" s="25">
        <v>0</v>
      </c>
      <c r="AF151" s="25">
        <v>20754</v>
      </c>
      <c r="AG151" s="25" t="s">
        <v>5107</v>
      </c>
    </row>
    <row r="152" spans="1:33">
      <c r="A152" s="25" t="s">
        <v>2450</v>
      </c>
      <c r="B152" s="25" t="s">
        <v>2451</v>
      </c>
      <c r="C152" s="25" t="s">
        <v>1666</v>
      </c>
      <c r="D152" s="25" t="s">
        <v>11</v>
      </c>
      <c r="E152" s="25" t="s">
        <v>11</v>
      </c>
      <c r="F152" s="25" t="s">
        <v>11</v>
      </c>
      <c r="G152" s="25" t="s">
        <v>11</v>
      </c>
      <c r="H152" s="25" t="s">
        <v>2452</v>
      </c>
      <c r="I152" s="25" t="s">
        <v>11</v>
      </c>
      <c r="J152" s="25" t="s">
        <v>11</v>
      </c>
      <c r="K152" s="25" t="s">
        <v>11</v>
      </c>
      <c r="L152" s="25" t="s">
        <v>1721</v>
      </c>
      <c r="M152" s="25" t="s">
        <v>11</v>
      </c>
      <c r="N152" s="25" t="s">
        <v>11</v>
      </c>
      <c r="O152" s="25" t="s">
        <v>11</v>
      </c>
      <c r="P152" s="25" t="s">
        <v>11</v>
      </c>
      <c r="Q152" s="25" t="s">
        <v>11</v>
      </c>
      <c r="R152" s="25" t="s">
        <v>11</v>
      </c>
      <c r="S152" s="25" t="s">
        <v>11</v>
      </c>
      <c r="T152" s="25" t="s">
        <v>1726</v>
      </c>
      <c r="U152" s="25" t="s">
        <v>14</v>
      </c>
      <c r="V152" s="25" t="s">
        <v>11</v>
      </c>
      <c r="W152" s="25" t="s">
        <v>11</v>
      </c>
      <c r="X152" s="25">
        <v>0</v>
      </c>
      <c r="Y152" s="25" t="s">
        <v>11</v>
      </c>
      <c r="Z152" s="25" t="s">
        <v>1664</v>
      </c>
      <c r="AA152" s="25" t="s">
        <v>11</v>
      </c>
      <c r="AB152" s="25" t="s">
        <v>11</v>
      </c>
      <c r="AC152" s="25" t="s">
        <v>11</v>
      </c>
      <c r="AD152" s="25">
        <v>0</v>
      </c>
      <c r="AE152" s="25">
        <v>0</v>
      </c>
      <c r="AF152" s="25">
        <v>31500</v>
      </c>
      <c r="AG152" s="25" t="s">
        <v>3257</v>
      </c>
    </row>
    <row r="153" spans="1:33">
      <c r="A153" s="25" t="s">
        <v>1734</v>
      </c>
      <c r="B153" s="25" t="s">
        <v>1735</v>
      </c>
      <c r="C153" s="25" t="s">
        <v>1666</v>
      </c>
      <c r="D153" s="25" t="s">
        <v>11</v>
      </c>
      <c r="E153" s="25" t="s">
        <v>11</v>
      </c>
      <c r="F153" s="25" t="s">
        <v>11</v>
      </c>
      <c r="G153" s="25" t="s">
        <v>11</v>
      </c>
      <c r="H153" s="25" t="s">
        <v>1736</v>
      </c>
      <c r="I153" s="25" t="s">
        <v>1691</v>
      </c>
      <c r="J153" s="25" t="s">
        <v>11</v>
      </c>
      <c r="K153" s="25" t="s">
        <v>1683</v>
      </c>
      <c r="L153" s="25" t="s">
        <v>1721</v>
      </c>
      <c r="M153" s="25" t="s">
        <v>11</v>
      </c>
      <c r="N153" s="25" t="s">
        <v>11</v>
      </c>
      <c r="O153" s="25" t="s">
        <v>11</v>
      </c>
      <c r="P153" s="25" t="s">
        <v>11</v>
      </c>
      <c r="Q153" s="25" t="s">
        <v>1736</v>
      </c>
      <c r="R153" s="25" t="s">
        <v>11</v>
      </c>
      <c r="S153" s="25" t="s">
        <v>11</v>
      </c>
      <c r="T153" s="25" t="s">
        <v>1737</v>
      </c>
      <c r="U153" s="25" t="s">
        <v>1686</v>
      </c>
      <c r="V153" s="25" t="s">
        <v>11</v>
      </c>
      <c r="W153" s="25" t="s">
        <v>11</v>
      </c>
      <c r="X153" s="25">
        <v>0</v>
      </c>
      <c r="Y153" s="25" t="s">
        <v>11</v>
      </c>
      <c r="Z153" s="25" t="s">
        <v>1664</v>
      </c>
      <c r="AA153" s="25" t="s">
        <v>11</v>
      </c>
      <c r="AB153" s="25" t="s">
        <v>11</v>
      </c>
      <c r="AC153" s="25" t="s">
        <v>11</v>
      </c>
      <c r="AD153" s="25">
        <v>280</v>
      </c>
      <c r="AE153" s="25">
        <v>0</v>
      </c>
      <c r="AF153" s="25">
        <v>3316</v>
      </c>
      <c r="AG153" s="25" t="s">
        <v>1738</v>
      </c>
    </row>
    <row r="154" spans="1:33">
      <c r="A154" s="25" t="s">
        <v>2059</v>
      </c>
      <c r="B154" s="25" t="s">
        <v>2060</v>
      </c>
      <c r="C154" s="25" t="s">
        <v>1666</v>
      </c>
      <c r="D154" s="25" t="s">
        <v>11</v>
      </c>
      <c r="E154" s="25" t="s">
        <v>11</v>
      </c>
      <c r="F154" s="25" t="s">
        <v>2061</v>
      </c>
      <c r="G154" s="25" t="s">
        <v>1690</v>
      </c>
      <c r="H154" s="25" t="s">
        <v>2057</v>
      </c>
      <c r="I154" s="25" t="s">
        <v>1672</v>
      </c>
      <c r="J154" s="25" t="s">
        <v>11</v>
      </c>
      <c r="K154" s="25" t="s">
        <v>1922</v>
      </c>
      <c r="L154" s="25" t="s">
        <v>1721</v>
      </c>
      <c r="M154" s="25" t="s">
        <v>11</v>
      </c>
      <c r="N154" s="25" t="s">
        <v>11</v>
      </c>
      <c r="O154" s="25" t="s">
        <v>11</v>
      </c>
      <c r="P154" s="25" t="s">
        <v>11</v>
      </c>
      <c r="Q154" s="25" t="s">
        <v>2057</v>
      </c>
      <c r="R154" s="25" t="s">
        <v>11</v>
      </c>
      <c r="S154" s="25" t="s">
        <v>11</v>
      </c>
      <c r="T154" s="25" t="s">
        <v>1737</v>
      </c>
      <c r="U154" s="25" t="s">
        <v>1686</v>
      </c>
      <c r="V154" s="25" t="s">
        <v>11</v>
      </c>
      <c r="W154" s="25" t="s">
        <v>11</v>
      </c>
      <c r="X154" s="25">
        <v>0</v>
      </c>
      <c r="Y154" s="25" t="s">
        <v>11</v>
      </c>
      <c r="Z154" s="25" t="s">
        <v>1664</v>
      </c>
      <c r="AA154" s="25" t="s">
        <v>11</v>
      </c>
      <c r="AB154" s="25" t="s">
        <v>11</v>
      </c>
      <c r="AC154" s="25" t="s">
        <v>11</v>
      </c>
      <c r="AD154" s="25">
        <v>0</v>
      </c>
      <c r="AE154" s="25">
        <v>0</v>
      </c>
      <c r="AF154" s="25">
        <v>3316</v>
      </c>
      <c r="AG154" s="25" t="s">
        <v>1162</v>
      </c>
    </row>
    <row r="155" spans="1:33">
      <c r="A155" s="25" t="s">
        <v>2692</v>
      </c>
      <c r="B155" s="25" t="s">
        <v>2693</v>
      </c>
      <c r="C155" s="25" t="s">
        <v>1666</v>
      </c>
      <c r="D155" s="25" t="s">
        <v>11</v>
      </c>
      <c r="E155" s="25" t="s">
        <v>11</v>
      </c>
      <c r="F155" s="25" t="s">
        <v>11</v>
      </c>
      <c r="G155" s="25" t="s">
        <v>11</v>
      </c>
      <c r="H155" s="25" t="s">
        <v>2694</v>
      </c>
      <c r="I155" s="25" t="s">
        <v>11</v>
      </c>
      <c r="J155" s="25" t="s">
        <v>11</v>
      </c>
      <c r="K155" s="25" t="s">
        <v>11</v>
      </c>
      <c r="L155" s="25" t="s">
        <v>1721</v>
      </c>
      <c r="M155" s="25" t="s">
        <v>11</v>
      </c>
      <c r="N155" s="25" t="s">
        <v>11</v>
      </c>
      <c r="O155" s="25" t="s">
        <v>11</v>
      </c>
      <c r="P155" s="25" t="s">
        <v>11</v>
      </c>
      <c r="Q155" s="25" t="s">
        <v>11</v>
      </c>
      <c r="R155" s="25" t="s">
        <v>11</v>
      </c>
      <c r="S155" s="25" t="s">
        <v>11</v>
      </c>
      <c r="T155" s="25" t="s">
        <v>1875</v>
      </c>
      <c r="U155" s="25" t="s">
        <v>13</v>
      </c>
      <c r="V155" s="25" t="s">
        <v>11</v>
      </c>
      <c r="W155" s="25" t="s">
        <v>11</v>
      </c>
      <c r="X155" s="25">
        <v>0</v>
      </c>
      <c r="Y155" s="25" t="s">
        <v>11</v>
      </c>
      <c r="Z155" s="25" t="s">
        <v>1664</v>
      </c>
      <c r="AA155" s="25" t="s">
        <v>11</v>
      </c>
      <c r="AB155" s="25" t="s">
        <v>11</v>
      </c>
      <c r="AC155" s="25" t="s">
        <v>11</v>
      </c>
      <c r="AD155" s="25">
        <v>0</v>
      </c>
      <c r="AE155" s="25">
        <v>0</v>
      </c>
      <c r="AF155" s="25">
        <v>18563</v>
      </c>
      <c r="AG155" s="25" t="s">
        <v>5108</v>
      </c>
    </row>
    <row r="156" spans="1:33">
      <c r="A156" s="25" t="s">
        <v>3596</v>
      </c>
      <c r="B156" s="25" t="s">
        <v>3597</v>
      </c>
      <c r="C156" s="25" t="s">
        <v>11</v>
      </c>
      <c r="D156" s="25" t="s">
        <v>11</v>
      </c>
      <c r="E156" s="25" t="s">
        <v>11</v>
      </c>
      <c r="F156" s="25" t="s">
        <v>3598</v>
      </c>
      <c r="G156" s="25" t="s">
        <v>1751</v>
      </c>
      <c r="H156" s="25" t="s">
        <v>3599</v>
      </c>
      <c r="I156" s="25" t="s">
        <v>1672</v>
      </c>
      <c r="J156" s="25" t="s">
        <v>1721</v>
      </c>
      <c r="K156" s="25" t="s">
        <v>1782</v>
      </c>
      <c r="L156" s="25" t="s">
        <v>1721</v>
      </c>
      <c r="M156" s="25" t="s">
        <v>11</v>
      </c>
      <c r="N156" s="25" t="s">
        <v>11</v>
      </c>
      <c r="O156" s="25" t="s">
        <v>11</v>
      </c>
      <c r="P156" s="25" t="s">
        <v>3600</v>
      </c>
      <c r="Q156" s="25" t="s">
        <v>3599</v>
      </c>
      <c r="R156" s="25" t="s">
        <v>11</v>
      </c>
      <c r="S156" s="25" t="s">
        <v>11</v>
      </c>
      <c r="T156" s="25" t="s">
        <v>3601</v>
      </c>
      <c r="U156" s="25" t="s">
        <v>1669</v>
      </c>
      <c r="V156" s="25" t="s">
        <v>11</v>
      </c>
      <c r="W156" s="25" t="s">
        <v>11</v>
      </c>
      <c r="X156" s="25">
        <v>0</v>
      </c>
      <c r="Y156" s="25" t="s">
        <v>11</v>
      </c>
      <c r="Z156" s="25" t="s">
        <v>1664</v>
      </c>
      <c r="AA156" s="25" t="s">
        <v>11</v>
      </c>
      <c r="AB156" s="25" t="s">
        <v>11</v>
      </c>
      <c r="AC156" s="25" t="s">
        <v>11</v>
      </c>
      <c r="AD156" s="25">
        <v>0</v>
      </c>
      <c r="AE156" s="25">
        <v>0</v>
      </c>
      <c r="AF156" s="25">
        <v>960</v>
      </c>
      <c r="AG156" s="25" t="s">
        <v>1160</v>
      </c>
    </row>
    <row r="157" spans="1:33">
      <c r="A157" s="25" t="s">
        <v>3998</v>
      </c>
      <c r="B157" s="25" t="s">
        <v>3999</v>
      </c>
      <c r="C157" s="25" t="s">
        <v>1666</v>
      </c>
      <c r="D157" s="25" t="s">
        <v>11</v>
      </c>
      <c r="E157" s="25" t="s">
        <v>11</v>
      </c>
      <c r="F157" s="25" t="s">
        <v>11</v>
      </c>
      <c r="G157" s="25" t="s">
        <v>11</v>
      </c>
      <c r="H157" s="25" t="s">
        <v>4000</v>
      </c>
      <c r="I157" s="25" t="s">
        <v>11</v>
      </c>
      <c r="J157" s="25" t="s">
        <v>11</v>
      </c>
      <c r="K157" s="25" t="s">
        <v>11</v>
      </c>
      <c r="L157" s="25" t="s">
        <v>1721</v>
      </c>
      <c r="M157" s="25" t="s">
        <v>11</v>
      </c>
      <c r="N157" s="25" t="s">
        <v>11</v>
      </c>
      <c r="O157" s="25" t="s">
        <v>11</v>
      </c>
      <c r="P157" s="25" t="s">
        <v>11</v>
      </c>
      <c r="Q157" s="25" t="s">
        <v>11</v>
      </c>
      <c r="R157" s="25" t="s">
        <v>11</v>
      </c>
      <c r="S157" s="25" t="s">
        <v>11</v>
      </c>
      <c r="T157" s="25" t="s">
        <v>1726</v>
      </c>
      <c r="U157" s="25" t="s">
        <v>14</v>
      </c>
      <c r="V157" s="25" t="s">
        <v>11</v>
      </c>
      <c r="W157" s="25" t="s">
        <v>11</v>
      </c>
      <c r="X157" s="25">
        <v>0</v>
      </c>
      <c r="Y157" s="25" t="s">
        <v>11</v>
      </c>
      <c r="Z157" s="25" t="s">
        <v>1664</v>
      </c>
      <c r="AA157" s="25" t="s">
        <v>11</v>
      </c>
      <c r="AB157" s="25" t="s">
        <v>11</v>
      </c>
      <c r="AC157" s="25" t="s">
        <v>11</v>
      </c>
      <c r="AD157" s="25">
        <v>1120</v>
      </c>
      <c r="AE157" s="25">
        <v>0</v>
      </c>
      <c r="AF157" s="25">
        <v>33600.01</v>
      </c>
      <c r="AG157" s="25" t="s">
        <v>5109</v>
      </c>
    </row>
    <row r="158" spans="1:33">
      <c r="A158" s="25" t="s">
        <v>2168</v>
      </c>
      <c r="B158" s="25" t="s">
        <v>2169</v>
      </c>
      <c r="C158" s="25" t="s">
        <v>1666</v>
      </c>
      <c r="D158" s="25" t="s">
        <v>11</v>
      </c>
      <c r="E158" s="25" t="s">
        <v>11</v>
      </c>
      <c r="F158" s="25" t="s">
        <v>11</v>
      </c>
      <c r="G158" s="25" t="s">
        <v>11</v>
      </c>
      <c r="H158" s="25" t="s">
        <v>2170</v>
      </c>
      <c r="I158" s="25" t="s">
        <v>11</v>
      </c>
      <c r="J158" s="25" t="s">
        <v>11</v>
      </c>
      <c r="K158" s="25" t="s">
        <v>11</v>
      </c>
      <c r="L158" s="25" t="s">
        <v>1721</v>
      </c>
      <c r="M158" s="25" t="s">
        <v>11</v>
      </c>
      <c r="N158" s="25" t="s">
        <v>11</v>
      </c>
      <c r="O158" s="25" t="s">
        <v>11</v>
      </c>
      <c r="P158" s="25" t="s">
        <v>11</v>
      </c>
      <c r="Q158" s="25" t="s">
        <v>11</v>
      </c>
      <c r="R158" s="25" t="s">
        <v>11</v>
      </c>
      <c r="S158" s="25" t="s">
        <v>11</v>
      </c>
      <c r="T158" s="25" t="s">
        <v>2171</v>
      </c>
      <c r="U158" s="25" t="s">
        <v>17</v>
      </c>
      <c r="V158" s="25" t="s">
        <v>11</v>
      </c>
      <c r="W158" s="25" t="s">
        <v>11</v>
      </c>
      <c r="X158" s="25">
        <v>0</v>
      </c>
      <c r="Y158" s="25" t="s">
        <v>11</v>
      </c>
      <c r="Z158" s="25" t="s">
        <v>1664</v>
      </c>
      <c r="AA158" s="25" t="s">
        <v>11</v>
      </c>
      <c r="AB158" s="25" t="s">
        <v>11</v>
      </c>
      <c r="AC158" s="25" t="s">
        <v>11</v>
      </c>
      <c r="AD158" s="25">
        <v>640</v>
      </c>
      <c r="AE158" s="25">
        <v>0</v>
      </c>
      <c r="AF158" s="25">
        <v>9504</v>
      </c>
      <c r="AG158" s="25" t="s">
        <v>2172</v>
      </c>
    </row>
    <row r="159" spans="1:33">
      <c r="A159" s="25" t="s">
        <v>3117</v>
      </c>
      <c r="B159" s="25" t="s">
        <v>3118</v>
      </c>
      <c r="C159" s="25" t="s">
        <v>1661</v>
      </c>
      <c r="D159" s="25" t="s">
        <v>11</v>
      </c>
      <c r="E159" s="25" t="s">
        <v>11</v>
      </c>
      <c r="F159" s="25" t="s">
        <v>11</v>
      </c>
      <c r="G159" s="25" t="s">
        <v>11</v>
      </c>
      <c r="H159" s="25" t="s">
        <v>3119</v>
      </c>
      <c r="I159" s="25" t="s">
        <v>1672</v>
      </c>
      <c r="J159" s="25" t="s">
        <v>11</v>
      </c>
      <c r="K159" s="25" t="s">
        <v>2933</v>
      </c>
      <c r="L159" s="25" t="s">
        <v>1721</v>
      </c>
      <c r="M159" s="25" t="s">
        <v>11</v>
      </c>
      <c r="N159" s="25" t="s">
        <v>11</v>
      </c>
      <c r="O159" s="25" t="s">
        <v>11</v>
      </c>
      <c r="P159" s="25" t="s">
        <v>3120</v>
      </c>
      <c r="Q159" s="25" t="s">
        <v>3119</v>
      </c>
      <c r="R159" s="25" t="s">
        <v>11</v>
      </c>
      <c r="S159" s="25" t="s">
        <v>11</v>
      </c>
      <c r="T159" s="25" t="s">
        <v>1726</v>
      </c>
      <c r="U159" s="25" t="s">
        <v>16</v>
      </c>
      <c r="V159" s="25" t="s">
        <v>116</v>
      </c>
      <c r="W159" s="25" t="s">
        <v>11</v>
      </c>
      <c r="X159" s="25">
        <v>0</v>
      </c>
      <c r="Y159" s="25" t="s">
        <v>11</v>
      </c>
      <c r="Z159" s="25" t="s">
        <v>1664</v>
      </c>
      <c r="AA159" s="25" t="s">
        <v>11</v>
      </c>
      <c r="AB159" s="25" t="s">
        <v>11</v>
      </c>
      <c r="AC159" s="25" t="s">
        <v>11</v>
      </c>
      <c r="AD159" s="25">
        <v>0</v>
      </c>
      <c r="AE159" s="25">
        <v>0</v>
      </c>
      <c r="AF159" s="25">
        <v>18600</v>
      </c>
      <c r="AG159" s="25" t="s">
        <v>5110</v>
      </c>
    </row>
    <row r="160" spans="1:33">
      <c r="A160" s="25" t="s">
        <v>3506</v>
      </c>
      <c r="B160" s="25" t="s">
        <v>3507</v>
      </c>
      <c r="C160" s="25" t="s">
        <v>1666</v>
      </c>
      <c r="D160" s="25" t="s">
        <v>11</v>
      </c>
      <c r="E160" s="25" t="s">
        <v>11</v>
      </c>
      <c r="F160" s="25" t="s">
        <v>11</v>
      </c>
      <c r="G160" s="25" t="s">
        <v>11</v>
      </c>
      <c r="H160" s="25" t="s">
        <v>3473</v>
      </c>
      <c r="I160" s="25" t="s">
        <v>11</v>
      </c>
      <c r="J160" s="25" t="s">
        <v>11</v>
      </c>
      <c r="K160" s="25" t="s">
        <v>11</v>
      </c>
      <c r="L160" s="25" t="s">
        <v>1721</v>
      </c>
      <c r="M160" s="25" t="s">
        <v>11</v>
      </c>
      <c r="N160" s="25" t="s">
        <v>11</v>
      </c>
      <c r="O160" s="25" t="s">
        <v>11</v>
      </c>
      <c r="P160" s="25" t="s">
        <v>11</v>
      </c>
      <c r="Q160" s="25" t="s">
        <v>11</v>
      </c>
      <c r="R160" s="25" t="s">
        <v>11</v>
      </c>
      <c r="S160" s="25" t="s">
        <v>11</v>
      </c>
      <c r="T160" s="25" t="s">
        <v>1778</v>
      </c>
      <c r="U160" s="25" t="s">
        <v>12</v>
      </c>
      <c r="V160" s="25" t="s">
        <v>11</v>
      </c>
      <c r="W160" s="25" t="s">
        <v>11</v>
      </c>
      <c r="X160" s="25">
        <v>0</v>
      </c>
      <c r="Y160" s="25" t="s">
        <v>11</v>
      </c>
      <c r="Z160" s="25" t="s">
        <v>1664</v>
      </c>
      <c r="AA160" s="25" t="s">
        <v>11</v>
      </c>
      <c r="AB160" s="25" t="s">
        <v>11</v>
      </c>
      <c r="AC160" s="25" t="s">
        <v>11</v>
      </c>
      <c r="AD160" s="25">
        <v>1120</v>
      </c>
      <c r="AE160" s="25">
        <v>0</v>
      </c>
      <c r="AF160" s="25">
        <v>41846.78</v>
      </c>
      <c r="AG160" s="25" t="s">
        <v>5111</v>
      </c>
    </row>
    <row r="161" spans="1:33">
      <c r="A161" s="25" t="s">
        <v>3464</v>
      </c>
      <c r="B161" s="25" t="s">
        <v>3465</v>
      </c>
      <c r="C161" s="25" t="s">
        <v>1666</v>
      </c>
      <c r="D161" s="25" t="s">
        <v>11</v>
      </c>
      <c r="E161" s="25" t="s">
        <v>11</v>
      </c>
      <c r="F161" s="25" t="s">
        <v>3466</v>
      </c>
      <c r="G161" s="25" t="s">
        <v>1690</v>
      </c>
      <c r="H161" s="25" t="s">
        <v>3467</v>
      </c>
      <c r="I161" s="25" t="s">
        <v>1667</v>
      </c>
      <c r="J161" s="25" t="s">
        <v>1721</v>
      </c>
      <c r="K161" s="25" t="s">
        <v>1662</v>
      </c>
      <c r="L161" s="25" t="s">
        <v>1721</v>
      </c>
      <c r="M161" s="25" t="s">
        <v>11</v>
      </c>
      <c r="N161" s="25" t="s">
        <v>11</v>
      </c>
      <c r="O161" s="25" t="s">
        <v>11</v>
      </c>
      <c r="P161" s="25" t="s">
        <v>11</v>
      </c>
      <c r="Q161" s="25" t="s">
        <v>3467</v>
      </c>
      <c r="R161" s="25" t="s">
        <v>11</v>
      </c>
      <c r="S161" s="25" t="s">
        <v>11</v>
      </c>
      <c r="T161" s="25" t="s">
        <v>2043</v>
      </c>
      <c r="U161" s="25" t="s">
        <v>16</v>
      </c>
      <c r="V161" s="25" t="s">
        <v>11</v>
      </c>
      <c r="W161" s="25" t="s">
        <v>11</v>
      </c>
      <c r="X161" s="25">
        <v>0</v>
      </c>
      <c r="Y161" s="25" t="s">
        <v>11</v>
      </c>
      <c r="Z161" s="25" t="s">
        <v>1664</v>
      </c>
      <c r="AA161" s="25" t="s">
        <v>11</v>
      </c>
      <c r="AB161" s="25" t="s">
        <v>11</v>
      </c>
      <c r="AC161" s="25" t="s">
        <v>11</v>
      </c>
      <c r="AD161" s="25">
        <v>280</v>
      </c>
      <c r="AE161" s="25">
        <v>0</v>
      </c>
      <c r="AF161" s="25">
        <v>1880</v>
      </c>
      <c r="AG161" s="25" t="s">
        <v>1665</v>
      </c>
    </row>
    <row r="162" spans="1:33">
      <c r="A162" s="25" t="s">
        <v>3704</v>
      </c>
      <c r="B162" s="25" t="s">
        <v>3705</v>
      </c>
      <c r="C162" s="25" t="s">
        <v>1666</v>
      </c>
      <c r="D162" s="25" t="s">
        <v>11</v>
      </c>
      <c r="E162" s="25" t="s">
        <v>11</v>
      </c>
      <c r="F162" s="25" t="s">
        <v>11</v>
      </c>
      <c r="G162" s="25" t="s">
        <v>11</v>
      </c>
      <c r="H162" s="25" t="s">
        <v>3706</v>
      </c>
      <c r="I162" s="25" t="s">
        <v>11</v>
      </c>
      <c r="J162" s="25" t="s">
        <v>11</v>
      </c>
      <c r="K162" s="25" t="s">
        <v>11</v>
      </c>
      <c r="L162" s="25" t="s">
        <v>1721</v>
      </c>
      <c r="M162" s="25" t="s">
        <v>11</v>
      </c>
      <c r="N162" s="25" t="s">
        <v>11</v>
      </c>
      <c r="O162" s="25" t="s">
        <v>11</v>
      </c>
      <c r="P162" s="25" t="s">
        <v>11</v>
      </c>
      <c r="Q162" s="25" t="s">
        <v>11</v>
      </c>
      <c r="R162" s="25" t="s">
        <v>11</v>
      </c>
      <c r="S162" s="25" t="s">
        <v>11</v>
      </c>
      <c r="T162" s="25" t="s">
        <v>1726</v>
      </c>
      <c r="U162" s="25" t="s">
        <v>14</v>
      </c>
      <c r="V162" s="25" t="s">
        <v>11</v>
      </c>
      <c r="W162" s="25" t="s">
        <v>11</v>
      </c>
      <c r="X162" s="25">
        <v>0</v>
      </c>
      <c r="Y162" s="25" t="s">
        <v>11</v>
      </c>
      <c r="Z162" s="25" t="s">
        <v>1664</v>
      </c>
      <c r="AA162" s="25" t="s">
        <v>11</v>
      </c>
      <c r="AB162" s="25" t="s">
        <v>11</v>
      </c>
      <c r="AC162" s="25" t="s">
        <v>11</v>
      </c>
      <c r="AD162" s="25">
        <v>0</v>
      </c>
      <c r="AE162" s="25">
        <v>0</v>
      </c>
      <c r="AF162" s="25">
        <v>29575</v>
      </c>
      <c r="AG162" s="25" t="s">
        <v>5112</v>
      </c>
    </row>
    <row r="163" spans="1:33">
      <c r="A163" s="25" t="s">
        <v>2016</v>
      </c>
      <c r="B163" s="25" t="s">
        <v>2017</v>
      </c>
      <c r="C163" s="25" t="s">
        <v>1666</v>
      </c>
      <c r="D163" s="25" t="s">
        <v>11</v>
      </c>
      <c r="E163" s="25" t="s">
        <v>11</v>
      </c>
      <c r="F163" s="25" t="s">
        <v>11</v>
      </c>
      <c r="G163" s="25" t="s">
        <v>11</v>
      </c>
      <c r="H163" s="25" t="s">
        <v>2006</v>
      </c>
      <c r="I163" s="25" t="s">
        <v>11</v>
      </c>
      <c r="J163" s="25" t="s">
        <v>11</v>
      </c>
      <c r="K163" s="25" t="s">
        <v>11</v>
      </c>
      <c r="L163" s="25" t="s">
        <v>1721</v>
      </c>
      <c r="M163" s="25" t="s">
        <v>11</v>
      </c>
      <c r="N163" s="25" t="s">
        <v>11</v>
      </c>
      <c r="O163" s="25" t="s">
        <v>11</v>
      </c>
      <c r="P163" s="25" t="s">
        <v>11</v>
      </c>
      <c r="Q163" s="25" t="s">
        <v>11</v>
      </c>
      <c r="R163" s="25" t="s">
        <v>11</v>
      </c>
      <c r="S163" s="25" t="s">
        <v>11</v>
      </c>
      <c r="T163" s="25" t="s">
        <v>1778</v>
      </c>
      <c r="U163" s="25" t="s">
        <v>16</v>
      </c>
      <c r="V163" s="25" t="s">
        <v>11</v>
      </c>
      <c r="W163" s="25" t="s">
        <v>11</v>
      </c>
      <c r="X163" s="25">
        <v>0</v>
      </c>
      <c r="Y163" s="25" t="s">
        <v>11</v>
      </c>
      <c r="Z163" s="25" t="s">
        <v>1664</v>
      </c>
      <c r="AA163" s="25" t="s">
        <v>11</v>
      </c>
      <c r="AB163" s="25" t="s">
        <v>11</v>
      </c>
      <c r="AC163" s="25" t="s">
        <v>11</v>
      </c>
      <c r="AD163" s="25">
        <v>0</v>
      </c>
      <c r="AE163" s="25">
        <v>0</v>
      </c>
      <c r="AF163" s="25">
        <v>31150</v>
      </c>
      <c r="AG163" s="25" t="s">
        <v>3535</v>
      </c>
    </row>
    <row r="164" spans="1:33">
      <c r="A164" s="25" t="s">
        <v>2518</v>
      </c>
      <c r="B164" s="25" t="s">
        <v>2519</v>
      </c>
      <c r="C164" s="25" t="s">
        <v>1666</v>
      </c>
      <c r="D164" s="25" t="s">
        <v>11</v>
      </c>
      <c r="E164" s="25" t="s">
        <v>11</v>
      </c>
      <c r="F164" s="25" t="s">
        <v>11</v>
      </c>
      <c r="G164" s="25" t="s">
        <v>11</v>
      </c>
      <c r="H164" s="25" t="s">
        <v>2520</v>
      </c>
      <c r="I164" s="25" t="s">
        <v>11</v>
      </c>
      <c r="J164" s="25" t="s">
        <v>11</v>
      </c>
      <c r="K164" s="25" t="s">
        <v>11</v>
      </c>
      <c r="L164" s="25" t="s">
        <v>1721</v>
      </c>
      <c r="M164" s="25" t="s">
        <v>11</v>
      </c>
      <c r="N164" s="25" t="s">
        <v>11</v>
      </c>
      <c r="O164" s="25" t="s">
        <v>11</v>
      </c>
      <c r="P164" s="25" t="s">
        <v>11</v>
      </c>
      <c r="Q164" s="25" t="s">
        <v>11</v>
      </c>
      <c r="R164" s="25" t="s">
        <v>11</v>
      </c>
      <c r="S164" s="25" t="s">
        <v>11</v>
      </c>
      <c r="T164" s="25" t="s">
        <v>1726</v>
      </c>
      <c r="U164" s="25" t="s">
        <v>14</v>
      </c>
      <c r="V164" s="25" t="s">
        <v>11</v>
      </c>
      <c r="W164" s="25" t="s">
        <v>11</v>
      </c>
      <c r="X164" s="25">
        <v>0</v>
      </c>
      <c r="Y164" s="25" t="s">
        <v>11</v>
      </c>
      <c r="Z164" s="25" t="s">
        <v>1664</v>
      </c>
      <c r="AA164" s="25" t="s">
        <v>11</v>
      </c>
      <c r="AB164" s="25" t="s">
        <v>11</v>
      </c>
      <c r="AC164" s="25" t="s">
        <v>11</v>
      </c>
      <c r="AD164" s="25">
        <v>0</v>
      </c>
      <c r="AE164" s="25">
        <v>0</v>
      </c>
      <c r="AF164" s="25">
        <v>30450</v>
      </c>
      <c r="AG164" s="25" t="s">
        <v>5113</v>
      </c>
    </row>
    <row r="165" spans="1:33">
      <c r="A165" s="25" t="s">
        <v>1816</v>
      </c>
      <c r="B165" s="25" t="s">
        <v>1817</v>
      </c>
      <c r="C165" s="25" t="s">
        <v>1661</v>
      </c>
      <c r="D165" s="25" t="s">
        <v>11</v>
      </c>
      <c r="E165" s="25" t="s">
        <v>11</v>
      </c>
      <c r="F165" s="25" t="s">
        <v>11</v>
      </c>
      <c r="G165" s="25" t="s">
        <v>11</v>
      </c>
      <c r="H165" s="25" t="s">
        <v>1818</v>
      </c>
      <c r="I165" s="25" t="s">
        <v>11</v>
      </c>
      <c r="J165" s="25" t="s">
        <v>11</v>
      </c>
      <c r="K165" s="25" t="s">
        <v>11</v>
      </c>
      <c r="L165" s="25" t="s">
        <v>1721</v>
      </c>
      <c r="M165" s="25" t="s">
        <v>11</v>
      </c>
      <c r="N165" s="25" t="s">
        <v>11</v>
      </c>
      <c r="O165" s="25" t="s">
        <v>11</v>
      </c>
      <c r="P165" s="25" t="s">
        <v>11</v>
      </c>
      <c r="Q165" s="25" t="s">
        <v>11</v>
      </c>
      <c r="R165" s="25" t="s">
        <v>11</v>
      </c>
      <c r="S165" s="25" t="s">
        <v>11</v>
      </c>
      <c r="T165" s="25" t="s">
        <v>1726</v>
      </c>
      <c r="U165" s="25" t="s">
        <v>13</v>
      </c>
      <c r="V165" s="25" t="s">
        <v>11</v>
      </c>
      <c r="W165" s="25" t="s">
        <v>11</v>
      </c>
      <c r="X165" s="25">
        <v>0</v>
      </c>
      <c r="Y165" s="25" t="s">
        <v>11</v>
      </c>
      <c r="Z165" s="25" t="s">
        <v>1664</v>
      </c>
      <c r="AA165" s="25" t="s">
        <v>11</v>
      </c>
      <c r="AB165" s="25" t="s">
        <v>11</v>
      </c>
      <c r="AC165" s="25" t="s">
        <v>11</v>
      </c>
      <c r="AD165" s="25">
        <v>400</v>
      </c>
      <c r="AE165" s="25">
        <v>0</v>
      </c>
      <c r="AF165" s="25">
        <v>10650.16</v>
      </c>
      <c r="AG165" s="25" t="s">
        <v>5114</v>
      </c>
    </row>
    <row r="166" spans="1:33">
      <c r="A166" s="25" t="s">
        <v>2808</v>
      </c>
      <c r="B166" s="25" t="s">
        <v>2809</v>
      </c>
      <c r="C166" s="25" t="s">
        <v>1661</v>
      </c>
      <c r="D166" s="25" t="s">
        <v>11</v>
      </c>
      <c r="E166" s="25" t="s">
        <v>11</v>
      </c>
      <c r="F166" s="25" t="s">
        <v>11</v>
      </c>
      <c r="G166" s="25" t="s">
        <v>11</v>
      </c>
      <c r="H166" s="25" t="s">
        <v>2810</v>
      </c>
      <c r="I166" s="25" t="s">
        <v>11</v>
      </c>
      <c r="J166" s="25" t="s">
        <v>11</v>
      </c>
      <c r="K166" s="25" t="s">
        <v>2144</v>
      </c>
      <c r="L166" s="25" t="s">
        <v>1721</v>
      </c>
      <c r="M166" s="25" t="s">
        <v>11</v>
      </c>
      <c r="N166" s="25" t="s">
        <v>11</v>
      </c>
      <c r="O166" s="25" t="s">
        <v>11</v>
      </c>
      <c r="P166" s="25" t="s">
        <v>11</v>
      </c>
      <c r="Q166" s="25" t="s">
        <v>11</v>
      </c>
      <c r="R166" s="25" t="s">
        <v>11</v>
      </c>
      <c r="S166" s="25" t="s">
        <v>11</v>
      </c>
      <c r="T166" s="25" t="s">
        <v>2189</v>
      </c>
      <c r="U166" s="25" t="s">
        <v>18</v>
      </c>
      <c r="V166" s="25" t="s">
        <v>11</v>
      </c>
      <c r="W166" s="25" t="s">
        <v>11</v>
      </c>
      <c r="X166" s="25">
        <v>0</v>
      </c>
      <c r="Y166" s="25" t="s">
        <v>11</v>
      </c>
      <c r="Z166" s="25" t="s">
        <v>1809</v>
      </c>
      <c r="AA166" s="25" t="s">
        <v>1810</v>
      </c>
      <c r="AB166" s="25" t="s">
        <v>2051</v>
      </c>
      <c r="AC166" s="25" t="s">
        <v>11</v>
      </c>
      <c r="AD166" s="25">
        <v>0</v>
      </c>
      <c r="AE166" s="25">
        <v>0</v>
      </c>
      <c r="AF166" s="25">
        <v>0</v>
      </c>
      <c r="AG166" s="25" t="s">
        <v>7</v>
      </c>
    </row>
    <row r="167" spans="1:33">
      <c r="A167" s="25" t="s">
        <v>3764</v>
      </c>
      <c r="B167" s="25" t="s">
        <v>3765</v>
      </c>
      <c r="C167" s="25" t="s">
        <v>1661</v>
      </c>
      <c r="D167" s="25" t="s">
        <v>11</v>
      </c>
      <c r="E167" s="25" t="s">
        <v>11</v>
      </c>
      <c r="F167" s="25" t="s">
        <v>11</v>
      </c>
      <c r="G167" s="25" t="s">
        <v>11</v>
      </c>
      <c r="H167" s="25" t="s">
        <v>3766</v>
      </c>
      <c r="I167" s="25" t="s">
        <v>1672</v>
      </c>
      <c r="J167" s="25" t="s">
        <v>11</v>
      </c>
      <c r="K167" s="25" t="s">
        <v>1699</v>
      </c>
      <c r="L167" s="25" t="s">
        <v>1721</v>
      </c>
      <c r="M167" s="25" t="s">
        <v>11</v>
      </c>
      <c r="N167" s="25" t="s">
        <v>11</v>
      </c>
      <c r="O167" s="25" t="s">
        <v>11</v>
      </c>
      <c r="P167" s="25" t="s">
        <v>11</v>
      </c>
      <c r="Q167" s="25" t="s">
        <v>11</v>
      </c>
      <c r="R167" s="25" t="s">
        <v>11</v>
      </c>
      <c r="S167" s="25" t="s">
        <v>11</v>
      </c>
      <c r="T167" s="25" t="s">
        <v>3613</v>
      </c>
      <c r="U167" s="25" t="s">
        <v>1687</v>
      </c>
      <c r="V167" s="25" t="s">
        <v>11</v>
      </c>
      <c r="W167" s="25" t="s">
        <v>11</v>
      </c>
      <c r="X167" s="25">
        <v>0</v>
      </c>
      <c r="Y167" s="25" t="s">
        <v>11</v>
      </c>
      <c r="Z167" s="25" t="s">
        <v>1664</v>
      </c>
      <c r="AA167" s="25" t="s">
        <v>11</v>
      </c>
      <c r="AB167" s="25" t="s">
        <v>11</v>
      </c>
      <c r="AC167" s="25" t="s">
        <v>11</v>
      </c>
      <c r="AD167" s="25">
        <v>0</v>
      </c>
      <c r="AE167" s="25">
        <v>0</v>
      </c>
      <c r="AF167" s="25">
        <v>960</v>
      </c>
      <c r="AG167" s="25" t="s">
        <v>1160</v>
      </c>
    </row>
    <row r="168" spans="1:33">
      <c r="A168" s="25" t="s">
        <v>3471</v>
      </c>
      <c r="B168" s="25" t="s">
        <v>3472</v>
      </c>
      <c r="C168" s="25" t="s">
        <v>1666</v>
      </c>
      <c r="D168" s="25" t="s">
        <v>11</v>
      </c>
      <c r="E168" s="25" t="s">
        <v>11</v>
      </c>
      <c r="F168" s="25" t="s">
        <v>11</v>
      </c>
      <c r="G168" s="25" t="s">
        <v>11</v>
      </c>
      <c r="H168" s="25" t="s">
        <v>3473</v>
      </c>
      <c r="I168" s="25" t="s">
        <v>11</v>
      </c>
      <c r="J168" s="25" t="s">
        <v>11</v>
      </c>
      <c r="K168" s="25" t="s">
        <v>11</v>
      </c>
      <c r="L168" s="25" t="s">
        <v>1721</v>
      </c>
      <c r="M168" s="25" t="s">
        <v>11</v>
      </c>
      <c r="N168" s="25" t="s">
        <v>11</v>
      </c>
      <c r="O168" s="25" t="s">
        <v>11</v>
      </c>
      <c r="P168" s="25" t="s">
        <v>11</v>
      </c>
      <c r="Q168" s="25" t="s">
        <v>11</v>
      </c>
      <c r="R168" s="25" t="s">
        <v>11</v>
      </c>
      <c r="S168" s="25" t="s">
        <v>11</v>
      </c>
      <c r="T168" s="25" t="s">
        <v>1778</v>
      </c>
      <c r="U168" s="25" t="s">
        <v>15</v>
      </c>
      <c r="V168" s="25" t="s">
        <v>11</v>
      </c>
      <c r="W168" s="25" t="s">
        <v>11</v>
      </c>
      <c r="X168" s="25">
        <v>0</v>
      </c>
      <c r="Y168" s="25" t="s">
        <v>11</v>
      </c>
      <c r="Z168" s="25" t="s">
        <v>1664</v>
      </c>
      <c r="AA168" s="25" t="s">
        <v>11</v>
      </c>
      <c r="AB168" s="25" t="s">
        <v>11</v>
      </c>
      <c r="AC168" s="25" t="s">
        <v>11</v>
      </c>
      <c r="AD168" s="25">
        <v>1200</v>
      </c>
      <c r="AE168" s="25">
        <v>0</v>
      </c>
      <c r="AF168" s="25">
        <v>25144.26</v>
      </c>
      <c r="AG168" s="25" t="s">
        <v>5115</v>
      </c>
    </row>
    <row r="169" spans="1:33">
      <c r="A169" s="25" t="s">
        <v>2824</v>
      </c>
      <c r="B169" s="25" t="s">
        <v>2825</v>
      </c>
      <c r="C169" s="25" t="s">
        <v>1666</v>
      </c>
      <c r="D169" s="25" t="s">
        <v>11</v>
      </c>
      <c r="E169" s="25" t="s">
        <v>11</v>
      </c>
      <c r="F169" s="25" t="s">
        <v>11</v>
      </c>
      <c r="G169" s="25" t="s">
        <v>11</v>
      </c>
      <c r="H169" s="25" t="s">
        <v>2826</v>
      </c>
      <c r="I169" s="25" t="s">
        <v>1695</v>
      </c>
      <c r="J169" s="25" t="s">
        <v>11</v>
      </c>
      <c r="K169" s="25" t="s">
        <v>1760</v>
      </c>
      <c r="L169" s="25" t="s">
        <v>1721</v>
      </c>
      <c r="M169" s="25" t="s">
        <v>11</v>
      </c>
      <c r="N169" s="25" t="s">
        <v>11</v>
      </c>
      <c r="O169" s="25" t="s">
        <v>11</v>
      </c>
      <c r="P169" s="25" t="s">
        <v>11</v>
      </c>
      <c r="Q169" s="25" t="s">
        <v>2826</v>
      </c>
      <c r="R169" s="25" t="s">
        <v>11</v>
      </c>
      <c r="S169" s="25" t="s">
        <v>11</v>
      </c>
      <c r="T169" s="25" t="s">
        <v>2241</v>
      </c>
      <c r="U169" s="25" t="s">
        <v>1669</v>
      </c>
      <c r="V169" s="25" t="s">
        <v>11</v>
      </c>
      <c r="W169" s="25" t="s">
        <v>11</v>
      </c>
      <c r="X169" s="25">
        <v>0</v>
      </c>
      <c r="Y169" s="25" t="s">
        <v>11</v>
      </c>
      <c r="Z169" s="25" t="s">
        <v>1664</v>
      </c>
      <c r="AA169" s="25" t="s">
        <v>11</v>
      </c>
      <c r="AB169" s="25" t="s">
        <v>11</v>
      </c>
      <c r="AC169" s="25" t="s">
        <v>11</v>
      </c>
      <c r="AD169" s="25">
        <v>230</v>
      </c>
      <c r="AE169" s="25">
        <v>0</v>
      </c>
      <c r="AF169" s="25">
        <v>750</v>
      </c>
      <c r="AG169" s="25" t="s">
        <v>1670</v>
      </c>
    </row>
    <row r="170" spans="1:33">
      <c r="A170" s="25" t="s">
        <v>1959</v>
      </c>
      <c r="B170" s="25" t="s">
        <v>1960</v>
      </c>
      <c r="C170" s="25" t="s">
        <v>1661</v>
      </c>
      <c r="D170" s="25" t="s">
        <v>11</v>
      </c>
      <c r="E170" s="25" t="s">
        <v>11</v>
      </c>
      <c r="F170" s="25" t="s">
        <v>11</v>
      </c>
      <c r="G170" s="25" t="s">
        <v>11</v>
      </c>
      <c r="H170" s="25" t="s">
        <v>1961</v>
      </c>
      <c r="I170" s="25" t="s">
        <v>11</v>
      </c>
      <c r="J170" s="25" t="s">
        <v>11</v>
      </c>
      <c r="K170" s="25" t="s">
        <v>1962</v>
      </c>
      <c r="L170" s="25" t="s">
        <v>1963</v>
      </c>
      <c r="M170" s="25" t="s">
        <v>11</v>
      </c>
      <c r="N170" s="25" t="s">
        <v>11</v>
      </c>
      <c r="O170" s="25" t="s">
        <v>11</v>
      </c>
      <c r="P170" s="25" t="s">
        <v>11</v>
      </c>
      <c r="Q170" s="25" t="s">
        <v>11</v>
      </c>
      <c r="R170" s="25" t="s">
        <v>11</v>
      </c>
      <c r="S170" s="25" t="s">
        <v>11</v>
      </c>
      <c r="T170" s="25" t="s">
        <v>1766</v>
      </c>
      <c r="U170" s="25" t="s">
        <v>12</v>
      </c>
      <c r="V170" s="25" t="s">
        <v>11</v>
      </c>
      <c r="W170" s="25" t="s">
        <v>11</v>
      </c>
      <c r="X170" s="25">
        <v>0</v>
      </c>
      <c r="Y170" s="25" t="s">
        <v>11</v>
      </c>
      <c r="Z170" s="25" t="s">
        <v>1664</v>
      </c>
      <c r="AA170" s="25" t="s">
        <v>11</v>
      </c>
      <c r="AB170" s="25" t="s">
        <v>11</v>
      </c>
      <c r="AC170" s="25" t="s">
        <v>11</v>
      </c>
      <c r="AD170" s="25">
        <v>0</v>
      </c>
      <c r="AE170" s="25">
        <v>0</v>
      </c>
      <c r="AF170" s="25">
        <v>0</v>
      </c>
      <c r="AG170" s="25" t="s">
        <v>7</v>
      </c>
    </row>
    <row r="171" spans="1:33">
      <c r="A171" s="25" t="s">
        <v>1879</v>
      </c>
      <c r="B171" s="25" t="s">
        <v>1880</v>
      </c>
      <c r="C171" s="25" t="s">
        <v>1661</v>
      </c>
      <c r="D171" s="25" t="s">
        <v>11</v>
      </c>
      <c r="E171" s="25" t="s">
        <v>11</v>
      </c>
      <c r="F171" s="25" t="s">
        <v>11</v>
      </c>
      <c r="G171" s="25" t="s">
        <v>11</v>
      </c>
      <c r="H171" s="25" t="s">
        <v>1881</v>
      </c>
      <c r="I171" s="25" t="s">
        <v>11</v>
      </c>
      <c r="J171" s="25" t="s">
        <v>11</v>
      </c>
      <c r="K171" s="25" t="s">
        <v>11</v>
      </c>
      <c r="L171" s="25" t="s">
        <v>1721</v>
      </c>
      <c r="M171" s="25" t="s">
        <v>11</v>
      </c>
      <c r="N171" s="25" t="s">
        <v>11</v>
      </c>
      <c r="O171" s="25" t="s">
        <v>11</v>
      </c>
      <c r="P171" s="25" t="s">
        <v>11</v>
      </c>
      <c r="Q171" s="25" t="s">
        <v>11</v>
      </c>
      <c r="R171" s="25" t="s">
        <v>11</v>
      </c>
      <c r="S171" s="25" t="s">
        <v>11</v>
      </c>
      <c r="T171" s="25" t="s">
        <v>1726</v>
      </c>
      <c r="U171" s="25" t="s">
        <v>10</v>
      </c>
      <c r="V171" s="25" t="s">
        <v>11</v>
      </c>
      <c r="W171" s="25" t="s">
        <v>11</v>
      </c>
      <c r="X171" s="25">
        <v>0</v>
      </c>
      <c r="Y171" s="25" t="s">
        <v>11</v>
      </c>
      <c r="Z171" s="25" t="s">
        <v>1664</v>
      </c>
      <c r="AA171" s="25" t="s">
        <v>11</v>
      </c>
      <c r="AB171" s="25" t="s">
        <v>11</v>
      </c>
      <c r="AC171" s="25" t="s">
        <v>11</v>
      </c>
      <c r="AD171" s="25">
        <v>0</v>
      </c>
      <c r="AE171" s="25">
        <v>0</v>
      </c>
      <c r="AF171" s="25">
        <v>33600</v>
      </c>
      <c r="AG171" s="25" t="s">
        <v>5116</v>
      </c>
    </row>
    <row r="172" spans="1:33">
      <c r="A172" s="25" t="s">
        <v>2793</v>
      </c>
      <c r="B172" s="25" t="s">
        <v>2794</v>
      </c>
      <c r="C172" s="25" t="s">
        <v>1666</v>
      </c>
      <c r="D172" s="25" t="s">
        <v>11</v>
      </c>
      <c r="E172" s="25" t="s">
        <v>11</v>
      </c>
      <c r="F172" s="25" t="s">
        <v>11</v>
      </c>
      <c r="G172" s="25" t="s">
        <v>11</v>
      </c>
      <c r="H172" s="25" t="s">
        <v>2795</v>
      </c>
      <c r="I172" s="25" t="s">
        <v>11</v>
      </c>
      <c r="J172" s="25" t="s">
        <v>11</v>
      </c>
      <c r="K172" s="25" t="s">
        <v>11</v>
      </c>
      <c r="L172" s="25" t="s">
        <v>1721</v>
      </c>
      <c r="M172" s="25" t="s">
        <v>11</v>
      </c>
      <c r="N172" s="25" t="s">
        <v>11</v>
      </c>
      <c r="O172" s="25" t="s">
        <v>11</v>
      </c>
      <c r="P172" s="25" t="s">
        <v>11</v>
      </c>
      <c r="Q172" s="25" t="s">
        <v>11</v>
      </c>
      <c r="R172" s="25" t="s">
        <v>11</v>
      </c>
      <c r="S172" s="25" t="s">
        <v>11</v>
      </c>
      <c r="T172" s="25" t="s">
        <v>1786</v>
      </c>
      <c r="U172" s="25" t="s">
        <v>17</v>
      </c>
      <c r="V172" s="25" t="s">
        <v>11</v>
      </c>
      <c r="W172" s="25" t="s">
        <v>11</v>
      </c>
      <c r="X172" s="25">
        <v>0</v>
      </c>
      <c r="Y172" s="25" t="s">
        <v>11</v>
      </c>
      <c r="Z172" s="25" t="s">
        <v>1664</v>
      </c>
      <c r="AA172" s="25" t="s">
        <v>11</v>
      </c>
      <c r="AB172" s="25" t="s">
        <v>11</v>
      </c>
      <c r="AC172" s="25" t="s">
        <v>11</v>
      </c>
      <c r="AD172" s="25">
        <v>0</v>
      </c>
      <c r="AE172" s="25">
        <v>0</v>
      </c>
      <c r="AF172" s="25">
        <v>1300.6199999999999</v>
      </c>
      <c r="AG172" s="25" t="s">
        <v>5117</v>
      </c>
    </row>
    <row r="173" spans="1:33">
      <c r="A173" s="25" t="s">
        <v>3332</v>
      </c>
      <c r="B173" s="25" t="s">
        <v>3333</v>
      </c>
      <c r="C173" s="25" t="s">
        <v>1661</v>
      </c>
      <c r="D173" s="25" t="s">
        <v>11</v>
      </c>
      <c r="E173" s="25" t="s">
        <v>11</v>
      </c>
      <c r="F173" s="25" t="s">
        <v>3334</v>
      </c>
      <c r="G173" s="25" t="s">
        <v>1730</v>
      </c>
      <c r="H173" s="25" t="s">
        <v>3335</v>
      </c>
      <c r="I173" s="25" t="s">
        <v>1672</v>
      </c>
      <c r="J173" s="25" t="s">
        <v>1721</v>
      </c>
      <c r="K173" s="25" t="s">
        <v>2942</v>
      </c>
      <c r="L173" s="25" t="s">
        <v>1721</v>
      </c>
      <c r="M173" s="25" t="s">
        <v>11</v>
      </c>
      <c r="N173" s="25" t="s">
        <v>11</v>
      </c>
      <c r="O173" s="25" t="s">
        <v>11</v>
      </c>
      <c r="P173" s="25" t="s">
        <v>11</v>
      </c>
      <c r="Q173" s="25" t="s">
        <v>3335</v>
      </c>
      <c r="R173" s="25" t="s">
        <v>11</v>
      </c>
      <c r="S173" s="25" t="s">
        <v>11</v>
      </c>
      <c r="T173" s="25" t="s">
        <v>1726</v>
      </c>
      <c r="U173" s="25" t="s">
        <v>16</v>
      </c>
      <c r="V173" s="25" t="s">
        <v>119</v>
      </c>
      <c r="W173" s="25" t="s">
        <v>11</v>
      </c>
      <c r="X173" s="25">
        <v>0</v>
      </c>
      <c r="Y173" s="25" t="s">
        <v>11</v>
      </c>
      <c r="Z173" s="25" t="s">
        <v>1664</v>
      </c>
      <c r="AA173" s="25" t="s">
        <v>11</v>
      </c>
      <c r="AB173" s="25" t="s">
        <v>11</v>
      </c>
      <c r="AC173" s="25" t="s">
        <v>11</v>
      </c>
      <c r="AD173" s="25">
        <v>280</v>
      </c>
      <c r="AE173" s="25">
        <v>0</v>
      </c>
      <c r="AF173" s="25">
        <v>3316</v>
      </c>
      <c r="AG173" s="25" t="s">
        <v>1738</v>
      </c>
    </row>
    <row r="174" spans="1:33">
      <c r="A174" s="25" t="s">
        <v>3820</v>
      </c>
      <c r="B174" s="25" t="s">
        <v>3821</v>
      </c>
      <c r="C174" s="25" t="s">
        <v>1661</v>
      </c>
      <c r="D174" s="25" t="s">
        <v>11</v>
      </c>
      <c r="E174" s="25" t="s">
        <v>11</v>
      </c>
      <c r="F174" s="25" t="s">
        <v>11</v>
      </c>
      <c r="G174" s="25" t="s">
        <v>11</v>
      </c>
      <c r="H174" s="25" t="s">
        <v>3822</v>
      </c>
      <c r="I174" s="25" t="s">
        <v>3823</v>
      </c>
      <c r="J174" s="25" t="s">
        <v>1721</v>
      </c>
      <c r="K174" s="25" t="s">
        <v>1971</v>
      </c>
      <c r="L174" s="25" t="s">
        <v>1721</v>
      </c>
      <c r="M174" s="25" t="s">
        <v>11</v>
      </c>
      <c r="N174" s="25" t="s">
        <v>11</v>
      </c>
      <c r="O174" s="25" t="s">
        <v>11</v>
      </c>
      <c r="P174" s="25" t="s">
        <v>11</v>
      </c>
      <c r="Q174" s="25" t="s">
        <v>11</v>
      </c>
      <c r="R174" s="25" t="s">
        <v>11</v>
      </c>
      <c r="S174" s="25" t="s">
        <v>11</v>
      </c>
      <c r="T174" s="25" t="s">
        <v>1737</v>
      </c>
      <c r="U174" s="25" t="s">
        <v>1687</v>
      </c>
      <c r="V174" s="25" t="s">
        <v>11</v>
      </c>
      <c r="W174" s="25" t="s">
        <v>11</v>
      </c>
      <c r="X174" s="25">
        <v>0</v>
      </c>
      <c r="Y174" s="25" t="s">
        <v>11</v>
      </c>
      <c r="Z174" s="25" t="s">
        <v>1664</v>
      </c>
      <c r="AA174" s="25" t="s">
        <v>11</v>
      </c>
      <c r="AB174" s="25" t="s">
        <v>11</v>
      </c>
      <c r="AC174" s="25" t="s">
        <v>11</v>
      </c>
      <c r="AD174" s="25">
        <v>0</v>
      </c>
      <c r="AE174" s="25">
        <v>0</v>
      </c>
      <c r="AF174" s="25">
        <v>760</v>
      </c>
      <c r="AG174" s="25" t="s">
        <v>1161</v>
      </c>
    </row>
    <row r="175" spans="1:33">
      <c r="A175" s="25" t="s">
        <v>3554</v>
      </c>
      <c r="B175" s="25" t="s">
        <v>3555</v>
      </c>
      <c r="C175" s="25" t="s">
        <v>1666</v>
      </c>
      <c r="D175" s="25" t="s">
        <v>11</v>
      </c>
      <c r="E175" s="25" t="s">
        <v>11</v>
      </c>
      <c r="F175" s="25" t="s">
        <v>11</v>
      </c>
      <c r="G175" s="25" t="s">
        <v>11</v>
      </c>
      <c r="H175" s="25" t="s">
        <v>3510</v>
      </c>
      <c r="I175" s="25" t="s">
        <v>11</v>
      </c>
      <c r="J175" s="25" t="s">
        <v>11</v>
      </c>
      <c r="K175" s="25" t="s">
        <v>11</v>
      </c>
      <c r="L175" s="25" t="s">
        <v>1721</v>
      </c>
      <c r="M175" s="25" t="s">
        <v>11</v>
      </c>
      <c r="N175" s="25" t="s">
        <v>11</v>
      </c>
      <c r="O175" s="25" t="s">
        <v>11</v>
      </c>
      <c r="P175" s="25" t="s">
        <v>11</v>
      </c>
      <c r="Q175" s="25" t="s">
        <v>11</v>
      </c>
      <c r="R175" s="25" t="s">
        <v>11</v>
      </c>
      <c r="S175" s="25" t="s">
        <v>11</v>
      </c>
      <c r="T175" s="25" t="s">
        <v>1726</v>
      </c>
      <c r="U175" s="25" t="s">
        <v>12</v>
      </c>
      <c r="V175" s="25" t="s">
        <v>11</v>
      </c>
      <c r="W175" s="25" t="s">
        <v>11</v>
      </c>
      <c r="X175" s="25">
        <v>0</v>
      </c>
      <c r="Y175" s="25" t="s">
        <v>11</v>
      </c>
      <c r="Z175" s="25" t="s">
        <v>1664</v>
      </c>
      <c r="AA175" s="25" t="s">
        <v>11</v>
      </c>
      <c r="AB175" s="25" t="s">
        <v>11</v>
      </c>
      <c r="AC175" s="25" t="s">
        <v>11</v>
      </c>
      <c r="AD175" s="25">
        <v>0</v>
      </c>
      <c r="AE175" s="25">
        <v>0</v>
      </c>
      <c r="AF175" s="25">
        <v>32549.98</v>
      </c>
      <c r="AG175" s="25" t="s">
        <v>5118</v>
      </c>
    </row>
    <row r="176" spans="1:33">
      <c r="A176" s="25" t="s">
        <v>1779</v>
      </c>
      <c r="B176" s="25" t="s">
        <v>1780</v>
      </c>
      <c r="C176" s="25" t="s">
        <v>1661</v>
      </c>
      <c r="D176" s="25" t="s">
        <v>11</v>
      </c>
      <c r="E176" s="25" t="s">
        <v>11</v>
      </c>
      <c r="F176" s="25" t="s">
        <v>11</v>
      </c>
      <c r="G176" s="25" t="s">
        <v>11</v>
      </c>
      <c r="H176" s="25" t="s">
        <v>1781</v>
      </c>
      <c r="I176" s="25" t="s">
        <v>1672</v>
      </c>
      <c r="J176" s="25" t="s">
        <v>1721</v>
      </c>
      <c r="K176" s="25" t="s">
        <v>1782</v>
      </c>
      <c r="L176" s="25" t="s">
        <v>1721</v>
      </c>
      <c r="M176" s="25" t="s">
        <v>11</v>
      </c>
      <c r="N176" s="25" t="s">
        <v>11</v>
      </c>
      <c r="O176" s="25" t="s">
        <v>11</v>
      </c>
      <c r="P176" s="25" t="s">
        <v>11</v>
      </c>
      <c r="Q176" s="25" t="s">
        <v>11</v>
      </c>
      <c r="R176" s="25" t="s">
        <v>11</v>
      </c>
      <c r="S176" s="25" t="s">
        <v>11</v>
      </c>
      <c r="T176" s="25" t="s">
        <v>1742</v>
      </c>
      <c r="U176" s="25" t="s">
        <v>1687</v>
      </c>
      <c r="V176" s="25" t="s">
        <v>11</v>
      </c>
      <c r="W176" s="25" t="s">
        <v>11</v>
      </c>
      <c r="X176" s="25">
        <v>0</v>
      </c>
      <c r="Y176" s="25" t="s">
        <v>11</v>
      </c>
      <c r="Z176" s="25" t="s">
        <v>1664</v>
      </c>
      <c r="AA176" s="25" t="s">
        <v>11</v>
      </c>
      <c r="AB176" s="25" t="s">
        <v>11</v>
      </c>
      <c r="AC176" s="25" t="s">
        <v>11</v>
      </c>
      <c r="AD176" s="25">
        <v>0</v>
      </c>
      <c r="AE176" s="25">
        <v>0</v>
      </c>
      <c r="AF176" s="25">
        <v>960</v>
      </c>
      <c r="AG176" s="25" t="s">
        <v>1160</v>
      </c>
    </row>
    <row r="177" spans="1:33">
      <c r="A177" s="25" t="s">
        <v>3248</v>
      </c>
      <c r="B177" s="25" t="s">
        <v>3249</v>
      </c>
      <c r="C177" s="25" t="s">
        <v>1661</v>
      </c>
      <c r="D177" s="25" t="s">
        <v>11</v>
      </c>
      <c r="E177" s="25" t="s">
        <v>11</v>
      </c>
      <c r="F177" s="25" t="s">
        <v>11</v>
      </c>
      <c r="G177" s="25" t="s">
        <v>11</v>
      </c>
      <c r="H177" s="25" t="s">
        <v>3250</v>
      </c>
      <c r="I177" s="25" t="s">
        <v>11</v>
      </c>
      <c r="J177" s="25" t="s">
        <v>11</v>
      </c>
      <c r="K177" s="25" t="s">
        <v>11</v>
      </c>
      <c r="L177" s="25" t="s">
        <v>1721</v>
      </c>
      <c r="M177" s="25" t="s">
        <v>11</v>
      </c>
      <c r="N177" s="25" t="s">
        <v>11</v>
      </c>
      <c r="O177" s="25" t="s">
        <v>11</v>
      </c>
      <c r="P177" s="25" t="s">
        <v>11</v>
      </c>
      <c r="Q177" s="25" t="s">
        <v>11</v>
      </c>
      <c r="R177" s="25" t="s">
        <v>11</v>
      </c>
      <c r="S177" s="25" t="s">
        <v>11</v>
      </c>
      <c r="T177" s="25" t="s">
        <v>1726</v>
      </c>
      <c r="U177" s="25" t="s">
        <v>10</v>
      </c>
      <c r="V177" s="25" t="s">
        <v>11</v>
      </c>
      <c r="W177" s="25" t="s">
        <v>11</v>
      </c>
      <c r="X177" s="25">
        <v>0</v>
      </c>
      <c r="Y177" s="25" t="s">
        <v>11</v>
      </c>
      <c r="Z177" s="25" t="s">
        <v>1664</v>
      </c>
      <c r="AA177" s="25" t="s">
        <v>11</v>
      </c>
      <c r="AB177" s="25" t="s">
        <v>11</v>
      </c>
      <c r="AC177" s="25" t="s">
        <v>11</v>
      </c>
      <c r="AD177" s="25">
        <v>0</v>
      </c>
      <c r="AE177" s="25">
        <v>0</v>
      </c>
      <c r="AF177" s="25">
        <v>2300.5</v>
      </c>
      <c r="AG177" s="25" t="s">
        <v>5119</v>
      </c>
    </row>
    <row r="178" spans="1:33">
      <c r="A178" s="25" t="s">
        <v>2186</v>
      </c>
      <c r="B178" s="25" t="s">
        <v>2187</v>
      </c>
      <c r="C178" s="25" t="s">
        <v>1661</v>
      </c>
      <c r="D178" s="25" t="s">
        <v>11</v>
      </c>
      <c r="E178" s="25" t="s">
        <v>11</v>
      </c>
      <c r="F178" s="25" t="s">
        <v>11</v>
      </c>
      <c r="G178" s="25" t="s">
        <v>11</v>
      </c>
      <c r="H178" s="25" t="s">
        <v>2188</v>
      </c>
      <c r="I178" s="25" t="s">
        <v>11</v>
      </c>
      <c r="J178" s="25" t="s">
        <v>11</v>
      </c>
      <c r="K178" s="25" t="s">
        <v>11</v>
      </c>
      <c r="L178" s="25" t="s">
        <v>1721</v>
      </c>
      <c r="M178" s="25" t="s">
        <v>11</v>
      </c>
      <c r="N178" s="25" t="s">
        <v>11</v>
      </c>
      <c r="O178" s="25" t="s">
        <v>11</v>
      </c>
      <c r="P178" s="25" t="s">
        <v>11</v>
      </c>
      <c r="Q178" s="25" t="s">
        <v>11</v>
      </c>
      <c r="R178" s="25" t="s">
        <v>11</v>
      </c>
      <c r="S178" s="25" t="s">
        <v>11</v>
      </c>
      <c r="T178" s="25" t="s">
        <v>2189</v>
      </c>
      <c r="U178" s="25" t="s">
        <v>12</v>
      </c>
      <c r="V178" s="25" t="s">
        <v>11</v>
      </c>
      <c r="W178" s="25" t="s">
        <v>11</v>
      </c>
      <c r="X178" s="25">
        <v>0</v>
      </c>
      <c r="Y178" s="25" t="s">
        <v>11</v>
      </c>
      <c r="Z178" s="25" t="s">
        <v>1664</v>
      </c>
      <c r="AA178" s="25" t="s">
        <v>11</v>
      </c>
      <c r="AB178" s="25" t="s">
        <v>11</v>
      </c>
      <c r="AC178" s="25" t="s">
        <v>11</v>
      </c>
      <c r="AD178" s="25">
        <v>0</v>
      </c>
      <c r="AE178" s="25">
        <v>0</v>
      </c>
      <c r="AF178" s="25">
        <v>19687.5</v>
      </c>
      <c r="AG178" s="25" t="s">
        <v>5120</v>
      </c>
    </row>
    <row r="179" spans="1:33">
      <c r="A179" s="25" t="s">
        <v>1923</v>
      </c>
      <c r="B179" s="25" t="s">
        <v>1924</v>
      </c>
      <c r="C179" s="25" t="s">
        <v>1666</v>
      </c>
      <c r="D179" s="25" t="s">
        <v>11</v>
      </c>
      <c r="E179" s="25" t="s">
        <v>11</v>
      </c>
      <c r="F179" s="25" t="s">
        <v>11</v>
      </c>
      <c r="G179" s="25" t="s">
        <v>11</v>
      </c>
      <c r="H179" s="25" t="s">
        <v>1925</v>
      </c>
      <c r="I179" s="25" t="s">
        <v>11</v>
      </c>
      <c r="J179" s="25" t="s">
        <v>11</v>
      </c>
      <c r="K179" s="25" t="s">
        <v>11</v>
      </c>
      <c r="L179" s="25" t="s">
        <v>1721</v>
      </c>
      <c r="M179" s="25" t="s">
        <v>11</v>
      </c>
      <c r="N179" s="25" t="s">
        <v>11</v>
      </c>
      <c r="O179" s="25" t="s">
        <v>11</v>
      </c>
      <c r="P179" s="25" t="s">
        <v>11</v>
      </c>
      <c r="Q179" s="25" t="s">
        <v>11</v>
      </c>
      <c r="R179" s="25" t="s">
        <v>11</v>
      </c>
      <c r="S179" s="25" t="s">
        <v>11</v>
      </c>
      <c r="T179" s="25" t="s">
        <v>1726</v>
      </c>
      <c r="U179" s="25" t="s">
        <v>13</v>
      </c>
      <c r="V179" s="25" t="s">
        <v>11</v>
      </c>
      <c r="W179" s="25" t="s">
        <v>11</v>
      </c>
      <c r="X179" s="25">
        <v>0</v>
      </c>
      <c r="Y179" s="25" t="s">
        <v>11</v>
      </c>
      <c r="Z179" s="25" t="s">
        <v>1809</v>
      </c>
      <c r="AA179" s="25" t="s">
        <v>1684</v>
      </c>
      <c r="AB179" s="25" t="s">
        <v>1926</v>
      </c>
      <c r="AC179" s="25" t="s">
        <v>11</v>
      </c>
      <c r="AD179" s="25">
        <v>0</v>
      </c>
      <c r="AE179" s="25">
        <v>0</v>
      </c>
      <c r="AF179" s="25">
        <v>0</v>
      </c>
      <c r="AG179" s="25" t="s">
        <v>7</v>
      </c>
    </row>
    <row r="180" spans="1:33">
      <c r="A180" s="25" t="s">
        <v>2991</v>
      </c>
      <c r="B180" s="25" t="s">
        <v>2992</v>
      </c>
      <c r="C180" s="25" t="s">
        <v>1666</v>
      </c>
      <c r="D180" s="25" t="s">
        <v>11</v>
      </c>
      <c r="E180" s="25" t="s">
        <v>11</v>
      </c>
      <c r="F180" s="25" t="s">
        <v>2993</v>
      </c>
      <c r="G180" s="25" t="s">
        <v>1730</v>
      </c>
      <c r="H180" s="25" t="s">
        <v>2994</v>
      </c>
      <c r="I180" s="25" t="s">
        <v>1672</v>
      </c>
      <c r="J180" s="25" t="s">
        <v>11</v>
      </c>
      <c r="K180" s="25" t="s">
        <v>1922</v>
      </c>
      <c r="L180" s="25" t="s">
        <v>1721</v>
      </c>
      <c r="M180" s="25" t="s">
        <v>11</v>
      </c>
      <c r="N180" s="25" t="s">
        <v>11</v>
      </c>
      <c r="O180" s="25" t="s">
        <v>11</v>
      </c>
      <c r="P180" s="25" t="s">
        <v>11</v>
      </c>
      <c r="Q180" s="25" t="s">
        <v>2994</v>
      </c>
      <c r="R180" s="25" t="s">
        <v>11</v>
      </c>
      <c r="S180" s="25" t="s">
        <v>11</v>
      </c>
      <c r="T180" s="25" t="s">
        <v>1726</v>
      </c>
      <c r="U180" s="25" t="s">
        <v>16</v>
      </c>
      <c r="V180" s="25" t="s">
        <v>11</v>
      </c>
      <c r="W180" s="25" t="s">
        <v>11</v>
      </c>
      <c r="X180" s="25">
        <v>0</v>
      </c>
      <c r="Y180" s="25" t="s">
        <v>11</v>
      </c>
      <c r="Z180" s="25" t="s">
        <v>1664</v>
      </c>
      <c r="AA180" s="25" t="s">
        <v>11</v>
      </c>
      <c r="AB180" s="25" t="s">
        <v>11</v>
      </c>
      <c r="AC180" s="25" t="s">
        <v>11</v>
      </c>
      <c r="AD180" s="25">
        <v>0</v>
      </c>
      <c r="AE180" s="25">
        <v>0</v>
      </c>
      <c r="AF180" s="25">
        <v>3316</v>
      </c>
      <c r="AG180" s="25" t="s">
        <v>1162</v>
      </c>
    </row>
    <row r="181" spans="1:33">
      <c r="A181" s="25" t="s">
        <v>3430</v>
      </c>
      <c r="B181" s="25" t="s">
        <v>3431</v>
      </c>
      <c r="C181" s="25" t="s">
        <v>1666</v>
      </c>
      <c r="D181" s="25" t="s">
        <v>11</v>
      </c>
      <c r="E181" s="25" t="s">
        <v>11</v>
      </c>
      <c r="F181" s="25" t="s">
        <v>11</v>
      </c>
      <c r="G181" s="25" t="s">
        <v>11</v>
      </c>
      <c r="H181" s="25" t="s">
        <v>3432</v>
      </c>
      <c r="I181" s="25" t="s">
        <v>11</v>
      </c>
      <c r="J181" s="25" t="s">
        <v>11</v>
      </c>
      <c r="K181" s="25" t="s">
        <v>11</v>
      </c>
      <c r="L181" s="25" t="s">
        <v>1721</v>
      </c>
      <c r="M181" s="25" t="s">
        <v>11</v>
      </c>
      <c r="N181" s="25" t="s">
        <v>11</v>
      </c>
      <c r="O181" s="25" t="s">
        <v>11</v>
      </c>
      <c r="P181" s="25" t="s">
        <v>11</v>
      </c>
      <c r="Q181" s="25" t="s">
        <v>11</v>
      </c>
      <c r="R181" s="25" t="s">
        <v>11</v>
      </c>
      <c r="S181" s="25" t="s">
        <v>11</v>
      </c>
      <c r="T181" s="25" t="s">
        <v>1726</v>
      </c>
      <c r="U181" s="25" t="s">
        <v>10</v>
      </c>
      <c r="V181" s="25" t="s">
        <v>11</v>
      </c>
      <c r="W181" s="25" t="s">
        <v>11</v>
      </c>
      <c r="X181" s="25">
        <v>0</v>
      </c>
      <c r="Y181" s="25" t="s">
        <v>11</v>
      </c>
      <c r="Z181" s="25" t="s">
        <v>1664</v>
      </c>
      <c r="AA181" s="25" t="s">
        <v>11</v>
      </c>
      <c r="AB181" s="25" t="s">
        <v>11</v>
      </c>
      <c r="AC181" s="25" t="s">
        <v>11</v>
      </c>
      <c r="AD181" s="25">
        <v>0</v>
      </c>
      <c r="AE181" s="25">
        <v>0</v>
      </c>
      <c r="AF181" s="25">
        <v>29925</v>
      </c>
      <c r="AG181" s="25" t="s">
        <v>5121</v>
      </c>
    </row>
    <row r="182" spans="1:33">
      <c r="A182" s="25" t="s">
        <v>2750</v>
      </c>
      <c r="B182" s="25" t="s">
        <v>2751</v>
      </c>
      <c r="C182" s="25" t="s">
        <v>1661</v>
      </c>
      <c r="D182" s="25" t="s">
        <v>11</v>
      </c>
      <c r="E182" s="25" t="s">
        <v>11</v>
      </c>
      <c r="F182" s="25" t="s">
        <v>11</v>
      </c>
      <c r="G182" s="25" t="s">
        <v>11</v>
      </c>
      <c r="H182" s="25" t="s">
        <v>2752</v>
      </c>
      <c r="I182" s="25" t="s">
        <v>11</v>
      </c>
      <c r="J182" s="25" t="s">
        <v>11</v>
      </c>
      <c r="K182" s="25" t="s">
        <v>11</v>
      </c>
      <c r="L182" s="25" t="s">
        <v>1721</v>
      </c>
      <c r="M182" s="25" t="s">
        <v>11</v>
      </c>
      <c r="N182" s="25" t="s">
        <v>11</v>
      </c>
      <c r="O182" s="25" t="s">
        <v>11</v>
      </c>
      <c r="P182" s="25" t="s">
        <v>11</v>
      </c>
      <c r="Q182" s="25" t="s">
        <v>11</v>
      </c>
      <c r="R182" s="25" t="s">
        <v>11</v>
      </c>
      <c r="S182" s="25" t="s">
        <v>11</v>
      </c>
      <c r="T182" s="25" t="s">
        <v>1766</v>
      </c>
      <c r="U182" s="25" t="s">
        <v>14</v>
      </c>
      <c r="V182" s="25" t="s">
        <v>11</v>
      </c>
      <c r="W182" s="25" t="s">
        <v>11</v>
      </c>
      <c r="X182" s="25">
        <v>0</v>
      </c>
      <c r="Y182" s="25" t="s">
        <v>11</v>
      </c>
      <c r="Z182" s="25" t="s">
        <v>1664</v>
      </c>
      <c r="AA182" s="25" t="s">
        <v>11</v>
      </c>
      <c r="AB182" s="25" t="s">
        <v>11</v>
      </c>
      <c r="AC182" s="25" t="s">
        <v>11</v>
      </c>
      <c r="AD182" s="25">
        <v>0</v>
      </c>
      <c r="AE182" s="25">
        <v>0</v>
      </c>
      <c r="AF182" s="25">
        <v>16454.099999999999</v>
      </c>
      <c r="AG182" s="25" t="s">
        <v>5122</v>
      </c>
    </row>
    <row r="183" spans="1:33">
      <c r="A183" s="25" t="s">
        <v>1985</v>
      </c>
      <c r="B183" s="25" t="s">
        <v>1986</v>
      </c>
      <c r="C183" s="25" t="s">
        <v>1661</v>
      </c>
      <c r="D183" s="25" t="s">
        <v>11</v>
      </c>
      <c r="E183" s="25" t="s">
        <v>11</v>
      </c>
      <c r="F183" s="25" t="s">
        <v>11</v>
      </c>
      <c r="G183" s="25" t="s">
        <v>11</v>
      </c>
      <c r="H183" s="25" t="s">
        <v>1987</v>
      </c>
      <c r="I183" s="25" t="s">
        <v>11</v>
      </c>
      <c r="J183" s="25" t="s">
        <v>11</v>
      </c>
      <c r="K183" s="25" t="s">
        <v>11</v>
      </c>
      <c r="L183" s="25" t="s">
        <v>1721</v>
      </c>
      <c r="M183" s="25" t="s">
        <v>11</v>
      </c>
      <c r="N183" s="25" t="s">
        <v>11</v>
      </c>
      <c r="O183" s="25" t="s">
        <v>11</v>
      </c>
      <c r="P183" s="25" t="s">
        <v>11</v>
      </c>
      <c r="Q183" s="25" t="s">
        <v>11</v>
      </c>
      <c r="R183" s="25" t="s">
        <v>11</v>
      </c>
      <c r="S183" s="25" t="s">
        <v>11</v>
      </c>
      <c r="T183" s="25" t="s">
        <v>1935</v>
      </c>
      <c r="U183" s="25" t="s">
        <v>14</v>
      </c>
      <c r="V183" s="25" t="s">
        <v>11</v>
      </c>
      <c r="W183" s="25" t="s">
        <v>11</v>
      </c>
      <c r="X183" s="25">
        <v>0</v>
      </c>
      <c r="Y183" s="25" t="s">
        <v>11</v>
      </c>
      <c r="Z183" s="25" t="s">
        <v>1664</v>
      </c>
      <c r="AA183" s="25" t="s">
        <v>11</v>
      </c>
      <c r="AB183" s="25" t="s">
        <v>11</v>
      </c>
      <c r="AC183" s="25" t="s">
        <v>11</v>
      </c>
      <c r="AD183" s="25">
        <v>0</v>
      </c>
      <c r="AE183" s="25">
        <v>0</v>
      </c>
      <c r="AF183" s="25">
        <v>13702.5</v>
      </c>
      <c r="AG183" s="25" t="s">
        <v>5123</v>
      </c>
    </row>
    <row r="184" spans="1:33">
      <c r="A184" s="25" t="s">
        <v>2464</v>
      </c>
      <c r="B184" s="25" t="s">
        <v>2465</v>
      </c>
      <c r="C184" s="25" t="s">
        <v>1661</v>
      </c>
      <c r="D184" s="25" t="s">
        <v>11</v>
      </c>
      <c r="E184" s="25" t="s">
        <v>11</v>
      </c>
      <c r="F184" s="25" t="s">
        <v>11</v>
      </c>
      <c r="G184" s="25" t="s">
        <v>11</v>
      </c>
      <c r="H184" s="25" t="s">
        <v>2466</v>
      </c>
      <c r="I184" s="25" t="s">
        <v>1694</v>
      </c>
      <c r="J184" s="25" t="s">
        <v>11</v>
      </c>
      <c r="K184" s="25" t="s">
        <v>1683</v>
      </c>
      <c r="L184" s="25" t="s">
        <v>1721</v>
      </c>
      <c r="M184" s="25" t="s">
        <v>11</v>
      </c>
      <c r="N184" s="25" t="s">
        <v>11</v>
      </c>
      <c r="O184" s="25" t="s">
        <v>11</v>
      </c>
      <c r="P184" s="25" t="s">
        <v>11</v>
      </c>
      <c r="Q184" s="25" t="s">
        <v>2466</v>
      </c>
      <c r="R184" s="25" t="s">
        <v>11</v>
      </c>
      <c r="S184" s="25" t="s">
        <v>11</v>
      </c>
      <c r="T184" s="25" t="s">
        <v>1722</v>
      </c>
      <c r="U184" s="25" t="s">
        <v>14</v>
      </c>
      <c r="V184" s="25" t="s">
        <v>11</v>
      </c>
      <c r="W184" s="25" t="s">
        <v>11</v>
      </c>
      <c r="X184" s="25">
        <v>0</v>
      </c>
      <c r="Y184" s="25" t="s">
        <v>11</v>
      </c>
      <c r="Z184" s="25" t="s">
        <v>1664</v>
      </c>
      <c r="AA184" s="25" t="s">
        <v>11</v>
      </c>
      <c r="AB184" s="25" t="s">
        <v>11</v>
      </c>
      <c r="AC184" s="25" t="s">
        <v>11</v>
      </c>
      <c r="AD184" s="25">
        <v>280</v>
      </c>
      <c r="AE184" s="25">
        <v>0</v>
      </c>
      <c r="AF184" s="25">
        <v>3316</v>
      </c>
      <c r="AG184" s="25" t="s">
        <v>1738</v>
      </c>
    </row>
    <row r="185" spans="1:33">
      <c r="A185" s="25" t="s">
        <v>2361</v>
      </c>
      <c r="B185" s="25" t="s">
        <v>2362</v>
      </c>
      <c r="C185" s="25" t="s">
        <v>1666</v>
      </c>
      <c r="D185" s="25" t="s">
        <v>11</v>
      </c>
      <c r="E185" s="25" t="s">
        <v>11</v>
      </c>
      <c r="F185" s="25" t="s">
        <v>2363</v>
      </c>
      <c r="G185" s="25" t="s">
        <v>1730</v>
      </c>
      <c r="H185" s="25" t="s">
        <v>2364</v>
      </c>
      <c r="I185" s="25" t="s">
        <v>1691</v>
      </c>
      <c r="J185" s="25" t="s">
        <v>11</v>
      </c>
      <c r="K185" s="25" t="s">
        <v>2365</v>
      </c>
      <c r="L185" s="25" t="s">
        <v>1721</v>
      </c>
      <c r="M185" s="25" t="s">
        <v>11</v>
      </c>
      <c r="N185" s="25" t="s">
        <v>11</v>
      </c>
      <c r="O185" s="25" t="s">
        <v>11</v>
      </c>
      <c r="P185" s="25" t="s">
        <v>2366</v>
      </c>
      <c r="Q185" s="25" t="s">
        <v>2364</v>
      </c>
      <c r="R185" s="25" t="s">
        <v>11</v>
      </c>
      <c r="S185" s="25" t="s">
        <v>11</v>
      </c>
      <c r="T185" s="25" t="s">
        <v>1804</v>
      </c>
      <c r="U185" s="25" t="s">
        <v>16</v>
      </c>
      <c r="V185" s="25" t="s">
        <v>1671</v>
      </c>
      <c r="W185" s="25" t="s">
        <v>11</v>
      </c>
      <c r="X185" s="25">
        <v>0</v>
      </c>
      <c r="Y185" s="25" t="s">
        <v>2367</v>
      </c>
      <c r="Z185" s="25" t="s">
        <v>1664</v>
      </c>
      <c r="AA185" s="25" t="s">
        <v>11</v>
      </c>
      <c r="AB185" s="25" t="s">
        <v>11</v>
      </c>
      <c r="AC185" s="25" t="s">
        <v>11</v>
      </c>
      <c r="AD185" s="25">
        <v>0</v>
      </c>
      <c r="AE185" s="25">
        <v>0</v>
      </c>
      <c r="AF185" s="25">
        <v>41200</v>
      </c>
      <c r="AG185" s="25" t="s">
        <v>5124</v>
      </c>
    </row>
    <row r="186" spans="1:33">
      <c r="A186" s="25" t="s">
        <v>3437</v>
      </c>
      <c r="B186" s="25" t="s">
        <v>3438</v>
      </c>
      <c r="C186" s="25" t="s">
        <v>1666</v>
      </c>
      <c r="D186" s="25" t="s">
        <v>11</v>
      </c>
      <c r="E186" s="25" t="s">
        <v>11</v>
      </c>
      <c r="F186" s="25" t="s">
        <v>11</v>
      </c>
      <c r="G186" s="25" t="s">
        <v>11</v>
      </c>
      <c r="H186" s="25" t="s">
        <v>3439</v>
      </c>
      <c r="I186" s="25" t="s">
        <v>11</v>
      </c>
      <c r="J186" s="25" t="s">
        <v>11</v>
      </c>
      <c r="K186" s="25" t="s">
        <v>11</v>
      </c>
      <c r="L186" s="25" t="s">
        <v>1721</v>
      </c>
      <c r="M186" s="25" t="s">
        <v>11</v>
      </c>
      <c r="N186" s="25" t="s">
        <v>11</v>
      </c>
      <c r="O186" s="25" t="s">
        <v>11</v>
      </c>
      <c r="P186" s="25" t="s">
        <v>11</v>
      </c>
      <c r="Q186" s="25" t="s">
        <v>11</v>
      </c>
      <c r="R186" s="25" t="s">
        <v>11</v>
      </c>
      <c r="S186" s="25" t="s">
        <v>11</v>
      </c>
      <c r="T186" s="25" t="s">
        <v>2189</v>
      </c>
      <c r="U186" s="25" t="s">
        <v>17</v>
      </c>
      <c r="V186" s="25" t="s">
        <v>11</v>
      </c>
      <c r="W186" s="25" t="s">
        <v>11</v>
      </c>
      <c r="X186" s="25">
        <v>0</v>
      </c>
      <c r="Y186" s="25" t="s">
        <v>11</v>
      </c>
      <c r="Z186" s="25" t="s">
        <v>1809</v>
      </c>
      <c r="AA186" s="25" t="s">
        <v>3329</v>
      </c>
      <c r="AB186" s="25" t="s">
        <v>2051</v>
      </c>
      <c r="AC186" s="25" t="s">
        <v>11</v>
      </c>
      <c r="AD186" s="25">
        <v>0</v>
      </c>
      <c r="AE186" s="25">
        <v>0</v>
      </c>
      <c r="AF186" s="25">
        <v>0</v>
      </c>
      <c r="AG186" s="25" t="s">
        <v>7</v>
      </c>
    </row>
    <row r="187" spans="1:33">
      <c r="A187" s="25" t="s">
        <v>1727</v>
      </c>
      <c r="B187" s="25" t="s">
        <v>1728</v>
      </c>
      <c r="C187" s="25" t="s">
        <v>1661</v>
      </c>
      <c r="D187" s="25" t="s">
        <v>11</v>
      </c>
      <c r="E187" s="25" t="s">
        <v>11</v>
      </c>
      <c r="F187" s="25" t="s">
        <v>1729</v>
      </c>
      <c r="G187" s="25" t="s">
        <v>1730</v>
      </c>
      <c r="H187" s="25" t="s">
        <v>1731</v>
      </c>
      <c r="I187" s="25" t="s">
        <v>1672</v>
      </c>
      <c r="J187" s="25" t="s">
        <v>1721</v>
      </c>
      <c r="K187" s="25" t="s">
        <v>1676</v>
      </c>
      <c r="L187" s="25" t="s">
        <v>1350</v>
      </c>
      <c r="M187" s="25" t="s">
        <v>11</v>
      </c>
      <c r="N187" s="25" t="s">
        <v>11</v>
      </c>
      <c r="O187" s="25" t="s">
        <v>1732</v>
      </c>
      <c r="P187" s="25" t="s">
        <v>11</v>
      </c>
      <c r="Q187" s="25" t="s">
        <v>1731</v>
      </c>
      <c r="R187" s="25" t="s">
        <v>11</v>
      </c>
      <c r="S187" s="25" t="s">
        <v>11</v>
      </c>
      <c r="T187" s="25" t="s">
        <v>1733</v>
      </c>
      <c r="U187" s="25" t="s">
        <v>16</v>
      </c>
      <c r="V187" s="25" t="s">
        <v>1663</v>
      </c>
      <c r="W187" s="25" t="s">
        <v>11</v>
      </c>
      <c r="X187" s="25">
        <v>0</v>
      </c>
      <c r="Y187" s="25" t="s">
        <v>11</v>
      </c>
      <c r="Z187" s="25" t="s">
        <v>1664</v>
      </c>
      <c r="AA187" s="25" t="s">
        <v>11</v>
      </c>
      <c r="AB187" s="25" t="s">
        <v>11</v>
      </c>
      <c r="AC187" s="25" t="s">
        <v>11</v>
      </c>
      <c r="AD187" s="25">
        <v>0</v>
      </c>
      <c r="AE187" s="25">
        <v>0</v>
      </c>
      <c r="AF187" s="25">
        <v>2625.17</v>
      </c>
      <c r="AG187" s="25" t="s">
        <v>5030</v>
      </c>
    </row>
    <row r="188" spans="1:33">
      <c r="A188" s="25" t="s">
        <v>2474</v>
      </c>
      <c r="B188" s="25" t="s">
        <v>2475</v>
      </c>
      <c r="C188" s="25" t="s">
        <v>1661</v>
      </c>
      <c r="D188" s="25" t="s">
        <v>11</v>
      </c>
      <c r="E188" s="25" t="s">
        <v>11</v>
      </c>
      <c r="F188" s="25" t="s">
        <v>11</v>
      </c>
      <c r="G188" s="25" t="s">
        <v>11</v>
      </c>
      <c r="H188" s="25" t="s">
        <v>2476</v>
      </c>
      <c r="I188" s="25" t="s">
        <v>1672</v>
      </c>
      <c r="J188" s="25" t="s">
        <v>11</v>
      </c>
      <c r="K188" s="25" t="s">
        <v>1922</v>
      </c>
      <c r="L188" s="25" t="s">
        <v>1721</v>
      </c>
      <c r="M188" s="25" t="s">
        <v>11</v>
      </c>
      <c r="N188" s="25" t="s">
        <v>11</v>
      </c>
      <c r="O188" s="25" t="s">
        <v>11</v>
      </c>
      <c r="P188" s="25" t="s">
        <v>11</v>
      </c>
      <c r="Q188" s="25" t="s">
        <v>2476</v>
      </c>
      <c r="R188" s="25" t="s">
        <v>11</v>
      </c>
      <c r="S188" s="25" t="s">
        <v>11</v>
      </c>
      <c r="T188" s="25" t="s">
        <v>2477</v>
      </c>
      <c r="U188" s="25" t="s">
        <v>1669</v>
      </c>
      <c r="V188" s="25" t="s">
        <v>11</v>
      </c>
      <c r="W188" s="25" t="s">
        <v>11</v>
      </c>
      <c r="X188" s="25">
        <v>0</v>
      </c>
      <c r="Y188" s="25" t="s">
        <v>11</v>
      </c>
      <c r="Z188" s="25" t="s">
        <v>1664</v>
      </c>
      <c r="AA188" s="25" t="s">
        <v>11</v>
      </c>
      <c r="AB188" s="25" t="s">
        <v>11</v>
      </c>
      <c r="AC188" s="25" t="s">
        <v>11</v>
      </c>
      <c r="AD188" s="25">
        <v>0</v>
      </c>
      <c r="AE188" s="25">
        <v>0</v>
      </c>
      <c r="AF188" s="25">
        <v>960</v>
      </c>
      <c r="AG188" s="25" t="s">
        <v>1160</v>
      </c>
    </row>
    <row r="189" spans="1:33">
      <c r="A189" s="25" t="s">
        <v>2830</v>
      </c>
      <c r="B189" s="25" t="s">
        <v>2831</v>
      </c>
      <c r="C189" s="25" t="s">
        <v>1661</v>
      </c>
      <c r="D189" s="25" t="s">
        <v>11</v>
      </c>
      <c r="E189" s="25" t="s">
        <v>11</v>
      </c>
      <c r="F189" s="25" t="s">
        <v>11</v>
      </c>
      <c r="G189" s="25" t="s">
        <v>11</v>
      </c>
      <c r="H189" s="25" t="s">
        <v>2832</v>
      </c>
      <c r="I189" s="25" t="s">
        <v>11</v>
      </c>
      <c r="J189" s="25" t="s">
        <v>11</v>
      </c>
      <c r="K189" s="25" t="s">
        <v>11</v>
      </c>
      <c r="L189" s="25" t="s">
        <v>1721</v>
      </c>
      <c r="M189" s="25" t="s">
        <v>11</v>
      </c>
      <c r="N189" s="25" t="s">
        <v>11</v>
      </c>
      <c r="O189" s="25" t="s">
        <v>11</v>
      </c>
      <c r="P189" s="25" t="s">
        <v>11</v>
      </c>
      <c r="Q189" s="25" t="s">
        <v>11</v>
      </c>
      <c r="R189" s="25" t="s">
        <v>11</v>
      </c>
      <c r="S189" s="25" t="s">
        <v>11</v>
      </c>
      <c r="T189" s="25" t="s">
        <v>1726</v>
      </c>
      <c r="U189" s="25" t="s">
        <v>16</v>
      </c>
      <c r="V189" s="25" t="s">
        <v>11</v>
      </c>
      <c r="W189" s="25" t="s">
        <v>11</v>
      </c>
      <c r="X189" s="25">
        <v>0</v>
      </c>
      <c r="Y189" s="25" t="s">
        <v>11</v>
      </c>
      <c r="Z189" s="25" t="s">
        <v>1664</v>
      </c>
      <c r="AA189" s="25" t="s">
        <v>11</v>
      </c>
      <c r="AB189" s="25" t="s">
        <v>11</v>
      </c>
      <c r="AC189" s="25" t="s">
        <v>11</v>
      </c>
      <c r="AD189" s="25">
        <v>0</v>
      </c>
      <c r="AE189" s="25">
        <v>0</v>
      </c>
      <c r="AF189" s="25">
        <v>20316</v>
      </c>
      <c r="AG189" s="25" t="s">
        <v>5125</v>
      </c>
    </row>
    <row r="190" spans="1:33">
      <c r="A190" s="25" t="s">
        <v>2720</v>
      </c>
      <c r="B190" s="25" t="s">
        <v>2721</v>
      </c>
      <c r="C190" s="25" t="s">
        <v>1661</v>
      </c>
      <c r="D190" s="25" t="s">
        <v>11</v>
      </c>
      <c r="E190" s="25" t="s">
        <v>11</v>
      </c>
      <c r="F190" s="25" t="s">
        <v>11</v>
      </c>
      <c r="G190" s="25" t="s">
        <v>11</v>
      </c>
      <c r="H190" s="25" t="s">
        <v>2722</v>
      </c>
      <c r="I190" s="25" t="s">
        <v>11</v>
      </c>
      <c r="J190" s="25" t="s">
        <v>11</v>
      </c>
      <c r="K190" s="25" t="s">
        <v>11</v>
      </c>
      <c r="L190" s="25" t="s">
        <v>1347</v>
      </c>
      <c r="M190" s="25" t="s">
        <v>11</v>
      </c>
      <c r="N190" s="25" t="s">
        <v>11</v>
      </c>
      <c r="O190" s="25" t="s">
        <v>11</v>
      </c>
      <c r="P190" s="25" t="s">
        <v>11</v>
      </c>
      <c r="Q190" s="25" t="s">
        <v>11</v>
      </c>
      <c r="R190" s="25" t="s">
        <v>11</v>
      </c>
      <c r="S190" s="25" t="s">
        <v>11</v>
      </c>
      <c r="T190" s="25" t="s">
        <v>2723</v>
      </c>
      <c r="U190" s="25" t="s">
        <v>18</v>
      </c>
      <c r="V190" s="25" t="s">
        <v>11</v>
      </c>
      <c r="W190" s="25" t="s">
        <v>11</v>
      </c>
      <c r="X190" s="25">
        <v>0</v>
      </c>
      <c r="Y190" s="25" t="s">
        <v>11</v>
      </c>
      <c r="Z190" s="25" t="s">
        <v>1664</v>
      </c>
      <c r="AA190" s="25" t="s">
        <v>11</v>
      </c>
      <c r="AB190" s="25" t="s">
        <v>11</v>
      </c>
      <c r="AC190" s="25" t="s">
        <v>11</v>
      </c>
      <c r="AD190" s="25">
        <v>400</v>
      </c>
      <c r="AE190" s="25">
        <v>0</v>
      </c>
      <c r="AF190" s="25">
        <v>521.69000000000005</v>
      </c>
      <c r="AG190" s="25" t="s">
        <v>2724</v>
      </c>
    </row>
    <row r="191" spans="1:33">
      <c r="A191" s="25" t="s">
        <v>2884</v>
      </c>
      <c r="B191" s="25" t="s">
        <v>2885</v>
      </c>
      <c r="C191" s="25" t="s">
        <v>1666</v>
      </c>
      <c r="D191" s="25" t="s">
        <v>11</v>
      </c>
      <c r="E191" s="25" t="s">
        <v>11</v>
      </c>
      <c r="F191" s="25" t="s">
        <v>2886</v>
      </c>
      <c r="G191" s="25" t="s">
        <v>1730</v>
      </c>
      <c r="H191" s="25" t="s">
        <v>2887</v>
      </c>
      <c r="I191" s="25" t="s">
        <v>1672</v>
      </c>
      <c r="J191" s="25" t="s">
        <v>1721</v>
      </c>
      <c r="K191" s="25" t="s">
        <v>2888</v>
      </c>
      <c r="L191" s="25" t="s">
        <v>1721</v>
      </c>
      <c r="M191" s="25" t="s">
        <v>11</v>
      </c>
      <c r="N191" s="25" t="s">
        <v>11</v>
      </c>
      <c r="O191" s="25" t="s">
        <v>11</v>
      </c>
      <c r="P191" s="25" t="s">
        <v>11</v>
      </c>
      <c r="Q191" s="25" t="s">
        <v>11</v>
      </c>
      <c r="R191" s="25" t="s">
        <v>11</v>
      </c>
      <c r="S191" s="25" t="s">
        <v>11</v>
      </c>
      <c r="T191" s="25" t="s">
        <v>1726</v>
      </c>
      <c r="U191" s="25" t="s">
        <v>16</v>
      </c>
      <c r="V191" s="25" t="s">
        <v>1663</v>
      </c>
      <c r="W191" s="25" t="s">
        <v>11</v>
      </c>
      <c r="X191" s="25">
        <v>0</v>
      </c>
      <c r="Y191" s="25" t="s">
        <v>11</v>
      </c>
      <c r="Z191" s="25" t="s">
        <v>1664</v>
      </c>
      <c r="AA191" s="25" t="s">
        <v>11</v>
      </c>
      <c r="AB191" s="25" t="s">
        <v>11</v>
      </c>
      <c r="AC191" s="25" t="s">
        <v>11</v>
      </c>
      <c r="AD191" s="25">
        <v>0</v>
      </c>
      <c r="AE191" s="25">
        <v>0</v>
      </c>
      <c r="AF191" s="25">
        <v>23316</v>
      </c>
      <c r="AG191" s="25" t="s">
        <v>5126</v>
      </c>
    </row>
    <row r="192" spans="1:33">
      <c r="A192" s="25" t="s">
        <v>3161</v>
      </c>
      <c r="B192" s="25" t="s">
        <v>3162</v>
      </c>
      <c r="C192" s="25" t="s">
        <v>1666</v>
      </c>
      <c r="D192" s="25" t="s">
        <v>11</v>
      </c>
      <c r="E192" s="25" t="s">
        <v>11</v>
      </c>
      <c r="F192" s="25" t="s">
        <v>11</v>
      </c>
      <c r="G192" s="25" t="s">
        <v>11</v>
      </c>
      <c r="H192" s="25" t="s">
        <v>3163</v>
      </c>
      <c r="I192" s="25" t="s">
        <v>11</v>
      </c>
      <c r="J192" s="25" t="s">
        <v>11</v>
      </c>
      <c r="K192" s="25" t="s">
        <v>11</v>
      </c>
      <c r="L192" s="25" t="s">
        <v>1350</v>
      </c>
      <c r="M192" s="25" t="s">
        <v>1808</v>
      </c>
      <c r="N192" s="25" t="s">
        <v>11</v>
      </c>
      <c r="O192" s="25" t="s">
        <v>11</v>
      </c>
      <c r="P192" s="25" t="s">
        <v>11</v>
      </c>
      <c r="Q192" s="25" t="s">
        <v>11</v>
      </c>
      <c r="R192" s="25" t="s">
        <v>11</v>
      </c>
      <c r="S192" s="25" t="s">
        <v>11</v>
      </c>
      <c r="T192" s="25" t="s">
        <v>2348</v>
      </c>
      <c r="U192" s="25" t="s">
        <v>1669</v>
      </c>
      <c r="V192" s="25" t="s">
        <v>11</v>
      </c>
      <c r="W192" s="25" t="s">
        <v>11</v>
      </c>
      <c r="X192" s="25">
        <v>0</v>
      </c>
      <c r="Y192" s="25" t="s">
        <v>11</v>
      </c>
      <c r="Z192" s="25" t="s">
        <v>1664</v>
      </c>
      <c r="AA192" s="25" t="s">
        <v>11</v>
      </c>
      <c r="AB192" s="25" t="s">
        <v>11</v>
      </c>
      <c r="AC192" s="25" t="s">
        <v>11</v>
      </c>
      <c r="AD192" s="25">
        <v>0</v>
      </c>
      <c r="AE192" s="25">
        <v>0</v>
      </c>
      <c r="AF192" s="25">
        <v>6846.27</v>
      </c>
      <c r="AG192" s="25" t="s">
        <v>5127</v>
      </c>
    </row>
    <row r="193" spans="1:33">
      <c r="A193" s="25" t="s">
        <v>3410</v>
      </c>
      <c r="B193" s="25" t="s">
        <v>3411</v>
      </c>
      <c r="C193" s="25" t="s">
        <v>1661</v>
      </c>
      <c r="D193" s="25" t="s">
        <v>11</v>
      </c>
      <c r="E193" s="25" t="s">
        <v>11</v>
      </c>
      <c r="F193" s="25" t="s">
        <v>11</v>
      </c>
      <c r="G193" s="25" t="s">
        <v>11</v>
      </c>
      <c r="H193" s="25" t="s">
        <v>3412</v>
      </c>
      <c r="I193" s="25" t="s">
        <v>11</v>
      </c>
      <c r="J193" s="25" t="s">
        <v>11</v>
      </c>
      <c r="K193" s="25" t="s">
        <v>11</v>
      </c>
      <c r="L193" s="25" t="s">
        <v>1721</v>
      </c>
      <c r="M193" s="25" t="s">
        <v>11</v>
      </c>
      <c r="N193" s="25" t="s">
        <v>11</v>
      </c>
      <c r="O193" s="25" t="s">
        <v>11</v>
      </c>
      <c r="P193" s="25" t="s">
        <v>11</v>
      </c>
      <c r="Q193" s="25" t="s">
        <v>11</v>
      </c>
      <c r="R193" s="25" t="s">
        <v>11</v>
      </c>
      <c r="S193" s="25" t="s">
        <v>11</v>
      </c>
      <c r="T193" s="25" t="s">
        <v>1786</v>
      </c>
      <c r="U193" s="25" t="s">
        <v>18</v>
      </c>
      <c r="V193" s="25" t="s">
        <v>11</v>
      </c>
      <c r="W193" s="25" t="s">
        <v>11</v>
      </c>
      <c r="X193" s="25">
        <v>0</v>
      </c>
      <c r="Y193" s="25" t="s">
        <v>11</v>
      </c>
      <c r="Z193" s="25" t="s">
        <v>1664</v>
      </c>
      <c r="AA193" s="25" t="s">
        <v>11</v>
      </c>
      <c r="AB193" s="25" t="s">
        <v>11</v>
      </c>
      <c r="AC193" s="25" t="s">
        <v>11</v>
      </c>
      <c r="AD193" s="25">
        <v>800</v>
      </c>
      <c r="AE193" s="25">
        <v>0</v>
      </c>
      <c r="AF193" s="25">
        <v>16656.25</v>
      </c>
      <c r="AG193" s="25" t="s">
        <v>3413</v>
      </c>
    </row>
    <row r="194" spans="1:33">
      <c r="A194" s="25" t="s">
        <v>3740</v>
      </c>
      <c r="B194" s="25" t="s">
        <v>3741</v>
      </c>
      <c r="C194" s="25" t="s">
        <v>1666</v>
      </c>
      <c r="D194" s="25" t="s">
        <v>11</v>
      </c>
      <c r="E194" s="25" t="s">
        <v>11</v>
      </c>
      <c r="F194" s="25" t="s">
        <v>11</v>
      </c>
      <c r="G194" s="25" t="s">
        <v>11</v>
      </c>
      <c r="H194" s="25" t="s">
        <v>3742</v>
      </c>
      <c r="I194" s="25" t="s">
        <v>1695</v>
      </c>
      <c r="J194" s="25" t="s">
        <v>11</v>
      </c>
      <c r="K194" s="25" t="s">
        <v>1922</v>
      </c>
      <c r="L194" s="25" t="s">
        <v>1721</v>
      </c>
      <c r="M194" s="25" t="s">
        <v>11</v>
      </c>
      <c r="N194" s="25" t="s">
        <v>11</v>
      </c>
      <c r="O194" s="25" t="s">
        <v>11</v>
      </c>
      <c r="P194" s="25" t="s">
        <v>11</v>
      </c>
      <c r="Q194" s="25" t="s">
        <v>11</v>
      </c>
      <c r="R194" s="25" t="s">
        <v>11</v>
      </c>
      <c r="S194" s="25" t="s">
        <v>11</v>
      </c>
      <c r="T194" s="25" t="s">
        <v>1726</v>
      </c>
      <c r="U194" s="25" t="s">
        <v>16</v>
      </c>
      <c r="V194" s="25" t="s">
        <v>1730</v>
      </c>
      <c r="W194" s="25" t="s">
        <v>11</v>
      </c>
      <c r="X194" s="25">
        <v>0</v>
      </c>
      <c r="Y194" s="25" t="s">
        <v>11</v>
      </c>
      <c r="Z194" s="25" t="s">
        <v>1664</v>
      </c>
      <c r="AA194" s="25" t="s">
        <v>11</v>
      </c>
      <c r="AB194" s="25" t="s">
        <v>11</v>
      </c>
      <c r="AC194" s="25" t="s">
        <v>11</v>
      </c>
      <c r="AD194" s="25">
        <v>840</v>
      </c>
      <c r="AE194" s="25">
        <v>0</v>
      </c>
      <c r="AF194" s="25">
        <v>3316</v>
      </c>
      <c r="AG194" s="25" t="s">
        <v>3185</v>
      </c>
    </row>
    <row r="195" spans="1:33">
      <c r="A195" s="25" t="s">
        <v>3937</v>
      </c>
      <c r="B195" s="25" t="s">
        <v>3938</v>
      </c>
      <c r="C195" s="25" t="s">
        <v>1661</v>
      </c>
      <c r="D195" s="25" t="s">
        <v>11</v>
      </c>
      <c r="E195" s="25" t="s">
        <v>11</v>
      </c>
      <c r="F195" s="25" t="s">
        <v>3939</v>
      </c>
      <c r="G195" s="25" t="s">
        <v>1730</v>
      </c>
      <c r="H195" s="25" t="s">
        <v>3940</v>
      </c>
      <c r="I195" s="25" t="s">
        <v>1672</v>
      </c>
      <c r="J195" s="25" t="s">
        <v>11</v>
      </c>
      <c r="K195" s="25" t="s">
        <v>2933</v>
      </c>
      <c r="L195" s="25" t="s">
        <v>1721</v>
      </c>
      <c r="M195" s="25" t="s">
        <v>11</v>
      </c>
      <c r="N195" s="25" t="s">
        <v>11</v>
      </c>
      <c r="O195" s="25" t="s">
        <v>11</v>
      </c>
      <c r="P195" s="25" t="s">
        <v>3941</v>
      </c>
      <c r="Q195" s="25" t="s">
        <v>3940</v>
      </c>
      <c r="R195" s="25" t="s">
        <v>11</v>
      </c>
      <c r="S195" s="25" t="s">
        <v>11</v>
      </c>
      <c r="T195" s="25" t="s">
        <v>1726</v>
      </c>
      <c r="U195" s="25" t="s">
        <v>16</v>
      </c>
      <c r="V195" s="25" t="s">
        <v>11</v>
      </c>
      <c r="W195" s="25" t="s">
        <v>11</v>
      </c>
      <c r="X195" s="25">
        <v>0</v>
      </c>
      <c r="Y195" s="25" t="s">
        <v>11</v>
      </c>
      <c r="Z195" s="25" t="s">
        <v>1664</v>
      </c>
      <c r="AA195" s="25" t="s">
        <v>11</v>
      </c>
      <c r="AB195" s="25" t="s">
        <v>11</v>
      </c>
      <c r="AC195" s="25" t="s">
        <v>11</v>
      </c>
      <c r="AD195" s="25">
        <v>0</v>
      </c>
      <c r="AE195" s="25">
        <v>0</v>
      </c>
      <c r="AF195" s="25">
        <v>21916</v>
      </c>
      <c r="AG195" s="25" t="s">
        <v>5128</v>
      </c>
    </row>
    <row r="196" spans="1:33">
      <c r="A196" s="25" t="s">
        <v>3145</v>
      </c>
      <c r="B196" s="25" t="s">
        <v>3146</v>
      </c>
      <c r="C196" s="25" t="s">
        <v>1666</v>
      </c>
      <c r="D196" s="25" t="s">
        <v>11</v>
      </c>
      <c r="E196" s="25" t="s">
        <v>11</v>
      </c>
      <c r="F196" s="25" t="s">
        <v>11</v>
      </c>
      <c r="G196" s="25" t="s">
        <v>11</v>
      </c>
      <c r="H196" s="25" t="s">
        <v>3147</v>
      </c>
      <c r="I196" s="25" t="s">
        <v>1672</v>
      </c>
      <c r="J196" s="25" t="s">
        <v>11</v>
      </c>
      <c r="K196" s="25" t="s">
        <v>1683</v>
      </c>
      <c r="L196" s="25" t="s">
        <v>1721</v>
      </c>
      <c r="M196" s="25" t="s">
        <v>11</v>
      </c>
      <c r="N196" s="25" t="s">
        <v>11</v>
      </c>
      <c r="O196" s="25" t="s">
        <v>11</v>
      </c>
      <c r="P196" s="25" t="s">
        <v>11</v>
      </c>
      <c r="Q196" s="25" t="s">
        <v>3147</v>
      </c>
      <c r="R196" s="25" t="s">
        <v>11</v>
      </c>
      <c r="S196" s="25" t="s">
        <v>11</v>
      </c>
      <c r="T196" s="25" t="s">
        <v>1726</v>
      </c>
      <c r="U196" s="25" t="s">
        <v>14</v>
      </c>
      <c r="V196" s="25" t="s">
        <v>1671</v>
      </c>
      <c r="W196" s="25" t="s">
        <v>11</v>
      </c>
      <c r="X196" s="25">
        <v>0</v>
      </c>
      <c r="Y196" s="25" t="s">
        <v>11</v>
      </c>
      <c r="Z196" s="25" t="s">
        <v>1664</v>
      </c>
      <c r="AA196" s="25" t="s">
        <v>11</v>
      </c>
      <c r="AB196" s="25" t="s">
        <v>11</v>
      </c>
      <c r="AC196" s="25" t="s">
        <v>11</v>
      </c>
      <c r="AD196" s="25">
        <v>0</v>
      </c>
      <c r="AE196" s="25">
        <v>0</v>
      </c>
      <c r="AF196" s="25">
        <v>3316</v>
      </c>
      <c r="AG196" s="25" t="s">
        <v>1162</v>
      </c>
    </row>
    <row r="197" spans="1:33">
      <c r="A197" s="25" t="s">
        <v>4060</v>
      </c>
      <c r="B197" s="25" t="s">
        <v>4061</v>
      </c>
      <c r="C197" s="25" t="s">
        <v>1661</v>
      </c>
      <c r="D197" s="25" t="s">
        <v>11</v>
      </c>
      <c r="E197" s="25" t="s">
        <v>11</v>
      </c>
      <c r="F197" s="25" t="s">
        <v>11</v>
      </c>
      <c r="G197" s="25" t="s">
        <v>11</v>
      </c>
      <c r="H197" s="25" t="s">
        <v>4062</v>
      </c>
      <c r="I197" s="25" t="s">
        <v>11</v>
      </c>
      <c r="J197" s="25" t="s">
        <v>11</v>
      </c>
      <c r="K197" s="25" t="s">
        <v>11</v>
      </c>
      <c r="L197" s="25" t="s">
        <v>1721</v>
      </c>
      <c r="M197" s="25" t="s">
        <v>11</v>
      </c>
      <c r="N197" s="25" t="s">
        <v>11</v>
      </c>
      <c r="O197" s="25" t="s">
        <v>11</v>
      </c>
      <c r="P197" s="25" t="s">
        <v>11</v>
      </c>
      <c r="Q197" s="25" t="s">
        <v>11</v>
      </c>
      <c r="R197" s="25" t="s">
        <v>11</v>
      </c>
      <c r="S197" s="25" t="s">
        <v>11</v>
      </c>
      <c r="T197" s="25" t="s">
        <v>2444</v>
      </c>
      <c r="U197" s="25" t="s">
        <v>15</v>
      </c>
      <c r="V197" s="25" t="s">
        <v>11</v>
      </c>
      <c r="W197" s="25" t="s">
        <v>11</v>
      </c>
      <c r="X197" s="25">
        <v>0</v>
      </c>
      <c r="Y197" s="25" t="s">
        <v>11</v>
      </c>
      <c r="Z197" s="25" t="s">
        <v>1664</v>
      </c>
      <c r="AA197" s="25" t="s">
        <v>11</v>
      </c>
      <c r="AB197" s="25" t="s">
        <v>11</v>
      </c>
      <c r="AC197" s="25" t="s">
        <v>11</v>
      </c>
      <c r="AD197" s="25">
        <v>0</v>
      </c>
      <c r="AE197" s="25">
        <v>0</v>
      </c>
      <c r="AF197" s="25">
        <v>16479.400000000001</v>
      </c>
      <c r="AG197" s="25" t="s">
        <v>5129</v>
      </c>
    </row>
    <row r="198" spans="1:33">
      <c r="A198" s="25" t="s">
        <v>3875</v>
      </c>
      <c r="B198" s="25" t="s">
        <v>3876</v>
      </c>
      <c r="C198" s="25" t="s">
        <v>1666</v>
      </c>
      <c r="D198" s="25" t="s">
        <v>11</v>
      </c>
      <c r="E198" s="25" t="s">
        <v>11</v>
      </c>
      <c r="F198" s="25" t="s">
        <v>11</v>
      </c>
      <c r="G198" s="25" t="s">
        <v>11</v>
      </c>
      <c r="H198" s="25" t="s">
        <v>3877</v>
      </c>
      <c r="I198" s="25" t="s">
        <v>11</v>
      </c>
      <c r="J198" s="25" t="s">
        <v>11</v>
      </c>
      <c r="K198" s="25" t="s">
        <v>11</v>
      </c>
      <c r="L198" s="25" t="s">
        <v>1721</v>
      </c>
      <c r="M198" s="25" t="s">
        <v>11</v>
      </c>
      <c r="N198" s="25" t="s">
        <v>11</v>
      </c>
      <c r="O198" s="25" t="s">
        <v>11</v>
      </c>
      <c r="P198" s="25" t="s">
        <v>11</v>
      </c>
      <c r="Q198" s="25" t="s">
        <v>11</v>
      </c>
      <c r="R198" s="25" t="s">
        <v>11</v>
      </c>
      <c r="S198" s="25" t="s">
        <v>11</v>
      </c>
      <c r="T198" s="25" t="s">
        <v>3124</v>
      </c>
      <c r="U198" s="25" t="s">
        <v>13</v>
      </c>
      <c r="V198" s="25" t="s">
        <v>11</v>
      </c>
      <c r="W198" s="25" t="s">
        <v>11</v>
      </c>
      <c r="X198" s="25">
        <v>0</v>
      </c>
      <c r="Y198" s="25" t="s">
        <v>11</v>
      </c>
      <c r="Z198" s="25" t="s">
        <v>1664</v>
      </c>
      <c r="AA198" s="25" t="s">
        <v>11</v>
      </c>
      <c r="AB198" s="25" t="s">
        <v>11</v>
      </c>
      <c r="AC198" s="25" t="s">
        <v>11</v>
      </c>
      <c r="AD198" s="25">
        <v>460</v>
      </c>
      <c r="AE198" s="25">
        <v>0</v>
      </c>
      <c r="AF198" s="25">
        <v>7656</v>
      </c>
      <c r="AG198" s="25" t="s">
        <v>3878</v>
      </c>
    </row>
    <row r="199" spans="1:33">
      <c r="A199" s="25" t="s">
        <v>3536</v>
      </c>
      <c r="B199" s="25" t="s">
        <v>3537</v>
      </c>
      <c r="C199" s="25" t="s">
        <v>1661</v>
      </c>
      <c r="D199" s="25" t="s">
        <v>11</v>
      </c>
      <c r="E199" s="25" t="s">
        <v>11</v>
      </c>
      <c r="F199" s="25" t="s">
        <v>11</v>
      </c>
      <c r="G199" s="25" t="s">
        <v>11</v>
      </c>
      <c r="H199" s="25" t="s">
        <v>3538</v>
      </c>
      <c r="I199" s="25" t="s">
        <v>1672</v>
      </c>
      <c r="J199" s="25" t="s">
        <v>1721</v>
      </c>
      <c r="K199" s="25" t="s">
        <v>1922</v>
      </c>
      <c r="L199" s="25" t="s">
        <v>1721</v>
      </c>
      <c r="M199" s="25" t="s">
        <v>11</v>
      </c>
      <c r="N199" s="25" t="s">
        <v>11</v>
      </c>
      <c r="O199" s="25" t="s">
        <v>11</v>
      </c>
      <c r="P199" s="25" t="s">
        <v>11</v>
      </c>
      <c r="Q199" s="25" t="s">
        <v>11</v>
      </c>
      <c r="R199" s="25" t="s">
        <v>11</v>
      </c>
      <c r="S199" s="25" t="s">
        <v>11</v>
      </c>
      <c r="T199" s="25" t="s">
        <v>1726</v>
      </c>
      <c r="U199" s="25" t="s">
        <v>16</v>
      </c>
      <c r="V199" s="25" t="s">
        <v>11</v>
      </c>
      <c r="W199" s="25" t="s">
        <v>11</v>
      </c>
      <c r="X199" s="25">
        <v>0</v>
      </c>
      <c r="Y199" s="25" t="s">
        <v>11</v>
      </c>
      <c r="Z199" s="25" t="s">
        <v>1664</v>
      </c>
      <c r="AA199" s="25" t="s">
        <v>11</v>
      </c>
      <c r="AB199" s="25" t="s">
        <v>11</v>
      </c>
      <c r="AC199" s="25" t="s">
        <v>11</v>
      </c>
      <c r="AD199" s="25">
        <v>0</v>
      </c>
      <c r="AE199" s="25">
        <v>0</v>
      </c>
      <c r="AF199" s="25">
        <v>3316</v>
      </c>
      <c r="AG199" s="25" t="s">
        <v>1162</v>
      </c>
    </row>
    <row r="200" spans="1:33">
      <c r="A200" s="25" t="s">
        <v>3836</v>
      </c>
      <c r="B200" s="25" t="s">
        <v>3837</v>
      </c>
      <c r="C200" s="25" t="s">
        <v>1661</v>
      </c>
      <c r="D200" s="25" t="s">
        <v>11</v>
      </c>
      <c r="E200" s="25" t="s">
        <v>11</v>
      </c>
      <c r="F200" s="25" t="s">
        <v>3838</v>
      </c>
      <c r="G200" s="25" t="s">
        <v>1751</v>
      </c>
      <c r="H200" s="25" t="s">
        <v>3839</v>
      </c>
      <c r="I200" s="25" t="s">
        <v>1672</v>
      </c>
      <c r="J200" s="25" t="s">
        <v>11</v>
      </c>
      <c r="K200" s="25" t="s">
        <v>1971</v>
      </c>
      <c r="L200" s="25" t="s">
        <v>1350</v>
      </c>
      <c r="M200" s="25" t="s">
        <v>11</v>
      </c>
      <c r="N200" s="25" t="s">
        <v>3840</v>
      </c>
      <c r="O200" s="25" t="s">
        <v>3841</v>
      </c>
      <c r="P200" s="25" t="s">
        <v>11</v>
      </c>
      <c r="Q200" s="25" t="s">
        <v>3839</v>
      </c>
      <c r="R200" s="25" t="s">
        <v>11</v>
      </c>
      <c r="S200" s="25" t="s">
        <v>11</v>
      </c>
      <c r="T200" s="25" t="s">
        <v>2477</v>
      </c>
      <c r="U200" s="25" t="s">
        <v>1669</v>
      </c>
      <c r="V200" s="25" t="s">
        <v>11</v>
      </c>
      <c r="W200" s="25" t="s">
        <v>11</v>
      </c>
      <c r="X200" s="25">
        <v>0</v>
      </c>
      <c r="Y200" s="25" t="s">
        <v>11</v>
      </c>
      <c r="Z200" s="25" t="s">
        <v>1664</v>
      </c>
      <c r="AA200" s="25" t="s">
        <v>11</v>
      </c>
      <c r="AB200" s="25" t="s">
        <v>11</v>
      </c>
      <c r="AC200" s="25" t="s">
        <v>11</v>
      </c>
      <c r="AD200" s="25">
        <v>230</v>
      </c>
      <c r="AE200" s="25">
        <v>0</v>
      </c>
      <c r="AF200" s="25">
        <v>8116</v>
      </c>
      <c r="AG200" s="25" t="s">
        <v>3842</v>
      </c>
    </row>
    <row r="201" spans="1:33">
      <c r="A201" s="25" t="s">
        <v>2284</v>
      </c>
      <c r="B201" s="25" t="s">
        <v>2285</v>
      </c>
      <c r="C201" s="25" t="s">
        <v>1666</v>
      </c>
      <c r="D201" s="25" t="s">
        <v>11</v>
      </c>
      <c r="E201" s="25" t="s">
        <v>11</v>
      </c>
      <c r="F201" s="25" t="s">
        <v>11</v>
      </c>
      <c r="G201" s="25" t="s">
        <v>11</v>
      </c>
      <c r="H201" s="25" t="s">
        <v>2286</v>
      </c>
      <c r="I201" s="25" t="s">
        <v>11</v>
      </c>
      <c r="J201" s="25" t="s">
        <v>11</v>
      </c>
      <c r="K201" s="25" t="s">
        <v>11</v>
      </c>
      <c r="L201" s="25" t="s">
        <v>1721</v>
      </c>
      <c r="M201" s="25" t="s">
        <v>11</v>
      </c>
      <c r="N201" s="25" t="s">
        <v>11</v>
      </c>
      <c r="O201" s="25" t="s">
        <v>11</v>
      </c>
      <c r="P201" s="25" t="s">
        <v>11</v>
      </c>
      <c r="Q201" s="25" t="s">
        <v>11</v>
      </c>
      <c r="R201" s="25" t="s">
        <v>11</v>
      </c>
      <c r="S201" s="25" t="s">
        <v>11</v>
      </c>
      <c r="T201" s="25" t="s">
        <v>1726</v>
      </c>
      <c r="U201" s="25" t="s">
        <v>10</v>
      </c>
      <c r="V201" s="25" t="s">
        <v>11</v>
      </c>
      <c r="W201" s="25" t="s">
        <v>11</v>
      </c>
      <c r="X201" s="25">
        <v>0</v>
      </c>
      <c r="Y201" s="25" t="s">
        <v>11</v>
      </c>
      <c r="Z201" s="25" t="s">
        <v>1664</v>
      </c>
      <c r="AA201" s="25" t="s">
        <v>11</v>
      </c>
      <c r="AB201" s="25" t="s">
        <v>11</v>
      </c>
      <c r="AC201" s="25" t="s">
        <v>11</v>
      </c>
      <c r="AD201" s="25">
        <v>280</v>
      </c>
      <c r="AE201" s="25">
        <v>0</v>
      </c>
      <c r="AF201" s="25">
        <v>34725</v>
      </c>
      <c r="AG201" s="25" t="s">
        <v>5130</v>
      </c>
    </row>
    <row r="202" spans="1:33">
      <c r="A202" s="25" t="s">
        <v>2409</v>
      </c>
      <c r="B202" s="25" t="s">
        <v>2410</v>
      </c>
      <c r="C202" s="25" t="s">
        <v>1661</v>
      </c>
      <c r="D202" s="25" t="s">
        <v>11</v>
      </c>
      <c r="E202" s="25" t="s">
        <v>11</v>
      </c>
      <c r="F202" s="25" t="s">
        <v>11</v>
      </c>
      <c r="G202" s="25" t="s">
        <v>11</v>
      </c>
      <c r="H202" s="25" t="s">
        <v>2411</v>
      </c>
      <c r="I202" s="25" t="s">
        <v>11</v>
      </c>
      <c r="J202" s="25" t="s">
        <v>11</v>
      </c>
      <c r="K202" s="25" t="s">
        <v>2144</v>
      </c>
      <c r="L202" s="25" t="s">
        <v>1721</v>
      </c>
      <c r="M202" s="25" t="s">
        <v>1808</v>
      </c>
      <c r="N202" s="25" t="s">
        <v>11</v>
      </c>
      <c r="O202" s="25" t="s">
        <v>11</v>
      </c>
      <c r="P202" s="25" t="s">
        <v>11</v>
      </c>
      <c r="Q202" s="25" t="s">
        <v>11</v>
      </c>
      <c r="R202" s="25" t="s">
        <v>11</v>
      </c>
      <c r="S202" s="25" t="s">
        <v>11</v>
      </c>
      <c r="T202" s="25" t="s">
        <v>2412</v>
      </c>
      <c r="U202" s="25" t="s">
        <v>1669</v>
      </c>
      <c r="V202" s="25" t="s">
        <v>11</v>
      </c>
      <c r="W202" s="25" t="s">
        <v>11</v>
      </c>
      <c r="X202" s="25">
        <v>0</v>
      </c>
      <c r="Y202" s="25" t="s">
        <v>11</v>
      </c>
      <c r="Z202" s="25" t="s">
        <v>1809</v>
      </c>
      <c r="AA202" s="25" t="s">
        <v>2413</v>
      </c>
      <c r="AB202" s="25" t="s">
        <v>2414</v>
      </c>
      <c r="AC202" s="25" t="s">
        <v>2415</v>
      </c>
      <c r="AD202" s="25">
        <v>0</v>
      </c>
      <c r="AE202" s="25">
        <v>0</v>
      </c>
      <c r="AF202" s="25">
        <v>0</v>
      </c>
      <c r="AG202" s="25" t="s">
        <v>7</v>
      </c>
    </row>
    <row r="203" spans="1:33">
      <c r="A203" s="25" t="s">
        <v>2018</v>
      </c>
      <c r="B203" s="25" t="s">
        <v>2019</v>
      </c>
      <c r="C203" s="25" t="s">
        <v>1661</v>
      </c>
      <c r="D203" s="25" t="s">
        <v>11</v>
      </c>
      <c r="E203" s="25" t="s">
        <v>11</v>
      </c>
      <c r="F203" s="25" t="s">
        <v>11</v>
      </c>
      <c r="G203" s="25" t="s">
        <v>11</v>
      </c>
      <c r="H203" s="25" t="s">
        <v>2020</v>
      </c>
      <c r="I203" s="25" t="s">
        <v>1667</v>
      </c>
      <c r="J203" s="25" t="s">
        <v>11</v>
      </c>
      <c r="K203" s="25" t="s">
        <v>1683</v>
      </c>
      <c r="L203" s="25" t="s">
        <v>1721</v>
      </c>
      <c r="M203" s="25" t="s">
        <v>11</v>
      </c>
      <c r="N203" s="25" t="s">
        <v>11</v>
      </c>
      <c r="O203" s="25" t="s">
        <v>11</v>
      </c>
      <c r="P203" s="25" t="s">
        <v>11</v>
      </c>
      <c r="Q203" s="25" t="s">
        <v>2020</v>
      </c>
      <c r="R203" s="25" t="s">
        <v>11</v>
      </c>
      <c r="S203" s="25" t="s">
        <v>11</v>
      </c>
      <c r="T203" s="25" t="s">
        <v>2021</v>
      </c>
      <c r="U203" s="25" t="s">
        <v>16</v>
      </c>
      <c r="V203" s="25" t="s">
        <v>11</v>
      </c>
      <c r="W203" s="25" t="s">
        <v>11</v>
      </c>
      <c r="X203" s="25">
        <v>0</v>
      </c>
      <c r="Y203" s="25" t="s">
        <v>11</v>
      </c>
      <c r="Z203" s="25" t="s">
        <v>1664</v>
      </c>
      <c r="AA203" s="25" t="s">
        <v>11</v>
      </c>
      <c r="AB203" s="25" t="s">
        <v>11</v>
      </c>
      <c r="AC203" s="25" t="s">
        <v>11</v>
      </c>
      <c r="AD203" s="25">
        <v>280</v>
      </c>
      <c r="AE203" s="25">
        <v>0</v>
      </c>
      <c r="AF203" s="25">
        <v>3316</v>
      </c>
      <c r="AG203" s="25" t="s">
        <v>1738</v>
      </c>
    </row>
    <row r="204" spans="1:33">
      <c r="A204" s="25" t="s">
        <v>1964</v>
      </c>
      <c r="B204" s="25" t="s">
        <v>1965</v>
      </c>
      <c r="C204" s="25" t="s">
        <v>1661</v>
      </c>
      <c r="D204" s="25" t="s">
        <v>11</v>
      </c>
      <c r="E204" s="25" t="s">
        <v>11</v>
      </c>
      <c r="F204" s="25" t="s">
        <v>11</v>
      </c>
      <c r="G204" s="25" t="s">
        <v>11</v>
      </c>
      <c r="H204" s="25" t="s">
        <v>1966</v>
      </c>
      <c r="I204" s="25" t="s">
        <v>11</v>
      </c>
      <c r="J204" s="25" t="s">
        <v>11</v>
      </c>
      <c r="K204" s="25" t="s">
        <v>11</v>
      </c>
      <c r="L204" s="25" t="s">
        <v>1721</v>
      </c>
      <c r="M204" s="25" t="s">
        <v>11</v>
      </c>
      <c r="N204" s="25" t="s">
        <v>11</v>
      </c>
      <c r="O204" s="25" t="s">
        <v>11</v>
      </c>
      <c r="P204" s="25" t="s">
        <v>11</v>
      </c>
      <c r="Q204" s="25" t="s">
        <v>11</v>
      </c>
      <c r="R204" s="25" t="s">
        <v>11</v>
      </c>
      <c r="S204" s="25" t="s">
        <v>11</v>
      </c>
      <c r="T204" s="25" t="s">
        <v>1786</v>
      </c>
      <c r="U204" s="25" t="s">
        <v>17</v>
      </c>
      <c r="V204" s="25" t="s">
        <v>11</v>
      </c>
      <c r="W204" s="25" t="s">
        <v>11</v>
      </c>
      <c r="X204" s="25">
        <v>0</v>
      </c>
      <c r="Y204" s="25" t="s">
        <v>11</v>
      </c>
      <c r="Z204" s="25" t="s">
        <v>1664</v>
      </c>
      <c r="AA204" s="25" t="s">
        <v>11</v>
      </c>
      <c r="AB204" s="25" t="s">
        <v>11</v>
      </c>
      <c r="AC204" s="25" t="s">
        <v>11</v>
      </c>
      <c r="AD204" s="25">
        <v>0</v>
      </c>
      <c r="AE204" s="25">
        <v>0</v>
      </c>
      <c r="AF204" s="25">
        <v>2556.0500000000002</v>
      </c>
      <c r="AG204" s="25" t="s">
        <v>5131</v>
      </c>
    </row>
    <row r="205" spans="1:33">
      <c r="A205" s="25" t="s">
        <v>3383</v>
      </c>
      <c r="B205" s="25" t="s">
        <v>3384</v>
      </c>
      <c r="C205" s="25" t="s">
        <v>1666</v>
      </c>
      <c r="D205" s="25" t="s">
        <v>11</v>
      </c>
      <c r="E205" s="25" t="s">
        <v>11</v>
      </c>
      <c r="F205" s="25" t="s">
        <v>3385</v>
      </c>
      <c r="G205" s="25" t="s">
        <v>1690</v>
      </c>
      <c r="H205" s="25" t="s">
        <v>3386</v>
      </c>
      <c r="I205" s="25" t="s">
        <v>1672</v>
      </c>
      <c r="J205" s="25" t="s">
        <v>11</v>
      </c>
      <c r="K205" s="25" t="s">
        <v>1683</v>
      </c>
      <c r="L205" s="25" t="s">
        <v>1721</v>
      </c>
      <c r="M205" s="25" t="s">
        <v>11</v>
      </c>
      <c r="N205" s="25" t="s">
        <v>11</v>
      </c>
      <c r="O205" s="25" t="s">
        <v>11</v>
      </c>
      <c r="P205" s="25" t="s">
        <v>11</v>
      </c>
      <c r="Q205" s="25" t="s">
        <v>3386</v>
      </c>
      <c r="R205" s="25" t="s">
        <v>11</v>
      </c>
      <c r="S205" s="25" t="s">
        <v>11</v>
      </c>
      <c r="T205" s="25" t="s">
        <v>1726</v>
      </c>
      <c r="U205" s="25" t="s">
        <v>16</v>
      </c>
      <c r="V205" s="25" t="s">
        <v>11</v>
      </c>
      <c r="W205" s="25" t="s">
        <v>11</v>
      </c>
      <c r="X205" s="25">
        <v>0</v>
      </c>
      <c r="Y205" s="25" t="s">
        <v>11</v>
      </c>
      <c r="Z205" s="25" t="s">
        <v>1664</v>
      </c>
      <c r="AA205" s="25" t="s">
        <v>11</v>
      </c>
      <c r="AB205" s="25" t="s">
        <v>11</v>
      </c>
      <c r="AC205" s="25" t="s">
        <v>11</v>
      </c>
      <c r="AD205" s="25">
        <v>280</v>
      </c>
      <c r="AE205" s="25">
        <v>0</v>
      </c>
      <c r="AF205" s="25">
        <v>3316</v>
      </c>
      <c r="AG205" s="25" t="s">
        <v>1738</v>
      </c>
    </row>
    <row r="206" spans="1:33">
      <c r="A206" s="25" t="s">
        <v>2604</v>
      </c>
      <c r="B206" s="25" t="s">
        <v>2605</v>
      </c>
      <c r="C206" s="25" t="s">
        <v>1661</v>
      </c>
      <c r="D206" s="25" t="s">
        <v>11</v>
      </c>
      <c r="E206" s="25" t="s">
        <v>11</v>
      </c>
      <c r="F206" s="25" t="s">
        <v>2377</v>
      </c>
      <c r="G206" s="25" t="s">
        <v>1730</v>
      </c>
      <c r="H206" s="25" t="s">
        <v>2606</v>
      </c>
      <c r="I206" s="25" t="s">
        <v>1667</v>
      </c>
      <c r="J206" s="25" t="s">
        <v>1721</v>
      </c>
      <c r="K206" s="25" t="s">
        <v>1747</v>
      </c>
      <c r="L206" s="25" t="s">
        <v>1721</v>
      </c>
      <c r="M206" s="25" t="s">
        <v>11</v>
      </c>
      <c r="N206" s="25" t="s">
        <v>11</v>
      </c>
      <c r="O206" s="25" t="s">
        <v>11</v>
      </c>
      <c r="P206" s="25" t="s">
        <v>11</v>
      </c>
      <c r="Q206" s="25" t="s">
        <v>2606</v>
      </c>
      <c r="R206" s="25" t="s">
        <v>11</v>
      </c>
      <c r="S206" s="25" t="s">
        <v>11</v>
      </c>
      <c r="T206" s="25" t="s">
        <v>2043</v>
      </c>
      <c r="U206" s="25" t="s">
        <v>16</v>
      </c>
      <c r="V206" s="25" t="s">
        <v>1690</v>
      </c>
      <c r="W206" s="25" t="s">
        <v>11</v>
      </c>
      <c r="X206" s="25">
        <v>0</v>
      </c>
      <c r="Y206" s="25" t="s">
        <v>11</v>
      </c>
      <c r="Z206" s="25" t="s">
        <v>1664</v>
      </c>
      <c r="AA206" s="25" t="s">
        <v>11</v>
      </c>
      <c r="AB206" s="25" t="s">
        <v>11</v>
      </c>
      <c r="AC206" s="25" t="s">
        <v>11</v>
      </c>
      <c r="AD206" s="25">
        <v>280</v>
      </c>
      <c r="AE206" s="25">
        <v>0</v>
      </c>
      <c r="AF206" s="25">
        <v>1880</v>
      </c>
      <c r="AG206" s="25" t="s">
        <v>1665</v>
      </c>
    </row>
    <row r="207" spans="1:33">
      <c r="A207" s="25" t="s">
        <v>2487</v>
      </c>
      <c r="B207" s="25" t="s">
        <v>2488</v>
      </c>
      <c r="C207" s="25" t="s">
        <v>1666</v>
      </c>
      <c r="D207" s="25" t="s">
        <v>11</v>
      </c>
      <c r="E207" s="25" t="s">
        <v>11</v>
      </c>
      <c r="F207" s="25" t="s">
        <v>11</v>
      </c>
      <c r="G207" s="25" t="s">
        <v>11</v>
      </c>
      <c r="H207" s="25" t="s">
        <v>2489</v>
      </c>
      <c r="I207" s="25" t="s">
        <v>1672</v>
      </c>
      <c r="J207" s="25" t="s">
        <v>1721</v>
      </c>
      <c r="K207" s="25" t="s">
        <v>1782</v>
      </c>
      <c r="L207" s="25" t="s">
        <v>1721</v>
      </c>
      <c r="M207" s="25" t="s">
        <v>11</v>
      </c>
      <c r="N207" s="25" t="s">
        <v>11</v>
      </c>
      <c r="O207" s="25" t="s">
        <v>11</v>
      </c>
      <c r="P207" s="25" t="s">
        <v>11</v>
      </c>
      <c r="Q207" s="25" t="s">
        <v>11</v>
      </c>
      <c r="R207" s="25" t="s">
        <v>11</v>
      </c>
      <c r="S207" s="25" t="s">
        <v>11</v>
      </c>
      <c r="T207" s="25" t="s">
        <v>2348</v>
      </c>
      <c r="U207" s="25" t="s">
        <v>1687</v>
      </c>
      <c r="V207" s="25" t="s">
        <v>11</v>
      </c>
      <c r="W207" s="25" t="s">
        <v>11</v>
      </c>
      <c r="X207" s="25">
        <v>0</v>
      </c>
      <c r="Y207" s="25" t="s">
        <v>11</v>
      </c>
      <c r="Z207" s="25" t="s">
        <v>1664</v>
      </c>
      <c r="AA207" s="25" t="s">
        <v>11</v>
      </c>
      <c r="AB207" s="25" t="s">
        <v>11</v>
      </c>
      <c r="AC207" s="25" t="s">
        <v>11</v>
      </c>
      <c r="AD207" s="25">
        <v>0</v>
      </c>
      <c r="AE207" s="25">
        <v>0</v>
      </c>
      <c r="AF207" s="25">
        <v>546.25</v>
      </c>
      <c r="AG207" s="25" t="s">
        <v>5073</v>
      </c>
    </row>
    <row r="208" spans="1:33">
      <c r="A208" s="25" t="s">
        <v>2856</v>
      </c>
      <c r="B208" s="25" t="s">
        <v>2857</v>
      </c>
      <c r="C208" s="25" t="s">
        <v>1661</v>
      </c>
      <c r="D208" s="25" t="s">
        <v>11</v>
      </c>
      <c r="E208" s="25" t="s">
        <v>11</v>
      </c>
      <c r="F208" s="25" t="s">
        <v>11</v>
      </c>
      <c r="G208" s="25" t="s">
        <v>11</v>
      </c>
      <c r="H208" s="25" t="s">
        <v>2858</v>
      </c>
      <c r="I208" s="25" t="s">
        <v>11</v>
      </c>
      <c r="J208" s="25" t="s">
        <v>11</v>
      </c>
      <c r="K208" s="25" t="s">
        <v>11</v>
      </c>
      <c r="L208" s="25" t="s">
        <v>1721</v>
      </c>
      <c r="M208" s="25" t="s">
        <v>11</v>
      </c>
      <c r="N208" s="25" t="s">
        <v>11</v>
      </c>
      <c r="O208" s="25" t="s">
        <v>11</v>
      </c>
      <c r="P208" s="25" t="s">
        <v>11</v>
      </c>
      <c r="Q208" s="25" t="s">
        <v>11</v>
      </c>
      <c r="R208" s="25" t="s">
        <v>11</v>
      </c>
      <c r="S208" s="25" t="s">
        <v>11</v>
      </c>
      <c r="T208" s="25" t="s">
        <v>1726</v>
      </c>
      <c r="U208" s="25" t="s">
        <v>15</v>
      </c>
      <c r="V208" s="25" t="s">
        <v>11</v>
      </c>
      <c r="W208" s="25" t="s">
        <v>11</v>
      </c>
      <c r="X208" s="25">
        <v>0</v>
      </c>
      <c r="Y208" s="25" t="s">
        <v>11</v>
      </c>
      <c r="Z208" s="25" t="s">
        <v>1664</v>
      </c>
      <c r="AA208" s="25" t="s">
        <v>11</v>
      </c>
      <c r="AB208" s="25" t="s">
        <v>11</v>
      </c>
      <c r="AC208" s="25" t="s">
        <v>11</v>
      </c>
      <c r="AD208" s="25">
        <v>0</v>
      </c>
      <c r="AE208" s="25">
        <v>0</v>
      </c>
      <c r="AF208" s="25">
        <v>17812.5</v>
      </c>
      <c r="AG208" s="25" t="s">
        <v>5132</v>
      </c>
    </row>
    <row r="209" spans="1:33">
      <c r="A209" s="25" t="s">
        <v>3656</v>
      </c>
      <c r="B209" s="25" t="s">
        <v>3657</v>
      </c>
      <c r="C209" s="25" t="s">
        <v>1666</v>
      </c>
      <c r="D209" s="25" t="s">
        <v>11</v>
      </c>
      <c r="E209" s="25" t="s">
        <v>11</v>
      </c>
      <c r="F209" s="25" t="s">
        <v>11</v>
      </c>
      <c r="G209" s="25" t="s">
        <v>11</v>
      </c>
      <c r="H209" s="25" t="s">
        <v>3655</v>
      </c>
      <c r="I209" s="25" t="s">
        <v>1672</v>
      </c>
      <c r="J209" s="25" t="s">
        <v>11</v>
      </c>
      <c r="K209" s="25" t="s">
        <v>1683</v>
      </c>
      <c r="L209" s="25" t="s">
        <v>1350</v>
      </c>
      <c r="M209" s="25" t="s">
        <v>11</v>
      </c>
      <c r="N209" s="25" t="s">
        <v>11</v>
      </c>
      <c r="O209" s="25" t="s">
        <v>11</v>
      </c>
      <c r="P209" s="25" t="s">
        <v>3658</v>
      </c>
      <c r="Q209" s="25" t="s">
        <v>3655</v>
      </c>
      <c r="R209" s="25" t="s">
        <v>11</v>
      </c>
      <c r="S209" s="25" t="s">
        <v>11</v>
      </c>
      <c r="T209" s="25" t="s">
        <v>1766</v>
      </c>
      <c r="U209" s="25" t="s">
        <v>12</v>
      </c>
      <c r="V209" s="25" t="s">
        <v>11</v>
      </c>
      <c r="W209" s="25" t="s">
        <v>11</v>
      </c>
      <c r="X209" s="25">
        <v>0</v>
      </c>
      <c r="Y209" s="25" t="s">
        <v>11</v>
      </c>
      <c r="Z209" s="25" t="s">
        <v>1664</v>
      </c>
      <c r="AA209" s="25" t="s">
        <v>11</v>
      </c>
      <c r="AB209" s="25" t="s">
        <v>11</v>
      </c>
      <c r="AC209" s="25" t="s">
        <v>11</v>
      </c>
      <c r="AD209" s="25">
        <v>0</v>
      </c>
      <c r="AE209" s="25">
        <v>0</v>
      </c>
      <c r="AF209" s="25">
        <v>2901.5</v>
      </c>
      <c r="AG209" s="25" t="s">
        <v>2659</v>
      </c>
    </row>
    <row r="210" spans="1:33">
      <c r="A210" s="25" t="s">
        <v>5133</v>
      </c>
      <c r="B210" s="25" t="s">
        <v>5134</v>
      </c>
      <c r="C210" s="25" t="s">
        <v>1661</v>
      </c>
      <c r="D210" s="25" t="s">
        <v>11</v>
      </c>
      <c r="E210" s="25" t="s">
        <v>11</v>
      </c>
      <c r="F210" s="25" t="s">
        <v>11</v>
      </c>
      <c r="G210" s="25" t="s">
        <v>11</v>
      </c>
      <c r="H210" s="25" t="s">
        <v>5135</v>
      </c>
      <c r="I210" s="25" t="s">
        <v>1803</v>
      </c>
      <c r="J210" s="25" t="s">
        <v>11</v>
      </c>
      <c r="K210" s="25" t="s">
        <v>4928</v>
      </c>
      <c r="L210" s="25" t="s">
        <v>1721</v>
      </c>
      <c r="M210" s="25" t="s">
        <v>11</v>
      </c>
      <c r="N210" s="25" t="s">
        <v>11</v>
      </c>
      <c r="O210" s="25" t="s">
        <v>11</v>
      </c>
      <c r="P210" s="25" t="s">
        <v>11</v>
      </c>
      <c r="Q210" s="25" t="s">
        <v>5135</v>
      </c>
      <c r="R210" s="25" t="s">
        <v>11</v>
      </c>
      <c r="S210" s="25" t="s">
        <v>11</v>
      </c>
      <c r="T210" s="25" t="s">
        <v>4616</v>
      </c>
      <c r="U210" s="25" t="s">
        <v>15</v>
      </c>
      <c r="V210" s="25" t="s">
        <v>1671</v>
      </c>
      <c r="W210" s="25" t="s">
        <v>11</v>
      </c>
      <c r="X210" s="25">
        <v>0</v>
      </c>
      <c r="Y210" s="25" t="s">
        <v>11</v>
      </c>
      <c r="Z210" s="25" t="s">
        <v>1664</v>
      </c>
      <c r="AA210" s="25" t="s">
        <v>11</v>
      </c>
      <c r="AB210" s="25" t="s">
        <v>11</v>
      </c>
      <c r="AC210" s="25" t="s">
        <v>11</v>
      </c>
      <c r="AD210" s="25">
        <v>0</v>
      </c>
      <c r="AE210" s="25">
        <v>0</v>
      </c>
      <c r="AF210" s="25">
        <v>8911.75</v>
      </c>
      <c r="AG210" s="25" t="s">
        <v>5136</v>
      </c>
    </row>
    <row r="211" spans="1:33">
      <c r="A211" s="25" t="s">
        <v>3692</v>
      </c>
      <c r="B211" s="25" t="s">
        <v>3693</v>
      </c>
      <c r="C211" s="25" t="s">
        <v>1661</v>
      </c>
      <c r="D211" s="25" t="s">
        <v>11</v>
      </c>
      <c r="E211" s="25" t="s">
        <v>11</v>
      </c>
      <c r="F211" s="25" t="s">
        <v>3694</v>
      </c>
      <c r="G211" s="25" t="s">
        <v>1688</v>
      </c>
      <c r="H211" s="25" t="s">
        <v>3695</v>
      </c>
      <c r="I211" s="25" t="s">
        <v>1667</v>
      </c>
      <c r="J211" s="25" t="s">
        <v>1721</v>
      </c>
      <c r="K211" s="25" t="s">
        <v>1747</v>
      </c>
      <c r="L211" s="25" t="s">
        <v>1721</v>
      </c>
      <c r="M211" s="25" t="s">
        <v>11</v>
      </c>
      <c r="N211" s="25" t="s">
        <v>11</v>
      </c>
      <c r="O211" s="25" t="s">
        <v>11</v>
      </c>
      <c r="P211" s="25" t="s">
        <v>11</v>
      </c>
      <c r="Q211" s="25" t="s">
        <v>3695</v>
      </c>
      <c r="R211" s="25" t="s">
        <v>11</v>
      </c>
      <c r="S211" s="25" t="s">
        <v>11</v>
      </c>
      <c r="T211" s="25" t="s">
        <v>2719</v>
      </c>
      <c r="U211" s="25" t="s">
        <v>10</v>
      </c>
      <c r="V211" s="25" t="s">
        <v>1693</v>
      </c>
      <c r="W211" s="25" t="s">
        <v>11</v>
      </c>
      <c r="X211" s="25">
        <v>0</v>
      </c>
      <c r="Y211" s="25" t="s">
        <v>11</v>
      </c>
      <c r="Z211" s="25" t="s">
        <v>1664</v>
      </c>
      <c r="AA211" s="25" t="s">
        <v>11</v>
      </c>
      <c r="AB211" s="25" t="s">
        <v>11</v>
      </c>
      <c r="AC211" s="25" t="s">
        <v>11</v>
      </c>
      <c r="AD211" s="25">
        <v>280</v>
      </c>
      <c r="AE211" s="25">
        <v>0</v>
      </c>
      <c r="AF211" s="25">
        <v>1880</v>
      </c>
      <c r="AG211" s="25" t="s">
        <v>1665</v>
      </c>
    </row>
    <row r="212" spans="1:33">
      <c r="A212" s="25" t="s">
        <v>1956</v>
      </c>
      <c r="B212" s="25" t="s">
        <v>1957</v>
      </c>
      <c r="C212" s="25" t="s">
        <v>1666</v>
      </c>
      <c r="D212" s="25" t="s">
        <v>11</v>
      </c>
      <c r="E212" s="25" t="s">
        <v>11</v>
      </c>
      <c r="F212" s="25" t="s">
        <v>11</v>
      </c>
      <c r="G212" s="25" t="s">
        <v>11</v>
      </c>
      <c r="H212" s="25" t="s">
        <v>1931</v>
      </c>
      <c r="I212" s="25" t="s">
        <v>11</v>
      </c>
      <c r="J212" s="25" t="s">
        <v>11</v>
      </c>
      <c r="K212" s="25" t="s">
        <v>11</v>
      </c>
      <c r="L212" s="25" t="s">
        <v>1721</v>
      </c>
      <c r="M212" s="25" t="s">
        <v>11</v>
      </c>
      <c r="N212" s="25" t="s">
        <v>11</v>
      </c>
      <c r="O212" s="25" t="s">
        <v>11</v>
      </c>
      <c r="P212" s="25" t="s">
        <v>11</v>
      </c>
      <c r="Q212" s="25" t="s">
        <v>11</v>
      </c>
      <c r="R212" s="25" t="s">
        <v>11</v>
      </c>
      <c r="S212" s="25" t="s">
        <v>11</v>
      </c>
      <c r="T212" s="25" t="s">
        <v>1726</v>
      </c>
      <c r="U212" s="25" t="s">
        <v>14</v>
      </c>
      <c r="V212" s="25" t="s">
        <v>11</v>
      </c>
      <c r="W212" s="25" t="s">
        <v>11</v>
      </c>
      <c r="X212" s="25">
        <v>0</v>
      </c>
      <c r="Y212" s="25" t="s">
        <v>11</v>
      </c>
      <c r="Z212" s="25" t="s">
        <v>1664</v>
      </c>
      <c r="AA212" s="25" t="s">
        <v>11</v>
      </c>
      <c r="AB212" s="25" t="s">
        <v>11</v>
      </c>
      <c r="AC212" s="25" t="s">
        <v>11</v>
      </c>
      <c r="AD212" s="25">
        <v>0</v>
      </c>
      <c r="AE212" s="25">
        <v>0</v>
      </c>
      <c r="AF212" s="25">
        <v>29750</v>
      </c>
      <c r="AG212" s="25" t="s">
        <v>3261</v>
      </c>
    </row>
    <row r="213" spans="1:33">
      <c r="A213" s="25" t="s">
        <v>2141</v>
      </c>
      <c r="B213" s="25" t="s">
        <v>2142</v>
      </c>
      <c r="C213" s="25" t="s">
        <v>1661</v>
      </c>
      <c r="D213" s="25" t="s">
        <v>11</v>
      </c>
      <c r="E213" s="25" t="s">
        <v>11</v>
      </c>
      <c r="F213" s="25" t="s">
        <v>11</v>
      </c>
      <c r="G213" s="25" t="s">
        <v>11</v>
      </c>
      <c r="H213" s="25" t="s">
        <v>2143</v>
      </c>
      <c r="I213" s="25" t="s">
        <v>11</v>
      </c>
      <c r="J213" s="25" t="s">
        <v>11</v>
      </c>
      <c r="K213" s="25" t="s">
        <v>2144</v>
      </c>
      <c r="L213" s="25" t="s">
        <v>1721</v>
      </c>
      <c r="M213" s="25" t="s">
        <v>11</v>
      </c>
      <c r="N213" s="25" t="s">
        <v>11</v>
      </c>
      <c r="O213" s="25" t="s">
        <v>11</v>
      </c>
      <c r="P213" s="25" t="s">
        <v>11</v>
      </c>
      <c r="Q213" s="25" t="s">
        <v>2143</v>
      </c>
      <c r="R213" s="25" t="s">
        <v>11</v>
      </c>
      <c r="S213" s="25" t="s">
        <v>11</v>
      </c>
      <c r="T213" s="25" t="s">
        <v>1726</v>
      </c>
      <c r="U213" s="25" t="s">
        <v>16</v>
      </c>
      <c r="V213" s="25" t="s">
        <v>11</v>
      </c>
      <c r="W213" s="25" t="s">
        <v>11</v>
      </c>
      <c r="X213" s="25">
        <v>0</v>
      </c>
      <c r="Y213" s="25" t="s">
        <v>11</v>
      </c>
      <c r="Z213" s="25" t="s">
        <v>1664</v>
      </c>
      <c r="AA213" s="25" t="s">
        <v>11</v>
      </c>
      <c r="AB213" s="25" t="s">
        <v>11</v>
      </c>
      <c r="AC213" s="25" t="s">
        <v>11</v>
      </c>
      <c r="AD213" s="25">
        <v>0</v>
      </c>
      <c r="AE213" s="25">
        <v>0</v>
      </c>
      <c r="AF213" s="25">
        <v>52116</v>
      </c>
      <c r="AG213" s="25" t="s">
        <v>2145</v>
      </c>
    </row>
    <row r="214" spans="1:33">
      <c r="A214" s="25" t="s">
        <v>1783</v>
      </c>
      <c r="B214" s="25" t="s">
        <v>1784</v>
      </c>
      <c r="C214" s="25" t="s">
        <v>1666</v>
      </c>
      <c r="D214" s="25" t="s">
        <v>11</v>
      </c>
      <c r="E214" s="25" t="s">
        <v>11</v>
      </c>
      <c r="F214" s="25" t="s">
        <v>11</v>
      </c>
      <c r="G214" s="25" t="s">
        <v>11</v>
      </c>
      <c r="H214" s="25" t="s">
        <v>1785</v>
      </c>
      <c r="I214" s="25" t="s">
        <v>11</v>
      </c>
      <c r="J214" s="25" t="s">
        <v>11</v>
      </c>
      <c r="K214" s="25" t="s">
        <v>11</v>
      </c>
      <c r="L214" s="25" t="s">
        <v>1721</v>
      </c>
      <c r="M214" s="25" t="s">
        <v>11</v>
      </c>
      <c r="N214" s="25" t="s">
        <v>11</v>
      </c>
      <c r="O214" s="25" t="s">
        <v>11</v>
      </c>
      <c r="P214" s="25" t="s">
        <v>11</v>
      </c>
      <c r="Q214" s="25" t="s">
        <v>11</v>
      </c>
      <c r="R214" s="25" t="s">
        <v>11</v>
      </c>
      <c r="S214" s="25" t="s">
        <v>11</v>
      </c>
      <c r="T214" s="25" t="s">
        <v>1786</v>
      </c>
      <c r="U214" s="25" t="s">
        <v>17</v>
      </c>
      <c r="V214" s="25" t="s">
        <v>11</v>
      </c>
      <c r="W214" s="25" t="s">
        <v>11</v>
      </c>
      <c r="X214" s="25">
        <v>0</v>
      </c>
      <c r="Y214" s="25" t="s">
        <v>11</v>
      </c>
      <c r="Z214" s="25" t="s">
        <v>1664</v>
      </c>
      <c r="AA214" s="25" t="s">
        <v>11</v>
      </c>
      <c r="AB214" s="25" t="s">
        <v>11</v>
      </c>
      <c r="AC214" s="25" t="s">
        <v>11</v>
      </c>
      <c r="AD214" s="25">
        <v>0</v>
      </c>
      <c r="AE214" s="25">
        <v>0</v>
      </c>
      <c r="AF214" s="25">
        <v>4900</v>
      </c>
      <c r="AG214" s="25" t="s">
        <v>1787</v>
      </c>
    </row>
    <row r="215" spans="1:33">
      <c r="A215" s="25" t="s">
        <v>2121</v>
      </c>
      <c r="B215" s="25" t="s">
        <v>2122</v>
      </c>
      <c r="C215" s="25" t="s">
        <v>1666</v>
      </c>
      <c r="D215" s="25" t="s">
        <v>11</v>
      </c>
      <c r="E215" s="25" t="s">
        <v>11</v>
      </c>
      <c r="F215" s="25" t="s">
        <v>2123</v>
      </c>
      <c r="G215" s="25" t="s">
        <v>1690</v>
      </c>
      <c r="H215" s="25" t="s">
        <v>2124</v>
      </c>
      <c r="I215" s="25" t="s">
        <v>1672</v>
      </c>
      <c r="J215" s="25" t="s">
        <v>11</v>
      </c>
      <c r="K215" s="25" t="s">
        <v>1922</v>
      </c>
      <c r="L215" s="25" t="s">
        <v>1721</v>
      </c>
      <c r="M215" s="25" t="s">
        <v>11</v>
      </c>
      <c r="N215" s="25" t="s">
        <v>11</v>
      </c>
      <c r="O215" s="25" t="s">
        <v>2124</v>
      </c>
      <c r="P215" s="25" t="s">
        <v>11</v>
      </c>
      <c r="Q215" s="25" t="s">
        <v>11</v>
      </c>
      <c r="R215" s="25" t="s">
        <v>11</v>
      </c>
      <c r="S215" s="25" t="s">
        <v>11</v>
      </c>
      <c r="T215" s="25" t="s">
        <v>2125</v>
      </c>
      <c r="U215" s="25" t="s">
        <v>1686</v>
      </c>
      <c r="V215" s="25" t="s">
        <v>11</v>
      </c>
      <c r="W215" s="25" t="s">
        <v>11</v>
      </c>
      <c r="X215" s="25">
        <v>0</v>
      </c>
      <c r="Y215" s="25" t="s">
        <v>11</v>
      </c>
      <c r="Z215" s="25" t="s">
        <v>1664</v>
      </c>
      <c r="AA215" s="25" t="s">
        <v>11</v>
      </c>
      <c r="AB215" s="25" t="s">
        <v>11</v>
      </c>
      <c r="AC215" s="25" t="s">
        <v>11</v>
      </c>
      <c r="AD215" s="25">
        <v>280</v>
      </c>
      <c r="AE215" s="25">
        <v>0</v>
      </c>
      <c r="AF215" s="25">
        <v>3316</v>
      </c>
      <c r="AG215" s="25" t="s">
        <v>1738</v>
      </c>
    </row>
    <row r="216" spans="1:33">
      <c r="A216" s="25" t="s">
        <v>2086</v>
      </c>
      <c r="B216" s="25" t="s">
        <v>2087</v>
      </c>
      <c r="C216" s="25" t="s">
        <v>1666</v>
      </c>
      <c r="D216" s="25" t="s">
        <v>11</v>
      </c>
      <c r="E216" s="25" t="s">
        <v>11</v>
      </c>
      <c r="F216" s="25" t="s">
        <v>11</v>
      </c>
      <c r="G216" s="25" t="s">
        <v>11</v>
      </c>
      <c r="H216" s="25" t="s">
        <v>2088</v>
      </c>
      <c r="I216" s="25" t="s">
        <v>11</v>
      </c>
      <c r="J216" s="25" t="s">
        <v>11</v>
      </c>
      <c r="K216" s="25" t="s">
        <v>11</v>
      </c>
      <c r="L216" s="25" t="s">
        <v>1721</v>
      </c>
      <c r="M216" s="25" t="s">
        <v>1808</v>
      </c>
      <c r="N216" s="25" t="s">
        <v>11</v>
      </c>
      <c r="O216" s="25" t="s">
        <v>11</v>
      </c>
      <c r="P216" s="25" t="s">
        <v>11</v>
      </c>
      <c r="Q216" s="25" t="s">
        <v>11</v>
      </c>
      <c r="R216" s="25" t="s">
        <v>11</v>
      </c>
      <c r="S216" s="25" t="s">
        <v>11</v>
      </c>
      <c r="T216" s="25" t="s">
        <v>1742</v>
      </c>
      <c r="U216" s="25" t="s">
        <v>1669</v>
      </c>
      <c r="V216" s="25" t="s">
        <v>11</v>
      </c>
      <c r="W216" s="25" t="s">
        <v>11</v>
      </c>
      <c r="X216" s="25">
        <v>0</v>
      </c>
      <c r="Y216" s="25" t="s">
        <v>11</v>
      </c>
      <c r="Z216" s="25" t="s">
        <v>1664</v>
      </c>
      <c r="AA216" s="25" t="s">
        <v>11</v>
      </c>
      <c r="AB216" s="25" t="s">
        <v>11</v>
      </c>
      <c r="AC216" s="25" t="s">
        <v>11</v>
      </c>
      <c r="AD216" s="25">
        <v>230</v>
      </c>
      <c r="AE216" s="25">
        <v>0</v>
      </c>
      <c r="AF216" s="25">
        <v>12135.67</v>
      </c>
      <c r="AG216" s="25" t="s">
        <v>5137</v>
      </c>
    </row>
    <row r="217" spans="1:33">
      <c r="A217" s="25" t="s">
        <v>3159</v>
      </c>
      <c r="B217" s="25" t="s">
        <v>3160</v>
      </c>
      <c r="C217" s="25" t="s">
        <v>1661</v>
      </c>
      <c r="D217" s="25" t="s">
        <v>11</v>
      </c>
      <c r="E217" s="25" t="s">
        <v>11</v>
      </c>
      <c r="F217" s="25" t="s">
        <v>11</v>
      </c>
      <c r="G217" s="25" t="s">
        <v>11</v>
      </c>
      <c r="H217" s="25" t="s">
        <v>3158</v>
      </c>
      <c r="I217" s="25" t="s">
        <v>1667</v>
      </c>
      <c r="J217" s="25" t="s">
        <v>1721</v>
      </c>
      <c r="K217" s="25" t="s">
        <v>1677</v>
      </c>
      <c r="L217" s="25" t="s">
        <v>1721</v>
      </c>
      <c r="M217" s="25" t="s">
        <v>11</v>
      </c>
      <c r="N217" s="25" t="s">
        <v>11</v>
      </c>
      <c r="O217" s="25" t="s">
        <v>11</v>
      </c>
      <c r="P217" s="25" t="s">
        <v>11</v>
      </c>
      <c r="Q217" s="25" t="s">
        <v>11</v>
      </c>
      <c r="R217" s="25" t="s">
        <v>11</v>
      </c>
      <c r="S217" s="25" t="s">
        <v>11</v>
      </c>
      <c r="T217" s="25" t="s">
        <v>2348</v>
      </c>
      <c r="U217" s="25" t="s">
        <v>1669</v>
      </c>
      <c r="V217" s="25" t="s">
        <v>11</v>
      </c>
      <c r="W217" s="25" t="s">
        <v>11</v>
      </c>
      <c r="X217" s="25">
        <v>0</v>
      </c>
      <c r="Y217" s="25" t="s">
        <v>11</v>
      </c>
      <c r="Z217" s="25" t="s">
        <v>1664</v>
      </c>
      <c r="AA217" s="25" t="s">
        <v>11</v>
      </c>
      <c r="AB217" s="25" t="s">
        <v>11</v>
      </c>
      <c r="AC217" s="25" t="s">
        <v>11</v>
      </c>
      <c r="AD217" s="25">
        <v>0</v>
      </c>
      <c r="AE217" s="25">
        <v>0</v>
      </c>
      <c r="AF217" s="25">
        <v>980</v>
      </c>
      <c r="AG217" s="25" t="s">
        <v>1670</v>
      </c>
    </row>
    <row r="218" spans="1:33">
      <c r="A218" s="25" t="s">
        <v>3824</v>
      </c>
      <c r="B218" s="25" t="s">
        <v>3825</v>
      </c>
      <c r="C218" s="25" t="s">
        <v>1661</v>
      </c>
      <c r="D218" s="25" t="s">
        <v>11</v>
      </c>
      <c r="E218" s="25" t="s">
        <v>11</v>
      </c>
      <c r="F218" s="25" t="s">
        <v>3826</v>
      </c>
      <c r="G218" s="25" t="s">
        <v>1730</v>
      </c>
      <c r="H218" s="25" t="s">
        <v>3827</v>
      </c>
      <c r="I218" s="25" t="s">
        <v>1672</v>
      </c>
      <c r="J218" s="25" t="s">
        <v>1721</v>
      </c>
      <c r="K218" s="25" t="s">
        <v>3828</v>
      </c>
      <c r="L218" s="25" t="s">
        <v>1721</v>
      </c>
      <c r="M218" s="25" t="s">
        <v>11</v>
      </c>
      <c r="N218" s="25" t="s">
        <v>3829</v>
      </c>
      <c r="O218" s="25" t="s">
        <v>3830</v>
      </c>
      <c r="P218" s="25" t="s">
        <v>3831</v>
      </c>
      <c r="Q218" s="25" t="s">
        <v>3827</v>
      </c>
      <c r="R218" s="25" t="s">
        <v>11</v>
      </c>
      <c r="S218" s="25" t="s">
        <v>11</v>
      </c>
      <c r="T218" s="25" t="s">
        <v>1726</v>
      </c>
      <c r="U218" s="25" t="s">
        <v>16</v>
      </c>
      <c r="V218" s="25" t="s">
        <v>3832</v>
      </c>
      <c r="W218" s="25" t="s">
        <v>11</v>
      </c>
      <c r="X218" s="25">
        <v>0</v>
      </c>
      <c r="Y218" s="25" t="s">
        <v>11</v>
      </c>
      <c r="Z218" s="25" t="s">
        <v>1664</v>
      </c>
      <c r="AA218" s="25" t="s">
        <v>11</v>
      </c>
      <c r="AB218" s="25" t="s">
        <v>11</v>
      </c>
      <c r="AC218" s="25" t="s">
        <v>11</v>
      </c>
      <c r="AD218" s="25">
        <v>0</v>
      </c>
      <c r="AE218" s="25">
        <v>0</v>
      </c>
      <c r="AF218" s="25">
        <v>22116</v>
      </c>
      <c r="AG218" s="25" t="s">
        <v>5046</v>
      </c>
    </row>
    <row r="219" spans="1:33">
      <c r="A219" s="25" t="s">
        <v>3682</v>
      </c>
      <c r="B219" s="25" t="s">
        <v>3683</v>
      </c>
      <c r="C219" s="25" t="s">
        <v>1666</v>
      </c>
      <c r="D219" s="25" t="s">
        <v>11</v>
      </c>
      <c r="E219" s="25" t="s">
        <v>11</v>
      </c>
      <c r="F219" s="25" t="s">
        <v>11</v>
      </c>
      <c r="G219" s="25" t="s">
        <v>11</v>
      </c>
      <c r="H219" s="25" t="s">
        <v>1970</v>
      </c>
      <c r="I219" s="25" t="s">
        <v>1672</v>
      </c>
      <c r="J219" s="25" t="s">
        <v>1721</v>
      </c>
      <c r="K219" s="25" t="s">
        <v>1971</v>
      </c>
      <c r="L219" s="25" t="s">
        <v>1721</v>
      </c>
      <c r="M219" s="25" t="s">
        <v>11</v>
      </c>
      <c r="N219" s="25" t="s">
        <v>11</v>
      </c>
      <c r="O219" s="25" t="s">
        <v>11</v>
      </c>
      <c r="P219" s="25" t="s">
        <v>11</v>
      </c>
      <c r="Q219" s="25" t="s">
        <v>11</v>
      </c>
      <c r="R219" s="25" t="s">
        <v>11</v>
      </c>
      <c r="S219" s="25" t="s">
        <v>11</v>
      </c>
      <c r="T219" s="25" t="s">
        <v>3613</v>
      </c>
      <c r="U219" s="25" t="s">
        <v>1687</v>
      </c>
      <c r="V219" s="25" t="s">
        <v>11</v>
      </c>
      <c r="W219" s="25" t="s">
        <v>11</v>
      </c>
      <c r="X219" s="25">
        <v>0</v>
      </c>
      <c r="Y219" s="25" t="s">
        <v>11</v>
      </c>
      <c r="Z219" s="25" t="s">
        <v>1664</v>
      </c>
      <c r="AA219" s="25" t="s">
        <v>11</v>
      </c>
      <c r="AB219" s="25" t="s">
        <v>11</v>
      </c>
      <c r="AC219" s="25" t="s">
        <v>11</v>
      </c>
      <c r="AD219" s="25">
        <v>230</v>
      </c>
      <c r="AE219" s="25">
        <v>0</v>
      </c>
      <c r="AF219" s="25">
        <v>960</v>
      </c>
      <c r="AG219" s="25" t="s">
        <v>2260</v>
      </c>
    </row>
    <row r="220" spans="1:33">
      <c r="A220" s="25" t="s">
        <v>3380</v>
      </c>
      <c r="B220" s="25" t="s">
        <v>3381</v>
      </c>
      <c r="C220" s="25" t="s">
        <v>1666</v>
      </c>
      <c r="D220" s="25" t="s">
        <v>11</v>
      </c>
      <c r="E220" s="25" t="s">
        <v>11</v>
      </c>
      <c r="F220" s="25" t="s">
        <v>11</v>
      </c>
      <c r="G220" s="25" t="s">
        <v>11</v>
      </c>
      <c r="H220" s="25" t="s">
        <v>3382</v>
      </c>
      <c r="I220" s="25" t="s">
        <v>11</v>
      </c>
      <c r="J220" s="25" t="s">
        <v>11</v>
      </c>
      <c r="K220" s="25" t="s">
        <v>11</v>
      </c>
      <c r="L220" s="25" t="s">
        <v>1721</v>
      </c>
      <c r="M220" s="25" t="s">
        <v>11</v>
      </c>
      <c r="N220" s="25" t="s">
        <v>11</v>
      </c>
      <c r="O220" s="25" t="s">
        <v>11</v>
      </c>
      <c r="P220" s="25" t="s">
        <v>11</v>
      </c>
      <c r="Q220" s="25" t="s">
        <v>11</v>
      </c>
      <c r="R220" s="25" t="s">
        <v>11</v>
      </c>
      <c r="S220" s="25" t="s">
        <v>11</v>
      </c>
      <c r="T220" s="25" t="s">
        <v>2336</v>
      </c>
      <c r="U220" s="25" t="s">
        <v>12</v>
      </c>
      <c r="V220" s="25" t="s">
        <v>11</v>
      </c>
      <c r="W220" s="25" t="s">
        <v>11</v>
      </c>
      <c r="X220" s="25">
        <v>0</v>
      </c>
      <c r="Y220" s="25" t="s">
        <v>11</v>
      </c>
      <c r="Z220" s="25" t="s">
        <v>1664</v>
      </c>
      <c r="AA220" s="25" t="s">
        <v>11</v>
      </c>
      <c r="AB220" s="25" t="s">
        <v>11</v>
      </c>
      <c r="AC220" s="25" t="s">
        <v>11</v>
      </c>
      <c r="AD220" s="25">
        <v>0</v>
      </c>
      <c r="AE220" s="25">
        <v>0</v>
      </c>
      <c r="AF220" s="25">
        <v>29750</v>
      </c>
      <c r="AG220" s="25" t="s">
        <v>3261</v>
      </c>
    </row>
    <row r="221" spans="1:33">
      <c r="A221" s="25" t="s">
        <v>3857</v>
      </c>
      <c r="B221" s="25" t="s">
        <v>3858</v>
      </c>
      <c r="C221" s="25" t="s">
        <v>1661</v>
      </c>
      <c r="D221" s="25" t="s">
        <v>11</v>
      </c>
      <c r="E221" s="25" t="s">
        <v>11</v>
      </c>
      <c r="F221" s="25" t="s">
        <v>11</v>
      </c>
      <c r="G221" s="25" t="s">
        <v>11</v>
      </c>
      <c r="H221" s="25" t="s">
        <v>3859</v>
      </c>
      <c r="I221" s="25" t="s">
        <v>1672</v>
      </c>
      <c r="J221" s="25" t="s">
        <v>11</v>
      </c>
      <c r="K221" s="25" t="s">
        <v>1922</v>
      </c>
      <c r="L221" s="25" t="s">
        <v>1721</v>
      </c>
      <c r="M221" s="25" t="s">
        <v>11</v>
      </c>
      <c r="N221" s="25" t="s">
        <v>11</v>
      </c>
      <c r="O221" s="25" t="s">
        <v>11</v>
      </c>
      <c r="P221" s="25" t="s">
        <v>11</v>
      </c>
      <c r="Q221" s="25" t="s">
        <v>11</v>
      </c>
      <c r="R221" s="25" t="s">
        <v>11</v>
      </c>
      <c r="S221" s="25" t="s">
        <v>11</v>
      </c>
      <c r="T221" s="25" t="s">
        <v>1726</v>
      </c>
      <c r="U221" s="25" t="s">
        <v>16</v>
      </c>
      <c r="V221" s="25" t="s">
        <v>11</v>
      </c>
      <c r="W221" s="25" t="s">
        <v>11</v>
      </c>
      <c r="X221" s="25">
        <v>0</v>
      </c>
      <c r="Y221" s="25" t="s">
        <v>11</v>
      </c>
      <c r="Z221" s="25" t="s">
        <v>1664</v>
      </c>
      <c r="AA221" s="25" t="s">
        <v>11</v>
      </c>
      <c r="AB221" s="25" t="s">
        <v>11</v>
      </c>
      <c r="AC221" s="25" t="s">
        <v>11</v>
      </c>
      <c r="AD221" s="25">
        <v>280</v>
      </c>
      <c r="AE221" s="25">
        <v>0</v>
      </c>
      <c r="AF221" s="25">
        <v>3316</v>
      </c>
      <c r="AG221" s="25" t="s">
        <v>1738</v>
      </c>
    </row>
    <row r="222" spans="1:33">
      <c r="A222" s="25" t="s">
        <v>2383</v>
      </c>
      <c r="B222" s="25" t="s">
        <v>2384</v>
      </c>
      <c r="C222" s="25" t="s">
        <v>1666</v>
      </c>
      <c r="D222" s="25" t="s">
        <v>11</v>
      </c>
      <c r="E222" s="25" t="s">
        <v>11</v>
      </c>
      <c r="F222" s="25" t="s">
        <v>11</v>
      </c>
      <c r="G222" s="25" t="s">
        <v>11</v>
      </c>
      <c r="H222" s="25" t="s">
        <v>2385</v>
      </c>
      <c r="I222" s="25" t="s">
        <v>1685</v>
      </c>
      <c r="J222" s="25" t="s">
        <v>11</v>
      </c>
      <c r="K222" s="25" t="s">
        <v>1782</v>
      </c>
      <c r="L222" s="25" t="s">
        <v>1721</v>
      </c>
      <c r="M222" s="25" t="s">
        <v>11</v>
      </c>
      <c r="N222" s="25" t="s">
        <v>11</v>
      </c>
      <c r="O222" s="25" t="s">
        <v>11</v>
      </c>
      <c r="P222" s="25" t="s">
        <v>11</v>
      </c>
      <c r="Q222" s="25" t="s">
        <v>2385</v>
      </c>
      <c r="R222" s="25" t="s">
        <v>11</v>
      </c>
      <c r="S222" s="25" t="s">
        <v>11</v>
      </c>
      <c r="T222" s="25" t="s">
        <v>1726</v>
      </c>
      <c r="U222" s="25" t="s">
        <v>16</v>
      </c>
      <c r="V222" s="25" t="s">
        <v>1688</v>
      </c>
      <c r="W222" s="25" t="s">
        <v>11</v>
      </c>
      <c r="X222" s="25">
        <v>0</v>
      </c>
      <c r="Y222" s="25" t="s">
        <v>11</v>
      </c>
      <c r="Z222" s="25" t="s">
        <v>1664</v>
      </c>
      <c r="AA222" s="25" t="s">
        <v>11</v>
      </c>
      <c r="AB222" s="25" t="s">
        <v>11</v>
      </c>
      <c r="AC222" s="25" t="s">
        <v>11</v>
      </c>
      <c r="AD222" s="25">
        <v>0</v>
      </c>
      <c r="AE222" s="25">
        <v>0</v>
      </c>
      <c r="AF222" s="25">
        <v>3316</v>
      </c>
      <c r="AG222" s="25" t="s">
        <v>1162</v>
      </c>
    </row>
    <row r="223" spans="1:33">
      <c r="A223" s="25" t="s">
        <v>2955</v>
      </c>
      <c r="B223" s="25" t="s">
        <v>2956</v>
      </c>
      <c r="C223" s="25" t="s">
        <v>11</v>
      </c>
      <c r="D223" s="25" t="s">
        <v>11</v>
      </c>
      <c r="E223" s="25" t="s">
        <v>11</v>
      </c>
      <c r="F223" s="25" t="s">
        <v>11</v>
      </c>
      <c r="G223" s="25" t="s">
        <v>11</v>
      </c>
      <c r="H223" s="25" t="s">
        <v>2957</v>
      </c>
      <c r="I223" s="25" t="s">
        <v>1667</v>
      </c>
      <c r="J223" s="25" t="s">
        <v>1721</v>
      </c>
      <c r="K223" s="25" t="s">
        <v>1662</v>
      </c>
      <c r="L223" s="25" t="s">
        <v>1721</v>
      </c>
      <c r="M223" s="25" t="s">
        <v>11</v>
      </c>
      <c r="N223" s="25" t="s">
        <v>11</v>
      </c>
      <c r="O223" s="25" t="s">
        <v>11</v>
      </c>
      <c r="P223" s="25" t="s">
        <v>11</v>
      </c>
      <c r="Q223" s="25" t="s">
        <v>11</v>
      </c>
      <c r="R223" s="25" t="s">
        <v>11</v>
      </c>
      <c r="S223" s="25" t="s">
        <v>11</v>
      </c>
      <c r="T223" s="25" t="s">
        <v>1755</v>
      </c>
      <c r="U223" s="25" t="s">
        <v>1669</v>
      </c>
      <c r="V223" s="25" t="s">
        <v>11</v>
      </c>
      <c r="W223" s="25" t="s">
        <v>11</v>
      </c>
      <c r="X223" s="25">
        <v>0</v>
      </c>
      <c r="Y223" s="25" t="s">
        <v>11</v>
      </c>
      <c r="Z223" s="25" t="s">
        <v>1664</v>
      </c>
      <c r="AA223" s="25" t="s">
        <v>11</v>
      </c>
      <c r="AB223" s="25" t="s">
        <v>11</v>
      </c>
      <c r="AC223" s="25" t="s">
        <v>11</v>
      </c>
      <c r="AD223" s="25">
        <v>0</v>
      </c>
      <c r="AE223" s="25">
        <v>0</v>
      </c>
      <c r="AF223" s="25">
        <v>735</v>
      </c>
      <c r="AG223" s="25" t="s">
        <v>5061</v>
      </c>
    </row>
    <row r="224" spans="1:33">
      <c r="A224" s="25" t="s">
        <v>3794</v>
      </c>
      <c r="B224" s="25" t="s">
        <v>3795</v>
      </c>
      <c r="C224" s="25" t="s">
        <v>1661</v>
      </c>
      <c r="D224" s="25" t="s">
        <v>11</v>
      </c>
      <c r="E224" s="25" t="s">
        <v>11</v>
      </c>
      <c r="F224" s="25" t="s">
        <v>3796</v>
      </c>
      <c r="G224" s="25" t="s">
        <v>1688</v>
      </c>
      <c r="H224" s="25" t="s">
        <v>3797</v>
      </c>
      <c r="I224" s="25" t="s">
        <v>1678</v>
      </c>
      <c r="J224" s="25" t="s">
        <v>1721</v>
      </c>
      <c r="K224" s="25" t="s">
        <v>3798</v>
      </c>
      <c r="L224" s="25" t="s">
        <v>1721</v>
      </c>
      <c r="M224" s="25" t="s">
        <v>11</v>
      </c>
      <c r="N224" s="25" t="s">
        <v>3799</v>
      </c>
      <c r="O224" s="25" t="s">
        <v>3800</v>
      </c>
      <c r="P224" s="25" t="s">
        <v>3801</v>
      </c>
      <c r="Q224" s="25" t="s">
        <v>3802</v>
      </c>
      <c r="R224" s="25" t="s">
        <v>11</v>
      </c>
      <c r="S224" s="25" t="s">
        <v>11</v>
      </c>
      <c r="T224" s="25" t="s">
        <v>1726</v>
      </c>
      <c r="U224" s="25" t="s">
        <v>10</v>
      </c>
      <c r="V224" s="25" t="s">
        <v>1693</v>
      </c>
      <c r="W224" s="25" t="s">
        <v>11</v>
      </c>
      <c r="X224" s="25">
        <v>0</v>
      </c>
      <c r="Y224" s="25" t="s">
        <v>11</v>
      </c>
      <c r="Z224" s="25" t="s">
        <v>1664</v>
      </c>
      <c r="AA224" s="25" t="s">
        <v>11</v>
      </c>
      <c r="AB224" s="25" t="s">
        <v>11</v>
      </c>
      <c r="AC224" s="25" t="s">
        <v>11</v>
      </c>
      <c r="AD224" s="25">
        <v>0</v>
      </c>
      <c r="AE224" s="25">
        <v>0</v>
      </c>
      <c r="AF224" s="25">
        <v>2763.33</v>
      </c>
      <c r="AG224" s="25" t="s">
        <v>5138</v>
      </c>
    </row>
    <row r="225" spans="1:33">
      <c r="A225" s="25" t="s">
        <v>3987</v>
      </c>
      <c r="B225" s="25" t="s">
        <v>3988</v>
      </c>
      <c r="C225" s="25" t="s">
        <v>1661</v>
      </c>
      <c r="D225" s="25" t="s">
        <v>11</v>
      </c>
      <c r="E225" s="25" t="s">
        <v>11</v>
      </c>
      <c r="F225" s="25" t="s">
        <v>11</v>
      </c>
      <c r="G225" s="25" t="s">
        <v>11</v>
      </c>
      <c r="H225" s="25" t="s">
        <v>3989</v>
      </c>
      <c r="I225" s="25" t="s">
        <v>1691</v>
      </c>
      <c r="J225" s="25" t="s">
        <v>11</v>
      </c>
      <c r="K225" s="25" t="s">
        <v>1683</v>
      </c>
      <c r="L225" s="25" t="s">
        <v>1721</v>
      </c>
      <c r="M225" s="25" t="s">
        <v>11</v>
      </c>
      <c r="N225" s="25" t="s">
        <v>11</v>
      </c>
      <c r="O225" s="25" t="s">
        <v>3989</v>
      </c>
      <c r="P225" s="25" t="s">
        <v>11</v>
      </c>
      <c r="Q225" s="25" t="s">
        <v>11</v>
      </c>
      <c r="R225" s="25" t="s">
        <v>11</v>
      </c>
      <c r="S225" s="25" t="s">
        <v>11</v>
      </c>
      <c r="T225" s="25" t="s">
        <v>1742</v>
      </c>
      <c r="U225" s="25" t="s">
        <v>1687</v>
      </c>
      <c r="V225" s="25" t="s">
        <v>11</v>
      </c>
      <c r="W225" s="25" t="s">
        <v>11</v>
      </c>
      <c r="X225" s="25">
        <v>0</v>
      </c>
      <c r="Y225" s="25" t="s">
        <v>11</v>
      </c>
      <c r="Z225" s="25" t="s">
        <v>1664</v>
      </c>
      <c r="AA225" s="25" t="s">
        <v>11</v>
      </c>
      <c r="AB225" s="25" t="s">
        <v>11</v>
      </c>
      <c r="AC225" s="25" t="s">
        <v>11</v>
      </c>
      <c r="AD225" s="25">
        <v>230</v>
      </c>
      <c r="AE225" s="25">
        <v>0</v>
      </c>
      <c r="AF225" s="25">
        <v>960</v>
      </c>
      <c r="AG225" s="25" t="s">
        <v>2260</v>
      </c>
    </row>
    <row r="226" spans="1:33">
      <c r="A226" s="25" t="s">
        <v>2817</v>
      </c>
      <c r="B226" s="25" t="s">
        <v>1214</v>
      </c>
      <c r="C226" s="25" t="s">
        <v>1666</v>
      </c>
      <c r="D226" s="25" t="s">
        <v>11</v>
      </c>
      <c r="E226" s="25" t="s">
        <v>11</v>
      </c>
      <c r="F226" s="25" t="s">
        <v>11</v>
      </c>
      <c r="G226" s="25" t="s">
        <v>11</v>
      </c>
      <c r="H226" s="25" t="s">
        <v>2818</v>
      </c>
      <c r="I226" s="25" t="s">
        <v>1672</v>
      </c>
      <c r="J226" s="25" t="s">
        <v>1037</v>
      </c>
      <c r="K226" s="25" t="s">
        <v>1689</v>
      </c>
      <c r="L226" s="25" t="s">
        <v>1721</v>
      </c>
      <c r="M226" s="25" t="s">
        <v>11</v>
      </c>
      <c r="N226" s="25" t="s">
        <v>11</v>
      </c>
      <c r="O226" s="25" t="s">
        <v>11</v>
      </c>
      <c r="P226" s="25" t="s">
        <v>11</v>
      </c>
      <c r="Q226" s="25" t="s">
        <v>11</v>
      </c>
      <c r="R226" s="25" t="s">
        <v>11</v>
      </c>
      <c r="S226" s="25" t="s">
        <v>11</v>
      </c>
      <c r="T226" s="25" t="s">
        <v>2819</v>
      </c>
      <c r="U226" s="25" t="s">
        <v>1669</v>
      </c>
      <c r="V226" s="25" t="s">
        <v>11</v>
      </c>
      <c r="W226" s="25" t="s">
        <v>11</v>
      </c>
      <c r="X226" s="25">
        <v>0</v>
      </c>
      <c r="Y226" s="25" t="s">
        <v>11</v>
      </c>
      <c r="Z226" s="25" t="s">
        <v>1664</v>
      </c>
      <c r="AA226" s="25" t="s">
        <v>11</v>
      </c>
      <c r="AB226" s="25" t="s">
        <v>11</v>
      </c>
      <c r="AC226" s="25" t="s">
        <v>11</v>
      </c>
      <c r="AD226" s="25">
        <v>0</v>
      </c>
      <c r="AE226" s="25">
        <v>0</v>
      </c>
      <c r="AF226" s="25">
        <v>760</v>
      </c>
      <c r="AG226" s="25" t="s">
        <v>1161</v>
      </c>
    </row>
    <row r="227" spans="1:33">
      <c r="A227" s="25" t="s">
        <v>2553</v>
      </c>
      <c r="B227" s="25" t="s">
        <v>2554</v>
      </c>
      <c r="C227" s="25" t="s">
        <v>1666</v>
      </c>
      <c r="D227" s="25" t="s">
        <v>11</v>
      </c>
      <c r="E227" s="25" t="s">
        <v>11</v>
      </c>
      <c r="F227" s="25" t="s">
        <v>11</v>
      </c>
      <c r="G227" s="25" t="s">
        <v>11</v>
      </c>
      <c r="H227" s="25" t="s">
        <v>2555</v>
      </c>
      <c r="I227" s="25" t="s">
        <v>11</v>
      </c>
      <c r="J227" s="25" t="s">
        <v>11</v>
      </c>
      <c r="K227" s="25" t="s">
        <v>11</v>
      </c>
      <c r="L227" s="25" t="s">
        <v>1721</v>
      </c>
      <c r="M227" s="25" t="s">
        <v>11</v>
      </c>
      <c r="N227" s="25" t="s">
        <v>11</v>
      </c>
      <c r="O227" s="25" t="s">
        <v>11</v>
      </c>
      <c r="P227" s="25" t="s">
        <v>11</v>
      </c>
      <c r="Q227" s="25" t="s">
        <v>11</v>
      </c>
      <c r="R227" s="25" t="s">
        <v>11</v>
      </c>
      <c r="S227" s="25" t="s">
        <v>11</v>
      </c>
      <c r="T227" s="25" t="s">
        <v>1726</v>
      </c>
      <c r="U227" s="25" t="s">
        <v>14</v>
      </c>
      <c r="V227" s="25" t="s">
        <v>11</v>
      </c>
      <c r="W227" s="25" t="s">
        <v>11</v>
      </c>
      <c r="X227" s="25">
        <v>0</v>
      </c>
      <c r="Y227" s="25" t="s">
        <v>11</v>
      </c>
      <c r="Z227" s="25" t="s">
        <v>1664</v>
      </c>
      <c r="AA227" s="25" t="s">
        <v>11</v>
      </c>
      <c r="AB227" s="25" t="s">
        <v>11</v>
      </c>
      <c r="AC227" s="25" t="s">
        <v>11</v>
      </c>
      <c r="AD227" s="25">
        <v>0</v>
      </c>
      <c r="AE227" s="25">
        <v>0</v>
      </c>
      <c r="AF227" s="25">
        <v>16928.150000000001</v>
      </c>
      <c r="AG227" s="25" t="s">
        <v>5139</v>
      </c>
    </row>
    <row r="228" spans="1:33">
      <c r="A228" s="25" t="s">
        <v>3747</v>
      </c>
      <c r="B228" s="25" t="s">
        <v>3748</v>
      </c>
      <c r="C228" s="25" t="s">
        <v>1661</v>
      </c>
      <c r="D228" s="25" t="s">
        <v>11</v>
      </c>
      <c r="E228" s="25" t="s">
        <v>11</v>
      </c>
      <c r="F228" s="25" t="s">
        <v>3749</v>
      </c>
      <c r="G228" s="25" t="s">
        <v>1751</v>
      </c>
      <c r="H228" s="25" t="s">
        <v>3750</v>
      </c>
      <c r="I228" s="25" t="s">
        <v>1691</v>
      </c>
      <c r="J228" s="25" t="s">
        <v>11</v>
      </c>
      <c r="K228" s="25" t="s">
        <v>2066</v>
      </c>
      <c r="L228" s="25" t="s">
        <v>1721</v>
      </c>
      <c r="M228" s="25" t="s">
        <v>11</v>
      </c>
      <c r="N228" s="25" t="s">
        <v>3751</v>
      </c>
      <c r="O228" s="25" t="s">
        <v>3752</v>
      </c>
      <c r="P228" s="25" t="s">
        <v>3753</v>
      </c>
      <c r="Q228" s="25" t="s">
        <v>3750</v>
      </c>
      <c r="R228" s="25" t="s">
        <v>11</v>
      </c>
      <c r="S228" s="25" t="s">
        <v>11</v>
      </c>
      <c r="T228" s="25" t="s">
        <v>2069</v>
      </c>
      <c r="U228" s="25" t="s">
        <v>1669</v>
      </c>
      <c r="V228" s="25" t="s">
        <v>11</v>
      </c>
      <c r="W228" s="25" t="s">
        <v>11</v>
      </c>
      <c r="X228" s="25">
        <v>0</v>
      </c>
      <c r="Y228" s="25" t="s">
        <v>11</v>
      </c>
      <c r="Z228" s="25" t="s">
        <v>1664</v>
      </c>
      <c r="AA228" s="25" t="s">
        <v>11</v>
      </c>
      <c r="AB228" s="25" t="s">
        <v>11</v>
      </c>
      <c r="AC228" s="25" t="s">
        <v>11</v>
      </c>
      <c r="AD228" s="25">
        <v>0</v>
      </c>
      <c r="AE228" s="25">
        <v>0</v>
      </c>
      <c r="AF228" s="25">
        <v>3142.86</v>
      </c>
      <c r="AG228" s="25" t="s">
        <v>5140</v>
      </c>
    </row>
    <row r="229" spans="1:33">
      <c r="A229" s="25" t="s">
        <v>2439</v>
      </c>
      <c r="B229" s="25" t="s">
        <v>2440</v>
      </c>
      <c r="C229" s="25" t="s">
        <v>1666</v>
      </c>
      <c r="D229" s="25" t="s">
        <v>11</v>
      </c>
      <c r="E229" s="25" t="s">
        <v>11</v>
      </c>
      <c r="F229" s="25" t="s">
        <v>11</v>
      </c>
      <c r="G229" s="25" t="s">
        <v>11</v>
      </c>
      <c r="H229" s="25" t="s">
        <v>2441</v>
      </c>
      <c r="I229" s="25" t="s">
        <v>11</v>
      </c>
      <c r="J229" s="25" t="s">
        <v>11</v>
      </c>
      <c r="K229" s="25" t="s">
        <v>2442</v>
      </c>
      <c r="L229" s="25" t="s">
        <v>1721</v>
      </c>
      <c r="M229" s="25" t="s">
        <v>11</v>
      </c>
      <c r="N229" s="25" t="s">
        <v>11</v>
      </c>
      <c r="O229" s="25" t="s">
        <v>2443</v>
      </c>
      <c r="P229" s="25" t="s">
        <v>11</v>
      </c>
      <c r="Q229" s="25" t="s">
        <v>2441</v>
      </c>
      <c r="R229" s="25" t="s">
        <v>11</v>
      </c>
      <c r="S229" s="25" t="s">
        <v>11</v>
      </c>
      <c r="T229" s="25" t="s">
        <v>2444</v>
      </c>
      <c r="U229" s="25" t="s">
        <v>16</v>
      </c>
      <c r="V229" s="25" t="s">
        <v>11</v>
      </c>
      <c r="W229" s="25" t="s">
        <v>11</v>
      </c>
      <c r="X229" s="25">
        <v>0</v>
      </c>
      <c r="Y229" s="25" t="s">
        <v>11</v>
      </c>
      <c r="Z229" s="25" t="s">
        <v>1664</v>
      </c>
      <c r="AA229" s="25" t="s">
        <v>11</v>
      </c>
      <c r="AB229" s="25" t="s">
        <v>11</v>
      </c>
      <c r="AC229" s="25" t="s">
        <v>11</v>
      </c>
      <c r="AD229" s="25">
        <v>0</v>
      </c>
      <c r="AE229" s="25">
        <v>0</v>
      </c>
      <c r="AF229" s="25">
        <v>52116</v>
      </c>
      <c r="AG229" s="25" t="s">
        <v>2145</v>
      </c>
    </row>
    <row r="230" spans="1:33">
      <c r="A230" s="25" t="s">
        <v>2431</v>
      </c>
      <c r="B230" s="25" t="s">
        <v>2432</v>
      </c>
      <c r="C230" s="25" t="s">
        <v>1666</v>
      </c>
      <c r="D230" s="25" t="s">
        <v>11</v>
      </c>
      <c r="E230" s="25" t="s">
        <v>11</v>
      </c>
      <c r="F230" s="25" t="s">
        <v>11</v>
      </c>
      <c r="G230" s="25" t="s">
        <v>11</v>
      </c>
      <c r="H230" s="25" t="s">
        <v>2429</v>
      </c>
      <c r="I230" s="25" t="s">
        <v>1672</v>
      </c>
      <c r="J230" s="25" t="s">
        <v>11</v>
      </c>
      <c r="K230" s="25" t="s">
        <v>1683</v>
      </c>
      <c r="L230" s="25" t="s">
        <v>1721</v>
      </c>
      <c r="M230" s="25" t="s">
        <v>11</v>
      </c>
      <c r="N230" s="25" t="s">
        <v>11</v>
      </c>
      <c r="O230" s="25" t="s">
        <v>2433</v>
      </c>
      <c r="P230" s="25" t="s">
        <v>11</v>
      </c>
      <c r="Q230" s="25" t="s">
        <v>2427</v>
      </c>
      <c r="R230" s="25" t="s">
        <v>11</v>
      </c>
      <c r="S230" s="25" t="s">
        <v>11</v>
      </c>
      <c r="T230" s="25" t="s">
        <v>2434</v>
      </c>
      <c r="U230" s="25" t="s">
        <v>1669</v>
      </c>
      <c r="V230" s="25" t="s">
        <v>11</v>
      </c>
      <c r="W230" s="25" t="s">
        <v>11</v>
      </c>
      <c r="X230" s="25">
        <v>0</v>
      </c>
      <c r="Y230" s="25" t="s">
        <v>11</v>
      </c>
      <c r="Z230" s="25" t="s">
        <v>1664</v>
      </c>
      <c r="AA230" s="25" t="s">
        <v>11</v>
      </c>
      <c r="AB230" s="25" t="s">
        <v>11</v>
      </c>
      <c r="AC230" s="25" t="s">
        <v>11</v>
      </c>
      <c r="AD230" s="25">
        <v>0</v>
      </c>
      <c r="AE230" s="25">
        <v>0</v>
      </c>
      <c r="AF230" s="25">
        <v>960</v>
      </c>
      <c r="AG230" s="25" t="s">
        <v>1160</v>
      </c>
    </row>
    <row r="231" spans="1:33">
      <c r="A231" s="25" t="s">
        <v>4035</v>
      </c>
      <c r="B231" s="25" t="s">
        <v>4036</v>
      </c>
      <c r="C231" s="25" t="s">
        <v>1666</v>
      </c>
      <c r="D231" s="25" t="s">
        <v>11</v>
      </c>
      <c r="E231" s="25" t="s">
        <v>11</v>
      </c>
      <c r="F231" s="25" t="s">
        <v>11</v>
      </c>
      <c r="G231" s="25" t="s">
        <v>11</v>
      </c>
      <c r="H231" s="25" t="s">
        <v>4037</v>
      </c>
      <c r="I231" s="25" t="s">
        <v>11</v>
      </c>
      <c r="J231" s="25" t="s">
        <v>11</v>
      </c>
      <c r="K231" s="25" t="s">
        <v>11</v>
      </c>
      <c r="L231" s="25" t="s">
        <v>1721</v>
      </c>
      <c r="M231" s="25" t="s">
        <v>11</v>
      </c>
      <c r="N231" s="25" t="s">
        <v>11</v>
      </c>
      <c r="O231" s="25" t="s">
        <v>11</v>
      </c>
      <c r="P231" s="25" t="s">
        <v>11</v>
      </c>
      <c r="Q231" s="25" t="s">
        <v>11</v>
      </c>
      <c r="R231" s="25" t="s">
        <v>11</v>
      </c>
      <c r="S231" s="25" t="s">
        <v>11</v>
      </c>
      <c r="T231" s="25" t="s">
        <v>1726</v>
      </c>
      <c r="U231" s="25" t="s">
        <v>10</v>
      </c>
      <c r="V231" s="25" t="s">
        <v>11</v>
      </c>
      <c r="W231" s="25" t="s">
        <v>11</v>
      </c>
      <c r="X231" s="25">
        <v>0</v>
      </c>
      <c r="Y231" s="25" t="s">
        <v>11</v>
      </c>
      <c r="Z231" s="25" t="s">
        <v>1664</v>
      </c>
      <c r="AA231" s="25" t="s">
        <v>11</v>
      </c>
      <c r="AB231" s="25" t="s">
        <v>11</v>
      </c>
      <c r="AC231" s="25" t="s">
        <v>11</v>
      </c>
      <c r="AD231" s="25">
        <v>0</v>
      </c>
      <c r="AE231" s="25">
        <v>0</v>
      </c>
      <c r="AF231" s="25">
        <v>8491</v>
      </c>
      <c r="AG231" s="25" t="s">
        <v>3815</v>
      </c>
    </row>
    <row r="232" spans="1:33">
      <c r="A232" s="25" t="s">
        <v>3853</v>
      </c>
      <c r="B232" s="25" t="s">
        <v>3854</v>
      </c>
      <c r="C232" s="25" t="s">
        <v>1661</v>
      </c>
      <c r="D232" s="25" t="s">
        <v>11</v>
      </c>
      <c r="E232" s="25" t="s">
        <v>11</v>
      </c>
      <c r="F232" s="25" t="s">
        <v>11</v>
      </c>
      <c r="G232" s="25" t="s">
        <v>11</v>
      </c>
      <c r="H232" s="25" t="s">
        <v>3855</v>
      </c>
      <c r="I232" s="25" t="s">
        <v>11</v>
      </c>
      <c r="J232" s="25" t="s">
        <v>11</v>
      </c>
      <c r="K232" s="25" t="s">
        <v>11</v>
      </c>
      <c r="L232" s="25" t="s">
        <v>1721</v>
      </c>
      <c r="M232" s="25" t="s">
        <v>11</v>
      </c>
      <c r="N232" s="25" t="s">
        <v>11</v>
      </c>
      <c r="O232" s="25" t="s">
        <v>11</v>
      </c>
      <c r="P232" s="25" t="s">
        <v>11</v>
      </c>
      <c r="Q232" s="25" t="s">
        <v>11</v>
      </c>
      <c r="R232" s="25" t="s">
        <v>11</v>
      </c>
      <c r="S232" s="25" t="s">
        <v>11</v>
      </c>
      <c r="T232" s="25" t="s">
        <v>3856</v>
      </c>
      <c r="U232" s="25" t="s">
        <v>14</v>
      </c>
      <c r="V232" s="25" t="s">
        <v>11</v>
      </c>
      <c r="W232" s="25" t="s">
        <v>11</v>
      </c>
      <c r="X232" s="25">
        <v>0</v>
      </c>
      <c r="Y232" s="25" t="s">
        <v>11</v>
      </c>
      <c r="Z232" s="25" t="s">
        <v>1664</v>
      </c>
      <c r="AA232" s="25" t="s">
        <v>11</v>
      </c>
      <c r="AB232" s="25" t="s">
        <v>11</v>
      </c>
      <c r="AC232" s="25" t="s">
        <v>11</v>
      </c>
      <c r="AD232" s="25">
        <v>0</v>
      </c>
      <c r="AE232" s="25">
        <v>0</v>
      </c>
      <c r="AF232" s="25">
        <v>48800</v>
      </c>
      <c r="AG232" s="25" t="s">
        <v>1842</v>
      </c>
    </row>
    <row r="233" spans="1:33">
      <c r="A233" s="25" t="s">
        <v>2256</v>
      </c>
      <c r="B233" s="25" t="s">
        <v>2257</v>
      </c>
      <c r="C233" s="25" t="s">
        <v>1666</v>
      </c>
      <c r="D233" s="25" t="s">
        <v>11</v>
      </c>
      <c r="E233" s="25" t="s">
        <v>11</v>
      </c>
      <c r="F233" s="25" t="s">
        <v>11</v>
      </c>
      <c r="G233" s="25" t="s">
        <v>11</v>
      </c>
      <c r="H233" s="25" t="s">
        <v>2258</v>
      </c>
      <c r="I233" s="25" t="s">
        <v>1695</v>
      </c>
      <c r="J233" s="25" t="s">
        <v>11</v>
      </c>
      <c r="K233" s="25" t="s">
        <v>1683</v>
      </c>
      <c r="L233" s="25" t="s">
        <v>1721</v>
      </c>
      <c r="M233" s="25" t="s">
        <v>11</v>
      </c>
      <c r="N233" s="25" t="s">
        <v>11</v>
      </c>
      <c r="O233" s="25" t="s">
        <v>11</v>
      </c>
      <c r="P233" s="25" t="s">
        <v>11</v>
      </c>
      <c r="Q233" s="25" t="s">
        <v>2258</v>
      </c>
      <c r="R233" s="25" t="s">
        <v>11</v>
      </c>
      <c r="S233" s="25" t="s">
        <v>11</v>
      </c>
      <c r="T233" s="25" t="s">
        <v>2259</v>
      </c>
      <c r="U233" s="25" t="s">
        <v>1687</v>
      </c>
      <c r="V233" s="25" t="s">
        <v>11</v>
      </c>
      <c r="W233" s="25" t="s">
        <v>11</v>
      </c>
      <c r="X233" s="25">
        <v>0</v>
      </c>
      <c r="Y233" s="25" t="s">
        <v>11</v>
      </c>
      <c r="Z233" s="25" t="s">
        <v>1664</v>
      </c>
      <c r="AA233" s="25" t="s">
        <v>11</v>
      </c>
      <c r="AB233" s="25" t="s">
        <v>11</v>
      </c>
      <c r="AC233" s="25" t="s">
        <v>11</v>
      </c>
      <c r="AD233" s="25">
        <v>230</v>
      </c>
      <c r="AE233" s="25">
        <v>0</v>
      </c>
      <c r="AF233" s="25">
        <v>960</v>
      </c>
      <c r="AG233" s="25" t="s">
        <v>2260</v>
      </c>
    </row>
    <row r="234" spans="1:33">
      <c r="A234" s="25" t="s">
        <v>3047</v>
      </c>
      <c r="B234" s="25" t="s">
        <v>3048</v>
      </c>
      <c r="C234" s="25" t="s">
        <v>1666</v>
      </c>
      <c r="D234" s="25" t="s">
        <v>11</v>
      </c>
      <c r="E234" s="25" t="s">
        <v>11</v>
      </c>
      <c r="F234" s="25" t="s">
        <v>11</v>
      </c>
      <c r="G234" s="25" t="s">
        <v>11</v>
      </c>
      <c r="H234" s="25" t="s">
        <v>3049</v>
      </c>
      <c r="I234" s="25" t="s">
        <v>1672</v>
      </c>
      <c r="J234" s="25" t="s">
        <v>11</v>
      </c>
      <c r="K234" s="25" t="s">
        <v>3050</v>
      </c>
      <c r="L234" s="25" t="s">
        <v>1721</v>
      </c>
      <c r="M234" s="25" t="s">
        <v>11</v>
      </c>
      <c r="N234" s="25" t="s">
        <v>11</v>
      </c>
      <c r="O234" s="25" t="s">
        <v>11</v>
      </c>
      <c r="P234" s="25" t="s">
        <v>3051</v>
      </c>
      <c r="Q234" s="25" t="s">
        <v>3049</v>
      </c>
      <c r="R234" s="25" t="s">
        <v>11</v>
      </c>
      <c r="S234" s="25" t="s">
        <v>11</v>
      </c>
      <c r="T234" s="25" t="s">
        <v>1726</v>
      </c>
      <c r="U234" s="25" t="s">
        <v>10</v>
      </c>
      <c r="V234" s="25" t="s">
        <v>1671</v>
      </c>
      <c r="W234" s="25" t="s">
        <v>11</v>
      </c>
      <c r="X234" s="25">
        <v>0</v>
      </c>
      <c r="Y234" s="25" t="s">
        <v>11</v>
      </c>
      <c r="Z234" s="25" t="s">
        <v>1664</v>
      </c>
      <c r="AA234" s="25" t="s">
        <v>11</v>
      </c>
      <c r="AB234" s="25" t="s">
        <v>11</v>
      </c>
      <c r="AC234" s="25" t="s">
        <v>11</v>
      </c>
      <c r="AD234" s="25">
        <v>0</v>
      </c>
      <c r="AE234" s="25">
        <v>0</v>
      </c>
      <c r="AF234" s="25">
        <v>2417.92</v>
      </c>
      <c r="AG234" s="25" t="s">
        <v>5141</v>
      </c>
    </row>
    <row r="235" spans="1:33">
      <c r="A235" s="25" t="s">
        <v>2201</v>
      </c>
      <c r="B235" s="25" t="s">
        <v>2202</v>
      </c>
      <c r="C235" s="25" t="s">
        <v>1666</v>
      </c>
      <c r="D235" s="25" t="s">
        <v>11</v>
      </c>
      <c r="E235" s="25" t="s">
        <v>11</v>
      </c>
      <c r="F235" s="25" t="s">
        <v>2203</v>
      </c>
      <c r="G235" s="25" t="s">
        <v>1690</v>
      </c>
      <c r="H235" s="25" t="s">
        <v>2204</v>
      </c>
      <c r="I235" s="25" t="s">
        <v>1672</v>
      </c>
      <c r="J235" s="25" t="s">
        <v>1721</v>
      </c>
      <c r="K235" s="25" t="s">
        <v>1955</v>
      </c>
      <c r="L235" s="25" t="s">
        <v>1721</v>
      </c>
      <c r="M235" s="25" t="s">
        <v>11</v>
      </c>
      <c r="N235" s="25" t="s">
        <v>11</v>
      </c>
      <c r="O235" s="25" t="s">
        <v>11</v>
      </c>
      <c r="P235" s="25" t="s">
        <v>11</v>
      </c>
      <c r="Q235" s="25" t="s">
        <v>11</v>
      </c>
      <c r="R235" s="25" t="s">
        <v>11</v>
      </c>
      <c r="S235" s="25" t="s">
        <v>11</v>
      </c>
      <c r="T235" s="25" t="s">
        <v>2205</v>
      </c>
      <c r="U235" s="25" t="s">
        <v>16</v>
      </c>
      <c r="V235" s="25" t="s">
        <v>11</v>
      </c>
      <c r="W235" s="25" t="s">
        <v>11</v>
      </c>
      <c r="X235" s="25">
        <v>0</v>
      </c>
      <c r="Y235" s="25" t="s">
        <v>11</v>
      </c>
      <c r="Z235" s="25" t="s">
        <v>1664</v>
      </c>
      <c r="AA235" s="25" t="s">
        <v>11</v>
      </c>
      <c r="AB235" s="25" t="s">
        <v>11</v>
      </c>
      <c r="AC235" s="25" t="s">
        <v>11</v>
      </c>
      <c r="AD235" s="25">
        <v>0</v>
      </c>
      <c r="AE235" s="25">
        <v>0</v>
      </c>
      <c r="AF235" s="25">
        <v>3316</v>
      </c>
      <c r="AG235" s="25" t="s">
        <v>1162</v>
      </c>
    </row>
    <row r="236" spans="1:33">
      <c r="A236" s="25" t="s">
        <v>2494</v>
      </c>
      <c r="B236" s="25" t="s">
        <v>2495</v>
      </c>
      <c r="C236" s="25" t="s">
        <v>1661</v>
      </c>
      <c r="D236" s="25" t="s">
        <v>11</v>
      </c>
      <c r="E236" s="25" t="s">
        <v>11</v>
      </c>
      <c r="F236" s="25" t="s">
        <v>2496</v>
      </c>
      <c r="G236" s="25" t="s">
        <v>1751</v>
      </c>
      <c r="H236" s="25" t="s">
        <v>2497</v>
      </c>
      <c r="I236" s="25" t="s">
        <v>1672</v>
      </c>
      <c r="J236" s="25" t="s">
        <v>11</v>
      </c>
      <c r="K236" s="25" t="s">
        <v>1683</v>
      </c>
      <c r="L236" s="25" t="s">
        <v>1721</v>
      </c>
      <c r="M236" s="25" t="s">
        <v>11</v>
      </c>
      <c r="N236" s="25" t="s">
        <v>11</v>
      </c>
      <c r="O236" s="25" t="s">
        <v>11</v>
      </c>
      <c r="P236" s="25" t="s">
        <v>2498</v>
      </c>
      <c r="Q236" s="25" t="s">
        <v>2497</v>
      </c>
      <c r="R236" s="25" t="s">
        <v>11</v>
      </c>
      <c r="S236" s="25" t="s">
        <v>11</v>
      </c>
      <c r="T236" s="25" t="s">
        <v>1946</v>
      </c>
      <c r="U236" s="25" t="s">
        <v>1669</v>
      </c>
      <c r="V236" s="25" t="s">
        <v>11</v>
      </c>
      <c r="W236" s="25" t="s">
        <v>11</v>
      </c>
      <c r="X236" s="25">
        <v>0</v>
      </c>
      <c r="Y236" s="25" t="s">
        <v>11</v>
      </c>
      <c r="Z236" s="25" t="s">
        <v>1664</v>
      </c>
      <c r="AA236" s="25" t="s">
        <v>11</v>
      </c>
      <c r="AB236" s="25" t="s">
        <v>11</v>
      </c>
      <c r="AC236" s="25" t="s">
        <v>11</v>
      </c>
      <c r="AD236" s="25">
        <v>0</v>
      </c>
      <c r="AE236" s="25">
        <v>0</v>
      </c>
      <c r="AF236" s="25">
        <v>546.25</v>
      </c>
      <c r="AG236" s="25" t="s">
        <v>5073</v>
      </c>
    </row>
    <row r="237" spans="1:33">
      <c r="A237" s="25" t="s">
        <v>2337</v>
      </c>
      <c r="B237" s="25" t="s">
        <v>2338</v>
      </c>
      <c r="C237" s="25" t="s">
        <v>1661</v>
      </c>
      <c r="D237" s="25" t="s">
        <v>11</v>
      </c>
      <c r="E237" s="25" t="s">
        <v>11</v>
      </c>
      <c r="F237" s="25" t="s">
        <v>11</v>
      </c>
      <c r="G237" s="25" t="s">
        <v>11</v>
      </c>
      <c r="H237" s="25" t="s">
        <v>2339</v>
      </c>
      <c r="I237" s="25" t="s">
        <v>1691</v>
      </c>
      <c r="J237" s="25" t="s">
        <v>11</v>
      </c>
      <c r="K237" s="25" t="s">
        <v>1760</v>
      </c>
      <c r="L237" s="25" t="s">
        <v>1673</v>
      </c>
      <c r="M237" s="25" t="s">
        <v>11</v>
      </c>
      <c r="N237" s="25" t="s">
        <v>11</v>
      </c>
      <c r="O237" s="25" t="s">
        <v>11</v>
      </c>
      <c r="P237" s="25" t="s">
        <v>11</v>
      </c>
      <c r="Q237" s="25" t="s">
        <v>2339</v>
      </c>
      <c r="R237" s="25" t="s">
        <v>11</v>
      </c>
      <c r="S237" s="25" t="s">
        <v>11</v>
      </c>
      <c r="T237" s="25" t="s">
        <v>2340</v>
      </c>
      <c r="U237" s="25" t="s">
        <v>1669</v>
      </c>
      <c r="V237" s="25" t="s">
        <v>11</v>
      </c>
      <c r="W237" s="25" t="s">
        <v>11</v>
      </c>
      <c r="X237" s="25">
        <v>0</v>
      </c>
      <c r="Y237" s="25" t="s">
        <v>11</v>
      </c>
      <c r="Z237" s="25" t="s">
        <v>1664</v>
      </c>
      <c r="AA237" s="25" t="s">
        <v>11</v>
      </c>
      <c r="AB237" s="25" t="s">
        <v>11</v>
      </c>
      <c r="AC237" s="25" t="s">
        <v>11</v>
      </c>
      <c r="AD237" s="25">
        <v>460</v>
      </c>
      <c r="AE237" s="25">
        <v>0</v>
      </c>
      <c r="AF237" s="25">
        <v>870</v>
      </c>
      <c r="AG237" s="25" t="s">
        <v>5142</v>
      </c>
    </row>
    <row r="238" spans="1:33">
      <c r="A238" s="25" t="s">
        <v>5143</v>
      </c>
      <c r="B238" s="25" t="s">
        <v>5144</v>
      </c>
      <c r="C238" s="25" t="s">
        <v>1666</v>
      </c>
      <c r="D238" s="25" t="s">
        <v>11</v>
      </c>
      <c r="E238" s="25" t="s">
        <v>11</v>
      </c>
      <c r="F238" s="25" t="s">
        <v>11</v>
      </c>
      <c r="G238" s="25" t="s">
        <v>11</v>
      </c>
      <c r="H238" s="25" t="s">
        <v>5145</v>
      </c>
      <c r="I238" s="25" t="s">
        <v>1672</v>
      </c>
      <c r="J238" s="25" t="s">
        <v>1721</v>
      </c>
      <c r="K238" s="25" t="s">
        <v>4833</v>
      </c>
      <c r="L238" s="25" t="s">
        <v>1721</v>
      </c>
      <c r="M238" s="25" t="s">
        <v>11</v>
      </c>
      <c r="N238" s="25" t="s">
        <v>11</v>
      </c>
      <c r="O238" s="25" t="s">
        <v>11</v>
      </c>
      <c r="P238" s="25" t="s">
        <v>11</v>
      </c>
      <c r="Q238" s="25" t="s">
        <v>11</v>
      </c>
      <c r="R238" s="25" t="s">
        <v>11</v>
      </c>
      <c r="S238" s="25" t="s">
        <v>11</v>
      </c>
      <c r="T238" s="25" t="s">
        <v>1946</v>
      </c>
      <c r="U238" s="25" t="s">
        <v>1687</v>
      </c>
      <c r="V238" s="25" t="s">
        <v>11</v>
      </c>
      <c r="W238" s="25" t="s">
        <v>11</v>
      </c>
      <c r="X238" s="25">
        <v>0</v>
      </c>
      <c r="Y238" s="25" t="s">
        <v>11</v>
      </c>
      <c r="Z238" s="25" t="s">
        <v>1664</v>
      </c>
      <c r="AA238" s="25" t="s">
        <v>11</v>
      </c>
      <c r="AB238" s="25" t="s">
        <v>11</v>
      </c>
      <c r="AC238" s="25" t="s">
        <v>11</v>
      </c>
      <c r="AD238" s="25">
        <v>230</v>
      </c>
      <c r="AE238" s="25">
        <v>0</v>
      </c>
      <c r="AF238" s="25">
        <v>4085</v>
      </c>
      <c r="AG238" s="25" t="s">
        <v>5086</v>
      </c>
    </row>
    <row r="239" spans="1:33">
      <c r="A239" s="25" t="s">
        <v>1919</v>
      </c>
      <c r="B239" s="25" t="s">
        <v>1920</v>
      </c>
      <c r="C239" s="25" t="s">
        <v>1661</v>
      </c>
      <c r="D239" s="25" t="s">
        <v>11</v>
      </c>
      <c r="E239" s="25" t="s">
        <v>11</v>
      </c>
      <c r="F239" s="25" t="s">
        <v>11</v>
      </c>
      <c r="G239" s="25" t="s">
        <v>11</v>
      </c>
      <c r="H239" s="25" t="s">
        <v>1921</v>
      </c>
      <c r="I239" s="25" t="s">
        <v>1691</v>
      </c>
      <c r="J239" s="25" t="s">
        <v>11</v>
      </c>
      <c r="K239" s="25" t="s">
        <v>1922</v>
      </c>
      <c r="L239" s="25" t="s">
        <v>1721</v>
      </c>
      <c r="M239" s="25" t="s">
        <v>11</v>
      </c>
      <c r="N239" s="25" t="s">
        <v>11</v>
      </c>
      <c r="O239" s="25" t="s">
        <v>11</v>
      </c>
      <c r="P239" s="25" t="s">
        <v>11</v>
      </c>
      <c r="Q239" s="25" t="s">
        <v>11</v>
      </c>
      <c r="R239" s="25" t="s">
        <v>11</v>
      </c>
      <c r="S239" s="25" t="s">
        <v>11</v>
      </c>
      <c r="T239" s="25" t="s">
        <v>1726</v>
      </c>
      <c r="U239" s="25" t="s">
        <v>14</v>
      </c>
      <c r="V239" s="25" t="s">
        <v>11</v>
      </c>
      <c r="W239" s="25" t="s">
        <v>11</v>
      </c>
      <c r="X239" s="25">
        <v>0</v>
      </c>
      <c r="Y239" s="25" t="s">
        <v>11</v>
      </c>
      <c r="Z239" s="25" t="s">
        <v>1664</v>
      </c>
      <c r="AA239" s="25" t="s">
        <v>11</v>
      </c>
      <c r="AB239" s="25" t="s">
        <v>11</v>
      </c>
      <c r="AC239" s="25" t="s">
        <v>11</v>
      </c>
      <c r="AD239" s="25">
        <v>0</v>
      </c>
      <c r="AE239" s="25">
        <v>0</v>
      </c>
      <c r="AF239" s="25">
        <v>3316</v>
      </c>
      <c r="AG239" s="25" t="s">
        <v>1162</v>
      </c>
    </row>
    <row r="240" spans="1:33">
      <c r="A240" s="25" t="s">
        <v>3629</v>
      </c>
      <c r="B240" s="25" t="s">
        <v>3630</v>
      </c>
      <c r="C240" s="25" t="s">
        <v>1666</v>
      </c>
      <c r="D240" s="25" t="s">
        <v>11</v>
      </c>
      <c r="E240" s="25" t="s">
        <v>11</v>
      </c>
      <c r="F240" s="25" t="s">
        <v>2766</v>
      </c>
      <c r="G240" s="25" t="s">
        <v>1730</v>
      </c>
      <c r="H240" s="25" t="s">
        <v>3631</v>
      </c>
      <c r="I240" s="25" t="s">
        <v>1667</v>
      </c>
      <c r="J240" s="25" t="s">
        <v>1721</v>
      </c>
      <c r="K240" s="25" t="s">
        <v>1747</v>
      </c>
      <c r="L240" s="25" t="s">
        <v>1350</v>
      </c>
      <c r="M240" s="25" t="s">
        <v>11</v>
      </c>
      <c r="N240" s="25" t="s">
        <v>11</v>
      </c>
      <c r="O240" s="25" t="s">
        <v>11</v>
      </c>
      <c r="P240" s="25" t="s">
        <v>11</v>
      </c>
      <c r="Q240" s="25" t="s">
        <v>3631</v>
      </c>
      <c r="R240" s="25" t="s">
        <v>11</v>
      </c>
      <c r="S240" s="25" t="s">
        <v>11</v>
      </c>
      <c r="T240" s="25" t="s">
        <v>1857</v>
      </c>
      <c r="U240" s="25" t="s">
        <v>16</v>
      </c>
      <c r="V240" s="25" t="s">
        <v>1671</v>
      </c>
      <c r="W240" s="25" t="s">
        <v>11</v>
      </c>
      <c r="X240" s="25">
        <v>0</v>
      </c>
      <c r="Y240" s="25" t="s">
        <v>11</v>
      </c>
      <c r="Z240" s="25" t="s">
        <v>1664</v>
      </c>
      <c r="AA240" s="25" t="s">
        <v>11</v>
      </c>
      <c r="AB240" s="25" t="s">
        <v>11</v>
      </c>
      <c r="AC240" s="25" t="s">
        <v>11</v>
      </c>
      <c r="AD240" s="25">
        <v>0</v>
      </c>
      <c r="AE240" s="25">
        <v>0</v>
      </c>
      <c r="AF240" s="25">
        <v>822.5</v>
      </c>
      <c r="AG240" s="25" t="s">
        <v>5064</v>
      </c>
    </row>
    <row r="241" spans="1:33">
      <c r="A241" s="25" t="s">
        <v>2138</v>
      </c>
      <c r="B241" s="25" t="s">
        <v>2139</v>
      </c>
      <c r="C241" s="25" t="s">
        <v>1661</v>
      </c>
      <c r="D241" s="25" t="s">
        <v>11</v>
      </c>
      <c r="E241" s="25" t="s">
        <v>11</v>
      </c>
      <c r="F241" s="25" t="s">
        <v>11</v>
      </c>
      <c r="G241" s="25" t="s">
        <v>11</v>
      </c>
      <c r="H241" s="25" t="s">
        <v>2140</v>
      </c>
      <c r="I241" s="25" t="s">
        <v>1691</v>
      </c>
      <c r="J241" s="25" t="s">
        <v>11</v>
      </c>
      <c r="K241" s="25" t="s">
        <v>1683</v>
      </c>
      <c r="L241" s="25" t="s">
        <v>1721</v>
      </c>
      <c r="M241" s="25" t="s">
        <v>11</v>
      </c>
      <c r="N241" s="25" t="s">
        <v>11</v>
      </c>
      <c r="O241" s="25" t="s">
        <v>2140</v>
      </c>
      <c r="P241" s="25" t="s">
        <v>11</v>
      </c>
      <c r="Q241" s="25" t="s">
        <v>11</v>
      </c>
      <c r="R241" s="25" t="s">
        <v>11</v>
      </c>
      <c r="S241" s="25" t="s">
        <v>11</v>
      </c>
      <c r="T241" s="25" t="s">
        <v>1726</v>
      </c>
      <c r="U241" s="25" t="s">
        <v>13</v>
      </c>
      <c r="V241" s="25" t="s">
        <v>11</v>
      </c>
      <c r="W241" s="25" t="s">
        <v>11</v>
      </c>
      <c r="X241" s="25">
        <v>0</v>
      </c>
      <c r="Y241" s="25" t="s">
        <v>11</v>
      </c>
      <c r="Z241" s="25" t="s">
        <v>1664</v>
      </c>
      <c r="AA241" s="25" t="s">
        <v>11</v>
      </c>
      <c r="AB241" s="25" t="s">
        <v>11</v>
      </c>
      <c r="AC241" s="25" t="s">
        <v>11</v>
      </c>
      <c r="AD241" s="25">
        <v>0</v>
      </c>
      <c r="AE241" s="25">
        <v>0</v>
      </c>
      <c r="AF241" s="25">
        <v>3316</v>
      </c>
      <c r="AG241" s="25" t="s">
        <v>1162</v>
      </c>
    </row>
    <row r="242" spans="1:33">
      <c r="A242" s="25" t="s">
        <v>3689</v>
      </c>
      <c r="B242" s="25" t="s">
        <v>3690</v>
      </c>
      <c r="C242" s="25" t="s">
        <v>1666</v>
      </c>
      <c r="D242" s="25" t="s">
        <v>11</v>
      </c>
      <c r="E242" s="25" t="s">
        <v>11</v>
      </c>
      <c r="F242" s="25" t="s">
        <v>11</v>
      </c>
      <c r="G242" s="25" t="s">
        <v>11</v>
      </c>
      <c r="H242" s="25" t="s">
        <v>3691</v>
      </c>
      <c r="I242" s="25" t="s">
        <v>11</v>
      </c>
      <c r="J242" s="25" t="s">
        <v>11</v>
      </c>
      <c r="K242" s="25" t="s">
        <v>11</v>
      </c>
      <c r="L242" s="25" t="s">
        <v>1721</v>
      </c>
      <c r="M242" s="25" t="s">
        <v>11</v>
      </c>
      <c r="N242" s="25" t="s">
        <v>11</v>
      </c>
      <c r="O242" s="25" t="s">
        <v>11</v>
      </c>
      <c r="P242" s="25" t="s">
        <v>11</v>
      </c>
      <c r="Q242" s="25" t="s">
        <v>11</v>
      </c>
      <c r="R242" s="25" t="s">
        <v>11</v>
      </c>
      <c r="S242" s="25" t="s">
        <v>11</v>
      </c>
      <c r="T242" s="25" t="s">
        <v>1726</v>
      </c>
      <c r="U242" s="25" t="s">
        <v>10</v>
      </c>
      <c r="V242" s="25" t="s">
        <v>11</v>
      </c>
      <c r="W242" s="25" t="s">
        <v>11</v>
      </c>
      <c r="X242" s="25">
        <v>0</v>
      </c>
      <c r="Y242" s="25" t="s">
        <v>11</v>
      </c>
      <c r="Z242" s="25" t="s">
        <v>1664</v>
      </c>
      <c r="AA242" s="25" t="s">
        <v>11</v>
      </c>
      <c r="AB242" s="25" t="s">
        <v>11</v>
      </c>
      <c r="AC242" s="25" t="s">
        <v>11</v>
      </c>
      <c r="AD242" s="25">
        <v>840</v>
      </c>
      <c r="AE242" s="25">
        <v>0</v>
      </c>
      <c r="AF242" s="25">
        <v>29225</v>
      </c>
      <c r="AG242" s="25" t="s">
        <v>5146</v>
      </c>
    </row>
    <row r="243" spans="1:33">
      <c r="A243" s="25" t="s">
        <v>2114</v>
      </c>
      <c r="B243" s="25" t="s">
        <v>2115</v>
      </c>
      <c r="C243" s="25" t="s">
        <v>1666</v>
      </c>
      <c r="D243" s="25" t="s">
        <v>11</v>
      </c>
      <c r="E243" s="25" t="s">
        <v>11</v>
      </c>
      <c r="F243" s="25" t="s">
        <v>11</v>
      </c>
      <c r="G243" s="25" t="s">
        <v>11</v>
      </c>
      <c r="H243" s="25" t="s">
        <v>2116</v>
      </c>
      <c r="I243" s="25" t="s">
        <v>1685</v>
      </c>
      <c r="J243" s="25" t="s">
        <v>11</v>
      </c>
      <c r="K243" s="25" t="s">
        <v>1782</v>
      </c>
      <c r="L243" s="25" t="s">
        <v>1721</v>
      </c>
      <c r="M243" s="25" t="s">
        <v>11</v>
      </c>
      <c r="N243" s="25" t="s">
        <v>11</v>
      </c>
      <c r="O243" s="25" t="s">
        <v>11</v>
      </c>
      <c r="P243" s="25" t="s">
        <v>11</v>
      </c>
      <c r="Q243" s="25" t="s">
        <v>2116</v>
      </c>
      <c r="R243" s="25" t="s">
        <v>11</v>
      </c>
      <c r="S243" s="25" t="s">
        <v>11</v>
      </c>
      <c r="T243" s="25" t="s">
        <v>2117</v>
      </c>
      <c r="U243" s="25" t="s">
        <v>16</v>
      </c>
      <c r="V243" s="25" t="s">
        <v>11</v>
      </c>
      <c r="W243" s="25" t="s">
        <v>11</v>
      </c>
      <c r="X243" s="25">
        <v>0</v>
      </c>
      <c r="Y243" s="25" t="s">
        <v>11</v>
      </c>
      <c r="Z243" s="25" t="s">
        <v>1664</v>
      </c>
      <c r="AA243" s="25" t="s">
        <v>11</v>
      </c>
      <c r="AB243" s="25" t="s">
        <v>11</v>
      </c>
      <c r="AC243" s="25" t="s">
        <v>11</v>
      </c>
      <c r="AD243" s="25">
        <v>0</v>
      </c>
      <c r="AE243" s="25">
        <v>0</v>
      </c>
      <c r="AF243" s="25">
        <v>3316</v>
      </c>
      <c r="AG243" s="25" t="s">
        <v>1162</v>
      </c>
    </row>
    <row r="244" spans="1:33">
      <c r="A244" s="25" t="s">
        <v>1973</v>
      </c>
      <c r="B244" s="25" t="s">
        <v>1974</v>
      </c>
      <c r="C244" s="25" t="s">
        <v>1666</v>
      </c>
      <c r="D244" s="25" t="s">
        <v>11</v>
      </c>
      <c r="E244" s="25" t="s">
        <v>11</v>
      </c>
      <c r="F244" s="25" t="s">
        <v>11</v>
      </c>
      <c r="G244" s="25" t="s">
        <v>11</v>
      </c>
      <c r="H244" s="25" t="s">
        <v>1975</v>
      </c>
      <c r="I244" s="25" t="s">
        <v>1678</v>
      </c>
      <c r="J244" s="25" t="s">
        <v>11</v>
      </c>
      <c r="K244" s="25" t="s">
        <v>1976</v>
      </c>
      <c r="L244" s="25" t="s">
        <v>1347</v>
      </c>
      <c r="M244" s="25" t="s">
        <v>11</v>
      </c>
      <c r="N244" s="25" t="s">
        <v>11</v>
      </c>
      <c r="O244" s="25" t="s">
        <v>11</v>
      </c>
      <c r="P244" s="25" t="s">
        <v>11</v>
      </c>
      <c r="Q244" s="25" t="s">
        <v>11</v>
      </c>
      <c r="R244" s="25" t="s">
        <v>11</v>
      </c>
      <c r="S244" s="25" t="s">
        <v>11</v>
      </c>
      <c r="T244" s="25" t="s">
        <v>1977</v>
      </c>
      <c r="U244" s="25" t="s">
        <v>17</v>
      </c>
      <c r="V244" s="25" t="s">
        <v>11</v>
      </c>
      <c r="W244" s="25" t="s">
        <v>11</v>
      </c>
      <c r="X244" s="25">
        <v>0</v>
      </c>
      <c r="Y244" s="25" t="s">
        <v>11</v>
      </c>
      <c r="Z244" s="25" t="s">
        <v>1664</v>
      </c>
      <c r="AA244" s="25" t="s">
        <v>11</v>
      </c>
      <c r="AB244" s="25" t="s">
        <v>11</v>
      </c>
      <c r="AC244" s="25" t="s">
        <v>11</v>
      </c>
      <c r="AD244" s="25">
        <v>0</v>
      </c>
      <c r="AE244" s="25">
        <v>0</v>
      </c>
      <c r="AF244" s="25">
        <v>7612.5</v>
      </c>
      <c r="AG244" s="25" t="s">
        <v>1978</v>
      </c>
    </row>
    <row r="245" spans="1:33">
      <c r="A245" s="25" t="s">
        <v>2901</v>
      </c>
      <c r="B245" s="25" t="s">
        <v>2902</v>
      </c>
      <c r="C245" s="25" t="s">
        <v>1666</v>
      </c>
      <c r="D245" s="25" t="s">
        <v>11</v>
      </c>
      <c r="E245" s="25" t="s">
        <v>11</v>
      </c>
      <c r="F245" s="25" t="s">
        <v>2903</v>
      </c>
      <c r="G245" s="25" t="s">
        <v>1688</v>
      </c>
      <c r="H245" s="25" t="s">
        <v>2904</v>
      </c>
      <c r="I245" s="25" t="s">
        <v>1667</v>
      </c>
      <c r="J245" s="25" t="s">
        <v>11</v>
      </c>
      <c r="K245" s="25" t="s">
        <v>2905</v>
      </c>
      <c r="L245" s="25" t="s">
        <v>1721</v>
      </c>
      <c r="M245" s="25" t="s">
        <v>11</v>
      </c>
      <c r="N245" s="25" t="s">
        <v>2906</v>
      </c>
      <c r="O245" s="25" t="s">
        <v>2907</v>
      </c>
      <c r="P245" s="25" t="s">
        <v>11</v>
      </c>
      <c r="Q245" s="25" t="s">
        <v>2904</v>
      </c>
      <c r="R245" s="25" t="s">
        <v>11</v>
      </c>
      <c r="S245" s="25" t="s">
        <v>11</v>
      </c>
      <c r="T245" s="25" t="s">
        <v>1726</v>
      </c>
      <c r="U245" s="25" t="s">
        <v>10</v>
      </c>
      <c r="V245" s="25" t="s">
        <v>1671</v>
      </c>
      <c r="W245" s="25" t="s">
        <v>11</v>
      </c>
      <c r="X245" s="25">
        <v>0</v>
      </c>
      <c r="Y245" s="25" t="s">
        <v>11</v>
      </c>
      <c r="Z245" s="25" t="s">
        <v>1664</v>
      </c>
      <c r="AA245" s="25" t="s">
        <v>11</v>
      </c>
      <c r="AB245" s="25" t="s">
        <v>11</v>
      </c>
      <c r="AC245" s="25" t="s">
        <v>11</v>
      </c>
      <c r="AD245" s="25">
        <v>0</v>
      </c>
      <c r="AE245" s="25">
        <v>0</v>
      </c>
      <c r="AF245" s="25">
        <v>2694.25</v>
      </c>
      <c r="AG245" s="25" t="s">
        <v>5147</v>
      </c>
    </row>
    <row r="246" spans="1:33">
      <c r="A246" s="25" t="s">
        <v>3387</v>
      </c>
      <c r="B246" s="25" t="s">
        <v>3388</v>
      </c>
      <c r="C246" s="25" t="s">
        <v>1661</v>
      </c>
      <c r="D246" s="25" t="s">
        <v>11</v>
      </c>
      <c r="E246" s="25" t="s">
        <v>11</v>
      </c>
      <c r="F246" s="25" t="s">
        <v>3389</v>
      </c>
      <c r="G246" s="25" t="s">
        <v>1693</v>
      </c>
      <c r="H246" s="25" t="s">
        <v>3390</v>
      </c>
      <c r="I246" s="25" t="s">
        <v>1667</v>
      </c>
      <c r="J246" s="25" t="s">
        <v>1721</v>
      </c>
      <c r="K246" s="25" t="s">
        <v>1668</v>
      </c>
      <c r="L246" s="25" t="s">
        <v>1721</v>
      </c>
      <c r="M246" s="25" t="s">
        <v>11</v>
      </c>
      <c r="N246" s="25" t="s">
        <v>11</v>
      </c>
      <c r="O246" s="25" t="s">
        <v>11</v>
      </c>
      <c r="P246" s="25" t="s">
        <v>11</v>
      </c>
      <c r="Q246" s="25" t="s">
        <v>3390</v>
      </c>
      <c r="R246" s="25" t="s">
        <v>11</v>
      </c>
      <c r="S246" s="25" t="s">
        <v>11</v>
      </c>
      <c r="T246" s="25" t="s">
        <v>1946</v>
      </c>
      <c r="U246" s="25" t="s">
        <v>1687</v>
      </c>
      <c r="V246" s="25" t="s">
        <v>11</v>
      </c>
      <c r="W246" s="25" t="s">
        <v>11</v>
      </c>
      <c r="X246" s="25">
        <v>0</v>
      </c>
      <c r="Y246" s="25" t="s">
        <v>11</v>
      </c>
      <c r="Z246" s="25" t="s">
        <v>1664</v>
      </c>
      <c r="AA246" s="25" t="s">
        <v>11</v>
      </c>
      <c r="AB246" s="25" t="s">
        <v>11</v>
      </c>
      <c r="AC246" s="25" t="s">
        <v>11</v>
      </c>
      <c r="AD246" s="25">
        <v>0</v>
      </c>
      <c r="AE246" s="25">
        <v>0</v>
      </c>
      <c r="AF246" s="25">
        <v>796.25</v>
      </c>
      <c r="AG246" s="25" t="s">
        <v>5102</v>
      </c>
    </row>
    <row r="247" spans="1:33">
      <c r="A247" s="25" t="s">
        <v>3882</v>
      </c>
      <c r="B247" s="25" t="s">
        <v>3883</v>
      </c>
      <c r="C247" s="25" t="s">
        <v>1661</v>
      </c>
      <c r="D247" s="25" t="s">
        <v>11</v>
      </c>
      <c r="E247" s="25" t="s">
        <v>11</v>
      </c>
      <c r="F247" s="25" t="s">
        <v>3884</v>
      </c>
      <c r="G247" s="25" t="s">
        <v>1688</v>
      </c>
      <c r="H247" s="25" t="s">
        <v>3885</v>
      </c>
      <c r="I247" s="25" t="s">
        <v>1672</v>
      </c>
      <c r="J247" s="25" t="s">
        <v>1721</v>
      </c>
      <c r="K247" s="25" t="s">
        <v>1908</v>
      </c>
      <c r="L247" s="25" t="s">
        <v>1721</v>
      </c>
      <c r="M247" s="25" t="s">
        <v>11</v>
      </c>
      <c r="N247" s="25" t="s">
        <v>3886</v>
      </c>
      <c r="O247" s="25" t="s">
        <v>3887</v>
      </c>
      <c r="P247" s="25" t="s">
        <v>3888</v>
      </c>
      <c r="Q247" s="25" t="s">
        <v>3885</v>
      </c>
      <c r="R247" s="25" t="s">
        <v>11</v>
      </c>
      <c r="S247" s="25" t="s">
        <v>11</v>
      </c>
      <c r="T247" s="25" t="s">
        <v>1726</v>
      </c>
      <c r="U247" s="25" t="s">
        <v>10</v>
      </c>
      <c r="V247" s="25" t="s">
        <v>130</v>
      </c>
      <c r="W247" s="25" t="s">
        <v>11</v>
      </c>
      <c r="X247" s="25">
        <v>0</v>
      </c>
      <c r="Y247" s="25" t="s">
        <v>11</v>
      </c>
      <c r="Z247" s="25" t="s">
        <v>1664</v>
      </c>
      <c r="AA247" s="25" t="s">
        <v>11</v>
      </c>
      <c r="AB247" s="25" t="s">
        <v>11</v>
      </c>
      <c r="AC247" s="25" t="s">
        <v>11</v>
      </c>
      <c r="AD247" s="25">
        <v>0</v>
      </c>
      <c r="AE247" s="25">
        <v>0</v>
      </c>
      <c r="AF247" s="25">
        <v>23107.67</v>
      </c>
      <c r="AG247" s="25" t="s">
        <v>5148</v>
      </c>
    </row>
    <row r="248" spans="1:33">
      <c r="A248" s="25" t="s">
        <v>2100</v>
      </c>
      <c r="B248" s="25" t="s">
        <v>2101</v>
      </c>
      <c r="C248" s="25" t="s">
        <v>1661</v>
      </c>
      <c r="D248" s="25" t="s">
        <v>11</v>
      </c>
      <c r="E248" s="25" t="s">
        <v>11</v>
      </c>
      <c r="F248" s="25" t="s">
        <v>11</v>
      </c>
      <c r="G248" s="25" t="s">
        <v>11</v>
      </c>
      <c r="H248" s="25" t="s">
        <v>2102</v>
      </c>
      <c r="I248" s="25" t="s">
        <v>11</v>
      </c>
      <c r="J248" s="25" t="s">
        <v>11</v>
      </c>
      <c r="K248" s="25" t="s">
        <v>11</v>
      </c>
      <c r="L248" s="25" t="s">
        <v>1721</v>
      </c>
      <c r="M248" s="25" t="s">
        <v>11</v>
      </c>
      <c r="N248" s="25" t="s">
        <v>11</v>
      </c>
      <c r="O248" s="25" t="s">
        <v>11</v>
      </c>
      <c r="P248" s="25" t="s">
        <v>11</v>
      </c>
      <c r="Q248" s="25" t="s">
        <v>11</v>
      </c>
      <c r="R248" s="25" t="s">
        <v>11</v>
      </c>
      <c r="S248" s="25" t="s">
        <v>11</v>
      </c>
      <c r="T248" s="25" t="s">
        <v>1726</v>
      </c>
      <c r="U248" s="25" t="s">
        <v>15</v>
      </c>
      <c r="V248" s="25" t="s">
        <v>11</v>
      </c>
      <c r="W248" s="25" t="s">
        <v>11</v>
      </c>
      <c r="X248" s="25">
        <v>0</v>
      </c>
      <c r="Y248" s="25" t="s">
        <v>11</v>
      </c>
      <c r="Z248" s="25" t="s">
        <v>1664</v>
      </c>
      <c r="AA248" s="25" t="s">
        <v>11</v>
      </c>
      <c r="AB248" s="25" t="s">
        <v>11</v>
      </c>
      <c r="AC248" s="25" t="s">
        <v>11</v>
      </c>
      <c r="AD248" s="25">
        <v>0</v>
      </c>
      <c r="AE248" s="25">
        <v>0</v>
      </c>
      <c r="AF248" s="25">
        <v>14437.6</v>
      </c>
      <c r="AG248" s="25" t="s">
        <v>5149</v>
      </c>
    </row>
    <row r="249" spans="1:33">
      <c r="A249" s="25" t="s">
        <v>3515</v>
      </c>
      <c r="B249" s="25" t="s">
        <v>3516</v>
      </c>
      <c r="C249" s="25" t="s">
        <v>1666</v>
      </c>
      <c r="D249" s="25" t="s">
        <v>11</v>
      </c>
      <c r="E249" s="25" t="s">
        <v>11</v>
      </c>
      <c r="F249" s="25" t="s">
        <v>3517</v>
      </c>
      <c r="G249" s="25" t="s">
        <v>1693</v>
      </c>
      <c r="H249" s="25" t="s">
        <v>3518</v>
      </c>
      <c r="I249" s="25" t="s">
        <v>1672</v>
      </c>
      <c r="J249" s="25" t="s">
        <v>1721</v>
      </c>
      <c r="K249" s="25" t="s">
        <v>1944</v>
      </c>
      <c r="L249" s="25" t="s">
        <v>1721</v>
      </c>
      <c r="M249" s="25" t="s">
        <v>11</v>
      </c>
      <c r="N249" s="25" t="s">
        <v>11</v>
      </c>
      <c r="O249" s="25" t="s">
        <v>3518</v>
      </c>
      <c r="P249" s="25" t="s">
        <v>11</v>
      </c>
      <c r="Q249" s="25" t="s">
        <v>3519</v>
      </c>
      <c r="R249" s="25" t="s">
        <v>11</v>
      </c>
      <c r="S249" s="25" t="s">
        <v>11</v>
      </c>
      <c r="T249" s="25" t="s">
        <v>3520</v>
      </c>
      <c r="U249" s="25" t="s">
        <v>1687</v>
      </c>
      <c r="V249" s="25" t="s">
        <v>11</v>
      </c>
      <c r="W249" s="25" t="s">
        <v>11</v>
      </c>
      <c r="X249" s="25">
        <v>0</v>
      </c>
      <c r="Y249" s="25" t="s">
        <v>11</v>
      </c>
      <c r="Z249" s="25" t="s">
        <v>1664</v>
      </c>
      <c r="AA249" s="25" t="s">
        <v>11</v>
      </c>
      <c r="AB249" s="25" t="s">
        <v>11</v>
      </c>
      <c r="AC249" s="25" t="s">
        <v>11</v>
      </c>
      <c r="AD249" s="25">
        <v>0</v>
      </c>
      <c r="AE249" s="25">
        <v>0</v>
      </c>
      <c r="AF249" s="25">
        <v>810</v>
      </c>
      <c r="AG249" s="25" t="s">
        <v>2242</v>
      </c>
    </row>
    <row r="250" spans="1:33">
      <c r="A250" s="25" t="s">
        <v>2844</v>
      </c>
      <c r="B250" s="25" t="s">
        <v>2845</v>
      </c>
      <c r="C250" s="25" t="s">
        <v>1666</v>
      </c>
      <c r="D250" s="25" t="s">
        <v>11</v>
      </c>
      <c r="E250" s="25" t="s">
        <v>11</v>
      </c>
      <c r="F250" s="25" t="s">
        <v>11</v>
      </c>
      <c r="G250" s="25" t="s">
        <v>11</v>
      </c>
      <c r="H250" s="25" t="s">
        <v>2846</v>
      </c>
      <c r="I250" s="212" t="s">
        <v>1667</v>
      </c>
      <c r="J250" s="25" t="s">
        <v>11</v>
      </c>
      <c r="K250" s="25" t="s">
        <v>11</v>
      </c>
      <c r="L250" s="25" t="s">
        <v>1721</v>
      </c>
      <c r="M250" s="25" t="s">
        <v>11</v>
      </c>
      <c r="N250" s="25" t="s">
        <v>11</v>
      </c>
      <c r="O250" s="25" t="s">
        <v>11</v>
      </c>
      <c r="P250" s="25" t="s">
        <v>11</v>
      </c>
      <c r="Q250" s="25" t="s">
        <v>11</v>
      </c>
      <c r="R250" s="25" t="s">
        <v>11</v>
      </c>
      <c r="S250" s="25" t="s">
        <v>11</v>
      </c>
      <c r="T250" s="25" t="s">
        <v>2847</v>
      </c>
      <c r="U250" s="25" t="s">
        <v>2848</v>
      </c>
      <c r="V250" s="25" t="s">
        <v>11</v>
      </c>
      <c r="W250" s="25" t="s">
        <v>11</v>
      </c>
      <c r="X250" s="25">
        <v>0</v>
      </c>
      <c r="Y250" s="25" t="s">
        <v>11</v>
      </c>
      <c r="Z250" s="25" t="s">
        <v>1664</v>
      </c>
      <c r="AA250" s="25" t="s">
        <v>11</v>
      </c>
      <c r="AB250" s="25" t="s">
        <v>11</v>
      </c>
      <c r="AC250" s="25" t="s">
        <v>11</v>
      </c>
      <c r="AD250" s="25">
        <v>2240</v>
      </c>
      <c r="AE250" s="25">
        <v>0</v>
      </c>
      <c r="AF250" s="25">
        <v>29116</v>
      </c>
      <c r="AG250" s="25" t="s">
        <v>2849</v>
      </c>
    </row>
    <row r="251" spans="1:33">
      <c r="A251" s="25" t="s">
        <v>2569</v>
      </c>
      <c r="B251" s="25" t="s">
        <v>2570</v>
      </c>
      <c r="C251" s="25" t="s">
        <v>1661</v>
      </c>
      <c r="D251" s="25" t="s">
        <v>11</v>
      </c>
      <c r="E251" s="25" t="s">
        <v>11</v>
      </c>
      <c r="F251" s="25" t="s">
        <v>11</v>
      </c>
      <c r="G251" s="25" t="s">
        <v>11</v>
      </c>
      <c r="H251" s="25" t="s">
        <v>2571</v>
      </c>
      <c r="I251" s="25" t="s">
        <v>2572</v>
      </c>
      <c r="J251" s="25" t="s">
        <v>11</v>
      </c>
      <c r="K251" s="25" t="s">
        <v>2573</v>
      </c>
      <c r="L251" s="25" t="s">
        <v>1721</v>
      </c>
      <c r="M251" s="25" t="s">
        <v>11</v>
      </c>
      <c r="N251" s="25" t="s">
        <v>11</v>
      </c>
      <c r="O251" s="25" t="s">
        <v>11</v>
      </c>
      <c r="P251" s="25" t="s">
        <v>11</v>
      </c>
      <c r="Q251" s="25" t="s">
        <v>11</v>
      </c>
      <c r="R251" s="25" t="s">
        <v>11</v>
      </c>
      <c r="S251" s="25" t="s">
        <v>11</v>
      </c>
      <c r="T251" s="25" t="s">
        <v>1766</v>
      </c>
      <c r="U251" s="25" t="s">
        <v>12</v>
      </c>
      <c r="V251" s="25" t="s">
        <v>1663</v>
      </c>
      <c r="W251" s="25" t="s">
        <v>2574</v>
      </c>
      <c r="X251" s="25">
        <v>0</v>
      </c>
      <c r="Y251" s="25" t="s">
        <v>11</v>
      </c>
      <c r="Z251" s="25" t="s">
        <v>1664</v>
      </c>
      <c r="AA251" s="25" t="s">
        <v>11</v>
      </c>
      <c r="AB251" s="25" t="s">
        <v>11</v>
      </c>
      <c r="AC251" s="25" t="s">
        <v>11</v>
      </c>
      <c r="AD251" s="25">
        <v>0</v>
      </c>
      <c r="AE251" s="25">
        <v>0</v>
      </c>
      <c r="AF251" s="25">
        <v>984.68</v>
      </c>
      <c r="AG251" s="25" t="s">
        <v>5150</v>
      </c>
    </row>
    <row r="252" spans="1:33">
      <c r="A252" s="25" t="s">
        <v>3052</v>
      </c>
      <c r="B252" s="25" t="s">
        <v>3053</v>
      </c>
      <c r="C252" s="25" t="s">
        <v>1666</v>
      </c>
      <c r="D252" s="25" t="s">
        <v>11</v>
      </c>
      <c r="E252" s="25" t="s">
        <v>11</v>
      </c>
      <c r="F252" s="25" t="s">
        <v>11</v>
      </c>
      <c r="G252" s="25" t="s">
        <v>11</v>
      </c>
      <c r="H252" s="25" t="s">
        <v>3054</v>
      </c>
      <c r="I252" s="25" t="s">
        <v>1695</v>
      </c>
      <c r="J252" s="25" t="s">
        <v>11</v>
      </c>
      <c r="K252" s="25" t="s">
        <v>2564</v>
      </c>
      <c r="L252" s="25" t="s">
        <v>1721</v>
      </c>
      <c r="M252" s="25" t="s">
        <v>11</v>
      </c>
      <c r="N252" s="25" t="s">
        <v>11</v>
      </c>
      <c r="O252" s="25" t="s">
        <v>11</v>
      </c>
      <c r="P252" s="25" t="s">
        <v>3055</v>
      </c>
      <c r="Q252" s="25" t="s">
        <v>3054</v>
      </c>
      <c r="R252" s="25" t="s">
        <v>11</v>
      </c>
      <c r="S252" s="25" t="s">
        <v>11</v>
      </c>
      <c r="T252" s="25" t="s">
        <v>3056</v>
      </c>
      <c r="U252" s="25" t="s">
        <v>16</v>
      </c>
      <c r="V252" s="25" t="s">
        <v>1680</v>
      </c>
      <c r="W252" s="25" t="s">
        <v>11</v>
      </c>
      <c r="X252" s="25">
        <v>0</v>
      </c>
      <c r="Y252" s="25" t="s">
        <v>11</v>
      </c>
      <c r="Z252" s="25" t="s">
        <v>1664</v>
      </c>
      <c r="AA252" s="25" t="s">
        <v>11</v>
      </c>
      <c r="AB252" s="25" t="s">
        <v>11</v>
      </c>
      <c r="AC252" s="25" t="s">
        <v>11</v>
      </c>
      <c r="AD252" s="25">
        <v>280</v>
      </c>
      <c r="AE252" s="25">
        <v>0</v>
      </c>
      <c r="AF252" s="25">
        <v>3316</v>
      </c>
      <c r="AG252" s="25" t="s">
        <v>1738</v>
      </c>
    </row>
    <row r="253" spans="1:33">
      <c r="A253" s="25" t="s">
        <v>3217</v>
      </c>
      <c r="B253" s="25" t="s">
        <v>3218</v>
      </c>
      <c r="C253" s="25" t="s">
        <v>1661</v>
      </c>
      <c r="D253" s="25" t="s">
        <v>11</v>
      </c>
      <c r="E253" s="25" t="s">
        <v>11</v>
      </c>
      <c r="F253" s="25" t="s">
        <v>3219</v>
      </c>
      <c r="G253" s="25" t="s">
        <v>1730</v>
      </c>
      <c r="H253" s="25" t="s">
        <v>3220</v>
      </c>
      <c r="I253" s="25" t="s">
        <v>1672</v>
      </c>
      <c r="J253" s="25" t="s">
        <v>11</v>
      </c>
      <c r="K253" s="25" t="s">
        <v>1922</v>
      </c>
      <c r="L253" s="25" t="s">
        <v>1721</v>
      </c>
      <c r="M253" s="25" t="s">
        <v>11</v>
      </c>
      <c r="N253" s="25" t="s">
        <v>11</v>
      </c>
      <c r="O253" s="25" t="s">
        <v>3221</v>
      </c>
      <c r="P253" s="25" t="s">
        <v>11</v>
      </c>
      <c r="Q253" s="25" t="s">
        <v>3220</v>
      </c>
      <c r="R253" s="25" t="s">
        <v>11</v>
      </c>
      <c r="S253" s="25" t="s">
        <v>11</v>
      </c>
      <c r="T253" s="25" t="s">
        <v>2336</v>
      </c>
      <c r="U253" s="25" t="s">
        <v>16</v>
      </c>
      <c r="V253" s="25" t="s">
        <v>1693</v>
      </c>
      <c r="W253" s="25" t="s">
        <v>11</v>
      </c>
      <c r="X253" s="25">
        <v>0</v>
      </c>
      <c r="Y253" s="25" t="s">
        <v>11</v>
      </c>
      <c r="Z253" s="25" t="s">
        <v>1664</v>
      </c>
      <c r="AA253" s="25" t="s">
        <v>11</v>
      </c>
      <c r="AB253" s="25" t="s">
        <v>11</v>
      </c>
      <c r="AC253" s="25" t="s">
        <v>11</v>
      </c>
      <c r="AD253" s="25">
        <v>0</v>
      </c>
      <c r="AE253" s="25">
        <v>0</v>
      </c>
      <c r="AF253" s="25">
        <v>2348.83</v>
      </c>
      <c r="AG253" s="25" t="s">
        <v>5054</v>
      </c>
    </row>
    <row r="254" spans="1:33">
      <c r="A254" s="25" t="s">
        <v>3608</v>
      </c>
      <c r="B254" s="25" t="s">
        <v>3609</v>
      </c>
      <c r="C254" s="25" t="s">
        <v>1666</v>
      </c>
      <c r="D254" s="25" t="s">
        <v>11</v>
      </c>
      <c r="E254" s="25" t="s">
        <v>11</v>
      </c>
      <c r="F254" s="25" t="s">
        <v>3610</v>
      </c>
      <c r="G254" s="25" t="s">
        <v>1693</v>
      </c>
      <c r="H254" s="25" t="s">
        <v>3607</v>
      </c>
      <c r="I254" s="25" t="s">
        <v>1672</v>
      </c>
      <c r="J254" s="25" t="s">
        <v>1721</v>
      </c>
      <c r="K254" s="25" t="s">
        <v>3611</v>
      </c>
      <c r="L254" s="25" t="s">
        <v>1721</v>
      </c>
      <c r="M254" s="25" t="s">
        <v>11</v>
      </c>
      <c r="N254" s="25" t="s">
        <v>11</v>
      </c>
      <c r="O254" s="25" t="s">
        <v>11</v>
      </c>
      <c r="P254" s="25" t="s">
        <v>3612</v>
      </c>
      <c r="Q254" s="25" t="s">
        <v>3607</v>
      </c>
      <c r="R254" s="25" t="s">
        <v>11</v>
      </c>
      <c r="S254" s="25" t="s">
        <v>11</v>
      </c>
      <c r="T254" s="25" t="s">
        <v>3613</v>
      </c>
      <c r="U254" s="25" t="s">
        <v>1687</v>
      </c>
      <c r="V254" s="25" t="s">
        <v>11</v>
      </c>
      <c r="W254" s="25" t="s">
        <v>11</v>
      </c>
      <c r="X254" s="25">
        <v>0</v>
      </c>
      <c r="Y254" s="25" t="s">
        <v>11</v>
      </c>
      <c r="Z254" s="25" t="s">
        <v>1664</v>
      </c>
      <c r="AA254" s="25" t="s">
        <v>11</v>
      </c>
      <c r="AB254" s="25" t="s">
        <v>11</v>
      </c>
      <c r="AC254" s="25" t="s">
        <v>11</v>
      </c>
      <c r="AD254" s="25">
        <v>0</v>
      </c>
      <c r="AE254" s="25">
        <v>0</v>
      </c>
      <c r="AF254" s="25">
        <v>13137.63</v>
      </c>
      <c r="AG254" s="25" t="s">
        <v>5151</v>
      </c>
    </row>
    <row r="255" spans="1:33">
      <c r="A255" s="25" t="s">
        <v>2490</v>
      </c>
      <c r="B255" s="25" t="s">
        <v>2491</v>
      </c>
      <c r="C255" s="25" t="s">
        <v>1661</v>
      </c>
      <c r="D255" s="25" t="s">
        <v>11</v>
      </c>
      <c r="E255" s="25" t="s">
        <v>11</v>
      </c>
      <c r="F255" s="25" t="s">
        <v>11</v>
      </c>
      <c r="G255" s="25" t="s">
        <v>11</v>
      </c>
      <c r="H255" s="25" t="s">
        <v>2492</v>
      </c>
      <c r="I255" s="25" t="s">
        <v>11</v>
      </c>
      <c r="J255" s="25" t="s">
        <v>11</v>
      </c>
      <c r="K255" s="25" t="s">
        <v>11</v>
      </c>
      <c r="L255" s="25" t="s">
        <v>1721</v>
      </c>
      <c r="M255" s="25" t="s">
        <v>11</v>
      </c>
      <c r="N255" s="25" t="s">
        <v>11</v>
      </c>
      <c r="O255" s="25" t="s">
        <v>11</v>
      </c>
      <c r="P255" s="25" t="s">
        <v>11</v>
      </c>
      <c r="Q255" s="25" t="s">
        <v>11</v>
      </c>
      <c r="R255" s="25" t="s">
        <v>11</v>
      </c>
      <c r="S255" s="25" t="s">
        <v>11</v>
      </c>
      <c r="T255" s="25" t="s">
        <v>2098</v>
      </c>
      <c r="U255" s="25" t="s">
        <v>18</v>
      </c>
      <c r="V255" s="25" t="s">
        <v>11</v>
      </c>
      <c r="W255" s="25" t="s">
        <v>11</v>
      </c>
      <c r="X255" s="25">
        <v>0</v>
      </c>
      <c r="Y255" s="25" t="s">
        <v>11</v>
      </c>
      <c r="Z255" s="25" t="s">
        <v>1664</v>
      </c>
      <c r="AA255" s="25" t="s">
        <v>11</v>
      </c>
      <c r="AB255" s="25" t="s">
        <v>11</v>
      </c>
      <c r="AC255" s="25" t="s">
        <v>11</v>
      </c>
      <c r="AD255" s="25">
        <v>230</v>
      </c>
      <c r="AE255" s="25">
        <v>0</v>
      </c>
      <c r="AF255" s="25">
        <v>41475.03</v>
      </c>
      <c r="AG255" s="25" t="s">
        <v>2493</v>
      </c>
    </row>
    <row r="256" spans="1:33">
      <c r="A256" s="25" t="s">
        <v>2190</v>
      </c>
      <c r="B256" s="25" t="s">
        <v>2191</v>
      </c>
      <c r="C256" s="25" t="s">
        <v>1661</v>
      </c>
      <c r="D256" s="25" t="s">
        <v>11</v>
      </c>
      <c r="E256" s="25" t="s">
        <v>11</v>
      </c>
      <c r="F256" s="25" t="s">
        <v>11</v>
      </c>
      <c r="G256" s="25" t="s">
        <v>11</v>
      </c>
      <c r="H256" s="25" t="s">
        <v>2192</v>
      </c>
      <c r="I256" s="25" t="s">
        <v>11</v>
      </c>
      <c r="J256" s="25" t="s">
        <v>11</v>
      </c>
      <c r="K256" s="25" t="s">
        <v>11</v>
      </c>
      <c r="L256" s="25" t="s">
        <v>1721</v>
      </c>
      <c r="M256" s="25" t="s">
        <v>11</v>
      </c>
      <c r="N256" s="25" t="s">
        <v>11</v>
      </c>
      <c r="O256" s="25" t="s">
        <v>11</v>
      </c>
      <c r="P256" s="25" t="s">
        <v>11</v>
      </c>
      <c r="Q256" s="25" t="s">
        <v>11</v>
      </c>
      <c r="R256" s="25" t="s">
        <v>11</v>
      </c>
      <c r="S256" s="25" t="s">
        <v>11</v>
      </c>
      <c r="T256" s="25" t="s">
        <v>1726</v>
      </c>
      <c r="U256" s="25" t="s">
        <v>16</v>
      </c>
      <c r="V256" s="25" t="s">
        <v>11</v>
      </c>
      <c r="W256" s="25" t="s">
        <v>11</v>
      </c>
      <c r="X256" s="25">
        <v>0</v>
      </c>
      <c r="Y256" s="25" t="s">
        <v>11</v>
      </c>
      <c r="Z256" s="25" t="s">
        <v>1664</v>
      </c>
      <c r="AA256" s="25" t="s">
        <v>11</v>
      </c>
      <c r="AB256" s="25" t="s">
        <v>11</v>
      </c>
      <c r="AC256" s="25" t="s">
        <v>11</v>
      </c>
      <c r="AD256" s="25">
        <v>280</v>
      </c>
      <c r="AE256" s="25">
        <v>0</v>
      </c>
      <c r="AF256" s="25">
        <v>35525</v>
      </c>
      <c r="AG256" s="25" t="s">
        <v>5152</v>
      </c>
    </row>
    <row r="257" spans="1:33">
      <c r="A257" s="25" t="s">
        <v>2623</v>
      </c>
      <c r="B257" s="25" t="s">
        <v>2624</v>
      </c>
      <c r="C257" s="25" t="s">
        <v>1666</v>
      </c>
      <c r="D257" s="25" t="s">
        <v>11</v>
      </c>
      <c r="E257" s="25" t="s">
        <v>11</v>
      </c>
      <c r="F257" s="25" t="s">
        <v>11</v>
      </c>
      <c r="G257" s="25" t="s">
        <v>11</v>
      </c>
      <c r="H257" s="25" t="s">
        <v>2625</v>
      </c>
      <c r="I257" s="25" t="s">
        <v>11</v>
      </c>
      <c r="J257" s="25" t="s">
        <v>11</v>
      </c>
      <c r="K257" s="25" t="s">
        <v>11</v>
      </c>
      <c r="L257" s="25" t="s">
        <v>1721</v>
      </c>
      <c r="M257" s="25" t="s">
        <v>11</v>
      </c>
      <c r="N257" s="25" t="s">
        <v>11</v>
      </c>
      <c r="O257" s="25" t="s">
        <v>11</v>
      </c>
      <c r="P257" s="25" t="s">
        <v>11</v>
      </c>
      <c r="Q257" s="25" t="s">
        <v>11</v>
      </c>
      <c r="R257" s="25" t="s">
        <v>11</v>
      </c>
      <c r="S257" s="25" t="s">
        <v>11</v>
      </c>
      <c r="T257" s="25" t="s">
        <v>2336</v>
      </c>
      <c r="U257" s="25" t="s">
        <v>13</v>
      </c>
      <c r="V257" s="25" t="s">
        <v>11</v>
      </c>
      <c r="W257" s="25" t="s">
        <v>11</v>
      </c>
      <c r="X257" s="25">
        <v>0</v>
      </c>
      <c r="Y257" s="25" t="s">
        <v>11</v>
      </c>
      <c r="Z257" s="25" t="s">
        <v>1664</v>
      </c>
      <c r="AA257" s="25" t="s">
        <v>11</v>
      </c>
      <c r="AB257" s="25" t="s">
        <v>11</v>
      </c>
      <c r="AC257" s="25" t="s">
        <v>11</v>
      </c>
      <c r="AD257" s="25">
        <v>280</v>
      </c>
      <c r="AE257" s="25">
        <v>0</v>
      </c>
      <c r="AF257" s="25">
        <v>3184.78</v>
      </c>
      <c r="AG257" s="25" t="s">
        <v>5153</v>
      </c>
    </row>
    <row r="258" spans="1:33">
      <c r="A258" s="25" t="s">
        <v>1997</v>
      </c>
      <c r="B258" s="25" t="s">
        <v>1998</v>
      </c>
      <c r="C258" s="25" t="s">
        <v>1666</v>
      </c>
      <c r="D258" s="25" t="s">
        <v>11</v>
      </c>
      <c r="E258" s="25" t="s">
        <v>11</v>
      </c>
      <c r="F258" s="25" t="s">
        <v>11</v>
      </c>
      <c r="G258" s="25" t="s">
        <v>11</v>
      </c>
      <c r="H258" s="25" t="s">
        <v>1999</v>
      </c>
      <c r="I258" s="25"/>
      <c r="J258" s="25" t="s">
        <v>11</v>
      </c>
      <c r="K258" s="25" t="s">
        <v>11</v>
      </c>
      <c r="L258" s="25" t="s">
        <v>1721</v>
      </c>
      <c r="M258" s="25" t="s">
        <v>11</v>
      </c>
      <c r="N258" s="25" t="s">
        <v>11</v>
      </c>
      <c r="O258" s="25" t="s">
        <v>11</v>
      </c>
      <c r="P258" s="25" t="s">
        <v>11</v>
      </c>
      <c r="Q258" s="25" t="s">
        <v>11</v>
      </c>
      <c r="R258" s="25" t="s">
        <v>11</v>
      </c>
      <c r="S258" s="25" t="s">
        <v>11</v>
      </c>
      <c r="T258" s="25" t="s">
        <v>1726</v>
      </c>
      <c r="U258" s="25" t="s">
        <v>10</v>
      </c>
      <c r="V258" s="25" t="s">
        <v>11</v>
      </c>
      <c r="W258" s="25" t="s">
        <v>11</v>
      </c>
      <c r="X258" s="25">
        <v>0</v>
      </c>
      <c r="Y258" s="25" t="s">
        <v>11</v>
      </c>
      <c r="Z258" s="25" t="s">
        <v>1664</v>
      </c>
      <c r="AA258" s="25" t="s">
        <v>11</v>
      </c>
      <c r="AB258" s="25" t="s">
        <v>11</v>
      </c>
      <c r="AC258" s="25" t="s">
        <v>11</v>
      </c>
      <c r="AD258" s="25">
        <v>0</v>
      </c>
      <c r="AE258" s="25">
        <v>0</v>
      </c>
      <c r="AF258" s="25">
        <v>30800</v>
      </c>
      <c r="AG258" s="25" t="s">
        <v>1958</v>
      </c>
    </row>
    <row r="259" spans="1:33">
      <c r="A259" s="25" t="s">
        <v>2118</v>
      </c>
      <c r="B259" s="25" t="s">
        <v>2119</v>
      </c>
      <c r="C259" s="25" t="s">
        <v>1666</v>
      </c>
      <c r="D259" s="25" t="s">
        <v>11</v>
      </c>
      <c r="E259" s="25" t="s">
        <v>11</v>
      </c>
      <c r="F259" s="25" t="s">
        <v>11</v>
      </c>
      <c r="G259" s="25" t="s">
        <v>11</v>
      </c>
      <c r="H259" s="25" t="s">
        <v>2120</v>
      </c>
      <c r="I259" s="25" t="s">
        <v>11</v>
      </c>
      <c r="J259" s="25" t="s">
        <v>11</v>
      </c>
      <c r="K259" s="25" t="s">
        <v>11</v>
      </c>
      <c r="L259" s="25" t="s">
        <v>1721</v>
      </c>
      <c r="M259" s="25" t="s">
        <v>11</v>
      </c>
      <c r="N259" s="25" t="s">
        <v>11</v>
      </c>
      <c r="O259" s="25" t="s">
        <v>11</v>
      </c>
      <c r="P259" s="25" t="s">
        <v>11</v>
      </c>
      <c r="Q259" s="25" t="s">
        <v>11</v>
      </c>
      <c r="R259" s="25" t="s">
        <v>11</v>
      </c>
      <c r="S259" s="25" t="s">
        <v>11</v>
      </c>
      <c r="T259" s="25" t="s">
        <v>1766</v>
      </c>
      <c r="U259" s="25" t="s">
        <v>12</v>
      </c>
      <c r="V259" s="25" t="s">
        <v>11</v>
      </c>
      <c r="W259" s="25" t="s">
        <v>11</v>
      </c>
      <c r="X259" s="25">
        <v>0</v>
      </c>
      <c r="Y259" s="25" t="s">
        <v>11</v>
      </c>
      <c r="Z259" s="25" t="s">
        <v>1664</v>
      </c>
      <c r="AA259" s="25" t="s">
        <v>11</v>
      </c>
      <c r="AB259" s="25" t="s">
        <v>11</v>
      </c>
      <c r="AC259" s="25" t="s">
        <v>11</v>
      </c>
      <c r="AD259" s="25">
        <v>0</v>
      </c>
      <c r="AE259" s="25">
        <v>0</v>
      </c>
      <c r="AF259" s="25">
        <v>8304.2800000000007</v>
      </c>
      <c r="AG259" s="25" t="s">
        <v>5154</v>
      </c>
    </row>
    <row r="260" spans="1:33">
      <c r="A260" s="25" t="s">
        <v>2273</v>
      </c>
      <c r="B260" s="25" t="s">
        <v>2274</v>
      </c>
      <c r="C260" s="25" t="s">
        <v>1666</v>
      </c>
      <c r="D260" s="25" t="s">
        <v>11</v>
      </c>
      <c r="E260" s="25" t="s">
        <v>11</v>
      </c>
      <c r="F260" s="25" t="s">
        <v>11</v>
      </c>
      <c r="G260" s="25" t="s">
        <v>11</v>
      </c>
      <c r="H260" s="25" t="s">
        <v>2275</v>
      </c>
      <c r="I260" s="25" t="s">
        <v>11</v>
      </c>
      <c r="J260" s="25" t="s">
        <v>11</v>
      </c>
      <c r="K260" s="25" t="s">
        <v>2276</v>
      </c>
      <c r="L260" s="25" t="s">
        <v>1721</v>
      </c>
      <c r="M260" s="25" t="s">
        <v>11</v>
      </c>
      <c r="N260" s="25" t="s">
        <v>11</v>
      </c>
      <c r="O260" s="25" t="s">
        <v>11</v>
      </c>
      <c r="P260" s="25" t="s">
        <v>11</v>
      </c>
      <c r="Q260" s="25" t="s">
        <v>11</v>
      </c>
      <c r="R260" s="25" t="s">
        <v>11</v>
      </c>
      <c r="S260" s="25" t="s">
        <v>11</v>
      </c>
      <c r="T260" s="25" t="s">
        <v>1722</v>
      </c>
      <c r="U260" s="25" t="s">
        <v>13</v>
      </c>
      <c r="V260" s="25" t="s">
        <v>11</v>
      </c>
      <c r="W260" s="25" t="s">
        <v>11</v>
      </c>
      <c r="X260" s="25">
        <v>0</v>
      </c>
      <c r="Y260" s="25" t="s">
        <v>11</v>
      </c>
      <c r="Z260" s="25" t="s">
        <v>1664</v>
      </c>
      <c r="AA260" s="25" t="s">
        <v>11</v>
      </c>
      <c r="AB260" s="25" t="s">
        <v>11</v>
      </c>
      <c r="AC260" s="25" t="s">
        <v>11</v>
      </c>
      <c r="AD260" s="25">
        <v>920</v>
      </c>
      <c r="AE260" s="25">
        <v>0</v>
      </c>
      <c r="AF260" s="25">
        <v>2609.27</v>
      </c>
      <c r="AG260" s="25" t="s">
        <v>2277</v>
      </c>
    </row>
    <row r="261" spans="1:33">
      <c r="A261" s="25" t="s">
        <v>3733</v>
      </c>
      <c r="B261" s="25" t="s">
        <v>3734</v>
      </c>
      <c r="C261" s="25" t="s">
        <v>1661</v>
      </c>
      <c r="D261" s="25" t="s">
        <v>11</v>
      </c>
      <c r="E261" s="25" t="s">
        <v>11</v>
      </c>
      <c r="F261" s="25" t="s">
        <v>3735</v>
      </c>
      <c r="G261" s="25" t="s">
        <v>1751</v>
      </c>
      <c r="H261" s="25" t="s">
        <v>3728</v>
      </c>
      <c r="I261" s="25" t="s">
        <v>1691</v>
      </c>
      <c r="J261" s="25" t="s">
        <v>11</v>
      </c>
      <c r="K261" s="25" t="s">
        <v>1922</v>
      </c>
      <c r="L261" s="25" t="s">
        <v>1721</v>
      </c>
      <c r="M261" s="25" t="s">
        <v>11</v>
      </c>
      <c r="N261" s="25" t="s">
        <v>11</v>
      </c>
      <c r="O261" s="25" t="s">
        <v>11</v>
      </c>
      <c r="P261" s="25" t="s">
        <v>3736</v>
      </c>
      <c r="Q261" s="25" t="s">
        <v>11</v>
      </c>
      <c r="R261" s="25" t="s">
        <v>11</v>
      </c>
      <c r="S261" s="25" t="s">
        <v>11</v>
      </c>
      <c r="T261" s="25" t="s">
        <v>2241</v>
      </c>
      <c r="U261" s="25" t="s">
        <v>1669</v>
      </c>
      <c r="V261" s="25" t="s">
        <v>11</v>
      </c>
      <c r="W261" s="25" t="s">
        <v>11</v>
      </c>
      <c r="X261" s="25">
        <v>0</v>
      </c>
      <c r="Y261" s="25" t="s">
        <v>11</v>
      </c>
      <c r="Z261" s="25" t="s">
        <v>1664</v>
      </c>
      <c r="AA261" s="25" t="s">
        <v>11</v>
      </c>
      <c r="AB261" s="25" t="s">
        <v>11</v>
      </c>
      <c r="AC261" s="25" t="s">
        <v>11</v>
      </c>
      <c r="AD261" s="25">
        <v>0</v>
      </c>
      <c r="AE261" s="25">
        <v>0</v>
      </c>
      <c r="AF261" s="25">
        <v>960</v>
      </c>
      <c r="AG261" s="25" t="s">
        <v>1160</v>
      </c>
    </row>
    <row r="262" spans="1:33">
      <c r="A262" s="25" t="s">
        <v>3500</v>
      </c>
      <c r="B262" s="25" t="s">
        <v>3501</v>
      </c>
      <c r="C262" s="25" t="s">
        <v>1661</v>
      </c>
      <c r="D262" s="25" t="s">
        <v>11</v>
      </c>
      <c r="E262" s="25" t="s">
        <v>11</v>
      </c>
      <c r="F262" s="25" t="s">
        <v>11</v>
      </c>
      <c r="G262" s="25" t="s">
        <v>11</v>
      </c>
      <c r="H262" s="25" t="s">
        <v>3502</v>
      </c>
      <c r="I262" s="25" t="s">
        <v>11</v>
      </c>
      <c r="J262" s="25" t="s">
        <v>11</v>
      </c>
      <c r="K262" s="25" t="s">
        <v>11</v>
      </c>
      <c r="L262" s="25" t="s">
        <v>1721</v>
      </c>
      <c r="M262" s="25" t="s">
        <v>1808</v>
      </c>
      <c r="N262" s="25" t="s">
        <v>11</v>
      </c>
      <c r="O262" s="25" t="s">
        <v>11</v>
      </c>
      <c r="P262" s="25" t="s">
        <v>11</v>
      </c>
      <c r="Q262" s="25" t="s">
        <v>11</v>
      </c>
      <c r="R262" s="25" t="s">
        <v>11</v>
      </c>
      <c r="S262" s="25" t="s">
        <v>11</v>
      </c>
      <c r="T262" s="25" t="s">
        <v>2477</v>
      </c>
      <c r="U262" s="25" t="s">
        <v>1669</v>
      </c>
      <c r="V262" s="25" t="s">
        <v>11</v>
      </c>
      <c r="W262" s="25" t="s">
        <v>11</v>
      </c>
      <c r="X262" s="25">
        <v>0</v>
      </c>
      <c r="Y262" s="25" t="s">
        <v>11</v>
      </c>
      <c r="Z262" s="25" t="s">
        <v>1664</v>
      </c>
      <c r="AA262" s="25" t="s">
        <v>11</v>
      </c>
      <c r="AB262" s="25" t="s">
        <v>11</v>
      </c>
      <c r="AC262" s="25" t="s">
        <v>11</v>
      </c>
      <c r="AD262" s="25">
        <v>0</v>
      </c>
      <c r="AE262" s="25">
        <v>0</v>
      </c>
      <c r="AF262" s="25">
        <v>4742.8500000000004</v>
      </c>
      <c r="AG262" s="25" t="s">
        <v>5155</v>
      </c>
    </row>
    <row r="263" spans="1:33">
      <c r="A263" s="25" t="s">
        <v>3574</v>
      </c>
      <c r="B263" s="25" t="s">
        <v>3575</v>
      </c>
      <c r="C263" s="25" t="s">
        <v>1661</v>
      </c>
      <c r="D263" s="25" t="s">
        <v>11</v>
      </c>
      <c r="E263" s="25" t="s">
        <v>11</v>
      </c>
      <c r="F263" s="25" t="s">
        <v>3576</v>
      </c>
      <c r="G263" s="25" t="s">
        <v>1730</v>
      </c>
      <c r="H263" s="25" t="s">
        <v>3577</v>
      </c>
      <c r="I263" s="25" t="s">
        <v>1672</v>
      </c>
      <c r="J263" s="25" t="s">
        <v>11</v>
      </c>
      <c r="K263" s="25" t="s">
        <v>1683</v>
      </c>
      <c r="L263" s="25" t="s">
        <v>1721</v>
      </c>
      <c r="M263" s="25" t="s">
        <v>11</v>
      </c>
      <c r="N263" s="25" t="s">
        <v>11</v>
      </c>
      <c r="O263" s="25" t="s">
        <v>3578</v>
      </c>
      <c r="P263" s="25" t="s">
        <v>3579</v>
      </c>
      <c r="Q263" s="25" t="s">
        <v>3577</v>
      </c>
      <c r="R263" s="25" t="s">
        <v>11</v>
      </c>
      <c r="S263" s="25" t="s">
        <v>11</v>
      </c>
      <c r="T263" s="25" t="s">
        <v>1726</v>
      </c>
      <c r="U263" s="25" t="s">
        <v>16</v>
      </c>
      <c r="V263" s="25" t="s">
        <v>11</v>
      </c>
      <c r="W263" s="25" t="s">
        <v>11</v>
      </c>
      <c r="X263" s="25">
        <v>0</v>
      </c>
      <c r="Y263" s="25" t="s">
        <v>11</v>
      </c>
      <c r="Z263" s="25" t="s">
        <v>1664</v>
      </c>
      <c r="AA263" s="25" t="s">
        <v>11</v>
      </c>
      <c r="AB263" s="25" t="s">
        <v>11</v>
      </c>
      <c r="AC263" s="25" t="s">
        <v>11</v>
      </c>
      <c r="AD263" s="25">
        <v>0</v>
      </c>
      <c r="AE263" s="25">
        <v>0</v>
      </c>
      <c r="AF263" s="25">
        <v>2348.83</v>
      </c>
      <c r="AG263" s="25" t="s">
        <v>5054</v>
      </c>
    </row>
    <row r="264" spans="1:33">
      <c r="A264" s="25" t="s">
        <v>1904</v>
      </c>
      <c r="B264" s="25" t="s">
        <v>1905</v>
      </c>
      <c r="C264" s="25" t="s">
        <v>1666</v>
      </c>
      <c r="D264" s="25" t="s">
        <v>11</v>
      </c>
      <c r="E264" s="25" t="s">
        <v>11</v>
      </c>
      <c r="F264" s="25" t="s">
        <v>1906</v>
      </c>
      <c r="G264" s="25" t="s">
        <v>1688</v>
      </c>
      <c r="H264" s="25" t="s">
        <v>1907</v>
      </c>
      <c r="I264" s="25" t="s">
        <v>1672</v>
      </c>
      <c r="J264" s="25" t="s">
        <v>1721</v>
      </c>
      <c r="K264" s="25" t="s">
        <v>1908</v>
      </c>
      <c r="L264" s="25" t="s">
        <v>1721</v>
      </c>
      <c r="M264" s="25" t="s">
        <v>11</v>
      </c>
      <c r="N264" s="25" t="s">
        <v>11</v>
      </c>
      <c r="O264" s="25" t="s">
        <v>11</v>
      </c>
      <c r="P264" s="25" t="s">
        <v>1909</v>
      </c>
      <c r="Q264" s="25" t="s">
        <v>1907</v>
      </c>
      <c r="R264" s="25" t="s">
        <v>11</v>
      </c>
      <c r="S264" s="25" t="s">
        <v>11</v>
      </c>
      <c r="T264" s="25" t="s">
        <v>1804</v>
      </c>
      <c r="U264" s="25" t="s">
        <v>10</v>
      </c>
      <c r="V264" s="25" t="s">
        <v>1680</v>
      </c>
      <c r="W264" s="25" t="s">
        <v>11</v>
      </c>
      <c r="X264" s="25">
        <v>0</v>
      </c>
      <c r="Y264" s="25" t="s">
        <v>11</v>
      </c>
      <c r="Z264" s="25" t="s">
        <v>1664</v>
      </c>
      <c r="AA264" s="25" t="s">
        <v>11</v>
      </c>
      <c r="AB264" s="25" t="s">
        <v>11</v>
      </c>
      <c r="AC264" s="25" t="s">
        <v>11</v>
      </c>
      <c r="AD264" s="25">
        <v>0</v>
      </c>
      <c r="AE264" s="25">
        <v>0</v>
      </c>
      <c r="AF264" s="25">
        <v>17708.330000000002</v>
      </c>
      <c r="AG264" s="25" t="s">
        <v>5156</v>
      </c>
    </row>
    <row r="265" spans="1:33">
      <c r="A265" s="25" t="s">
        <v>3521</v>
      </c>
      <c r="B265" s="25" t="s">
        <v>3522</v>
      </c>
      <c r="C265" s="25" t="s">
        <v>1666</v>
      </c>
      <c r="D265" s="25" t="s">
        <v>11</v>
      </c>
      <c r="E265" s="25" t="s">
        <v>11</v>
      </c>
      <c r="F265" s="25" t="s">
        <v>3523</v>
      </c>
      <c r="G265" s="25" t="s">
        <v>1730</v>
      </c>
      <c r="H265" s="25" t="s">
        <v>3524</v>
      </c>
      <c r="I265" s="25" t="s">
        <v>1691</v>
      </c>
      <c r="J265" s="25" t="s">
        <v>11</v>
      </c>
      <c r="K265" s="25" t="s">
        <v>3525</v>
      </c>
      <c r="L265" s="25" t="s">
        <v>1721</v>
      </c>
      <c r="M265" s="25" t="s">
        <v>11</v>
      </c>
      <c r="N265" s="25" t="s">
        <v>11</v>
      </c>
      <c r="O265" s="25" t="s">
        <v>11</v>
      </c>
      <c r="P265" s="25" t="s">
        <v>3526</v>
      </c>
      <c r="Q265" s="25" t="s">
        <v>3524</v>
      </c>
      <c r="R265" s="25" t="s">
        <v>11</v>
      </c>
      <c r="S265" s="25" t="s">
        <v>11</v>
      </c>
      <c r="T265" s="25" t="s">
        <v>1726</v>
      </c>
      <c r="U265" s="25" t="s">
        <v>16</v>
      </c>
      <c r="V265" s="25" t="s">
        <v>1693</v>
      </c>
      <c r="W265" s="25" t="s">
        <v>11</v>
      </c>
      <c r="X265" s="25">
        <v>0</v>
      </c>
      <c r="Y265" s="25" t="s">
        <v>11</v>
      </c>
      <c r="Z265" s="25" t="s">
        <v>1664</v>
      </c>
      <c r="AA265" s="25" t="s">
        <v>11</v>
      </c>
      <c r="AB265" s="25" t="s">
        <v>11</v>
      </c>
      <c r="AC265" s="25" t="s">
        <v>11</v>
      </c>
      <c r="AD265" s="25">
        <v>0</v>
      </c>
      <c r="AE265" s="25">
        <v>0</v>
      </c>
      <c r="AF265" s="25">
        <v>52116</v>
      </c>
      <c r="AG265" s="25" t="s">
        <v>2145</v>
      </c>
    </row>
    <row r="266" spans="1:33">
      <c r="A266" s="25" t="s">
        <v>2215</v>
      </c>
      <c r="B266" s="25" t="s">
        <v>2216</v>
      </c>
      <c r="C266" s="25" t="s">
        <v>1666</v>
      </c>
      <c r="D266" s="25" t="s">
        <v>11</v>
      </c>
      <c r="E266" s="25" t="s">
        <v>11</v>
      </c>
      <c r="F266" s="25" t="s">
        <v>11</v>
      </c>
      <c r="G266" s="25" t="s">
        <v>11</v>
      </c>
      <c r="H266" s="25" t="s">
        <v>2217</v>
      </c>
      <c r="I266" s="25" t="s">
        <v>11</v>
      </c>
      <c r="J266" s="25" t="s">
        <v>11</v>
      </c>
      <c r="K266" s="25" t="s">
        <v>11</v>
      </c>
      <c r="L266" s="25" t="s">
        <v>1721</v>
      </c>
      <c r="M266" s="25" t="s">
        <v>11</v>
      </c>
      <c r="N266" s="25" t="s">
        <v>11</v>
      </c>
      <c r="O266" s="25" t="s">
        <v>11</v>
      </c>
      <c r="P266" s="25" t="s">
        <v>11</v>
      </c>
      <c r="Q266" s="25" t="s">
        <v>11</v>
      </c>
      <c r="R266" s="25" t="s">
        <v>11</v>
      </c>
      <c r="S266" s="25" t="s">
        <v>11</v>
      </c>
      <c r="T266" s="25" t="s">
        <v>1726</v>
      </c>
      <c r="U266" s="25" t="s">
        <v>16</v>
      </c>
      <c r="V266" s="25" t="s">
        <v>11</v>
      </c>
      <c r="W266" s="25" t="s">
        <v>11</v>
      </c>
      <c r="X266" s="25">
        <v>0</v>
      </c>
      <c r="Y266" s="25" t="s">
        <v>11</v>
      </c>
      <c r="Z266" s="25" t="s">
        <v>1664</v>
      </c>
      <c r="AA266" s="25" t="s">
        <v>11</v>
      </c>
      <c r="AB266" s="25" t="s">
        <v>11</v>
      </c>
      <c r="AC266" s="25" t="s">
        <v>11</v>
      </c>
      <c r="AD266" s="25">
        <v>0</v>
      </c>
      <c r="AE266" s="25">
        <v>0</v>
      </c>
      <c r="AF266" s="25">
        <v>7143.99</v>
      </c>
      <c r="AG266" s="25" t="s">
        <v>5157</v>
      </c>
    </row>
    <row r="267" spans="1:33">
      <c r="A267" s="25" t="s">
        <v>3399</v>
      </c>
      <c r="B267" s="25" t="s">
        <v>3400</v>
      </c>
      <c r="C267" s="25" t="s">
        <v>1666</v>
      </c>
      <c r="D267" s="25" t="s">
        <v>11</v>
      </c>
      <c r="E267" s="25" t="s">
        <v>11</v>
      </c>
      <c r="F267" s="25" t="s">
        <v>11</v>
      </c>
      <c r="G267" s="25" t="s">
        <v>11</v>
      </c>
      <c r="H267" s="25" t="s">
        <v>3401</v>
      </c>
      <c r="I267" s="25" t="s">
        <v>11</v>
      </c>
      <c r="J267" s="25" t="s">
        <v>11</v>
      </c>
      <c r="K267" s="25" t="s">
        <v>11</v>
      </c>
      <c r="L267" s="25" t="s">
        <v>1721</v>
      </c>
      <c r="M267" s="25" t="s">
        <v>1808</v>
      </c>
      <c r="N267" s="25" t="s">
        <v>11</v>
      </c>
      <c r="O267" s="25" t="s">
        <v>11</v>
      </c>
      <c r="P267" s="25" t="s">
        <v>11</v>
      </c>
      <c r="Q267" s="25" t="s">
        <v>11</v>
      </c>
      <c r="R267" s="25" t="s">
        <v>11</v>
      </c>
      <c r="S267" s="25" t="s">
        <v>11</v>
      </c>
      <c r="T267" s="25" t="s">
        <v>1946</v>
      </c>
      <c r="U267" s="25" t="s">
        <v>1669</v>
      </c>
      <c r="V267" s="25" t="s">
        <v>11</v>
      </c>
      <c r="W267" s="25" t="s">
        <v>11</v>
      </c>
      <c r="X267" s="25">
        <v>0</v>
      </c>
      <c r="Y267" s="25" t="s">
        <v>11</v>
      </c>
      <c r="Z267" s="25" t="s">
        <v>1664</v>
      </c>
      <c r="AA267" s="25" t="s">
        <v>11</v>
      </c>
      <c r="AB267" s="25" t="s">
        <v>11</v>
      </c>
      <c r="AC267" s="25" t="s">
        <v>11</v>
      </c>
      <c r="AD267" s="25">
        <v>0</v>
      </c>
      <c r="AE267" s="25">
        <v>0</v>
      </c>
      <c r="AF267" s="25">
        <v>3108.67</v>
      </c>
      <c r="AG267" s="25" t="s">
        <v>5158</v>
      </c>
    </row>
    <row r="268" spans="1:33">
      <c r="A268" s="25" t="s">
        <v>2663</v>
      </c>
      <c r="B268" s="25" t="s">
        <v>2664</v>
      </c>
      <c r="C268" s="25" t="s">
        <v>1661</v>
      </c>
      <c r="D268" s="25" t="s">
        <v>11</v>
      </c>
      <c r="E268" s="25" t="s">
        <v>11</v>
      </c>
      <c r="F268" s="25" t="s">
        <v>11</v>
      </c>
      <c r="G268" s="25" t="s">
        <v>11</v>
      </c>
      <c r="H268" s="25" t="s">
        <v>2665</v>
      </c>
      <c r="I268" s="25" t="s">
        <v>11</v>
      </c>
      <c r="J268" s="25" t="s">
        <v>11</v>
      </c>
      <c r="K268" s="25" t="s">
        <v>11</v>
      </c>
      <c r="L268" s="25" t="s">
        <v>1721</v>
      </c>
      <c r="M268" s="25" t="s">
        <v>11</v>
      </c>
      <c r="N268" s="25" t="s">
        <v>11</v>
      </c>
      <c r="O268" s="25" t="s">
        <v>11</v>
      </c>
      <c r="P268" s="25" t="s">
        <v>11</v>
      </c>
      <c r="Q268" s="25" t="s">
        <v>11</v>
      </c>
      <c r="R268" s="25" t="s">
        <v>11</v>
      </c>
      <c r="S268" s="25" t="s">
        <v>11</v>
      </c>
      <c r="T268" s="25" t="s">
        <v>1766</v>
      </c>
      <c r="U268" s="25" t="s">
        <v>14</v>
      </c>
      <c r="V268" s="25" t="s">
        <v>11</v>
      </c>
      <c r="W268" s="25" t="s">
        <v>11</v>
      </c>
      <c r="X268" s="25">
        <v>0</v>
      </c>
      <c r="Y268" s="25" t="s">
        <v>11</v>
      </c>
      <c r="Z268" s="25" t="s">
        <v>1664</v>
      </c>
      <c r="AA268" s="25" t="s">
        <v>11</v>
      </c>
      <c r="AB268" s="25" t="s">
        <v>11</v>
      </c>
      <c r="AC268" s="25" t="s">
        <v>11</v>
      </c>
      <c r="AD268" s="25">
        <v>0</v>
      </c>
      <c r="AE268" s="25">
        <v>0</v>
      </c>
      <c r="AF268" s="25">
        <v>3315.99</v>
      </c>
      <c r="AG268" s="25" t="s">
        <v>2666</v>
      </c>
    </row>
    <row r="269" spans="1:33">
      <c r="A269" s="25" t="s">
        <v>2739</v>
      </c>
      <c r="B269" s="25" t="s">
        <v>2740</v>
      </c>
      <c r="C269" s="25" t="s">
        <v>1661</v>
      </c>
      <c r="D269" s="25" t="s">
        <v>11</v>
      </c>
      <c r="E269" s="25" t="s">
        <v>11</v>
      </c>
      <c r="F269" s="25" t="s">
        <v>11</v>
      </c>
      <c r="G269" s="25" t="s">
        <v>11</v>
      </c>
      <c r="H269" s="25" t="s">
        <v>2741</v>
      </c>
      <c r="I269" s="25" t="s">
        <v>1667</v>
      </c>
      <c r="J269" s="25" t="s">
        <v>1721</v>
      </c>
      <c r="K269" s="25" t="s">
        <v>1747</v>
      </c>
      <c r="L269" s="25" t="s">
        <v>1350</v>
      </c>
      <c r="M269" s="25" t="s">
        <v>11</v>
      </c>
      <c r="N269" s="25" t="s">
        <v>11</v>
      </c>
      <c r="O269" s="25" t="s">
        <v>11</v>
      </c>
      <c r="P269" s="25" t="s">
        <v>11</v>
      </c>
      <c r="Q269" s="25" t="s">
        <v>11</v>
      </c>
      <c r="R269" s="25" t="s">
        <v>11</v>
      </c>
      <c r="S269" s="25" t="s">
        <v>11</v>
      </c>
      <c r="T269" s="25" t="s">
        <v>2742</v>
      </c>
      <c r="U269" s="25" t="s">
        <v>16</v>
      </c>
      <c r="V269" s="25" t="s">
        <v>11</v>
      </c>
      <c r="W269" s="25" t="s">
        <v>11</v>
      </c>
      <c r="X269" s="25">
        <v>0</v>
      </c>
      <c r="Y269" s="25" t="s">
        <v>11</v>
      </c>
      <c r="Z269" s="25" t="s">
        <v>1664</v>
      </c>
      <c r="AA269" s="25" t="s">
        <v>11</v>
      </c>
      <c r="AB269" s="25" t="s">
        <v>11</v>
      </c>
      <c r="AC269" s="25" t="s">
        <v>11</v>
      </c>
      <c r="AD269" s="25">
        <v>0</v>
      </c>
      <c r="AE269" s="25">
        <v>0</v>
      </c>
      <c r="AF269" s="25">
        <v>705</v>
      </c>
      <c r="AG269" s="25" t="s">
        <v>5159</v>
      </c>
    </row>
    <row r="270" spans="1:33">
      <c r="A270" s="25" t="s">
        <v>2083</v>
      </c>
      <c r="B270" s="25" t="s">
        <v>2084</v>
      </c>
      <c r="C270" s="25" t="s">
        <v>1661</v>
      </c>
      <c r="D270" s="25" t="s">
        <v>11</v>
      </c>
      <c r="E270" s="25" t="s">
        <v>11</v>
      </c>
      <c r="F270" s="25" t="s">
        <v>11</v>
      </c>
      <c r="G270" s="25" t="s">
        <v>11</v>
      </c>
      <c r="H270" s="25" t="s">
        <v>2085</v>
      </c>
      <c r="I270" s="25" t="s">
        <v>11</v>
      </c>
      <c r="J270" s="25" t="s">
        <v>11</v>
      </c>
      <c r="K270" s="25" t="s">
        <v>11</v>
      </c>
      <c r="L270" s="25" t="s">
        <v>1721</v>
      </c>
      <c r="M270" s="25" t="s">
        <v>11</v>
      </c>
      <c r="N270" s="25" t="s">
        <v>11</v>
      </c>
      <c r="O270" s="25" t="s">
        <v>11</v>
      </c>
      <c r="P270" s="25" t="s">
        <v>11</v>
      </c>
      <c r="Q270" s="25" t="s">
        <v>11</v>
      </c>
      <c r="R270" s="25" t="s">
        <v>11</v>
      </c>
      <c r="S270" s="25" t="s">
        <v>11</v>
      </c>
      <c r="T270" s="25" t="s">
        <v>1726</v>
      </c>
      <c r="U270" s="25" t="s">
        <v>13</v>
      </c>
      <c r="V270" s="25" t="s">
        <v>11</v>
      </c>
      <c r="W270" s="25" t="s">
        <v>11</v>
      </c>
      <c r="X270" s="25">
        <v>0</v>
      </c>
      <c r="Y270" s="25" t="s">
        <v>11</v>
      </c>
      <c r="Z270" s="25" t="s">
        <v>1664</v>
      </c>
      <c r="AA270" s="25" t="s">
        <v>11</v>
      </c>
      <c r="AB270" s="25" t="s">
        <v>11</v>
      </c>
      <c r="AC270" s="25" t="s">
        <v>11</v>
      </c>
      <c r="AD270" s="25">
        <v>0</v>
      </c>
      <c r="AE270" s="25">
        <v>0</v>
      </c>
      <c r="AF270" s="25">
        <v>34825.01</v>
      </c>
      <c r="AG270" s="25" t="s">
        <v>5160</v>
      </c>
    </row>
    <row r="271" spans="1:33">
      <c r="A271" s="25" t="s">
        <v>2814</v>
      </c>
      <c r="B271" s="25" t="s">
        <v>2815</v>
      </c>
      <c r="C271" s="25" t="s">
        <v>1666</v>
      </c>
      <c r="D271" s="25" t="s">
        <v>11</v>
      </c>
      <c r="E271" s="25" t="s">
        <v>11</v>
      </c>
      <c r="F271" s="25" t="s">
        <v>2654</v>
      </c>
      <c r="G271" s="25" t="s">
        <v>1730</v>
      </c>
      <c r="H271" s="25" t="s">
        <v>2816</v>
      </c>
      <c r="I271" s="25" t="s">
        <v>1695</v>
      </c>
      <c r="J271" s="25" t="s">
        <v>11</v>
      </c>
      <c r="K271" s="25" t="s">
        <v>1922</v>
      </c>
      <c r="L271" s="25" t="s">
        <v>1721</v>
      </c>
      <c r="M271" s="25" t="s">
        <v>11</v>
      </c>
      <c r="N271" s="25" t="s">
        <v>11</v>
      </c>
      <c r="O271" s="25" t="s">
        <v>11</v>
      </c>
      <c r="P271" s="25" t="s">
        <v>11</v>
      </c>
      <c r="Q271" s="25" t="s">
        <v>11</v>
      </c>
      <c r="R271" s="25" t="s">
        <v>11</v>
      </c>
      <c r="S271" s="25" t="s">
        <v>11</v>
      </c>
      <c r="T271" s="25" t="s">
        <v>1726</v>
      </c>
      <c r="U271" s="25" t="s">
        <v>16</v>
      </c>
      <c r="V271" s="25" t="s">
        <v>1671</v>
      </c>
      <c r="W271" s="25" t="s">
        <v>11</v>
      </c>
      <c r="X271" s="25">
        <v>0</v>
      </c>
      <c r="Y271" s="25" t="s">
        <v>11</v>
      </c>
      <c r="Z271" s="25" t="s">
        <v>1664</v>
      </c>
      <c r="AA271" s="25" t="s">
        <v>11</v>
      </c>
      <c r="AB271" s="25" t="s">
        <v>11</v>
      </c>
      <c r="AC271" s="25" t="s">
        <v>11</v>
      </c>
      <c r="AD271" s="25">
        <v>0</v>
      </c>
      <c r="AE271" s="25">
        <v>0</v>
      </c>
      <c r="AF271" s="25">
        <v>2556.09</v>
      </c>
      <c r="AG271" s="25" t="s">
        <v>5161</v>
      </c>
    </row>
    <row r="272" spans="1:33">
      <c r="A272" s="25" t="s">
        <v>3370</v>
      </c>
      <c r="B272" s="25" t="s">
        <v>3371</v>
      </c>
      <c r="C272" s="25" t="s">
        <v>1666</v>
      </c>
      <c r="D272" s="25" t="s">
        <v>11</v>
      </c>
      <c r="E272" s="25" t="s">
        <v>11</v>
      </c>
      <c r="F272" s="25" t="s">
        <v>3372</v>
      </c>
      <c r="G272" s="25" t="s">
        <v>116</v>
      </c>
      <c r="H272" s="25" t="s">
        <v>3373</v>
      </c>
      <c r="I272" s="25" t="s">
        <v>1672</v>
      </c>
      <c r="J272" s="25" t="s">
        <v>11</v>
      </c>
      <c r="K272" s="25" t="s">
        <v>1683</v>
      </c>
      <c r="L272" s="25" t="s">
        <v>1350</v>
      </c>
      <c r="M272" s="25" t="s">
        <v>11</v>
      </c>
      <c r="N272" s="25" t="s">
        <v>11</v>
      </c>
      <c r="O272" s="25" t="s">
        <v>11</v>
      </c>
      <c r="P272" s="25" t="s">
        <v>11</v>
      </c>
      <c r="Q272" s="25" t="s">
        <v>3373</v>
      </c>
      <c r="R272" s="25" t="s">
        <v>11</v>
      </c>
      <c r="S272" s="25" t="s">
        <v>11</v>
      </c>
      <c r="T272" s="25" t="s">
        <v>1804</v>
      </c>
      <c r="U272" s="25" t="s">
        <v>12</v>
      </c>
      <c r="V272" s="25" t="s">
        <v>11</v>
      </c>
      <c r="W272" s="25" t="s">
        <v>11</v>
      </c>
      <c r="X272" s="25">
        <v>0</v>
      </c>
      <c r="Y272" s="25" t="s">
        <v>11</v>
      </c>
      <c r="Z272" s="25" t="s">
        <v>1664</v>
      </c>
      <c r="AA272" s="25" t="s">
        <v>11</v>
      </c>
      <c r="AB272" s="25" t="s">
        <v>11</v>
      </c>
      <c r="AC272" s="25" t="s">
        <v>11</v>
      </c>
      <c r="AD272" s="25">
        <v>0</v>
      </c>
      <c r="AE272" s="25">
        <v>0</v>
      </c>
      <c r="AF272" s="25">
        <v>2901.5</v>
      </c>
      <c r="AG272" s="25" t="s">
        <v>2659</v>
      </c>
    </row>
    <row r="273" spans="1:33">
      <c r="A273" s="25" t="s">
        <v>2179</v>
      </c>
      <c r="B273" s="25" t="s">
        <v>2180</v>
      </c>
      <c r="C273" s="25" t="s">
        <v>1661</v>
      </c>
      <c r="D273" s="25" t="s">
        <v>11</v>
      </c>
      <c r="E273" s="25" t="s">
        <v>11</v>
      </c>
      <c r="F273" s="25" t="s">
        <v>11</v>
      </c>
      <c r="G273" s="25" t="s">
        <v>11</v>
      </c>
      <c r="H273" s="25" t="s">
        <v>2181</v>
      </c>
      <c r="I273" s="25" t="s">
        <v>11</v>
      </c>
      <c r="J273" s="25" t="s">
        <v>11</v>
      </c>
      <c r="K273" s="25" t="s">
        <v>11</v>
      </c>
      <c r="L273" s="25" t="s">
        <v>1721</v>
      </c>
      <c r="M273" s="25" t="s">
        <v>11</v>
      </c>
      <c r="N273" s="25" t="s">
        <v>11</v>
      </c>
      <c r="O273" s="25" t="s">
        <v>11</v>
      </c>
      <c r="P273" s="25" t="s">
        <v>11</v>
      </c>
      <c r="Q273" s="25" t="s">
        <v>11</v>
      </c>
      <c r="R273" s="25" t="s">
        <v>11</v>
      </c>
      <c r="S273" s="25" t="s">
        <v>11</v>
      </c>
      <c r="T273" s="25" t="s">
        <v>1726</v>
      </c>
      <c r="U273" s="25" t="s">
        <v>16</v>
      </c>
      <c r="V273" s="25" t="s">
        <v>11</v>
      </c>
      <c r="W273" s="25" t="s">
        <v>11</v>
      </c>
      <c r="X273" s="25">
        <v>0</v>
      </c>
      <c r="Y273" s="25" t="s">
        <v>11</v>
      </c>
      <c r="Z273" s="25" t="s">
        <v>1664</v>
      </c>
      <c r="AA273" s="25" t="s">
        <v>11</v>
      </c>
      <c r="AB273" s="25" t="s">
        <v>11</v>
      </c>
      <c r="AC273" s="25" t="s">
        <v>11</v>
      </c>
      <c r="AD273" s="25">
        <v>0</v>
      </c>
      <c r="AE273" s="25">
        <v>0</v>
      </c>
      <c r="AF273" s="25">
        <v>29925</v>
      </c>
      <c r="AG273" s="25" t="s">
        <v>5121</v>
      </c>
    </row>
    <row r="274" spans="1:33">
      <c r="A274" s="25" t="s">
        <v>2859</v>
      </c>
      <c r="B274" s="25" t="s">
        <v>2860</v>
      </c>
      <c r="C274" s="25" t="s">
        <v>1666</v>
      </c>
      <c r="D274" s="25" t="s">
        <v>11</v>
      </c>
      <c r="E274" s="25" t="s">
        <v>11</v>
      </c>
      <c r="F274" s="25" t="s">
        <v>2861</v>
      </c>
      <c r="G274" s="25" t="s">
        <v>1690</v>
      </c>
      <c r="H274" s="25" t="s">
        <v>2862</v>
      </c>
      <c r="I274" s="25" t="s">
        <v>1672</v>
      </c>
      <c r="J274" s="25" t="s">
        <v>1721</v>
      </c>
      <c r="K274" s="25" t="s">
        <v>2303</v>
      </c>
      <c r="L274" s="25" t="s">
        <v>1721</v>
      </c>
      <c r="M274" s="25" t="s">
        <v>11</v>
      </c>
      <c r="N274" s="25" t="s">
        <v>11</v>
      </c>
      <c r="O274" s="25" t="s">
        <v>11</v>
      </c>
      <c r="P274" s="25" t="s">
        <v>11</v>
      </c>
      <c r="Q274" s="25" t="s">
        <v>2862</v>
      </c>
      <c r="R274" s="25" t="s">
        <v>11</v>
      </c>
      <c r="S274" s="25" t="s">
        <v>11</v>
      </c>
      <c r="T274" s="25" t="s">
        <v>2863</v>
      </c>
      <c r="U274" s="25" t="s">
        <v>16</v>
      </c>
      <c r="V274" s="25" t="s">
        <v>11</v>
      </c>
      <c r="W274" s="25" t="s">
        <v>11</v>
      </c>
      <c r="X274" s="25">
        <v>0</v>
      </c>
      <c r="Y274" s="25" t="s">
        <v>11</v>
      </c>
      <c r="Z274" s="25" t="s">
        <v>1664</v>
      </c>
      <c r="AA274" s="25" t="s">
        <v>11</v>
      </c>
      <c r="AB274" s="25" t="s">
        <v>11</v>
      </c>
      <c r="AC274" s="25" t="s">
        <v>11</v>
      </c>
      <c r="AD274" s="25">
        <v>280</v>
      </c>
      <c r="AE274" s="25">
        <v>0</v>
      </c>
      <c r="AF274" s="25">
        <v>1880</v>
      </c>
      <c r="AG274" s="25" t="s">
        <v>1665</v>
      </c>
    </row>
    <row r="275" spans="1:33">
      <c r="A275" s="25" t="s">
        <v>2629</v>
      </c>
      <c r="B275" s="25" t="s">
        <v>2630</v>
      </c>
      <c r="C275" s="25" t="s">
        <v>1666</v>
      </c>
      <c r="D275" s="25" t="s">
        <v>11</v>
      </c>
      <c r="E275" s="25" t="s">
        <v>11</v>
      </c>
      <c r="F275" s="25" t="s">
        <v>11</v>
      </c>
      <c r="G275" s="25" t="s">
        <v>11</v>
      </c>
      <c r="H275" s="25" t="s">
        <v>2631</v>
      </c>
      <c r="I275" s="25" t="s">
        <v>11</v>
      </c>
      <c r="J275" s="25" t="s">
        <v>11</v>
      </c>
      <c r="K275" s="25" t="s">
        <v>11</v>
      </c>
      <c r="L275" s="25" t="s">
        <v>1721</v>
      </c>
      <c r="M275" s="25" t="s">
        <v>11</v>
      </c>
      <c r="N275" s="25" t="s">
        <v>11</v>
      </c>
      <c r="O275" s="25" t="s">
        <v>11</v>
      </c>
      <c r="P275" s="25" t="s">
        <v>11</v>
      </c>
      <c r="Q275" s="25" t="s">
        <v>11</v>
      </c>
      <c r="R275" s="25" t="s">
        <v>11</v>
      </c>
      <c r="S275" s="25" t="s">
        <v>11</v>
      </c>
      <c r="T275" s="25" t="s">
        <v>1875</v>
      </c>
      <c r="U275" s="25" t="s">
        <v>15</v>
      </c>
      <c r="V275" s="25" t="s">
        <v>11</v>
      </c>
      <c r="W275" s="25" t="s">
        <v>11</v>
      </c>
      <c r="X275" s="25">
        <v>0</v>
      </c>
      <c r="Y275" s="25" t="s">
        <v>11</v>
      </c>
      <c r="Z275" s="25" t="s">
        <v>1664</v>
      </c>
      <c r="AA275" s="25" t="s">
        <v>11</v>
      </c>
      <c r="AB275" s="25" t="s">
        <v>11</v>
      </c>
      <c r="AC275" s="25" t="s">
        <v>11</v>
      </c>
      <c r="AD275" s="25">
        <v>0</v>
      </c>
      <c r="AE275" s="25">
        <v>0</v>
      </c>
      <c r="AF275" s="25">
        <v>5265.33</v>
      </c>
      <c r="AG275" s="25" t="s">
        <v>2632</v>
      </c>
    </row>
    <row r="276" spans="1:33">
      <c r="A276" s="25" t="s">
        <v>2397</v>
      </c>
      <c r="B276" s="25" t="s">
        <v>2398</v>
      </c>
      <c r="C276" s="25" t="s">
        <v>1666</v>
      </c>
      <c r="D276" s="25" t="s">
        <v>11</v>
      </c>
      <c r="E276" s="25" t="s">
        <v>11</v>
      </c>
      <c r="F276" s="25" t="s">
        <v>11</v>
      </c>
      <c r="G276" s="25" t="s">
        <v>11</v>
      </c>
      <c r="H276" s="25" t="s">
        <v>2399</v>
      </c>
      <c r="I276" s="25" t="s">
        <v>11</v>
      </c>
      <c r="J276" s="25" t="s">
        <v>11</v>
      </c>
      <c r="K276" s="25" t="s">
        <v>11</v>
      </c>
      <c r="L276" s="25" t="s">
        <v>1721</v>
      </c>
      <c r="M276" s="25" t="s">
        <v>11</v>
      </c>
      <c r="N276" s="25" t="s">
        <v>11</v>
      </c>
      <c r="O276" s="25" t="s">
        <v>11</v>
      </c>
      <c r="P276" s="25" t="s">
        <v>11</v>
      </c>
      <c r="Q276" s="25" t="s">
        <v>11</v>
      </c>
      <c r="R276" s="25" t="s">
        <v>11</v>
      </c>
      <c r="S276" s="25" t="s">
        <v>11</v>
      </c>
      <c r="T276" s="25" t="s">
        <v>2400</v>
      </c>
      <c r="U276" s="25" t="s">
        <v>17</v>
      </c>
      <c r="V276" s="25" t="s">
        <v>11</v>
      </c>
      <c r="W276" s="25" t="s">
        <v>11</v>
      </c>
      <c r="X276" s="25">
        <v>0</v>
      </c>
      <c r="Y276" s="25" t="s">
        <v>11</v>
      </c>
      <c r="Z276" s="25" t="s">
        <v>1664</v>
      </c>
      <c r="AA276" s="25" t="s">
        <v>11</v>
      </c>
      <c r="AB276" s="25" t="s">
        <v>11</v>
      </c>
      <c r="AC276" s="25" t="s">
        <v>11</v>
      </c>
      <c r="AD276" s="25">
        <v>0</v>
      </c>
      <c r="AE276" s="25">
        <v>0</v>
      </c>
      <c r="AF276" s="25">
        <v>0</v>
      </c>
      <c r="AG276" s="25" t="s">
        <v>7</v>
      </c>
    </row>
    <row r="277" spans="1:33">
      <c r="A277" s="25" t="s">
        <v>2820</v>
      </c>
      <c r="B277" s="25" t="s">
        <v>2821</v>
      </c>
      <c r="C277" s="25" t="s">
        <v>1661</v>
      </c>
      <c r="D277" s="25" t="s">
        <v>11</v>
      </c>
      <c r="E277" s="25" t="s">
        <v>11</v>
      </c>
      <c r="F277" s="25" t="s">
        <v>11</v>
      </c>
      <c r="G277" s="25" t="s">
        <v>11</v>
      </c>
      <c r="H277" s="25" t="s">
        <v>2822</v>
      </c>
      <c r="I277" s="25" t="s">
        <v>11</v>
      </c>
      <c r="J277" s="25" t="s">
        <v>11</v>
      </c>
      <c r="K277" s="25" t="s">
        <v>11</v>
      </c>
      <c r="L277" s="25" t="s">
        <v>1721</v>
      </c>
      <c r="M277" s="25" t="s">
        <v>11</v>
      </c>
      <c r="N277" s="25" t="s">
        <v>11</v>
      </c>
      <c r="O277" s="25" t="s">
        <v>11</v>
      </c>
      <c r="P277" s="25" t="s">
        <v>11</v>
      </c>
      <c r="Q277" s="25" t="s">
        <v>11</v>
      </c>
      <c r="R277" s="25" t="s">
        <v>11</v>
      </c>
      <c r="S277" s="25" t="s">
        <v>11</v>
      </c>
      <c r="T277" s="25" t="s">
        <v>2444</v>
      </c>
      <c r="U277" s="25" t="s">
        <v>10</v>
      </c>
      <c r="V277" s="25" t="s">
        <v>11</v>
      </c>
      <c r="W277" s="25" t="s">
        <v>11</v>
      </c>
      <c r="X277" s="25">
        <v>0</v>
      </c>
      <c r="Y277" s="25" t="s">
        <v>11</v>
      </c>
      <c r="Z277" s="25" t="s">
        <v>1664</v>
      </c>
      <c r="AA277" s="25" t="s">
        <v>11</v>
      </c>
      <c r="AB277" s="25" t="s">
        <v>11</v>
      </c>
      <c r="AC277" s="25" t="s">
        <v>11</v>
      </c>
      <c r="AD277" s="25">
        <v>0.72</v>
      </c>
      <c r="AE277" s="25">
        <v>0</v>
      </c>
      <c r="AF277" s="25">
        <v>48800.12</v>
      </c>
      <c r="AG277" s="25" t="s">
        <v>2823</v>
      </c>
    </row>
    <row r="278" spans="1:33">
      <c r="A278" s="25" t="s">
        <v>3580</v>
      </c>
      <c r="B278" s="25" t="s">
        <v>3581</v>
      </c>
      <c r="C278" s="25" t="s">
        <v>1666</v>
      </c>
      <c r="D278" s="25" t="s">
        <v>11</v>
      </c>
      <c r="E278" s="25" t="s">
        <v>11</v>
      </c>
      <c r="F278" s="25" t="s">
        <v>3582</v>
      </c>
      <c r="G278" s="25" t="s">
        <v>1838</v>
      </c>
      <c r="H278" s="25" t="s">
        <v>3583</v>
      </c>
      <c r="I278" s="25" t="s">
        <v>1672</v>
      </c>
      <c r="J278" s="25" t="s">
        <v>11</v>
      </c>
      <c r="K278" s="25" t="s">
        <v>1760</v>
      </c>
      <c r="L278" s="25" t="s">
        <v>1721</v>
      </c>
      <c r="M278" s="25" t="s">
        <v>11</v>
      </c>
      <c r="N278" s="25" t="s">
        <v>11</v>
      </c>
      <c r="O278" s="25" t="s">
        <v>3584</v>
      </c>
      <c r="P278" s="25" t="s">
        <v>11</v>
      </c>
      <c r="Q278" s="25" t="s">
        <v>3583</v>
      </c>
      <c r="R278" s="25" t="s">
        <v>11</v>
      </c>
      <c r="S278" s="25" t="s">
        <v>11</v>
      </c>
      <c r="T278" s="25" t="s">
        <v>1804</v>
      </c>
      <c r="U278" s="25" t="s">
        <v>14</v>
      </c>
      <c r="V278" s="25" t="s">
        <v>1680</v>
      </c>
      <c r="W278" s="25" t="s">
        <v>11</v>
      </c>
      <c r="X278" s="25">
        <v>0</v>
      </c>
      <c r="Y278" s="25" t="s">
        <v>11</v>
      </c>
      <c r="Z278" s="25" t="s">
        <v>1664</v>
      </c>
      <c r="AA278" s="25" t="s">
        <v>11</v>
      </c>
      <c r="AB278" s="25" t="s">
        <v>11</v>
      </c>
      <c r="AC278" s="25" t="s">
        <v>11</v>
      </c>
      <c r="AD278" s="25">
        <v>0</v>
      </c>
      <c r="AE278" s="25">
        <v>0</v>
      </c>
      <c r="AF278" s="25">
        <v>3316</v>
      </c>
      <c r="AG278" s="25" t="s">
        <v>1162</v>
      </c>
    </row>
    <row r="279" spans="1:33">
      <c r="A279" s="25" t="s">
        <v>1827</v>
      </c>
      <c r="B279" s="25" t="s">
        <v>1828</v>
      </c>
      <c r="C279" s="25" t="s">
        <v>1666</v>
      </c>
      <c r="D279" s="25" t="s">
        <v>11</v>
      </c>
      <c r="E279" s="25" t="s">
        <v>11</v>
      </c>
      <c r="F279" s="25" t="s">
        <v>1829</v>
      </c>
      <c r="G279" s="25" t="s">
        <v>1751</v>
      </c>
      <c r="H279" s="25" t="s">
        <v>1830</v>
      </c>
      <c r="I279" s="25" t="s">
        <v>1672</v>
      </c>
      <c r="J279" s="25" t="s">
        <v>1721</v>
      </c>
      <c r="K279" s="25" t="s">
        <v>1782</v>
      </c>
      <c r="L279" s="25" t="s">
        <v>1721</v>
      </c>
      <c r="M279" s="25" t="s">
        <v>11</v>
      </c>
      <c r="N279" s="25" t="s">
        <v>11</v>
      </c>
      <c r="O279" s="25" t="s">
        <v>11</v>
      </c>
      <c r="P279" s="25" t="s">
        <v>1831</v>
      </c>
      <c r="Q279" s="25" t="s">
        <v>1830</v>
      </c>
      <c r="R279" s="25" t="s">
        <v>11</v>
      </c>
      <c r="S279" s="25" t="s">
        <v>11</v>
      </c>
      <c r="T279" s="25" t="s">
        <v>1742</v>
      </c>
      <c r="U279" s="25" t="s">
        <v>1669</v>
      </c>
      <c r="V279" s="25" t="s">
        <v>11</v>
      </c>
      <c r="W279" s="25" t="s">
        <v>11</v>
      </c>
      <c r="X279" s="25">
        <v>0</v>
      </c>
      <c r="Y279" s="25" t="s">
        <v>11</v>
      </c>
      <c r="Z279" s="25" t="s">
        <v>1664</v>
      </c>
      <c r="AA279" s="25" t="s">
        <v>11</v>
      </c>
      <c r="AB279" s="25" t="s">
        <v>11</v>
      </c>
      <c r="AC279" s="25" t="s">
        <v>11</v>
      </c>
      <c r="AD279" s="25">
        <v>0</v>
      </c>
      <c r="AE279" s="25">
        <v>0</v>
      </c>
      <c r="AF279" s="25">
        <v>960</v>
      </c>
      <c r="AG279" s="25" t="s">
        <v>1160</v>
      </c>
    </row>
    <row r="280" spans="1:33">
      <c r="A280" s="25" t="s">
        <v>3626</v>
      </c>
      <c r="B280" s="25" t="s">
        <v>3627</v>
      </c>
      <c r="C280" s="25" t="s">
        <v>1666</v>
      </c>
      <c r="D280" s="25" t="s">
        <v>11</v>
      </c>
      <c r="E280" s="25" t="s">
        <v>11</v>
      </c>
      <c r="F280" s="25" t="s">
        <v>11</v>
      </c>
      <c r="G280" s="25" t="s">
        <v>11</v>
      </c>
      <c r="H280" s="25" t="s">
        <v>3628</v>
      </c>
      <c r="I280" s="25" t="s">
        <v>11</v>
      </c>
      <c r="J280" s="25" t="s">
        <v>11</v>
      </c>
      <c r="K280" s="25" t="s">
        <v>11</v>
      </c>
      <c r="L280" s="25" t="s">
        <v>1721</v>
      </c>
      <c r="M280" s="25" t="s">
        <v>11</v>
      </c>
      <c r="N280" s="25" t="s">
        <v>11</v>
      </c>
      <c r="O280" s="25" t="s">
        <v>11</v>
      </c>
      <c r="P280" s="25" t="s">
        <v>11</v>
      </c>
      <c r="Q280" s="25" t="s">
        <v>11</v>
      </c>
      <c r="R280" s="25" t="s">
        <v>11</v>
      </c>
      <c r="S280" s="25" t="s">
        <v>11</v>
      </c>
      <c r="T280" s="25" t="s">
        <v>1726</v>
      </c>
      <c r="U280" s="25" t="s">
        <v>16</v>
      </c>
      <c r="V280" s="25" t="s">
        <v>11</v>
      </c>
      <c r="W280" s="25" t="s">
        <v>11</v>
      </c>
      <c r="X280" s="25">
        <v>0</v>
      </c>
      <c r="Y280" s="25" t="s">
        <v>11</v>
      </c>
      <c r="Z280" s="25" t="s">
        <v>1664</v>
      </c>
      <c r="AA280" s="25" t="s">
        <v>11</v>
      </c>
      <c r="AB280" s="25" t="s">
        <v>11</v>
      </c>
      <c r="AC280" s="25" t="s">
        <v>11</v>
      </c>
      <c r="AD280" s="25">
        <v>0</v>
      </c>
      <c r="AE280" s="25">
        <v>0</v>
      </c>
      <c r="AF280" s="25">
        <v>30275</v>
      </c>
      <c r="AG280" s="25" t="s">
        <v>5162</v>
      </c>
    </row>
    <row r="281" spans="1:33">
      <c r="A281" s="25" t="s">
        <v>3129</v>
      </c>
      <c r="B281" s="25" t="s">
        <v>3130</v>
      </c>
      <c r="C281" s="25" t="s">
        <v>1661</v>
      </c>
      <c r="D281" s="25" t="s">
        <v>11</v>
      </c>
      <c r="E281" s="25" t="s">
        <v>11</v>
      </c>
      <c r="F281" s="25" t="s">
        <v>11</v>
      </c>
      <c r="G281" s="25" t="s">
        <v>11</v>
      </c>
      <c r="H281" s="25" t="s">
        <v>3131</v>
      </c>
      <c r="I281" s="25" t="s">
        <v>11</v>
      </c>
      <c r="J281" s="25" t="s">
        <v>11</v>
      </c>
      <c r="K281" s="25" t="s">
        <v>11</v>
      </c>
      <c r="L281" s="25" t="s">
        <v>1721</v>
      </c>
      <c r="M281" s="25" t="s">
        <v>11</v>
      </c>
      <c r="N281" s="25" t="s">
        <v>11</v>
      </c>
      <c r="O281" s="25" t="s">
        <v>11</v>
      </c>
      <c r="P281" s="25" t="s">
        <v>11</v>
      </c>
      <c r="Q281" s="25" t="s">
        <v>11</v>
      </c>
      <c r="R281" s="25" t="s">
        <v>11</v>
      </c>
      <c r="S281" s="25" t="s">
        <v>11</v>
      </c>
      <c r="T281" s="25" t="s">
        <v>3132</v>
      </c>
      <c r="U281" s="25" t="s">
        <v>17</v>
      </c>
      <c r="V281" s="25" t="s">
        <v>11</v>
      </c>
      <c r="W281" s="25" t="s">
        <v>11</v>
      </c>
      <c r="X281" s="25">
        <v>0</v>
      </c>
      <c r="Y281" s="25" t="s">
        <v>11</v>
      </c>
      <c r="Z281" s="25" t="s">
        <v>1809</v>
      </c>
      <c r="AA281" s="25" t="s">
        <v>1810</v>
      </c>
      <c r="AB281" s="25" t="s">
        <v>2587</v>
      </c>
      <c r="AC281" s="25" t="s">
        <v>11</v>
      </c>
      <c r="AD281" s="25">
        <v>0</v>
      </c>
      <c r="AE281" s="25">
        <v>0</v>
      </c>
      <c r="AF281" s="25">
        <v>0</v>
      </c>
      <c r="AG281" s="25" t="s">
        <v>7</v>
      </c>
    </row>
    <row r="282" spans="1:33">
      <c r="A282" s="25" t="s">
        <v>3775</v>
      </c>
      <c r="B282" s="25" t="s">
        <v>3776</v>
      </c>
      <c r="C282" s="25" t="s">
        <v>1661</v>
      </c>
      <c r="D282" s="25" t="s">
        <v>11</v>
      </c>
      <c r="E282" s="25" t="s">
        <v>11</v>
      </c>
      <c r="F282" s="25" t="s">
        <v>3777</v>
      </c>
      <c r="G282" s="25" t="s">
        <v>1730</v>
      </c>
      <c r="H282" s="25" t="s">
        <v>3778</v>
      </c>
      <c r="I282" s="25" t="s">
        <v>1672</v>
      </c>
      <c r="J282" s="25" t="s">
        <v>1721</v>
      </c>
      <c r="K282" s="25" t="s">
        <v>3779</v>
      </c>
      <c r="L282" s="25" t="s">
        <v>1721</v>
      </c>
      <c r="M282" s="25" t="s">
        <v>11</v>
      </c>
      <c r="N282" s="25" t="s">
        <v>11</v>
      </c>
      <c r="O282" s="25" t="s">
        <v>11</v>
      </c>
      <c r="P282" s="25" t="s">
        <v>3780</v>
      </c>
      <c r="Q282" s="25" t="s">
        <v>3778</v>
      </c>
      <c r="R282" s="25" t="s">
        <v>11</v>
      </c>
      <c r="S282" s="25" t="s">
        <v>3781</v>
      </c>
      <c r="T282" s="25" t="s">
        <v>1726</v>
      </c>
      <c r="U282" s="25" t="s">
        <v>16</v>
      </c>
      <c r="V282" s="25" t="s">
        <v>1730</v>
      </c>
      <c r="W282" s="25" t="s">
        <v>11</v>
      </c>
      <c r="X282" s="25">
        <v>0</v>
      </c>
      <c r="Y282" s="25" t="s">
        <v>11</v>
      </c>
      <c r="Z282" s="25" t="s">
        <v>1664</v>
      </c>
      <c r="AA282" s="25" t="s">
        <v>11</v>
      </c>
      <c r="AB282" s="25" t="s">
        <v>11</v>
      </c>
      <c r="AC282" s="25" t="s">
        <v>11</v>
      </c>
      <c r="AD282" s="25">
        <v>0</v>
      </c>
      <c r="AE282" s="25">
        <v>0</v>
      </c>
      <c r="AF282" s="25">
        <v>22916.67</v>
      </c>
      <c r="AG282" s="25" t="s">
        <v>5163</v>
      </c>
    </row>
    <row r="283" spans="1:33">
      <c r="A283" s="25" t="s">
        <v>2253</v>
      </c>
      <c r="B283" s="25" t="s">
        <v>2254</v>
      </c>
      <c r="C283" s="25" t="s">
        <v>1666</v>
      </c>
      <c r="D283" s="25" t="s">
        <v>11</v>
      </c>
      <c r="E283" s="25" t="s">
        <v>11</v>
      </c>
      <c r="F283" s="25" t="s">
        <v>11</v>
      </c>
      <c r="G283" s="25" t="s">
        <v>11</v>
      </c>
      <c r="H283" s="25" t="s">
        <v>2255</v>
      </c>
      <c r="I283" s="25" t="s">
        <v>11</v>
      </c>
      <c r="J283" s="25" t="s">
        <v>11</v>
      </c>
      <c r="K283" s="25" t="s">
        <v>11</v>
      </c>
      <c r="L283" s="25" t="s">
        <v>1721</v>
      </c>
      <c r="M283" s="25" t="s">
        <v>11</v>
      </c>
      <c r="N283" s="25" t="s">
        <v>11</v>
      </c>
      <c r="O283" s="25" t="s">
        <v>11</v>
      </c>
      <c r="P283" s="25" t="s">
        <v>11</v>
      </c>
      <c r="Q283" s="25" t="s">
        <v>11</v>
      </c>
      <c r="R283" s="25" t="s">
        <v>11</v>
      </c>
      <c r="S283" s="25" t="s">
        <v>11</v>
      </c>
      <c r="T283" s="25" t="s">
        <v>1766</v>
      </c>
      <c r="U283" s="25" t="s">
        <v>16</v>
      </c>
      <c r="V283" s="25" t="s">
        <v>11</v>
      </c>
      <c r="W283" s="25" t="s">
        <v>11</v>
      </c>
      <c r="X283" s="25">
        <v>0</v>
      </c>
      <c r="Y283" s="25" t="s">
        <v>11</v>
      </c>
      <c r="Z283" s="25" t="s">
        <v>1664</v>
      </c>
      <c r="AA283" s="25" t="s">
        <v>11</v>
      </c>
      <c r="AB283" s="25" t="s">
        <v>11</v>
      </c>
      <c r="AC283" s="25" t="s">
        <v>11</v>
      </c>
      <c r="AD283" s="25">
        <v>0</v>
      </c>
      <c r="AE283" s="25">
        <v>0</v>
      </c>
      <c r="AF283" s="25">
        <v>52116</v>
      </c>
      <c r="AG283" s="25" t="s">
        <v>2145</v>
      </c>
    </row>
    <row r="284" spans="1:33">
      <c r="A284" s="25" t="s">
        <v>3009</v>
      </c>
      <c r="B284" s="25" t="s">
        <v>3010</v>
      </c>
      <c r="C284" s="25" t="s">
        <v>1666</v>
      </c>
      <c r="D284" s="25" t="s">
        <v>11</v>
      </c>
      <c r="E284" s="25" t="s">
        <v>11</v>
      </c>
      <c r="F284" s="25" t="s">
        <v>3011</v>
      </c>
      <c r="G284" s="25" t="s">
        <v>1688</v>
      </c>
      <c r="H284" s="25" t="s">
        <v>3012</v>
      </c>
      <c r="I284" s="25" t="s">
        <v>1672</v>
      </c>
      <c r="J284" s="25" t="s">
        <v>11</v>
      </c>
      <c r="K284" s="25" t="s">
        <v>1683</v>
      </c>
      <c r="L284" s="25" t="s">
        <v>1721</v>
      </c>
      <c r="M284" s="25" t="s">
        <v>11</v>
      </c>
      <c r="N284" s="25" t="s">
        <v>11</v>
      </c>
      <c r="O284" s="25" t="s">
        <v>11</v>
      </c>
      <c r="P284" s="25" t="s">
        <v>11</v>
      </c>
      <c r="Q284" s="25" t="s">
        <v>3012</v>
      </c>
      <c r="R284" s="25" t="s">
        <v>11</v>
      </c>
      <c r="S284" s="25" t="s">
        <v>11</v>
      </c>
      <c r="T284" s="25" t="s">
        <v>3013</v>
      </c>
      <c r="U284" s="25" t="s">
        <v>14</v>
      </c>
      <c r="V284" s="25" t="s">
        <v>1690</v>
      </c>
      <c r="W284" s="25" t="s">
        <v>11</v>
      </c>
      <c r="X284" s="25">
        <v>0</v>
      </c>
      <c r="Y284" s="25" t="s">
        <v>11</v>
      </c>
      <c r="Z284" s="25" t="s">
        <v>1664</v>
      </c>
      <c r="AA284" s="25" t="s">
        <v>11</v>
      </c>
      <c r="AB284" s="25" t="s">
        <v>11</v>
      </c>
      <c r="AC284" s="25" t="s">
        <v>11</v>
      </c>
      <c r="AD284" s="25">
        <v>0</v>
      </c>
      <c r="AE284" s="25">
        <v>0</v>
      </c>
      <c r="AF284" s="25">
        <v>2487</v>
      </c>
      <c r="AG284" s="25" t="s">
        <v>5164</v>
      </c>
    </row>
    <row r="285" spans="1:33">
      <c r="A285" s="25" t="s">
        <v>5165</v>
      </c>
      <c r="B285" s="25" t="s">
        <v>5166</v>
      </c>
      <c r="C285" s="25" t="s">
        <v>1661</v>
      </c>
      <c r="D285" s="25" t="s">
        <v>11</v>
      </c>
      <c r="E285" s="25" t="s">
        <v>11</v>
      </c>
      <c r="F285" s="25" t="s">
        <v>11</v>
      </c>
      <c r="G285" s="25" t="s">
        <v>11</v>
      </c>
      <c r="H285" s="25" t="s">
        <v>5167</v>
      </c>
      <c r="I285" s="25" t="s">
        <v>1803</v>
      </c>
      <c r="J285" s="25" t="s">
        <v>11</v>
      </c>
      <c r="K285" s="25" t="s">
        <v>4928</v>
      </c>
      <c r="L285" s="25" t="s">
        <v>1721</v>
      </c>
      <c r="M285" s="25" t="s">
        <v>11</v>
      </c>
      <c r="N285" s="25" t="s">
        <v>11</v>
      </c>
      <c r="O285" s="25" t="s">
        <v>11</v>
      </c>
      <c r="P285" s="25" t="s">
        <v>5168</v>
      </c>
      <c r="Q285" s="25" t="s">
        <v>5167</v>
      </c>
      <c r="R285" s="25" t="s">
        <v>11</v>
      </c>
      <c r="S285" s="25" t="s">
        <v>11</v>
      </c>
      <c r="T285" s="25" t="s">
        <v>4616</v>
      </c>
      <c r="U285" s="25" t="s">
        <v>15</v>
      </c>
      <c r="V285" s="25" t="s">
        <v>1671</v>
      </c>
      <c r="W285" s="25" t="s">
        <v>11</v>
      </c>
      <c r="X285" s="25">
        <v>0</v>
      </c>
      <c r="Y285" s="25" t="s">
        <v>11</v>
      </c>
      <c r="Z285" s="25" t="s">
        <v>1664</v>
      </c>
      <c r="AA285" s="25" t="s">
        <v>11</v>
      </c>
      <c r="AB285" s="25" t="s">
        <v>11</v>
      </c>
      <c r="AC285" s="25" t="s">
        <v>11</v>
      </c>
      <c r="AD285" s="25">
        <v>0</v>
      </c>
      <c r="AE285" s="25">
        <v>0</v>
      </c>
      <c r="AF285" s="25">
        <v>8911.75</v>
      </c>
      <c r="AG285" s="25" t="s">
        <v>5136</v>
      </c>
    </row>
    <row r="286" spans="1:33">
      <c r="A286" s="25" t="s">
        <v>3418</v>
      </c>
      <c r="B286" s="25" t="s">
        <v>3419</v>
      </c>
      <c r="C286" s="25" t="s">
        <v>1661</v>
      </c>
      <c r="D286" s="25" t="s">
        <v>11</v>
      </c>
      <c r="E286" s="25" t="s">
        <v>11</v>
      </c>
      <c r="F286" s="25" t="s">
        <v>11</v>
      </c>
      <c r="G286" s="25" t="s">
        <v>11</v>
      </c>
      <c r="H286" s="25" t="s">
        <v>3420</v>
      </c>
      <c r="I286" s="25" t="s">
        <v>11</v>
      </c>
      <c r="J286" s="25" t="s">
        <v>11</v>
      </c>
      <c r="K286" s="25" t="s">
        <v>11</v>
      </c>
      <c r="L286" s="25" t="s">
        <v>1721</v>
      </c>
      <c r="M286" s="25" t="s">
        <v>11</v>
      </c>
      <c r="N286" s="25" t="s">
        <v>11</v>
      </c>
      <c r="O286" s="25" t="s">
        <v>11</v>
      </c>
      <c r="P286" s="25" t="s">
        <v>11</v>
      </c>
      <c r="Q286" s="25" t="s">
        <v>11</v>
      </c>
      <c r="R286" s="25" t="s">
        <v>11</v>
      </c>
      <c r="S286" s="25" t="s">
        <v>11</v>
      </c>
      <c r="T286" s="25" t="s">
        <v>3189</v>
      </c>
      <c r="U286" s="25" t="s">
        <v>17</v>
      </c>
      <c r="V286" s="25" t="s">
        <v>11</v>
      </c>
      <c r="W286" s="25" t="s">
        <v>11</v>
      </c>
      <c r="X286" s="25">
        <v>0</v>
      </c>
      <c r="Y286" s="25" t="s">
        <v>11</v>
      </c>
      <c r="Z286" s="25" t="s">
        <v>1664</v>
      </c>
      <c r="AA286" s="25" t="s">
        <v>11</v>
      </c>
      <c r="AB286" s="25" t="s">
        <v>11</v>
      </c>
      <c r="AC286" s="25" t="s">
        <v>11</v>
      </c>
      <c r="AD286" s="25">
        <v>0</v>
      </c>
      <c r="AE286" s="25">
        <v>0</v>
      </c>
      <c r="AF286" s="25">
        <v>5825.4</v>
      </c>
      <c r="AG286" s="25" t="s">
        <v>3421</v>
      </c>
    </row>
    <row r="287" spans="1:33">
      <c r="A287" s="25" t="s">
        <v>3602</v>
      </c>
      <c r="B287" s="25" t="s">
        <v>3603</v>
      </c>
      <c r="C287" s="25" t="s">
        <v>1661</v>
      </c>
      <c r="D287" s="25" t="s">
        <v>11</v>
      </c>
      <c r="E287" s="25" t="s">
        <v>11</v>
      </c>
      <c r="F287" s="25" t="s">
        <v>11</v>
      </c>
      <c r="G287" s="25" t="s">
        <v>11</v>
      </c>
      <c r="H287" s="25" t="s">
        <v>3604</v>
      </c>
      <c r="I287" s="25" t="s">
        <v>11</v>
      </c>
      <c r="J287" s="25" t="s">
        <v>11</v>
      </c>
      <c r="K287" s="25" t="s">
        <v>11</v>
      </c>
      <c r="L287" s="25" t="s">
        <v>1721</v>
      </c>
      <c r="M287" s="25" t="s">
        <v>1808</v>
      </c>
      <c r="N287" s="25" t="s">
        <v>11</v>
      </c>
      <c r="O287" s="25" t="s">
        <v>11</v>
      </c>
      <c r="P287" s="25" t="s">
        <v>11</v>
      </c>
      <c r="Q287" s="25" t="s">
        <v>11</v>
      </c>
      <c r="R287" s="25" t="s">
        <v>11</v>
      </c>
      <c r="S287" s="25" t="s">
        <v>11</v>
      </c>
      <c r="T287" s="25" t="s">
        <v>1737</v>
      </c>
      <c r="U287" s="25" t="s">
        <v>1669</v>
      </c>
      <c r="V287" s="25" t="s">
        <v>11</v>
      </c>
      <c r="W287" s="25" t="s">
        <v>11</v>
      </c>
      <c r="X287" s="25">
        <v>0</v>
      </c>
      <c r="Y287" s="25" t="s">
        <v>11</v>
      </c>
      <c r="Z287" s="25" t="s">
        <v>1664</v>
      </c>
      <c r="AA287" s="25" t="s">
        <v>11</v>
      </c>
      <c r="AB287" s="25" t="s">
        <v>11</v>
      </c>
      <c r="AC287" s="25" t="s">
        <v>11</v>
      </c>
      <c r="AD287" s="25">
        <v>0.06</v>
      </c>
      <c r="AE287" s="25">
        <v>0</v>
      </c>
      <c r="AF287" s="25">
        <v>8491</v>
      </c>
      <c r="AG287" s="25" t="s">
        <v>5169</v>
      </c>
    </row>
    <row r="288" spans="1:33">
      <c r="A288" s="25" t="s">
        <v>3280</v>
      </c>
      <c r="B288" s="25" t="s">
        <v>3281</v>
      </c>
      <c r="C288" s="25" t="s">
        <v>1661</v>
      </c>
      <c r="D288" s="25" t="s">
        <v>11</v>
      </c>
      <c r="E288" s="25" t="s">
        <v>11</v>
      </c>
      <c r="F288" s="25" t="s">
        <v>11</v>
      </c>
      <c r="G288" s="25" t="s">
        <v>11</v>
      </c>
      <c r="H288" s="25" t="s">
        <v>3282</v>
      </c>
      <c r="I288" s="25" t="s">
        <v>11</v>
      </c>
      <c r="J288" s="25" t="s">
        <v>11</v>
      </c>
      <c r="K288" s="25" t="s">
        <v>11</v>
      </c>
      <c r="L288" s="25" t="s">
        <v>1721</v>
      </c>
      <c r="M288" s="25" t="s">
        <v>11</v>
      </c>
      <c r="N288" s="25" t="s">
        <v>11</v>
      </c>
      <c r="O288" s="25" t="s">
        <v>11</v>
      </c>
      <c r="P288" s="25" t="s">
        <v>11</v>
      </c>
      <c r="Q288" s="25" t="s">
        <v>11</v>
      </c>
      <c r="R288" s="25" t="s">
        <v>11</v>
      </c>
      <c r="S288" s="25" t="s">
        <v>11</v>
      </c>
      <c r="T288" s="25" t="s">
        <v>1726</v>
      </c>
      <c r="U288" s="25" t="s">
        <v>12</v>
      </c>
      <c r="V288" s="25" t="s">
        <v>11</v>
      </c>
      <c r="W288" s="25" t="s">
        <v>11</v>
      </c>
      <c r="X288" s="25">
        <v>0</v>
      </c>
      <c r="Y288" s="25" t="s">
        <v>11</v>
      </c>
      <c r="Z288" s="25" t="s">
        <v>1664</v>
      </c>
      <c r="AA288" s="25" t="s">
        <v>11</v>
      </c>
      <c r="AB288" s="25" t="s">
        <v>11</v>
      </c>
      <c r="AC288" s="25" t="s">
        <v>11</v>
      </c>
      <c r="AD288" s="25">
        <v>840</v>
      </c>
      <c r="AE288" s="25">
        <v>0</v>
      </c>
      <c r="AF288" s="25">
        <v>2398.5700000000002</v>
      </c>
      <c r="AG288" s="25" t="s">
        <v>3283</v>
      </c>
    </row>
    <row r="289" spans="1:33">
      <c r="A289" s="25" t="s">
        <v>3636</v>
      </c>
      <c r="B289" s="25" t="s">
        <v>3637</v>
      </c>
      <c r="C289" s="25" t="s">
        <v>1666</v>
      </c>
      <c r="D289" s="25" t="s">
        <v>11</v>
      </c>
      <c r="E289" s="25" t="s">
        <v>11</v>
      </c>
      <c r="F289" s="25" t="s">
        <v>3638</v>
      </c>
      <c r="G289" s="25" t="s">
        <v>1690</v>
      </c>
      <c r="H289" s="25" t="s">
        <v>3639</v>
      </c>
      <c r="I289" s="25" t="s">
        <v>1667</v>
      </c>
      <c r="J289" s="25" t="s">
        <v>11</v>
      </c>
      <c r="K289" s="25" t="s">
        <v>1683</v>
      </c>
      <c r="L289" s="25" t="s">
        <v>1721</v>
      </c>
      <c r="M289" s="25" t="s">
        <v>11</v>
      </c>
      <c r="N289" s="25" t="s">
        <v>11</v>
      </c>
      <c r="O289" s="25" t="s">
        <v>11</v>
      </c>
      <c r="P289" s="25" t="s">
        <v>11</v>
      </c>
      <c r="Q289" s="25" t="s">
        <v>3639</v>
      </c>
      <c r="R289" s="25" t="s">
        <v>11</v>
      </c>
      <c r="S289" s="25" t="s">
        <v>11</v>
      </c>
      <c r="T289" s="25" t="s">
        <v>1726</v>
      </c>
      <c r="U289" s="25" t="s">
        <v>16</v>
      </c>
      <c r="V289" s="25" t="s">
        <v>11</v>
      </c>
      <c r="W289" s="25" t="s">
        <v>11</v>
      </c>
      <c r="X289" s="25">
        <v>0</v>
      </c>
      <c r="Y289" s="25" t="s">
        <v>11</v>
      </c>
      <c r="Z289" s="25" t="s">
        <v>1664</v>
      </c>
      <c r="AA289" s="25" t="s">
        <v>11</v>
      </c>
      <c r="AB289" s="25" t="s">
        <v>11</v>
      </c>
      <c r="AC289" s="25" t="s">
        <v>11</v>
      </c>
      <c r="AD289" s="25">
        <v>280</v>
      </c>
      <c r="AE289" s="25">
        <v>0</v>
      </c>
      <c r="AF289" s="25">
        <v>3316</v>
      </c>
      <c r="AG289" s="25" t="s">
        <v>1738</v>
      </c>
    </row>
    <row r="290" spans="1:33">
      <c r="A290" s="25" t="s">
        <v>1763</v>
      </c>
      <c r="B290" s="25" t="s">
        <v>1764</v>
      </c>
      <c r="C290" s="25" t="s">
        <v>1661</v>
      </c>
      <c r="D290" s="25" t="s">
        <v>11</v>
      </c>
      <c r="E290" s="25" t="s">
        <v>11</v>
      </c>
      <c r="F290" s="25" t="s">
        <v>11</v>
      </c>
      <c r="G290" s="25" t="s">
        <v>11</v>
      </c>
      <c r="H290" s="25" t="s">
        <v>1765</v>
      </c>
      <c r="I290" s="25" t="s">
        <v>11</v>
      </c>
      <c r="J290" s="25" t="s">
        <v>11</v>
      </c>
      <c r="K290" s="25" t="s">
        <v>11</v>
      </c>
      <c r="L290" s="25" t="s">
        <v>1721</v>
      </c>
      <c r="M290" s="25" t="s">
        <v>11</v>
      </c>
      <c r="N290" s="25" t="s">
        <v>11</v>
      </c>
      <c r="O290" s="25" t="s">
        <v>11</v>
      </c>
      <c r="P290" s="25" t="s">
        <v>11</v>
      </c>
      <c r="Q290" s="25" t="s">
        <v>11</v>
      </c>
      <c r="R290" s="25" t="s">
        <v>11</v>
      </c>
      <c r="S290" s="25" t="s">
        <v>11</v>
      </c>
      <c r="T290" s="25" t="s">
        <v>1766</v>
      </c>
      <c r="U290" s="25" t="s">
        <v>14</v>
      </c>
      <c r="V290" s="25" t="s">
        <v>11</v>
      </c>
      <c r="W290" s="25" t="s">
        <v>11</v>
      </c>
      <c r="X290" s="25">
        <v>0</v>
      </c>
      <c r="Y290" s="25" t="s">
        <v>11</v>
      </c>
      <c r="Z290" s="25" t="s">
        <v>1664</v>
      </c>
      <c r="AA290" s="25" t="s">
        <v>11</v>
      </c>
      <c r="AB290" s="25" t="s">
        <v>11</v>
      </c>
      <c r="AC290" s="25" t="s">
        <v>11</v>
      </c>
      <c r="AD290" s="25">
        <v>0</v>
      </c>
      <c r="AE290" s="25">
        <v>0</v>
      </c>
      <c r="AF290" s="25">
        <v>15418.47</v>
      </c>
      <c r="AG290" s="25" t="s">
        <v>5170</v>
      </c>
    </row>
    <row r="291" spans="1:33">
      <c r="A291" s="25" t="s">
        <v>2952</v>
      </c>
      <c r="B291" s="25" t="s">
        <v>2953</v>
      </c>
      <c r="C291" s="25" t="s">
        <v>1666</v>
      </c>
      <c r="D291" s="25" t="s">
        <v>11</v>
      </c>
      <c r="E291" s="25" t="s">
        <v>11</v>
      </c>
      <c r="F291" s="25" t="s">
        <v>11</v>
      </c>
      <c r="G291" s="25" t="s">
        <v>11</v>
      </c>
      <c r="H291" s="25" t="s">
        <v>2954</v>
      </c>
      <c r="I291" s="25" t="s">
        <v>11</v>
      </c>
      <c r="J291" s="25" t="s">
        <v>11</v>
      </c>
      <c r="K291" s="25" t="s">
        <v>11</v>
      </c>
      <c r="L291" s="25" t="s">
        <v>1721</v>
      </c>
      <c r="M291" s="25" t="s">
        <v>11</v>
      </c>
      <c r="N291" s="25" t="s">
        <v>11</v>
      </c>
      <c r="O291" s="25" t="s">
        <v>11</v>
      </c>
      <c r="P291" s="25" t="s">
        <v>11</v>
      </c>
      <c r="Q291" s="25" t="s">
        <v>11</v>
      </c>
      <c r="R291" s="25" t="s">
        <v>11</v>
      </c>
      <c r="S291" s="25" t="s">
        <v>11</v>
      </c>
      <c r="T291" s="25" t="s">
        <v>1726</v>
      </c>
      <c r="U291" s="25" t="s">
        <v>15</v>
      </c>
      <c r="V291" s="25" t="s">
        <v>11</v>
      </c>
      <c r="W291" s="25" t="s">
        <v>11</v>
      </c>
      <c r="X291" s="25">
        <v>0</v>
      </c>
      <c r="Y291" s="25" t="s">
        <v>11</v>
      </c>
      <c r="Z291" s="25" t="s">
        <v>1664</v>
      </c>
      <c r="AA291" s="25" t="s">
        <v>11</v>
      </c>
      <c r="AB291" s="25" t="s">
        <v>11</v>
      </c>
      <c r="AC291" s="25" t="s">
        <v>11</v>
      </c>
      <c r="AD291" s="25">
        <v>0</v>
      </c>
      <c r="AE291" s="25">
        <v>0</v>
      </c>
      <c r="AF291" s="25">
        <v>15459.59</v>
      </c>
      <c r="AG291" s="25" t="s">
        <v>5171</v>
      </c>
    </row>
    <row r="292" spans="1:33">
      <c r="A292" s="25" t="s">
        <v>2329</v>
      </c>
      <c r="B292" s="25" t="s">
        <v>2330</v>
      </c>
      <c r="C292" s="25" t="s">
        <v>1666</v>
      </c>
      <c r="D292" s="25" t="s">
        <v>11</v>
      </c>
      <c r="E292" s="25" t="s">
        <v>11</v>
      </c>
      <c r="F292" s="25" t="s">
        <v>11</v>
      </c>
      <c r="G292" s="25" t="s">
        <v>11</v>
      </c>
      <c r="H292" s="25" t="s">
        <v>2331</v>
      </c>
      <c r="I292" s="25" t="s">
        <v>1672</v>
      </c>
      <c r="J292" s="25" t="s">
        <v>1721</v>
      </c>
      <c r="K292" s="25" t="s">
        <v>1971</v>
      </c>
      <c r="L292" s="25" t="s">
        <v>1721</v>
      </c>
      <c r="M292" s="25" t="s">
        <v>11</v>
      </c>
      <c r="N292" s="25" t="s">
        <v>11</v>
      </c>
      <c r="O292" s="25" t="s">
        <v>11</v>
      </c>
      <c r="P292" s="25" t="s">
        <v>11</v>
      </c>
      <c r="Q292" s="25" t="s">
        <v>11</v>
      </c>
      <c r="R292" s="25" t="s">
        <v>11</v>
      </c>
      <c r="S292" s="25" t="s">
        <v>11</v>
      </c>
      <c r="T292" s="25" t="s">
        <v>2332</v>
      </c>
      <c r="U292" s="25" t="s">
        <v>1686</v>
      </c>
      <c r="V292" s="25" t="s">
        <v>11</v>
      </c>
      <c r="W292" s="25" t="s">
        <v>11</v>
      </c>
      <c r="X292" s="25">
        <v>0</v>
      </c>
      <c r="Y292" s="25" t="s">
        <v>11</v>
      </c>
      <c r="Z292" s="25" t="s">
        <v>1664</v>
      </c>
      <c r="AA292" s="25" t="s">
        <v>11</v>
      </c>
      <c r="AB292" s="25" t="s">
        <v>11</v>
      </c>
      <c r="AC292" s="25" t="s">
        <v>11</v>
      </c>
      <c r="AD292" s="25">
        <v>280</v>
      </c>
      <c r="AE292" s="25">
        <v>0</v>
      </c>
      <c r="AF292" s="25">
        <v>3316</v>
      </c>
      <c r="AG292" s="25" t="s">
        <v>1738</v>
      </c>
    </row>
    <row r="293" spans="1:33">
      <c r="A293" s="25" t="s">
        <v>3414</v>
      </c>
      <c r="B293" s="25" t="s">
        <v>3415</v>
      </c>
      <c r="C293" s="25" t="s">
        <v>1661</v>
      </c>
      <c r="D293" s="25" t="s">
        <v>11</v>
      </c>
      <c r="E293" s="25" t="s">
        <v>11</v>
      </c>
      <c r="F293" s="25" t="s">
        <v>11</v>
      </c>
      <c r="G293" s="25" t="s">
        <v>11</v>
      </c>
      <c r="H293" s="25" t="s">
        <v>3416</v>
      </c>
      <c r="I293" s="25" t="s">
        <v>1672</v>
      </c>
      <c r="J293" s="25" t="s">
        <v>11</v>
      </c>
      <c r="K293" s="25" t="s">
        <v>1683</v>
      </c>
      <c r="L293" s="25" t="s">
        <v>1721</v>
      </c>
      <c r="M293" s="25" t="s">
        <v>11</v>
      </c>
      <c r="N293" s="25" t="s">
        <v>11</v>
      </c>
      <c r="O293" s="25" t="s">
        <v>11</v>
      </c>
      <c r="P293" s="25" t="s">
        <v>3417</v>
      </c>
      <c r="Q293" s="25" t="s">
        <v>3416</v>
      </c>
      <c r="R293" s="25" t="s">
        <v>11</v>
      </c>
      <c r="S293" s="25" t="s">
        <v>11</v>
      </c>
      <c r="T293" s="25" t="s">
        <v>1946</v>
      </c>
      <c r="U293" s="25" t="s">
        <v>1669</v>
      </c>
      <c r="V293" s="25" t="s">
        <v>11</v>
      </c>
      <c r="W293" s="25" t="s">
        <v>11</v>
      </c>
      <c r="X293" s="25">
        <v>0</v>
      </c>
      <c r="Y293" s="25" t="s">
        <v>11</v>
      </c>
      <c r="Z293" s="25" t="s">
        <v>1664</v>
      </c>
      <c r="AA293" s="25" t="s">
        <v>11</v>
      </c>
      <c r="AB293" s="25" t="s">
        <v>11</v>
      </c>
      <c r="AC293" s="25" t="s">
        <v>11</v>
      </c>
      <c r="AD293" s="25">
        <v>0</v>
      </c>
      <c r="AE293" s="25">
        <v>0</v>
      </c>
      <c r="AF293" s="25">
        <v>546.25</v>
      </c>
      <c r="AG293" s="25" t="s">
        <v>5073</v>
      </c>
    </row>
    <row r="294" spans="1:33">
      <c r="A294" s="25" t="s">
        <v>2864</v>
      </c>
      <c r="B294" s="25" t="s">
        <v>2865</v>
      </c>
      <c r="C294" s="25" t="s">
        <v>1666</v>
      </c>
      <c r="D294" s="25" t="s">
        <v>11</v>
      </c>
      <c r="E294" s="25" t="s">
        <v>11</v>
      </c>
      <c r="F294" s="25" t="s">
        <v>2866</v>
      </c>
      <c r="G294" s="25" t="s">
        <v>1688</v>
      </c>
      <c r="H294" s="25" t="s">
        <v>2867</v>
      </c>
      <c r="I294" s="25" t="s">
        <v>1667</v>
      </c>
      <c r="J294" s="25" t="s">
        <v>1721</v>
      </c>
      <c r="K294" s="25" t="s">
        <v>1747</v>
      </c>
      <c r="L294" s="25" t="s">
        <v>1721</v>
      </c>
      <c r="M294" s="25" t="s">
        <v>11</v>
      </c>
      <c r="N294" s="25" t="s">
        <v>11</v>
      </c>
      <c r="O294" s="25" t="s">
        <v>11</v>
      </c>
      <c r="P294" s="25" t="s">
        <v>11</v>
      </c>
      <c r="Q294" s="25" t="s">
        <v>2867</v>
      </c>
      <c r="R294" s="25" t="s">
        <v>11</v>
      </c>
      <c r="S294" s="25" t="s">
        <v>11</v>
      </c>
      <c r="T294" s="25" t="s">
        <v>1804</v>
      </c>
      <c r="U294" s="25" t="s">
        <v>10</v>
      </c>
      <c r="V294" s="25" t="s">
        <v>1680</v>
      </c>
      <c r="W294" s="25" t="s">
        <v>11</v>
      </c>
      <c r="X294" s="25">
        <v>0</v>
      </c>
      <c r="Y294" s="25" t="s">
        <v>11</v>
      </c>
      <c r="Z294" s="25" t="s">
        <v>1664</v>
      </c>
      <c r="AA294" s="25" t="s">
        <v>11</v>
      </c>
      <c r="AB294" s="25" t="s">
        <v>11</v>
      </c>
      <c r="AC294" s="25" t="s">
        <v>11</v>
      </c>
      <c r="AD294" s="25">
        <v>280</v>
      </c>
      <c r="AE294" s="25">
        <v>0</v>
      </c>
      <c r="AF294" s="25">
        <v>1880</v>
      </c>
      <c r="AG294" s="25" t="s">
        <v>1665</v>
      </c>
    </row>
    <row r="295" spans="1:33">
      <c r="A295" s="25" t="s">
        <v>3258</v>
      </c>
      <c r="B295" s="25" t="s">
        <v>3259</v>
      </c>
      <c r="C295" s="25" t="s">
        <v>1661</v>
      </c>
      <c r="D295" s="25" t="s">
        <v>11</v>
      </c>
      <c r="E295" s="25" t="s">
        <v>11</v>
      </c>
      <c r="F295" s="25" t="s">
        <v>11</v>
      </c>
      <c r="G295" s="25" t="s">
        <v>11</v>
      </c>
      <c r="H295" s="25" t="s">
        <v>3260</v>
      </c>
      <c r="I295" s="25" t="s">
        <v>11</v>
      </c>
      <c r="J295" s="25" t="s">
        <v>11</v>
      </c>
      <c r="K295" s="25" t="s">
        <v>11</v>
      </c>
      <c r="L295" s="25" t="s">
        <v>1721</v>
      </c>
      <c r="M295" s="25" t="s">
        <v>11</v>
      </c>
      <c r="N295" s="25" t="s">
        <v>11</v>
      </c>
      <c r="O295" s="25" t="s">
        <v>11</v>
      </c>
      <c r="P295" s="25" t="s">
        <v>11</v>
      </c>
      <c r="Q295" s="25" t="s">
        <v>11</v>
      </c>
      <c r="R295" s="25" t="s">
        <v>11</v>
      </c>
      <c r="S295" s="25" t="s">
        <v>11</v>
      </c>
      <c r="T295" s="25" t="s">
        <v>1726</v>
      </c>
      <c r="U295" s="25" t="s">
        <v>14</v>
      </c>
      <c r="V295" s="25" t="s">
        <v>11</v>
      </c>
      <c r="W295" s="25" t="s">
        <v>11</v>
      </c>
      <c r="X295" s="25">
        <v>0</v>
      </c>
      <c r="Y295" s="25" t="s">
        <v>11</v>
      </c>
      <c r="Z295" s="25" t="s">
        <v>1664</v>
      </c>
      <c r="AA295" s="25" t="s">
        <v>11</v>
      </c>
      <c r="AB295" s="25" t="s">
        <v>11</v>
      </c>
      <c r="AC295" s="25" t="s">
        <v>11</v>
      </c>
      <c r="AD295" s="25">
        <v>0</v>
      </c>
      <c r="AE295" s="25">
        <v>0</v>
      </c>
      <c r="AF295" s="25">
        <v>28700</v>
      </c>
      <c r="AG295" s="25" t="s">
        <v>5172</v>
      </c>
    </row>
    <row r="296" spans="1:33">
      <c r="A296" s="25" t="s">
        <v>1988</v>
      </c>
      <c r="B296" s="25" t="s">
        <v>1989</v>
      </c>
      <c r="C296" s="25" t="s">
        <v>1666</v>
      </c>
      <c r="D296" s="25" t="s">
        <v>11</v>
      </c>
      <c r="E296" s="25" t="s">
        <v>11</v>
      </c>
      <c r="F296" s="25" t="s">
        <v>1990</v>
      </c>
      <c r="G296" s="25" t="s">
        <v>1688</v>
      </c>
      <c r="H296" s="25" t="s">
        <v>1991</v>
      </c>
      <c r="I296" s="25" t="s">
        <v>1672</v>
      </c>
      <c r="J296" s="25" t="s">
        <v>11</v>
      </c>
      <c r="K296" s="25" t="s">
        <v>1683</v>
      </c>
      <c r="L296" s="25" t="s">
        <v>1721</v>
      </c>
      <c r="M296" s="25" t="s">
        <v>11</v>
      </c>
      <c r="N296" s="25" t="s">
        <v>11</v>
      </c>
      <c r="O296" s="25" t="s">
        <v>1992</v>
      </c>
      <c r="P296" s="25" t="s">
        <v>11</v>
      </c>
      <c r="Q296" s="25" t="s">
        <v>1991</v>
      </c>
      <c r="R296" s="25" t="s">
        <v>11</v>
      </c>
      <c r="S296" s="25" t="s">
        <v>11</v>
      </c>
      <c r="T296" s="25" t="s">
        <v>1726</v>
      </c>
      <c r="U296" s="25" t="s">
        <v>10</v>
      </c>
      <c r="V296" s="25" t="s">
        <v>11</v>
      </c>
      <c r="W296" s="25" t="s">
        <v>11</v>
      </c>
      <c r="X296" s="25">
        <v>0</v>
      </c>
      <c r="Y296" s="25" t="s">
        <v>11</v>
      </c>
      <c r="Z296" s="25" t="s">
        <v>1664</v>
      </c>
      <c r="AA296" s="25" t="s">
        <v>11</v>
      </c>
      <c r="AB296" s="25" t="s">
        <v>11</v>
      </c>
      <c r="AC296" s="25" t="s">
        <v>11</v>
      </c>
      <c r="AD296" s="25">
        <v>280</v>
      </c>
      <c r="AE296" s="25">
        <v>0</v>
      </c>
      <c r="AF296" s="25">
        <v>3316</v>
      </c>
      <c r="AG296" s="25" t="s">
        <v>1738</v>
      </c>
    </row>
    <row r="297" spans="1:33">
      <c r="A297" s="25" t="s">
        <v>1775</v>
      </c>
      <c r="B297" s="25" t="s">
        <v>1776</v>
      </c>
      <c r="C297" s="25" t="s">
        <v>1661</v>
      </c>
      <c r="D297" s="25" t="s">
        <v>11</v>
      </c>
      <c r="E297" s="25" t="s">
        <v>11</v>
      </c>
      <c r="F297" s="25" t="s">
        <v>11</v>
      </c>
      <c r="G297" s="25" t="s">
        <v>11</v>
      </c>
      <c r="H297" s="25" t="s">
        <v>1777</v>
      </c>
      <c r="I297" s="25" t="s">
        <v>11</v>
      </c>
      <c r="J297" s="25" t="s">
        <v>11</v>
      </c>
      <c r="K297" s="25" t="s">
        <v>11</v>
      </c>
      <c r="L297" s="25" t="s">
        <v>1721</v>
      </c>
      <c r="M297" s="25" t="s">
        <v>11</v>
      </c>
      <c r="N297" s="25" t="s">
        <v>11</v>
      </c>
      <c r="O297" s="25" t="s">
        <v>11</v>
      </c>
      <c r="P297" s="25" t="s">
        <v>11</v>
      </c>
      <c r="Q297" s="25" t="s">
        <v>11</v>
      </c>
      <c r="R297" s="25" t="s">
        <v>11</v>
      </c>
      <c r="S297" s="25" t="s">
        <v>11</v>
      </c>
      <c r="T297" s="25" t="s">
        <v>1778</v>
      </c>
      <c r="U297" s="25" t="s">
        <v>15</v>
      </c>
      <c r="V297" s="25" t="s">
        <v>11</v>
      </c>
      <c r="W297" s="25" t="s">
        <v>11</v>
      </c>
      <c r="X297" s="25">
        <v>0</v>
      </c>
      <c r="Y297" s="25" t="s">
        <v>11</v>
      </c>
      <c r="Z297" s="25" t="s">
        <v>1664</v>
      </c>
      <c r="AA297" s="25" t="s">
        <v>11</v>
      </c>
      <c r="AB297" s="25" t="s">
        <v>11</v>
      </c>
      <c r="AC297" s="25" t="s">
        <v>11</v>
      </c>
      <c r="AD297" s="25">
        <v>0</v>
      </c>
      <c r="AE297" s="25">
        <v>0</v>
      </c>
      <c r="AF297" s="25">
        <v>20475</v>
      </c>
      <c r="AG297" s="25" t="s">
        <v>5173</v>
      </c>
    </row>
    <row r="298" spans="1:33">
      <c r="A298" s="25" t="s">
        <v>1871</v>
      </c>
      <c r="B298" s="25" t="s">
        <v>1872</v>
      </c>
      <c r="C298" s="25" t="s">
        <v>1666</v>
      </c>
      <c r="D298" s="25" t="s">
        <v>11</v>
      </c>
      <c r="E298" s="25" t="s">
        <v>11</v>
      </c>
      <c r="F298" s="25" t="s">
        <v>1873</v>
      </c>
      <c r="G298" s="25" t="s">
        <v>1838</v>
      </c>
      <c r="H298" s="25" t="s">
        <v>1874</v>
      </c>
      <c r="I298" s="25" t="s">
        <v>1672</v>
      </c>
      <c r="J298" s="25" t="s">
        <v>11</v>
      </c>
      <c r="K298" s="25" t="s">
        <v>1683</v>
      </c>
      <c r="L298" s="25" t="s">
        <v>1721</v>
      </c>
      <c r="M298" s="25" t="s">
        <v>11</v>
      </c>
      <c r="N298" s="25" t="s">
        <v>11</v>
      </c>
      <c r="O298" s="25" t="s">
        <v>11</v>
      </c>
      <c r="P298" s="25" t="s">
        <v>11</v>
      </c>
      <c r="Q298" s="25" t="s">
        <v>1869</v>
      </c>
      <c r="R298" s="25" t="s">
        <v>11</v>
      </c>
      <c r="S298" s="25" t="s">
        <v>11</v>
      </c>
      <c r="T298" s="25" t="s">
        <v>1875</v>
      </c>
      <c r="U298" s="25" t="s">
        <v>14</v>
      </c>
      <c r="V298" s="25" t="s">
        <v>11</v>
      </c>
      <c r="W298" s="25" t="s">
        <v>11</v>
      </c>
      <c r="X298" s="25">
        <v>0</v>
      </c>
      <c r="Y298" s="25" t="s">
        <v>11</v>
      </c>
      <c r="Z298" s="25" t="s">
        <v>1664</v>
      </c>
      <c r="AA298" s="25" t="s">
        <v>11</v>
      </c>
      <c r="AB298" s="25" t="s">
        <v>11</v>
      </c>
      <c r="AC298" s="25" t="s">
        <v>11</v>
      </c>
      <c r="AD298" s="25">
        <v>280</v>
      </c>
      <c r="AE298" s="25">
        <v>0</v>
      </c>
      <c r="AF298" s="25">
        <v>3316</v>
      </c>
      <c r="AG298" s="25" t="s">
        <v>1738</v>
      </c>
    </row>
    <row r="299" spans="1:33">
      <c r="A299" s="25" t="s">
        <v>3556</v>
      </c>
      <c r="B299" s="25" t="s">
        <v>3557</v>
      </c>
      <c r="C299" s="25" t="s">
        <v>1666</v>
      </c>
      <c r="D299" s="25" t="s">
        <v>11</v>
      </c>
      <c r="E299" s="25" t="s">
        <v>11</v>
      </c>
      <c r="F299" s="25" t="s">
        <v>11</v>
      </c>
      <c r="G299" s="25" t="s">
        <v>11</v>
      </c>
      <c r="H299" s="25" t="s">
        <v>3545</v>
      </c>
      <c r="I299" s="25" t="s">
        <v>1691</v>
      </c>
      <c r="J299" s="25" t="s">
        <v>11</v>
      </c>
      <c r="K299" s="25" t="s">
        <v>3008</v>
      </c>
      <c r="L299" s="25" t="s">
        <v>1721</v>
      </c>
      <c r="M299" s="25" t="s">
        <v>11</v>
      </c>
      <c r="N299" s="25" t="s">
        <v>11</v>
      </c>
      <c r="O299" s="25" t="s">
        <v>11</v>
      </c>
      <c r="P299" s="25" t="s">
        <v>11</v>
      </c>
      <c r="Q299" s="25" t="s">
        <v>11</v>
      </c>
      <c r="R299" s="25" t="s">
        <v>11</v>
      </c>
      <c r="S299" s="25" t="s">
        <v>11</v>
      </c>
      <c r="T299" s="25" t="s">
        <v>1726</v>
      </c>
      <c r="U299" s="25" t="s">
        <v>13</v>
      </c>
      <c r="V299" s="25" t="s">
        <v>11</v>
      </c>
      <c r="W299" s="25" t="s">
        <v>11</v>
      </c>
      <c r="X299" s="25">
        <v>0</v>
      </c>
      <c r="Y299" s="25" t="s">
        <v>11</v>
      </c>
      <c r="Z299" s="25" t="s">
        <v>1664</v>
      </c>
      <c r="AA299" s="25" t="s">
        <v>11</v>
      </c>
      <c r="AB299" s="25" t="s">
        <v>11</v>
      </c>
      <c r="AC299" s="25" t="s">
        <v>11</v>
      </c>
      <c r="AD299" s="25">
        <v>0</v>
      </c>
      <c r="AE299" s="25">
        <v>0</v>
      </c>
      <c r="AF299" s="25">
        <v>8625</v>
      </c>
      <c r="AG299" s="25" t="s">
        <v>1888</v>
      </c>
    </row>
    <row r="300" spans="1:33">
      <c r="A300" s="25" t="s">
        <v>1854</v>
      </c>
      <c r="B300" s="25" t="s">
        <v>1855</v>
      </c>
      <c r="C300" s="25" t="s">
        <v>1666</v>
      </c>
      <c r="D300" s="25" t="s">
        <v>11</v>
      </c>
      <c r="E300" s="25" t="s">
        <v>11</v>
      </c>
      <c r="F300" s="25" t="s">
        <v>11</v>
      </c>
      <c r="G300" s="25" t="s">
        <v>11</v>
      </c>
      <c r="H300" s="25" t="s">
        <v>1856</v>
      </c>
      <c r="I300" s="25" t="s">
        <v>1692</v>
      </c>
      <c r="J300" s="25" t="s">
        <v>1721</v>
      </c>
      <c r="K300" s="25" t="s">
        <v>1677</v>
      </c>
      <c r="L300" s="25" t="s">
        <v>1721</v>
      </c>
      <c r="M300" s="25" t="s">
        <v>11</v>
      </c>
      <c r="N300" s="25" t="s">
        <v>11</v>
      </c>
      <c r="O300" s="25" t="s">
        <v>11</v>
      </c>
      <c r="P300" s="25" t="s">
        <v>11</v>
      </c>
      <c r="Q300" s="25" t="s">
        <v>11</v>
      </c>
      <c r="R300" s="25" t="s">
        <v>11</v>
      </c>
      <c r="S300" s="25" t="s">
        <v>11</v>
      </c>
      <c r="T300" s="25" t="s">
        <v>1857</v>
      </c>
      <c r="U300" s="25" t="s">
        <v>14</v>
      </c>
      <c r="V300" s="25" t="s">
        <v>11</v>
      </c>
      <c r="W300" s="25" t="s">
        <v>11</v>
      </c>
      <c r="X300" s="25">
        <v>0</v>
      </c>
      <c r="Y300" s="25" t="s">
        <v>11</v>
      </c>
      <c r="Z300" s="25" t="s">
        <v>1664</v>
      </c>
      <c r="AA300" s="25" t="s">
        <v>11</v>
      </c>
      <c r="AB300" s="25" t="s">
        <v>11</v>
      </c>
      <c r="AC300" s="25" t="s">
        <v>11</v>
      </c>
      <c r="AD300" s="25">
        <v>280</v>
      </c>
      <c r="AE300" s="25">
        <v>0</v>
      </c>
      <c r="AF300" s="25">
        <v>1880</v>
      </c>
      <c r="AG300" s="25" t="s">
        <v>1665</v>
      </c>
    </row>
    <row r="301" spans="1:33">
      <c r="A301" s="25" t="s">
        <v>2505</v>
      </c>
      <c r="B301" s="25" t="s">
        <v>2506</v>
      </c>
      <c r="C301" s="25" t="s">
        <v>1666</v>
      </c>
      <c r="D301" s="25" t="s">
        <v>11</v>
      </c>
      <c r="E301" s="25" t="s">
        <v>11</v>
      </c>
      <c r="F301" s="25" t="s">
        <v>11</v>
      </c>
      <c r="G301" s="25" t="s">
        <v>11</v>
      </c>
      <c r="H301" s="25" t="s">
        <v>2507</v>
      </c>
      <c r="I301" s="25" t="s">
        <v>1672</v>
      </c>
      <c r="J301" s="25" t="s">
        <v>11</v>
      </c>
      <c r="K301" s="25" t="s">
        <v>1683</v>
      </c>
      <c r="L301" s="25" t="s">
        <v>1721</v>
      </c>
      <c r="M301" s="25" t="s">
        <v>11</v>
      </c>
      <c r="N301" s="25" t="s">
        <v>11</v>
      </c>
      <c r="O301" s="25" t="s">
        <v>11</v>
      </c>
      <c r="P301" s="25" t="s">
        <v>11</v>
      </c>
      <c r="Q301" s="25" t="s">
        <v>2507</v>
      </c>
      <c r="R301" s="25" t="s">
        <v>11</v>
      </c>
      <c r="S301" s="25" t="s">
        <v>11</v>
      </c>
      <c r="T301" s="25" t="s">
        <v>2508</v>
      </c>
      <c r="U301" s="25" t="s">
        <v>12</v>
      </c>
      <c r="V301" s="25" t="s">
        <v>11</v>
      </c>
      <c r="W301" s="25" t="s">
        <v>11</v>
      </c>
      <c r="X301" s="25">
        <v>0</v>
      </c>
      <c r="Y301" s="25" t="s">
        <v>11</v>
      </c>
      <c r="Z301" s="25" t="s">
        <v>1664</v>
      </c>
      <c r="AA301" s="25" t="s">
        <v>11</v>
      </c>
      <c r="AB301" s="25" t="s">
        <v>11</v>
      </c>
      <c r="AC301" s="25" t="s">
        <v>11</v>
      </c>
      <c r="AD301" s="25">
        <v>0</v>
      </c>
      <c r="AE301" s="25">
        <v>0</v>
      </c>
      <c r="AF301" s="25">
        <v>3108.75</v>
      </c>
      <c r="AG301" s="25" t="s">
        <v>1936</v>
      </c>
    </row>
    <row r="302" spans="1:33">
      <c r="A302" s="25" t="s">
        <v>3025</v>
      </c>
      <c r="B302" s="25" t="s">
        <v>3026</v>
      </c>
      <c r="C302" s="25" t="s">
        <v>1661</v>
      </c>
      <c r="D302" s="25" t="s">
        <v>11</v>
      </c>
      <c r="E302" s="25" t="s">
        <v>11</v>
      </c>
      <c r="F302" s="25" t="s">
        <v>11</v>
      </c>
      <c r="G302" s="25" t="s">
        <v>11</v>
      </c>
      <c r="H302" s="25" t="s">
        <v>3027</v>
      </c>
      <c r="I302" s="25" t="s">
        <v>11</v>
      </c>
      <c r="J302" s="25" t="s">
        <v>11</v>
      </c>
      <c r="K302" s="25" t="s">
        <v>11</v>
      </c>
      <c r="L302" s="25" t="s">
        <v>1721</v>
      </c>
      <c r="M302" s="25" t="s">
        <v>11</v>
      </c>
      <c r="N302" s="25" t="s">
        <v>11</v>
      </c>
      <c r="O302" s="25" t="s">
        <v>11</v>
      </c>
      <c r="P302" s="25" t="s">
        <v>11</v>
      </c>
      <c r="Q302" s="25" t="s">
        <v>11</v>
      </c>
      <c r="R302" s="25" t="s">
        <v>11</v>
      </c>
      <c r="S302" s="25" t="s">
        <v>11</v>
      </c>
      <c r="T302" s="25" t="s">
        <v>1786</v>
      </c>
      <c r="U302" s="25" t="s">
        <v>18</v>
      </c>
      <c r="V302" s="25" t="s">
        <v>11</v>
      </c>
      <c r="W302" s="25" t="s">
        <v>11</v>
      </c>
      <c r="X302" s="25">
        <v>0</v>
      </c>
      <c r="Y302" s="25" t="s">
        <v>11</v>
      </c>
      <c r="Z302" s="25" t="s">
        <v>1664</v>
      </c>
      <c r="AA302" s="25" t="s">
        <v>11</v>
      </c>
      <c r="AB302" s="25" t="s">
        <v>11</v>
      </c>
      <c r="AC302" s="25" t="s">
        <v>11</v>
      </c>
      <c r="AD302" s="25">
        <v>400</v>
      </c>
      <c r="AE302" s="25">
        <v>0</v>
      </c>
      <c r="AF302" s="25">
        <v>1730.08</v>
      </c>
      <c r="AG302" s="25" t="s">
        <v>5174</v>
      </c>
    </row>
    <row r="303" spans="1:33">
      <c r="A303" s="25" t="s">
        <v>3242</v>
      </c>
      <c r="B303" s="25" t="s">
        <v>3243</v>
      </c>
      <c r="C303" s="25" t="s">
        <v>1661</v>
      </c>
      <c r="D303" s="25" t="s">
        <v>11</v>
      </c>
      <c r="E303" s="25" t="s">
        <v>11</v>
      </c>
      <c r="F303" s="25" t="s">
        <v>3244</v>
      </c>
      <c r="G303" s="25" t="s">
        <v>1730</v>
      </c>
      <c r="H303" s="25" t="s">
        <v>3245</v>
      </c>
      <c r="I303" s="25" t="s">
        <v>1672</v>
      </c>
      <c r="J303" s="25" t="s">
        <v>11</v>
      </c>
      <c r="K303" s="25" t="s">
        <v>2933</v>
      </c>
      <c r="L303" s="25" t="s">
        <v>1721</v>
      </c>
      <c r="M303" s="25" t="s">
        <v>11</v>
      </c>
      <c r="N303" s="25" t="s">
        <v>11</v>
      </c>
      <c r="O303" s="25" t="s">
        <v>11</v>
      </c>
      <c r="P303" s="25" t="s">
        <v>3246</v>
      </c>
      <c r="Q303" s="25" t="s">
        <v>3245</v>
      </c>
      <c r="R303" s="25" t="s">
        <v>11</v>
      </c>
      <c r="S303" s="25" t="s">
        <v>11</v>
      </c>
      <c r="T303" s="25" t="s">
        <v>1726</v>
      </c>
      <c r="U303" s="25" t="s">
        <v>16</v>
      </c>
      <c r="V303" s="25" t="s">
        <v>1693</v>
      </c>
      <c r="W303" s="25" t="s">
        <v>11</v>
      </c>
      <c r="X303" s="25">
        <v>0</v>
      </c>
      <c r="Y303" s="25" t="s">
        <v>11</v>
      </c>
      <c r="Z303" s="25" t="s">
        <v>1664</v>
      </c>
      <c r="AA303" s="25" t="s">
        <v>11</v>
      </c>
      <c r="AB303" s="25" t="s">
        <v>11</v>
      </c>
      <c r="AC303" s="25" t="s">
        <v>11</v>
      </c>
      <c r="AD303" s="25">
        <v>280</v>
      </c>
      <c r="AE303" s="25">
        <v>0</v>
      </c>
      <c r="AF303" s="25">
        <v>52116</v>
      </c>
      <c r="AG303" s="25" t="s">
        <v>3247</v>
      </c>
    </row>
    <row r="304" spans="1:33">
      <c r="A304" s="25" t="s">
        <v>3707</v>
      </c>
      <c r="B304" s="25" t="s">
        <v>3708</v>
      </c>
      <c r="C304" s="25" t="s">
        <v>1661</v>
      </c>
      <c r="D304" s="25" t="s">
        <v>11</v>
      </c>
      <c r="E304" s="25" t="s">
        <v>11</v>
      </c>
      <c r="F304" s="25" t="s">
        <v>11</v>
      </c>
      <c r="G304" s="25" t="s">
        <v>11</v>
      </c>
      <c r="H304" s="25" t="s">
        <v>3709</v>
      </c>
      <c r="I304" s="25" t="s">
        <v>11</v>
      </c>
      <c r="J304" s="25" t="s">
        <v>11</v>
      </c>
      <c r="K304" s="25" t="s">
        <v>2582</v>
      </c>
      <c r="L304" s="25" t="s">
        <v>1721</v>
      </c>
      <c r="M304" s="25" t="s">
        <v>11</v>
      </c>
      <c r="N304" s="25" t="s">
        <v>11</v>
      </c>
      <c r="O304" s="25" t="s">
        <v>11</v>
      </c>
      <c r="P304" s="25" t="s">
        <v>11</v>
      </c>
      <c r="Q304" s="25" t="s">
        <v>11</v>
      </c>
      <c r="R304" s="25" t="s">
        <v>11</v>
      </c>
      <c r="S304" s="25" t="s">
        <v>11</v>
      </c>
      <c r="T304" s="25" t="s">
        <v>1726</v>
      </c>
      <c r="U304" s="25" t="s">
        <v>14</v>
      </c>
      <c r="V304" s="25" t="s">
        <v>11</v>
      </c>
      <c r="W304" s="25" t="s">
        <v>11</v>
      </c>
      <c r="X304" s="25">
        <v>0</v>
      </c>
      <c r="Y304" s="25" t="s">
        <v>11</v>
      </c>
      <c r="Z304" s="25" t="s">
        <v>1664</v>
      </c>
      <c r="AA304" s="25" t="s">
        <v>11</v>
      </c>
      <c r="AB304" s="25" t="s">
        <v>11</v>
      </c>
      <c r="AC304" s="25" t="s">
        <v>11</v>
      </c>
      <c r="AD304" s="25">
        <v>0</v>
      </c>
      <c r="AE304" s="25">
        <v>0</v>
      </c>
      <c r="AF304" s="25">
        <v>97600</v>
      </c>
      <c r="AG304" s="25" t="s">
        <v>3273</v>
      </c>
    </row>
    <row r="305" spans="1:33">
      <c r="A305" s="25" t="s">
        <v>2938</v>
      </c>
      <c r="B305" s="25" t="s">
        <v>2939</v>
      </c>
      <c r="C305" s="25" t="s">
        <v>1666</v>
      </c>
      <c r="D305" s="25" t="s">
        <v>11</v>
      </c>
      <c r="E305" s="25" t="s">
        <v>11</v>
      </c>
      <c r="F305" s="25" t="s">
        <v>2940</v>
      </c>
      <c r="G305" s="25" t="s">
        <v>1730</v>
      </c>
      <c r="H305" s="25" t="s">
        <v>2941</v>
      </c>
      <c r="I305" s="25" t="s">
        <v>1672</v>
      </c>
      <c r="J305" s="25" t="s">
        <v>1721</v>
      </c>
      <c r="K305" s="25" t="s">
        <v>2942</v>
      </c>
      <c r="L305" s="25" t="s">
        <v>1721</v>
      </c>
      <c r="M305" s="25" t="s">
        <v>11</v>
      </c>
      <c r="N305" s="25" t="s">
        <v>11</v>
      </c>
      <c r="O305" s="25" t="s">
        <v>2943</v>
      </c>
      <c r="P305" s="25" t="s">
        <v>11</v>
      </c>
      <c r="Q305" s="25" t="s">
        <v>2941</v>
      </c>
      <c r="R305" s="25" t="s">
        <v>11</v>
      </c>
      <c r="S305" s="25" t="s">
        <v>11</v>
      </c>
      <c r="T305" s="25" t="s">
        <v>1726</v>
      </c>
      <c r="U305" s="25" t="s">
        <v>16</v>
      </c>
      <c r="V305" s="25" t="s">
        <v>119</v>
      </c>
      <c r="W305" s="25" t="s">
        <v>11</v>
      </c>
      <c r="X305" s="25">
        <v>0</v>
      </c>
      <c r="Y305" s="25" t="s">
        <v>11</v>
      </c>
      <c r="Z305" s="25" t="s">
        <v>1664</v>
      </c>
      <c r="AA305" s="25" t="s">
        <v>11</v>
      </c>
      <c r="AB305" s="25" t="s">
        <v>11</v>
      </c>
      <c r="AC305" s="25" t="s">
        <v>11</v>
      </c>
      <c r="AD305" s="25">
        <v>0</v>
      </c>
      <c r="AE305" s="25">
        <v>0</v>
      </c>
      <c r="AF305" s="25">
        <v>2348.83</v>
      </c>
      <c r="AG305" s="25" t="s">
        <v>5054</v>
      </c>
    </row>
    <row r="306" spans="1:33">
      <c r="A306" s="25" t="s">
        <v>4001</v>
      </c>
      <c r="B306" s="25" t="s">
        <v>4002</v>
      </c>
      <c r="C306" s="25" t="s">
        <v>1661</v>
      </c>
      <c r="D306" s="25" t="s">
        <v>11</v>
      </c>
      <c r="E306" s="25" t="s">
        <v>11</v>
      </c>
      <c r="F306" s="25" t="s">
        <v>4003</v>
      </c>
      <c r="G306" s="25" t="s">
        <v>1730</v>
      </c>
      <c r="H306" s="25" t="s">
        <v>4004</v>
      </c>
      <c r="I306" s="25" t="s">
        <v>1672</v>
      </c>
      <c r="J306" s="25" t="s">
        <v>1721</v>
      </c>
      <c r="K306" s="25" t="s">
        <v>3137</v>
      </c>
      <c r="L306" s="25" t="s">
        <v>1721</v>
      </c>
      <c r="M306" s="25" t="s">
        <v>11</v>
      </c>
      <c r="N306" s="25" t="s">
        <v>4005</v>
      </c>
      <c r="O306" s="25" t="s">
        <v>11</v>
      </c>
      <c r="P306" s="25" t="s">
        <v>4006</v>
      </c>
      <c r="Q306" s="25" t="s">
        <v>4004</v>
      </c>
      <c r="R306" s="25" t="s">
        <v>11</v>
      </c>
      <c r="S306" s="25" t="s">
        <v>11</v>
      </c>
      <c r="T306" s="25" t="s">
        <v>1726</v>
      </c>
      <c r="U306" s="25" t="s">
        <v>16</v>
      </c>
      <c r="V306" s="25" t="s">
        <v>119</v>
      </c>
      <c r="W306" s="25" t="s">
        <v>11</v>
      </c>
      <c r="X306" s="25">
        <v>0</v>
      </c>
      <c r="Y306" s="25" t="s">
        <v>11</v>
      </c>
      <c r="Z306" s="25" t="s">
        <v>1664</v>
      </c>
      <c r="AA306" s="25" t="s">
        <v>11</v>
      </c>
      <c r="AB306" s="25" t="s">
        <v>11</v>
      </c>
      <c r="AC306" s="25" t="s">
        <v>11</v>
      </c>
      <c r="AD306" s="25">
        <v>0</v>
      </c>
      <c r="AE306" s="25">
        <v>0</v>
      </c>
      <c r="AF306" s="25">
        <v>21666.67</v>
      </c>
      <c r="AG306" s="25" t="s">
        <v>5175</v>
      </c>
    </row>
    <row r="307" spans="1:33">
      <c r="A307" s="25" t="s">
        <v>2877</v>
      </c>
      <c r="B307" s="25" t="s">
        <v>2878</v>
      </c>
      <c r="C307" s="25" t="s">
        <v>1666</v>
      </c>
      <c r="D307" s="25" t="s">
        <v>11</v>
      </c>
      <c r="E307" s="25" t="s">
        <v>11</v>
      </c>
      <c r="F307" s="25" t="s">
        <v>11</v>
      </c>
      <c r="G307" s="25" t="s">
        <v>11</v>
      </c>
      <c r="H307" s="25" t="s">
        <v>2879</v>
      </c>
      <c r="I307" s="25" t="s">
        <v>11</v>
      </c>
      <c r="J307" s="25" t="s">
        <v>11</v>
      </c>
      <c r="K307" s="25" t="s">
        <v>11</v>
      </c>
      <c r="L307" s="25" t="s">
        <v>1721</v>
      </c>
      <c r="M307" s="25" t="s">
        <v>11</v>
      </c>
      <c r="N307" s="25" t="s">
        <v>11</v>
      </c>
      <c r="O307" s="25" t="s">
        <v>11</v>
      </c>
      <c r="P307" s="25" t="s">
        <v>11</v>
      </c>
      <c r="Q307" s="25" t="s">
        <v>11</v>
      </c>
      <c r="R307" s="25" t="s">
        <v>11</v>
      </c>
      <c r="S307" s="25" t="s">
        <v>11</v>
      </c>
      <c r="T307" s="25" t="s">
        <v>2189</v>
      </c>
      <c r="U307" s="25" t="s">
        <v>18</v>
      </c>
      <c r="V307" s="25" t="s">
        <v>11</v>
      </c>
      <c r="W307" s="25" t="s">
        <v>11</v>
      </c>
      <c r="X307" s="25">
        <v>0</v>
      </c>
      <c r="Y307" s="25" t="s">
        <v>11</v>
      </c>
      <c r="Z307" s="25" t="s">
        <v>1664</v>
      </c>
      <c r="AA307" s="25" t="s">
        <v>11</v>
      </c>
      <c r="AB307" s="25" t="s">
        <v>11</v>
      </c>
      <c r="AC307" s="25" t="s">
        <v>11</v>
      </c>
      <c r="AD307" s="25">
        <v>400</v>
      </c>
      <c r="AE307" s="25">
        <v>0</v>
      </c>
      <c r="AF307" s="25">
        <v>11025</v>
      </c>
      <c r="AG307" s="25" t="s">
        <v>5176</v>
      </c>
    </row>
    <row r="308" spans="1:33">
      <c r="A308" s="25" t="s">
        <v>2988</v>
      </c>
      <c r="B308" s="25" t="s">
        <v>2989</v>
      </c>
      <c r="C308" s="25" t="s">
        <v>1661</v>
      </c>
      <c r="D308" s="25" t="s">
        <v>11</v>
      </c>
      <c r="E308" s="25" t="s">
        <v>11</v>
      </c>
      <c r="F308" s="25" t="s">
        <v>11</v>
      </c>
      <c r="G308" s="25" t="s">
        <v>11</v>
      </c>
      <c r="H308" s="25" t="s">
        <v>2990</v>
      </c>
      <c r="I308" s="25" t="s">
        <v>11</v>
      </c>
      <c r="J308" s="25" t="s">
        <v>11</v>
      </c>
      <c r="K308" s="25" t="s">
        <v>11</v>
      </c>
      <c r="L308" s="25" t="s">
        <v>1963</v>
      </c>
      <c r="M308" s="25" t="s">
        <v>11</v>
      </c>
      <c r="N308" s="25" t="s">
        <v>11</v>
      </c>
      <c r="O308" s="25" t="s">
        <v>11</v>
      </c>
      <c r="P308" s="25" t="s">
        <v>11</v>
      </c>
      <c r="Q308" s="25" t="s">
        <v>11</v>
      </c>
      <c r="R308" s="25" t="s">
        <v>11</v>
      </c>
      <c r="S308" s="25" t="s">
        <v>11</v>
      </c>
      <c r="T308" s="25" t="s">
        <v>1766</v>
      </c>
      <c r="U308" s="25" t="s">
        <v>12</v>
      </c>
      <c r="V308" s="25" t="s">
        <v>11</v>
      </c>
      <c r="W308" s="25" t="s">
        <v>11</v>
      </c>
      <c r="X308" s="25">
        <v>0</v>
      </c>
      <c r="Y308" s="25" t="s">
        <v>11</v>
      </c>
      <c r="Z308" s="25" t="s">
        <v>1664</v>
      </c>
      <c r="AA308" s="25" t="s">
        <v>11</v>
      </c>
      <c r="AB308" s="25" t="s">
        <v>11</v>
      </c>
      <c r="AC308" s="25" t="s">
        <v>11</v>
      </c>
      <c r="AD308" s="25">
        <v>0</v>
      </c>
      <c r="AE308" s="25">
        <v>0</v>
      </c>
      <c r="AF308" s="25">
        <v>0</v>
      </c>
      <c r="AG308" s="25" t="s">
        <v>7</v>
      </c>
    </row>
    <row r="309" spans="1:33">
      <c r="A309" s="25" t="s">
        <v>2044</v>
      </c>
      <c r="B309" s="25" t="s">
        <v>2045</v>
      </c>
      <c r="C309" s="25" t="s">
        <v>1666</v>
      </c>
      <c r="D309" s="25" t="s">
        <v>11</v>
      </c>
      <c r="E309" s="25" t="s">
        <v>11</v>
      </c>
      <c r="F309" s="25" t="s">
        <v>1906</v>
      </c>
      <c r="G309" s="25" t="s">
        <v>1688</v>
      </c>
      <c r="H309" s="25" t="s">
        <v>2046</v>
      </c>
      <c r="I309" s="25" t="s">
        <v>1678</v>
      </c>
      <c r="J309" s="25" t="s">
        <v>1721</v>
      </c>
      <c r="K309" s="25" t="s">
        <v>1747</v>
      </c>
      <c r="L309" s="25" t="s">
        <v>1721</v>
      </c>
      <c r="M309" s="25" t="s">
        <v>11</v>
      </c>
      <c r="N309" s="25" t="s">
        <v>11</v>
      </c>
      <c r="O309" s="25" t="s">
        <v>11</v>
      </c>
      <c r="P309" s="25" t="s">
        <v>11</v>
      </c>
      <c r="Q309" s="25" t="s">
        <v>2046</v>
      </c>
      <c r="R309" s="25" t="s">
        <v>11</v>
      </c>
      <c r="S309" s="25" t="s">
        <v>11</v>
      </c>
      <c r="T309" s="25" t="s">
        <v>1857</v>
      </c>
      <c r="U309" s="25" t="s">
        <v>10</v>
      </c>
      <c r="V309" s="25" t="s">
        <v>1663</v>
      </c>
      <c r="W309" s="25" t="s">
        <v>11</v>
      </c>
      <c r="X309" s="25">
        <v>0</v>
      </c>
      <c r="Y309" s="25" t="s">
        <v>11</v>
      </c>
      <c r="Z309" s="25" t="s">
        <v>1664</v>
      </c>
      <c r="AA309" s="25" t="s">
        <v>11</v>
      </c>
      <c r="AB309" s="25" t="s">
        <v>11</v>
      </c>
      <c r="AC309" s="25" t="s">
        <v>11</v>
      </c>
      <c r="AD309" s="25">
        <v>0</v>
      </c>
      <c r="AE309" s="25">
        <v>0</v>
      </c>
      <c r="AF309" s="25">
        <v>940</v>
      </c>
      <c r="AG309" s="25" t="s">
        <v>5177</v>
      </c>
    </row>
    <row r="310" spans="1:33">
      <c r="A310" s="25" t="s">
        <v>2579</v>
      </c>
      <c r="B310" s="25" t="s">
        <v>2580</v>
      </c>
      <c r="C310" s="25" t="s">
        <v>1666</v>
      </c>
      <c r="D310" s="25" t="s">
        <v>11</v>
      </c>
      <c r="E310" s="25" t="s">
        <v>11</v>
      </c>
      <c r="F310" s="25" t="s">
        <v>11</v>
      </c>
      <c r="G310" s="25" t="s">
        <v>11</v>
      </c>
      <c r="H310" s="25" t="s">
        <v>2581</v>
      </c>
      <c r="I310" s="25" t="s">
        <v>11</v>
      </c>
      <c r="J310" s="25" t="s">
        <v>11</v>
      </c>
      <c r="K310" s="25" t="s">
        <v>2582</v>
      </c>
      <c r="L310" s="25" t="s">
        <v>1721</v>
      </c>
      <c r="M310" s="25" t="s">
        <v>11</v>
      </c>
      <c r="N310" s="25" t="s">
        <v>11</v>
      </c>
      <c r="O310" s="25" t="s">
        <v>11</v>
      </c>
      <c r="P310" s="25" t="s">
        <v>11</v>
      </c>
      <c r="Q310" s="25" t="s">
        <v>11</v>
      </c>
      <c r="R310" s="25" t="s">
        <v>11</v>
      </c>
      <c r="S310" s="25" t="s">
        <v>11</v>
      </c>
      <c r="T310" s="25" t="s">
        <v>1726</v>
      </c>
      <c r="U310" s="25" t="s">
        <v>14</v>
      </c>
      <c r="V310" s="25" t="s">
        <v>11</v>
      </c>
      <c r="W310" s="25" t="s">
        <v>11</v>
      </c>
      <c r="X310" s="25">
        <v>0</v>
      </c>
      <c r="Y310" s="25" t="s">
        <v>11</v>
      </c>
      <c r="Z310" s="25" t="s">
        <v>1664</v>
      </c>
      <c r="AA310" s="25" t="s">
        <v>11</v>
      </c>
      <c r="AB310" s="25" t="s">
        <v>11</v>
      </c>
      <c r="AC310" s="25" t="s">
        <v>11</v>
      </c>
      <c r="AD310" s="25">
        <v>0</v>
      </c>
      <c r="AE310" s="25">
        <v>0</v>
      </c>
      <c r="AF310" s="25">
        <v>48800</v>
      </c>
      <c r="AG310" s="25" t="s">
        <v>1842</v>
      </c>
    </row>
    <row r="311" spans="1:33">
      <c r="A311" s="25" t="s">
        <v>2695</v>
      </c>
      <c r="B311" s="25" t="s">
        <v>2696</v>
      </c>
      <c r="C311" s="25" t="s">
        <v>1666</v>
      </c>
      <c r="D311" s="25" t="s">
        <v>11</v>
      </c>
      <c r="E311" s="25" t="s">
        <v>11</v>
      </c>
      <c r="F311" s="25" t="s">
        <v>11</v>
      </c>
      <c r="G311" s="25" t="s">
        <v>11</v>
      </c>
      <c r="H311" s="25" t="s">
        <v>2697</v>
      </c>
      <c r="I311" s="25" t="s">
        <v>11</v>
      </c>
      <c r="J311" s="25" t="s">
        <v>11</v>
      </c>
      <c r="K311" s="25" t="s">
        <v>11</v>
      </c>
      <c r="L311" s="25" t="s">
        <v>1721</v>
      </c>
      <c r="M311" s="25" t="s">
        <v>11</v>
      </c>
      <c r="N311" s="25" t="s">
        <v>11</v>
      </c>
      <c r="O311" s="25" t="s">
        <v>11</v>
      </c>
      <c r="P311" s="25" t="s">
        <v>11</v>
      </c>
      <c r="Q311" s="25" t="s">
        <v>11</v>
      </c>
      <c r="R311" s="25" t="s">
        <v>11</v>
      </c>
      <c r="S311" s="25" t="s">
        <v>11</v>
      </c>
      <c r="T311" s="25" t="s">
        <v>1726</v>
      </c>
      <c r="U311" s="25" t="s">
        <v>16</v>
      </c>
      <c r="V311" s="25" t="s">
        <v>11</v>
      </c>
      <c r="W311" s="25" t="s">
        <v>11</v>
      </c>
      <c r="X311" s="25">
        <v>0</v>
      </c>
      <c r="Y311" s="25" t="s">
        <v>11</v>
      </c>
      <c r="Z311" s="25" t="s">
        <v>1664</v>
      </c>
      <c r="AA311" s="25" t="s">
        <v>11</v>
      </c>
      <c r="AB311" s="25" t="s">
        <v>11</v>
      </c>
      <c r="AC311" s="25" t="s">
        <v>11</v>
      </c>
      <c r="AD311" s="25">
        <v>0</v>
      </c>
      <c r="AE311" s="25">
        <v>0</v>
      </c>
      <c r="AF311" s="25">
        <v>4172.93</v>
      </c>
      <c r="AG311" s="25" t="s">
        <v>5178</v>
      </c>
    </row>
    <row r="312" spans="1:33">
      <c r="A312" s="25" t="s">
        <v>3367</v>
      </c>
      <c r="B312" s="25" t="s">
        <v>3368</v>
      </c>
      <c r="C312" s="25" t="s">
        <v>1666</v>
      </c>
      <c r="D312" s="25" t="s">
        <v>11</v>
      </c>
      <c r="E312" s="25" t="s">
        <v>11</v>
      </c>
      <c r="F312" s="25" t="s">
        <v>11</v>
      </c>
      <c r="G312" s="25" t="s">
        <v>11</v>
      </c>
      <c r="H312" s="25" t="s">
        <v>3369</v>
      </c>
      <c r="I312" s="25" t="s">
        <v>11</v>
      </c>
      <c r="J312" s="25" t="s">
        <v>11</v>
      </c>
      <c r="K312" s="25" t="s">
        <v>11</v>
      </c>
      <c r="L312" s="25" t="s">
        <v>1721</v>
      </c>
      <c r="M312" s="25" t="s">
        <v>1808</v>
      </c>
      <c r="N312" s="25" t="s">
        <v>11</v>
      </c>
      <c r="O312" s="25" t="s">
        <v>11</v>
      </c>
      <c r="P312" s="25" t="s">
        <v>11</v>
      </c>
      <c r="Q312" s="25" t="s">
        <v>11</v>
      </c>
      <c r="R312" s="25" t="s">
        <v>11</v>
      </c>
      <c r="S312" s="25" t="s">
        <v>11</v>
      </c>
      <c r="T312" s="25" t="s">
        <v>2348</v>
      </c>
      <c r="U312" s="25" t="s">
        <v>1669</v>
      </c>
      <c r="V312" s="25" t="s">
        <v>11</v>
      </c>
      <c r="W312" s="25" t="s">
        <v>11</v>
      </c>
      <c r="X312" s="25">
        <v>0</v>
      </c>
      <c r="Y312" s="25" t="s">
        <v>11</v>
      </c>
      <c r="Z312" s="25" t="s">
        <v>1664</v>
      </c>
      <c r="AA312" s="25" t="s">
        <v>11</v>
      </c>
      <c r="AB312" s="25" t="s">
        <v>11</v>
      </c>
      <c r="AC312" s="25" t="s">
        <v>11</v>
      </c>
      <c r="AD312" s="25">
        <v>0</v>
      </c>
      <c r="AE312" s="25">
        <v>0</v>
      </c>
      <c r="AF312" s="25">
        <v>30500.12</v>
      </c>
      <c r="AG312" s="25" t="s">
        <v>5179</v>
      </c>
    </row>
    <row r="313" spans="1:33">
      <c r="A313" s="25" t="s">
        <v>3722</v>
      </c>
      <c r="B313" s="25" t="s">
        <v>3723</v>
      </c>
      <c r="C313" s="25" t="s">
        <v>1661</v>
      </c>
      <c r="D313" s="25" t="s">
        <v>11</v>
      </c>
      <c r="E313" s="25" t="s">
        <v>11</v>
      </c>
      <c r="F313" s="25" t="s">
        <v>11</v>
      </c>
      <c r="G313" s="25" t="s">
        <v>11</v>
      </c>
      <c r="H313" s="25" t="s">
        <v>3724</v>
      </c>
      <c r="I313" s="25" t="s">
        <v>1672</v>
      </c>
      <c r="J313" s="25" t="s">
        <v>11</v>
      </c>
      <c r="K313" s="25" t="s">
        <v>1760</v>
      </c>
      <c r="L313" s="25" t="s">
        <v>1721</v>
      </c>
      <c r="M313" s="25" t="s">
        <v>11</v>
      </c>
      <c r="N313" s="25" t="s">
        <v>11</v>
      </c>
      <c r="O313" s="25" t="s">
        <v>11</v>
      </c>
      <c r="P313" s="25" t="s">
        <v>3725</v>
      </c>
      <c r="Q313" s="25" t="s">
        <v>3724</v>
      </c>
      <c r="R313" s="25" t="s">
        <v>11</v>
      </c>
      <c r="S313" s="25" t="s">
        <v>11</v>
      </c>
      <c r="T313" s="25" t="s">
        <v>1742</v>
      </c>
      <c r="U313" s="25" t="s">
        <v>1687</v>
      </c>
      <c r="V313" s="25" t="s">
        <v>11</v>
      </c>
      <c r="W313" s="25" t="s">
        <v>11</v>
      </c>
      <c r="X313" s="25">
        <v>0</v>
      </c>
      <c r="Y313" s="25" t="s">
        <v>11</v>
      </c>
      <c r="Z313" s="25" t="s">
        <v>1664</v>
      </c>
      <c r="AA313" s="25" t="s">
        <v>11</v>
      </c>
      <c r="AB313" s="25" t="s">
        <v>11</v>
      </c>
      <c r="AC313" s="25" t="s">
        <v>11</v>
      </c>
      <c r="AD313" s="25">
        <v>0</v>
      </c>
      <c r="AE313" s="25">
        <v>0</v>
      </c>
      <c r="AF313" s="25">
        <v>720</v>
      </c>
      <c r="AG313" s="25" t="s">
        <v>5180</v>
      </c>
    </row>
    <row r="314" spans="1:33">
      <c r="A314" s="25" t="s">
        <v>3087</v>
      </c>
      <c r="B314" s="25" t="s">
        <v>3088</v>
      </c>
      <c r="C314" s="25" t="s">
        <v>1666</v>
      </c>
      <c r="D314" s="25" t="s">
        <v>11</v>
      </c>
      <c r="E314" s="25" t="s">
        <v>11</v>
      </c>
      <c r="F314" s="25" t="s">
        <v>3089</v>
      </c>
      <c r="G314" s="25" t="s">
        <v>116</v>
      </c>
      <c r="H314" s="25" t="s">
        <v>3090</v>
      </c>
      <c r="I314" s="25" t="s">
        <v>1691</v>
      </c>
      <c r="J314" s="25" t="s">
        <v>11</v>
      </c>
      <c r="K314" s="25" t="s">
        <v>1760</v>
      </c>
      <c r="L314" s="25" t="s">
        <v>1721</v>
      </c>
      <c r="M314" s="25" t="s">
        <v>11</v>
      </c>
      <c r="N314" s="25" t="s">
        <v>3091</v>
      </c>
      <c r="O314" s="25" t="s">
        <v>3090</v>
      </c>
      <c r="P314" s="25" t="s">
        <v>11</v>
      </c>
      <c r="Q314" s="25" t="s">
        <v>11</v>
      </c>
      <c r="R314" s="25" t="s">
        <v>11</v>
      </c>
      <c r="S314" s="25" t="s">
        <v>11</v>
      </c>
      <c r="T314" s="25" t="s">
        <v>1726</v>
      </c>
      <c r="U314" s="25" t="s">
        <v>14</v>
      </c>
      <c r="V314" s="25" t="s">
        <v>11</v>
      </c>
      <c r="W314" s="25" t="s">
        <v>11</v>
      </c>
      <c r="X314" s="25">
        <v>0</v>
      </c>
      <c r="Y314" s="25" t="s">
        <v>11</v>
      </c>
      <c r="Z314" s="25" t="s">
        <v>1664</v>
      </c>
      <c r="AA314" s="25" t="s">
        <v>11</v>
      </c>
      <c r="AB314" s="25" t="s">
        <v>11</v>
      </c>
      <c r="AC314" s="25" t="s">
        <v>11</v>
      </c>
      <c r="AD314" s="25">
        <v>0</v>
      </c>
      <c r="AE314" s="25">
        <v>0</v>
      </c>
      <c r="AF314" s="25">
        <v>3316</v>
      </c>
      <c r="AG314" s="25" t="s">
        <v>1162</v>
      </c>
    </row>
    <row r="315" spans="1:33">
      <c r="A315" s="25" t="s">
        <v>3737</v>
      </c>
      <c r="B315" s="25" t="s">
        <v>3738</v>
      </c>
      <c r="C315" s="25" t="s">
        <v>1661</v>
      </c>
      <c r="D315" s="25" t="s">
        <v>11</v>
      </c>
      <c r="E315" s="25" t="s">
        <v>11</v>
      </c>
      <c r="F315" s="25" t="s">
        <v>11</v>
      </c>
      <c r="G315" s="25" t="s">
        <v>11</v>
      </c>
      <c r="H315" s="25" t="s">
        <v>3739</v>
      </c>
      <c r="I315" s="25" t="s">
        <v>1672</v>
      </c>
      <c r="J315" s="25" t="s">
        <v>1721</v>
      </c>
      <c r="K315" s="25" t="s">
        <v>1782</v>
      </c>
      <c r="L315" s="25" t="s">
        <v>1721</v>
      </c>
      <c r="M315" s="25" t="s">
        <v>11</v>
      </c>
      <c r="N315" s="25" t="s">
        <v>11</v>
      </c>
      <c r="O315" s="25" t="s">
        <v>11</v>
      </c>
      <c r="P315" s="25" t="s">
        <v>11</v>
      </c>
      <c r="Q315" s="25" t="s">
        <v>11</v>
      </c>
      <c r="R315" s="25" t="s">
        <v>11</v>
      </c>
      <c r="S315" s="25" t="s">
        <v>11</v>
      </c>
      <c r="T315" s="25" t="s">
        <v>1726</v>
      </c>
      <c r="U315" s="25" t="s">
        <v>16</v>
      </c>
      <c r="V315" s="25" t="s">
        <v>11</v>
      </c>
      <c r="W315" s="25" t="s">
        <v>11</v>
      </c>
      <c r="X315" s="25">
        <v>0</v>
      </c>
      <c r="Y315" s="25" t="s">
        <v>11</v>
      </c>
      <c r="Z315" s="25" t="s">
        <v>1664</v>
      </c>
      <c r="AA315" s="25" t="s">
        <v>11</v>
      </c>
      <c r="AB315" s="25" t="s">
        <v>11</v>
      </c>
      <c r="AC315" s="25" t="s">
        <v>11</v>
      </c>
      <c r="AD315" s="25">
        <v>0</v>
      </c>
      <c r="AE315" s="25">
        <v>0</v>
      </c>
      <c r="AF315" s="25">
        <v>3316</v>
      </c>
      <c r="AG315" s="25" t="s">
        <v>1162</v>
      </c>
    </row>
    <row r="316" spans="1:33">
      <c r="A316" s="25" t="s">
        <v>3729</v>
      </c>
      <c r="B316" s="25" t="s">
        <v>3730</v>
      </c>
      <c r="C316" s="25" t="s">
        <v>1666</v>
      </c>
      <c r="D316" s="25" t="s">
        <v>11</v>
      </c>
      <c r="E316" s="25" t="s">
        <v>11</v>
      </c>
      <c r="F316" s="25" t="s">
        <v>3731</v>
      </c>
      <c r="G316" s="25" t="s">
        <v>1690</v>
      </c>
      <c r="H316" s="25" t="s">
        <v>3732</v>
      </c>
      <c r="I316" s="25" t="s">
        <v>1672</v>
      </c>
      <c r="J316" s="25" t="s">
        <v>1721</v>
      </c>
      <c r="K316" s="25" t="s">
        <v>1676</v>
      </c>
      <c r="L316" s="25" t="s">
        <v>1721</v>
      </c>
      <c r="M316" s="25" t="s">
        <v>11</v>
      </c>
      <c r="N316" s="25" t="s">
        <v>11</v>
      </c>
      <c r="O316" s="25" t="s">
        <v>11</v>
      </c>
      <c r="P316" s="25" t="s">
        <v>11</v>
      </c>
      <c r="Q316" s="25" t="s">
        <v>3732</v>
      </c>
      <c r="R316" s="25" t="s">
        <v>11</v>
      </c>
      <c r="S316" s="25" t="s">
        <v>11</v>
      </c>
      <c r="T316" s="25" t="s">
        <v>1946</v>
      </c>
      <c r="U316" s="25" t="s">
        <v>1686</v>
      </c>
      <c r="V316" s="25" t="s">
        <v>11</v>
      </c>
      <c r="W316" s="25" t="s">
        <v>11</v>
      </c>
      <c r="X316" s="25">
        <v>0</v>
      </c>
      <c r="Y316" s="25" t="s">
        <v>11</v>
      </c>
      <c r="Z316" s="25" t="s">
        <v>1664</v>
      </c>
      <c r="AA316" s="25" t="s">
        <v>11</v>
      </c>
      <c r="AB316" s="25" t="s">
        <v>11</v>
      </c>
      <c r="AC316" s="25" t="s">
        <v>11</v>
      </c>
      <c r="AD316" s="25">
        <v>0</v>
      </c>
      <c r="AE316" s="25">
        <v>0</v>
      </c>
      <c r="AF316" s="25">
        <v>50838</v>
      </c>
      <c r="AG316" s="25" t="s">
        <v>5181</v>
      </c>
    </row>
    <row r="317" spans="1:33">
      <c r="A317" s="25" t="s">
        <v>2096</v>
      </c>
      <c r="B317" s="25" t="s">
        <v>2097</v>
      </c>
      <c r="C317" s="25" t="s">
        <v>1661</v>
      </c>
      <c r="D317" s="25" t="s">
        <v>11</v>
      </c>
      <c r="E317" s="25" t="s">
        <v>11</v>
      </c>
      <c r="F317" s="25" t="s">
        <v>11</v>
      </c>
      <c r="G317" s="25" t="s">
        <v>11</v>
      </c>
      <c r="H317" s="25" t="s">
        <v>2091</v>
      </c>
      <c r="I317" s="25" t="s">
        <v>11</v>
      </c>
      <c r="J317" s="25" t="s">
        <v>11</v>
      </c>
      <c r="K317" s="25" t="s">
        <v>11</v>
      </c>
      <c r="L317" s="25" t="s">
        <v>1721</v>
      </c>
      <c r="M317" s="25" t="s">
        <v>11</v>
      </c>
      <c r="N317" s="25" t="s">
        <v>11</v>
      </c>
      <c r="O317" s="25" t="s">
        <v>11</v>
      </c>
      <c r="P317" s="25" t="s">
        <v>11</v>
      </c>
      <c r="Q317" s="25" t="s">
        <v>11</v>
      </c>
      <c r="R317" s="25" t="s">
        <v>11</v>
      </c>
      <c r="S317" s="25" t="s">
        <v>11</v>
      </c>
      <c r="T317" s="25" t="s">
        <v>2098</v>
      </c>
      <c r="U317" s="25" t="s">
        <v>18</v>
      </c>
      <c r="V317" s="25" t="s">
        <v>11</v>
      </c>
      <c r="W317" s="25" t="s">
        <v>11</v>
      </c>
      <c r="X317" s="25">
        <v>0</v>
      </c>
      <c r="Y317" s="25" t="s">
        <v>11</v>
      </c>
      <c r="Z317" s="25" t="s">
        <v>1809</v>
      </c>
      <c r="AA317" s="25" t="s">
        <v>1950</v>
      </c>
      <c r="AB317" s="25" t="s">
        <v>2051</v>
      </c>
      <c r="AC317" s="25" t="s">
        <v>2099</v>
      </c>
      <c r="AD317" s="25">
        <v>0</v>
      </c>
      <c r="AE317" s="25">
        <v>0</v>
      </c>
      <c r="AF317" s="25">
        <v>0</v>
      </c>
      <c r="AG317" s="25" t="s">
        <v>7</v>
      </c>
    </row>
    <row r="318" spans="1:33">
      <c r="A318" s="25" t="s">
        <v>3309</v>
      </c>
      <c r="B318" s="25" t="s">
        <v>3310</v>
      </c>
      <c r="C318" s="25" t="s">
        <v>1661</v>
      </c>
      <c r="D318" s="25" t="s">
        <v>11</v>
      </c>
      <c r="E318" s="25" t="s">
        <v>11</v>
      </c>
      <c r="F318" s="25" t="s">
        <v>11</v>
      </c>
      <c r="G318" s="25" t="s">
        <v>11</v>
      </c>
      <c r="H318" s="25" t="s">
        <v>3311</v>
      </c>
      <c r="I318" s="25" t="s">
        <v>1672</v>
      </c>
      <c r="J318" s="25" t="s">
        <v>11</v>
      </c>
      <c r="K318" s="25" t="s">
        <v>1683</v>
      </c>
      <c r="L318" s="25" t="s">
        <v>1721</v>
      </c>
      <c r="M318" s="25" t="s">
        <v>11</v>
      </c>
      <c r="N318" s="25" t="s">
        <v>11</v>
      </c>
      <c r="O318" s="25" t="s">
        <v>11</v>
      </c>
      <c r="P318" s="25" t="s">
        <v>11</v>
      </c>
      <c r="Q318" s="25" t="s">
        <v>3311</v>
      </c>
      <c r="R318" s="25" t="s">
        <v>11</v>
      </c>
      <c r="S318" s="25" t="s">
        <v>11</v>
      </c>
      <c r="T318" s="25" t="s">
        <v>1726</v>
      </c>
      <c r="U318" s="25" t="s">
        <v>12</v>
      </c>
      <c r="V318" s="25" t="s">
        <v>1663</v>
      </c>
      <c r="W318" s="25" t="s">
        <v>11</v>
      </c>
      <c r="X318" s="25">
        <v>0</v>
      </c>
      <c r="Y318" s="25" t="s">
        <v>11</v>
      </c>
      <c r="Z318" s="25" t="s">
        <v>1664</v>
      </c>
      <c r="AA318" s="25" t="s">
        <v>11</v>
      </c>
      <c r="AB318" s="25" t="s">
        <v>11</v>
      </c>
      <c r="AC318" s="25" t="s">
        <v>11</v>
      </c>
      <c r="AD318" s="25">
        <v>560</v>
      </c>
      <c r="AE318" s="25">
        <v>0</v>
      </c>
      <c r="AF318" s="25">
        <v>3108.75</v>
      </c>
      <c r="AG318" s="25" t="s">
        <v>3789</v>
      </c>
    </row>
    <row r="319" spans="1:33">
      <c r="A319" s="25" t="s">
        <v>2401</v>
      </c>
      <c r="B319" s="25" t="s">
        <v>2402</v>
      </c>
      <c r="C319" s="25" t="s">
        <v>1661</v>
      </c>
      <c r="D319" s="25" t="s">
        <v>11</v>
      </c>
      <c r="E319" s="25" t="s">
        <v>11</v>
      </c>
      <c r="F319" s="25" t="s">
        <v>11</v>
      </c>
      <c r="G319" s="25" t="s">
        <v>11</v>
      </c>
      <c r="H319" s="25" t="s">
        <v>2403</v>
      </c>
      <c r="I319" s="25" t="s">
        <v>11</v>
      </c>
      <c r="J319" s="25" t="s">
        <v>11</v>
      </c>
      <c r="K319" s="25" t="s">
        <v>11</v>
      </c>
      <c r="L319" s="25" t="s">
        <v>1721</v>
      </c>
      <c r="M319" s="25" t="s">
        <v>11</v>
      </c>
      <c r="N319" s="25" t="s">
        <v>11</v>
      </c>
      <c r="O319" s="25" t="s">
        <v>11</v>
      </c>
      <c r="P319" s="25" t="s">
        <v>11</v>
      </c>
      <c r="Q319" s="25" t="s">
        <v>11</v>
      </c>
      <c r="R319" s="25" t="s">
        <v>11</v>
      </c>
      <c r="S319" s="25" t="s">
        <v>11</v>
      </c>
      <c r="T319" s="25" t="s">
        <v>2336</v>
      </c>
      <c r="U319" s="25" t="s">
        <v>15</v>
      </c>
      <c r="V319" s="25" t="s">
        <v>11</v>
      </c>
      <c r="W319" s="25" t="s">
        <v>11</v>
      </c>
      <c r="X319" s="25">
        <v>0</v>
      </c>
      <c r="Y319" s="25" t="s">
        <v>11</v>
      </c>
      <c r="Z319" s="25" t="s">
        <v>1809</v>
      </c>
      <c r="AA319" s="25" t="s">
        <v>2404</v>
      </c>
      <c r="AB319" s="25" t="s">
        <v>1811</v>
      </c>
      <c r="AC319" s="25" t="s">
        <v>11</v>
      </c>
      <c r="AD319" s="25">
        <v>0</v>
      </c>
      <c r="AE319" s="25">
        <v>0</v>
      </c>
      <c r="AF319" s="25">
        <v>0</v>
      </c>
      <c r="AG319" s="25" t="s">
        <v>7</v>
      </c>
    </row>
    <row r="320" spans="1:33">
      <c r="A320" s="25" t="s">
        <v>2772</v>
      </c>
      <c r="B320" s="25" t="s">
        <v>2773</v>
      </c>
      <c r="C320" s="25" t="s">
        <v>1661</v>
      </c>
      <c r="D320" s="25" t="s">
        <v>11</v>
      </c>
      <c r="E320" s="25" t="s">
        <v>11</v>
      </c>
      <c r="F320" s="25" t="s">
        <v>2774</v>
      </c>
      <c r="G320" s="25" t="s">
        <v>1688</v>
      </c>
      <c r="H320" s="25" t="s">
        <v>2775</v>
      </c>
      <c r="I320" s="25" t="s">
        <v>1678</v>
      </c>
      <c r="J320" s="25" t="s">
        <v>1721</v>
      </c>
      <c r="K320" s="25" t="s">
        <v>1747</v>
      </c>
      <c r="L320" s="25" t="s">
        <v>1721</v>
      </c>
      <c r="M320" s="25" t="s">
        <v>11</v>
      </c>
      <c r="N320" s="25" t="s">
        <v>11</v>
      </c>
      <c r="O320" s="25" t="s">
        <v>11</v>
      </c>
      <c r="P320" s="25" t="s">
        <v>11</v>
      </c>
      <c r="Q320" s="25" t="s">
        <v>2775</v>
      </c>
      <c r="R320" s="25" t="s">
        <v>11</v>
      </c>
      <c r="S320" s="25" t="s">
        <v>11</v>
      </c>
      <c r="T320" s="25" t="s">
        <v>2043</v>
      </c>
      <c r="U320" s="25" t="s">
        <v>10</v>
      </c>
      <c r="V320" s="25" t="s">
        <v>1663</v>
      </c>
      <c r="W320" s="25" t="s">
        <v>11</v>
      </c>
      <c r="X320" s="25">
        <v>0</v>
      </c>
      <c r="Y320" s="25" t="s">
        <v>11</v>
      </c>
      <c r="Z320" s="25" t="s">
        <v>1664</v>
      </c>
      <c r="AA320" s="25" t="s">
        <v>11</v>
      </c>
      <c r="AB320" s="25" t="s">
        <v>11</v>
      </c>
      <c r="AC320" s="25" t="s">
        <v>11</v>
      </c>
      <c r="AD320" s="25">
        <v>280</v>
      </c>
      <c r="AE320" s="25">
        <v>0</v>
      </c>
      <c r="AF320" s="25">
        <v>1880</v>
      </c>
      <c r="AG320" s="25" t="s">
        <v>1665</v>
      </c>
    </row>
    <row r="321" spans="1:33">
      <c r="A321" s="25" t="s">
        <v>3397</v>
      </c>
      <c r="B321" s="25" t="s">
        <v>3398</v>
      </c>
      <c r="C321" s="25" t="s">
        <v>1661</v>
      </c>
      <c r="D321" s="25" t="s">
        <v>11</v>
      </c>
      <c r="E321" s="25" t="s">
        <v>11</v>
      </c>
      <c r="F321" s="25" t="s">
        <v>11</v>
      </c>
      <c r="G321" s="25" t="s">
        <v>11</v>
      </c>
      <c r="H321" s="25" t="s">
        <v>3396</v>
      </c>
      <c r="I321" s="25" t="s">
        <v>1691</v>
      </c>
      <c r="J321" s="25" t="s">
        <v>11</v>
      </c>
      <c r="K321" s="25" t="s">
        <v>1683</v>
      </c>
      <c r="L321" s="25" t="s">
        <v>1721</v>
      </c>
      <c r="M321" s="25" t="s">
        <v>11</v>
      </c>
      <c r="N321" s="25" t="s">
        <v>11</v>
      </c>
      <c r="O321" s="25" t="s">
        <v>11</v>
      </c>
      <c r="P321" s="25" t="s">
        <v>11</v>
      </c>
      <c r="Q321" s="25" t="s">
        <v>3396</v>
      </c>
      <c r="R321" s="25" t="s">
        <v>11</v>
      </c>
      <c r="S321" s="25" t="s">
        <v>11</v>
      </c>
      <c r="T321" s="25" t="s">
        <v>1737</v>
      </c>
      <c r="U321" s="25" t="s">
        <v>1687</v>
      </c>
      <c r="V321" s="25" t="s">
        <v>11</v>
      </c>
      <c r="W321" s="25" t="s">
        <v>11</v>
      </c>
      <c r="X321" s="25">
        <v>0</v>
      </c>
      <c r="Y321" s="25" t="s">
        <v>11</v>
      </c>
      <c r="Z321" s="25" t="s">
        <v>1664</v>
      </c>
      <c r="AA321" s="25" t="s">
        <v>11</v>
      </c>
      <c r="AB321" s="25" t="s">
        <v>11</v>
      </c>
      <c r="AC321" s="25" t="s">
        <v>11</v>
      </c>
      <c r="AD321" s="25">
        <v>230</v>
      </c>
      <c r="AE321" s="25">
        <v>0</v>
      </c>
      <c r="AF321" s="25">
        <v>760</v>
      </c>
      <c r="AG321" s="25" t="s">
        <v>1762</v>
      </c>
    </row>
    <row r="322" spans="1:33">
      <c r="A322" s="25" t="s">
        <v>3867</v>
      </c>
      <c r="B322" s="25" t="s">
        <v>3868</v>
      </c>
      <c r="C322" s="25" t="s">
        <v>1661</v>
      </c>
      <c r="D322" s="25" t="s">
        <v>11</v>
      </c>
      <c r="E322" s="25" t="s">
        <v>11</v>
      </c>
      <c r="F322" s="25" t="s">
        <v>3869</v>
      </c>
      <c r="G322" s="25" t="s">
        <v>1693</v>
      </c>
      <c r="H322" s="25" t="s">
        <v>3870</v>
      </c>
      <c r="I322" s="25" t="s">
        <v>1691</v>
      </c>
      <c r="J322" s="25" t="s">
        <v>11</v>
      </c>
      <c r="K322" s="25" t="s">
        <v>1760</v>
      </c>
      <c r="L322" s="25" t="s">
        <v>1721</v>
      </c>
      <c r="M322" s="25" t="s">
        <v>11</v>
      </c>
      <c r="N322" s="25" t="s">
        <v>11</v>
      </c>
      <c r="O322" s="25" t="s">
        <v>11</v>
      </c>
      <c r="P322" s="25" t="s">
        <v>11</v>
      </c>
      <c r="Q322" s="25" t="s">
        <v>3870</v>
      </c>
      <c r="R322" s="25" t="s">
        <v>11</v>
      </c>
      <c r="S322" s="25" t="s">
        <v>11</v>
      </c>
      <c r="T322" s="25" t="s">
        <v>3871</v>
      </c>
      <c r="U322" s="25" t="s">
        <v>1669</v>
      </c>
      <c r="V322" s="25" t="s">
        <v>11</v>
      </c>
      <c r="W322" s="25" t="s">
        <v>11</v>
      </c>
      <c r="X322" s="25">
        <v>0</v>
      </c>
      <c r="Y322" s="25" t="s">
        <v>11</v>
      </c>
      <c r="Z322" s="25" t="s">
        <v>1664</v>
      </c>
      <c r="AA322" s="25" t="s">
        <v>11</v>
      </c>
      <c r="AB322" s="25" t="s">
        <v>11</v>
      </c>
      <c r="AC322" s="25" t="s">
        <v>11</v>
      </c>
      <c r="AD322" s="25">
        <v>0</v>
      </c>
      <c r="AE322" s="25">
        <v>0</v>
      </c>
      <c r="AF322" s="25">
        <v>720</v>
      </c>
      <c r="AG322" s="25" t="s">
        <v>5180</v>
      </c>
    </row>
    <row r="323" spans="1:33">
      <c r="A323" s="25" t="s">
        <v>5182</v>
      </c>
      <c r="B323" s="25" t="s">
        <v>5183</v>
      </c>
      <c r="C323" s="25" t="s">
        <v>1666</v>
      </c>
      <c r="D323" s="25" t="s">
        <v>11</v>
      </c>
      <c r="E323" s="25" t="s">
        <v>11</v>
      </c>
      <c r="F323" s="25" t="s">
        <v>11</v>
      </c>
      <c r="G323" s="25" t="s">
        <v>11</v>
      </c>
      <c r="H323" s="25" t="s">
        <v>5184</v>
      </c>
      <c r="I323" s="25" t="s">
        <v>1672</v>
      </c>
      <c r="J323" s="25" t="s">
        <v>11</v>
      </c>
      <c r="K323" s="25" t="s">
        <v>4833</v>
      </c>
      <c r="L323" s="25" t="s">
        <v>1721</v>
      </c>
      <c r="M323" s="25" t="s">
        <v>11</v>
      </c>
      <c r="N323" s="25" t="s">
        <v>11</v>
      </c>
      <c r="O323" s="25" t="s">
        <v>11</v>
      </c>
      <c r="P323" s="25" t="s">
        <v>11</v>
      </c>
      <c r="Q323" s="25" t="s">
        <v>11</v>
      </c>
      <c r="R323" s="25" t="s">
        <v>11</v>
      </c>
      <c r="S323" s="25" t="s">
        <v>11</v>
      </c>
      <c r="T323" s="25" t="s">
        <v>1755</v>
      </c>
      <c r="U323" s="25" t="s">
        <v>1687</v>
      </c>
      <c r="V323" s="25" t="s">
        <v>11</v>
      </c>
      <c r="W323" s="25" t="s">
        <v>11</v>
      </c>
      <c r="X323" s="25">
        <v>0</v>
      </c>
      <c r="Y323" s="25" t="s">
        <v>11</v>
      </c>
      <c r="Z323" s="25" t="s">
        <v>1664</v>
      </c>
      <c r="AA323" s="25" t="s">
        <v>11</v>
      </c>
      <c r="AB323" s="25" t="s">
        <v>11</v>
      </c>
      <c r="AC323" s="25" t="s">
        <v>11</v>
      </c>
      <c r="AD323" s="25">
        <v>230</v>
      </c>
      <c r="AE323" s="25">
        <v>0</v>
      </c>
      <c r="AF323" s="25">
        <v>4085</v>
      </c>
      <c r="AG323" s="25" t="s">
        <v>5086</v>
      </c>
    </row>
    <row r="324" spans="1:33">
      <c r="A324" s="25" t="s">
        <v>3496</v>
      </c>
      <c r="B324" s="25" t="s">
        <v>3497</v>
      </c>
      <c r="C324" s="25" t="s">
        <v>1666</v>
      </c>
      <c r="D324" s="25" t="s">
        <v>11</v>
      </c>
      <c r="E324" s="25" t="s">
        <v>11</v>
      </c>
      <c r="F324" s="25" t="s">
        <v>11</v>
      </c>
      <c r="G324" s="25" t="s">
        <v>11</v>
      </c>
      <c r="H324" s="25" t="s">
        <v>3498</v>
      </c>
      <c r="I324" s="25" t="s">
        <v>1667</v>
      </c>
      <c r="J324" s="25" t="s">
        <v>11</v>
      </c>
      <c r="K324" s="25" t="s">
        <v>3499</v>
      </c>
      <c r="L324" s="25" t="s">
        <v>1347</v>
      </c>
      <c r="M324" s="25" t="s">
        <v>11</v>
      </c>
      <c r="N324" s="25" t="s">
        <v>11</v>
      </c>
      <c r="O324" s="25" t="s">
        <v>11</v>
      </c>
      <c r="P324" s="25" t="s">
        <v>11</v>
      </c>
      <c r="Q324" s="25" t="s">
        <v>11</v>
      </c>
      <c r="R324" s="25" t="s">
        <v>11</v>
      </c>
      <c r="S324" s="25" t="s">
        <v>11</v>
      </c>
      <c r="T324" s="25" t="s">
        <v>2043</v>
      </c>
      <c r="U324" s="25" t="s">
        <v>13</v>
      </c>
      <c r="V324" s="25" t="s">
        <v>11</v>
      </c>
      <c r="W324" s="25" t="s">
        <v>11</v>
      </c>
      <c r="X324" s="25">
        <v>0</v>
      </c>
      <c r="Y324" s="25" t="s">
        <v>11</v>
      </c>
      <c r="Z324" s="25" t="s">
        <v>1664</v>
      </c>
      <c r="AA324" s="25" t="s">
        <v>11</v>
      </c>
      <c r="AB324" s="25" t="s">
        <v>11</v>
      </c>
      <c r="AC324" s="25" t="s">
        <v>11</v>
      </c>
      <c r="AD324" s="25">
        <v>280</v>
      </c>
      <c r="AE324" s="25">
        <v>0</v>
      </c>
      <c r="AF324" s="25">
        <v>51010.36</v>
      </c>
      <c r="AG324" s="25" t="s">
        <v>5185</v>
      </c>
    </row>
    <row r="325" spans="1:33">
      <c r="A325" s="25" t="s">
        <v>3674</v>
      </c>
      <c r="B325" s="25" t="s">
        <v>3675</v>
      </c>
      <c r="C325" s="25" t="s">
        <v>1661</v>
      </c>
      <c r="D325" s="25" t="s">
        <v>11</v>
      </c>
      <c r="E325" s="25" t="s">
        <v>11</v>
      </c>
      <c r="F325" s="25" t="s">
        <v>11</v>
      </c>
      <c r="G325" s="25" t="s">
        <v>11</v>
      </c>
      <c r="H325" s="25" t="s">
        <v>3676</v>
      </c>
      <c r="I325" s="25" t="s">
        <v>11</v>
      </c>
      <c r="J325" s="25" t="s">
        <v>11</v>
      </c>
      <c r="K325" s="25" t="s">
        <v>3294</v>
      </c>
      <c r="L325" s="25" t="s">
        <v>1721</v>
      </c>
      <c r="M325" s="25" t="s">
        <v>11</v>
      </c>
      <c r="N325" s="25" t="s">
        <v>11</v>
      </c>
      <c r="O325" s="25" t="s">
        <v>11</v>
      </c>
      <c r="P325" s="25" t="s">
        <v>11</v>
      </c>
      <c r="Q325" s="25" t="s">
        <v>11</v>
      </c>
      <c r="R325" s="25" t="s">
        <v>11</v>
      </c>
      <c r="S325" s="25" t="s">
        <v>11</v>
      </c>
      <c r="T325" s="25" t="s">
        <v>1766</v>
      </c>
      <c r="U325" s="25" t="s">
        <v>10</v>
      </c>
      <c r="V325" s="25" t="s">
        <v>11</v>
      </c>
      <c r="W325" s="25" t="s">
        <v>11</v>
      </c>
      <c r="X325" s="25">
        <v>0</v>
      </c>
      <c r="Y325" s="25" t="s">
        <v>11</v>
      </c>
      <c r="Z325" s="25" t="s">
        <v>1664</v>
      </c>
      <c r="AA325" s="25" t="s">
        <v>11</v>
      </c>
      <c r="AB325" s="25" t="s">
        <v>11</v>
      </c>
      <c r="AC325" s="25" t="s">
        <v>11</v>
      </c>
      <c r="AD325" s="25">
        <v>0</v>
      </c>
      <c r="AE325" s="25">
        <v>0</v>
      </c>
      <c r="AF325" s="25">
        <v>15750.19</v>
      </c>
      <c r="AG325" s="25" t="s">
        <v>5186</v>
      </c>
    </row>
    <row r="326" spans="1:33">
      <c r="A326" s="25" t="s">
        <v>3785</v>
      </c>
      <c r="B326" s="25" t="s">
        <v>3786</v>
      </c>
      <c r="C326" s="25" t="s">
        <v>1666</v>
      </c>
      <c r="D326" s="25" t="s">
        <v>11</v>
      </c>
      <c r="E326" s="25" t="s">
        <v>11</v>
      </c>
      <c r="F326" s="25" t="s">
        <v>3787</v>
      </c>
      <c r="G326" s="25" t="s">
        <v>1730</v>
      </c>
      <c r="H326" s="25" t="s">
        <v>3788</v>
      </c>
      <c r="I326" s="25" t="s">
        <v>1678</v>
      </c>
      <c r="J326" s="25" t="s">
        <v>11</v>
      </c>
      <c r="K326" s="25" t="s">
        <v>1683</v>
      </c>
      <c r="L326" s="25" t="s">
        <v>1721</v>
      </c>
      <c r="M326" s="25" t="s">
        <v>11</v>
      </c>
      <c r="N326" s="25" t="s">
        <v>11</v>
      </c>
      <c r="O326" s="25" t="s">
        <v>11</v>
      </c>
      <c r="P326" s="25" t="s">
        <v>11</v>
      </c>
      <c r="Q326" s="25" t="s">
        <v>11</v>
      </c>
      <c r="R326" s="25" t="s">
        <v>11</v>
      </c>
      <c r="S326" s="25" t="s">
        <v>11</v>
      </c>
      <c r="T326" s="25" t="s">
        <v>1766</v>
      </c>
      <c r="U326" s="25" t="s">
        <v>10</v>
      </c>
      <c r="V326" s="25" t="s">
        <v>11</v>
      </c>
      <c r="W326" s="25" t="s">
        <v>11</v>
      </c>
      <c r="X326" s="25">
        <v>0</v>
      </c>
      <c r="Y326" s="25" t="s">
        <v>11</v>
      </c>
      <c r="Z326" s="25" t="s">
        <v>1664</v>
      </c>
      <c r="AA326" s="25" t="s">
        <v>11</v>
      </c>
      <c r="AB326" s="25" t="s">
        <v>11</v>
      </c>
      <c r="AC326" s="25" t="s">
        <v>11</v>
      </c>
      <c r="AD326" s="25">
        <v>560</v>
      </c>
      <c r="AE326" s="25">
        <v>0</v>
      </c>
      <c r="AF326" s="25">
        <v>2556.08</v>
      </c>
      <c r="AG326" s="25" t="s">
        <v>5187</v>
      </c>
    </row>
    <row r="327" spans="1:33">
      <c r="A327" s="25" t="s">
        <v>5188</v>
      </c>
      <c r="B327" s="25" t="s">
        <v>5189</v>
      </c>
      <c r="C327" s="25" t="s">
        <v>1661</v>
      </c>
      <c r="D327" s="25" t="s">
        <v>11</v>
      </c>
      <c r="E327" s="25" t="s">
        <v>11</v>
      </c>
      <c r="F327" s="25" t="s">
        <v>11</v>
      </c>
      <c r="G327" s="25" t="s">
        <v>11</v>
      </c>
      <c r="H327" s="25" t="s">
        <v>5167</v>
      </c>
      <c r="I327" s="25" t="s">
        <v>1803</v>
      </c>
      <c r="J327" s="25" t="s">
        <v>11</v>
      </c>
      <c r="K327" s="25" t="s">
        <v>4928</v>
      </c>
      <c r="L327" s="25" t="s">
        <v>1721</v>
      </c>
      <c r="M327" s="25" t="s">
        <v>11</v>
      </c>
      <c r="N327" s="25" t="s">
        <v>11</v>
      </c>
      <c r="O327" s="25" t="s">
        <v>11</v>
      </c>
      <c r="P327" s="25" t="s">
        <v>5168</v>
      </c>
      <c r="Q327" s="25" t="s">
        <v>5167</v>
      </c>
      <c r="R327" s="25" t="s">
        <v>11</v>
      </c>
      <c r="S327" s="25" t="s">
        <v>11</v>
      </c>
      <c r="T327" s="25" t="s">
        <v>4616</v>
      </c>
      <c r="U327" s="25" t="s">
        <v>15</v>
      </c>
      <c r="V327" s="25" t="s">
        <v>1671</v>
      </c>
      <c r="W327" s="25" t="s">
        <v>11</v>
      </c>
      <c r="X327" s="25">
        <v>0</v>
      </c>
      <c r="Y327" s="25" t="s">
        <v>11</v>
      </c>
      <c r="Z327" s="25" t="s">
        <v>1664</v>
      </c>
      <c r="AA327" s="25" t="s">
        <v>11</v>
      </c>
      <c r="AB327" s="25" t="s">
        <v>11</v>
      </c>
      <c r="AC327" s="25" t="s">
        <v>11</v>
      </c>
      <c r="AD327" s="25">
        <v>0</v>
      </c>
      <c r="AE327" s="25">
        <v>0</v>
      </c>
      <c r="AF327" s="25">
        <v>0</v>
      </c>
      <c r="AG327" s="25" t="s">
        <v>7</v>
      </c>
    </row>
    <row r="328" spans="1:33">
      <c r="A328" s="25" t="s">
        <v>2247</v>
      </c>
      <c r="B328" s="25" t="s">
        <v>2248</v>
      </c>
      <c r="C328" s="25" t="s">
        <v>1661</v>
      </c>
      <c r="D328" s="25" t="s">
        <v>11</v>
      </c>
      <c r="E328" s="25" t="s">
        <v>11</v>
      </c>
      <c r="F328" s="25" t="s">
        <v>11</v>
      </c>
      <c r="G328" s="25" t="s">
        <v>11</v>
      </c>
      <c r="H328" s="25" t="s">
        <v>2249</v>
      </c>
      <c r="I328" s="25" t="s">
        <v>11</v>
      </c>
      <c r="J328" s="25" t="s">
        <v>11</v>
      </c>
      <c r="K328" s="25" t="s">
        <v>11</v>
      </c>
      <c r="L328" s="25" t="s">
        <v>1721</v>
      </c>
      <c r="M328" s="25" t="s">
        <v>11</v>
      </c>
      <c r="N328" s="25" t="s">
        <v>11</v>
      </c>
      <c r="O328" s="25" t="s">
        <v>11</v>
      </c>
      <c r="P328" s="25" t="s">
        <v>11</v>
      </c>
      <c r="Q328" s="25" t="s">
        <v>11</v>
      </c>
      <c r="R328" s="25" t="s">
        <v>11</v>
      </c>
      <c r="S328" s="25" t="s">
        <v>11</v>
      </c>
      <c r="T328" s="25" t="s">
        <v>1766</v>
      </c>
      <c r="U328" s="25" t="s">
        <v>15</v>
      </c>
      <c r="V328" s="25" t="s">
        <v>11</v>
      </c>
      <c r="W328" s="25" t="s">
        <v>11</v>
      </c>
      <c r="X328" s="25">
        <v>0</v>
      </c>
      <c r="Y328" s="25" t="s">
        <v>11</v>
      </c>
      <c r="Z328" s="25" t="s">
        <v>1664</v>
      </c>
      <c r="AA328" s="25" t="s">
        <v>11</v>
      </c>
      <c r="AB328" s="25" t="s">
        <v>11</v>
      </c>
      <c r="AC328" s="25" t="s">
        <v>11</v>
      </c>
      <c r="AD328" s="25">
        <v>0</v>
      </c>
      <c r="AE328" s="25">
        <v>0</v>
      </c>
      <c r="AF328" s="25">
        <v>4025</v>
      </c>
      <c r="AG328" s="25" t="s">
        <v>5190</v>
      </c>
    </row>
    <row r="329" spans="1:33">
      <c r="A329" s="25" t="s">
        <v>2769</v>
      </c>
      <c r="B329" s="25" t="s">
        <v>2770</v>
      </c>
      <c r="C329" s="25" t="s">
        <v>1666</v>
      </c>
      <c r="D329" s="25" t="s">
        <v>11</v>
      </c>
      <c r="E329" s="25" t="s">
        <v>11</v>
      </c>
      <c r="F329" s="25" t="s">
        <v>11</v>
      </c>
      <c r="G329" s="25" t="s">
        <v>11</v>
      </c>
      <c r="H329" s="25" t="s">
        <v>2771</v>
      </c>
      <c r="I329" s="25" t="s">
        <v>11</v>
      </c>
      <c r="J329" s="25" t="s">
        <v>11</v>
      </c>
      <c r="K329" s="25" t="s">
        <v>11</v>
      </c>
      <c r="L329" s="25" t="s">
        <v>1721</v>
      </c>
      <c r="M329" s="25" t="s">
        <v>11</v>
      </c>
      <c r="N329" s="25" t="s">
        <v>11</v>
      </c>
      <c r="O329" s="25" t="s">
        <v>11</v>
      </c>
      <c r="P329" s="25" t="s">
        <v>11</v>
      </c>
      <c r="Q329" s="25" t="s">
        <v>11</v>
      </c>
      <c r="R329" s="25" t="s">
        <v>11</v>
      </c>
      <c r="S329" s="25" t="s">
        <v>11</v>
      </c>
      <c r="T329" s="25" t="s">
        <v>2591</v>
      </c>
      <c r="U329" s="25" t="s">
        <v>14</v>
      </c>
      <c r="V329" s="25" t="s">
        <v>11</v>
      </c>
      <c r="W329" s="25" t="s">
        <v>11</v>
      </c>
      <c r="X329" s="25">
        <v>0</v>
      </c>
      <c r="Y329" s="25" t="s">
        <v>11</v>
      </c>
      <c r="Z329" s="25" t="s">
        <v>1664</v>
      </c>
      <c r="AA329" s="25" t="s">
        <v>11</v>
      </c>
      <c r="AB329" s="25" t="s">
        <v>11</v>
      </c>
      <c r="AC329" s="25" t="s">
        <v>11</v>
      </c>
      <c r="AD329" s="25">
        <v>0</v>
      </c>
      <c r="AE329" s="25">
        <v>0</v>
      </c>
      <c r="AF329" s="25">
        <v>15758.5</v>
      </c>
      <c r="AG329" s="25" t="s">
        <v>5072</v>
      </c>
    </row>
    <row r="330" spans="1:33">
      <c r="A330" s="25" t="s">
        <v>2333</v>
      </c>
      <c r="B330" s="25" t="s">
        <v>2334</v>
      </c>
      <c r="C330" s="25" t="s">
        <v>1666</v>
      </c>
      <c r="D330" s="25" t="s">
        <v>11</v>
      </c>
      <c r="E330" s="25" t="s">
        <v>11</v>
      </c>
      <c r="F330" s="25" t="s">
        <v>11</v>
      </c>
      <c r="G330" s="25" t="s">
        <v>11</v>
      </c>
      <c r="H330" s="25" t="s">
        <v>2335</v>
      </c>
      <c r="I330" s="25" t="s">
        <v>11</v>
      </c>
      <c r="J330" s="25" t="s">
        <v>11</v>
      </c>
      <c r="K330" s="25" t="s">
        <v>11</v>
      </c>
      <c r="L330" s="25" t="s">
        <v>1721</v>
      </c>
      <c r="M330" s="25" t="s">
        <v>11</v>
      </c>
      <c r="N330" s="25" t="s">
        <v>11</v>
      </c>
      <c r="O330" s="25" t="s">
        <v>11</v>
      </c>
      <c r="P330" s="25" t="s">
        <v>11</v>
      </c>
      <c r="Q330" s="25" t="s">
        <v>11</v>
      </c>
      <c r="R330" s="25" t="s">
        <v>11</v>
      </c>
      <c r="S330" s="25" t="s">
        <v>11</v>
      </c>
      <c r="T330" s="25" t="s">
        <v>2336</v>
      </c>
      <c r="U330" s="25" t="s">
        <v>16</v>
      </c>
      <c r="V330" s="25" t="s">
        <v>11</v>
      </c>
      <c r="W330" s="25" t="s">
        <v>11</v>
      </c>
      <c r="X330" s="25">
        <v>0</v>
      </c>
      <c r="Y330" s="25" t="s">
        <v>11</v>
      </c>
      <c r="Z330" s="25" t="s">
        <v>1664</v>
      </c>
      <c r="AA330" s="25" t="s">
        <v>11</v>
      </c>
      <c r="AB330" s="25" t="s">
        <v>11</v>
      </c>
      <c r="AC330" s="25" t="s">
        <v>11</v>
      </c>
      <c r="AD330" s="25">
        <v>0</v>
      </c>
      <c r="AE330" s="25">
        <v>0</v>
      </c>
      <c r="AF330" s="25">
        <v>20990.5</v>
      </c>
      <c r="AG330" s="25" t="s">
        <v>5191</v>
      </c>
    </row>
    <row r="331" spans="1:33">
      <c r="A331" s="25" t="s">
        <v>1718</v>
      </c>
      <c r="B331" s="25" t="s">
        <v>1719</v>
      </c>
      <c r="C331" s="25" t="s">
        <v>1661</v>
      </c>
      <c r="D331" s="25" t="s">
        <v>11</v>
      </c>
      <c r="E331" s="25" t="s">
        <v>11</v>
      </c>
      <c r="F331" s="25" t="s">
        <v>11</v>
      </c>
      <c r="G331" s="25" t="s">
        <v>11</v>
      </c>
      <c r="H331" s="25" t="s">
        <v>1720</v>
      </c>
      <c r="I331" s="25" t="s">
        <v>11</v>
      </c>
      <c r="J331" s="25" t="s">
        <v>11</v>
      </c>
      <c r="K331" s="25" t="s">
        <v>11</v>
      </c>
      <c r="L331" s="25" t="s">
        <v>1721</v>
      </c>
      <c r="M331" s="25" t="s">
        <v>11</v>
      </c>
      <c r="N331" s="25" t="s">
        <v>11</v>
      </c>
      <c r="O331" s="25" t="s">
        <v>11</v>
      </c>
      <c r="P331" s="25" t="s">
        <v>11</v>
      </c>
      <c r="Q331" s="25" t="s">
        <v>11</v>
      </c>
      <c r="R331" s="25" t="s">
        <v>11</v>
      </c>
      <c r="S331" s="25" t="s">
        <v>11</v>
      </c>
      <c r="T331" s="25" t="s">
        <v>1722</v>
      </c>
      <c r="U331" s="25" t="s">
        <v>10</v>
      </c>
      <c r="V331" s="25" t="s">
        <v>11</v>
      </c>
      <c r="W331" s="25" t="s">
        <v>11</v>
      </c>
      <c r="X331" s="25">
        <v>0</v>
      </c>
      <c r="Y331" s="25" t="s">
        <v>11</v>
      </c>
      <c r="Z331" s="25" t="s">
        <v>1664</v>
      </c>
      <c r="AA331" s="25" t="s">
        <v>11</v>
      </c>
      <c r="AB331" s="25" t="s">
        <v>11</v>
      </c>
      <c r="AC331" s="25" t="s">
        <v>11</v>
      </c>
      <c r="AD331" s="25">
        <v>0</v>
      </c>
      <c r="AE331" s="25">
        <v>0</v>
      </c>
      <c r="AF331" s="25">
        <v>12268.61</v>
      </c>
      <c r="AG331" s="25" t="s">
        <v>5192</v>
      </c>
    </row>
    <row r="332" spans="1:33">
      <c r="A332" s="25" t="s">
        <v>3620</v>
      </c>
      <c r="B332" s="25" t="s">
        <v>3621</v>
      </c>
      <c r="C332" s="25" t="s">
        <v>1661</v>
      </c>
      <c r="D332" s="25" t="s">
        <v>11</v>
      </c>
      <c r="E332" s="25" t="s">
        <v>11</v>
      </c>
      <c r="F332" s="25" t="s">
        <v>11</v>
      </c>
      <c r="G332" s="25" t="s">
        <v>11</v>
      </c>
      <c r="H332" s="25" t="s">
        <v>3622</v>
      </c>
      <c r="I332" s="25" t="s">
        <v>1695</v>
      </c>
      <c r="J332" s="25" t="s">
        <v>11</v>
      </c>
      <c r="K332" s="25" t="s">
        <v>1683</v>
      </c>
      <c r="L332" s="25" t="s">
        <v>1721</v>
      </c>
      <c r="M332" s="25" t="s">
        <v>11</v>
      </c>
      <c r="N332" s="25" t="s">
        <v>11</v>
      </c>
      <c r="O332" s="25" t="s">
        <v>11</v>
      </c>
      <c r="P332" s="25" t="s">
        <v>11</v>
      </c>
      <c r="Q332" s="25" t="s">
        <v>3622</v>
      </c>
      <c r="R332" s="25" t="s">
        <v>11</v>
      </c>
      <c r="S332" s="25" t="s">
        <v>11</v>
      </c>
      <c r="T332" s="25" t="s">
        <v>1726</v>
      </c>
      <c r="U332" s="25" t="s">
        <v>16</v>
      </c>
      <c r="V332" s="25" t="s">
        <v>11</v>
      </c>
      <c r="W332" s="25" t="s">
        <v>11</v>
      </c>
      <c r="X332" s="25">
        <v>0</v>
      </c>
      <c r="Y332" s="25" t="s">
        <v>11</v>
      </c>
      <c r="Z332" s="25" t="s">
        <v>1664</v>
      </c>
      <c r="AA332" s="25" t="s">
        <v>11</v>
      </c>
      <c r="AB332" s="25" t="s">
        <v>11</v>
      </c>
      <c r="AC332" s="25" t="s">
        <v>11</v>
      </c>
      <c r="AD332" s="25">
        <v>0</v>
      </c>
      <c r="AE332" s="25">
        <v>0</v>
      </c>
      <c r="AF332" s="25">
        <v>3316</v>
      </c>
      <c r="AG332" s="25" t="s">
        <v>1162</v>
      </c>
    </row>
    <row r="333" spans="1:33">
      <c r="A333" s="25" t="s">
        <v>3005</v>
      </c>
      <c r="B333" s="25" t="s">
        <v>3006</v>
      </c>
      <c r="C333" s="25" t="s">
        <v>1661</v>
      </c>
      <c r="D333" s="25" t="s">
        <v>11</v>
      </c>
      <c r="E333" s="25" t="s">
        <v>11</v>
      </c>
      <c r="F333" s="25" t="s">
        <v>11</v>
      </c>
      <c r="G333" s="25" t="s">
        <v>11</v>
      </c>
      <c r="H333" s="25" t="s">
        <v>3007</v>
      </c>
      <c r="I333" s="25" t="s">
        <v>11</v>
      </c>
      <c r="J333" s="25" t="s">
        <v>11</v>
      </c>
      <c r="K333" s="25" t="s">
        <v>11</v>
      </c>
      <c r="L333" s="25" t="s">
        <v>1721</v>
      </c>
      <c r="M333" s="25" t="s">
        <v>11</v>
      </c>
      <c r="N333" s="25" t="s">
        <v>11</v>
      </c>
      <c r="O333" s="25" t="s">
        <v>11</v>
      </c>
      <c r="P333" s="25" t="s">
        <v>11</v>
      </c>
      <c r="Q333" s="25" t="s">
        <v>11</v>
      </c>
      <c r="R333" s="25" t="s">
        <v>11</v>
      </c>
      <c r="S333" s="25" t="s">
        <v>11</v>
      </c>
      <c r="T333" s="25" t="s">
        <v>2232</v>
      </c>
      <c r="U333" s="25" t="s">
        <v>13</v>
      </c>
      <c r="V333" s="25" t="s">
        <v>11</v>
      </c>
      <c r="W333" s="25" t="s">
        <v>11</v>
      </c>
      <c r="X333" s="25">
        <v>0</v>
      </c>
      <c r="Y333" s="25" t="s">
        <v>11</v>
      </c>
      <c r="Z333" s="25" t="s">
        <v>1809</v>
      </c>
      <c r="AA333" s="25" t="s">
        <v>3008</v>
      </c>
      <c r="AB333" s="25" t="s">
        <v>1811</v>
      </c>
      <c r="AC333" s="25" t="s">
        <v>11</v>
      </c>
      <c r="AD333" s="25">
        <v>0</v>
      </c>
      <c r="AE333" s="25">
        <v>0</v>
      </c>
      <c r="AF333" s="25">
        <v>0</v>
      </c>
      <c r="AG333" s="25" t="s">
        <v>7</v>
      </c>
    </row>
    <row r="334" spans="1:33">
      <c r="A334" s="25" t="s">
        <v>2528</v>
      </c>
      <c r="B334" s="25" t="s">
        <v>2529</v>
      </c>
      <c r="C334" s="25" t="s">
        <v>1666</v>
      </c>
      <c r="D334" s="25" t="s">
        <v>11</v>
      </c>
      <c r="E334" s="25" t="s">
        <v>11</v>
      </c>
      <c r="F334" s="25" t="s">
        <v>11</v>
      </c>
      <c r="G334" s="25" t="s">
        <v>11</v>
      </c>
      <c r="H334" s="25" t="s">
        <v>2530</v>
      </c>
      <c r="I334" s="25" t="s">
        <v>11</v>
      </c>
      <c r="J334" s="25" t="s">
        <v>11</v>
      </c>
      <c r="K334" s="25" t="s">
        <v>11</v>
      </c>
      <c r="L334" s="25" t="s">
        <v>1721</v>
      </c>
      <c r="M334" s="25" t="s">
        <v>11</v>
      </c>
      <c r="N334" s="25" t="s">
        <v>11</v>
      </c>
      <c r="O334" s="25" t="s">
        <v>11</v>
      </c>
      <c r="P334" s="25" t="s">
        <v>11</v>
      </c>
      <c r="Q334" s="25" t="s">
        <v>11</v>
      </c>
      <c r="R334" s="25" t="s">
        <v>11</v>
      </c>
      <c r="S334" s="25" t="s">
        <v>11</v>
      </c>
      <c r="T334" s="25" t="s">
        <v>2444</v>
      </c>
      <c r="U334" s="25" t="s">
        <v>10</v>
      </c>
      <c r="V334" s="25" t="s">
        <v>11</v>
      </c>
      <c r="W334" s="25" t="s">
        <v>11</v>
      </c>
      <c r="X334" s="25">
        <v>0</v>
      </c>
      <c r="Y334" s="25" t="s">
        <v>11</v>
      </c>
      <c r="Z334" s="25" t="s">
        <v>1664</v>
      </c>
      <c r="AA334" s="25" t="s">
        <v>11</v>
      </c>
      <c r="AB334" s="25" t="s">
        <v>11</v>
      </c>
      <c r="AC334" s="25" t="s">
        <v>11</v>
      </c>
      <c r="AD334" s="25">
        <v>3900</v>
      </c>
      <c r="AE334" s="25">
        <v>0</v>
      </c>
      <c r="AF334" s="25">
        <v>48800</v>
      </c>
      <c r="AG334" s="25" t="s">
        <v>2531</v>
      </c>
    </row>
    <row r="335" spans="1:33">
      <c r="A335" s="25" t="s">
        <v>3713</v>
      </c>
      <c r="B335" s="25" t="s">
        <v>3714</v>
      </c>
      <c r="C335" s="25" t="s">
        <v>1661</v>
      </c>
      <c r="D335" s="25" t="s">
        <v>11</v>
      </c>
      <c r="E335" s="25" t="s">
        <v>11</v>
      </c>
      <c r="F335" s="25" t="s">
        <v>3715</v>
      </c>
      <c r="G335" s="25" t="s">
        <v>1693</v>
      </c>
      <c r="H335" s="25" t="s">
        <v>3716</v>
      </c>
      <c r="I335" s="25" t="s">
        <v>1695</v>
      </c>
      <c r="J335" s="25" t="s">
        <v>11</v>
      </c>
      <c r="K335" s="25" t="s">
        <v>1760</v>
      </c>
      <c r="L335" s="25" t="s">
        <v>1721</v>
      </c>
      <c r="M335" s="25" t="s">
        <v>11</v>
      </c>
      <c r="N335" s="25" t="s">
        <v>11</v>
      </c>
      <c r="O335" s="25" t="s">
        <v>11</v>
      </c>
      <c r="P335" s="25" t="s">
        <v>11</v>
      </c>
      <c r="Q335" s="25" t="s">
        <v>3716</v>
      </c>
      <c r="R335" s="25" t="s">
        <v>11</v>
      </c>
      <c r="S335" s="25" t="s">
        <v>11</v>
      </c>
      <c r="T335" s="25" t="s">
        <v>2477</v>
      </c>
      <c r="U335" s="25" t="s">
        <v>1687</v>
      </c>
      <c r="V335" s="25" t="s">
        <v>11</v>
      </c>
      <c r="W335" s="25" t="s">
        <v>11</v>
      </c>
      <c r="X335" s="25">
        <v>0</v>
      </c>
      <c r="Y335" s="25" t="s">
        <v>11</v>
      </c>
      <c r="Z335" s="25" t="s">
        <v>1664</v>
      </c>
      <c r="AA335" s="25" t="s">
        <v>11</v>
      </c>
      <c r="AB335" s="25" t="s">
        <v>11</v>
      </c>
      <c r="AC335" s="25" t="s">
        <v>11</v>
      </c>
      <c r="AD335" s="25">
        <v>0</v>
      </c>
      <c r="AE335" s="25">
        <v>0</v>
      </c>
      <c r="AF335" s="25">
        <v>960</v>
      </c>
      <c r="AG335" s="25" t="s">
        <v>1160</v>
      </c>
    </row>
    <row r="336" spans="1:33">
      <c r="A336" s="25" t="s">
        <v>3361</v>
      </c>
      <c r="B336" s="25" t="s">
        <v>3362</v>
      </c>
      <c r="C336" s="25" t="s">
        <v>1666</v>
      </c>
      <c r="D336" s="25" t="s">
        <v>11</v>
      </c>
      <c r="E336" s="25" t="s">
        <v>11</v>
      </c>
      <c r="F336" s="25" t="s">
        <v>11</v>
      </c>
      <c r="G336" s="25" t="s">
        <v>11</v>
      </c>
      <c r="H336" s="25" t="s">
        <v>3363</v>
      </c>
      <c r="I336" s="25" t="s">
        <v>11</v>
      </c>
      <c r="J336" s="25" t="s">
        <v>11</v>
      </c>
      <c r="K336" s="25" t="s">
        <v>11</v>
      </c>
      <c r="L336" s="25" t="s">
        <v>1721</v>
      </c>
      <c r="M336" s="25" t="s">
        <v>11</v>
      </c>
      <c r="N336" s="25" t="s">
        <v>11</v>
      </c>
      <c r="O336" s="25" t="s">
        <v>11</v>
      </c>
      <c r="P336" s="25" t="s">
        <v>11</v>
      </c>
      <c r="Q336" s="25" t="s">
        <v>11</v>
      </c>
      <c r="R336" s="25" t="s">
        <v>11</v>
      </c>
      <c r="S336" s="25" t="s">
        <v>11</v>
      </c>
      <c r="T336" s="25" t="s">
        <v>1766</v>
      </c>
      <c r="U336" s="25" t="s">
        <v>15</v>
      </c>
      <c r="V336" s="25" t="s">
        <v>11</v>
      </c>
      <c r="W336" s="25" t="s">
        <v>11</v>
      </c>
      <c r="X336" s="25">
        <v>0</v>
      </c>
      <c r="Y336" s="25" t="s">
        <v>11</v>
      </c>
      <c r="Z336" s="25" t="s">
        <v>1664</v>
      </c>
      <c r="AA336" s="25" t="s">
        <v>11</v>
      </c>
      <c r="AB336" s="25" t="s">
        <v>11</v>
      </c>
      <c r="AC336" s="25" t="s">
        <v>11</v>
      </c>
      <c r="AD336" s="25">
        <v>0</v>
      </c>
      <c r="AE336" s="25">
        <v>0</v>
      </c>
      <c r="AF336" s="25">
        <v>32200</v>
      </c>
      <c r="AG336" s="25" t="s">
        <v>2000</v>
      </c>
    </row>
    <row r="337" spans="1:33">
      <c r="A337" s="25" t="s">
        <v>2949</v>
      </c>
      <c r="B337" s="25" t="s">
        <v>2950</v>
      </c>
      <c r="C337" s="25" t="s">
        <v>1666</v>
      </c>
      <c r="D337" s="25" t="s">
        <v>11</v>
      </c>
      <c r="E337" s="25" t="s">
        <v>11</v>
      </c>
      <c r="F337" s="25" t="s">
        <v>11</v>
      </c>
      <c r="G337" s="25" t="s">
        <v>11</v>
      </c>
      <c r="H337" s="25" t="s">
        <v>2951</v>
      </c>
      <c r="I337" s="25" t="s">
        <v>11</v>
      </c>
      <c r="J337" s="25" t="s">
        <v>11</v>
      </c>
      <c r="K337" s="25" t="s">
        <v>11</v>
      </c>
      <c r="L337" s="25" t="s">
        <v>1721</v>
      </c>
      <c r="M337" s="25" t="s">
        <v>11</v>
      </c>
      <c r="N337" s="25" t="s">
        <v>11</v>
      </c>
      <c r="O337" s="25" t="s">
        <v>11</v>
      </c>
      <c r="P337" s="25" t="s">
        <v>11</v>
      </c>
      <c r="Q337" s="25" t="s">
        <v>11</v>
      </c>
      <c r="R337" s="25" t="s">
        <v>11</v>
      </c>
      <c r="S337" s="25" t="s">
        <v>11</v>
      </c>
      <c r="T337" s="25" t="s">
        <v>1726</v>
      </c>
      <c r="U337" s="25" t="s">
        <v>13</v>
      </c>
      <c r="V337" s="25" t="s">
        <v>11</v>
      </c>
      <c r="W337" s="25" t="s">
        <v>11</v>
      </c>
      <c r="X337" s="25">
        <v>0</v>
      </c>
      <c r="Y337" s="25" t="s">
        <v>11</v>
      </c>
      <c r="Z337" s="25" t="s">
        <v>1664</v>
      </c>
      <c r="AA337" s="25" t="s">
        <v>11</v>
      </c>
      <c r="AB337" s="25" t="s">
        <v>11</v>
      </c>
      <c r="AC337" s="25" t="s">
        <v>11</v>
      </c>
      <c r="AD337" s="25">
        <v>0</v>
      </c>
      <c r="AE337" s="25">
        <v>0</v>
      </c>
      <c r="AF337" s="25">
        <v>2901.5</v>
      </c>
      <c r="AG337" s="25" t="s">
        <v>2659</v>
      </c>
    </row>
    <row r="338" spans="1:33">
      <c r="A338" s="25" t="s">
        <v>3605</v>
      </c>
      <c r="B338" s="25" t="s">
        <v>3606</v>
      </c>
      <c r="C338" s="25" t="s">
        <v>1666</v>
      </c>
      <c r="D338" s="25" t="s">
        <v>11</v>
      </c>
      <c r="E338" s="25" t="s">
        <v>11</v>
      </c>
      <c r="F338" s="25" t="s">
        <v>11</v>
      </c>
      <c r="G338" s="25" t="s">
        <v>11</v>
      </c>
      <c r="H338" s="25" t="s">
        <v>3607</v>
      </c>
      <c r="I338" s="25" t="s">
        <v>11</v>
      </c>
      <c r="J338" s="25" t="s">
        <v>11</v>
      </c>
      <c r="K338" s="25" t="s">
        <v>11</v>
      </c>
      <c r="L338" s="25" t="s">
        <v>1721</v>
      </c>
      <c r="M338" s="25" t="s">
        <v>11</v>
      </c>
      <c r="N338" s="25" t="s">
        <v>11</v>
      </c>
      <c r="O338" s="25" t="s">
        <v>11</v>
      </c>
      <c r="P338" s="25" t="s">
        <v>11</v>
      </c>
      <c r="Q338" s="25" t="s">
        <v>11</v>
      </c>
      <c r="R338" s="25" t="s">
        <v>11</v>
      </c>
      <c r="S338" s="25" t="s">
        <v>11</v>
      </c>
      <c r="T338" s="25" t="s">
        <v>1726</v>
      </c>
      <c r="U338" s="25" t="s">
        <v>16</v>
      </c>
      <c r="V338" s="25" t="s">
        <v>11</v>
      </c>
      <c r="W338" s="25" t="s">
        <v>11</v>
      </c>
      <c r="X338" s="25">
        <v>0</v>
      </c>
      <c r="Y338" s="25" t="s">
        <v>11</v>
      </c>
      <c r="Z338" s="25" t="s">
        <v>1664</v>
      </c>
      <c r="AA338" s="25" t="s">
        <v>11</v>
      </c>
      <c r="AB338" s="25" t="s">
        <v>11</v>
      </c>
      <c r="AC338" s="25" t="s">
        <v>11</v>
      </c>
      <c r="AD338" s="25">
        <v>0</v>
      </c>
      <c r="AE338" s="25">
        <v>0</v>
      </c>
      <c r="AF338" s="25">
        <v>30825</v>
      </c>
      <c r="AG338" s="25" t="s">
        <v>5193</v>
      </c>
    </row>
    <row r="339" spans="1:33">
      <c r="A339" s="25" t="s">
        <v>5194</v>
      </c>
      <c r="B339" s="25" t="s">
        <v>5195</v>
      </c>
      <c r="C339" s="25" t="s">
        <v>1661</v>
      </c>
      <c r="D339" s="25" t="s">
        <v>11</v>
      </c>
      <c r="E339" s="25" t="s">
        <v>11</v>
      </c>
      <c r="F339" s="25" t="s">
        <v>11</v>
      </c>
      <c r="G339" s="25" t="s">
        <v>11</v>
      </c>
      <c r="H339" s="25" t="s">
        <v>5196</v>
      </c>
      <c r="I339" s="25" t="s">
        <v>1667</v>
      </c>
      <c r="J339" s="25" t="s">
        <v>1721</v>
      </c>
      <c r="K339" s="25" t="s">
        <v>4833</v>
      </c>
      <c r="L339" s="25" t="s">
        <v>1721</v>
      </c>
      <c r="M339" s="25" t="s">
        <v>11</v>
      </c>
      <c r="N339" s="25" t="s">
        <v>11</v>
      </c>
      <c r="O339" s="25" t="s">
        <v>11</v>
      </c>
      <c r="P339" s="25" t="s">
        <v>11</v>
      </c>
      <c r="Q339" s="25" t="s">
        <v>11</v>
      </c>
      <c r="R339" s="25" t="s">
        <v>11</v>
      </c>
      <c r="S339" s="25" t="s">
        <v>11</v>
      </c>
      <c r="T339" s="25" t="s">
        <v>1946</v>
      </c>
      <c r="U339" s="25" t="s">
        <v>1687</v>
      </c>
      <c r="V339" s="25" t="s">
        <v>11</v>
      </c>
      <c r="W339" s="25" t="s">
        <v>11</v>
      </c>
      <c r="X339" s="25">
        <v>0</v>
      </c>
      <c r="Y339" s="25" t="s">
        <v>11</v>
      </c>
      <c r="Z339" s="25" t="s">
        <v>1664</v>
      </c>
      <c r="AA339" s="25" t="s">
        <v>11</v>
      </c>
      <c r="AB339" s="25" t="s">
        <v>11</v>
      </c>
      <c r="AC339" s="25" t="s">
        <v>11</v>
      </c>
      <c r="AD339" s="25">
        <v>0</v>
      </c>
      <c r="AE339" s="25">
        <v>0</v>
      </c>
      <c r="AF339" s="25">
        <v>4203.75</v>
      </c>
      <c r="AG339" s="25" t="s">
        <v>5197</v>
      </c>
    </row>
    <row r="340" spans="1:33">
      <c r="A340" s="25" t="s">
        <v>3354</v>
      </c>
      <c r="B340" s="25" t="s">
        <v>3355</v>
      </c>
      <c r="C340" s="25" t="s">
        <v>1661</v>
      </c>
      <c r="D340" s="25" t="s">
        <v>11</v>
      </c>
      <c r="E340" s="25" t="s">
        <v>11</v>
      </c>
      <c r="F340" s="25" t="s">
        <v>11</v>
      </c>
      <c r="G340" s="25" t="s">
        <v>11</v>
      </c>
      <c r="H340" s="25" t="s">
        <v>3356</v>
      </c>
      <c r="I340" s="25" t="s">
        <v>11</v>
      </c>
      <c r="J340" s="25" t="s">
        <v>11</v>
      </c>
      <c r="K340" s="25" t="s">
        <v>11</v>
      </c>
      <c r="L340" s="25" t="s">
        <v>1721</v>
      </c>
      <c r="M340" s="25" t="s">
        <v>11</v>
      </c>
      <c r="N340" s="25" t="s">
        <v>11</v>
      </c>
      <c r="O340" s="25" t="s">
        <v>11</v>
      </c>
      <c r="P340" s="25" t="s">
        <v>11</v>
      </c>
      <c r="Q340" s="25" t="s">
        <v>11</v>
      </c>
      <c r="R340" s="25" t="s">
        <v>11</v>
      </c>
      <c r="S340" s="25" t="s">
        <v>11</v>
      </c>
      <c r="T340" s="25" t="s">
        <v>2098</v>
      </c>
      <c r="U340" s="25" t="s">
        <v>18</v>
      </c>
      <c r="V340" s="25" t="s">
        <v>11</v>
      </c>
      <c r="W340" s="25" t="s">
        <v>11</v>
      </c>
      <c r="X340" s="25">
        <v>0</v>
      </c>
      <c r="Y340" s="25" t="s">
        <v>11</v>
      </c>
      <c r="Z340" s="25" t="s">
        <v>1664</v>
      </c>
      <c r="AA340" s="25" t="s">
        <v>11</v>
      </c>
      <c r="AB340" s="25" t="s">
        <v>11</v>
      </c>
      <c r="AC340" s="25" t="s">
        <v>11</v>
      </c>
      <c r="AD340" s="25">
        <v>0</v>
      </c>
      <c r="AE340" s="25">
        <v>0</v>
      </c>
      <c r="AF340" s="25">
        <v>2647.88</v>
      </c>
      <c r="AG340" s="25" t="s">
        <v>3357</v>
      </c>
    </row>
    <row r="341" spans="1:33">
      <c r="A341" s="25" t="s">
        <v>5198</v>
      </c>
      <c r="B341" s="25" t="s">
        <v>5199</v>
      </c>
      <c r="C341" s="25" t="s">
        <v>1661</v>
      </c>
      <c r="D341" s="25" t="s">
        <v>11</v>
      </c>
      <c r="E341" s="25" t="s">
        <v>11</v>
      </c>
      <c r="F341" s="25" t="s">
        <v>11</v>
      </c>
      <c r="G341" s="25" t="s">
        <v>11</v>
      </c>
      <c r="H341" s="25" t="s">
        <v>5200</v>
      </c>
      <c r="I341" s="25" t="s">
        <v>1672</v>
      </c>
      <c r="J341" s="25" t="s">
        <v>1721</v>
      </c>
      <c r="K341" s="25" t="s">
        <v>4833</v>
      </c>
      <c r="L341" s="25" t="s">
        <v>1721</v>
      </c>
      <c r="M341" s="25" t="s">
        <v>11</v>
      </c>
      <c r="N341" s="25" t="s">
        <v>11</v>
      </c>
      <c r="O341" s="25" t="s">
        <v>11</v>
      </c>
      <c r="P341" s="25" t="s">
        <v>11</v>
      </c>
      <c r="Q341" s="25" t="s">
        <v>11</v>
      </c>
      <c r="R341" s="25" t="s">
        <v>11</v>
      </c>
      <c r="S341" s="25" t="s">
        <v>11</v>
      </c>
      <c r="T341" s="25" t="s">
        <v>1946</v>
      </c>
      <c r="U341" s="25" t="s">
        <v>1687</v>
      </c>
      <c r="V341" s="25" t="s">
        <v>11</v>
      </c>
      <c r="W341" s="25" t="s">
        <v>11</v>
      </c>
      <c r="X341" s="25">
        <v>0</v>
      </c>
      <c r="Y341" s="25" t="s">
        <v>11</v>
      </c>
      <c r="Z341" s="25" t="s">
        <v>1664</v>
      </c>
      <c r="AA341" s="25" t="s">
        <v>11</v>
      </c>
      <c r="AB341" s="25" t="s">
        <v>11</v>
      </c>
      <c r="AC341" s="25" t="s">
        <v>11</v>
      </c>
      <c r="AD341" s="25">
        <v>230</v>
      </c>
      <c r="AE341" s="25">
        <v>0</v>
      </c>
      <c r="AF341" s="25">
        <v>4085</v>
      </c>
      <c r="AG341" s="25" t="s">
        <v>5086</v>
      </c>
    </row>
    <row r="342" spans="1:33">
      <c r="A342" s="25" t="s">
        <v>2550</v>
      </c>
      <c r="B342" s="25" t="s">
        <v>2551</v>
      </c>
      <c r="C342" s="25" t="s">
        <v>1666</v>
      </c>
      <c r="D342" s="25" t="s">
        <v>11</v>
      </c>
      <c r="E342" s="25" t="s">
        <v>11</v>
      </c>
      <c r="F342" s="25" t="s">
        <v>11</v>
      </c>
      <c r="G342" s="25" t="s">
        <v>11</v>
      </c>
      <c r="H342" s="25" t="s">
        <v>2552</v>
      </c>
      <c r="I342" s="25" t="s">
        <v>11</v>
      </c>
      <c r="J342" s="25" t="s">
        <v>11</v>
      </c>
      <c r="K342" s="25" t="s">
        <v>11</v>
      </c>
      <c r="L342" s="25" t="s">
        <v>1721</v>
      </c>
      <c r="M342" s="25" t="s">
        <v>11</v>
      </c>
      <c r="N342" s="25" t="s">
        <v>11</v>
      </c>
      <c r="O342" s="25" t="s">
        <v>11</v>
      </c>
      <c r="P342" s="25" t="s">
        <v>11</v>
      </c>
      <c r="Q342" s="25" t="s">
        <v>11</v>
      </c>
      <c r="R342" s="25" t="s">
        <v>11</v>
      </c>
      <c r="S342" s="25" t="s">
        <v>11</v>
      </c>
      <c r="T342" s="25" t="s">
        <v>1766</v>
      </c>
      <c r="U342" s="25" t="s">
        <v>16</v>
      </c>
      <c r="V342" s="25" t="s">
        <v>11</v>
      </c>
      <c r="W342" s="25" t="s">
        <v>11</v>
      </c>
      <c r="X342" s="25">
        <v>0</v>
      </c>
      <c r="Y342" s="25" t="s">
        <v>11</v>
      </c>
      <c r="Z342" s="25" t="s">
        <v>1664</v>
      </c>
      <c r="AA342" s="25" t="s">
        <v>11</v>
      </c>
      <c r="AB342" s="25" t="s">
        <v>11</v>
      </c>
      <c r="AC342" s="25" t="s">
        <v>11</v>
      </c>
      <c r="AD342" s="25">
        <v>0</v>
      </c>
      <c r="AE342" s="25">
        <v>0</v>
      </c>
      <c r="AF342" s="25">
        <v>34371.040000000001</v>
      </c>
      <c r="AG342" s="25" t="s">
        <v>5201</v>
      </c>
    </row>
    <row r="343" spans="1:33">
      <c r="A343" s="25" t="s">
        <v>3588</v>
      </c>
      <c r="B343" s="25" t="s">
        <v>3589</v>
      </c>
      <c r="C343" s="25" t="s">
        <v>1666</v>
      </c>
      <c r="D343" s="25" t="s">
        <v>11</v>
      </c>
      <c r="E343" s="25" t="s">
        <v>11</v>
      </c>
      <c r="F343" s="25" t="s">
        <v>11</v>
      </c>
      <c r="G343" s="25" t="s">
        <v>11</v>
      </c>
      <c r="H343" s="25" t="s">
        <v>3590</v>
      </c>
      <c r="I343" s="25" t="s">
        <v>11</v>
      </c>
      <c r="J343" s="25" t="s">
        <v>11</v>
      </c>
      <c r="K343" s="25" t="s">
        <v>11</v>
      </c>
      <c r="L343" s="25" t="s">
        <v>1721</v>
      </c>
      <c r="M343" s="25" t="s">
        <v>11</v>
      </c>
      <c r="N343" s="25" t="s">
        <v>11</v>
      </c>
      <c r="O343" s="25" t="s">
        <v>11</v>
      </c>
      <c r="P343" s="25" t="s">
        <v>11</v>
      </c>
      <c r="Q343" s="25" t="s">
        <v>11</v>
      </c>
      <c r="R343" s="25" t="s">
        <v>11</v>
      </c>
      <c r="S343" s="25" t="s">
        <v>11</v>
      </c>
      <c r="T343" s="25" t="s">
        <v>2578</v>
      </c>
      <c r="U343" s="25" t="s">
        <v>15</v>
      </c>
      <c r="V343" s="25" t="s">
        <v>11</v>
      </c>
      <c r="W343" s="25" t="s">
        <v>11</v>
      </c>
      <c r="X343" s="25">
        <v>0</v>
      </c>
      <c r="Y343" s="25" t="s">
        <v>11</v>
      </c>
      <c r="Z343" s="25" t="s">
        <v>1664</v>
      </c>
      <c r="AA343" s="25" t="s">
        <v>11</v>
      </c>
      <c r="AB343" s="25" t="s">
        <v>11</v>
      </c>
      <c r="AC343" s="25" t="s">
        <v>11</v>
      </c>
      <c r="AD343" s="25">
        <v>0</v>
      </c>
      <c r="AE343" s="25">
        <v>0</v>
      </c>
      <c r="AF343" s="25">
        <v>15750.09</v>
      </c>
      <c r="AG343" s="25" t="s">
        <v>5202</v>
      </c>
    </row>
    <row r="344" spans="1:33">
      <c r="A344" s="25" t="s">
        <v>1862</v>
      </c>
      <c r="B344" s="25" t="s">
        <v>1863</v>
      </c>
      <c r="C344" s="25" t="s">
        <v>1666</v>
      </c>
      <c r="D344" s="25" t="s">
        <v>11</v>
      </c>
      <c r="E344" s="25" t="s">
        <v>11</v>
      </c>
      <c r="F344" s="25" t="s">
        <v>11</v>
      </c>
      <c r="G344" s="25" t="s">
        <v>11</v>
      </c>
      <c r="H344" s="25" t="s">
        <v>1864</v>
      </c>
      <c r="I344" s="25" t="s">
        <v>11</v>
      </c>
      <c r="J344" s="25" t="s">
        <v>11</v>
      </c>
      <c r="K344" s="25" t="s">
        <v>11</v>
      </c>
      <c r="L344" s="25" t="s">
        <v>1721</v>
      </c>
      <c r="M344" s="25" t="s">
        <v>11</v>
      </c>
      <c r="N344" s="25" t="s">
        <v>11</v>
      </c>
      <c r="O344" s="25" t="s">
        <v>11</v>
      </c>
      <c r="P344" s="25" t="s">
        <v>11</v>
      </c>
      <c r="Q344" s="25" t="s">
        <v>11</v>
      </c>
      <c r="R344" s="25" t="s">
        <v>11</v>
      </c>
      <c r="S344" s="25" t="s">
        <v>11</v>
      </c>
      <c r="T344" s="25" t="s">
        <v>1865</v>
      </c>
      <c r="U344" s="25" t="s">
        <v>1669</v>
      </c>
      <c r="V344" s="25" t="s">
        <v>11</v>
      </c>
      <c r="W344" s="25" t="s">
        <v>11</v>
      </c>
      <c r="X344" s="25">
        <v>0</v>
      </c>
      <c r="Y344" s="25" t="s">
        <v>11</v>
      </c>
      <c r="Z344" s="25" t="s">
        <v>1664</v>
      </c>
      <c r="AA344" s="25" t="s">
        <v>11</v>
      </c>
      <c r="AB344" s="25" t="s">
        <v>11</v>
      </c>
      <c r="AC344" s="25" t="s">
        <v>11</v>
      </c>
      <c r="AD344" s="25">
        <v>0.8</v>
      </c>
      <c r="AE344" s="25">
        <v>0</v>
      </c>
      <c r="AF344" s="25">
        <v>50430.92</v>
      </c>
      <c r="AG344" s="25" t="s">
        <v>1866</v>
      </c>
    </row>
    <row r="345" spans="1:33">
      <c r="A345" s="25" t="s">
        <v>3846</v>
      </c>
      <c r="B345" s="25" t="s">
        <v>3847</v>
      </c>
      <c r="C345" s="25" t="s">
        <v>1661</v>
      </c>
      <c r="D345" s="25" t="s">
        <v>11</v>
      </c>
      <c r="E345" s="25" t="s">
        <v>11</v>
      </c>
      <c r="F345" s="25" t="s">
        <v>11</v>
      </c>
      <c r="G345" s="25" t="s">
        <v>11</v>
      </c>
      <c r="H345" s="25" t="s">
        <v>3848</v>
      </c>
      <c r="I345" s="25" t="s">
        <v>11</v>
      </c>
      <c r="J345" s="25" t="s">
        <v>11</v>
      </c>
      <c r="K345" s="25" t="s">
        <v>11</v>
      </c>
      <c r="L345" s="25" t="s">
        <v>1721</v>
      </c>
      <c r="M345" s="25" t="s">
        <v>11</v>
      </c>
      <c r="N345" s="25" t="s">
        <v>11</v>
      </c>
      <c r="O345" s="25" t="s">
        <v>11</v>
      </c>
      <c r="P345" s="25" t="s">
        <v>11</v>
      </c>
      <c r="Q345" s="25" t="s">
        <v>11</v>
      </c>
      <c r="R345" s="25" t="s">
        <v>11</v>
      </c>
      <c r="S345" s="25" t="s">
        <v>11</v>
      </c>
      <c r="T345" s="25" t="s">
        <v>2444</v>
      </c>
      <c r="U345" s="25" t="s">
        <v>15</v>
      </c>
      <c r="V345" s="25" t="s">
        <v>11</v>
      </c>
      <c r="W345" s="25" t="s">
        <v>11</v>
      </c>
      <c r="X345" s="25">
        <v>0</v>
      </c>
      <c r="Y345" s="25" t="s">
        <v>11</v>
      </c>
      <c r="Z345" s="25" t="s">
        <v>1664</v>
      </c>
      <c r="AA345" s="25" t="s">
        <v>11</v>
      </c>
      <c r="AB345" s="25" t="s">
        <v>11</v>
      </c>
      <c r="AC345" s="25" t="s">
        <v>11</v>
      </c>
      <c r="AD345" s="25">
        <v>0</v>
      </c>
      <c r="AE345" s="25">
        <v>0</v>
      </c>
      <c r="AF345" s="25">
        <v>14875.1</v>
      </c>
      <c r="AG345" s="25" t="s">
        <v>5203</v>
      </c>
    </row>
    <row r="346" spans="1:33">
      <c r="A346" s="25" t="s">
        <v>2193</v>
      </c>
      <c r="B346" s="25" t="s">
        <v>2194</v>
      </c>
      <c r="C346" s="25" t="s">
        <v>1666</v>
      </c>
      <c r="D346" s="25" t="s">
        <v>11</v>
      </c>
      <c r="E346" s="25" t="s">
        <v>11</v>
      </c>
      <c r="F346" s="25" t="s">
        <v>2195</v>
      </c>
      <c r="G346" s="25" t="s">
        <v>1690</v>
      </c>
      <c r="H346" s="25" t="s">
        <v>2196</v>
      </c>
      <c r="I346" s="25" t="s">
        <v>1672</v>
      </c>
      <c r="J346" s="25" t="s">
        <v>1721</v>
      </c>
      <c r="K346" s="25" t="s">
        <v>1676</v>
      </c>
      <c r="L346" s="25" t="s">
        <v>1721</v>
      </c>
      <c r="M346" s="25" t="s">
        <v>11</v>
      </c>
      <c r="N346" s="25" t="s">
        <v>11</v>
      </c>
      <c r="O346" s="25" t="s">
        <v>11</v>
      </c>
      <c r="P346" s="25" t="s">
        <v>11</v>
      </c>
      <c r="Q346" s="25" t="s">
        <v>2196</v>
      </c>
      <c r="R346" s="25" t="s">
        <v>11</v>
      </c>
      <c r="S346" s="25" t="s">
        <v>11</v>
      </c>
      <c r="T346" s="25" t="s">
        <v>1755</v>
      </c>
      <c r="U346" s="25" t="s">
        <v>1686</v>
      </c>
      <c r="V346" s="25" t="s">
        <v>11</v>
      </c>
      <c r="W346" s="25" t="s">
        <v>11</v>
      </c>
      <c r="X346" s="25">
        <v>0</v>
      </c>
      <c r="Y346" s="25" t="s">
        <v>11</v>
      </c>
      <c r="Z346" s="25" t="s">
        <v>1664</v>
      </c>
      <c r="AA346" s="25" t="s">
        <v>11</v>
      </c>
      <c r="AB346" s="25" t="s">
        <v>11</v>
      </c>
      <c r="AC346" s="25" t="s">
        <v>11</v>
      </c>
      <c r="AD346" s="25">
        <v>280</v>
      </c>
      <c r="AE346" s="25">
        <v>0</v>
      </c>
      <c r="AF346" s="25">
        <v>3316</v>
      </c>
      <c r="AG346" s="25" t="s">
        <v>1738</v>
      </c>
    </row>
    <row r="347" spans="1:33">
      <c r="A347" s="25" t="s">
        <v>3696</v>
      </c>
      <c r="B347" s="25" t="s">
        <v>3697</v>
      </c>
      <c r="C347" s="25" t="s">
        <v>1666</v>
      </c>
      <c r="D347" s="25" t="s">
        <v>11</v>
      </c>
      <c r="E347" s="25" t="s">
        <v>11</v>
      </c>
      <c r="F347" s="25" t="s">
        <v>3698</v>
      </c>
      <c r="G347" s="25" t="s">
        <v>1838</v>
      </c>
      <c r="H347" s="25" t="s">
        <v>3699</v>
      </c>
      <c r="I347" s="25" t="s">
        <v>1672</v>
      </c>
      <c r="J347" s="25" t="s">
        <v>1721</v>
      </c>
      <c r="K347" s="25" t="s">
        <v>3700</v>
      </c>
      <c r="L347" s="25" t="s">
        <v>1721</v>
      </c>
      <c r="M347" s="25" t="s">
        <v>11</v>
      </c>
      <c r="N347" s="25" t="s">
        <v>3701</v>
      </c>
      <c r="O347" s="25" t="s">
        <v>3702</v>
      </c>
      <c r="P347" s="25" t="s">
        <v>3703</v>
      </c>
      <c r="Q347" s="25" t="s">
        <v>3699</v>
      </c>
      <c r="R347" s="25" t="s">
        <v>11</v>
      </c>
      <c r="S347" s="25" t="s">
        <v>11</v>
      </c>
      <c r="T347" s="25" t="s">
        <v>1766</v>
      </c>
      <c r="U347" s="25" t="s">
        <v>14</v>
      </c>
      <c r="V347" s="25" t="s">
        <v>1671</v>
      </c>
      <c r="W347" s="25" t="s">
        <v>11</v>
      </c>
      <c r="X347" s="25">
        <v>0</v>
      </c>
      <c r="Y347" s="25" t="s">
        <v>11</v>
      </c>
      <c r="Z347" s="25" t="s">
        <v>1664</v>
      </c>
      <c r="AA347" s="25" t="s">
        <v>11</v>
      </c>
      <c r="AB347" s="25" t="s">
        <v>11</v>
      </c>
      <c r="AC347" s="25" t="s">
        <v>11</v>
      </c>
      <c r="AD347" s="25">
        <v>0</v>
      </c>
      <c r="AE347" s="25">
        <v>0</v>
      </c>
      <c r="AF347" s="25">
        <v>18333.330000000002</v>
      </c>
      <c r="AG347" s="25" t="s">
        <v>5204</v>
      </c>
    </row>
    <row r="348" spans="1:33">
      <c r="A348" s="25" t="s">
        <v>2786</v>
      </c>
      <c r="B348" s="25" t="s">
        <v>2787</v>
      </c>
      <c r="C348" s="25" t="s">
        <v>1666</v>
      </c>
      <c r="D348" s="25" t="s">
        <v>11</v>
      </c>
      <c r="E348" s="25" t="s">
        <v>11</v>
      </c>
      <c r="F348" s="25" t="s">
        <v>2788</v>
      </c>
      <c r="G348" s="25" t="s">
        <v>1690</v>
      </c>
      <c r="H348" s="25" t="s">
        <v>2789</v>
      </c>
      <c r="I348" s="25" t="s">
        <v>1691</v>
      </c>
      <c r="J348" s="25" t="s">
        <v>11</v>
      </c>
      <c r="K348" s="25" t="s">
        <v>2790</v>
      </c>
      <c r="L348" s="25" t="s">
        <v>1721</v>
      </c>
      <c r="M348" s="25" t="s">
        <v>11</v>
      </c>
      <c r="N348" s="25" t="s">
        <v>11</v>
      </c>
      <c r="O348" s="25" t="s">
        <v>11</v>
      </c>
      <c r="P348" s="25" t="s">
        <v>2791</v>
      </c>
      <c r="Q348" s="25" t="s">
        <v>2789</v>
      </c>
      <c r="R348" s="25" t="s">
        <v>11</v>
      </c>
      <c r="S348" s="25" t="s">
        <v>11</v>
      </c>
      <c r="T348" s="25" t="s">
        <v>2792</v>
      </c>
      <c r="U348" s="25" t="s">
        <v>1686</v>
      </c>
      <c r="V348" s="25" t="s">
        <v>11</v>
      </c>
      <c r="W348" s="25" t="s">
        <v>11</v>
      </c>
      <c r="X348" s="25">
        <v>0</v>
      </c>
      <c r="Y348" s="25" t="s">
        <v>11</v>
      </c>
      <c r="Z348" s="25" t="s">
        <v>1664</v>
      </c>
      <c r="AA348" s="25" t="s">
        <v>11</v>
      </c>
      <c r="AB348" s="25" t="s">
        <v>11</v>
      </c>
      <c r="AC348" s="25" t="s">
        <v>11</v>
      </c>
      <c r="AD348" s="25">
        <v>0</v>
      </c>
      <c r="AE348" s="25">
        <v>0</v>
      </c>
      <c r="AF348" s="25">
        <v>6887.43</v>
      </c>
      <c r="AG348" s="25" t="s">
        <v>5205</v>
      </c>
    </row>
    <row r="349" spans="1:33">
      <c r="A349" s="25" t="s">
        <v>3031</v>
      </c>
      <c r="B349" s="25" t="s">
        <v>3032</v>
      </c>
      <c r="C349" s="25" t="s">
        <v>1661</v>
      </c>
      <c r="D349" s="25" t="s">
        <v>11</v>
      </c>
      <c r="E349" s="25" t="s">
        <v>11</v>
      </c>
      <c r="F349" s="25" t="s">
        <v>11</v>
      </c>
      <c r="G349" s="25" t="s">
        <v>11</v>
      </c>
      <c r="H349" s="25" t="s">
        <v>3033</v>
      </c>
      <c r="I349" s="25" t="s">
        <v>11</v>
      </c>
      <c r="J349" s="25" t="s">
        <v>11</v>
      </c>
      <c r="K349" s="25" t="s">
        <v>11</v>
      </c>
      <c r="L349" s="25" t="s">
        <v>1721</v>
      </c>
      <c r="M349" s="25" t="s">
        <v>11</v>
      </c>
      <c r="N349" s="25" t="s">
        <v>11</v>
      </c>
      <c r="O349" s="25" t="s">
        <v>11</v>
      </c>
      <c r="P349" s="25" t="s">
        <v>11</v>
      </c>
      <c r="Q349" s="25" t="s">
        <v>11</v>
      </c>
      <c r="R349" s="25" t="s">
        <v>11</v>
      </c>
      <c r="S349" s="25" t="s">
        <v>11</v>
      </c>
      <c r="T349" s="25" t="s">
        <v>2719</v>
      </c>
      <c r="U349" s="25" t="s">
        <v>10</v>
      </c>
      <c r="V349" s="25" t="s">
        <v>11</v>
      </c>
      <c r="W349" s="25" t="s">
        <v>11</v>
      </c>
      <c r="X349" s="25">
        <v>0</v>
      </c>
      <c r="Y349" s="25" t="s">
        <v>11</v>
      </c>
      <c r="Z349" s="25" t="s">
        <v>1664</v>
      </c>
      <c r="AA349" s="25" t="s">
        <v>11</v>
      </c>
      <c r="AB349" s="25" t="s">
        <v>11</v>
      </c>
      <c r="AC349" s="25" t="s">
        <v>11</v>
      </c>
      <c r="AD349" s="25">
        <v>1960</v>
      </c>
      <c r="AE349" s="25">
        <v>0</v>
      </c>
      <c r="AF349" s="25">
        <v>33241</v>
      </c>
      <c r="AG349" s="25" t="s">
        <v>5206</v>
      </c>
    </row>
    <row r="350" spans="1:33">
      <c r="A350" s="25" t="s">
        <v>2680</v>
      </c>
      <c r="B350" s="25" t="s">
        <v>2681</v>
      </c>
      <c r="C350" s="25" t="s">
        <v>1666</v>
      </c>
      <c r="D350" s="25" t="s">
        <v>11</v>
      </c>
      <c r="E350" s="25" t="s">
        <v>11</v>
      </c>
      <c r="F350" s="25" t="s">
        <v>11</v>
      </c>
      <c r="G350" s="25" t="s">
        <v>11</v>
      </c>
      <c r="H350" s="25" t="s">
        <v>2682</v>
      </c>
      <c r="I350" s="25" t="s">
        <v>1672</v>
      </c>
      <c r="J350" s="25" t="s">
        <v>11</v>
      </c>
      <c r="K350" s="25" t="s">
        <v>1922</v>
      </c>
      <c r="L350" s="25" t="s">
        <v>1721</v>
      </c>
      <c r="M350" s="25" t="s">
        <v>11</v>
      </c>
      <c r="N350" s="25" t="s">
        <v>11</v>
      </c>
      <c r="O350" s="25" t="s">
        <v>11</v>
      </c>
      <c r="P350" s="25" t="s">
        <v>11</v>
      </c>
      <c r="Q350" s="25" t="s">
        <v>2682</v>
      </c>
      <c r="R350" s="25" t="s">
        <v>11</v>
      </c>
      <c r="S350" s="25" t="s">
        <v>11</v>
      </c>
      <c r="T350" s="25" t="s">
        <v>1865</v>
      </c>
      <c r="U350" s="25" t="s">
        <v>1669</v>
      </c>
      <c r="V350" s="25" t="s">
        <v>11</v>
      </c>
      <c r="W350" s="25" t="s">
        <v>11</v>
      </c>
      <c r="X350" s="25">
        <v>0</v>
      </c>
      <c r="Y350" s="25" t="s">
        <v>11</v>
      </c>
      <c r="Z350" s="25" t="s">
        <v>1664</v>
      </c>
      <c r="AA350" s="25" t="s">
        <v>11</v>
      </c>
      <c r="AB350" s="25" t="s">
        <v>11</v>
      </c>
      <c r="AC350" s="25" t="s">
        <v>11</v>
      </c>
      <c r="AD350" s="25">
        <v>230</v>
      </c>
      <c r="AE350" s="25">
        <v>0</v>
      </c>
      <c r="AF350" s="25">
        <v>960</v>
      </c>
      <c r="AG350" s="25" t="s">
        <v>2260</v>
      </c>
    </row>
    <row r="351" spans="1:33">
      <c r="A351" s="25" t="s">
        <v>2673</v>
      </c>
      <c r="B351" s="25" t="s">
        <v>2674</v>
      </c>
      <c r="C351" s="25" t="s">
        <v>1666</v>
      </c>
      <c r="D351" s="25" t="s">
        <v>11</v>
      </c>
      <c r="E351" s="25" t="s">
        <v>11</v>
      </c>
      <c r="F351" s="25" t="s">
        <v>11</v>
      </c>
      <c r="G351" s="25" t="s">
        <v>11</v>
      </c>
      <c r="H351" s="25" t="s">
        <v>2675</v>
      </c>
      <c r="I351" s="25" t="s">
        <v>11</v>
      </c>
      <c r="J351" s="25" t="s">
        <v>11</v>
      </c>
      <c r="K351" s="25" t="s">
        <v>11</v>
      </c>
      <c r="L351" s="25" t="s">
        <v>1721</v>
      </c>
      <c r="M351" s="25" t="s">
        <v>11</v>
      </c>
      <c r="N351" s="25" t="s">
        <v>11</v>
      </c>
      <c r="O351" s="25" t="s">
        <v>11</v>
      </c>
      <c r="P351" s="25" t="s">
        <v>11</v>
      </c>
      <c r="Q351" s="25" t="s">
        <v>11</v>
      </c>
      <c r="R351" s="25" t="s">
        <v>11</v>
      </c>
      <c r="S351" s="25" t="s">
        <v>11</v>
      </c>
      <c r="T351" s="25" t="s">
        <v>1778</v>
      </c>
      <c r="U351" s="25" t="s">
        <v>15</v>
      </c>
      <c r="V351" s="25" t="s">
        <v>11</v>
      </c>
      <c r="W351" s="25" t="s">
        <v>11</v>
      </c>
      <c r="X351" s="25">
        <v>0</v>
      </c>
      <c r="Y351" s="25" t="s">
        <v>11</v>
      </c>
      <c r="Z351" s="25" t="s">
        <v>1664</v>
      </c>
      <c r="AA351" s="25" t="s">
        <v>11</v>
      </c>
      <c r="AB351" s="25" t="s">
        <v>11</v>
      </c>
      <c r="AC351" s="25" t="s">
        <v>11</v>
      </c>
      <c r="AD351" s="25">
        <v>0</v>
      </c>
      <c r="AE351" s="25">
        <v>0</v>
      </c>
      <c r="AF351" s="25">
        <v>18643.45</v>
      </c>
      <c r="AG351" s="25" t="s">
        <v>5207</v>
      </c>
    </row>
    <row r="352" spans="1:33">
      <c r="A352" s="25" t="s">
        <v>2503</v>
      </c>
      <c r="B352" s="25" t="s">
        <v>2504</v>
      </c>
      <c r="C352" s="25" t="s">
        <v>1666</v>
      </c>
      <c r="D352" s="25" t="s">
        <v>11</v>
      </c>
      <c r="E352" s="25" t="s">
        <v>11</v>
      </c>
      <c r="F352" s="25" t="s">
        <v>11</v>
      </c>
      <c r="G352" s="25" t="s">
        <v>11</v>
      </c>
      <c r="H352" s="25" t="s">
        <v>2501</v>
      </c>
      <c r="I352" s="25" t="s">
        <v>11</v>
      </c>
      <c r="J352" s="25" t="s">
        <v>11</v>
      </c>
      <c r="K352" s="25" t="s">
        <v>11</v>
      </c>
      <c r="L352" s="25" t="s">
        <v>1721</v>
      </c>
      <c r="M352" s="25" t="s">
        <v>11</v>
      </c>
      <c r="N352" s="25" t="s">
        <v>11</v>
      </c>
      <c r="O352" s="25" t="s">
        <v>11</v>
      </c>
      <c r="P352" s="25" t="s">
        <v>11</v>
      </c>
      <c r="Q352" s="25" t="s">
        <v>11</v>
      </c>
      <c r="R352" s="25" t="s">
        <v>11</v>
      </c>
      <c r="S352" s="25" t="s">
        <v>11</v>
      </c>
      <c r="T352" s="25" t="s">
        <v>1935</v>
      </c>
      <c r="U352" s="25" t="s">
        <v>14</v>
      </c>
      <c r="V352" s="25" t="s">
        <v>11</v>
      </c>
      <c r="W352" s="25" t="s">
        <v>11</v>
      </c>
      <c r="X352" s="25">
        <v>0</v>
      </c>
      <c r="Y352" s="25" t="s">
        <v>11</v>
      </c>
      <c r="Z352" s="25" t="s">
        <v>1809</v>
      </c>
      <c r="AA352" s="25" t="s">
        <v>2404</v>
      </c>
      <c r="AB352" s="25" t="s">
        <v>1811</v>
      </c>
      <c r="AC352" s="25" t="s">
        <v>11</v>
      </c>
      <c r="AD352" s="25">
        <v>0</v>
      </c>
      <c r="AE352" s="25">
        <v>0</v>
      </c>
      <c r="AF352" s="25">
        <v>0</v>
      </c>
      <c r="AG352" s="25" t="s">
        <v>7</v>
      </c>
    </row>
    <row r="353" spans="1:33">
      <c r="A353" s="25" t="s">
        <v>3325</v>
      </c>
      <c r="B353" s="25" t="s">
        <v>3326</v>
      </c>
      <c r="C353" s="25" t="s">
        <v>1666</v>
      </c>
      <c r="D353" s="25" t="s">
        <v>11</v>
      </c>
      <c r="E353" s="25" t="s">
        <v>11</v>
      </c>
      <c r="F353" s="25" t="s">
        <v>11</v>
      </c>
      <c r="G353" s="25" t="s">
        <v>11</v>
      </c>
      <c r="H353" s="25" t="s">
        <v>3327</v>
      </c>
      <c r="I353" s="25" t="s">
        <v>11</v>
      </c>
      <c r="J353" s="25" t="s">
        <v>11</v>
      </c>
      <c r="K353" s="25" t="s">
        <v>11</v>
      </c>
      <c r="L353" s="25" t="s">
        <v>1721</v>
      </c>
      <c r="M353" s="25" t="s">
        <v>11</v>
      </c>
      <c r="N353" s="25" t="s">
        <v>11</v>
      </c>
      <c r="O353" s="25" t="s">
        <v>11</v>
      </c>
      <c r="P353" s="25" t="s">
        <v>11</v>
      </c>
      <c r="Q353" s="25" t="s">
        <v>11</v>
      </c>
      <c r="R353" s="25" t="s">
        <v>11</v>
      </c>
      <c r="S353" s="25" t="s">
        <v>11</v>
      </c>
      <c r="T353" s="25" t="s">
        <v>3328</v>
      </c>
      <c r="U353" s="25" t="s">
        <v>18</v>
      </c>
      <c r="V353" s="25" t="s">
        <v>11</v>
      </c>
      <c r="W353" s="25" t="s">
        <v>11</v>
      </c>
      <c r="X353" s="25">
        <v>0</v>
      </c>
      <c r="Y353" s="25" t="s">
        <v>11</v>
      </c>
      <c r="Z353" s="25" t="s">
        <v>1809</v>
      </c>
      <c r="AA353" s="25" t="s">
        <v>3329</v>
      </c>
      <c r="AB353" s="25" t="s">
        <v>3330</v>
      </c>
      <c r="AC353" s="25" t="s">
        <v>3331</v>
      </c>
      <c r="AD353" s="25">
        <v>0</v>
      </c>
      <c r="AE353" s="25">
        <v>0</v>
      </c>
      <c r="AF353" s="25">
        <v>0</v>
      </c>
      <c r="AG353" s="25" t="s">
        <v>7</v>
      </c>
    </row>
    <row r="354" spans="1:33">
      <c r="A354" s="25" t="s">
        <v>2811</v>
      </c>
      <c r="B354" s="25" t="s">
        <v>2812</v>
      </c>
      <c r="C354" s="25" t="s">
        <v>1666</v>
      </c>
      <c r="D354" s="25" t="s">
        <v>11</v>
      </c>
      <c r="E354" s="25" t="s">
        <v>11</v>
      </c>
      <c r="F354" s="25" t="s">
        <v>11</v>
      </c>
      <c r="G354" s="25" t="s">
        <v>11</v>
      </c>
      <c r="H354" s="25" t="s">
        <v>2813</v>
      </c>
      <c r="I354" s="25" t="s">
        <v>11</v>
      </c>
      <c r="J354" s="25" t="s">
        <v>11</v>
      </c>
      <c r="K354" s="25" t="s">
        <v>11</v>
      </c>
      <c r="L354" s="25" t="s">
        <v>1721</v>
      </c>
      <c r="M354" s="25" t="s">
        <v>11</v>
      </c>
      <c r="N354" s="25" t="s">
        <v>11</v>
      </c>
      <c r="O354" s="25" t="s">
        <v>11</v>
      </c>
      <c r="P354" s="25" t="s">
        <v>11</v>
      </c>
      <c r="Q354" s="25" t="s">
        <v>11</v>
      </c>
      <c r="R354" s="25" t="s">
        <v>11</v>
      </c>
      <c r="S354" s="25" t="s">
        <v>11</v>
      </c>
      <c r="T354" s="25" t="s">
        <v>1726</v>
      </c>
      <c r="U354" s="25" t="s">
        <v>15</v>
      </c>
      <c r="V354" s="25" t="s">
        <v>11</v>
      </c>
      <c r="W354" s="25" t="s">
        <v>11</v>
      </c>
      <c r="X354" s="25">
        <v>0</v>
      </c>
      <c r="Y354" s="25" t="s">
        <v>11</v>
      </c>
      <c r="Z354" s="25" t="s">
        <v>1809</v>
      </c>
      <c r="AA354" s="25" t="s">
        <v>1950</v>
      </c>
      <c r="AB354" s="25" t="s">
        <v>1811</v>
      </c>
      <c r="AC354" s="25" t="s">
        <v>11</v>
      </c>
      <c r="AD354" s="25">
        <v>0</v>
      </c>
      <c r="AE354" s="25">
        <v>0</v>
      </c>
      <c r="AF354" s="25">
        <v>0</v>
      </c>
      <c r="AG354" s="25" t="s">
        <v>7</v>
      </c>
    </row>
    <row r="355" spans="1:33">
      <c r="A355" s="25" t="s">
        <v>2868</v>
      </c>
      <c r="B355" s="25" t="s">
        <v>2869</v>
      </c>
      <c r="C355" s="25" t="s">
        <v>1661</v>
      </c>
      <c r="D355" s="25" t="s">
        <v>11</v>
      </c>
      <c r="E355" s="25" t="s">
        <v>11</v>
      </c>
      <c r="F355" s="25" t="s">
        <v>11</v>
      </c>
      <c r="G355" s="25" t="s">
        <v>11</v>
      </c>
      <c r="H355" s="25" t="s">
        <v>2870</v>
      </c>
      <c r="I355" s="25" t="s">
        <v>11</v>
      </c>
      <c r="J355" s="25" t="s">
        <v>11</v>
      </c>
      <c r="K355" s="25" t="s">
        <v>11</v>
      </c>
      <c r="L355" s="25" t="s">
        <v>1721</v>
      </c>
      <c r="M355" s="25" t="s">
        <v>11</v>
      </c>
      <c r="N355" s="25" t="s">
        <v>11</v>
      </c>
      <c r="O355" s="25" t="s">
        <v>11</v>
      </c>
      <c r="P355" s="25" t="s">
        <v>11</v>
      </c>
      <c r="Q355" s="25" t="s">
        <v>11</v>
      </c>
      <c r="R355" s="25" t="s">
        <v>11</v>
      </c>
      <c r="S355" s="25" t="s">
        <v>11</v>
      </c>
      <c r="T355" s="25" t="s">
        <v>2871</v>
      </c>
      <c r="U355" s="25" t="s">
        <v>13</v>
      </c>
      <c r="V355" s="25" t="s">
        <v>11</v>
      </c>
      <c r="W355" s="25" t="s">
        <v>11</v>
      </c>
      <c r="X355" s="25">
        <v>0</v>
      </c>
      <c r="Y355" s="25" t="s">
        <v>11</v>
      </c>
      <c r="Z355" s="25" t="s">
        <v>1664</v>
      </c>
      <c r="AA355" s="25" t="s">
        <v>11</v>
      </c>
      <c r="AB355" s="25" t="s">
        <v>11</v>
      </c>
      <c r="AC355" s="25" t="s">
        <v>11</v>
      </c>
      <c r="AD355" s="25">
        <v>400</v>
      </c>
      <c r="AE355" s="25">
        <v>0</v>
      </c>
      <c r="AF355" s="25">
        <v>29925.75</v>
      </c>
      <c r="AG355" s="25" t="s">
        <v>5208</v>
      </c>
    </row>
    <row r="356" spans="1:33">
      <c r="A356" s="25" t="s">
        <v>5209</v>
      </c>
      <c r="B356" s="25" t="s">
        <v>5210</v>
      </c>
      <c r="C356" s="25" t="s">
        <v>1666</v>
      </c>
      <c r="D356" s="25" t="s">
        <v>11</v>
      </c>
      <c r="E356" s="25" t="s">
        <v>11</v>
      </c>
      <c r="F356" s="25" t="s">
        <v>11</v>
      </c>
      <c r="G356" s="25" t="s">
        <v>11</v>
      </c>
      <c r="H356" s="25" t="s">
        <v>5211</v>
      </c>
      <c r="I356" s="25" t="s">
        <v>1672</v>
      </c>
      <c r="J356" s="25" t="s">
        <v>1721</v>
      </c>
      <c r="K356" s="25" t="s">
        <v>1677</v>
      </c>
      <c r="L356" s="25" t="s">
        <v>1721</v>
      </c>
      <c r="M356" s="25" t="s">
        <v>11</v>
      </c>
      <c r="N356" s="25" t="s">
        <v>11</v>
      </c>
      <c r="O356" s="25" t="s">
        <v>11</v>
      </c>
      <c r="P356" s="25" t="s">
        <v>11</v>
      </c>
      <c r="Q356" s="25" t="s">
        <v>11</v>
      </c>
      <c r="R356" s="25" t="s">
        <v>11</v>
      </c>
      <c r="S356" s="25" t="s">
        <v>11</v>
      </c>
      <c r="T356" s="25" t="s">
        <v>1737</v>
      </c>
      <c r="U356" s="25" t="s">
        <v>1687</v>
      </c>
      <c r="V356" s="25" t="s">
        <v>11</v>
      </c>
      <c r="W356" s="25" t="s">
        <v>11</v>
      </c>
      <c r="X356" s="25">
        <v>0</v>
      </c>
      <c r="Y356" s="25" t="s">
        <v>11</v>
      </c>
      <c r="Z356" s="25" t="s">
        <v>1664</v>
      </c>
      <c r="AA356" s="25" t="s">
        <v>11</v>
      </c>
      <c r="AB356" s="25" t="s">
        <v>11</v>
      </c>
      <c r="AC356" s="25" t="s">
        <v>11</v>
      </c>
      <c r="AD356" s="25">
        <v>230</v>
      </c>
      <c r="AE356" s="25">
        <v>0</v>
      </c>
      <c r="AF356" s="25">
        <v>4085</v>
      </c>
      <c r="AG356" s="25" t="s">
        <v>5086</v>
      </c>
    </row>
    <row r="357" spans="1:33">
      <c r="A357" s="25" t="s">
        <v>4063</v>
      </c>
      <c r="B357" s="25" t="s">
        <v>4064</v>
      </c>
      <c r="C357" s="25" t="s">
        <v>1661</v>
      </c>
      <c r="D357" s="25" t="s">
        <v>11</v>
      </c>
      <c r="E357" s="25" t="s">
        <v>11</v>
      </c>
      <c r="F357" s="25" t="s">
        <v>4065</v>
      </c>
      <c r="G357" s="25" t="s">
        <v>1693</v>
      </c>
      <c r="H357" s="25" t="s">
        <v>4066</v>
      </c>
      <c r="I357" s="25" t="s">
        <v>1672</v>
      </c>
      <c r="J357" s="25" t="s">
        <v>11</v>
      </c>
      <c r="K357" s="25" t="s">
        <v>1760</v>
      </c>
      <c r="L357" s="25" t="s">
        <v>1721</v>
      </c>
      <c r="M357" s="25" t="s">
        <v>11</v>
      </c>
      <c r="N357" s="25" t="s">
        <v>11</v>
      </c>
      <c r="O357" s="25" t="s">
        <v>11</v>
      </c>
      <c r="P357" s="25" t="s">
        <v>4067</v>
      </c>
      <c r="Q357" s="25" t="s">
        <v>4066</v>
      </c>
      <c r="R357" s="25" t="s">
        <v>11</v>
      </c>
      <c r="S357" s="25" t="s">
        <v>11</v>
      </c>
      <c r="T357" s="25" t="s">
        <v>1742</v>
      </c>
      <c r="U357" s="25" t="s">
        <v>1687</v>
      </c>
      <c r="V357" s="25" t="s">
        <v>11</v>
      </c>
      <c r="W357" s="25" t="s">
        <v>11</v>
      </c>
      <c r="X357" s="25">
        <v>0</v>
      </c>
      <c r="Y357" s="25" t="s">
        <v>11</v>
      </c>
      <c r="Z357" s="25" t="s">
        <v>1664</v>
      </c>
      <c r="AA357" s="25" t="s">
        <v>11</v>
      </c>
      <c r="AB357" s="25" t="s">
        <v>11</v>
      </c>
      <c r="AC357" s="25" t="s">
        <v>11</v>
      </c>
      <c r="AD357" s="25">
        <v>0</v>
      </c>
      <c r="AE357" s="25">
        <v>0</v>
      </c>
      <c r="AF357" s="25">
        <v>720</v>
      </c>
      <c r="AG357" s="25" t="s">
        <v>5180</v>
      </c>
    </row>
    <row r="358" spans="1:33">
      <c r="A358" s="25" t="s">
        <v>3133</v>
      </c>
      <c r="B358" s="25" t="s">
        <v>3134</v>
      </c>
      <c r="C358" s="25" t="s">
        <v>1661</v>
      </c>
      <c r="D358" s="25" t="s">
        <v>11</v>
      </c>
      <c r="E358" s="25" t="s">
        <v>11</v>
      </c>
      <c r="F358" s="25" t="s">
        <v>3135</v>
      </c>
      <c r="G358" s="25" t="s">
        <v>1730</v>
      </c>
      <c r="H358" s="25" t="s">
        <v>3136</v>
      </c>
      <c r="I358" s="25" t="s">
        <v>1672</v>
      </c>
      <c r="J358" s="25" t="s">
        <v>1721</v>
      </c>
      <c r="K358" s="25" t="s">
        <v>3137</v>
      </c>
      <c r="L358" s="25" t="s">
        <v>1721</v>
      </c>
      <c r="M358" s="25" t="s">
        <v>11</v>
      </c>
      <c r="N358" s="25" t="s">
        <v>3138</v>
      </c>
      <c r="O358" s="25" t="s">
        <v>3139</v>
      </c>
      <c r="P358" s="25" t="s">
        <v>3140</v>
      </c>
      <c r="Q358" s="25" t="s">
        <v>3136</v>
      </c>
      <c r="R358" s="25" t="s">
        <v>11</v>
      </c>
      <c r="S358" s="25" t="s">
        <v>11</v>
      </c>
      <c r="T358" s="25" t="s">
        <v>1726</v>
      </c>
      <c r="U358" s="25" t="s">
        <v>16</v>
      </c>
      <c r="V358" s="25" t="s">
        <v>116</v>
      </c>
      <c r="W358" s="25" t="s">
        <v>11</v>
      </c>
      <c r="X358" s="25">
        <v>0</v>
      </c>
      <c r="Y358" s="25" t="s">
        <v>11</v>
      </c>
      <c r="Z358" s="25" t="s">
        <v>1664</v>
      </c>
      <c r="AA358" s="25" t="s">
        <v>11</v>
      </c>
      <c r="AB358" s="25" t="s">
        <v>11</v>
      </c>
      <c r="AC358" s="25" t="s">
        <v>11</v>
      </c>
      <c r="AD358" s="25">
        <v>0</v>
      </c>
      <c r="AE358" s="25">
        <v>0</v>
      </c>
      <c r="AF358" s="25">
        <v>21666.67</v>
      </c>
      <c r="AG358" s="25" t="s">
        <v>5175</v>
      </c>
    </row>
    <row r="359" spans="1:33">
      <c r="A359" s="25" t="s">
        <v>2227</v>
      </c>
      <c r="B359" s="25" t="s">
        <v>2228</v>
      </c>
      <c r="C359" s="25" t="s">
        <v>1661</v>
      </c>
      <c r="D359" s="25" t="s">
        <v>11</v>
      </c>
      <c r="E359" s="25" t="s">
        <v>11</v>
      </c>
      <c r="F359" s="25" t="s">
        <v>11</v>
      </c>
      <c r="G359" s="25" t="s">
        <v>11</v>
      </c>
      <c r="H359" s="25" t="s">
        <v>2229</v>
      </c>
      <c r="I359" s="25" t="s">
        <v>11</v>
      </c>
      <c r="J359" s="25" t="s">
        <v>11</v>
      </c>
      <c r="K359" s="25" t="s">
        <v>11</v>
      </c>
      <c r="L359" s="25" t="s">
        <v>1721</v>
      </c>
      <c r="M359" s="25" t="s">
        <v>11</v>
      </c>
      <c r="N359" s="25" t="s">
        <v>11</v>
      </c>
      <c r="O359" s="25" t="s">
        <v>11</v>
      </c>
      <c r="P359" s="25" t="s">
        <v>11</v>
      </c>
      <c r="Q359" s="25" t="s">
        <v>11</v>
      </c>
      <c r="R359" s="25" t="s">
        <v>11</v>
      </c>
      <c r="S359" s="25" t="s">
        <v>11</v>
      </c>
      <c r="T359" s="25" t="s">
        <v>1726</v>
      </c>
      <c r="U359" s="25" t="s">
        <v>16</v>
      </c>
      <c r="V359" s="25" t="s">
        <v>11</v>
      </c>
      <c r="W359" s="25" t="s">
        <v>11</v>
      </c>
      <c r="X359" s="25">
        <v>0</v>
      </c>
      <c r="Y359" s="25" t="s">
        <v>11</v>
      </c>
      <c r="Z359" s="25" t="s">
        <v>1664</v>
      </c>
      <c r="AA359" s="25" t="s">
        <v>11</v>
      </c>
      <c r="AB359" s="25" t="s">
        <v>11</v>
      </c>
      <c r="AC359" s="25" t="s">
        <v>11</v>
      </c>
      <c r="AD359" s="25">
        <v>280</v>
      </c>
      <c r="AE359" s="25">
        <v>0</v>
      </c>
      <c r="AF359" s="25">
        <v>9028</v>
      </c>
      <c r="AG359" s="25" t="s">
        <v>5212</v>
      </c>
    </row>
    <row r="360" spans="1:33">
      <c r="A360" s="25" t="s">
        <v>2701</v>
      </c>
      <c r="B360" s="25" t="s">
        <v>2702</v>
      </c>
      <c r="C360" s="25" t="s">
        <v>1661</v>
      </c>
      <c r="D360" s="25" t="s">
        <v>11</v>
      </c>
      <c r="E360" s="25" t="s">
        <v>11</v>
      </c>
      <c r="F360" s="25" t="s">
        <v>11</v>
      </c>
      <c r="G360" s="25" t="s">
        <v>11</v>
      </c>
      <c r="H360" s="25" t="s">
        <v>2703</v>
      </c>
      <c r="I360" s="25" t="s">
        <v>11</v>
      </c>
      <c r="J360" s="25" t="s">
        <v>11</v>
      </c>
      <c r="K360" s="25" t="s">
        <v>11</v>
      </c>
      <c r="L360" s="25" t="s">
        <v>1721</v>
      </c>
      <c r="M360" s="25" t="s">
        <v>11</v>
      </c>
      <c r="N360" s="25" t="s">
        <v>11</v>
      </c>
      <c r="O360" s="25" t="s">
        <v>11</v>
      </c>
      <c r="P360" s="25" t="s">
        <v>11</v>
      </c>
      <c r="Q360" s="25" t="s">
        <v>11</v>
      </c>
      <c r="R360" s="25" t="s">
        <v>11</v>
      </c>
      <c r="S360" s="25" t="s">
        <v>11</v>
      </c>
      <c r="T360" s="25" t="s">
        <v>1726</v>
      </c>
      <c r="U360" s="25" t="s">
        <v>13</v>
      </c>
      <c r="V360" s="25" t="s">
        <v>11</v>
      </c>
      <c r="W360" s="25" t="s">
        <v>11</v>
      </c>
      <c r="X360" s="25">
        <v>0</v>
      </c>
      <c r="Y360" s="25" t="s">
        <v>11</v>
      </c>
      <c r="Z360" s="25" t="s">
        <v>1664</v>
      </c>
      <c r="AA360" s="25" t="s">
        <v>11</v>
      </c>
      <c r="AB360" s="25" t="s">
        <v>11</v>
      </c>
      <c r="AC360" s="25" t="s">
        <v>11</v>
      </c>
      <c r="AD360" s="25">
        <v>560</v>
      </c>
      <c r="AE360" s="25">
        <v>0</v>
      </c>
      <c r="AF360" s="25">
        <v>9900.2199999999993</v>
      </c>
      <c r="AG360" s="25" t="s">
        <v>2704</v>
      </c>
    </row>
    <row r="361" spans="1:33">
      <c r="A361" s="25" t="s">
        <v>2457</v>
      </c>
      <c r="B361" s="25" t="s">
        <v>2458</v>
      </c>
      <c r="C361" s="25" t="s">
        <v>1661</v>
      </c>
      <c r="D361" s="25" t="s">
        <v>11</v>
      </c>
      <c r="E361" s="25" t="s">
        <v>11</v>
      </c>
      <c r="F361" s="25" t="s">
        <v>11</v>
      </c>
      <c r="G361" s="25" t="s">
        <v>11</v>
      </c>
      <c r="H361" s="25" t="s">
        <v>2459</v>
      </c>
      <c r="I361" s="25" t="s">
        <v>11</v>
      </c>
      <c r="J361" s="25" t="s">
        <v>11</v>
      </c>
      <c r="K361" s="25" t="s">
        <v>11</v>
      </c>
      <c r="L361" s="25" t="s">
        <v>1721</v>
      </c>
      <c r="M361" s="25" t="s">
        <v>11</v>
      </c>
      <c r="N361" s="25" t="s">
        <v>11</v>
      </c>
      <c r="O361" s="25" t="s">
        <v>11</v>
      </c>
      <c r="P361" s="25" t="s">
        <v>11</v>
      </c>
      <c r="Q361" s="25" t="s">
        <v>11</v>
      </c>
      <c r="R361" s="25" t="s">
        <v>11</v>
      </c>
      <c r="S361" s="25" t="s">
        <v>11</v>
      </c>
      <c r="T361" s="25" t="s">
        <v>1726</v>
      </c>
      <c r="U361" s="25" t="s">
        <v>14</v>
      </c>
      <c r="V361" s="25" t="s">
        <v>11</v>
      </c>
      <c r="W361" s="25" t="s">
        <v>11</v>
      </c>
      <c r="X361" s="25">
        <v>0</v>
      </c>
      <c r="Y361" s="25" t="s">
        <v>11</v>
      </c>
      <c r="Z361" s="25" t="s">
        <v>1664</v>
      </c>
      <c r="AA361" s="25" t="s">
        <v>11</v>
      </c>
      <c r="AB361" s="25" t="s">
        <v>11</v>
      </c>
      <c r="AC361" s="25" t="s">
        <v>11</v>
      </c>
      <c r="AD361" s="25">
        <v>0</v>
      </c>
      <c r="AE361" s="25">
        <v>0</v>
      </c>
      <c r="AF361" s="25">
        <v>14786.01</v>
      </c>
      <c r="AG361" s="25" t="s">
        <v>5213</v>
      </c>
    </row>
    <row r="362" spans="1:33">
      <c r="A362" s="25" t="s">
        <v>2047</v>
      </c>
      <c r="B362" s="25" t="s">
        <v>2048</v>
      </c>
      <c r="C362" s="25" t="s">
        <v>1666</v>
      </c>
      <c r="D362" s="25" t="s">
        <v>11</v>
      </c>
      <c r="E362" s="25" t="s">
        <v>11</v>
      </c>
      <c r="F362" s="25" t="s">
        <v>11</v>
      </c>
      <c r="G362" s="25" t="s">
        <v>11</v>
      </c>
      <c r="H362" s="25" t="s">
        <v>2049</v>
      </c>
      <c r="I362" s="25" t="s">
        <v>11</v>
      </c>
      <c r="J362" s="25" t="s">
        <v>11</v>
      </c>
      <c r="K362" s="25" t="s">
        <v>11</v>
      </c>
      <c r="L362" s="25" t="s">
        <v>1721</v>
      </c>
      <c r="M362" s="25" t="s">
        <v>11</v>
      </c>
      <c r="N362" s="25" t="s">
        <v>11</v>
      </c>
      <c r="O362" s="25" t="s">
        <v>11</v>
      </c>
      <c r="P362" s="25" t="s">
        <v>11</v>
      </c>
      <c r="Q362" s="25" t="s">
        <v>11</v>
      </c>
      <c r="R362" s="25" t="s">
        <v>11</v>
      </c>
      <c r="S362" s="25" t="s">
        <v>11</v>
      </c>
      <c r="T362" s="25" t="s">
        <v>1778</v>
      </c>
      <c r="U362" s="25" t="s">
        <v>15</v>
      </c>
      <c r="V362" s="25" t="s">
        <v>11</v>
      </c>
      <c r="W362" s="25" t="s">
        <v>11</v>
      </c>
      <c r="X362" s="25">
        <v>0</v>
      </c>
      <c r="Y362" s="25" t="s">
        <v>11</v>
      </c>
      <c r="Z362" s="25" t="s">
        <v>1809</v>
      </c>
      <c r="AA362" s="25" t="s">
        <v>2050</v>
      </c>
      <c r="AB362" s="25" t="s">
        <v>2051</v>
      </c>
      <c r="AC362" s="25" t="s">
        <v>2052</v>
      </c>
      <c r="AD362" s="25">
        <v>4780.6899999999996</v>
      </c>
      <c r="AE362" s="25">
        <v>0</v>
      </c>
      <c r="AF362" s="25">
        <v>0</v>
      </c>
      <c r="AG362" s="25" t="s">
        <v>2053</v>
      </c>
    </row>
    <row r="363" spans="1:33">
      <c r="A363" s="25" t="s">
        <v>1911</v>
      </c>
      <c r="B363" s="25" t="s">
        <v>1912</v>
      </c>
      <c r="C363" s="25" t="s">
        <v>1661</v>
      </c>
      <c r="D363" s="25" t="s">
        <v>11</v>
      </c>
      <c r="E363" s="25" t="s">
        <v>11</v>
      </c>
      <c r="F363" s="25" t="s">
        <v>1913</v>
      </c>
      <c r="G363" s="25" t="s">
        <v>1693</v>
      </c>
      <c r="H363" s="25" t="s">
        <v>1914</v>
      </c>
      <c r="I363" s="25" t="s">
        <v>1672</v>
      </c>
      <c r="J363" s="25" t="s">
        <v>11</v>
      </c>
      <c r="K363" s="25" t="s">
        <v>1760</v>
      </c>
      <c r="L363" s="25" t="s">
        <v>1963</v>
      </c>
      <c r="M363" s="25" t="s">
        <v>11</v>
      </c>
      <c r="N363" s="25" t="s">
        <v>11</v>
      </c>
      <c r="O363" s="25" t="s">
        <v>11</v>
      </c>
      <c r="P363" s="25" t="s">
        <v>1915</v>
      </c>
      <c r="Q363" s="25" t="s">
        <v>1914</v>
      </c>
      <c r="R363" s="25" t="s">
        <v>11</v>
      </c>
      <c r="S363" s="25" t="s">
        <v>11</v>
      </c>
      <c r="T363" s="25" t="s">
        <v>1737</v>
      </c>
      <c r="U363" s="25" t="s">
        <v>1687</v>
      </c>
      <c r="V363" s="25" t="s">
        <v>11</v>
      </c>
      <c r="W363" s="25" t="s">
        <v>11</v>
      </c>
      <c r="X363" s="25">
        <v>0</v>
      </c>
      <c r="Y363" s="25" t="s">
        <v>11</v>
      </c>
      <c r="Z363" s="25" t="s">
        <v>1664</v>
      </c>
      <c r="AA363" s="25" t="s">
        <v>11</v>
      </c>
      <c r="AB363" s="25" t="s">
        <v>11</v>
      </c>
      <c r="AC363" s="25" t="s">
        <v>11</v>
      </c>
      <c r="AD363" s="25">
        <v>230</v>
      </c>
      <c r="AE363" s="25">
        <v>0</v>
      </c>
      <c r="AF363" s="25">
        <v>760</v>
      </c>
      <c r="AG363" s="25" t="s">
        <v>1762</v>
      </c>
    </row>
    <row r="364" spans="1:33">
      <c r="A364" s="25" t="s">
        <v>5214</v>
      </c>
      <c r="B364" s="25" t="s">
        <v>5215</v>
      </c>
      <c r="C364" s="25" t="s">
        <v>1666</v>
      </c>
      <c r="D364" s="25" t="s">
        <v>11</v>
      </c>
      <c r="E364" s="25" t="s">
        <v>11</v>
      </c>
      <c r="F364" s="25" t="s">
        <v>11</v>
      </c>
      <c r="G364" s="25" t="s">
        <v>11</v>
      </c>
      <c r="H364" s="25" t="s">
        <v>5216</v>
      </c>
      <c r="I364" s="25" t="s">
        <v>1678</v>
      </c>
      <c r="J364" s="25" t="s">
        <v>1721</v>
      </c>
      <c r="K364" s="25" t="s">
        <v>5217</v>
      </c>
      <c r="L364" s="25" t="s">
        <v>1721</v>
      </c>
      <c r="M364" s="25" t="s">
        <v>11</v>
      </c>
      <c r="N364" s="25" t="s">
        <v>11</v>
      </c>
      <c r="O364" s="25" t="s">
        <v>11</v>
      </c>
      <c r="P364" s="25" t="s">
        <v>11</v>
      </c>
      <c r="Q364" s="25" t="s">
        <v>11</v>
      </c>
      <c r="R364" s="25" t="s">
        <v>11</v>
      </c>
      <c r="S364" s="25" t="s">
        <v>11</v>
      </c>
      <c r="T364" s="25" t="s">
        <v>11</v>
      </c>
      <c r="U364" s="25" t="s">
        <v>16</v>
      </c>
      <c r="V364" s="25" t="s">
        <v>11</v>
      </c>
      <c r="W364" s="25" t="s">
        <v>11</v>
      </c>
      <c r="X364" s="25">
        <v>0</v>
      </c>
      <c r="Y364" s="25" t="s">
        <v>11</v>
      </c>
      <c r="Z364" s="25" t="s">
        <v>1809</v>
      </c>
      <c r="AA364" s="25" t="s">
        <v>5217</v>
      </c>
      <c r="AB364" s="25" t="s">
        <v>3062</v>
      </c>
      <c r="AC364" s="25" t="s">
        <v>5218</v>
      </c>
      <c r="AD364" s="25">
        <v>0</v>
      </c>
      <c r="AE364" s="25">
        <v>0</v>
      </c>
      <c r="AF364" s="25">
        <v>0</v>
      </c>
      <c r="AG364" s="25" t="s">
        <v>7</v>
      </c>
    </row>
    <row r="365" spans="1:33">
      <c r="A365" s="25" t="s">
        <v>3807</v>
      </c>
      <c r="B365" s="25" t="s">
        <v>3808</v>
      </c>
      <c r="C365" s="25" t="s">
        <v>1666</v>
      </c>
      <c r="D365" s="25" t="s">
        <v>11</v>
      </c>
      <c r="E365" s="25" t="s">
        <v>11</v>
      </c>
      <c r="F365" s="25" t="s">
        <v>11</v>
      </c>
      <c r="G365" s="25" t="s">
        <v>11</v>
      </c>
      <c r="H365" s="25" t="s">
        <v>3809</v>
      </c>
      <c r="I365" s="25" t="s">
        <v>11</v>
      </c>
      <c r="J365" s="25" t="s">
        <v>11</v>
      </c>
      <c r="K365" s="25" t="s">
        <v>11</v>
      </c>
      <c r="L365" s="25" t="s">
        <v>1721</v>
      </c>
      <c r="M365" s="25" t="s">
        <v>11</v>
      </c>
      <c r="N365" s="25" t="s">
        <v>11</v>
      </c>
      <c r="O365" s="25" t="s">
        <v>11</v>
      </c>
      <c r="P365" s="25" t="s">
        <v>11</v>
      </c>
      <c r="Q365" s="25" t="s">
        <v>11</v>
      </c>
      <c r="R365" s="25" t="s">
        <v>11</v>
      </c>
      <c r="S365" s="25" t="s">
        <v>11</v>
      </c>
      <c r="T365" s="25" t="s">
        <v>3810</v>
      </c>
      <c r="U365" s="25" t="s">
        <v>17</v>
      </c>
      <c r="V365" s="25" t="s">
        <v>11</v>
      </c>
      <c r="W365" s="25" t="s">
        <v>11</v>
      </c>
      <c r="X365" s="25">
        <v>0</v>
      </c>
      <c r="Y365" s="25" t="s">
        <v>11</v>
      </c>
      <c r="Z365" s="25" t="s">
        <v>1664</v>
      </c>
      <c r="AA365" s="25" t="s">
        <v>11</v>
      </c>
      <c r="AB365" s="25" t="s">
        <v>11</v>
      </c>
      <c r="AC365" s="25" t="s">
        <v>11</v>
      </c>
      <c r="AD365" s="25">
        <v>0</v>
      </c>
      <c r="AE365" s="25">
        <v>0</v>
      </c>
      <c r="AF365" s="25">
        <v>22032</v>
      </c>
      <c r="AG365" s="25" t="s">
        <v>3811</v>
      </c>
    </row>
    <row r="366" spans="1:33">
      <c r="A366" s="25" t="s">
        <v>3175</v>
      </c>
      <c r="B366" s="25" t="s">
        <v>3176</v>
      </c>
      <c r="C366" s="25" t="s">
        <v>1666</v>
      </c>
      <c r="D366" s="25" t="s">
        <v>11</v>
      </c>
      <c r="E366" s="25" t="s">
        <v>11</v>
      </c>
      <c r="F366" s="25" t="s">
        <v>11</v>
      </c>
      <c r="G366" s="25" t="s">
        <v>11</v>
      </c>
      <c r="H366" s="25" t="s">
        <v>3177</v>
      </c>
      <c r="I366" s="25" t="s">
        <v>11</v>
      </c>
      <c r="J366" s="25" t="s">
        <v>11</v>
      </c>
      <c r="K366" s="25" t="s">
        <v>11</v>
      </c>
      <c r="L366" s="25" t="s">
        <v>1721</v>
      </c>
      <c r="M366" s="25" t="s">
        <v>11</v>
      </c>
      <c r="N366" s="25" t="s">
        <v>11</v>
      </c>
      <c r="O366" s="25" t="s">
        <v>11</v>
      </c>
      <c r="P366" s="25" t="s">
        <v>11</v>
      </c>
      <c r="Q366" s="25" t="s">
        <v>11</v>
      </c>
      <c r="R366" s="25" t="s">
        <v>11</v>
      </c>
      <c r="S366" s="25" t="s">
        <v>11</v>
      </c>
      <c r="T366" s="25" t="s">
        <v>1726</v>
      </c>
      <c r="U366" s="25" t="s">
        <v>14</v>
      </c>
      <c r="V366" s="25" t="s">
        <v>11</v>
      </c>
      <c r="W366" s="25" t="s">
        <v>11</v>
      </c>
      <c r="X366" s="25">
        <v>0</v>
      </c>
      <c r="Y366" s="25" t="s">
        <v>11</v>
      </c>
      <c r="Z366" s="25" t="s">
        <v>1664</v>
      </c>
      <c r="AA366" s="25" t="s">
        <v>11</v>
      </c>
      <c r="AB366" s="25" t="s">
        <v>11</v>
      </c>
      <c r="AC366" s="25" t="s">
        <v>11</v>
      </c>
      <c r="AD366" s="25">
        <v>0</v>
      </c>
      <c r="AE366" s="25">
        <v>0</v>
      </c>
      <c r="AF366" s="25">
        <v>7350.88</v>
      </c>
      <c r="AG366" s="25" t="s">
        <v>5219</v>
      </c>
    </row>
    <row r="367" spans="1:33">
      <c r="A367" s="25" t="s">
        <v>2453</v>
      </c>
      <c r="B367" s="25" t="s">
        <v>2454</v>
      </c>
      <c r="C367" s="25" t="s">
        <v>1666</v>
      </c>
      <c r="D367" s="25" t="s">
        <v>11</v>
      </c>
      <c r="E367" s="25" t="s">
        <v>11</v>
      </c>
      <c r="F367" s="25" t="s">
        <v>11</v>
      </c>
      <c r="G367" s="25" t="s">
        <v>11</v>
      </c>
      <c r="H367" s="25" t="s">
        <v>2455</v>
      </c>
      <c r="I367" s="25" t="s">
        <v>11</v>
      </c>
      <c r="J367" s="25" t="s">
        <v>11</v>
      </c>
      <c r="K367" s="25" t="s">
        <v>2456</v>
      </c>
      <c r="L367" s="25" t="s">
        <v>1721</v>
      </c>
      <c r="M367" s="25" t="s">
        <v>11</v>
      </c>
      <c r="N367" s="25" t="s">
        <v>11</v>
      </c>
      <c r="O367" s="25" t="s">
        <v>11</v>
      </c>
      <c r="P367" s="25" t="s">
        <v>11</v>
      </c>
      <c r="Q367" s="25" t="s">
        <v>11</v>
      </c>
      <c r="R367" s="25" t="s">
        <v>11</v>
      </c>
      <c r="S367" s="25" t="s">
        <v>11</v>
      </c>
      <c r="T367" s="25" t="s">
        <v>1766</v>
      </c>
      <c r="U367" s="25" t="s">
        <v>12</v>
      </c>
      <c r="V367" s="25" t="s">
        <v>11</v>
      </c>
      <c r="W367" s="25" t="s">
        <v>11</v>
      </c>
      <c r="X367" s="25">
        <v>0</v>
      </c>
      <c r="Y367" s="25" t="s">
        <v>11</v>
      </c>
      <c r="Z367" s="25" t="s">
        <v>1664</v>
      </c>
      <c r="AA367" s="25" t="s">
        <v>11</v>
      </c>
      <c r="AB367" s="25" t="s">
        <v>11</v>
      </c>
      <c r="AC367" s="25" t="s">
        <v>11</v>
      </c>
      <c r="AD367" s="25">
        <v>0</v>
      </c>
      <c r="AE367" s="25">
        <v>0</v>
      </c>
      <c r="AF367" s="25">
        <v>3645.51</v>
      </c>
      <c r="AG367" s="25" t="s">
        <v>5220</v>
      </c>
    </row>
    <row r="368" spans="1:33">
      <c r="A368" s="25" t="s">
        <v>3034</v>
      </c>
      <c r="B368" s="25" t="s">
        <v>3035</v>
      </c>
      <c r="C368" s="25" t="s">
        <v>1666</v>
      </c>
      <c r="D368" s="25" t="s">
        <v>11</v>
      </c>
      <c r="E368" s="25" t="s">
        <v>11</v>
      </c>
      <c r="F368" s="25" t="s">
        <v>11</v>
      </c>
      <c r="G368" s="25" t="s">
        <v>11</v>
      </c>
      <c r="H368" s="25" t="s">
        <v>3036</v>
      </c>
      <c r="I368" s="25" t="s">
        <v>11</v>
      </c>
      <c r="J368" s="25" t="s">
        <v>11</v>
      </c>
      <c r="K368" s="25" t="s">
        <v>11</v>
      </c>
      <c r="L368" s="25" t="s">
        <v>1721</v>
      </c>
      <c r="M368" s="25" t="s">
        <v>11</v>
      </c>
      <c r="N368" s="25" t="s">
        <v>11</v>
      </c>
      <c r="O368" s="25" t="s">
        <v>11</v>
      </c>
      <c r="P368" s="25" t="s">
        <v>11</v>
      </c>
      <c r="Q368" s="25" t="s">
        <v>11</v>
      </c>
      <c r="R368" s="25" t="s">
        <v>11</v>
      </c>
      <c r="S368" s="25" t="s">
        <v>11</v>
      </c>
      <c r="T368" s="25" t="s">
        <v>1786</v>
      </c>
      <c r="U368" s="25" t="s">
        <v>18</v>
      </c>
      <c r="V368" s="25" t="s">
        <v>11</v>
      </c>
      <c r="W368" s="25" t="s">
        <v>11</v>
      </c>
      <c r="X368" s="25">
        <v>0</v>
      </c>
      <c r="Y368" s="25" t="s">
        <v>11</v>
      </c>
      <c r="Z368" s="25" t="s">
        <v>1664</v>
      </c>
      <c r="AA368" s="25" t="s">
        <v>11</v>
      </c>
      <c r="AB368" s="25" t="s">
        <v>11</v>
      </c>
      <c r="AC368" s="25" t="s">
        <v>11</v>
      </c>
      <c r="AD368" s="25">
        <v>0</v>
      </c>
      <c r="AE368" s="25">
        <v>0</v>
      </c>
      <c r="AF368" s="25">
        <v>5364.58</v>
      </c>
      <c r="AG368" s="25" t="s">
        <v>3037</v>
      </c>
    </row>
    <row r="369" spans="1:33">
      <c r="A369" s="25" t="s">
        <v>3512</v>
      </c>
      <c r="B369" s="25" t="s">
        <v>3513</v>
      </c>
      <c r="C369" s="25" t="s">
        <v>1666</v>
      </c>
      <c r="D369" s="25" t="s">
        <v>11</v>
      </c>
      <c r="E369" s="25" t="s">
        <v>11</v>
      </c>
      <c r="F369" s="25" t="s">
        <v>11</v>
      </c>
      <c r="G369" s="25" t="s">
        <v>11</v>
      </c>
      <c r="H369" s="25" t="s">
        <v>3514</v>
      </c>
      <c r="I369" s="25" t="s">
        <v>1672</v>
      </c>
      <c r="J369" s="25" t="s">
        <v>11</v>
      </c>
      <c r="K369" s="25" t="s">
        <v>1683</v>
      </c>
      <c r="L369" s="25" t="s">
        <v>1721</v>
      </c>
      <c r="M369" s="25" t="s">
        <v>11</v>
      </c>
      <c r="N369" s="25" t="s">
        <v>11</v>
      </c>
      <c r="O369" s="25" t="s">
        <v>11</v>
      </c>
      <c r="P369" s="25" t="s">
        <v>11</v>
      </c>
      <c r="Q369" s="25" t="s">
        <v>3514</v>
      </c>
      <c r="R369" s="25" t="s">
        <v>11</v>
      </c>
      <c r="S369" s="25" t="s">
        <v>11</v>
      </c>
      <c r="T369" s="25" t="s">
        <v>1737</v>
      </c>
      <c r="U369" s="25" t="s">
        <v>1687</v>
      </c>
      <c r="V369" s="25" t="s">
        <v>11</v>
      </c>
      <c r="W369" s="25" t="s">
        <v>11</v>
      </c>
      <c r="X369" s="25">
        <v>0</v>
      </c>
      <c r="Y369" s="25" t="s">
        <v>11</v>
      </c>
      <c r="Z369" s="25" t="s">
        <v>1664</v>
      </c>
      <c r="AA369" s="25" t="s">
        <v>11</v>
      </c>
      <c r="AB369" s="25" t="s">
        <v>11</v>
      </c>
      <c r="AC369" s="25" t="s">
        <v>11</v>
      </c>
      <c r="AD369" s="25">
        <v>0</v>
      </c>
      <c r="AE369" s="25">
        <v>0</v>
      </c>
      <c r="AF369" s="25">
        <v>960</v>
      </c>
      <c r="AG369" s="25" t="s">
        <v>1160</v>
      </c>
    </row>
    <row r="370" spans="1:33">
      <c r="A370" s="25" t="s">
        <v>3291</v>
      </c>
      <c r="B370" s="25" t="s">
        <v>3292</v>
      </c>
      <c r="C370" s="25" t="s">
        <v>1661</v>
      </c>
      <c r="D370" s="25" t="s">
        <v>11</v>
      </c>
      <c r="E370" s="25" t="s">
        <v>11</v>
      </c>
      <c r="F370" s="25" t="s">
        <v>11</v>
      </c>
      <c r="G370" s="25" t="s">
        <v>11</v>
      </c>
      <c r="H370" s="25" t="s">
        <v>3293</v>
      </c>
      <c r="I370" s="25" t="s">
        <v>11</v>
      </c>
      <c r="J370" s="25" t="s">
        <v>11</v>
      </c>
      <c r="K370" s="25" t="s">
        <v>3294</v>
      </c>
      <c r="L370" s="25" t="s">
        <v>1721</v>
      </c>
      <c r="M370" s="25" t="s">
        <v>11</v>
      </c>
      <c r="N370" s="25" t="s">
        <v>11</v>
      </c>
      <c r="O370" s="25" t="s">
        <v>11</v>
      </c>
      <c r="P370" s="25" t="s">
        <v>11</v>
      </c>
      <c r="Q370" s="25" t="s">
        <v>11</v>
      </c>
      <c r="R370" s="25" t="s">
        <v>11</v>
      </c>
      <c r="S370" s="25" t="s">
        <v>11</v>
      </c>
      <c r="T370" s="25" t="s">
        <v>1766</v>
      </c>
      <c r="U370" s="25" t="s">
        <v>10</v>
      </c>
      <c r="V370" s="25" t="s">
        <v>11</v>
      </c>
      <c r="W370" s="25" t="s">
        <v>11</v>
      </c>
      <c r="X370" s="25">
        <v>0</v>
      </c>
      <c r="Y370" s="25" t="s">
        <v>11</v>
      </c>
      <c r="Z370" s="25" t="s">
        <v>1664</v>
      </c>
      <c r="AA370" s="25" t="s">
        <v>11</v>
      </c>
      <c r="AB370" s="25" t="s">
        <v>11</v>
      </c>
      <c r="AC370" s="25" t="s">
        <v>11</v>
      </c>
      <c r="AD370" s="25">
        <v>0</v>
      </c>
      <c r="AE370" s="25">
        <v>0</v>
      </c>
      <c r="AF370" s="25">
        <v>12127.5</v>
      </c>
      <c r="AG370" s="25" t="s">
        <v>5221</v>
      </c>
    </row>
    <row r="371" spans="1:33">
      <c r="A371" s="25" t="s">
        <v>3904</v>
      </c>
      <c r="B371" s="25" t="s">
        <v>3905</v>
      </c>
      <c r="C371" s="25" t="s">
        <v>1666</v>
      </c>
      <c r="D371" s="25" t="s">
        <v>11</v>
      </c>
      <c r="E371" s="25" t="s">
        <v>11</v>
      </c>
      <c r="F371" s="25" t="s">
        <v>11</v>
      </c>
      <c r="G371" s="25" t="s">
        <v>11</v>
      </c>
      <c r="H371" s="25" t="s">
        <v>3906</v>
      </c>
      <c r="I371" s="25" t="s">
        <v>11</v>
      </c>
      <c r="J371" s="25" t="s">
        <v>11</v>
      </c>
      <c r="K371" s="25" t="s">
        <v>3907</v>
      </c>
      <c r="L371" s="25" t="s">
        <v>1721</v>
      </c>
      <c r="M371" s="25" t="s">
        <v>11</v>
      </c>
      <c r="N371" s="25" t="s">
        <v>11</v>
      </c>
      <c r="O371" s="25" t="s">
        <v>11</v>
      </c>
      <c r="P371" s="25" t="s">
        <v>11</v>
      </c>
      <c r="Q371" s="25" t="s">
        <v>11</v>
      </c>
      <c r="R371" s="25" t="s">
        <v>11</v>
      </c>
      <c r="S371" s="25" t="s">
        <v>11</v>
      </c>
      <c r="T371" s="25" t="s">
        <v>2232</v>
      </c>
      <c r="U371" s="25" t="s">
        <v>15</v>
      </c>
      <c r="V371" s="25" t="s">
        <v>11</v>
      </c>
      <c r="W371" s="25" t="s">
        <v>11</v>
      </c>
      <c r="X371" s="25">
        <v>0</v>
      </c>
      <c r="Y371" s="25" t="s">
        <v>11</v>
      </c>
      <c r="Z371" s="25" t="s">
        <v>1664</v>
      </c>
      <c r="AA371" s="25" t="s">
        <v>11</v>
      </c>
      <c r="AB371" s="25" t="s">
        <v>11</v>
      </c>
      <c r="AC371" s="25" t="s">
        <v>11</v>
      </c>
      <c r="AD371" s="25">
        <v>0</v>
      </c>
      <c r="AE371" s="25">
        <v>0</v>
      </c>
      <c r="AF371" s="25">
        <v>31893.75</v>
      </c>
      <c r="AG371" s="25" t="s">
        <v>5222</v>
      </c>
    </row>
    <row r="372" spans="1:33">
      <c r="A372" s="25" t="s">
        <v>3358</v>
      </c>
      <c r="B372" s="25" t="s">
        <v>3359</v>
      </c>
      <c r="C372" s="25" t="s">
        <v>1661</v>
      </c>
      <c r="D372" s="25" t="s">
        <v>11</v>
      </c>
      <c r="E372" s="25" t="s">
        <v>11</v>
      </c>
      <c r="F372" s="25" t="s">
        <v>11</v>
      </c>
      <c r="G372" s="25" t="s">
        <v>11</v>
      </c>
      <c r="H372" s="25" t="s">
        <v>3360</v>
      </c>
      <c r="I372" s="25" t="s">
        <v>11</v>
      </c>
      <c r="J372" s="25" t="s">
        <v>11</v>
      </c>
      <c r="K372" s="25" t="s">
        <v>11</v>
      </c>
      <c r="L372" s="25" t="s">
        <v>1721</v>
      </c>
      <c r="M372" s="25" t="s">
        <v>11</v>
      </c>
      <c r="N372" s="25" t="s">
        <v>11</v>
      </c>
      <c r="O372" s="25" t="s">
        <v>11</v>
      </c>
      <c r="P372" s="25" t="s">
        <v>11</v>
      </c>
      <c r="Q372" s="25" t="s">
        <v>11</v>
      </c>
      <c r="R372" s="25" t="s">
        <v>11</v>
      </c>
      <c r="S372" s="25" t="s">
        <v>11</v>
      </c>
      <c r="T372" s="25" t="s">
        <v>1726</v>
      </c>
      <c r="U372" s="25" t="s">
        <v>14</v>
      </c>
      <c r="V372" s="25" t="s">
        <v>11</v>
      </c>
      <c r="W372" s="25" t="s">
        <v>11</v>
      </c>
      <c r="X372" s="25">
        <v>0</v>
      </c>
      <c r="Y372" s="25" t="s">
        <v>11</v>
      </c>
      <c r="Z372" s="25" t="s">
        <v>1664</v>
      </c>
      <c r="AA372" s="25" t="s">
        <v>11</v>
      </c>
      <c r="AB372" s="25" t="s">
        <v>11</v>
      </c>
      <c r="AC372" s="25" t="s">
        <v>11</v>
      </c>
      <c r="AD372" s="25">
        <v>280</v>
      </c>
      <c r="AE372" s="25">
        <v>0</v>
      </c>
      <c r="AF372" s="25">
        <v>48800.1</v>
      </c>
      <c r="AG372" s="25" t="s">
        <v>5223</v>
      </c>
    </row>
    <row r="373" spans="1:33">
      <c r="A373" s="25" t="s">
        <v>1832</v>
      </c>
      <c r="B373" s="25" t="s">
        <v>1833</v>
      </c>
      <c r="C373" s="25" t="s">
        <v>1661</v>
      </c>
      <c r="D373" s="25" t="s">
        <v>11</v>
      </c>
      <c r="E373" s="25" t="s">
        <v>11</v>
      </c>
      <c r="F373" s="25" t="s">
        <v>11</v>
      </c>
      <c r="G373" s="25" t="s">
        <v>11</v>
      </c>
      <c r="H373" s="25" t="s">
        <v>1834</v>
      </c>
      <c r="I373" s="25" t="s">
        <v>11</v>
      </c>
      <c r="J373" s="25" t="s">
        <v>11</v>
      </c>
      <c r="K373" s="25" t="s">
        <v>11</v>
      </c>
      <c r="L373" s="25" t="s">
        <v>1721</v>
      </c>
      <c r="M373" s="25" t="s">
        <v>11</v>
      </c>
      <c r="N373" s="25" t="s">
        <v>11</v>
      </c>
      <c r="O373" s="25" t="s">
        <v>11</v>
      </c>
      <c r="P373" s="25" t="s">
        <v>11</v>
      </c>
      <c r="Q373" s="25" t="s">
        <v>11</v>
      </c>
      <c r="R373" s="25" t="s">
        <v>11</v>
      </c>
      <c r="S373" s="25" t="s">
        <v>11</v>
      </c>
      <c r="T373" s="25" t="s">
        <v>1726</v>
      </c>
      <c r="U373" s="25" t="s">
        <v>13</v>
      </c>
      <c r="V373" s="25" t="s">
        <v>11</v>
      </c>
      <c r="W373" s="25" t="s">
        <v>11</v>
      </c>
      <c r="X373" s="25">
        <v>0</v>
      </c>
      <c r="Y373" s="25" t="s">
        <v>11</v>
      </c>
      <c r="Z373" s="25" t="s">
        <v>1664</v>
      </c>
      <c r="AA373" s="25" t="s">
        <v>11</v>
      </c>
      <c r="AB373" s="25" t="s">
        <v>11</v>
      </c>
      <c r="AC373" s="25" t="s">
        <v>11</v>
      </c>
      <c r="AD373" s="25">
        <v>0</v>
      </c>
      <c r="AE373" s="25">
        <v>0</v>
      </c>
      <c r="AF373" s="25">
        <v>3108.77</v>
      </c>
      <c r="AG373" s="25" t="s">
        <v>5224</v>
      </c>
    </row>
    <row r="374" spans="1:33">
      <c r="A374" s="25" t="s">
        <v>2209</v>
      </c>
      <c r="B374" s="25" t="s">
        <v>2210</v>
      </c>
      <c r="C374" s="25" t="s">
        <v>1661</v>
      </c>
      <c r="D374" s="25" t="s">
        <v>11</v>
      </c>
      <c r="E374" s="25" t="s">
        <v>11</v>
      </c>
      <c r="F374" s="25" t="s">
        <v>11</v>
      </c>
      <c r="G374" s="25" t="s">
        <v>11</v>
      </c>
      <c r="H374" s="25" t="s">
        <v>2211</v>
      </c>
      <c r="I374" s="25" t="s">
        <v>11</v>
      </c>
      <c r="J374" s="25" t="s">
        <v>11</v>
      </c>
      <c r="K374" s="25" t="s">
        <v>11</v>
      </c>
      <c r="L374" s="25" t="s">
        <v>1721</v>
      </c>
      <c r="M374" s="25" t="s">
        <v>11</v>
      </c>
      <c r="N374" s="25" t="s">
        <v>11</v>
      </c>
      <c r="O374" s="25" t="s">
        <v>11</v>
      </c>
      <c r="P374" s="25" t="s">
        <v>11</v>
      </c>
      <c r="Q374" s="25" t="s">
        <v>11</v>
      </c>
      <c r="R374" s="25" t="s">
        <v>11</v>
      </c>
      <c r="S374" s="25" t="s">
        <v>11</v>
      </c>
      <c r="T374" s="25" t="s">
        <v>1786</v>
      </c>
      <c r="U374" s="25" t="s">
        <v>18</v>
      </c>
      <c r="V374" s="25" t="s">
        <v>11</v>
      </c>
      <c r="W374" s="25" t="s">
        <v>11</v>
      </c>
      <c r="X374" s="25">
        <v>0</v>
      </c>
      <c r="Y374" s="25" t="s">
        <v>11</v>
      </c>
      <c r="Z374" s="25" t="s">
        <v>1664</v>
      </c>
      <c r="AA374" s="25" t="s">
        <v>11</v>
      </c>
      <c r="AB374" s="25" t="s">
        <v>11</v>
      </c>
      <c r="AC374" s="25" t="s">
        <v>11</v>
      </c>
      <c r="AD374" s="25">
        <v>400</v>
      </c>
      <c r="AE374" s="25">
        <v>0</v>
      </c>
      <c r="AF374" s="25">
        <v>9450</v>
      </c>
      <c r="AG374" s="25" t="s">
        <v>5225</v>
      </c>
    </row>
    <row r="375" spans="1:33">
      <c r="A375" s="25" t="s">
        <v>3918</v>
      </c>
      <c r="B375" s="25" t="s">
        <v>3919</v>
      </c>
      <c r="C375" s="25" t="s">
        <v>1666</v>
      </c>
      <c r="D375" s="25" t="s">
        <v>11</v>
      </c>
      <c r="E375" s="25" t="s">
        <v>11</v>
      </c>
      <c r="F375" s="25" t="s">
        <v>11</v>
      </c>
      <c r="G375" s="25" t="s">
        <v>11</v>
      </c>
      <c r="H375" s="25" t="s">
        <v>3920</v>
      </c>
      <c r="I375" s="25" t="s">
        <v>1678</v>
      </c>
      <c r="J375" s="25" t="s">
        <v>11</v>
      </c>
      <c r="K375" s="25" t="s">
        <v>1760</v>
      </c>
      <c r="L375" s="25" t="s">
        <v>1721</v>
      </c>
      <c r="M375" s="25" t="s">
        <v>11</v>
      </c>
      <c r="N375" s="25" t="s">
        <v>11</v>
      </c>
      <c r="O375" s="25" t="s">
        <v>11</v>
      </c>
      <c r="P375" s="25" t="s">
        <v>3921</v>
      </c>
      <c r="Q375" s="25" t="s">
        <v>3920</v>
      </c>
      <c r="R375" s="25" t="s">
        <v>11</v>
      </c>
      <c r="S375" s="25" t="s">
        <v>11</v>
      </c>
      <c r="T375" s="25" t="s">
        <v>1766</v>
      </c>
      <c r="U375" s="25" t="s">
        <v>12</v>
      </c>
      <c r="V375" s="25" t="s">
        <v>11</v>
      </c>
      <c r="W375" s="25" t="s">
        <v>11</v>
      </c>
      <c r="X375" s="25">
        <v>0</v>
      </c>
      <c r="Y375" s="25" t="s">
        <v>11</v>
      </c>
      <c r="Z375" s="25" t="s">
        <v>1664</v>
      </c>
      <c r="AA375" s="25" t="s">
        <v>11</v>
      </c>
      <c r="AB375" s="25" t="s">
        <v>11</v>
      </c>
      <c r="AC375" s="25" t="s">
        <v>11</v>
      </c>
      <c r="AD375" s="25">
        <v>0</v>
      </c>
      <c r="AE375" s="25">
        <v>0</v>
      </c>
      <c r="AF375" s="25">
        <v>3316</v>
      </c>
      <c r="AG375" s="25" t="s">
        <v>1162</v>
      </c>
    </row>
    <row r="376" spans="1:33">
      <c r="A376" s="25" t="s">
        <v>2532</v>
      </c>
      <c r="B376" s="25" t="s">
        <v>2533</v>
      </c>
      <c r="C376" s="25" t="s">
        <v>1661</v>
      </c>
      <c r="D376" s="25" t="s">
        <v>11</v>
      </c>
      <c r="E376" s="25" t="s">
        <v>11</v>
      </c>
      <c r="F376" s="25" t="s">
        <v>2534</v>
      </c>
      <c r="G376" s="25" t="s">
        <v>1693</v>
      </c>
      <c r="H376" s="25" t="s">
        <v>2535</v>
      </c>
      <c r="I376" s="25" t="s">
        <v>1672</v>
      </c>
      <c r="J376" s="25" t="s">
        <v>11</v>
      </c>
      <c r="K376" s="25" t="s">
        <v>1760</v>
      </c>
      <c r="L376" s="25" t="s">
        <v>1721</v>
      </c>
      <c r="M376" s="25" t="s">
        <v>11</v>
      </c>
      <c r="N376" s="25" t="s">
        <v>11</v>
      </c>
      <c r="O376" s="25" t="s">
        <v>2536</v>
      </c>
      <c r="P376" s="25" t="s">
        <v>2537</v>
      </c>
      <c r="Q376" s="25" t="s">
        <v>2535</v>
      </c>
      <c r="R376" s="25" t="s">
        <v>11</v>
      </c>
      <c r="S376" s="25" t="s">
        <v>11</v>
      </c>
      <c r="T376" s="25" t="s">
        <v>1737</v>
      </c>
      <c r="U376" s="25" t="s">
        <v>1687</v>
      </c>
      <c r="V376" s="25" t="s">
        <v>11</v>
      </c>
      <c r="W376" s="25" t="s">
        <v>11</v>
      </c>
      <c r="X376" s="25">
        <v>0</v>
      </c>
      <c r="Y376" s="25" t="s">
        <v>11</v>
      </c>
      <c r="Z376" s="25" t="s">
        <v>1664</v>
      </c>
      <c r="AA376" s="25" t="s">
        <v>11</v>
      </c>
      <c r="AB376" s="25" t="s">
        <v>11</v>
      </c>
      <c r="AC376" s="25" t="s">
        <v>11</v>
      </c>
      <c r="AD376" s="25">
        <v>230</v>
      </c>
      <c r="AE376" s="25">
        <v>0</v>
      </c>
      <c r="AF376" s="25">
        <v>760</v>
      </c>
      <c r="AG376" s="25" t="s">
        <v>1762</v>
      </c>
    </row>
    <row r="377" spans="1:33">
      <c r="A377" s="25" t="s">
        <v>2386</v>
      </c>
      <c r="B377" s="25" t="s">
        <v>2387</v>
      </c>
      <c r="C377" s="25" t="s">
        <v>1661</v>
      </c>
      <c r="D377" s="25" t="s">
        <v>11</v>
      </c>
      <c r="E377" s="25" t="s">
        <v>11</v>
      </c>
      <c r="F377" s="25" t="s">
        <v>11</v>
      </c>
      <c r="G377" s="25" t="s">
        <v>11</v>
      </c>
      <c r="H377" s="25" t="s">
        <v>2388</v>
      </c>
      <c r="I377" s="25" t="s">
        <v>11</v>
      </c>
      <c r="J377" s="25" t="s">
        <v>11</v>
      </c>
      <c r="K377" s="25" t="s">
        <v>11</v>
      </c>
      <c r="L377" s="25" t="s">
        <v>1721</v>
      </c>
      <c r="M377" s="25" t="s">
        <v>11</v>
      </c>
      <c r="N377" s="25" t="s">
        <v>11</v>
      </c>
      <c r="O377" s="25" t="s">
        <v>11</v>
      </c>
      <c r="P377" s="25" t="s">
        <v>11</v>
      </c>
      <c r="Q377" s="25" t="s">
        <v>11</v>
      </c>
      <c r="R377" s="25" t="s">
        <v>11</v>
      </c>
      <c r="S377" s="25" t="s">
        <v>11</v>
      </c>
      <c r="T377" s="25" t="s">
        <v>1778</v>
      </c>
      <c r="U377" s="25" t="s">
        <v>15</v>
      </c>
      <c r="V377" s="25" t="s">
        <v>11</v>
      </c>
      <c r="W377" s="25" t="s">
        <v>11</v>
      </c>
      <c r="X377" s="25">
        <v>0</v>
      </c>
      <c r="Y377" s="25" t="s">
        <v>11</v>
      </c>
      <c r="Z377" s="25" t="s">
        <v>1664</v>
      </c>
      <c r="AA377" s="25" t="s">
        <v>11</v>
      </c>
      <c r="AB377" s="25" t="s">
        <v>11</v>
      </c>
      <c r="AC377" s="25" t="s">
        <v>11</v>
      </c>
      <c r="AD377" s="25">
        <v>0</v>
      </c>
      <c r="AE377" s="25">
        <v>0</v>
      </c>
      <c r="AF377" s="25">
        <v>2763.35</v>
      </c>
      <c r="AG377" s="25" t="s">
        <v>5226</v>
      </c>
    </row>
    <row r="378" spans="1:33">
      <c r="A378" s="25" t="s">
        <v>2054</v>
      </c>
      <c r="B378" s="25" t="s">
        <v>2055</v>
      </c>
      <c r="C378" s="25" t="s">
        <v>1666</v>
      </c>
      <c r="D378" s="25" t="s">
        <v>11</v>
      </c>
      <c r="E378" s="25" t="s">
        <v>11</v>
      </c>
      <c r="F378" s="25" t="s">
        <v>2056</v>
      </c>
      <c r="G378" s="25" t="s">
        <v>1688</v>
      </c>
      <c r="H378" s="25" t="s">
        <v>2057</v>
      </c>
      <c r="I378" s="25" t="s">
        <v>1672</v>
      </c>
      <c r="J378" s="25" t="s">
        <v>11</v>
      </c>
      <c r="K378" s="25" t="s">
        <v>1760</v>
      </c>
      <c r="L378" s="25" t="s">
        <v>1721</v>
      </c>
      <c r="M378" s="25" t="s">
        <v>11</v>
      </c>
      <c r="N378" s="25" t="s">
        <v>11</v>
      </c>
      <c r="O378" s="25" t="s">
        <v>11</v>
      </c>
      <c r="P378" s="25" t="s">
        <v>2058</v>
      </c>
      <c r="Q378" s="25" t="s">
        <v>2057</v>
      </c>
      <c r="R378" s="25" t="s">
        <v>11</v>
      </c>
      <c r="S378" s="25" t="s">
        <v>11</v>
      </c>
      <c r="T378" s="25" t="s">
        <v>1726</v>
      </c>
      <c r="U378" s="25" t="s">
        <v>14</v>
      </c>
      <c r="V378" s="25" t="s">
        <v>1671</v>
      </c>
      <c r="W378" s="25" t="s">
        <v>11</v>
      </c>
      <c r="X378" s="25">
        <v>0</v>
      </c>
      <c r="Y378" s="25" t="s">
        <v>11</v>
      </c>
      <c r="Z378" s="25" t="s">
        <v>1664</v>
      </c>
      <c r="AA378" s="25" t="s">
        <v>11</v>
      </c>
      <c r="AB378" s="25" t="s">
        <v>11</v>
      </c>
      <c r="AC378" s="25" t="s">
        <v>11</v>
      </c>
      <c r="AD378" s="25">
        <v>0</v>
      </c>
      <c r="AE378" s="25">
        <v>0</v>
      </c>
      <c r="AF378" s="25">
        <v>3316</v>
      </c>
      <c r="AG378" s="25" t="s">
        <v>1162</v>
      </c>
    </row>
    <row r="379" spans="1:33">
      <c r="A379" s="25" t="s">
        <v>3481</v>
      </c>
      <c r="B379" s="25" t="s">
        <v>3482</v>
      </c>
      <c r="C379" s="25" t="s">
        <v>1666</v>
      </c>
      <c r="D379" s="25" t="s">
        <v>11</v>
      </c>
      <c r="E379" s="25" t="s">
        <v>11</v>
      </c>
      <c r="F379" s="25" t="s">
        <v>3483</v>
      </c>
      <c r="G379" s="25" t="s">
        <v>117</v>
      </c>
      <c r="H379" s="25" t="s">
        <v>3484</v>
      </c>
      <c r="I379" s="25" t="s">
        <v>11</v>
      </c>
      <c r="J379" s="25" t="s">
        <v>11</v>
      </c>
      <c r="K379" s="25" t="s">
        <v>3485</v>
      </c>
      <c r="L379" s="25" t="s">
        <v>1721</v>
      </c>
      <c r="M379" s="25" t="s">
        <v>11</v>
      </c>
      <c r="N379" s="25" t="s">
        <v>11</v>
      </c>
      <c r="O379" s="25" t="s">
        <v>11</v>
      </c>
      <c r="P379" s="25" t="s">
        <v>11</v>
      </c>
      <c r="Q379" s="25" t="s">
        <v>3484</v>
      </c>
      <c r="R379" s="25" t="s">
        <v>11</v>
      </c>
      <c r="S379" s="25" t="s">
        <v>11</v>
      </c>
      <c r="T379" s="25" t="s">
        <v>2021</v>
      </c>
      <c r="U379" s="25" t="s">
        <v>15</v>
      </c>
      <c r="V379" s="25" t="s">
        <v>1680</v>
      </c>
      <c r="W379" s="25" t="s">
        <v>11</v>
      </c>
      <c r="X379" s="25">
        <v>0</v>
      </c>
      <c r="Y379" s="25" t="s">
        <v>11</v>
      </c>
      <c r="Z379" s="25" t="s">
        <v>1809</v>
      </c>
      <c r="AA379" s="25" t="s">
        <v>1684</v>
      </c>
      <c r="AB379" s="25" t="s">
        <v>2414</v>
      </c>
      <c r="AC379" s="25" t="s">
        <v>11</v>
      </c>
      <c r="AD379" s="25">
        <v>0</v>
      </c>
      <c r="AE379" s="25">
        <v>0</v>
      </c>
      <c r="AF379" s="25">
        <v>0</v>
      </c>
      <c r="AG379" s="25" t="s">
        <v>7</v>
      </c>
    </row>
    <row r="380" spans="1:33">
      <c r="A380" s="25" t="s">
        <v>2029</v>
      </c>
      <c r="B380" s="25" t="s">
        <v>2030</v>
      </c>
      <c r="C380" s="25" t="s">
        <v>11</v>
      </c>
      <c r="D380" s="25" t="s">
        <v>11</v>
      </c>
      <c r="E380" s="25" t="s">
        <v>11</v>
      </c>
      <c r="F380" s="25" t="s">
        <v>2031</v>
      </c>
      <c r="G380" s="25" t="s">
        <v>117</v>
      </c>
      <c r="H380" s="25" t="s">
        <v>2032</v>
      </c>
      <c r="I380" s="25" t="s">
        <v>1672</v>
      </c>
      <c r="J380" s="25" t="s">
        <v>1721</v>
      </c>
      <c r="K380" s="25" t="s">
        <v>2033</v>
      </c>
      <c r="L380" s="25" t="s">
        <v>1721</v>
      </c>
      <c r="M380" s="25" t="s">
        <v>11</v>
      </c>
      <c r="N380" s="25" t="s">
        <v>2034</v>
      </c>
      <c r="O380" s="25" t="s">
        <v>2035</v>
      </c>
      <c r="P380" s="25" t="s">
        <v>11</v>
      </c>
      <c r="Q380" s="25" t="s">
        <v>2032</v>
      </c>
      <c r="R380" s="25" t="s">
        <v>11</v>
      </c>
      <c r="S380" s="25" t="s">
        <v>11</v>
      </c>
      <c r="T380" s="25" t="s">
        <v>1726</v>
      </c>
      <c r="U380" s="25" t="s">
        <v>13</v>
      </c>
      <c r="V380" s="25" t="s">
        <v>1838</v>
      </c>
      <c r="W380" s="25" t="s">
        <v>11</v>
      </c>
      <c r="X380" s="25">
        <v>0</v>
      </c>
      <c r="Y380" s="25" t="s">
        <v>11</v>
      </c>
      <c r="Z380" s="25" t="s">
        <v>1664</v>
      </c>
      <c r="AA380" s="25" t="s">
        <v>11</v>
      </c>
      <c r="AB380" s="25" t="s">
        <v>11</v>
      </c>
      <c r="AC380" s="25" t="s">
        <v>11</v>
      </c>
      <c r="AD380" s="25">
        <v>0</v>
      </c>
      <c r="AE380" s="25">
        <v>0</v>
      </c>
      <c r="AF380" s="25">
        <v>9150.48</v>
      </c>
      <c r="AG380" s="25" t="s">
        <v>5227</v>
      </c>
    </row>
    <row r="381" spans="1:33">
      <c r="A381" s="25" t="s">
        <v>2036</v>
      </c>
      <c r="B381" s="25" t="s">
        <v>2037</v>
      </c>
      <c r="C381" s="25" t="s">
        <v>1666</v>
      </c>
      <c r="D381" s="25" t="s">
        <v>11</v>
      </c>
      <c r="E381" s="25" t="s">
        <v>11</v>
      </c>
      <c r="F381" s="25" t="s">
        <v>11</v>
      </c>
      <c r="G381" s="25" t="s">
        <v>11</v>
      </c>
      <c r="H381" s="25" t="s">
        <v>2038</v>
      </c>
      <c r="I381" s="25" t="s">
        <v>11</v>
      </c>
      <c r="J381" s="25" t="s">
        <v>11</v>
      </c>
      <c r="K381" s="25" t="s">
        <v>11</v>
      </c>
      <c r="L381" s="25" t="s">
        <v>1721</v>
      </c>
      <c r="M381" s="25" t="s">
        <v>11</v>
      </c>
      <c r="N381" s="25" t="s">
        <v>11</v>
      </c>
      <c r="O381" s="25" t="s">
        <v>11</v>
      </c>
      <c r="P381" s="25" t="s">
        <v>11</v>
      </c>
      <c r="Q381" s="25" t="s">
        <v>11</v>
      </c>
      <c r="R381" s="25" t="s">
        <v>11</v>
      </c>
      <c r="S381" s="25" t="s">
        <v>11</v>
      </c>
      <c r="T381" s="25" t="s">
        <v>1726</v>
      </c>
      <c r="U381" s="25" t="s">
        <v>14</v>
      </c>
      <c r="V381" s="25" t="s">
        <v>11</v>
      </c>
      <c r="W381" s="25" t="s">
        <v>11</v>
      </c>
      <c r="X381" s="25">
        <v>0</v>
      </c>
      <c r="Y381" s="25" t="s">
        <v>11</v>
      </c>
      <c r="Z381" s="25" t="s">
        <v>1664</v>
      </c>
      <c r="AA381" s="25" t="s">
        <v>11</v>
      </c>
      <c r="AB381" s="25" t="s">
        <v>11</v>
      </c>
      <c r="AC381" s="25" t="s">
        <v>11</v>
      </c>
      <c r="AD381" s="25">
        <v>560</v>
      </c>
      <c r="AE381" s="25">
        <v>0</v>
      </c>
      <c r="AF381" s="25">
        <v>9605.27</v>
      </c>
      <c r="AG381" s="25" t="s">
        <v>5228</v>
      </c>
    </row>
    <row r="382" spans="1:33">
      <c r="A382" s="25" t="s">
        <v>3406</v>
      </c>
      <c r="B382" s="25" t="s">
        <v>3407</v>
      </c>
      <c r="C382" s="25" t="s">
        <v>1666</v>
      </c>
      <c r="D382" s="25" t="s">
        <v>11</v>
      </c>
      <c r="E382" s="25" t="s">
        <v>11</v>
      </c>
      <c r="F382" s="25" t="s">
        <v>11</v>
      </c>
      <c r="G382" s="25" t="s">
        <v>11</v>
      </c>
      <c r="H382" s="25" t="s">
        <v>3408</v>
      </c>
      <c r="I382" s="25" t="s">
        <v>1672</v>
      </c>
      <c r="J382" s="25" t="s">
        <v>11</v>
      </c>
      <c r="K382" s="25" t="s">
        <v>1683</v>
      </c>
      <c r="L382" s="25" t="s">
        <v>1350</v>
      </c>
      <c r="M382" s="25" t="s">
        <v>11</v>
      </c>
      <c r="N382" s="25" t="s">
        <v>11</v>
      </c>
      <c r="O382" s="25" t="s">
        <v>11</v>
      </c>
      <c r="P382" s="25" t="s">
        <v>11</v>
      </c>
      <c r="Q382" s="25" t="s">
        <v>3408</v>
      </c>
      <c r="R382" s="25" t="s">
        <v>11</v>
      </c>
      <c r="S382" s="25" t="s">
        <v>11</v>
      </c>
      <c r="T382" s="25" t="s">
        <v>3409</v>
      </c>
      <c r="U382" s="25" t="s">
        <v>14</v>
      </c>
      <c r="V382" s="25" t="s">
        <v>11</v>
      </c>
      <c r="W382" s="25" t="s">
        <v>11</v>
      </c>
      <c r="X382" s="25">
        <v>0</v>
      </c>
      <c r="Y382" s="25" t="s">
        <v>11</v>
      </c>
      <c r="Z382" s="25" t="s">
        <v>1664</v>
      </c>
      <c r="AA382" s="25" t="s">
        <v>11</v>
      </c>
      <c r="AB382" s="25" t="s">
        <v>11</v>
      </c>
      <c r="AC382" s="25" t="s">
        <v>11</v>
      </c>
      <c r="AD382" s="25">
        <v>280</v>
      </c>
      <c r="AE382" s="25">
        <v>0</v>
      </c>
      <c r="AF382" s="25">
        <v>3316</v>
      </c>
      <c r="AG382" s="25" t="s">
        <v>1738</v>
      </c>
    </row>
    <row r="383" spans="1:33">
      <c r="A383" s="25" t="s">
        <v>3394</v>
      </c>
      <c r="B383" s="25" t="s">
        <v>3395</v>
      </c>
      <c r="C383" s="25" t="s">
        <v>1661</v>
      </c>
      <c r="D383" s="25" t="s">
        <v>11</v>
      </c>
      <c r="E383" s="25" t="s">
        <v>11</v>
      </c>
      <c r="F383" s="25" t="s">
        <v>11</v>
      </c>
      <c r="G383" s="25" t="s">
        <v>11</v>
      </c>
      <c r="H383" s="25" t="s">
        <v>3396</v>
      </c>
      <c r="I383" s="25" t="s">
        <v>1691</v>
      </c>
      <c r="J383" s="25" t="s">
        <v>11</v>
      </c>
      <c r="K383" s="25" t="s">
        <v>1683</v>
      </c>
      <c r="L383" s="25" t="s">
        <v>1721</v>
      </c>
      <c r="M383" s="25" t="s">
        <v>11</v>
      </c>
      <c r="N383" s="25" t="s">
        <v>11</v>
      </c>
      <c r="O383" s="25" t="s">
        <v>3396</v>
      </c>
      <c r="P383" s="25" t="s">
        <v>11</v>
      </c>
      <c r="Q383" s="25" t="s">
        <v>11</v>
      </c>
      <c r="R383" s="25" t="s">
        <v>11</v>
      </c>
      <c r="S383" s="25" t="s">
        <v>11</v>
      </c>
      <c r="T383" s="25" t="s">
        <v>1737</v>
      </c>
      <c r="U383" s="25" t="s">
        <v>1687</v>
      </c>
      <c r="V383" s="25" t="s">
        <v>11</v>
      </c>
      <c r="W383" s="25" t="s">
        <v>11</v>
      </c>
      <c r="X383" s="25">
        <v>0</v>
      </c>
      <c r="Y383" s="25" t="s">
        <v>11</v>
      </c>
      <c r="Z383" s="25" t="s">
        <v>1664</v>
      </c>
      <c r="AA383" s="25" t="s">
        <v>11</v>
      </c>
      <c r="AB383" s="25" t="s">
        <v>11</v>
      </c>
      <c r="AC383" s="25" t="s">
        <v>11</v>
      </c>
      <c r="AD383" s="25">
        <v>230</v>
      </c>
      <c r="AE383" s="25">
        <v>0</v>
      </c>
      <c r="AF383" s="25">
        <v>760</v>
      </c>
      <c r="AG383" s="25" t="s">
        <v>1762</v>
      </c>
    </row>
    <row r="384" spans="1:33">
      <c r="A384" s="25" t="s">
        <v>3531</v>
      </c>
      <c r="B384" s="25" t="s">
        <v>3532</v>
      </c>
      <c r="C384" s="25" t="s">
        <v>1661</v>
      </c>
      <c r="D384" s="25" t="s">
        <v>11</v>
      </c>
      <c r="E384" s="25" t="s">
        <v>11</v>
      </c>
      <c r="F384" s="25" t="s">
        <v>11</v>
      </c>
      <c r="G384" s="25" t="s">
        <v>11</v>
      </c>
      <c r="H384" s="25" t="s">
        <v>3533</v>
      </c>
      <c r="I384" s="25" t="s">
        <v>11</v>
      </c>
      <c r="J384" s="25" t="s">
        <v>11</v>
      </c>
      <c r="K384" s="25" t="s">
        <v>3534</v>
      </c>
      <c r="L384" s="25" t="s">
        <v>1721</v>
      </c>
      <c r="M384" s="25" t="s">
        <v>11</v>
      </c>
      <c r="N384" s="25" t="s">
        <v>11</v>
      </c>
      <c r="O384" s="25" t="s">
        <v>11</v>
      </c>
      <c r="P384" s="25" t="s">
        <v>11</v>
      </c>
      <c r="Q384" s="25" t="s">
        <v>11</v>
      </c>
      <c r="R384" s="25" t="s">
        <v>11</v>
      </c>
      <c r="S384" s="25" t="s">
        <v>11</v>
      </c>
      <c r="T384" s="25" t="s">
        <v>1726</v>
      </c>
      <c r="U384" s="25" t="s">
        <v>16</v>
      </c>
      <c r="V384" s="25" t="s">
        <v>11</v>
      </c>
      <c r="W384" s="25" t="s">
        <v>11</v>
      </c>
      <c r="X384" s="25">
        <v>0</v>
      </c>
      <c r="Y384" s="25" t="s">
        <v>11</v>
      </c>
      <c r="Z384" s="25" t="s">
        <v>1664</v>
      </c>
      <c r="AA384" s="25" t="s">
        <v>11</v>
      </c>
      <c r="AB384" s="25" t="s">
        <v>11</v>
      </c>
      <c r="AC384" s="25" t="s">
        <v>11</v>
      </c>
      <c r="AD384" s="25">
        <v>0</v>
      </c>
      <c r="AE384" s="25">
        <v>0</v>
      </c>
      <c r="AF384" s="25">
        <v>30100</v>
      </c>
      <c r="AG384" s="25" t="s">
        <v>5229</v>
      </c>
    </row>
    <row r="385" spans="1:33">
      <c r="A385" s="25" t="s">
        <v>2979</v>
      </c>
      <c r="B385" s="25" t="s">
        <v>2980</v>
      </c>
      <c r="C385" s="25" t="s">
        <v>1661</v>
      </c>
      <c r="D385" s="25" t="s">
        <v>11</v>
      </c>
      <c r="E385" s="25" t="s">
        <v>11</v>
      </c>
      <c r="F385" s="25" t="s">
        <v>11</v>
      </c>
      <c r="G385" s="25" t="s">
        <v>11</v>
      </c>
      <c r="H385" s="25" t="s">
        <v>2981</v>
      </c>
      <c r="I385" s="25" t="s">
        <v>11</v>
      </c>
      <c r="J385" s="25" t="s">
        <v>11</v>
      </c>
      <c r="K385" s="25" t="s">
        <v>11</v>
      </c>
      <c r="L385" s="25" t="s">
        <v>1721</v>
      </c>
      <c r="M385" s="25" t="s">
        <v>11</v>
      </c>
      <c r="N385" s="25" t="s">
        <v>11</v>
      </c>
      <c r="O385" s="25" t="s">
        <v>11</v>
      </c>
      <c r="P385" s="25" t="s">
        <v>11</v>
      </c>
      <c r="Q385" s="25" t="s">
        <v>11</v>
      </c>
      <c r="R385" s="25" t="s">
        <v>11</v>
      </c>
      <c r="S385" s="25" t="s">
        <v>11</v>
      </c>
      <c r="T385" s="25" t="s">
        <v>1726</v>
      </c>
      <c r="U385" s="25" t="s">
        <v>15</v>
      </c>
      <c r="V385" s="25" t="s">
        <v>11</v>
      </c>
      <c r="W385" s="25" t="s">
        <v>11</v>
      </c>
      <c r="X385" s="25">
        <v>0</v>
      </c>
      <c r="Y385" s="25" t="s">
        <v>11</v>
      </c>
      <c r="Z385" s="25" t="s">
        <v>1664</v>
      </c>
      <c r="AA385" s="25" t="s">
        <v>11</v>
      </c>
      <c r="AB385" s="25" t="s">
        <v>11</v>
      </c>
      <c r="AC385" s="25" t="s">
        <v>11</v>
      </c>
      <c r="AD385" s="25">
        <v>400</v>
      </c>
      <c r="AE385" s="25">
        <v>0</v>
      </c>
      <c r="AF385" s="25">
        <v>30975</v>
      </c>
      <c r="AG385" s="25" t="s">
        <v>5230</v>
      </c>
    </row>
    <row r="386" spans="1:33">
      <c r="A386" s="25" t="s">
        <v>3833</v>
      </c>
      <c r="B386" s="25" t="s">
        <v>3834</v>
      </c>
      <c r="C386" s="25" t="s">
        <v>1666</v>
      </c>
      <c r="D386" s="25" t="s">
        <v>11</v>
      </c>
      <c r="E386" s="25" t="s">
        <v>11</v>
      </c>
      <c r="F386" s="25" t="s">
        <v>11</v>
      </c>
      <c r="G386" s="25" t="s">
        <v>11</v>
      </c>
      <c r="H386" s="25" t="s">
        <v>3835</v>
      </c>
      <c r="I386" s="25" t="s">
        <v>11</v>
      </c>
      <c r="J386" s="25" t="s">
        <v>11</v>
      </c>
      <c r="K386" s="25" t="s">
        <v>11</v>
      </c>
      <c r="L386" s="25" t="s">
        <v>1721</v>
      </c>
      <c r="M386" s="25" t="s">
        <v>11</v>
      </c>
      <c r="N386" s="25" t="s">
        <v>11</v>
      </c>
      <c r="O386" s="25" t="s">
        <v>11</v>
      </c>
      <c r="P386" s="25" t="s">
        <v>11</v>
      </c>
      <c r="Q386" s="25" t="s">
        <v>11</v>
      </c>
      <c r="R386" s="25" t="s">
        <v>11</v>
      </c>
      <c r="S386" s="25" t="s">
        <v>11</v>
      </c>
      <c r="T386" s="25" t="s">
        <v>1726</v>
      </c>
      <c r="U386" s="25" t="s">
        <v>16</v>
      </c>
      <c r="V386" s="25" t="s">
        <v>11</v>
      </c>
      <c r="W386" s="25" t="s">
        <v>11</v>
      </c>
      <c r="X386" s="25">
        <v>0</v>
      </c>
      <c r="Y386" s="25" t="s">
        <v>11</v>
      </c>
      <c r="Z386" s="25" t="s">
        <v>1664</v>
      </c>
      <c r="AA386" s="25" t="s">
        <v>11</v>
      </c>
      <c r="AB386" s="25" t="s">
        <v>11</v>
      </c>
      <c r="AC386" s="25" t="s">
        <v>11</v>
      </c>
      <c r="AD386" s="25">
        <v>0.5</v>
      </c>
      <c r="AE386" s="25">
        <v>0</v>
      </c>
      <c r="AF386" s="25">
        <v>48800</v>
      </c>
      <c r="AG386" s="25" t="s">
        <v>1846</v>
      </c>
    </row>
    <row r="387" spans="1:33">
      <c r="A387" s="25" t="s">
        <v>2484</v>
      </c>
      <c r="B387" s="25" t="s">
        <v>2485</v>
      </c>
      <c r="C387" s="25" t="s">
        <v>1666</v>
      </c>
      <c r="D387" s="25" t="s">
        <v>11</v>
      </c>
      <c r="E387" s="25" t="s">
        <v>11</v>
      </c>
      <c r="F387" s="25" t="s">
        <v>1906</v>
      </c>
      <c r="G387" s="25" t="s">
        <v>1688</v>
      </c>
      <c r="H387" s="25" t="s">
        <v>2486</v>
      </c>
      <c r="I387" s="25" t="s">
        <v>1667</v>
      </c>
      <c r="J387" s="25" t="s">
        <v>1721</v>
      </c>
      <c r="K387" s="25" t="s">
        <v>1662</v>
      </c>
      <c r="L387" s="25" t="s">
        <v>1350</v>
      </c>
      <c r="M387" s="25" t="s">
        <v>11</v>
      </c>
      <c r="N387" s="25" t="s">
        <v>11</v>
      </c>
      <c r="O387" s="25" t="s">
        <v>11</v>
      </c>
      <c r="P387" s="25" t="s">
        <v>11</v>
      </c>
      <c r="Q387" s="25" t="s">
        <v>2486</v>
      </c>
      <c r="R387" s="25" t="s">
        <v>11</v>
      </c>
      <c r="S387" s="25" t="s">
        <v>11</v>
      </c>
      <c r="T387" s="25" t="s">
        <v>2043</v>
      </c>
      <c r="U387" s="25" t="s">
        <v>10</v>
      </c>
      <c r="V387" s="25" t="s">
        <v>11</v>
      </c>
      <c r="W387" s="25" t="s">
        <v>11</v>
      </c>
      <c r="X387" s="25">
        <v>0</v>
      </c>
      <c r="Y387" s="25" t="s">
        <v>11</v>
      </c>
      <c r="Z387" s="25" t="s">
        <v>1664</v>
      </c>
      <c r="AA387" s="25" t="s">
        <v>11</v>
      </c>
      <c r="AB387" s="25" t="s">
        <v>11</v>
      </c>
      <c r="AC387" s="25" t="s">
        <v>11</v>
      </c>
      <c r="AD387" s="25">
        <v>0</v>
      </c>
      <c r="AE387" s="25">
        <v>0</v>
      </c>
      <c r="AF387" s="25">
        <v>45422.5</v>
      </c>
      <c r="AG387" s="25" t="s">
        <v>5231</v>
      </c>
    </row>
    <row r="388" spans="1:33">
      <c r="A388" s="25" t="s">
        <v>1739</v>
      </c>
      <c r="B388" s="25" t="s">
        <v>1740</v>
      </c>
      <c r="C388" s="25" t="s">
        <v>1661</v>
      </c>
      <c r="D388" s="25" t="s">
        <v>11</v>
      </c>
      <c r="E388" s="25" t="s">
        <v>11</v>
      </c>
      <c r="F388" s="25" t="s">
        <v>11</v>
      </c>
      <c r="G388" s="25" t="s">
        <v>11</v>
      </c>
      <c r="H388" s="25" t="s">
        <v>1741</v>
      </c>
      <c r="I388" s="25" t="s">
        <v>1691</v>
      </c>
      <c r="J388" s="25" t="s">
        <v>11</v>
      </c>
      <c r="K388" s="25" t="s">
        <v>1683</v>
      </c>
      <c r="L388" s="25" t="s">
        <v>1721</v>
      </c>
      <c r="M388" s="25" t="s">
        <v>11</v>
      </c>
      <c r="N388" s="25" t="s">
        <v>11</v>
      </c>
      <c r="O388" s="25" t="s">
        <v>11</v>
      </c>
      <c r="P388" s="25" t="s">
        <v>11</v>
      </c>
      <c r="Q388" s="25" t="s">
        <v>1741</v>
      </c>
      <c r="R388" s="25" t="s">
        <v>11</v>
      </c>
      <c r="S388" s="25" t="s">
        <v>11</v>
      </c>
      <c r="T388" s="25" t="s">
        <v>1742</v>
      </c>
      <c r="U388" s="25" t="s">
        <v>1687</v>
      </c>
      <c r="V388" s="25" t="s">
        <v>11</v>
      </c>
      <c r="W388" s="25" t="s">
        <v>11</v>
      </c>
      <c r="X388" s="25">
        <v>0</v>
      </c>
      <c r="Y388" s="25" t="s">
        <v>11</v>
      </c>
      <c r="Z388" s="25" t="s">
        <v>1664</v>
      </c>
      <c r="AA388" s="25" t="s">
        <v>11</v>
      </c>
      <c r="AB388" s="25" t="s">
        <v>11</v>
      </c>
      <c r="AC388" s="25" t="s">
        <v>11</v>
      </c>
      <c r="AD388" s="25">
        <v>0</v>
      </c>
      <c r="AE388" s="25">
        <v>0</v>
      </c>
      <c r="AF388" s="25">
        <v>546.25</v>
      </c>
      <c r="AG388" s="25" t="s">
        <v>5073</v>
      </c>
    </row>
    <row r="389" spans="1:33">
      <c r="A389" s="25" t="s">
        <v>3659</v>
      </c>
      <c r="B389" s="25" t="s">
        <v>3660</v>
      </c>
      <c r="C389" s="25" t="s">
        <v>1661</v>
      </c>
      <c r="D389" s="25" t="s">
        <v>11</v>
      </c>
      <c r="E389" s="25" t="s">
        <v>11</v>
      </c>
      <c r="F389" s="25" t="s">
        <v>11</v>
      </c>
      <c r="G389" s="25" t="s">
        <v>11</v>
      </c>
      <c r="H389" s="25" t="s">
        <v>3661</v>
      </c>
      <c r="I389" s="25" t="s">
        <v>11</v>
      </c>
      <c r="J389" s="25" t="s">
        <v>11</v>
      </c>
      <c r="K389" s="25" t="s">
        <v>11</v>
      </c>
      <c r="L389" s="25" t="s">
        <v>1721</v>
      </c>
      <c r="M389" s="25" t="s">
        <v>11</v>
      </c>
      <c r="N389" s="25" t="s">
        <v>11</v>
      </c>
      <c r="O389" s="25" t="s">
        <v>11</v>
      </c>
      <c r="P389" s="25" t="s">
        <v>11</v>
      </c>
      <c r="Q389" s="25" t="s">
        <v>11</v>
      </c>
      <c r="R389" s="25" t="s">
        <v>11</v>
      </c>
      <c r="S389" s="25" t="s">
        <v>11</v>
      </c>
      <c r="T389" s="25" t="s">
        <v>1726</v>
      </c>
      <c r="U389" s="25" t="s">
        <v>12</v>
      </c>
      <c r="V389" s="25" t="s">
        <v>11</v>
      </c>
      <c r="W389" s="25" t="s">
        <v>11</v>
      </c>
      <c r="X389" s="25">
        <v>0</v>
      </c>
      <c r="Y389" s="25" t="s">
        <v>11</v>
      </c>
      <c r="Z389" s="25" t="s">
        <v>1664</v>
      </c>
      <c r="AA389" s="25" t="s">
        <v>11</v>
      </c>
      <c r="AB389" s="25" t="s">
        <v>11</v>
      </c>
      <c r="AC389" s="25" t="s">
        <v>11</v>
      </c>
      <c r="AD389" s="25">
        <v>0</v>
      </c>
      <c r="AE389" s="25">
        <v>0</v>
      </c>
      <c r="AF389" s="25">
        <v>3894.53</v>
      </c>
      <c r="AG389" s="25" t="s">
        <v>5232</v>
      </c>
    </row>
    <row r="390" spans="1:33">
      <c r="A390" s="25" t="s">
        <v>2560</v>
      </c>
      <c r="B390" s="25" t="s">
        <v>2561</v>
      </c>
      <c r="C390" s="25" t="s">
        <v>1666</v>
      </c>
      <c r="D390" s="25" t="s">
        <v>11</v>
      </c>
      <c r="E390" s="25" t="s">
        <v>11</v>
      </c>
      <c r="F390" s="25" t="s">
        <v>2562</v>
      </c>
      <c r="G390" s="25" t="s">
        <v>1751</v>
      </c>
      <c r="H390" s="25" t="s">
        <v>2563</v>
      </c>
      <c r="I390" s="25" t="s">
        <v>1672</v>
      </c>
      <c r="J390" s="25" t="s">
        <v>1721</v>
      </c>
      <c r="K390" s="25" t="s">
        <v>2564</v>
      </c>
      <c r="L390" s="25" t="s">
        <v>1721</v>
      </c>
      <c r="M390" s="25" t="s">
        <v>11</v>
      </c>
      <c r="N390" s="25" t="s">
        <v>11</v>
      </c>
      <c r="O390" s="25" t="s">
        <v>11</v>
      </c>
      <c r="P390" s="25" t="s">
        <v>11</v>
      </c>
      <c r="Q390" s="25" t="s">
        <v>2563</v>
      </c>
      <c r="R390" s="25" t="s">
        <v>11</v>
      </c>
      <c r="S390" s="25" t="s">
        <v>11</v>
      </c>
      <c r="T390" s="25" t="s">
        <v>2332</v>
      </c>
      <c r="U390" s="25" t="s">
        <v>1669</v>
      </c>
      <c r="V390" s="25" t="s">
        <v>11</v>
      </c>
      <c r="W390" s="25" t="s">
        <v>11</v>
      </c>
      <c r="X390" s="25">
        <v>0</v>
      </c>
      <c r="Y390" s="25" t="s">
        <v>11</v>
      </c>
      <c r="Z390" s="25" t="s">
        <v>1664</v>
      </c>
      <c r="AA390" s="25" t="s">
        <v>11</v>
      </c>
      <c r="AB390" s="25" t="s">
        <v>11</v>
      </c>
      <c r="AC390" s="25" t="s">
        <v>11</v>
      </c>
      <c r="AD390" s="25">
        <v>230</v>
      </c>
      <c r="AE390" s="25">
        <v>0</v>
      </c>
      <c r="AF390" s="25">
        <v>3800</v>
      </c>
      <c r="AG390" s="25" t="s">
        <v>2565</v>
      </c>
    </row>
    <row r="391" spans="1:33">
      <c r="A391" s="25" t="s">
        <v>2927</v>
      </c>
      <c r="B391" s="25" t="s">
        <v>2928</v>
      </c>
      <c r="C391" s="25" t="s">
        <v>1666</v>
      </c>
      <c r="D391" s="25" t="s">
        <v>11</v>
      </c>
      <c r="E391" s="25" t="s">
        <v>11</v>
      </c>
      <c r="F391" s="25" t="s">
        <v>11</v>
      </c>
      <c r="G391" s="25" t="s">
        <v>11</v>
      </c>
      <c r="H391" s="25" t="s">
        <v>2929</v>
      </c>
      <c r="I391" s="25" t="s">
        <v>1672</v>
      </c>
      <c r="J391" s="25" t="s">
        <v>11</v>
      </c>
      <c r="K391" s="25" t="s">
        <v>1683</v>
      </c>
      <c r="L391" s="25" t="s">
        <v>1721</v>
      </c>
      <c r="M391" s="25" t="s">
        <v>11</v>
      </c>
      <c r="N391" s="25" t="s">
        <v>11</v>
      </c>
      <c r="O391" s="25" t="s">
        <v>11</v>
      </c>
      <c r="P391" s="25" t="s">
        <v>11</v>
      </c>
      <c r="Q391" s="25" t="s">
        <v>2929</v>
      </c>
      <c r="R391" s="25" t="s">
        <v>11</v>
      </c>
      <c r="S391" s="25" t="s">
        <v>11</v>
      </c>
      <c r="T391" s="25" t="s">
        <v>2241</v>
      </c>
      <c r="U391" s="25" t="s">
        <v>1687</v>
      </c>
      <c r="V391" s="25" t="s">
        <v>11</v>
      </c>
      <c r="W391" s="25" t="s">
        <v>11</v>
      </c>
      <c r="X391" s="25">
        <v>0</v>
      </c>
      <c r="Y391" s="25" t="s">
        <v>11</v>
      </c>
      <c r="Z391" s="25" t="s">
        <v>1664</v>
      </c>
      <c r="AA391" s="25" t="s">
        <v>11</v>
      </c>
      <c r="AB391" s="25" t="s">
        <v>11</v>
      </c>
      <c r="AC391" s="25" t="s">
        <v>11</v>
      </c>
      <c r="AD391" s="25">
        <v>0</v>
      </c>
      <c r="AE391" s="25">
        <v>0</v>
      </c>
      <c r="AF391" s="25">
        <v>720</v>
      </c>
      <c r="AG391" s="25" t="s">
        <v>5180</v>
      </c>
    </row>
    <row r="392" spans="1:33">
      <c r="A392" s="25" t="s">
        <v>1835</v>
      </c>
      <c r="B392" s="25" t="s">
        <v>1836</v>
      </c>
      <c r="C392" s="25" t="s">
        <v>1661</v>
      </c>
      <c r="D392" s="25" t="s">
        <v>11</v>
      </c>
      <c r="E392" s="25" t="s">
        <v>11</v>
      </c>
      <c r="F392" s="25" t="s">
        <v>1837</v>
      </c>
      <c r="G392" s="25" t="s">
        <v>1838</v>
      </c>
      <c r="H392" s="25" t="s">
        <v>1839</v>
      </c>
      <c r="I392" s="25" t="s">
        <v>1672</v>
      </c>
      <c r="J392" s="25" t="s">
        <v>11</v>
      </c>
      <c r="K392" s="25" t="s">
        <v>1840</v>
      </c>
      <c r="L392" s="25" t="s">
        <v>1721</v>
      </c>
      <c r="M392" s="25" t="s">
        <v>11</v>
      </c>
      <c r="N392" s="25" t="s">
        <v>11</v>
      </c>
      <c r="O392" s="25" t="s">
        <v>1841</v>
      </c>
      <c r="P392" s="25" t="s">
        <v>11</v>
      </c>
      <c r="Q392" s="25" t="s">
        <v>1839</v>
      </c>
      <c r="R392" s="25" t="s">
        <v>11</v>
      </c>
      <c r="S392" s="25" t="s">
        <v>11</v>
      </c>
      <c r="T392" s="25" t="s">
        <v>1726</v>
      </c>
      <c r="U392" s="25" t="s">
        <v>14</v>
      </c>
      <c r="V392" s="25" t="s">
        <v>11</v>
      </c>
      <c r="W392" s="25" t="s">
        <v>11</v>
      </c>
      <c r="X392" s="25">
        <v>0</v>
      </c>
      <c r="Y392" s="25" t="s">
        <v>11</v>
      </c>
      <c r="Z392" s="25" t="s">
        <v>1664</v>
      </c>
      <c r="AA392" s="25" t="s">
        <v>11</v>
      </c>
      <c r="AB392" s="25" t="s">
        <v>11</v>
      </c>
      <c r="AC392" s="25" t="s">
        <v>11</v>
      </c>
      <c r="AD392" s="25">
        <v>0</v>
      </c>
      <c r="AE392" s="25">
        <v>0</v>
      </c>
      <c r="AF392" s="25">
        <v>48800</v>
      </c>
      <c r="AG392" s="25" t="s">
        <v>1842</v>
      </c>
    </row>
    <row r="393" spans="1:33">
      <c r="A393" s="25" t="s">
        <v>4057</v>
      </c>
      <c r="B393" s="25" t="s">
        <v>4058</v>
      </c>
      <c r="C393" s="25" t="s">
        <v>1666</v>
      </c>
      <c r="D393" s="25" t="s">
        <v>11</v>
      </c>
      <c r="E393" s="25" t="s">
        <v>11</v>
      </c>
      <c r="F393" s="25" t="s">
        <v>11</v>
      </c>
      <c r="G393" s="25" t="s">
        <v>11</v>
      </c>
      <c r="H393" s="25" t="s">
        <v>4059</v>
      </c>
      <c r="I393" s="25" t="s">
        <v>11</v>
      </c>
      <c r="J393" s="25" t="s">
        <v>11</v>
      </c>
      <c r="K393" s="25" t="s">
        <v>11</v>
      </c>
      <c r="L393" s="25" t="s">
        <v>1721</v>
      </c>
      <c r="M393" s="25" t="s">
        <v>11</v>
      </c>
      <c r="N393" s="25" t="s">
        <v>11</v>
      </c>
      <c r="O393" s="25" t="s">
        <v>11</v>
      </c>
      <c r="P393" s="25" t="s">
        <v>11</v>
      </c>
      <c r="Q393" s="25" t="s">
        <v>11</v>
      </c>
      <c r="R393" s="25" t="s">
        <v>11</v>
      </c>
      <c r="S393" s="25" t="s">
        <v>11</v>
      </c>
      <c r="T393" s="25" t="s">
        <v>1786</v>
      </c>
      <c r="U393" s="25" t="s">
        <v>18</v>
      </c>
      <c r="V393" s="25" t="s">
        <v>11</v>
      </c>
      <c r="W393" s="25" t="s">
        <v>11</v>
      </c>
      <c r="X393" s="25">
        <v>0</v>
      </c>
      <c r="Y393" s="25" t="s">
        <v>11</v>
      </c>
      <c r="Z393" s="25" t="s">
        <v>1809</v>
      </c>
      <c r="AA393" s="25" t="s">
        <v>3008</v>
      </c>
      <c r="AB393" s="25" t="s">
        <v>3062</v>
      </c>
      <c r="AC393" s="25" t="s">
        <v>11</v>
      </c>
      <c r="AD393" s="25">
        <v>0</v>
      </c>
      <c r="AE393" s="25">
        <v>0</v>
      </c>
      <c r="AF393" s="25">
        <v>0</v>
      </c>
      <c r="AG393" s="25" t="s">
        <v>7</v>
      </c>
    </row>
    <row r="394" spans="1:33">
      <c r="A394" s="25" t="s">
        <v>2566</v>
      </c>
      <c r="B394" s="25" t="s">
        <v>2567</v>
      </c>
      <c r="C394" s="25" t="s">
        <v>1666</v>
      </c>
      <c r="D394" s="25" t="s">
        <v>11</v>
      </c>
      <c r="E394" s="25" t="s">
        <v>11</v>
      </c>
      <c r="F394" s="25" t="s">
        <v>11</v>
      </c>
      <c r="G394" s="25" t="s">
        <v>11</v>
      </c>
      <c r="H394" s="25" t="s">
        <v>2568</v>
      </c>
      <c r="I394" s="25" t="s">
        <v>11</v>
      </c>
      <c r="J394" s="25" t="s">
        <v>11</v>
      </c>
      <c r="K394" s="25" t="s">
        <v>11</v>
      </c>
      <c r="L394" s="25" t="s">
        <v>1721</v>
      </c>
      <c r="M394" s="25" t="s">
        <v>11</v>
      </c>
      <c r="N394" s="25" t="s">
        <v>11</v>
      </c>
      <c r="O394" s="25" t="s">
        <v>11</v>
      </c>
      <c r="P394" s="25" t="s">
        <v>11</v>
      </c>
      <c r="Q394" s="25" t="s">
        <v>11</v>
      </c>
      <c r="R394" s="25" t="s">
        <v>11</v>
      </c>
      <c r="S394" s="25" t="s">
        <v>11</v>
      </c>
      <c r="T394" s="25" t="s">
        <v>1726</v>
      </c>
      <c r="U394" s="25" t="s">
        <v>12</v>
      </c>
      <c r="V394" s="25" t="s">
        <v>11</v>
      </c>
      <c r="W394" s="25" t="s">
        <v>11</v>
      </c>
      <c r="X394" s="25">
        <v>0</v>
      </c>
      <c r="Y394" s="25" t="s">
        <v>11</v>
      </c>
      <c r="Z394" s="25" t="s">
        <v>1664</v>
      </c>
      <c r="AA394" s="25" t="s">
        <v>11</v>
      </c>
      <c r="AB394" s="25" t="s">
        <v>11</v>
      </c>
      <c r="AC394" s="25" t="s">
        <v>11</v>
      </c>
      <c r="AD394" s="25">
        <v>0</v>
      </c>
      <c r="AE394" s="25">
        <v>0</v>
      </c>
      <c r="AF394" s="25">
        <v>19199.990000000002</v>
      </c>
      <c r="AG394" s="25" t="s">
        <v>5233</v>
      </c>
    </row>
    <row r="395" spans="1:33">
      <c r="A395" s="25" t="s">
        <v>1812</v>
      </c>
      <c r="B395" s="25" t="s">
        <v>1813</v>
      </c>
      <c r="C395" s="25" t="s">
        <v>1661</v>
      </c>
      <c r="D395" s="25" t="s">
        <v>11</v>
      </c>
      <c r="E395" s="25" t="s">
        <v>11</v>
      </c>
      <c r="F395" s="25" t="s">
        <v>11</v>
      </c>
      <c r="G395" s="25" t="s">
        <v>11</v>
      </c>
      <c r="H395" s="25" t="s">
        <v>1814</v>
      </c>
      <c r="I395" s="25" t="s">
        <v>1672</v>
      </c>
      <c r="J395" s="25" t="s">
        <v>1721</v>
      </c>
      <c r="K395" s="25" t="s">
        <v>1782</v>
      </c>
      <c r="L395" s="25" t="s">
        <v>1721</v>
      </c>
      <c r="M395" s="25" t="s">
        <v>11</v>
      </c>
      <c r="N395" s="25" t="s">
        <v>11</v>
      </c>
      <c r="O395" s="25" t="s">
        <v>11</v>
      </c>
      <c r="P395" s="25" t="s">
        <v>11</v>
      </c>
      <c r="Q395" s="25" t="s">
        <v>11</v>
      </c>
      <c r="R395" s="25" t="s">
        <v>11</v>
      </c>
      <c r="S395" s="25" t="s">
        <v>11</v>
      </c>
      <c r="T395" s="25" t="s">
        <v>1815</v>
      </c>
      <c r="U395" s="25" t="s">
        <v>1686</v>
      </c>
      <c r="V395" s="25" t="s">
        <v>11</v>
      </c>
      <c r="W395" s="25" t="s">
        <v>11</v>
      </c>
      <c r="X395" s="25">
        <v>0</v>
      </c>
      <c r="Y395" s="25" t="s">
        <v>11</v>
      </c>
      <c r="Z395" s="25" t="s">
        <v>1664</v>
      </c>
      <c r="AA395" s="25" t="s">
        <v>11</v>
      </c>
      <c r="AB395" s="25" t="s">
        <v>11</v>
      </c>
      <c r="AC395" s="25" t="s">
        <v>11</v>
      </c>
      <c r="AD395" s="25">
        <v>0</v>
      </c>
      <c r="AE395" s="25">
        <v>0</v>
      </c>
      <c r="AF395" s="25">
        <v>1898</v>
      </c>
      <c r="AG395" s="25" t="s">
        <v>5234</v>
      </c>
    </row>
    <row r="396" spans="1:33">
      <c r="A396" s="25" t="s">
        <v>2827</v>
      </c>
      <c r="B396" s="25" t="s">
        <v>2828</v>
      </c>
      <c r="C396" s="25" t="s">
        <v>1661</v>
      </c>
      <c r="D396" s="25" t="s">
        <v>11</v>
      </c>
      <c r="E396" s="25" t="s">
        <v>11</v>
      </c>
      <c r="F396" s="25" t="s">
        <v>11</v>
      </c>
      <c r="G396" s="25" t="s">
        <v>11</v>
      </c>
      <c r="H396" s="25" t="s">
        <v>2829</v>
      </c>
      <c r="I396" s="25" t="s">
        <v>11</v>
      </c>
      <c r="J396" s="25" t="s">
        <v>11</v>
      </c>
      <c r="K396" s="25" t="s">
        <v>11</v>
      </c>
      <c r="L396" s="25" t="s">
        <v>1721</v>
      </c>
      <c r="M396" s="25" t="s">
        <v>11</v>
      </c>
      <c r="N396" s="25" t="s">
        <v>11</v>
      </c>
      <c r="O396" s="25" t="s">
        <v>11</v>
      </c>
      <c r="P396" s="25" t="s">
        <v>11</v>
      </c>
      <c r="Q396" s="25" t="s">
        <v>11</v>
      </c>
      <c r="R396" s="25" t="s">
        <v>11</v>
      </c>
      <c r="S396" s="25" t="s">
        <v>11</v>
      </c>
      <c r="T396" s="25" t="s">
        <v>1726</v>
      </c>
      <c r="U396" s="25" t="s">
        <v>14</v>
      </c>
      <c r="V396" s="25" t="s">
        <v>11</v>
      </c>
      <c r="W396" s="25" t="s">
        <v>11</v>
      </c>
      <c r="X396" s="25">
        <v>0</v>
      </c>
      <c r="Y396" s="25" t="s">
        <v>11</v>
      </c>
      <c r="Z396" s="25" t="s">
        <v>1664</v>
      </c>
      <c r="AA396" s="25" t="s">
        <v>11</v>
      </c>
      <c r="AB396" s="25" t="s">
        <v>11</v>
      </c>
      <c r="AC396" s="25" t="s">
        <v>11</v>
      </c>
      <c r="AD396" s="25">
        <v>280</v>
      </c>
      <c r="AE396" s="25">
        <v>0</v>
      </c>
      <c r="AF396" s="25">
        <v>30100</v>
      </c>
      <c r="AG396" s="25" t="s">
        <v>5235</v>
      </c>
    </row>
    <row r="397" spans="1:33">
      <c r="A397" s="25" t="s">
        <v>3926</v>
      </c>
      <c r="B397" s="25" t="s">
        <v>3927</v>
      </c>
      <c r="C397" s="25" t="s">
        <v>1661</v>
      </c>
      <c r="D397" s="25" t="s">
        <v>11</v>
      </c>
      <c r="E397" s="25" t="s">
        <v>11</v>
      </c>
      <c r="F397" s="25" t="s">
        <v>11</v>
      </c>
      <c r="G397" s="25" t="s">
        <v>11</v>
      </c>
      <c r="H397" s="25" t="s">
        <v>3928</v>
      </c>
      <c r="I397" s="25" t="s">
        <v>11</v>
      </c>
      <c r="J397" s="25" t="s">
        <v>11</v>
      </c>
      <c r="K397" s="25" t="s">
        <v>11</v>
      </c>
      <c r="L397" s="25" t="s">
        <v>1721</v>
      </c>
      <c r="M397" s="25" t="s">
        <v>11</v>
      </c>
      <c r="N397" s="25" t="s">
        <v>11</v>
      </c>
      <c r="O397" s="25" t="s">
        <v>11</v>
      </c>
      <c r="P397" s="25" t="s">
        <v>11</v>
      </c>
      <c r="Q397" s="25" t="s">
        <v>11</v>
      </c>
      <c r="R397" s="25" t="s">
        <v>11</v>
      </c>
      <c r="S397" s="25" t="s">
        <v>11</v>
      </c>
      <c r="T397" s="25" t="s">
        <v>1766</v>
      </c>
      <c r="U397" s="25" t="s">
        <v>12</v>
      </c>
      <c r="V397" s="25" t="s">
        <v>11</v>
      </c>
      <c r="W397" s="25" t="s">
        <v>11</v>
      </c>
      <c r="X397" s="25">
        <v>0</v>
      </c>
      <c r="Y397" s="25" t="s">
        <v>11</v>
      </c>
      <c r="Z397" s="25" t="s">
        <v>1664</v>
      </c>
      <c r="AA397" s="25" t="s">
        <v>11</v>
      </c>
      <c r="AB397" s="25" t="s">
        <v>11</v>
      </c>
      <c r="AC397" s="25" t="s">
        <v>11</v>
      </c>
      <c r="AD397" s="25">
        <v>0</v>
      </c>
      <c r="AE397" s="25">
        <v>0</v>
      </c>
      <c r="AF397" s="25">
        <v>10947</v>
      </c>
      <c r="AG397" s="25" t="s">
        <v>5236</v>
      </c>
    </row>
    <row r="398" spans="1:33">
      <c r="A398" s="25" t="s">
        <v>2375</v>
      </c>
      <c r="B398" s="25" t="s">
        <v>2376</v>
      </c>
      <c r="C398" s="25" t="s">
        <v>1661</v>
      </c>
      <c r="D398" s="25" t="s">
        <v>11</v>
      </c>
      <c r="E398" s="25" t="s">
        <v>11</v>
      </c>
      <c r="F398" s="25" t="s">
        <v>2377</v>
      </c>
      <c r="G398" s="25" t="s">
        <v>1730</v>
      </c>
      <c r="H398" s="25" t="s">
        <v>2378</v>
      </c>
      <c r="I398" s="25" t="s">
        <v>1667</v>
      </c>
      <c r="J398" s="25" t="s">
        <v>1721</v>
      </c>
      <c r="K398" s="25" t="s">
        <v>2303</v>
      </c>
      <c r="L398" s="25" t="s">
        <v>1721</v>
      </c>
      <c r="M398" s="25" t="s">
        <v>11</v>
      </c>
      <c r="N398" s="25" t="s">
        <v>11</v>
      </c>
      <c r="O398" s="25" t="s">
        <v>11</v>
      </c>
      <c r="P398" s="25" t="s">
        <v>11</v>
      </c>
      <c r="Q398" s="25" t="s">
        <v>2378</v>
      </c>
      <c r="R398" s="25" t="s">
        <v>11</v>
      </c>
      <c r="S398" s="25" t="s">
        <v>11</v>
      </c>
      <c r="T398" s="25" t="s">
        <v>1804</v>
      </c>
      <c r="U398" s="25" t="s">
        <v>16</v>
      </c>
      <c r="V398" s="25" t="s">
        <v>1663</v>
      </c>
      <c r="W398" s="25" t="s">
        <v>11</v>
      </c>
      <c r="X398" s="25">
        <v>0</v>
      </c>
      <c r="Y398" s="25" t="s">
        <v>11</v>
      </c>
      <c r="Z398" s="25" t="s">
        <v>1664</v>
      </c>
      <c r="AA398" s="25" t="s">
        <v>11</v>
      </c>
      <c r="AB398" s="25" t="s">
        <v>11</v>
      </c>
      <c r="AC398" s="25" t="s">
        <v>11</v>
      </c>
      <c r="AD398" s="25">
        <v>280</v>
      </c>
      <c r="AE398" s="25">
        <v>0</v>
      </c>
      <c r="AF398" s="25">
        <v>1880</v>
      </c>
      <c r="AG398" s="25" t="s">
        <v>1665</v>
      </c>
    </row>
    <row r="399" spans="1:33">
      <c r="A399" s="25" t="s">
        <v>1967</v>
      </c>
      <c r="B399" s="25" t="s">
        <v>1968</v>
      </c>
      <c r="C399" s="25" t="s">
        <v>1666</v>
      </c>
      <c r="D399" s="25" t="s">
        <v>11</v>
      </c>
      <c r="E399" s="25" t="s">
        <v>11</v>
      </c>
      <c r="F399" s="25" t="s">
        <v>1969</v>
      </c>
      <c r="G399" s="25" t="s">
        <v>1693</v>
      </c>
      <c r="H399" s="25" t="s">
        <v>1970</v>
      </c>
      <c r="I399" s="25" t="s">
        <v>1672</v>
      </c>
      <c r="J399" s="25" t="s">
        <v>1721</v>
      </c>
      <c r="K399" s="25" t="s">
        <v>1971</v>
      </c>
      <c r="L399" s="25" t="s">
        <v>1350</v>
      </c>
      <c r="M399" s="25" t="s">
        <v>11</v>
      </c>
      <c r="N399" s="25" t="s">
        <v>11</v>
      </c>
      <c r="O399" s="25" t="s">
        <v>11</v>
      </c>
      <c r="P399" s="25" t="s">
        <v>11</v>
      </c>
      <c r="Q399" s="25" t="s">
        <v>11</v>
      </c>
      <c r="R399" s="25" t="s">
        <v>11</v>
      </c>
      <c r="S399" s="25" t="s">
        <v>11</v>
      </c>
      <c r="T399" s="25" t="s">
        <v>1722</v>
      </c>
      <c r="U399" s="25" t="s">
        <v>16</v>
      </c>
      <c r="V399" s="25" t="s">
        <v>11</v>
      </c>
      <c r="W399" s="25" t="s">
        <v>11</v>
      </c>
      <c r="X399" s="25">
        <v>0</v>
      </c>
      <c r="Y399" s="25" t="s">
        <v>11</v>
      </c>
      <c r="Z399" s="25" t="s">
        <v>1664</v>
      </c>
      <c r="AA399" s="25" t="s">
        <v>11</v>
      </c>
      <c r="AB399" s="25" t="s">
        <v>11</v>
      </c>
      <c r="AC399" s="25" t="s">
        <v>11</v>
      </c>
      <c r="AD399" s="25">
        <v>0</v>
      </c>
      <c r="AE399" s="25">
        <v>0</v>
      </c>
      <c r="AF399" s="25">
        <v>51977.83</v>
      </c>
      <c r="AG399" s="25" t="s">
        <v>1972</v>
      </c>
    </row>
    <row r="400" spans="1:33">
      <c r="A400" s="25" t="s">
        <v>3374</v>
      </c>
      <c r="B400" s="25" t="s">
        <v>3375</v>
      </c>
      <c r="C400" s="25" t="s">
        <v>1666</v>
      </c>
      <c r="D400" s="25" t="s">
        <v>11</v>
      </c>
      <c r="E400" s="25" t="s">
        <v>11</v>
      </c>
      <c r="F400" s="25" t="s">
        <v>11</v>
      </c>
      <c r="G400" s="25" t="s">
        <v>11</v>
      </c>
      <c r="H400" s="25" t="s">
        <v>3376</v>
      </c>
      <c r="I400" s="25" t="s">
        <v>1672</v>
      </c>
      <c r="J400" s="25" t="s">
        <v>11</v>
      </c>
      <c r="K400" s="25" t="s">
        <v>1683</v>
      </c>
      <c r="L400" s="25" t="s">
        <v>1721</v>
      </c>
      <c r="M400" s="25" t="s">
        <v>11</v>
      </c>
      <c r="N400" s="25" t="s">
        <v>11</v>
      </c>
      <c r="O400" s="25" t="s">
        <v>11</v>
      </c>
      <c r="P400" s="25" t="s">
        <v>11</v>
      </c>
      <c r="Q400" s="25" t="s">
        <v>3376</v>
      </c>
      <c r="R400" s="25" t="s">
        <v>11</v>
      </c>
      <c r="S400" s="25" t="s">
        <v>11</v>
      </c>
      <c r="T400" s="25" t="s">
        <v>2332</v>
      </c>
      <c r="U400" s="25" t="s">
        <v>1687</v>
      </c>
      <c r="V400" s="25" t="s">
        <v>1671</v>
      </c>
      <c r="W400" s="25" t="s">
        <v>11</v>
      </c>
      <c r="X400" s="25">
        <v>0</v>
      </c>
      <c r="Y400" s="25" t="s">
        <v>11</v>
      </c>
      <c r="Z400" s="25" t="s">
        <v>1664</v>
      </c>
      <c r="AA400" s="25" t="s">
        <v>11</v>
      </c>
      <c r="AB400" s="25" t="s">
        <v>11</v>
      </c>
      <c r="AC400" s="25" t="s">
        <v>11</v>
      </c>
      <c r="AD400" s="25">
        <v>0</v>
      </c>
      <c r="AE400" s="25">
        <v>0</v>
      </c>
      <c r="AF400" s="25">
        <v>546.25</v>
      </c>
      <c r="AG400" s="25" t="s">
        <v>5073</v>
      </c>
    </row>
    <row r="401" spans="1:33">
      <c r="A401" s="25" t="s">
        <v>2460</v>
      </c>
      <c r="B401" s="25" t="s">
        <v>2461</v>
      </c>
      <c r="C401" s="25" t="s">
        <v>1666</v>
      </c>
      <c r="D401" s="25" t="s">
        <v>11</v>
      </c>
      <c r="E401" s="25" t="s">
        <v>11</v>
      </c>
      <c r="F401" s="25" t="s">
        <v>11</v>
      </c>
      <c r="G401" s="25" t="s">
        <v>11</v>
      </c>
      <c r="H401" s="25" t="s">
        <v>2462</v>
      </c>
      <c r="I401" s="25" t="s">
        <v>11</v>
      </c>
      <c r="J401" s="25" t="s">
        <v>11</v>
      </c>
      <c r="K401" s="25" t="s">
        <v>11</v>
      </c>
      <c r="L401" s="25" t="s">
        <v>1721</v>
      </c>
      <c r="M401" s="25" t="s">
        <v>11</v>
      </c>
      <c r="N401" s="25" t="s">
        <v>11</v>
      </c>
      <c r="O401" s="25" t="s">
        <v>11</v>
      </c>
      <c r="P401" s="25" t="s">
        <v>11</v>
      </c>
      <c r="Q401" s="25" t="s">
        <v>11</v>
      </c>
      <c r="R401" s="25" t="s">
        <v>11</v>
      </c>
      <c r="S401" s="25" t="s">
        <v>11</v>
      </c>
      <c r="T401" s="25" t="s">
        <v>1786</v>
      </c>
      <c r="U401" s="25" t="s">
        <v>17</v>
      </c>
      <c r="V401" s="25" t="s">
        <v>11</v>
      </c>
      <c r="W401" s="25" t="s">
        <v>11</v>
      </c>
      <c r="X401" s="25">
        <v>0</v>
      </c>
      <c r="Y401" s="25" t="s">
        <v>11</v>
      </c>
      <c r="Z401" s="25" t="s">
        <v>1664</v>
      </c>
      <c r="AA401" s="25" t="s">
        <v>11</v>
      </c>
      <c r="AB401" s="25" t="s">
        <v>11</v>
      </c>
      <c r="AC401" s="25" t="s">
        <v>11</v>
      </c>
      <c r="AD401" s="25">
        <v>0</v>
      </c>
      <c r="AE401" s="25">
        <v>0</v>
      </c>
      <c r="AF401" s="25">
        <v>2104.94</v>
      </c>
      <c r="AG401" s="25" t="s">
        <v>2463</v>
      </c>
    </row>
    <row r="402" spans="1:33">
      <c r="A402" s="25" t="s">
        <v>1897</v>
      </c>
      <c r="B402" s="25" t="s">
        <v>1898</v>
      </c>
      <c r="C402" s="25" t="s">
        <v>1661</v>
      </c>
      <c r="D402" s="25" t="s">
        <v>11</v>
      </c>
      <c r="E402" s="25" t="s">
        <v>11</v>
      </c>
      <c r="F402" s="25" t="s">
        <v>1899</v>
      </c>
      <c r="G402" s="25" t="s">
        <v>1690</v>
      </c>
      <c r="H402" s="25" t="s">
        <v>1900</v>
      </c>
      <c r="I402" s="25" t="s">
        <v>1672</v>
      </c>
      <c r="J402" s="25" t="s">
        <v>1721</v>
      </c>
      <c r="K402" s="25" t="s">
        <v>1782</v>
      </c>
      <c r="L402" s="25" t="s">
        <v>1721</v>
      </c>
      <c r="M402" s="25" t="s">
        <v>11</v>
      </c>
      <c r="N402" s="25" t="s">
        <v>1901</v>
      </c>
      <c r="O402" s="25" t="s">
        <v>1902</v>
      </c>
      <c r="P402" s="25" t="s">
        <v>1903</v>
      </c>
      <c r="Q402" s="25" t="s">
        <v>1900</v>
      </c>
      <c r="R402" s="25" t="s">
        <v>11</v>
      </c>
      <c r="S402" s="25" t="s">
        <v>11</v>
      </c>
      <c r="T402" s="25" t="s">
        <v>1742</v>
      </c>
      <c r="U402" s="25" t="s">
        <v>1686</v>
      </c>
      <c r="V402" s="25" t="s">
        <v>11</v>
      </c>
      <c r="W402" s="25" t="s">
        <v>11</v>
      </c>
      <c r="X402" s="25">
        <v>0</v>
      </c>
      <c r="Y402" s="25" t="s">
        <v>11</v>
      </c>
      <c r="Z402" s="25" t="s">
        <v>1664</v>
      </c>
      <c r="AA402" s="25" t="s">
        <v>11</v>
      </c>
      <c r="AB402" s="25" t="s">
        <v>11</v>
      </c>
      <c r="AC402" s="25" t="s">
        <v>11</v>
      </c>
      <c r="AD402" s="25">
        <v>0</v>
      </c>
      <c r="AE402" s="25">
        <v>0</v>
      </c>
      <c r="AF402" s="25">
        <v>3316</v>
      </c>
      <c r="AG402" s="25" t="s">
        <v>1162</v>
      </c>
    </row>
    <row r="403" spans="1:33">
      <c r="A403" s="25" t="s">
        <v>2089</v>
      </c>
      <c r="B403" s="25" t="s">
        <v>2090</v>
      </c>
      <c r="C403" s="25" t="s">
        <v>1666</v>
      </c>
      <c r="D403" s="25" t="s">
        <v>11</v>
      </c>
      <c r="E403" s="25" t="s">
        <v>11</v>
      </c>
      <c r="F403" s="25" t="s">
        <v>11</v>
      </c>
      <c r="G403" s="25" t="s">
        <v>11</v>
      </c>
      <c r="H403" s="25" t="s">
        <v>2091</v>
      </c>
      <c r="I403" s="25" t="s">
        <v>11</v>
      </c>
      <c r="J403" s="25" t="s">
        <v>11</v>
      </c>
      <c r="K403" s="25" t="s">
        <v>11</v>
      </c>
      <c r="L403" s="25" t="s">
        <v>1721</v>
      </c>
      <c r="M403" s="25" t="s">
        <v>11</v>
      </c>
      <c r="N403" s="25" t="s">
        <v>11</v>
      </c>
      <c r="O403" s="25" t="s">
        <v>11</v>
      </c>
      <c r="P403" s="25" t="s">
        <v>11</v>
      </c>
      <c r="Q403" s="25" t="s">
        <v>11</v>
      </c>
      <c r="R403" s="25" t="s">
        <v>11</v>
      </c>
      <c r="S403" s="25" t="s">
        <v>11</v>
      </c>
      <c r="T403" s="25" t="s">
        <v>2092</v>
      </c>
      <c r="U403" s="25" t="s">
        <v>1669</v>
      </c>
      <c r="V403" s="25" t="s">
        <v>11</v>
      </c>
      <c r="W403" s="25" t="s">
        <v>11</v>
      </c>
      <c r="X403" s="25">
        <v>0</v>
      </c>
      <c r="Y403" s="25" t="s">
        <v>11</v>
      </c>
      <c r="Z403" s="25" t="s">
        <v>1664</v>
      </c>
      <c r="AA403" s="25" t="s">
        <v>11</v>
      </c>
      <c r="AB403" s="25" t="s">
        <v>11</v>
      </c>
      <c r="AC403" s="25" t="s">
        <v>11</v>
      </c>
      <c r="AD403" s="25">
        <v>0.12</v>
      </c>
      <c r="AE403" s="25">
        <v>0</v>
      </c>
      <c r="AF403" s="25">
        <v>40035.72</v>
      </c>
      <c r="AG403" s="25" t="s">
        <v>5237</v>
      </c>
    </row>
    <row r="404" spans="1:33">
      <c r="A404" s="25" t="s">
        <v>3251</v>
      </c>
      <c r="B404" s="25" t="s">
        <v>3252</v>
      </c>
      <c r="C404" s="25" t="s">
        <v>1666</v>
      </c>
      <c r="D404" s="25" t="s">
        <v>11</v>
      </c>
      <c r="E404" s="25" t="s">
        <v>11</v>
      </c>
      <c r="F404" s="25" t="s">
        <v>11</v>
      </c>
      <c r="G404" s="25" t="s">
        <v>11</v>
      </c>
      <c r="H404" s="25" t="s">
        <v>3253</v>
      </c>
      <c r="I404" s="25" t="s">
        <v>11</v>
      </c>
      <c r="J404" s="25" t="s">
        <v>11</v>
      </c>
      <c r="K404" s="25" t="s">
        <v>11</v>
      </c>
      <c r="L404" s="25" t="s">
        <v>1721</v>
      </c>
      <c r="M404" s="25" t="s">
        <v>11</v>
      </c>
      <c r="N404" s="25" t="s">
        <v>11</v>
      </c>
      <c r="O404" s="25" t="s">
        <v>11</v>
      </c>
      <c r="P404" s="25" t="s">
        <v>11</v>
      </c>
      <c r="Q404" s="25" t="s">
        <v>11</v>
      </c>
      <c r="R404" s="25" t="s">
        <v>11</v>
      </c>
      <c r="S404" s="25" t="s">
        <v>11</v>
      </c>
      <c r="T404" s="25" t="s">
        <v>1726</v>
      </c>
      <c r="U404" s="25" t="s">
        <v>13</v>
      </c>
      <c r="V404" s="25" t="s">
        <v>11</v>
      </c>
      <c r="W404" s="25" t="s">
        <v>11</v>
      </c>
      <c r="X404" s="25">
        <v>0</v>
      </c>
      <c r="Y404" s="25" t="s">
        <v>11</v>
      </c>
      <c r="Z404" s="25" t="s">
        <v>1664</v>
      </c>
      <c r="AA404" s="25" t="s">
        <v>11</v>
      </c>
      <c r="AB404" s="25" t="s">
        <v>11</v>
      </c>
      <c r="AC404" s="25" t="s">
        <v>11</v>
      </c>
      <c r="AD404" s="25">
        <v>0</v>
      </c>
      <c r="AE404" s="25">
        <v>0</v>
      </c>
      <c r="AF404" s="25">
        <v>6701.79</v>
      </c>
      <c r="AG404" s="25" t="s">
        <v>5238</v>
      </c>
    </row>
    <row r="405" spans="1:33">
      <c r="A405" s="25" t="s">
        <v>2712</v>
      </c>
      <c r="B405" s="25" t="s">
        <v>2713</v>
      </c>
      <c r="C405" s="25" t="s">
        <v>1666</v>
      </c>
      <c r="D405" s="25" t="s">
        <v>11</v>
      </c>
      <c r="E405" s="25" t="s">
        <v>11</v>
      </c>
      <c r="F405" s="25" t="s">
        <v>11</v>
      </c>
      <c r="G405" s="25" t="s">
        <v>11</v>
      </c>
      <c r="H405" s="25" t="s">
        <v>2714</v>
      </c>
      <c r="I405" s="25" t="s">
        <v>2715</v>
      </c>
      <c r="J405" s="25" t="s">
        <v>1721</v>
      </c>
      <c r="K405" s="25" t="s">
        <v>1683</v>
      </c>
      <c r="L405" s="25" t="s">
        <v>1721</v>
      </c>
      <c r="M405" s="25" t="s">
        <v>11</v>
      </c>
      <c r="N405" s="25" t="s">
        <v>11</v>
      </c>
      <c r="O405" s="25" t="s">
        <v>11</v>
      </c>
      <c r="P405" s="25" t="s">
        <v>11</v>
      </c>
      <c r="Q405" s="25" t="s">
        <v>11</v>
      </c>
      <c r="R405" s="25" t="s">
        <v>11</v>
      </c>
      <c r="S405" s="25" t="s">
        <v>11</v>
      </c>
      <c r="T405" s="25" t="s">
        <v>1726</v>
      </c>
      <c r="U405" s="25" t="s">
        <v>16</v>
      </c>
      <c r="V405" s="25" t="s">
        <v>11</v>
      </c>
      <c r="W405" s="25" t="s">
        <v>11</v>
      </c>
      <c r="X405" s="25">
        <v>0</v>
      </c>
      <c r="Y405" s="25" t="s">
        <v>11</v>
      </c>
      <c r="Z405" s="25" t="s">
        <v>1664</v>
      </c>
      <c r="AA405" s="25" t="s">
        <v>11</v>
      </c>
      <c r="AB405" s="25" t="s">
        <v>11</v>
      </c>
      <c r="AC405" s="25" t="s">
        <v>11</v>
      </c>
      <c r="AD405" s="25">
        <v>0</v>
      </c>
      <c r="AE405" s="25">
        <v>0</v>
      </c>
      <c r="AF405" s="25">
        <v>2487</v>
      </c>
      <c r="AG405" s="25" t="s">
        <v>5164</v>
      </c>
    </row>
    <row r="406" spans="1:33">
      <c r="A406" s="25" t="s">
        <v>3433</v>
      </c>
      <c r="B406" s="25" t="s">
        <v>3434</v>
      </c>
      <c r="C406" s="25" t="s">
        <v>1666</v>
      </c>
      <c r="D406" s="25" t="s">
        <v>11</v>
      </c>
      <c r="E406" s="25" t="s">
        <v>11</v>
      </c>
      <c r="F406" s="25" t="s">
        <v>11</v>
      </c>
      <c r="G406" s="25" t="s">
        <v>11</v>
      </c>
      <c r="H406" s="25" t="s">
        <v>3435</v>
      </c>
      <c r="I406" s="25" t="s">
        <v>11</v>
      </c>
      <c r="J406" s="25" t="s">
        <v>11</v>
      </c>
      <c r="K406" s="25" t="s">
        <v>11</v>
      </c>
      <c r="L406" s="25" t="s">
        <v>1721</v>
      </c>
      <c r="M406" s="25" t="s">
        <v>11</v>
      </c>
      <c r="N406" s="25" t="s">
        <v>11</v>
      </c>
      <c r="O406" s="25" t="s">
        <v>11</v>
      </c>
      <c r="P406" s="25" t="s">
        <v>11</v>
      </c>
      <c r="Q406" s="25" t="s">
        <v>11</v>
      </c>
      <c r="R406" s="25" t="s">
        <v>11</v>
      </c>
      <c r="S406" s="25" t="s">
        <v>11</v>
      </c>
      <c r="T406" s="25" t="s">
        <v>1766</v>
      </c>
      <c r="U406" s="25" t="s">
        <v>14</v>
      </c>
      <c r="V406" s="25" t="s">
        <v>11</v>
      </c>
      <c r="W406" s="25" t="s">
        <v>11</v>
      </c>
      <c r="X406" s="25">
        <v>0</v>
      </c>
      <c r="Y406" s="25" t="s">
        <v>11</v>
      </c>
      <c r="Z406" s="25" t="s">
        <v>1664</v>
      </c>
      <c r="AA406" s="25" t="s">
        <v>11</v>
      </c>
      <c r="AB406" s="25" t="s">
        <v>11</v>
      </c>
      <c r="AC406" s="25" t="s">
        <v>11</v>
      </c>
      <c r="AD406" s="25">
        <v>0.78</v>
      </c>
      <c r="AE406" s="25">
        <v>0</v>
      </c>
      <c r="AF406" s="25">
        <v>53365.7</v>
      </c>
      <c r="AG406" s="25" t="s">
        <v>3436</v>
      </c>
    </row>
    <row r="407" spans="1:33">
      <c r="A407" s="25" t="s">
        <v>3125</v>
      </c>
      <c r="B407" s="25" t="s">
        <v>3126</v>
      </c>
      <c r="C407" s="25" t="s">
        <v>1661</v>
      </c>
      <c r="D407" s="25" t="s">
        <v>11</v>
      </c>
      <c r="E407" s="25" t="s">
        <v>11</v>
      </c>
      <c r="F407" s="25" t="s">
        <v>11</v>
      </c>
      <c r="G407" s="25" t="s">
        <v>11</v>
      </c>
      <c r="H407" s="25" t="s">
        <v>3127</v>
      </c>
      <c r="I407" s="25" t="s">
        <v>1667</v>
      </c>
      <c r="J407" s="25" t="s">
        <v>11</v>
      </c>
      <c r="K407" s="25" t="s">
        <v>1760</v>
      </c>
      <c r="L407" s="25" t="s">
        <v>1342</v>
      </c>
      <c r="M407" s="25" t="s">
        <v>11</v>
      </c>
      <c r="N407" s="25" t="s">
        <v>11</v>
      </c>
      <c r="O407" s="25" t="s">
        <v>11</v>
      </c>
      <c r="P407" s="25" t="s">
        <v>11</v>
      </c>
      <c r="Q407" s="25" t="s">
        <v>11</v>
      </c>
      <c r="R407" s="25" t="s">
        <v>11</v>
      </c>
      <c r="S407" s="25" t="s">
        <v>11</v>
      </c>
      <c r="T407" s="25" t="s">
        <v>4616</v>
      </c>
      <c r="U407" s="25" t="s">
        <v>10</v>
      </c>
      <c r="V407" s="25" t="s">
        <v>11</v>
      </c>
      <c r="W407" s="25" t="s">
        <v>11</v>
      </c>
      <c r="X407" s="25">
        <v>0</v>
      </c>
      <c r="Y407" s="25" t="s">
        <v>11</v>
      </c>
      <c r="Z407" s="25" t="s">
        <v>1664</v>
      </c>
      <c r="AA407" s="25" t="s">
        <v>11</v>
      </c>
      <c r="AB407" s="25" t="s">
        <v>11</v>
      </c>
      <c r="AC407" s="25" t="s">
        <v>11</v>
      </c>
      <c r="AD407" s="25">
        <v>0</v>
      </c>
      <c r="AE407" s="25">
        <v>0</v>
      </c>
      <c r="AF407" s="25">
        <v>20947</v>
      </c>
      <c r="AG407" s="25" t="s">
        <v>5239</v>
      </c>
    </row>
    <row r="408" spans="1:33">
      <c r="A408" s="25" t="s">
        <v>2349</v>
      </c>
      <c r="B408" s="25" t="s">
        <v>2350</v>
      </c>
      <c r="C408" s="25" t="s">
        <v>1661</v>
      </c>
      <c r="D408" s="25" t="s">
        <v>11</v>
      </c>
      <c r="E408" s="25" t="s">
        <v>11</v>
      </c>
      <c r="F408" s="25" t="s">
        <v>11</v>
      </c>
      <c r="G408" s="25" t="s">
        <v>11</v>
      </c>
      <c r="H408" s="25" t="s">
        <v>2351</v>
      </c>
      <c r="I408" s="25" t="s">
        <v>11</v>
      </c>
      <c r="J408" s="25" t="s">
        <v>11</v>
      </c>
      <c r="K408" s="25" t="s">
        <v>11</v>
      </c>
      <c r="L408" s="25" t="s">
        <v>1721</v>
      </c>
      <c r="M408" s="25" t="s">
        <v>11</v>
      </c>
      <c r="N408" s="25" t="s">
        <v>11</v>
      </c>
      <c r="O408" s="25" t="s">
        <v>11</v>
      </c>
      <c r="P408" s="25" t="s">
        <v>11</v>
      </c>
      <c r="Q408" s="25" t="s">
        <v>11</v>
      </c>
      <c r="R408" s="25" t="s">
        <v>11</v>
      </c>
      <c r="S408" s="25" t="s">
        <v>11</v>
      </c>
      <c r="T408" s="25" t="s">
        <v>1726</v>
      </c>
      <c r="U408" s="25" t="s">
        <v>12</v>
      </c>
      <c r="V408" s="25" t="s">
        <v>11</v>
      </c>
      <c r="W408" s="25" t="s">
        <v>11</v>
      </c>
      <c r="X408" s="25">
        <v>0</v>
      </c>
      <c r="Y408" s="25" t="s">
        <v>11</v>
      </c>
      <c r="Z408" s="25" t="s">
        <v>1664</v>
      </c>
      <c r="AA408" s="25" t="s">
        <v>11</v>
      </c>
      <c r="AB408" s="25" t="s">
        <v>11</v>
      </c>
      <c r="AC408" s="25" t="s">
        <v>11</v>
      </c>
      <c r="AD408" s="25">
        <v>0</v>
      </c>
      <c r="AE408" s="25">
        <v>0</v>
      </c>
      <c r="AF408" s="25">
        <v>29575</v>
      </c>
      <c r="AG408" s="25" t="s">
        <v>5112</v>
      </c>
    </row>
    <row r="409" spans="1:33">
      <c r="A409" s="25" t="s">
        <v>2880</v>
      </c>
      <c r="B409" s="25" t="s">
        <v>2881</v>
      </c>
      <c r="C409" s="25" t="s">
        <v>1666</v>
      </c>
      <c r="D409" s="25" t="s">
        <v>11</v>
      </c>
      <c r="E409" s="25" t="s">
        <v>11</v>
      </c>
      <c r="F409" s="25" t="s">
        <v>11</v>
      </c>
      <c r="G409" s="25" t="s">
        <v>11</v>
      </c>
      <c r="H409" s="25" t="s">
        <v>2882</v>
      </c>
      <c r="I409" s="25" t="s">
        <v>1672</v>
      </c>
      <c r="J409" s="25" t="s">
        <v>11</v>
      </c>
      <c r="K409" s="25" t="s">
        <v>1683</v>
      </c>
      <c r="L409" s="25" t="s">
        <v>1721</v>
      </c>
      <c r="M409" s="25" t="s">
        <v>11</v>
      </c>
      <c r="N409" s="25" t="s">
        <v>11</v>
      </c>
      <c r="O409" s="25" t="s">
        <v>11</v>
      </c>
      <c r="P409" s="25" t="s">
        <v>11</v>
      </c>
      <c r="Q409" s="25" t="s">
        <v>2882</v>
      </c>
      <c r="R409" s="25" t="s">
        <v>11</v>
      </c>
      <c r="S409" s="25" t="s">
        <v>11</v>
      </c>
      <c r="T409" s="25" t="s">
        <v>2883</v>
      </c>
      <c r="U409" s="25" t="s">
        <v>1687</v>
      </c>
      <c r="V409" s="25" t="s">
        <v>11</v>
      </c>
      <c r="W409" s="25" t="s">
        <v>11</v>
      </c>
      <c r="X409" s="25">
        <v>0</v>
      </c>
      <c r="Y409" s="25" t="s">
        <v>11</v>
      </c>
      <c r="Z409" s="25" t="s">
        <v>1664</v>
      </c>
      <c r="AA409" s="25" t="s">
        <v>11</v>
      </c>
      <c r="AB409" s="25" t="s">
        <v>11</v>
      </c>
      <c r="AC409" s="25" t="s">
        <v>11</v>
      </c>
      <c r="AD409" s="25">
        <v>230</v>
      </c>
      <c r="AE409" s="25">
        <v>0</v>
      </c>
      <c r="AF409" s="25">
        <v>593.75</v>
      </c>
      <c r="AG409" s="25" t="s">
        <v>5240</v>
      </c>
    </row>
    <row r="410" spans="1:33">
      <c r="A410" s="25" t="s">
        <v>2944</v>
      </c>
      <c r="B410" s="25" t="s">
        <v>2945</v>
      </c>
      <c r="C410" s="25" t="s">
        <v>1661</v>
      </c>
      <c r="D410" s="25" t="s">
        <v>11</v>
      </c>
      <c r="E410" s="25" t="s">
        <v>11</v>
      </c>
      <c r="F410" s="25" t="s">
        <v>11</v>
      </c>
      <c r="G410" s="25" t="s">
        <v>11</v>
      </c>
      <c r="H410" s="25" t="s">
        <v>2946</v>
      </c>
      <c r="I410" s="25" t="s">
        <v>11</v>
      </c>
      <c r="J410" s="25" t="s">
        <v>11</v>
      </c>
      <c r="K410" s="25" t="s">
        <v>11</v>
      </c>
      <c r="L410" s="25" t="s">
        <v>1721</v>
      </c>
      <c r="M410" s="25" t="s">
        <v>11</v>
      </c>
      <c r="N410" s="25" t="s">
        <v>11</v>
      </c>
      <c r="O410" s="25" t="s">
        <v>11</v>
      </c>
      <c r="P410" s="25" t="s">
        <v>11</v>
      </c>
      <c r="Q410" s="25" t="s">
        <v>11</v>
      </c>
      <c r="R410" s="25" t="s">
        <v>11</v>
      </c>
      <c r="S410" s="25" t="s">
        <v>11</v>
      </c>
      <c r="T410" s="25" t="s">
        <v>1726</v>
      </c>
      <c r="U410" s="25" t="s">
        <v>16</v>
      </c>
      <c r="V410" s="25" t="s">
        <v>11</v>
      </c>
      <c r="W410" s="25" t="s">
        <v>11</v>
      </c>
      <c r="X410" s="25">
        <v>0</v>
      </c>
      <c r="Y410" s="25" t="s">
        <v>11</v>
      </c>
      <c r="Z410" s="25" t="s">
        <v>1809</v>
      </c>
      <c r="AA410" s="25" t="s">
        <v>1684</v>
      </c>
      <c r="AB410" s="25" t="s">
        <v>2947</v>
      </c>
      <c r="AC410" s="25" t="s">
        <v>2948</v>
      </c>
      <c r="AD410" s="25">
        <v>0</v>
      </c>
      <c r="AE410" s="25">
        <v>0</v>
      </c>
      <c r="AF410" s="25">
        <v>0</v>
      </c>
      <c r="AG410" s="25" t="s">
        <v>7</v>
      </c>
    </row>
    <row r="411" spans="1:33">
      <c r="A411" s="25" t="s">
        <v>1819</v>
      </c>
      <c r="B411" s="25" t="s">
        <v>1820</v>
      </c>
      <c r="C411" s="25" t="s">
        <v>1666</v>
      </c>
      <c r="D411" s="25" t="s">
        <v>11</v>
      </c>
      <c r="E411" s="25" t="s">
        <v>11</v>
      </c>
      <c r="F411" s="25" t="s">
        <v>1821</v>
      </c>
      <c r="G411" s="25" t="s">
        <v>1730</v>
      </c>
      <c r="H411" s="25" t="s">
        <v>1822</v>
      </c>
      <c r="I411" s="25" t="s">
        <v>1691</v>
      </c>
      <c r="J411" s="25" t="s">
        <v>1721</v>
      </c>
      <c r="K411" s="25" t="s">
        <v>1823</v>
      </c>
      <c r="L411" s="25" t="s">
        <v>1721</v>
      </c>
      <c r="M411" s="25" t="s">
        <v>11</v>
      </c>
      <c r="N411" s="25" t="s">
        <v>11</v>
      </c>
      <c r="O411" s="25" t="s">
        <v>1822</v>
      </c>
      <c r="P411" s="25" t="s">
        <v>11</v>
      </c>
      <c r="Q411" s="25" t="s">
        <v>11</v>
      </c>
      <c r="R411" s="25" t="s">
        <v>11</v>
      </c>
      <c r="S411" s="25" t="s">
        <v>11</v>
      </c>
      <c r="T411" s="25" t="s">
        <v>1726</v>
      </c>
      <c r="U411" s="25" t="s">
        <v>16</v>
      </c>
      <c r="V411" s="25" t="s">
        <v>116</v>
      </c>
      <c r="W411" s="25" t="s">
        <v>11</v>
      </c>
      <c r="X411" s="25">
        <v>0</v>
      </c>
      <c r="Y411" s="25" t="s">
        <v>11</v>
      </c>
      <c r="Z411" s="25" t="s">
        <v>1664</v>
      </c>
      <c r="AA411" s="25" t="s">
        <v>11</v>
      </c>
      <c r="AB411" s="25" t="s">
        <v>11</v>
      </c>
      <c r="AC411" s="25" t="s">
        <v>11</v>
      </c>
      <c r="AD411" s="25">
        <v>0</v>
      </c>
      <c r="AE411" s="25">
        <v>0</v>
      </c>
      <c r="AF411" s="25">
        <v>22899.33</v>
      </c>
      <c r="AG411" s="25" t="s">
        <v>5241</v>
      </c>
    </row>
    <row r="412" spans="1:33">
      <c r="A412" s="25" t="s">
        <v>2592</v>
      </c>
      <c r="B412" s="25" t="s">
        <v>2593</v>
      </c>
      <c r="C412" s="25" t="s">
        <v>1666</v>
      </c>
      <c r="D412" s="25" t="s">
        <v>11</v>
      </c>
      <c r="E412" s="25" t="s">
        <v>11</v>
      </c>
      <c r="F412" s="25" t="s">
        <v>11</v>
      </c>
      <c r="G412" s="25" t="s">
        <v>11</v>
      </c>
      <c r="H412" s="25" t="s">
        <v>2594</v>
      </c>
      <c r="I412" s="25" t="s">
        <v>1672</v>
      </c>
      <c r="J412" s="25" t="s">
        <v>11</v>
      </c>
      <c r="K412" s="25" t="s">
        <v>1683</v>
      </c>
      <c r="L412" s="25" t="s">
        <v>1721</v>
      </c>
      <c r="M412" s="25" t="s">
        <v>11</v>
      </c>
      <c r="N412" s="25" t="s">
        <v>11</v>
      </c>
      <c r="O412" s="25" t="s">
        <v>11</v>
      </c>
      <c r="P412" s="25" t="s">
        <v>11</v>
      </c>
      <c r="Q412" s="25" t="s">
        <v>2594</v>
      </c>
      <c r="R412" s="25" t="s">
        <v>11</v>
      </c>
      <c r="S412" s="25" t="s">
        <v>11</v>
      </c>
      <c r="T412" s="25" t="s">
        <v>2595</v>
      </c>
      <c r="U412" s="25" t="s">
        <v>16</v>
      </c>
      <c r="V412" s="25" t="s">
        <v>1663</v>
      </c>
      <c r="W412" s="25" t="s">
        <v>11</v>
      </c>
      <c r="X412" s="25">
        <v>0</v>
      </c>
      <c r="Y412" s="25" t="s">
        <v>11</v>
      </c>
      <c r="Z412" s="25" t="s">
        <v>1664</v>
      </c>
      <c r="AA412" s="25" t="s">
        <v>11</v>
      </c>
      <c r="AB412" s="25" t="s">
        <v>11</v>
      </c>
      <c r="AC412" s="25" t="s">
        <v>11</v>
      </c>
      <c r="AD412" s="25">
        <v>0</v>
      </c>
      <c r="AE412" s="25">
        <v>0</v>
      </c>
      <c r="AF412" s="25">
        <v>3316</v>
      </c>
      <c r="AG412" s="25" t="s">
        <v>1162</v>
      </c>
    </row>
    <row r="413" spans="1:33">
      <c r="A413" s="25" t="s">
        <v>2510</v>
      </c>
      <c r="B413" s="25" t="s">
        <v>2511</v>
      </c>
      <c r="C413" s="25" t="s">
        <v>1666</v>
      </c>
      <c r="D413" s="25" t="s">
        <v>11</v>
      </c>
      <c r="E413" s="25" t="s">
        <v>11</v>
      </c>
      <c r="F413" s="25" t="s">
        <v>11</v>
      </c>
      <c r="G413" s="25" t="s">
        <v>11</v>
      </c>
      <c r="H413" s="25" t="s">
        <v>2512</v>
      </c>
      <c r="I413" s="25" t="s">
        <v>1667</v>
      </c>
      <c r="J413" s="25" t="s">
        <v>1721</v>
      </c>
      <c r="K413" s="25" t="s">
        <v>1677</v>
      </c>
      <c r="L413" s="25" t="s">
        <v>1721</v>
      </c>
      <c r="M413" s="25" t="s">
        <v>11</v>
      </c>
      <c r="N413" s="25" t="s">
        <v>11</v>
      </c>
      <c r="O413" s="25" t="s">
        <v>11</v>
      </c>
      <c r="P413" s="25" t="s">
        <v>11</v>
      </c>
      <c r="Q413" s="25" t="s">
        <v>11</v>
      </c>
      <c r="R413" s="25" t="s">
        <v>11</v>
      </c>
      <c r="S413" s="25" t="s">
        <v>11</v>
      </c>
      <c r="T413" s="25" t="s">
        <v>2043</v>
      </c>
      <c r="U413" s="25" t="s">
        <v>10</v>
      </c>
      <c r="V413" s="25" t="s">
        <v>11</v>
      </c>
      <c r="W413" s="25" t="s">
        <v>11</v>
      </c>
      <c r="X413" s="25">
        <v>0</v>
      </c>
      <c r="Y413" s="25" t="s">
        <v>11</v>
      </c>
      <c r="Z413" s="25" t="s">
        <v>1664</v>
      </c>
      <c r="AA413" s="25" t="s">
        <v>11</v>
      </c>
      <c r="AB413" s="25" t="s">
        <v>11</v>
      </c>
      <c r="AC413" s="25" t="s">
        <v>11</v>
      </c>
      <c r="AD413" s="25">
        <v>280</v>
      </c>
      <c r="AE413" s="25">
        <v>0</v>
      </c>
      <c r="AF413" s="25">
        <v>1880</v>
      </c>
      <c r="AG413" s="25" t="s">
        <v>1665</v>
      </c>
    </row>
    <row r="414" spans="1:33">
      <c r="A414" s="25" t="s">
        <v>3974</v>
      </c>
      <c r="B414" s="25" t="s">
        <v>3975</v>
      </c>
      <c r="C414" s="25" t="s">
        <v>1661</v>
      </c>
      <c r="D414" s="25" t="s">
        <v>11</v>
      </c>
      <c r="E414" s="25" t="s">
        <v>11</v>
      </c>
      <c r="F414" s="25" t="s">
        <v>11</v>
      </c>
      <c r="G414" s="25" t="s">
        <v>11</v>
      </c>
      <c r="H414" s="25" t="s">
        <v>3976</v>
      </c>
      <c r="I414" s="25" t="s">
        <v>11</v>
      </c>
      <c r="J414" s="25" t="s">
        <v>11</v>
      </c>
      <c r="K414" s="25" t="s">
        <v>11</v>
      </c>
      <c r="L414" s="25" t="s">
        <v>1721</v>
      </c>
      <c r="M414" s="25" t="s">
        <v>11</v>
      </c>
      <c r="N414" s="25" t="s">
        <v>11</v>
      </c>
      <c r="O414" s="25" t="s">
        <v>11</v>
      </c>
      <c r="P414" s="25" t="s">
        <v>11</v>
      </c>
      <c r="Q414" s="25" t="s">
        <v>11</v>
      </c>
      <c r="R414" s="25" t="s">
        <v>11</v>
      </c>
      <c r="S414" s="25" t="s">
        <v>11</v>
      </c>
      <c r="T414" s="25" t="s">
        <v>3977</v>
      </c>
      <c r="U414" s="25" t="s">
        <v>17</v>
      </c>
      <c r="V414" s="25" t="s">
        <v>11</v>
      </c>
      <c r="W414" s="25" t="s">
        <v>11</v>
      </c>
      <c r="X414" s="25">
        <v>0</v>
      </c>
      <c r="Y414" s="25" t="s">
        <v>11</v>
      </c>
      <c r="Z414" s="25" t="s">
        <v>1664</v>
      </c>
      <c r="AA414" s="25" t="s">
        <v>11</v>
      </c>
      <c r="AB414" s="25" t="s">
        <v>11</v>
      </c>
      <c r="AC414" s="25" t="s">
        <v>11</v>
      </c>
      <c r="AD414" s="25">
        <v>400</v>
      </c>
      <c r="AE414" s="25">
        <v>0</v>
      </c>
      <c r="AF414" s="25">
        <v>16043.98</v>
      </c>
      <c r="AG414" s="25" t="s">
        <v>3978</v>
      </c>
    </row>
    <row r="415" spans="1:33">
      <c r="A415" s="25" t="s">
        <v>1982</v>
      </c>
      <c r="B415" s="25" t="s">
        <v>1983</v>
      </c>
      <c r="C415" s="25" t="s">
        <v>1661</v>
      </c>
      <c r="D415" s="25" t="s">
        <v>11</v>
      </c>
      <c r="E415" s="25" t="s">
        <v>11</v>
      </c>
      <c r="F415" s="25" t="s">
        <v>11</v>
      </c>
      <c r="G415" s="25" t="s">
        <v>11</v>
      </c>
      <c r="H415" s="25" t="s">
        <v>1984</v>
      </c>
      <c r="I415" s="25" t="s">
        <v>11</v>
      </c>
      <c r="J415" s="25" t="s">
        <v>11</v>
      </c>
      <c r="K415" s="25" t="s">
        <v>11</v>
      </c>
      <c r="L415" s="25" t="s">
        <v>1721</v>
      </c>
      <c r="M415" s="25" t="s">
        <v>11</v>
      </c>
      <c r="N415" s="25" t="s">
        <v>11</v>
      </c>
      <c r="O415" s="25" t="s">
        <v>11</v>
      </c>
      <c r="P415" s="25" t="s">
        <v>11</v>
      </c>
      <c r="Q415" s="25" t="s">
        <v>11</v>
      </c>
      <c r="R415" s="25" t="s">
        <v>11</v>
      </c>
      <c r="S415" s="25" t="s">
        <v>11</v>
      </c>
      <c r="T415" s="25" t="s">
        <v>1778</v>
      </c>
      <c r="U415" s="25" t="s">
        <v>14</v>
      </c>
      <c r="V415" s="25" t="s">
        <v>11</v>
      </c>
      <c r="W415" s="25" t="s">
        <v>11</v>
      </c>
      <c r="X415" s="25">
        <v>0</v>
      </c>
      <c r="Y415" s="25" t="s">
        <v>11</v>
      </c>
      <c r="Z415" s="25" t="s">
        <v>1664</v>
      </c>
      <c r="AA415" s="25" t="s">
        <v>11</v>
      </c>
      <c r="AB415" s="25" t="s">
        <v>11</v>
      </c>
      <c r="AC415" s="25" t="s">
        <v>11</v>
      </c>
      <c r="AD415" s="25">
        <v>0</v>
      </c>
      <c r="AE415" s="25">
        <v>0</v>
      </c>
      <c r="AF415" s="25">
        <v>27784.36</v>
      </c>
      <c r="AG415" s="25" t="s">
        <v>5242</v>
      </c>
    </row>
    <row r="416" spans="1:33">
      <c r="A416" s="25" t="s">
        <v>2026</v>
      </c>
      <c r="B416" s="25" t="s">
        <v>2027</v>
      </c>
      <c r="C416" s="25" t="s">
        <v>1666</v>
      </c>
      <c r="D416" s="25" t="s">
        <v>11</v>
      </c>
      <c r="E416" s="25" t="s">
        <v>11</v>
      </c>
      <c r="F416" s="25" t="s">
        <v>11</v>
      </c>
      <c r="G416" s="25" t="s">
        <v>11</v>
      </c>
      <c r="H416" s="25" t="s">
        <v>2028</v>
      </c>
      <c r="I416" s="25" t="s">
        <v>11</v>
      </c>
      <c r="J416" s="25" t="s">
        <v>11</v>
      </c>
      <c r="K416" s="25" t="s">
        <v>11</v>
      </c>
      <c r="L416" s="25" t="s">
        <v>1721</v>
      </c>
      <c r="M416" s="25" t="s">
        <v>11</v>
      </c>
      <c r="N416" s="25" t="s">
        <v>11</v>
      </c>
      <c r="O416" s="25" t="s">
        <v>11</v>
      </c>
      <c r="P416" s="25" t="s">
        <v>11</v>
      </c>
      <c r="Q416" s="25" t="s">
        <v>11</v>
      </c>
      <c r="R416" s="25" t="s">
        <v>11</v>
      </c>
      <c r="S416" s="25" t="s">
        <v>11</v>
      </c>
      <c r="T416" s="25" t="s">
        <v>1726</v>
      </c>
      <c r="U416" s="25" t="s">
        <v>14</v>
      </c>
      <c r="V416" s="25" t="s">
        <v>11</v>
      </c>
      <c r="W416" s="25" t="s">
        <v>11</v>
      </c>
      <c r="X416" s="25">
        <v>0</v>
      </c>
      <c r="Y416" s="25" t="s">
        <v>11</v>
      </c>
      <c r="Z416" s="25" t="s">
        <v>1664</v>
      </c>
      <c r="AA416" s="25" t="s">
        <v>11</v>
      </c>
      <c r="AB416" s="25" t="s">
        <v>11</v>
      </c>
      <c r="AC416" s="25" t="s">
        <v>11</v>
      </c>
      <c r="AD416" s="25">
        <v>2520</v>
      </c>
      <c r="AE416" s="25">
        <v>0</v>
      </c>
      <c r="AF416" s="25">
        <v>30713</v>
      </c>
      <c r="AG416" s="25" t="s">
        <v>5243</v>
      </c>
    </row>
    <row r="417" spans="1:33">
      <c r="A417" s="25" t="s">
        <v>2389</v>
      </c>
      <c r="B417" s="25" t="s">
        <v>2390</v>
      </c>
      <c r="C417" s="25" t="s">
        <v>1661</v>
      </c>
      <c r="D417" s="25" t="s">
        <v>11</v>
      </c>
      <c r="E417" s="25" t="s">
        <v>11</v>
      </c>
      <c r="F417" s="25" t="s">
        <v>11</v>
      </c>
      <c r="G417" s="25" t="s">
        <v>11</v>
      </c>
      <c r="H417" s="25" t="s">
        <v>2391</v>
      </c>
      <c r="I417" s="25" t="s">
        <v>11</v>
      </c>
      <c r="J417" s="25" t="s">
        <v>11</v>
      </c>
      <c r="K417" s="25" t="s">
        <v>11</v>
      </c>
      <c r="L417" s="25" t="s">
        <v>1721</v>
      </c>
      <c r="M417" s="25" t="s">
        <v>11</v>
      </c>
      <c r="N417" s="25" t="s">
        <v>11</v>
      </c>
      <c r="O417" s="25" t="s">
        <v>11</v>
      </c>
      <c r="P417" s="25" t="s">
        <v>11</v>
      </c>
      <c r="Q417" s="25" t="s">
        <v>11</v>
      </c>
      <c r="R417" s="25" t="s">
        <v>11</v>
      </c>
      <c r="S417" s="25" t="s">
        <v>11</v>
      </c>
      <c r="T417" s="25" t="s">
        <v>1726</v>
      </c>
      <c r="U417" s="25" t="s">
        <v>14</v>
      </c>
      <c r="V417" s="25" t="s">
        <v>11</v>
      </c>
      <c r="W417" s="25" t="s">
        <v>11</v>
      </c>
      <c r="X417" s="25">
        <v>0</v>
      </c>
      <c r="Y417" s="25" t="s">
        <v>11</v>
      </c>
      <c r="Z417" s="25" t="s">
        <v>1664</v>
      </c>
      <c r="AA417" s="25" t="s">
        <v>11</v>
      </c>
      <c r="AB417" s="25" t="s">
        <v>11</v>
      </c>
      <c r="AC417" s="25" t="s">
        <v>11</v>
      </c>
      <c r="AD417" s="25">
        <v>0</v>
      </c>
      <c r="AE417" s="25">
        <v>0</v>
      </c>
      <c r="AF417" s="25">
        <v>30625</v>
      </c>
      <c r="AG417" s="25" t="s">
        <v>3106</v>
      </c>
    </row>
    <row r="418" spans="1:33">
      <c r="A418" s="25" t="s">
        <v>5244</v>
      </c>
      <c r="B418" s="25" t="s">
        <v>1236</v>
      </c>
      <c r="C418" s="25" t="s">
        <v>1661</v>
      </c>
      <c r="D418" s="25" t="s">
        <v>11</v>
      </c>
      <c r="E418" s="25" t="s">
        <v>11</v>
      </c>
      <c r="F418" s="25" t="s">
        <v>11</v>
      </c>
      <c r="G418" s="25" t="s">
        <v>11</v>
      </c>
      <c r="H418" s="25" t="s">
        <v>5245</v>
      </c>
      <c r="I418" s="25" t="s">
        <v>1672</v>
      </c>
      <c r="J418" s="25" t="s">
        <v>1721</v>
      </c>
      <c r="K418" s="25" t="s">
        <v>1677</v>
      </c>
      <c r="L418" s="25" t="s">
        <v>1721</v>
      </c>
      <c r="M418" s="25" t="s">
        <v>11</v>
      </c>
      <c r="N418" s="25" t="s">
        <v>11</v>
      </c>
      <c r="O418" s="25" t="s">
        <v>11</v>
      </c>
      <c r="P418" s="25" t="s">
        <v>11</v>
      </c>
      <c r="Q418" s="25" t="s">
        <v>11</v>
      </c>
      <c r="R418" s="25" t="s">
        <v>11</v>
      </c>
      <c r="S418" s="25" t="s">
        <v>11</v>
      </c>
      <c r="T418" s="25" t="s">
        <v>1946</v>
      </c>
      <c r="U418" s="25" t="s">
        <v>1687</v>
      </c>
      <c r="V418" s="25" t="s">
        <v>11</v>
      </c>
      <c r="W418" s="25" t="s">
        <v>11</v>
      </c>
      <c r="X418" s="25">
        <v>0</v>
      </c>
      <c r="Y418" s="25" t="s">
        <v>11</v>
      </c>
      <c r="Z418" s="25" t="s">
        <v>1664</v>
      </c>
      <c r="AA418" s="25" t="s">
        <v>11</v>
      </c>
      <c r="AB418" s="25" t="s">
        <v>11</v>
      </c>
      <c r="AC418" s="25" t="s">
        <v>11</v>
      </c>
      <c r="AD418" s="25">
        <v>230</v>
      </c>
      <c r="AE418" s="25">
        <v>0</v>
      </c>
      <c r="AF418" s="25">
        <v>4085</v>
      </c>
      <c r="AG418" s="25" t="s">
        <v>5086</v>
      </c>
    </row>
    <row r="419" spans="1:33">
      <c r="A419" s="25" t="s">
        <v>5246</v>
      </c>
      <c r="B419" s="25" t="s">
        <v>5247</v>
      </c>
      <c r="C419" s="25" t="s">
        <v>1661</v>
      </c>
      <c r="D419" s="25" t="s">
        <v>11</v>
      </c>
      <c r="E419" s="25" t="s">
        <v>11</v>
      </c>
      <c r="F419" s="25" t="s">
        <v>3267</v>
      </c>
      <c r="G419" s="25" t="s">
        <v>1730</v>
      </c>
      <c r="H419" s="25" t="s">
        <v>5248</v>
      </c>
      <c r="I419" s="25" t="s">
        <v>1667</v>
      </c>
      <c r="J419" s="25" t="s">
        <v>1721</v>
      </c>
      <c r="K419" s="25" t="s">
        <v>5026</v>
      </c>
      <c r="L419" s="25" t="s">
        <v>1721</v>
      </c>
      <c r="M419" s="25" t="s">
        <v>11</v>
      </c>
      <c r="N419" s="25" t="s">
        <v>11</v>
      </c>
      <c r="O419" s="25" t="s">
        <v>11</v>
      </c>
      <c r="P419" s="25" t="s">
        <v>11</v>
      </c>
      <c r="Q419" s="25" t="s">
        <v>5248</v>
      </c>
      <c r="R419" s="25" t="s">
        <v>11</v>
      </c>
      <c r="S419" s="25" t="s">
        <v>11</v>
      </c>
      <c r="T419" s="25" t="s">
        <v>2267</v>
      </c>
      <c r="U419" s="25" t="s">
        <v>16</v>
      </c>
      <c r="V419" s="25" t="s">
        <v>1671</v>
      </c>
      <c r="W419" s="25" t="s">
        <v>11</v>
      </c>
      <c r="X419" s="25">
        <v>0</v>
      </c>
      <c r="Y419" s="25" t="s">
        <v>11</v>
      </c>
      <c r="Z419" s="25" t="s">
        <v>1664</v>
      </c>
      <c r="AA419" s="25" t="s">
        <v>11</v>
      </c>
      <c r="AB419" s="25" t="s">
        <v>11</v>
      </c>
      <c r="AC419" s="25" t="s">
        <v>11</v>
      </c>
      <c r="AD419" s="25">
        <v>280</v>
      </c>
      <c r="AE419" s="25">
        <v>0</v>
      </c>
      <c r="AF419" s="25">
        <v>1880</v>
      </c>
      <c r="AG419" s="25" t="s">
        <v>1665</v>
      </c>
    </row>
    <row r="420" spans="1:33">
      <c r="A420" s="25" t="s">
        <v>3640</v>
      </c>
      <c r="B420" s="25" t="s">
        <v>3641</v>
      </c>
      <c r="C420" s="25" t="s">
        <v>1661</v>
      </c>
      <c r="D420" s="25" t="s">
        <v>11</v>
      </c>
      <c r="E420" s="25" t="s">
        <v>11</v>
      </c>
      <c r="F420" s="25" t="s">
        <v>11</v>
      </c>
      <c r="G420" s="25" t="s">
        <v>11</v>
      </c>
      <c r="H420" s="25" t="s">
        <v>3642</v>
      </c>
      <c r="I420" s="25" t="s">
        <v>11</v>
      </c>
      <c r="J420" s="25" t="s">
        <v>11</v>
      </c>
      <c r="K420" s="25" t="s">
        <v>11</v>
      </c>
      <c r="L420" s="25" t="s">
        <v>1721</v>
      </c>
      <c r="M420" s="25" t="s">
        <v>11</v>
      </c>
      <c r="N420" s="25" t="s">
        <v>11</v>
      </c>
      <c r="O420" s="25" t="s">
        <v>11</v>
      </c>
      <c r="P420" s="25" t="s">
        <v>11</v>
      </c>
      <c r="Q420" s="25" t="s">
        <v>11</v>
      </c>
      <c r="R420" s="25" t="s">
        <v>11</v>
      </c>
      <c r="S420" s="25" t="s">
        <v>11</v>
      </c>
      <c r="T420" s="25" t="s">
        <v>1726</v>
      </c>
      <c r="U420" s="25" t="s">
        <v>10</v>
      </c>
      <c r="V420" s="25" t="s">
        <v>11</v>
      </c>
      <c r="W420" s="25" t="s">
        <v>11</v>
      </c>
      <c r="X420" s="25">
        <v>0</v>
      </c>
      <c r="Y420" s="25" t="s">
        <v>11</v>
      </c>
      <c r="Z420" s="25" t="s">
        <v>1664</v>
      </c>
      <c r="AA420" s="25" t="s">
        <v>11</v>
      </c>
      <c r="AB420" s="25" t="s">
        <v>11</v>
      </c>
      <c r="AC420" s="25" t="s">
        <v>11</v>
      </c>
      <c r="AD420" s="25">
        <v>0</v>
      </c>
      <c r="AE420" s="25">
        <v>0</v>
      </c>
      <c r="AF420" s="25">
        <v>29575</v>
      </c>
      <c r="AG420" s="25" t="s">
        <v>5112</v>
      </c>
    </row>
    <row r="421" spans="1:33">
      <c r="A421" s="25" t="s">
        <v>1756</v>
      </c>
      <c r="B421" s="25" t="s">
        <v>1757</v>
      </c>
      <c r="C421" s="25" t="s">
        <v>1661</v>
      </c>
      <c r="D421" s="25" t="s">
        <v>11</v>
      </c>
      <c r="E421" s="25" t="s">
        <v>11</v>
      </c>
      <c r="F421" s="25" t="s">
        <v>1758</v>
      </c>
      <c r="G421" s="25" t="s">
        <v>1693</v>
      </c>
      <c r="H421" s="25" t="s">
        <v>1759</v>
      </c>
      <c r="I421" s="25" t="s">
        <v>1691</v>
      </c>
      <c r="J421" s="25" t="s">
        <v>11</v>
      </c>
      <c r="K421" s="25" t="s">
        <v>1760</v>
      </c>
      <c r="L421" s="25" t="s">
        <v>1721</v>
      </c>
      <c r="M421" s="25" t="s">
        <v>11</v>
      </c>
      <c r="N421" s="25" t="s">
        <v>11</v>
      </c>
      <c r="O421" s="25" t="s">
        <v>1759</v>
      </c>
      <c r="P421" s="25" t="s">
        <v>11</v>
      </c>
      <c r="Q421" s="25" t="s">
        <v>1761</v>
      </c>
      <c r="R421" s="25" t="s">
        <v>11</v>
      </c>
      <c r="S421" s="25" t="s">
        <v>11</v>
      </c>
      <c r="T421" s="25" t="s">
        <v>1737</v>
      </c>
      <c r="U421" s="25" t="s">
        <v>1687</v>
      </c>
      <c r="V421" s="25" t="s">
        <v>11</v>
      </c>
      <c r="W421" s="25" t="s">
        <v>11</v>
      </c>
      <c r="X421" s="25">
        <v>0</v>
      </c>
      <c r="Y421" s="25" t="s">
        <v>11</v>
      </c>
      <c r="Z421" s="25" t="s">
        <v>1664</v>
      </c>
      <c r="AA421" s="25" t="s">
        <v>11</v>
      </c>
      <c r="AB421" s="25" t="s">
        <v>11</v>
      </c>
      <c r="AC421" s="25" t="s">
        <v>11</v>
      </c>
      <c r="AD421" s="25">
        <v>230</v>
      </c>
      <c r="AE421" s="25">
        <v>0</v>
      </c>
      <c r="AF421" s="25">
        <v>760</v>
      </c>
      <c r="AG421" s="25" t="s">
        <v>1762</v>
      </c>
    </row>
    <row r="422" spans="1:33">
      <c r="A422" s="25" t="s">
        <v>3456</v>
      </c>
      <c r="B422" s="25" t="s">
        <v>3457</v>
      </c>
      <c r="C422" s="25" t="s">
        <v>1666</v>
      </c>
      <c r="D422" s="25" t="s">
        <v>11</v>
      </c>
      <c r="E422" s="25" t="s">
        <v>11</v>
      </c>
      <c r="F422" s="25" t="s">
        <v>3458</v>
      </c>
      <c r="G422" s="25" t="s">
        <v>1730</v>
      </c>
      <c r="H422" s="25" t="s">
        <v>3459</v>
      </c>
      <c r="I422" s="25" t="s">
        <v>1672</v>
      </c>
      <c r="J422" s="25" t="s">
        <v>1721</v>
      </c>
      <c r="K422" s="25" t="s">
        <v>1922</v>
      </c>
      <c r="L422" s="25" t="s">
        <v>1350</v>
      </c>
      <c r="M422" s="25" t="s">
        <v>11</v>
      </c>
      <c r="N422" s="25" t="s">
        <v>11</v>
      </c>
      <c r="O422" s="25" t="s">
        <v>3460</v>
      </c>
      <c r="P422" s="25" t="s">
        <v>11</v>
      </c>
      <c r="Q422" s="25" t="s">
        <v>3459</v>
      </c>
      <c r="R422" s="25" t="s">
        <v>11</v>
      </c>
      <c r="S422" s="25" t="s">
        <v>11</v>
      </c>
      <c r="T422" s="25" t="s">
        <v>1726</v>
      </c>
      <c r="U422" s="25" t="s">
        <v>16</v>
      </c>
      <c r="V422" s="25" t="s">
        <v>119</v>
      </c>
      <c r="W422" s="25" t="s">
        <v>11</v>
      </c>
      <c r="X422" s="25">
        <v>0</v>
      </c>
      <c r="Y422" s="25" t="s">
        <v>11</v>
      </c>
      <c r="Z422" s="25" t="s">
        <v>1664</v>
      </c>
      <c r="AA422" s="25" t="s">
        <v>11</v>
      </c>
      <c r="AB422" s="25" t="s">
        <v>11</v>
      </c>
      <c r="AC422" s="25" t="s">
        <v>11</v>
      </c>
      <c r="AD422" s="25">
        <v>0</v>
      </c>
      <c r="AE422" s="25">
        <v>0</v>
      </c>
      <c r="AF422" s="25">
        <v>28316</v>
      </c>
      <c r="AG422" s="25" t="s">
        <v>5249</v>
      </c>
    </row>
    <row r="423" spans="1:33">
      <c r="A423" s="25" t="s">
        <v>2709</v>
      </c>
      <c r="B423" s="25" t="s">
        <v>2710</v>
      </c>
      <c r="C423" s="25" t="s">
        <v>1666</v>
      </c>
      <c r="D423" s="25" t="s">
        <v>11</v>
      </c>
      <c r="E423" s="25" t="s">
        <v>11</v>
      </c>
      <c r="F423" s="25" t="s">
        <v>11</v>
      </c>
      <c r="G423" s="25" t="s">
        <v>11</v>
      </c>
      <c r="H423" s="25" t="s">
        <v>2711</v>
      </c>
      <c r="I423" s="25" t="s">
        <v>11</v>
      </c>
      <c r="J423" s="25" t="s">
        <v>11</v>
      </c>
      <c r="K423" s="25" t="s">
        <v>11</v>
      </c>
      <c r="L423" s="25" t="s">
        <v>1721</v>
      </c>
      <c r="M423" s="25" t="s">
        <v>11</v>
      </c>
      <c r="N423" s="25" t="s">
        <v>11</v>
      </c>
      <c r="O423" s="25" t="s">
        <v>11</v>
      </c>
      <c r="P423" s="25" t="s">
        <v>11</v>
      </c>
      <c r="Q423" s="25" t="s">
        <v>11</v>
      </c>
      <c r="R423" s="25" t="s">
        <v>11</v>
      </c>
      <c r="S423" s="25" t="s">
        <v>11</v>
      </c>
      <c r="T423" s="25" t="s">
        <v>1726</v>
      </c>
      <c r="U423" s="25" t="s">
        <v>13</v>
      </c>
      <c r="V423" s="25" t="s">
        <v>11</v>
      </c>
      <c r="W423" s="25" t="s">
        <v>11</v>
      </c>
      <c r="X423" s="25">
        <v>0</v>
      </c>
      <c r="Y423" s="25" t="s">
        <v>11</v>
      </c>
      <c r="Z423" s="25" t="s">
        <v>1664</v>
      </c>
      <c r="AA423" s="25" t="s">
        <v>11</v>
      </c>
      <c r="AB423" s="25" t="s">
        <v>11</v>
      </c>
      <c r="AC423" s="25" t="s">
        <v>11</v>
      </c>
      <c r="AD423" s="25">
        <v>0</v>
      </c>
      <c r="AE423" s="25">
        <v>0</v>
      </c>
      <c r="AF423" s="25">
        <v>35832</v>
      </c>
      <c r="AG423" s="25" t="s">
        <v>5250</v>
      </c>
    </row>
    <row r="424" spans="1:33">
      <c r="A424" s="25" t="s">
        <v>2607</v>
      </c>
      <c r="B424" s="25" t="s">
        <v>2608</v>
      </c>
      <c r="C424" s="25" t="s">
        <v>1661</v>
      </c>
      <c r="D424" s="25" t="s">
        <v>11</v>
      </c>
      <c r="E424" s="25" t="s">
        <v>11</v>
      </c>
      <c r="F424" s="25" t="s">
        <v>11</v>
      </c>
      <c r="G424" s="25" t="s">
        <v>11</v>
      </c>
      <c r="H424" s="25" t="s">
        <v>2609</v>
      </c>
      <c r="I424" s="25" t="s">
        <v>1691</v>
      </c>
      <c r="J424" s="25" t="s">
        <v>11</v>
      </c>
      <c r="K424" s="25" t="s">
        <v>1683</v>
      </c>
      <c r="L424" s="25" t="s">
        <v>1721</v>
      </c>
      <c r="M424" s="25" t="s">
        <v>11</v>
      </c>
      <c r="N424" s="25" t="s">
        <v>11</v>
      </c>
      <c r="O424" s="25" t="s">
        <v>11</v>
      </c>
      <c r="P424" s="25" t="s">
        <v>11</v>
      </c>
      <c r="Q424" s="25" t="s">
        <v>2609</v>
      </c>
      <c r="R424" s="25" t="s">
        <v>11</v>
      </c>
      <c r="S424" s="25" t="s">
        <v>11</v>
      </c>
      <c r="T424" s="25" t="s">
        <v>1766</v>
      </c>
      <c r="U424" s="25" t="s">
        <v>12</v>
      </c>
      <c r="V424" s="25" t="s">
        <v>1663</v>
      </c>
      <c r="W424" s="25" t="s">
        <v>11</v>
      </c>
      <c r="X424" s="25">
        <v>0</v>
      </c>
      <c r="Y424" s="25" t="s">
        <v>11</v>
      </c>
      <c r="Z424" s="25" t="s">
        <v>1664</v>
      </c>
      <c r="AA424" s="25" t="s">
        <v>11</v>
      </c>
      <c r="AB424" s="25" t="s">
        <v>11</v>
      </c>
      <c r="AC424" s="25" t="s">
        <v>11</v>
      </c>
      <c r="AD424" s="25">
        <v>280</v>
      </c>
      <c r="AE424" s="25">
        <v>0</v>
      </c>
      <c r="AF424" s="25">
        <v>3316</v>
      </c>
      <c r="AG424" s="25" t="s">
        <v>1738</v>
      </c>
    </row>
    <row r="425" spans="1:33">
      <c r="A425" s="25" t="s">
        <v>3443</v>
      </c>
      <c r="B425" s="25" t="s">
        <v>3444</v>
      </c>
      <c r="C425" s="25" t="s">
        <v>1661</v>
      </c>
      <c r="D425" s="25" t="s">
        <v>11</v>
      </c>
      <c r="E425" s="25" t="s">
        <v>11</v>
      </c>
      <c r="F425" s="25" t="s">
        <v>11</v>
      </c>
      <c r="G425" s="25" t="s">
        <v>11</v>
      </c>
      <c r="H425" s="25" t="s">
        <v>3445</v>
      </c>
      <c r="I425" s="25" t="s">
        <v>1695</v>
      </c>
      <c r="J425" s="25" t="s">
        <v>11</v>
      </c>
      <c r="K425" s="25" t="s">
        <v>1683</v>
      </c>
      <c r="L425" s="25" t="s">
        <v>1721</v>
      </c>
      <c r="M425" s="25" t="s">
        <v>11</v>
      </c>
      <c r="N425" s="25" t="s">
        <v>11</v>
      </c>
      <c r="O425" s="25" t="s">
        <v>11</v>
      </c>
      <c r="P425" s="25" t="s">
        <v>11</v>
      </c>
      <c r="Q425" s="25" t="s">
        <v>3446</v>
      </c>
      <c r="R425" s="25" t="s">
        <v>11</v>
      </c>
      <c r="S425" s="25" t="s">
        <v>11</v>
      </c>
      <c r="T425" s="25" t="s">
        <v>1726</v>
      </c>
      <c r="U425" s="25" t="s">
        <v>16</v>
      </c>
      <c r="V425" s="25" t="s">
        <v>11</v>
      </c>
      <c r="W425" s="25" t="s">
        <v>11</v>
      </c>
      <c r="X425" s="25">
        <v>0</v>
      </c>
      <c r="Y425" s="25" t="s">
        <v>11</v>
      </c>
      <c r="Z425" s="25" t="s">
        <v>1664</v>
      </c>
      <c r="AA425" s="25" t="s">
        <v>11</v>
      </c>
      <c r="AB425" s="25" t="s">
        <v>11</v>
      </c>
      <c r="AC425" s="25" t="s">
        <v>11</v>
      </c>
      <c r="AD425" s="25">
        <v>280</v>
      </c>
      <c r="AE425" s="25">
        <v>0</v>
      </c>
      <c r="AF425" s="25">
        <v>3316</v>
      </c>
      <c r="AG425" s="25" t="s">
        <v>1738</v>
      </c>
    </row>
    <row r="426" spans="1:33">
      <c r="A426" s="25" t="s">
        <v>3364</v>
      </c>
      <c r="B426" s="25" t="s">
        <v>3365</v>
      </c>
      <c r="C426" s="25" t="s">
        <v>1666</v>
      </c>
      <c r="D426" s="25" t="s">
        <v>11</v>
      </c>
      <c r="E426" s="25" t="s">
        <v>11</v>
      </c>
      <c r="F426" s="25" t="s">
        <v>11</v>
      </c>
      <c r="G426" s="25" t="s">
        <v>11</v>
      </c>
      <c r="H426" s="25" t="s">
        <v>3366</v>
      </c>
      <c r="I426" s="25" t="s">
        <v>11</v>
      </c>
      <c r="J426" s="25" t="s">
        <v>11</v>
      </c>
      <c r="K426" s="25" t="s">
        <v>11</v>
      </c>
      <c r="L426" s="25" t="s">
        <v>1721</v>
      </c>
      <c r="M426" s="25" t="s">
        <v>11</v>
      </c>
      <c r="N426" s="25" t="s">
        <v>11</v>
      </c>
      <c r="O426" s="25" t="s">
        <v>11</v>
      </c>
      <c r="P426" s="25" t="s">
        <v>11</v>
      </c>
      <c r="Q426" s="25" t="s">
        <v>11</v>
      </c>
      <c r="R426" s="25" t="s">
        <v>11</v>
      </c>
      <c r="S426" s="25" t="s">
        <v>11</v>
      </c>
      <c r="T426" s="25" t="s">
        <v>1726</v>
      </c>
      <c r="U426" s="25" t="s">
        <v>14</v>
      </c>
      <c r="V426" s="25" t="s">
        <v>11</v>
      </c>
      <c r="W426" s="25" t="s">
        <v>11</v>
      </c>
      <c r="X426" s="25">
        <v>0</v>
      </c>
      <c r="Y426" s="25" t="s">
        <v>11</v>
      </c>
      <c r="Z426" s="25" t="s">
        <v>1664</v>
      </c>
      <c r="AA426" s="25" t="s">
        <v>11</v>
      </c>
      <c r="AB426" s="25" t="s">
        <v>11</v>
      </c>
      <c r="AC426" s="25" t="s">
        <v>11</v>
      </c>
      <c r="AD426" s="25">
        <v>0</v>
      </c>
      <c r="AE426" s="25">
        <v>0</v>
      </c>
      <c r="AF426" s="25">
        <v>4295.2</v>
      </c>
      <c r="AG426" s="25" t="s">
        <v>5251</v>
      </c>
    </row>
    <row r="427" spans="1:33">
      <c r="A427" s="25" t="s">
        <v>2698</v>
      </c>
      <c r="B427" s="25" t="s">
        <v>2699</v>
      </c>
      <c r="C427" s="25" t="s">
        <v>1666</v>
      </c>
      <c r="D427" s="25" t="s">
        <v>11</v>
      </c>
      <c r="E427" s="25" t="s">
        <v>11</v>
      </c>
      <c r="F427" s="25" t="s">
        <v>11</v>
      </c>
      <c r="G427" s="25" t="s">
        <v>11</v>
      </c>
      <c r="H427" s="25" t="s">
        <v>2700</v>
      </c>
      <c r="I427" s="25" t="s">
        <v>11</v>
      </c>
      <c r="J427" s="25" t="s">
        <v>11</v>
      </c>
      <c r="K427" s="25" t="s">
        <v>11</v>
      </c>
      <c r="L427" s="25" t="s">
        <v>1721</v>
      </c>
      <c r="M427" s="25" t="s">
        <v>11</v>
      </c>
      <c r="N427" s="25" t="s">
        <v>11</v>
      </c>
      <c r="O427" s="25" t="s">
        <v>11</v>
      </c>
      <c r="P427" s="25" t="s">
        <v>11</v>
      </c>
      <c r="Q427" s="25" t="s">
        <v>11</v>
      </c>
      <c r="R427" s="25" t="s">
        <v>11</v>
      </c>
      <c r="S427" s="25" t="s">
        <v>11</v>
      </c>
      <c r="T427" s="25" t="s">
        <v>1726</v>
      </c>
      <c r="U427" s="25" t="s">
        <v>16</v>
      </c>
      <c r="V427" s="25" t="s">
        <v>11</v>
      </c>
      <c r="W427" s="25" t="s">
        <v>11</v>
      </c>
      <c r="X427" s="25">
        <v>0</v>
      </c>
      <c r="Y427" s="25" t="s">
        <v>11</v>
      </c>
      <c r="Z427" s="25" t="s">
        <v>1664</v>
      </c>
      <c r="AA427" s="25" t="s">
        <v>11</v>
      </c>
      <c r="AB427" s="25" t="s">
        <v>11</v>
      </c>
      <c r="AC427" s="25" t="s">
        <v>11</v>
      </c>
      <c r="AD427" s="25">
        <v>0</v>
      </c>
      <c r="AE427" s="25">
        <v>0</v>
      </c>
      <c r="AF427" s="25">
        <v>29575</v>
      </c>
      <c r="AG427" s="25" t="s">
        <v>5112</v>
      </c>
    </row>
    <row r="428" spans="1:33">
      <c r="A428" s="25" t="s">
        <v>1723</v>
      </c>
      <c r="B428" s="25" t="s">
        <v>1724</v>
      </c>
      <c r="C428" s="25" t="s">
        <v>1666</v>
      </c>
      <c r="D428" s="25" t="s">
        <v>11</v>
      </c>
      <c r="E428" s="25" t="s">
        <v>11</v>
      </c>
      <c r="F428" s="25" t="s">
        <v>11</v>
      </c>
      <c r="G428" s="25" t="s">
        <v>11</v>
      </c>
      <c r="H428" s="25" t="s">
        <v>1725</v>
      </c>
      <c r="I428" s="25" t="s">
        <v>11</v>
      </c>
      <c r="J428" s="25" t="s">
        <v>11</v>
      </c>
      <c r="K428" s="25" t="s">
        <v>11</v>
      </c>
      <c r="L428" s="25" t="s">
        <v>1721</v>
      </c>
      <c r="M428" s="25" t="s">
        <v>11</v>
      </c>
      <c r="N428" s="25" t="s">
        <v>11</v>
      </c>
      <c r="O428" s="25" t="s">
        <v>11</v>
      </c>
      <c r="P428" s="25" t="s">
        <v>11</v>
      </c>
      <c r="Q428" s="25" t="s">
        <v>11</v>
      </c>
      <c r="R428" s="25" t="s">
        <v>11</v>
      </c>
      <c r="S428" s="25" t="s">
        <v>11</v>
      </c>
      <c r="T428" s="25" t="s">
        <v>1726</v>
      </c>
      <c r="U428" s="25" t="s">
        <v>13</v>
      </c>
      <c r="V428" s="25" t="s">
        <v>11</v>
      </c>
      <c r="W428" s="25" t="s">
        <v>11</v>
      </c>
      <c r="X428" s="25">
        <v>0</v>
      </c>
      <c r="Y428" s="25" t="s">
        <v>11</v>
      </c>
      <c r="Z428" s="25" t="s">
        <v>1664</v>
      </c>
      <c r="AA428" s="25" t="s">
        <v>11</v>
      </c>
      <c r="AB428" s="25" t="s">
        <v>11</v>
      </c>
      <c r="AC428" s="25" t="s">
        <v>11</v>
      </c>
      <c r="AD428" s="25">
        <v>0</v>
      </c>
      <c r="AE428" s="25">
        <v>0</v>
      </c>
      <c r="AF428" s="25">
        <v>8264.5300000000007</v>
      </c>
      <c r="AG428" s="25" t="s">
        <v>5252</v>
      </c>
    </row>
    <row r="429" spans="1:33">
      <c r="A429" s="25" t="s">
        <v>3237</v>
      </c>
      <c r="B429" s="25" t="s">
        <v>3238</v>
      </c>
      <c r="C429" s="25" t="s">
        <v>1661</v>
      </c>
      <c r="D429" s="25" t="s">
        <v>11</v>
      </c>
      <c r="E429" s="25" t="s">
        <v>11</v>
      </c>
      <c r="F429" s="25" t="s">
        <v>11</v>
      </c>
      <c r="G429" s="25" t="s">
        <v>11</v>
      </c>
      <c r="H429" s="25" t="s">
        <v>3239</v>
      </c>
      <c r="I429" s="25" t="s">
        <v>11</v>
      </c>
      <c r="J429" s="25" t="s">
        <v>11</v>
      </c>
      <c r="K429" s="25" t="s">
        <v>2144</v>
      </c>
      <c r="L429" s="25" t="s">
        <v>1721</v>
      </c>
      <c r="M429" s="25" t="s">
        <v>11</v>
      </c>
      <c r="N429" s="25" t="s">
        <v>11</v>
      </c>
      <c r="O429" s="25" t="s">
        <v>11</v>
      </c>
      <c r="P429" s="25" t="s">
        <v>11</v>
      </c>
      <c r="Q429" s="25" t="s">
        <v>11</v>
      </c>
      <c r="R429" s="25" t="s">
        <v>11</v>
      </c>
      <c r="S429" s="25" t="s">
        <v>11</v>
      </c>
      <c r="T429" s="25" t="s">
        <v>3240</v>
      </c>
      <c r="U429" s="25" t="s">
        <v>15</v>
      </c>
      <c r="V429" s="25" t="s">
        <v>11</v>
      </c>
      <c r="W429" s="25" t="s">
        <v>11</v>
      </c>
      <c r="X429" s="25">
        <v>0</v>
      </c>
      <c r="Y429" s="25" t="s">
        <v>11</v>
      </c>
      <c r="Z429" s="25" t="s">
        <v>1664</v>
      </c>
      <c r="AA429" s="25" t="s">
        <v>11</v>
      </c>
      <c r="AB429" s="25" t="s">
        <v>11</v>
      </c>
      <c r="AC429" s="25" t="s">
        <v>11</v>
      </c>
      <c r="AD429" s="25">
        <v>0</v>
      </c>
      <c r="AE429" s="25">
        <v>0</v>
      </c>
      <c r="AF429" s="25">
        <v>6240</v>
      </c>
      <c r="AG429" s="25" t="s">
        <v>3241</v>
      </c>
    </row>
    <row r="430" spans="1:33">
      <c r="A430" s="25" t="s">
        <v>3114</v>
      </c>
      <c r="B430" s="25" t="s">
        <v>3115</v>
      </c>
      <c r="C430" s="25" t="s">
        <v>1666</v>
      </c>
      <c r="D430" s="25" t="s">
        <v>11</v>
      </c>
      <c r="E430" s="25" t="s">
        <v>11</v>
      </c>
      <c r="F430" s="25" t="s">
        <v>11</v>
      </c>
      <c r="G430" s="25" t="s">
        <v>11</v>
      </c>
      <c r="H430" s="25" t="s">
        <v>3116</v>
      </c>
      <c r="I430" s="25" t="s">
        <v>11</v>
      </c>
      <c r="J430" s="25" t="s">
        <v>11</v>
      </c>
      <c r="K430" s="25" t="s">
        <v>11</v>
      </c>
      <c r="L430" s="25" t="s">
        <v>1721</v>
      </c>
      <c r="M430" s="25" t="s">
        <v>11</v>
      </c>
      <c r="N430" s="25" t="s">
        <v>11</v>
      </c>
      <c r="O430" s="25" t="s">
        <v>11</v>
      </c>
      <c r="P430" s="25" t="s">
        <v>11</v>
      </c>
      <c r="Q430" s="25" t="s">
        <v>11</v>
      </c>
      <c r="R430" s="25" t="s">
        <v>11</v>
      </c>
      <c r="S430" s="25" t="s">
        <v>11</v>
      </c>
      <c r="T430" s="25" t="s">
        <v>1726</v>
      </c>
      <c r="U430" s="25" t="s">
        <v>14</v>
      </c>
      <c r="V430" s="25" t="s">
        <v>11</v>
      </c>
      <c r="W430" s="25" t="s">
        <v>11</v>
      </c>
      <c r="X430" s="25">
        <v>0</v>
      </c>
      <c r="Y430" s="25" t="s">
        <v>11</v>
      </c>
      <c r="Z430" s="25" t="s">
        <v>1664</v>
      </c>
      <c r="AA430" s="25" t="s">
        <v>11</v>
      </c>
      <c r="AB430" s="25" t="s">
        <v>11</v>
      </c>
      <c r="AC430" s="25" t="s">
        <v>11</v>
      </c>
      <c r="AD430" s="25">
        <v>0</v>
      </c>
      <c r="AE430" s="25">
        <v>0</v>
      </c>
      <c r="AF430" s="25">
        <v>29575</v>
      </c>
      <c r="AG430" s="25" t="s">
        <v>5112</v>
      </c>
    </row>
    <row r="431" spans="1:33">
      <c r="A431" s="25" t="s">
        <v>2278</v>
      </c>
      <c r="B431" s="25" t="s">
        <v>2279</v>
      </c>
      <c r="C431" s="25" t="s">
        <v>1661</v>
      </c>
      <c r="D431" s="25" t="s">
        <v>11</v>
      </c>
      <c r="E431" s="25" t="s">
        <v>11</v>
      </c>
      <c r="F431" s="25" t="s">
        <v>11</v>
      </c>
      <c r="G431" s="25" t="s">
        <v>11</v>
      </c>
      <c r="H431" s="25" t="s">
        <v>2280</v>
      </c>
      <c r="I431" s="25" t="s">
        <v>11</v>
      </c>
      <c r="J431" s="25" t="s">
        <v>11</v>
      </c>
      <c r="K431" s="25" t="s">
        <v>11</v>
      </c>
      <c r="L431" s="25" t="s">
        <v>1721</v>
      </c>
      <c r="M431" s="25" t="s">
        <v>11</v>
      </c>
      <c r="N431" s="25" t="s">
        <v>11</v>
      </c>
      <c r="O431" s="25" t="s">
        <v>11</v>
      </c>
      <c r="P431" s="25" t="s">
        <v>11</v>
      </c>
      <c r="Q431" s="25" t="s">
        <v>11</v>
      </c>
      <c r="R431" s="25" t="s">
        <v>11</v>
      </c>
      <c r="S431" s="25" t="s">
        <v>11</v>
      </c>
      <c r="T431" s="25" t="s">
        <v>1726</v>
      </c>
      <c r="U431" s="25" t="s">
        <v>14</v>
      </c>
      <c r="V431" s="25" t="s">
        <v>11</v>
      </c>
      <c r="W431" s="25" t="s">
        <v>11</v>
      </c>
      <c r="X431" s="25">
        <v>0</v>
      </c>
      <c r="Y431" s="25" t="s">
        <v>11</v>
      </c>
      <c r="Z431" s="25" t="s">
        <v>1664</v>
      </c>
      <c r="AA431" s="25" t="s">
        <v>11</v>
      </c>
      <c r="AB431" s="25" t="s">
        <v>11</v>
      </c>
      <c r="AC431" s="25" t="s">
        <v>11</v>
      </c>
      <c r="AD431" s="25">
        <v>0</v>
      </c>
      <c r="AE431" s="25">
        <v>0</v>
      </c>
      <c r="AF431" s="25">
        <v>15642.72</v>
      </c>
      <c r="AG431" s="25" t="s">
        <v>5253</v>
      </c>
    </row>
    <row r="432" spans="1:33">
      <c r="A432" s="25" t="s">
        <v>3306</v>
      </c>
      <c r="B432" s="25" t="s">
        <v>3307</v>
      </c>
      <c r="C432" s="25" t="s">
        <v>1661</v>
      </c>
      <c r="D432" s="25" t="s">
        <v>11</v>
      </c>
      <c r="E432" s="25" t="s">
        <v>11</v>
      </c>
      <c r="F432" s="25" t="s">
        <v>11</v>
      </c>
      <c r="G432" s="25" t="s">
        <v>11</v>
      </c>
      <c r="H432" s="25" t="s">
        <v>3308</v>
      </c>
      <c r="I432" s="25" t="s">
        <v>11</v>
      </c>
      <c r="J432" s="25" t="s">
        <v>11</v>
      </c>
      <c r="K432" s="25" t="s">
        <v>11</v>
      </c>
      <c r="L432" s="25" t="s">
        <v>1721</v>
      </c>
      <c r="M432" s="25" t="s">
        <v>11</v>
      </c>
      <c r="N432" s="25" t="s">
        <v>11</v>
      </c>
      <c r="O432" s="25" t="s">
        <v>11</v>
      </c>
      <c r="P432" s="25" t="s">
        <v>11</v>
      </c>
      <c r="Q432" s="25" t="s">
        <v>11</v>
      </c>
      <c r="R432" s="25" t="s">
        <v>11</v>
      </c>
      <c r="S432" s="25" t="s">
        <v>11</v>
      </c>
      <c r="T432" s="25" t="s">
        <v>2578</v>
      </c>
      <c r="U432" s="25" t="s">
        <v>10</v>
      </c>
      <c r="V432" s="25" t="s">
        <v>11</v>
      </c>
      <c r="W432" s="25" t="s">
        <v>11</v>
      </c>
      <c r="X432" s="25">
        <v>0</v>
      </c>
      <c r="Y432" s="25" t="s">
        <v>11</v>
      </c>
      <c r="Z432" s="25" t="s">
        <v>1664</v>
      </c>
      <c r="AA432" s="25" t="s">
        <v>11</v>
      </c>
      <c r="AB432" s="25" t="s">
        <v>11</v>
      </c>
      <c r="AC432" s="25" t="s">
        <v>11</v>
      </c>
      <c r="AD432" s="25">
        <v>0</v>
      </c>
      <c r="AE432" s="25">
        <v>0</v>
      </c>
      <c r="AF432" s="25">
        <v>29925</v>
      </c>
      <c r="AG432" s="25" t="s">
        <v>5121</v>
      </c>
    </row>
    <row r="433" spans="1:33">
      <c r="A433" s="25" t="s">
        <v>3772</v>
      </c>
      <c r="B433" s="25" t="s">
        <v>3773</v>
      </c>
      <c r="C433" s="25" t="s">
        <v>1661</v>
      </c>
      <c r="D433" s="25" t="s">
        <v>11</v>
      </c>
      <c r="E433" s="25" t="s">
        <v>11</v>
      </c>
      <c r="F433" s="25" t="s">
        <v>11</v>
      </c>
      <c r="G433" s="25" t="s">
        <v>11</v>
      </c>
      <c r="H433" s="25" t="s">
        <v>3774</v>
      </c>
      <c r="I433" s="25" t="s">
        <v>11</v>
      </c>
      <c r="J433" s="25" t="s">
        <v>11</v>
      </c>
      <c r="K433" s="25" t="s">
        <v>11</v>
      </c>
      <c r="L433" s="25" t="s">
        <v>1721</v>
      </c>
      <c r="M433" s="25" t="s">
        <v>11</v>
      </c>
      <c r="N433" s="25" t="s">
        <v>11</v>
      </c>
      <c r="O433" s="25" t="s">
        <v>11</v>
      </c>
      <c r="P433" s="25" t="s">
        <v>11</v>
      </c>
      <c r="Q433" s="25" t="s">
        <v>11</v>
      </c>
      <c r="R433" s="25" t="s">
        <v>11</v>
      </c>
      <c r="S433" s="25" t="s">
        <v>11</v>
      </c>
      <c r="T433" s="25" t="s">
        <v>2323</v>
      </c>
      <c r="U433" s="25" t="s">
        <v>18</v>
      </c>
      <c r="V433" s="25" t="s">
        <v>11</v>
      </c>
      <c r="W433" s="25" t="s">
        <v>11</v>
      </c>
      <c r="X433" s="25">
        <v>0</v>
      </c>
      <c r="Y433" s="25" t="s">
        <v>11</v>
      </c>
      <c r="Z433" s="25" t="s">
        <v>1664</v>
      </c>
      <c r="AA433" s="25" t="s">
        <v>11</v>
      </c>
      <c r="AB433" s="25" t="s">
        <v>11</v>
      </c>
      <c r="AC433" s="25" t="s">
        <v>11</v>
      </c>
      <c r="AD433" s="25">
        <v>1200</v>
      </c>
      <c r="AE433" s="25">
        <v>0</v>
      </c>
      <c r="AF433" s="25">
        <v>10373.4</v>
      </c>
      <c r="AG433" s="25" t="s">
        <v>5254</v>
      </c>
    </row>
    <row r="434" spans="1:33">
      <c r="A434" s="25" t="s">
        <v>2916</v>
      </c>
      <c r="B434" s="25" t="s">
        <v>2917</v>
      </c>
      <c r="C434" s="25" t="s">
        <v>1661</v>
      </c>
      <c r="D434" s="25" t="s">
        <v>11</v>
      </c>
      <c r="E434" s="25" t="s">
        <v>11</v>
      </c>
      <c r="F434" s="25" t="s">
        <v>11</v>
      </c>
      <c r="G434" s="25" t="s">
        <v>11</v>
      </c>
      <c r="H434" s="25" t="s">
        <v>2918</v>
      </c>
      <c r="I434" s="25" t="s">
        <v>11</v>
      </c>
      <c r="J434" s="25" t="s">
        <v>11</v>
      </c>
      <c r="K434" s="25" t="s">
        <v>11</v>
      </c>
      <c r="L434" s="25" t="s">
        <v>1721</v>
      </c>
      <c r="M434" s="25" t="s">
        <v>11</v>
      </c>
      <c r="N434" s="25" t="s">
        <v>11</v>
      </c>
      <c r="O434" s="25" t="s">
        <v>11</v>
      </c>
      <c r="P434" s="25" t="s">
        <v>11</v>
      </c>
      <c r="Q434" s="25" t="s">
        <v>11</v>
      </c>
      <c r="R434" s="25" t="s">
        <v>11</v>
      </c>
      <c r="S434" s="25" t="s">
        <v>11</v>
      </c>
      <c r="T434" s="25" t="s">
        <v>1726</v>
      </c>
      <c r="U434" s="25" t="s">
        <v>14</v>
      </c>
      <c r="V434" s="25" t="s">
        <v>11</v>
      </c>
      <c r="W434" s="25" t="s">
        <v>11</v>
      </c>
      <c r="X434" s="25">
        <v>0</v>
      </c>
      <c r="Y434" s="25" t="s">
        <v>11</v>
      </c>
      <c r="Z434" s="25" t="s">
        <v>1664</v>
      </c>
      <c r="AA434" s="25" t="s">
        <v>11</v>
      </c>
      <c r="AB434" s="25" t="s">
        <v>11</v>
      </c>
      <c r="AC434" s="25" t="s">
        <v>11</v>
      </c>
      <c r="AD434" s="25">
        <v>280</v>
      </c>
      <c r="AE434" s="25">
        <v>0</v>
      </c>
      <c r="AF434" s="25">
        <v>10080</v>
      </c>
      <c r="AG434" s="25" t="s">
        <v>5255</v>
      </c>
    </row>
    <row r="435" spans="1:33">
      <c r="A435" s="25" t="s">
        <v>2619</v>
      </c>
      <c r="B435" s="25" t="s">
        <v>2620</v>
      </c>
      <c r="C435" s="25" t="s">
        <v>1666</v>
      </c>
      <c r="D435" s="25" t="s">
        <v>11</v>
      </c>
      <c r="E435" s="25" t="s">
        <v>11</v>
      </c>
      <c r="F435" s="25" t="s">
        <v>2621</v>
      </c>
      <c r="G435" s="25" t="s">
        <v>1690</v>
      </c>
      <c r="H435" s="25" t="s">
        <v>2622</v>
      </c>
      <c r="I435" s="25" t="s">
        <v>1691</v>
      </c>
      <c r="J435" s="25" t="s">
        <v>11</v>
      </c>
      <c r="K435" s="25" t="s">
        <v>1683</v>
      </c>
      <c r="L435" s="25" t="s">
        <v>1721</v>
      </c>
      <c r="M435" s="25" t="s">
        <v>11</v>
      </c>
      <c r="N435" s="25" t="s">
        <v>11</v>
      </c>
      <c r="O435" s="25" t="s">
        <v>11</v>
      </c>
      <c r="P435" s="25" t="s">
        <v>11</v>
      </c>
      <c r="Q435" s="25" t="s">
        <v>2622</v>
      </c>
      <c r="R435" s="25" t="s">
        <v>11</v>
      </c>
      <c r="S435" s="25" t="s">
        <v>11</v>
      </c>
      <c r="T435" s="25" t="s">
        <v>1726</v>
      </c>
      <c r="U435" s="25" t="s">
        <v>16</v>
      </c>
      <c r="V435" s="25" t="s">
        <v>11</v>
      </c>
      <c r="W435" s="25" t="s">
        <v>11</v>
      </c>
      <c r="X435" s="25">
        <v>0</v>
      </c>
      <c r="Y435" s="25" t="s">
        <v>11</v>
      </c>
      <c r="Z435" s="25" t="s">
        <v>1664</v>
      </c>
      <c r="AA435" s="25" t="s">
        <v>11</v>
      </c>
      <c r="AB435" s="25" t="s">
        <v>11</v>
      </c>
      <c r="AC435" s="25" t="s">
        <v>11</v>
      </c>
      <c r="AD435" s="25">
        <v>0</v>
      </c>
      <c r="AE435" s="25">
        <v>0</v>
      </c>
      <c r="AF435" s="25">
        <v>3316</v>
      </c>
      <c r="AG435" s="25" t="s">
        <v>1162</v>
      </c>
    </row>
    <row r="436" spans="1:33">
      <c r="A436" s="25" t="s">
        <v>3014</v>
      </c>
      <c r="B436" s="25" t="s">
        <v>3015</v>
      </c>
      <c r="C436" s="25" t="s">
        <v>1666</v>
      </c>
      <c r="D436" s="25" t="s">
        <v>11</v>
      </c>
      <c r="E436" s="25" t="s">
        <v>11</v>
      </c>
      <c r="F436" s="25" t="s">
        <v>11</v>
      </c>
      <c r="G436" s="25" t="s">
        <v>11</v>
      </c>
      <c r="H436" s="25" t="s">
        <v>3016</v>
      </c>
      <c r="I436" s="25" t="s">
        <v>11</v>
      </c>
      <c r="J436" s="25" t="s">
        <v>11</v>
      </c>
      <c r="K436" s="25" t="s">
        <v>11</v>
      </c>
      <c r="L436" s="25" t="s">
        <v>1721</v>
      </c>
      <c r="M436" s="25" t="s">
        <v>1808</v>
      </c>
      <c r="N436" s="25" t="s">
        <v>11</v>
      </c>
      <c r="O436" s="25" t="s">
        <v>11</v>
      </c>
      <c r="P436" s="25" t="s">
        <v>11</v>
      </c>
      <c r="Q436" s="25" t="s">
        <v>11</v>
      </c>
      <c r="R436" s="25" t="s">
        <v>11</v>
      </c>
      <c r="S436" s="25" t="s">
        <v>11</v>
      </c>
      <c r="T436" s="25" t="s">
        <v>1742</v>
      </c>
      <c r="U436" s="25" t="s">
        <v>1669</v>
      </c>
      <c r="V436" s="25" t="s">
        <v>11</v>
      </c>
      <c r="W436" s="25" t="s">
        <v>11</v>
      </c>
      <c r="X436" s="25">
        <v>0</v>
      </c>
      <c r="Y436" s="25" t="s">
        <v>11</v>
      </c>
      <c r="Z436" s="25" t="s">
        <v>1664</v>
      </c>
      <c r="AA436" s="25" t="s">
        <v>11</v>
      </c>
      <c r="AB436" s="25" t="s">
        <v>11</v>
      </c>
      <c r="AC436" s="25" t="s">
        <v>11</v>
      </c>
      <c r="AD436" s="25">
        <v>0</v>
      </c>
      <c r="AE436" s="25">
        <v>0</v>
      </c>
      <c r="AF436" s="25">
        <v>14300.01</v>
      </c>
      <c r="AG436" s="25" t="s">
        <v>5256</v>
      </c>
    </row>
    <row r="437" spans="1:33">
      <c r="A437" s="25" t="s">
        <v>2782</v>
      </c>
      <c r="B437" s="25" t="s">
        <v>2783</v>
      </c>
      <c r="C437" s="25" t="s">
        <v>1666</v>
      </c>
      <c r="D437" s="25" t="s">
        <v>11</v>
      </c>
      <c r="E437" s="25" t="s">
        <v>11</v>
      </c>
      <c r="F437" s="25" t="s">
        <v>2784</v>
      </c>
      <c r="G437" s="25" t="s">
        <v>1730</v>
      </c>
      <c r="H437" s="25" t="s">
        <v>2785</v>
      </c>
      <c r="I437" s="25" t="s">
        <v>1695</v>
      </c>
      <c r="J437" s="25" t="s">
        <v>11</v>
      </c>
      <c r="K437" s="25" t="s">
        <v>1922</v>
      </c>
      <c r="L437" s="25" t="s">
        <v>1721</v>
      </c>
      <c r="M437" s="25" t="s">
        <v>11</v>
      </c>
      <c r="N437" s="25" t="s">
        <v>11</v>
      </c>
      <c r="O437" s="25" t="s">
        <v>11</v>
      </c>
      <c r="P437" s="25" t="s">
        <v>11</v>
      </c>
      <c r="Q437" s="25" t="s">
        <v>2785</v>
      </c>
      <c r="R437" s="25" t="s">
        <v>11</v>
      </c>
      <c r="S437" s="25" t="s">
        <v>11</v>
      </c>
      <c r="T437" s="25" t="s">
        <v>1726</v>
      </c>
      <c r="U437" s="25" t="s">
        <v>16</v>
      </c>
      <c r="V437" s="25" t="s">
        <v>1690</v>
      </c>
      <c r="W437" s="25" t="s">
        <v>11</v>
      </c>
      <c r="X437" s="25">
        <v>0</v>
      </c>
      <c r="Y437" s="25" t="s">
        <v>11</v>
      </c>
      <c r="Z437" s="25" t="s">
        <v>1664</v>
      </c>
      <c r="AA437" s="25" t="s">
        <v>11</v>
      </c>
      <c r="AB437" s="25" t="s">
        <v>11</v>
      </c>
      <c r="AC437" s="25" t="s">
        <v>11</v>
      </c>
      <c r="AD437" s="25">
        <v>0</v>
      </c>
      <c r="AE437" s="25">
        <v>0</v>
      </c>
      <c r="AF437" s="25">
        <v>3316</v>
      </c>
      <c r="AG437" s="25" t="s">
        <v>1162</v>
      </c>
    </row>
    <row r="438" spans="1:33">
      <c r="A438" s="25" t="s">
        <v>2299</v>
      </c>
      <c r="B438" s="25" t="s">
        <v>2300</v>
      </c>
      <c r="C438" s="25" t="s">
        <v>1661</v>
      </c>
      <c r="D438" s="25" t="s">
        <v>11</v>
      </c>
      <c r="E438" s="25" t="s">
        <v>11</v>
      </c>
      <c r="F438" s="25" t="s">
        <v>2301</v>
      </c>
      <c r="G438" s="25" t="s">
        <v>1730</v>
      </c>
      <c r="H438" s="25" t="s">
        <v>2302</v>
      </c>
      <c r="I438" s="25" t="s">
        <v>1691</v>
      </c>
      <c r="J438" s="25" t="s">
        <v>1721</v>
      </c>
      <c r="K438" s="25" t="s">
        <v>2303</v>
      </c>
      <c r="L438" s="25" t="s">
        <v>1721</v>
      </c>
      <c r="M438" s="25" t="s">
        <v>11</v>
      </c>
      <c r="N438" s="25" t="s">
        <v>11</v>
      </c>
      <c r="O438" s="25" t="s">
        <v>11</v>
      </c>
      <c r="P438" s="25" t="s">
        <v>11</v>
      </c>
      <c r="Q438" s="25" t="s">
        <v>11</v>
      </c>
      <c r="R438" s="25" t="s">
        <v>11</v>
      </c>
      <c r="S438" s="25" t="s">
        <v>11</v>
      </c>
      <c r="T438" s="25" t="s">
        <v>2043</v>
      </c>
      <c r="U438" s="25" t="s">
        <v>10</v>
      </c>
      <c r="V438" s="25" t="s">
        <v>11</v>
      </c>
      <c r="W438" s="25" t="s">
        <v>11</v>
      </c>
      <c r="X438" s="25">
        <v>0</v>
      </c>
      <c r="Y438" s="25" t="s">
        <v>11</v>
      </c>
      <c r="Z438" s="25" t="s">
        <v>1664</v>
      </c>
      <c r="AA438" s="25" t="s">
        <v>11</v>
      </c>
      <c r="AB438" s="25" t="s">
        <v>11</v>
      </c>
      <c r="AC438" s="25" t="s">
        <v>11</v>
      </c>
      <c r="AD438" s="25">
        <v>0</v>
      </c>
      <c r="AE438" s="25">
        <v>0</v>
      </c>
      <c r="AF438" s="25">
        <v>1880</v>
      </c>
      <c r="AG438" s="25" t="s">
        <v>1679</v>
      </c>
    </row>
    <row r="439" spans="1:33">
      <c r="A439" s="25" t="s">
        <v>3095</v>
      </c>
      <c r="B439" s="25" t="s">
        <v>3096</v>
      </c>
      <c r="C439" s="25" t="s">
        <v>1661</v>
      </c>
      <c r="D439" s="25" t="s">
        <v>11</v>
      </c>
      <c r="E439" s="25" t="s">
        <v>11</v>
      </c>
      <c r="F439" s="25" t="s">
        <v>3097</v>
      </c>
      <c r="G439" s="25" t="s">
        <v>1751</v>
      </c>
      <c r="H439" s="25" t="s">
        <v>3098</v>
      </c>
      <c r="I439" s="25" t="s">
        <v>1691</v>
      </c>
      <c r="J439" s="25" t="s">
        <v>1721</v>
      </c>
      <c r="K439" s="25" t="s">
        <v>3099</v>
      </c>
      <c r="L439" s="25" t="s">
        <v>1721</v>
      </c>
      <c r="M439" s="25" t="s">
        <v>11</v>
      </c>
      <c r="N439" s="25" t="s">
        <v>3100</v>
      </c>
      <c r="O439" s="25" t="s">
        <v>3098</v>
      </c>
      <c r="P439" s="25" t="s">
        <v>3101</v>
      </c>
      <c r="Q439" s="25" t="s">
        <v>3102</v>
      </c>
      <c r="R439" s="25" t="s">
        <v>11</v>
      </c>
      <c r="S439" s="25" t="s">
        <v>11</v>
      </c>
      <c r="T439" s="25" t="s">
        <v>1755</v>
      </c>
      <c r="U439" s="25" t="s">
        <v>1686</v>
      </c>
      <c r="V439" s="25" t="s">
        <v>11</v>
      </c>
      <c r="W439" s="25" t="s">
        <v>11</v>
      </c>
      <c r="X439" s="25">
        <v>0</v>
      </c>
      <c r="Y439" s="25" t="s">
        <v>11</v>
      </c>
      <c r="Z439" s="25" t="s">
        <v>1664</v>
      </c>
      <c r="AA439" s="25" t="s">
        <v>11</v>
      </c>
      <c r="AB439" s="25" t="s">
        <v>11</v>
      </c>
      <c r="AC439" s="25" t="s">
        <v>11</v>
      </c>
      <c r="AD439" s="25">
        <v>0</v>
      </c>
      <c r="AE439" s="25">
        <v>0</v>
      </c>
      <c r="AF439" s="25">
        <v>20180</v>
      </c>
      <c r="AG439" s="25" t="s">
        <v>5257</v>
      </c>
    </row>
    <row r="440" spans="1:33">
      <c r="A440" s="25" t="s">
        <v>2422</v>
      </c>
      <c r="B440" s="25" t="s">
        <v>2423</v>
      </c>
      <c r="C440" s="25" t="s">
        <v>1661</v>
      </c>
      <c r="D440" s="25" t="s">
        <v>11</v>
      </c>
      <c r="E440" s="25" t="s">
        <v>11</v>
      </c>
      <c r="F440" s="25" t="s">
        <v>11</v>
      </c>
      <c r="G440" s="25" t="s">
        <v>11</v>
      </c>
      <c r="H440" s="25" t="s">
        <v>2424</v>
      </c>
      <c r="I440" s="25" t="s">
        <v>1667</v>
      </c>
      <c r="J440" s="25" t="s">
        <v>1721</v>
      </c>
      <c r="K440" s="25" t="s">
        <v>1662</v>
      </c>
      <c r="L440" s="25" t="s">
        <v>1721</v>
      </c>
      <c r="M440" s="25" t="s">
        <v>11</v>
      </c>
      <c r="N440" s="25" t="s">
        <v>11</v>
      </c>
      <c r="O440" s="25" t="s">
        <v>11</v>
      </c>
      <c r="P440" s="25" t="s">
        <v>11</v>
      </c>
      <c r="Q440" s="25" t="s">
        <v>2424</v>
      </c>
      <c r="R440" s="25" t="s">
        <v>11</v>
      </c>
      <c r="S440" s="25" t="s">
        <v>11</v>
      </c>
      <c r="T440" s="25" t="s">
        <v>2043</v>
      </c>
      <c r="U440" s="25" t="s">
        <v>16</v>
      </c>
      <c r="V440" s="25" t="s">
        <v>121</v>
      </c>
      <c r="W440" s="25" t="s">
        <v>11</v>
      </c>
      <c r="X440" s="25">
        <v>0</v>
      </c>
      <c r="Y440" s="25" t="s">
        <v>11</v>
      </c>
      <c r="Z440" s="25" t="s">
        <v>1664</v>
      </c>
      <c r="AA440" s="25" t="s">
        <v>11</v>
      </c>
      <c r="AB440" s="25" t="s">
        <v>11</v>
      </c>
      <c r="AC440" s="25" t="s">
        <v>11</v>
      </c>
      <c r="AD440" s="25">
        <v>280</v>
      </c>
      <c r="AE440" s="25">
        <v>0</v>
      </c>
      <c r="AF440" s="25">
        <v>1880</v>
      </c>
      <c r="AG440" s="25" t="s">
        <v>1665</v>
      </c>
    </row>
    <row r="441" spans="1:33">
      <c r="A441" s="25" t="s">
        <v>1851</v>
      </c>
      <c r="B441" s="25" t="s">
        <v>1852</v>
      </c>
      <c r="C441" s="25" t="s">
        <v>1661</v>
      </c>
      <c r="D441" s="25" t="s">
        <v>11</v>
      </c>
      <c r="E441" s="25" t="s">
        <v>11</v>
      </c>
      <c r="F441" s="25" t="s">
        <v>11</v>
      </c>
      <c r="G441" s="25" t="s">
        <v>11</v>
      </c>
      <c r="H441" s="25" t="s">
        <v>1853</v>
      </c>
      <c r="I441" s="25" t="s">
        <v>11</v>
      </c>
      <c r="J441" s="25" t="s">
        <v>11</v>
      </c>
      <c r="K441" s="25" t="s">
        <v>11</v>
      </c>
      <c r="L441" s="25" t="s">
        <v>1721</v>
      </c>
      <c r="M441" s="25" t="s">
        <v>11</v>
      </c>
      <c r="N441" s="25" t="s">
        <v>11</v>
      </c>
      <c r="O441" s="25" t="s">
        <v>11</v>
      </c>
      <c r="P441" s="25" t="s">
        <v>11</v>
      </c>
      <c r="Q441" s="25" t="s">
        <v>11</v>
      </c>
      <c r="R441" s="25" t="s">
        <v>11</v>
      </c>
      <c r="S441" s="25" t="s">
        <v>11</v>
      </c>
      <c r="T441" s="25" t="s">
        <v>1726</v>
      </c>
      <c r="U441" s="25" t="s">
        <v>10</v>
      </c>
      <c r="V441" s="25" t="s">
        <v>11</v>
      </c>
      <c r="W441" s="25" t="s">
        <v>11</v>
      </c>
      <c r="X441" s="25">
        <v>0</v>
      </c>
      <c r="Y441" s="25" t="s">
        <v>11</v>
      </c>
      <c r="Z441" s="25" t="s">
        <v>1664</v>
      </c>
      <c r="AA441" s="25" t="s">
        <v>11</v>
      </c>
      <c r="AB441" s="25" t="s">
        <v>11</v>
      </c>
      <c r="AC441" s="25" t="s">
        <v>11</v>
      </c>
      <c r="AD441" s="25">
        <v>0</v>
      </c>
      <c r="AE441" s="25">
        <v>0</v>
      </c>
      <c r="AF441" s="25">
        <v>29925</v>
      </c>
      <c r="AG441" s="25" t="s">
        <v>5121</v>
      </c>
    </row>
    <row r="442" spans="1:33">
      <c r="A442" s="25" t="s">
        <v>3156</v>
      </c>
      <c r="B442" s="25" t="s">
        <v>3157</v>
      </c>
      <c r="C442" s="25" t="s">
        <v>1666</v>
      </c>
      <c r="D442" s="25" t="s">
        <v>11</v>
      </c>
      <c r="E442" s="25" t="s">
        <v>11</v>
      </c>
      <c r="F442" s="25" t="s">
        <v>11</v>
      </c>
      <c r="G442" s="25" t="s">
        <v>11</v>
      </c>
      <c r="H442" s="25" t="s">
        <v>3158</v>
      </c>
      <c r="I442" s="25" t="s">
        <v>1667</v>
      </c>
      <c r="J442" s="25" t="s">
        <v>1721</v>
      </c>
      <c r="K442" s="25" t="s">
        <v>1677</v>
      </c>
      <c r="L442" s="25" t="s">
        <v>1721</v>
      </c>
      <c r="M442" s="25" t="s">
        <v>11</v>
      </c>
      <c r="N442" s="25" t="s">
        <v>11</v>
      </c>
      <c r="O442" s="25" t="s">
        <v>11</v>
      </c>
      <c r="P442" s="25" t="s">
        <v>11</v>
      </c>
      <c r="Q442" s="25" t="s">
        <v>11</v>
      </c>
      <c r="R442" s="25" t="s">
        <v>11</v>
      </c>
      <c r="S442" s="25" t="s">
        <v>11</v>
      </c>
      <c r="T442" s="25" t="s">
        <v>2043</v>
      </c>
      <c r="U442" s="25" t="s">
        <v>16</v>
      </c>
      <c r="V442" s="25" t="s">
        <v>11</v>
      </c>
      <c r="W442" s="25" t="s">
        <v>11</v>
      </c>
      <c r="X442" s="25">
        <v>0</v>
      </c>
      <c r="Y442" s="25" t="s">
        <v>11</v>
      </c>
      <c r="Z442" s="25" t="s">
        <v>1664</v>
      </c>
      <c r="AA442" s="25" t="s">
        <v>11</v>
      </c>
      <c r="AB442" s="25" t="s">
        <v>11</v>
      </c>
      <c r="AC442" s="25" t="s">
        <v>11</v>
      </c>
      <c r="AD442" s="25">
        <v>280</v>
      </c>
      <c r="AE442" s="25">
        <v>0</v>
      </c>
      <c r="AF442" s="25">
        <v>1880</v>
      </c>
      <c r="AG442" s="25" t="s">
        <v>1665</v>
      </c>
    </row>
    <row r="443" spans="1:33">
      <c r="A443" s="25" t="s">
        <v>3767</v>
      </c>
      <c r="B443" s="25" t="s">
        <v>3768</v>
      </c>
      <c r="C443" s="25" t="s">
        <v>1666</v>
      </c>
      <c r="D443" s="25" t="s">
        <v>11</v>
      </c>
      <c r="E443" s="25" t="s">
        <v>11</v>
      </c>
      <c r="F443" s="25" t="s">
        <v>11</v>
      </c>
      <c r="G443" s="25" t="s">
        <v>11</v>
      </c>
      <c r="H443" s="25" t="s">
        <v>3766</v>
      </c>
      <c r="I443" s="25" t="s">
        <v>11</v>
      </c>
      <c r="J443" s="25" t="s">
        <v>11</v>
      </c>
      <c r="K443" s="25" t="s">
        <v>2050</v>
      </c>
      <c r="L443" s="25" t="s">
        <v>1721</v>
      </c>
      <c r="M443" s="25" t="s">
        <v>11</v>
      </c>
      <c r="N443" s="25" t="s">
        <v>11</v>
      </c>
      <c r="O443" s="25" t="s">
        <v>11</v>
      </c>
      <c r="P443" s="25" t="s">
        <v>11</v>
      </c>
      <c r="Q443" s="25" t="s">
        <v>11</v>
      </c>
      <c r="R443" s="25" t="s">
        <v>11</v>
      </c>
      <c r="S443" s="25" t="s">
        <v>11</v>
      </c>
      <c r="T443" s="25" t="s">
        <v>1726</v>
      </c>
      <c r="U443" s="25" t="s">
        <v>10</v>
      </c>
      <c r="V443" s="25" t="s">
        <v>11</v>
      </c>
      <c r="W443" s="25" t="s">
        <v>11</v>
      </c>
      <c r="X443" s="25">
        <v>0</v>
      </c>
      <c r="Y443" s="25" t="s">
        <v>11</v>
      </c>
      <c r="Z443" s="25" t="s">
        <v>1664</v>
      </c>
      <c r="AA443" s="25" t="s">
        <v>11</v>
      </c>
      <c r="AB443" s="25" t="s">
        <v>11</v>
      </c>
      <c r="AC443" s="25" t="s">
        <v>11</v>
      </c>
      <c r="AD443" s="25">
        <v>280</v>
      </c>
      <c r="AE443" s="25">
        <v>0</v>
      </c>
      <c r="AF443" s="25">
        <v>7628.5</v>
      </c>
      <c r="AG443" s="25" t="s">
        <v>5258</v>
      </c>
    </row>
    <row r="444" spans="1:33">
      <c r="A444" s="25" t="s">
        <v>2206</v>
      </c>
      <c r="B444" s="25" t="s">
        <v>2207</v>
      </c>
      <c r="C444" s="25" t="s">
        <v>1661</v>
      </c>
      <c r="D444" s="25" t="s">
        <v>11</v>
      </c>
      <c r="E444" s="25" t="s">
        <v>11</v>
      </c>
      <c r="F444" s="25" t="s">
        <v>11</v>
      </c>
      <c r="G444" s="25" t="s">
        <v>11</v>
      </c>
      <c r="H444" s="25" t="s">
        <v>2208</v>
      </c>
      <c r="I444" s="25" t="s">
        <v>11</v>
      </c>
      <c r="J444" s="25" t="s">
        <v>11</v>
      </c>
      <c r="K444" s="25" t="s">
        <v>11</v>
      </c>
      <c r="L444" s="25" t="s">
        <v>1721</v>
      </c>
      <c r="M444" s="25" t="s">
        <v>11</v>
      </c>
      <c r="N444" s="25" t="s">
        <v>11</v>
      </c>
      <c r="O444" s="25" t="s">
        <v>11</v>
      </c>
      <c r="P444" s="25" t="s">
        <v>11</v>
      </c>
      <c r="Q444" s="25" t="s">
        <v>11</v>
      </c>
      <c r="R444" s="25" t="s">
        <v>11</v>
      </c>
      <c r="S444" s="25" t="s">
        <v>11</v>
      </c>
      <c r="T444" s="25" t="s">
        <v>2189</v>
      </c>
      <c r="U444" s="25" t="s">
        <v>17</v>
      </c>
      <c r="V444" s="25" t="s">
        <v>11</v>
      </c>
      <c r="W444" s="25" t="s">
        <v>11</v>
      </c>
      <c r="X444" s="25">
        <v>0</v>
      </c>
      <c r="Y444" s="25" t="s">
        <v>11</v>
      </c>
      <c r="Z444" s="25" t="s">
        <v>1664</v>
      </c>
      <c r="AA444" s="25" t="s">
        <v>11</v>
      </c>
      <c r="AB444" s="25" t="s">
        <v>11</v>
      </c>
      <c r="AC444" s="25" t="s">
        <v>11</v>
      </c>
      <c r="AD444" s="25">
        <v>80</v>
      </c>
      <c r="AE444" s="25">
        <v>0</v>
      </c>
      <c r="AF444" s="25">
        <v>1400</v>
      </c>
      <c r="AG444" s="25" t="s">
        <v>5259</v>
      </c>
    </row>
    <row r="445" spans="1:33">
      <c r="A445" s="25" t="s">
        <v>3966</v>
      </c>
      <c r="B445" s="25" t="s">
        <v>3967</v>
      </c>
      <c r="C445" s="25" t="s">
        <v>1666</v>
      </c>
      <c r="D445" s="25" t="s">
        <v>11</v>
      </c>
      <c r="E445" s="25" t="s">
        <v>11</v>
      </c>
      <c r="F445" s="25" t="s">
        <v>11</v>
      </c>
      <c r="G445" s="25" t="s">
        <v>11</v>
      </c>
      <c r="H445" s="25" t="s">
        <v>3968</v>
      </c>
      <c r="I445" s="25" t="s">
        <v>11</v>
      </c>
      <c r="J445" s="25" t="s">
        <v>11</v>
      </c>
      <c r="K445" s="25" t="s">
        <v>3969</v>
      </c>
      <c r="L445" s="25" t="s">
        <v>1721</v>
      </c>
      <c r="M445" s="25" t="s">
        <v>11</v>
      </c>
      <c r="N445" s="25" t="s">
        <v>11</v>
      </c>
      <c r="O445" s="25" t="s">
        <v>11</v>
      </c>
      <c r="P445" s="25" t="s">
        <v>11</v>
      </c>
      <c r="Q445" s="25" t="s">
        <v>11</v>
      </c>
      <c r="R445" s="25" t="s">
        <v>11</v>
      </c>
      <c r="S445" s="25" t="s">
        <v>11</v>
      </c>
      <c r="T445" s="25" t="s">
        <v>1935</v>
      </c>
      <c r="U445" s="25" t="s">
        <v>2848</v>
      </c>
      <c r="V445" s="25" t="s">
        <v>11</v>
      </c>
      <c r="W445" s="25" t="s">
        <v>11</v>
      </c>
      <c r="X445" s="25">
        <v>0</v>
      </c>
      <c r="Y445" s="25" t="s">
        <v>11</v>
      </c>
      <c r="Z445" s="25" t="s">
        <v>1664</v>
      </c>
      <c r="AA445" s="25" t="s">
        <v>11</v>
      </c>
      <c r="AB445" s="25" t="s">
        <v>11</v>
      </c>
      <c r="AC445" s="25" t="s">
        <v>11</v>
      </c>
      <c r="AD445" s="25">
        <v>0</v>
      </c>
      <c r="AE445" s="25">
        <v>0</v>
      </c>
      <c r="AF445" s="25">
        <v>598.49</v>
      </c>
      <c r="AG445" s="25" t="s">
        <v>5260</v>
      </c>
    </row>
    <row r="446" spans="1:33">
      <c r="A446" s="25" t="s">
        <v>2379</v>
      </c>
      <c r="B446" s="25" t="s">
        <v>2380</v>
      </c>
      <c r="C446" s="25" t="s">
        <v>1666</v>
      </c>
      <c r="D446" s="25" t="s">
        <v>11</v>
      </c>
      <c r="E446" s="25" t="s">
        <v>11</v>
      </c>
      <c r="F446" s="25" t="s">
        <v>11</v>
      </c>
      <c r="G446" s="25" t="s">
        <v>11</v>
      </c>
      <c r="H446" s="25" t="s">
        <v>2381</v>
      </c>
      <c r="I446" s="25" t="s">
        <v>11</v>
      </c>
      <c r="J446" s="25" t="s">
        <v>11</v>
      </c>
      <c r="K446" s="25" t="s">
        <v>2382</v>
      </c>
      <c r="L446" s="25" t="s">
        <v>1721</v>
      </c>
      <c r="M446" s="25" t="s">
        <v>11</v>
      </c>
      <c r="N446" s="25" t="s">
        <v>11</v>
      </c>
      <c r="O446" s="25" t="s">
        <v>11</v>
      </c>
      <c r="P446" s="25" t="s">
        <v>11</v>
      </c>
      <c r="Q446" s="25" t="s">
        <v>11</v>
      </c>
      <c r="R446" s="25" t="s">
        <v>11</v>
      </c>
      <c r="S446" s="25" t="s">
        <v>11</v>
      </c>
      <c r="T446" s="25" t="s">
        <v>2189</v>
      </c>
      <c r="U446" s="25" t="s">
        <v>15</v>
      </c>
      <c r="V446" s="25" t="s">
        <v>11</v>
      </c>
      <c r="W446" s="25" t="s">
        <v>11</v>
      </c>
      <c r="X446" s="25">
        <v>0</v>
      </c>
      <c r="Y446" s="25" t="s">
        <v>11</v>
      </c>
      <c r="Z446" s="25" t="s">
        <v>1664</v>
      </c>
      <c r="AA446" s="25" t="s">
        <v>11</v>
      </c>
      <c r="AB446" s="25" t="s">
        <v>11</v>
      </c>
      <c r="AC446" s="25" t="s">
        <v>11</v>
      </c>
      <c r="AD446" s="25">
        <v>0</v>
      </c>
      <c r="AE446" s="25">
        <v>0</v>
      </c>
      <c r="AF446" s="25">
        <v>3099.93</v>
      </c>
      <c r="AG446" s="25" t="s">
        <v>5261</v>
      </c>
    </row>
    <row r="447" spans="1:33">
      <c r="A447" s="25" t="s">
        <v>1743</v>
      </c>
      <c r="B447" s="25" t="s">
        <v>1744</v>
      </c>
      <c r="C447" s="25" t="s">
        <v>1666</v>
      </c>
      <c r="D447" s="25" t="s">
        <v>11</v>
      </c>
      <c r="E447" s="25" t="s">
        <v>11</v>
      </c>
      <c r="F447" s="25" t="s">
        <v>1745</v>
      </c>
      <c r="G447" s="25" t="s">
        <v>1693</v>
      </c>
      <c r="H447" s="25" t="s">
        <v>1746</v>
      </c>
      <c r="I447" s="25" t="s">
        <v>1667</v>
      </c>
      <c r="J447" s="25" t="s">
        <v>1721</v>
      </c>
      <c r="K447" s="25" t="s">
        <v>1747</v>
      </c>
      <c r="L447" s="25" t="s">
        <v>1721</v>
      </c>
      <c r="M447" s="25" t="s">
        <v>11</v>
      </c>
      <c r="N447" s="25" t="s">
        <v>11</v>
      </c>
      <c r="O447" s="25" t="s">
        <v>11</v>
      </c>
      <c r="P447" s="25" t="s">
        <v>11</v>
      </c>
      <c r="Q447" s="25" t="s">
        <v>1746</v>
      </c>
      <c r="R447" s="25" t="s">
        <v>11</v>
      </c>
      <c r="S447" s="25" t="s">
        <v>11</v>
      </c>
      <c r="T447" s="25" t="s">
        <v>1742</v>
      </c>
      <c r="U447" s="25" t="s">
        <v>1687</v>
      </c>
      <c r="V447" s="25" t="s">
        <v>11</v>
      </c>
      <c r="W447" s="25" t="s">
        <v>11</v>
      </c>
      <c r="X447" s="25">
        <v>0</v>
      </c>
      <c r="Y447" s="25" t="s">
        <v>11</v>
      </c>
      <c r="Z447" s="25" t="s">
        <v>1664</v>
      </c>
      <c r="AA447" s="25" t="s">
        <v>11</v>
      </c>
      <c r="AB447" s="25" t="s">
        <v>11</v>
      </c>
      <c r="AC447" s="25" t="s">
        <v>11</v>
      </c>
      <c r="AD447" s="25">
        <v>0</v>
      </c>
      <c r="AE447" s="25">
        <v>0</v>
      </c>
      <c r="AF447" s="25">
        <v>980</v>
      </c>
      <c r="AG447" s="25" t="s">
        <v>1670</v>
      </c>
    </row>
    <row r="448" spans="1:33">
      <c r="A448" s="25" t="s">
        <v>2652</v>
      </c>
      <c r="B448" s="25" t="s">
        <v>2653</v>
      </c>
      <c r="C448" s="25" t="s">
        <v>1666</v>
      </c>
      <c r="D448" s="25" t="s">
        <v>11</v>
      </c>
      <c r="E448" s="25" t="s">
        <v>11</v>
      </c>
      <c r="F448" s="25" t="s">
        <v>2654</v>
      </c>
      <c r="G448" s="25" t="s">
        <v>1730</v>
      </c>
      <c r="H448" s="25" t="s">
        <v>2655</v>
      </c>
      <c r="I448" s="25" t="s">
        <v>1672</v>
      </c>
      <c r="J448" s="25" t="s">
        <v>1721</v>
      </c>
      <c r="K448" s="25" t="s">
        <v>1782</v>
      </c>
      <c r="L448" s="25" t="s">
        <v>1721</v>
      </c>
      <c r="M448" s="25" t="s">
        <v>11</v>
      </c>
      <c r="N448" s="25" t="s">
        <v>2656</v>
      </c>
      <c r="O448" s="25" t="s">
        <v>2657</v>
      </c>
      <c r="P448" s="25" t="s">
        <v>2658</v>
      </c>
      <c r="Q448" s="25" t="s">
        <v>2655</v>
      </c>
      <c r="R448" s="25" t="s">
        <v>11</v>
      </c>
      <c r="S448" s="25" t="s">
        <v>11</v>
      </c>
      <c r="T448" s="25" t="s">
        <v>1804</v>
      </c>
      <c r="U448" s="25" t="s">
        <v>16</v>
      </c>
      <c r="V448" s="25" t="s">
        <v>1671</v>
      </c>
      <c r="W448" s="25" t="s">
        <v>11</v>
      </c>
      <c r="X448" s="25">
        <v>0</v>
      </c>
      <c r="Y448" s="25" t="s">
        <v>11</v>
      </c>
      <c r="Z448" s="25" t="s">
        <v>1664</v>
      </c>
      <c r="AA448" s="25" t="s">
        <v>11</v>
      </c>
      <c r="AB448" s="25" t="s">
        <v>11</v>
      </c>
      <c r="AC448" s="25" t="s">
        <v>11</v>
      </c>
      <c r="AD448" s="25">
        <v>0</v>
      </c>
      <c r="AE448" s="25">
        <v>0</v>
      </c>
      <c r="AF448" s="25">
        <v>2348.83</v>
      </c>
      <c r="AG448" s="25" t="s">
        <v>5054</v>
      </c>
    </row>
    <row r="449" spans="1:33">
      <c r="A449" s="25" t="s">
        <v>3021</v>
      </c>
      <c r="B449" s="25" t="s">
        <v>3022</v>
      </c>
      <c r="C449" s="25" t="s">
        <v>1661</v>
      </c>
      <c r="D449" s="25" t="s">
        <v>11</v>
      </c>
      <c r="E449" s="25" t="s">
        <v>11</v>
      </c>
      <c r="F449" s="25" t="s">
        <v>11</v>
      </c>
      <c r="G449" s="25" t="s">
        <v>11</v>
      </c>
      <c r="H449" s="25" t="s">
        <v>3023</v>
      </c>
      <c r="I449" s="25" t="s">
        <v>11</v>
      </c>
      <c r="J449" s="25" t="s">
        <v>11</v>
      </c>
      <c r="K449" s="25" t="s">
        <v>1962</v>
      </c>
      <c r="L449" s="25" t="s">
        <v>1721</v>
      </c>
      <c r="M449" s="25" t="s">
        <v>11</v>
      </c>
      <c r="N449" s="25" t="s">
        <v>11</v>
      </c>
      <c r="O449" s="25" t="s">
        <v>11</v>
      </c>
      <c r="P449" s="25" t="s">
        <v>11</v>
      </c>
      <c r="Q449" s="25" t="s">
        <v>11</v>
      </c>
      <c r="R449" s="25" t="s">
        <v>11</v>
      </c>
      <c r="S449" s="25" t="s">
        <v>11</v>
      </c>
      <c r="T449" s="25" t="s">
        <v>1726</v>
      </c>
      <c r="U449" s="25" t="s">
        <v>10</v>
      </c>
      <c r="V449" s="25" t="s">
        <v>11</v>
      </c>
      <c r="W449" s="25" t="s">
        <v>11</v>
      </c>
      <c r="X449" s="25">
        <v>0</v>
      </c>
      <c r="Y449" s="25" t="s">
        <v>11</v>
      </c>
      <c r="Z449" s="25" t="s">
        <v>1664</v>
      </c>
      <c r="AA449" s="25" t="s">
        <v>11</v>
      </c>
      <c r="AB449" s="25" t="s">
        <v>11</v>
      </c>
      <c r="AC449" s="25" t="s">
        <v>11</v>
      </c>
      <c r="AD449" s="25">
        <v>0</v>
      </c>
      <c r="AE449" s="25">
        <v>0</v>
      </c>
      <c r="AF449" s="25">
        <v>92700</v>
      </c>
      <c r="AG449" s="25" t="s">
        <v>3024</v>
      </c>
    </row>
    <row r="450" spans="1:33">
      <c r="A450" s="25" t="s">
        <v>3769</v>
      </c>
      <c r="B450" s="25" t="s">
        <v>3770</v>
      </c>
      <c r="C450" s="25" t="s">
        <v>1661</v>
      </c>
      <c r="D450" s="25" t="s">
        <v>11</v>
      </c>
      <c r="E450" s="25" t="s">
        <v>11</v>
      </c>
      <c r="F450" s="25" t="s">
        <v>11</v>
      </c>
      <c r="G450" s="25" t="s">
        <v>11</v>
      </c>
      <c r="H450" s="25" t="s">
        <v>3771</v>
      </c>
      <c r="I450" s="25" t="s">
        <v>11</v>
      </c>
      <c r="J450" s="25" t="s">
        <v>11</v>
      </c>
      <c r="K450" s="25" t="s">
        <v>2050</v>
      </c>
      <c r="L450" s="25" t="s">
        <v>1721</v>
      </c>
      <c r="M450" s="25" t="s">
        <v>11</v>
      </c>
      <c r="N450" s="25" t="s">
        <v>11</v>
      </c>
      <c r="O450" s="25" t="s">
        <v>11</v>
      </c>
      <c r="P450" s="25" t="s">
        <v>11</v>
      </c>
      <c r="Q450" s="25" t="s">
        <v>11</v>
      </c>
      <c r="R450" s="25" t="s">
        <v>11</v>
      </c>
      <c r="S450" s="25" t="s">
        <v>11</v>
      </c>
      <c r="T450" s="25" t="s">
        <v>1742</v>
      </c>
      <c r="U450" s="25" t="s">
        <v>1702</v>
      </c>
      <c r="V450" s="25" t="s">
        <v>11</v>
      </c>
      <c r="W450" s="25" t="s">
        <v>11</v>
      </c>
      <c r="X450" s="25">
        <v>0</v>
      </c>
      <c r="Y450" s="25" t="s">
        <v>11</v>
      </c>
      <c r="Z450" s="25" t="s">
        <v>1664</v>
      </c>
      <c r="AA450" s="25" t="s">
        <v>11</v>
      </c>
      <c r="AB450" s="25" t="s">
        <v>11</v>
      </c>
      <c r="AC450" s="25" t="s">
        <v>11</v>
      </c>
      <c r="AD450" s="25">
        <v>0.4</v>
      </c>
      <c r="AE450" s="25">
        <v>0</v>
      </c>
      <c r="AF450" s="25">
        <v>21024</v>
      </c>
      <c r="AG450" s="25" t="s">
        <v>5262</v>
      </c>
    </row>
    <row r="451" spans="1:33">
      <c r="A451" s="25" t="s">
        <v>4021</v>
      </c>
      <c r="B451" s="25" t="s">
        <v>4022</v>
      </c>
      <c r="C451" s="25" t="s">
        <v>1661</v>
      </c>
      <c r="D451" s="25" t="s">
        <v>11</v>
      </c>
      <c r="E451" s="25" t="s">
        <v>11</v>
      </c>
      <c r="F451" s="25" t="s">
        <v>11</v>
      </c>
      <c r="G451" s="25" t="s">
        <v>11</v>
      </c>
      <c r="H451" s="25" t="s">
        <v>4023</v>
      </c>
      <c r="I451" s="25" t="s">
        <v>11</v>
      </c>
      <c r="J451" s="25" t="s">
        <v>11</v>
      </c>
      <c r="K451" s="25" t="s">
        <v>11</v>
      </c>
      <c r="L451" s="25" t="s">
        <v>1721</v>
      </c>
      <c r="M451" s="25" t="s">
        <v>11</v>
      </c>
      <c r="N451" s="25" t="s">
        <v>11</v>
      </c>
      <c r="O451" s="25" t="s">
        <v>11</v>
      </c>
      <c r="P451" s="25" t="s">
        <v>11</v>
      </c>
      <c r="Q451" s="25" t="s">
        <v>11</v>
      </c>
      <c r="R451" s="25" t="s">
        <v>11</v>
      </c>
      <c r="S451" s="25" t="s">
        <v>11</v>
      </c>
      <c r="T451" s="25" t="s">
        <v>1726</v>
      </c>
      <c r="U451" s="25" t="s">
        <v>15</v>
      </c>
      <c r="V451" s="25" t="s">
        <v>11</v>
      </c>
      <c r="W451" s="25" t="s">
        <v>11</v>
      </c>
      <c r="X451" s="25">
        <v>0</v>
      </c>
      <c r="Y451" s="25" t="s">
        <v>11</v>
      </c>
      <c r="Z451" s="25" t="s">
        <v>1664</v>
      </c>
      <c r="AA451" s="25" t="s">
        <v>11</v>
      </c>
      <c r="AB451" s="25" t="s">
        <v>11</v>
      </c>
      <c r="AC451" s="25" t="s">
        <v>11</v>
      </c>
      <c r="AD451" s="25">
        <v>160</v>
      </c>
      <c r="AE451" s="25">
        <v>0</v>
      </c>
      <c r="AF451" s="25">
        <v>7953.2</v>
      </c>
      <c r="AG451" s="25" t="s">
        <v>5263</v>
      </c>
    </row>
    <row r="452" spans="1:33">
      <c r="A452" s="25" t="s">
        <v>2352</v>
      </c>
      <c r="B452" s="25" t="s">
        <v>2353</v>
      </c>
      <c r="C452" s="25" t="s">
        <v>1666</v>
      </c>
      <c r="D452" s="25" t="s">
        <v>11</v>
      </c>
      <c r="E452" s="25" t="s">
        <v>11</v>
      </c>
      <c r="F452" s="25" t="s">
        <v>2354</v>
      </c>
      <c r="G452" s="25" t="s">
        <v>1688</v>
      </c>
      <c r="H452" s="25" t="s">
        <v>2355</v>
      </c>
      <c r="I452" s="25" t="s">
        <v>1803</v>
      </c>
      <c r="J452" s="25" t="s">
        <v>1721</v>
      </c>
      <c r="K452" s="25" t="s">
        <v>1662</v>
      </c>
      <c r="L452" s="25" t="s">
        <v>1350</v>
      </c>
      <c r="M452" s="25" t="s">
        <v>11</v>
      </c>
      <c r="N452" s="25" t="s">
        <v>11</v>
      </c>
      <c r="O452" s="25" t="s">
        <v>11</v>
      </c>
      <c r="P452" s="25" t="s">
        <v>11</v>
      </c>
      <c r="Q452" s="25" t="s">
        <v>2355</v>
      </c>
      <c r="R452" s="25" t="s">
        <v>11</v>
      </c>
      <c r="S452" s="25" t="s">
        <v>11</v>
      </c>
      <c r="T452" s="25" t="s">
        <v>2356</v>
      </c>
      <c r="U452" s="25" t="s">
        <v>10</v>
      </c>
      <c r="V452" s="25" t="s">
        <v>1663</v>
      </c>
      <c r="W452" s="25" t="s">
        <v>11</v>
      </c>
      <c r="X452" s="25">
        <v>0</v>
      </c>
      <c r="Y452" s="25" t="s">
        <v>11</v>
      </c>
      <c r="Z452" s="25" t="s">
        <v>1664</v>
      </c>
      <c r="AA452" s="25" t="s">
        <v>11</v>
      </c>
      <c r="AB452" s="25" t="s">
        <v>11</v>
      </c>
      <c r="AC452" s="25" t="s">
        <v>11</v>
      </c>
      <c r="AD452" s="25">
        <v>0</v>
      </c>
      <c r="AE452" s="25">
        <v>0</v>
      </c>
      <c r="AF452" s="25">
        <v>822.5</v>
      </c>
      <c r="AG452" s="25" t="s">
        <v>5064</v>
      </c>
    </row>
    <row r="453" spans="1:33">
      <c r="A453" s="25" t="s">
        <v>2645</v>
      </c>
      <c r="B453" s="25" t="s">
        <v>2646</v>
      </c>
      <c r="C453" s="25" t="s">
        <v>1661</v>
      </c>
      <c r="D453" s="25" t="s">
        <v>11</v>
      </c>
      <c r="E453" s="25" t="s">
        <v>11</v>
      </c>
      <c r="F453" s="25" t="s">
        <v>11</v>
      </c>
      <c r="G453" s="25" t="s">
        <v>11</v>
      </c>
      <c r="H453" s="25" t="s">
        <v>2647</v>
      </c>
      <c r="I453" s="25" t="s">
        <v>1672</v>
      </c>
      <c r="J453" s="25" t="s">
        <v>1721</v>
      </c>
      <c r="K453" s="25" t="s">
        <v>1782</v>
      </c>
      <c r="L453" s="25" t="s">
        <v>1721</v>
      </c>
      <c r="M453" s="25" t="s">
        <v>11</v>
      </c>
      <c r="N453" s="25" t="s">
        <v>11</v>
      </c>
      <c r="O453" s="25" t="s">
        <v>11</v>
      </c>
      <c r="P453" s="25" t="s">
        <v>11</v>
      </c>
      <c r="Q453" s="25" t="s">
        <v>11</v>
      </c>
      <c r="R453" s="25" t="s">
        <v>11</v>
      </c>
      <c r="S453" s="25" t="s">
        <v>11</v>
      </c>
      <c r="T453" s="25" t="s">
        <v>1726</v>
      </c>
      <c r="U453" s="25" t="s">
        <v>10</v>
      </c>
      <c r="V453" s="25" t="s">
        <v>11</v>
      </c>
      <c r="W453" s="25" t="s">
        <v>11</v>
      </c>
      <c r="X453" s="25">
        <v>0</v>
      </c>
      <c r="Y453" s="25" t="s">
        <v>11</v>
      </c>
      <c r="Z453" s="25" t="s">
        <v>1664</v>
      </c>
      <c r="AA453" s="25" t="s">
        <v>11</v>
      </c>
      <c r="AB453" s="25" t="s">
        <v>11</v>
      </c>
      <c r="AC453" s="25" t="s">
        <v>11</v>
      </c>
      <c r="AD453" s="25">
        <v>0</v>
      </c>
      <c r="AE453" s="25">
        <v>0</v>
      </c>
      <c r="AF453" s="25">
        <v>3316</v>
      </c>
      <c r="AG453" s="25" t="s">
        <v>1162</v>
      </c>
    </row>
    <row r="454" spans="1:33">
      <c r="A454" s="25" t="s">
        <v>2935</v>
      </c>
      <c r="B454" s="25" t="s">
        <v>2936</v>
      </c>
      <c r="C454" s="25" t="s">
        <v>1661</v>
      </c>
      <c r="D454" s="25" t="s">
        <v>11</v>
      </c>
      <c r="E454" s="25" t="s">
        <v>11</v>
      </c>
      <c r="F454" s="25" t="s">
        <v>11</v>
      </c>
      <c r="G454" s="25" t="s">
        <v>11</v>
      </c>
      <c r="H454" s="25" t="s">
        <v>2937</v>
      </c>
      <c r="I454" s="25" t="s">
        <v>11</v>
      </c>
      <c r="J454" s="25" t="s">
        <v>11</v>
      </c>
      <c r="K454" s="25" t="s">
        <v>11</v>
      </c>
      <c r="L454" s="25" t="s">
        <v>1721</v>
      </c>
      <c r="M454" s="25" t="s">
        <v>11</v>
      </c>
      <c r="N454" s="25" t="s">
        <v>11</v>
      </c>
      <c r="O454" s="25" t="s">
        <v>11</v>
      </c>
      <c r="P454" s="25" t="s">
        <v>11</v>
      </c>
      <c r="Q454" s="25" t="s">
        <v>11</v>
      </c>
      <c r="R454" s="25" t="s">
        <v>11</v>
      </c>
      <c r="S454" s="25" t="s">
        <v>11</v>
      </c>
      <c r="T454" s="25" t="s">
        <v>1726</v>
      </c>
      <c r="U454" s="25" t="s">
        <v>15</v>
      </c>
      <c r="V454" s="25" t="s">
        <v>11</v>
      </c>
      <c r="W454" s="25" t="s">
        <v>11</v>
      </c>
      <c r="X454" s="25">
        <v>0</v>
      </c>
      <c r="Y454" s="25" t="s">
        <v>11</v>
      </c>
      <c r="Z454" s="25" t="s">
        <v>1664</v>
      </c>
      <c r="AA454" s="25" t="s">
        <v>11</v>
      </c>
      <c r="AB454" s="25" t="s">
        <v>11</v>
      </c>
      <c r="AC454" s="25" t="s">
        <v>11</v>
      </c>
      <c r="AD454" s="25">
        <v>0</v>
      </c>
      <c r="AE454" s="25">
        <v>0</v>
      </c>
      <c r="AF454" s="25">
        <v>0</v>
      </c>
      <c r="AG454" s="25" t="s">
        <v>7</v>
      </c>
    </row>
    <row r="455" spans="1:33">
      <c r="A455" s="25" t="s">
        <v>2357</v>
      </c>
      <c r="B455" s="25" t="s">
        <v>2358</v>
      </c>
      <c r="C455" s="25" t="s">
        <v>11</v>
      </c>
      <c r="D455" s="25" t="s">
        <v>11</v>
      </c>
      <c r="E455" s="25" t="s">
        <v>11</v>
      </c>
      <c r="F455" s="25" t="s">
        <v>11</v>
      </c>
      <c r="G455" s="25" t="s">
        <v>11</v>
      </c>
      <c r="H455" s="25" t="s">
        <v>2359</v>
      </c>
      <c r="I455" s="25" t="s">
        <v>1675</v>
      </c>
      <c r="J455" s="25" t="s">
        <v>11</v>
      </c>
      <c r="K455" s="25" t="s">
        <v>1668</v>
      </c>
      <c r="L455" s="25" t="s">
        <v>1721</v>
      </c>
      <c r="M455" s="25" t="s">
        <v>11</v>
      </c>
      <c r="N455" s="25" t="s">
        <v>11</v>
      </c>
      <c r="O455" s="25" t="s">
        <v>11</v>
      </c>
      <c r="P455" s="25" t="s">
        <v>11</v>
      </c>
      <c r="Q455" s="25" t="s">
        <v>11</v>
      </c>
      <c r="R455" s="25" t="s">
        <v>11</v>
      </c>
      <c r="S455" s="25" t="s">
        <v>11</v>
      </c>
      <c r="T455" s="25" t="s">
        <v>11</v>
      </c>
      <c r="U455" s="25" t="s">
        <v>11</v>
      </c>
      <c r="V455" s="25" t="s">
        <v>11</v>
      </c>
      <c r="W455" s="25" t="s">
        <v>11</v>
      </c>
      <c r="X455" s="25">
        <v>0</v>
      </c>
      <c r="Y455" s="25" t="s">
        <v>11</v>
      </c>
      <c r="Z455" s="25" t="s">
        <v>2360</v>
      </c>
      <c r="AA455" s="25" t="s">
        <v>11</v>
      </c>
      <c r="AB455" s="25" t="s">
        <v>11</v>
      </c>
      <c r="AC455" s="25" t="s">
        <v>11</v>
      </c>
      <c r="AD455" s="25">
        <v>0</v>
      </c>
      <c r="AE455" s="25">
        <v>0</v>
      </c>
      <c r="AF455" s="25">
        <v>0</v>
      </c>
      <c r="AG455" s="25" t="s">
        <v>7</v>
      </c>
    </row>
    <row r="456" spans="1:33">
      <c r="A456" s="25" t="s">
        <v>2471</v>
      </c>
      <c r="B456" s="25" t="s">
        <v>2472</v>
      </c>
      <c r="C456" s="25" t="s">
        <v>1666</v>
      </c>
      <c r="D456" s="25" t="s">
        <v>11</v>
      </c>
      <c r="E456" s="25" t="s">
        <v>11</v>
      </c>
      <c r="F456" s="25" t="s">
        <v>11</v>
      </c>
      <c r="G456" s="25" t="s">
        <v>11</v>
      </c>
      <c r="H456" s="25" t="s">
        <v>2473</v>
      </c>
      <c r="I456" s="25" t="s">
        <v>11</v>
      </c>
      <c r="J456" s="25" t="s">
        <v>11</v>
      </c>
      <c r="K456" s="25" t="s">
        <v>11</v>
      </c>
      <c r="L456" s="25" t="s">
        <v>1721</v>
      </c>
      <c r="M456" s="25" t="s">
        <v>11</v>
      </c>
      <c r="N456" s="25" t="s">
        <v>11</v>
      </c>
      <c r="O456" s="25" t="s">
        <v>11</v>
      </c>
      <c r="P456" s="25" t="s">
        <v>11</v>
      </c>
      <c r="Q456" s="25" t="s">
        <v>11</v>
      </c>
      <c r="R456" s="25" t="s">
        <v>11</v>
      </c>
      <c r="S456" s="25" t="s">
        <v>11</v>
      </c>
      <c r="T456" s="25" t="s">
        <v>1766</v>
      </c>
      <c r="U456" s="25" t="s">
        <v>13</v>
      </c>
      <c r="V456" s="25" t="s">
        <v>11</v>
      </c>
      <c r="W456" s="25" t="s">
        <v>11</v>
      </c>
      <c r="X456" s="25">
        <v>0</v>
      </c>
      <c r="Y456" s="25" t="s">
        <v>11</v>
      </c>
      <c r="Z456" s="25" t="s">
        <v>1664</v>
      </c>
      <c r="AA456" s="25" t="s">
        <v>11</v>
      </c>
      <c r="AB456" s="25" t="s">
        <v>11</v>
      </c>
      <c r="AC456" s="25" t="s">
        <v>11</v>
      </c>
      <c r="AD456" s="25">
        <v>400</v>
      </c>
      <c r="AE456" s="25">
        <v>0</v>
      </c>
      <c r="AF456" s="25">
        <v>22285.59</v>
      </c>
      <c r="AG456" s="25" t="s">
        <v>5264</v>
      </c>
    </row>
    <row r="457" spans="1:33">
      <c r="A457" s="25" t="s">
        <v>1843</v>
      </c>
      <c r="B457" s="25" t="s">
        <v>1844</v>
      </c>
      <c r="C457" s="25" t="s">
        <v>1661</v>
      </c>
      <c r="D457" s="25" t="s">
        <v>11</v>
      </c>
      <c r="E457" s="25" t="s">
        <v>11</v>
      </c>
      <c r="F457" s="25" t="s">
        <v>11</v>
      </c>
      <c r="G457" s="25" t="s">
        <v>11</v>
      </c>
      <c r="H457" s="25" t="s">
        <v>1845</v>
      </c>
      <c r="I457" s="25" t="s">
        <v>11</v>
      </c>
      <c r="J457" s="25" t="s">
        <v>11</v>
      </c>
      <c r="K457" s="25" t="s">
        <v>11</v>
      </c>
      <c r="L457" s="25" t="s">
        <v>1721</v>
      </c>
      <c r="M457" s="25" t="s">
        <v>11</v>
      </c>
      <c r="N457" s="25" t="s">
        <v>11</v>
      </c>
      <c r="O457" s="25" t="s">
        <v>11</v>
      </c>
      <c r="P457" s="25" t="s">
        <v>11</v>
      </c>
      <c r="Q457" s="25" t="s">
        <v>11</v>
      </c>
      <c r="R457" s="25" t="s">
        <v>11</v>
      </c>
      <c r="S457" s="25" t="s">
        <v>11</v>
      </c>
      <c r="T457" s="25" t="s">
        <v>1766</v>
      </c>
      <c r="U457" s="25" t="s">
        <v>14</v>
      </c>
      <c r="V457" s="25" t="s">
        <v>11</v>
      </c>
      <c r="W457" s="25" t="s">
        <v>11</v>
      </c>
      <c r="X457" s="25">
        <v>0</v>
      </c>
      <c r="Y457" s="25" t="s">
        <v>11</v>
      </c>
      <c r="Z457" s="25" t="s">
        <v>1664</v>
      </c>
      <c r="AA457" s="25" t="s">
        <v>11</v>
      </c>
      <c r="AB457" s="25" t="s">
        <v>11</v>
      </c>
      <c r="AC457" s="25" t="s">
        <v>11</v>
      </c>
      <c r="AD457" s="25">
        <v>0.5</v>
      </c>
      <c r="AE457" s="25">
        <v>0</v>
      </c>
      <c r="AF457" s="25">
        <v>48800</v>
      </c>
      <c r="AG457" s="25" t="s">
        <v>1846</v>
      </c>
    </row>
    <row r="458" spans="1:33">
      <c r="A458" s="25" t="s">
        <v>2281</v>
      </c>
      <c r="B458" s="25" t="s">
        <v>2282</v>
      </c>
      <c r="C458" s="25" t="s">
        <v>1661</v>
      </c>
      <c r="D458" s="25" t="s">
        <v>11</v>
      </c>
      <c r="E458" s="25" t="s">
        <v>11</v>
      </c>
      <c r="F458" s="25" t="s">
        <v>11</v>
      </c>
      <c r="G458" s="25" t="s">
        <v>11</v>
      </c>
      <c r="H458" s="25" t="s">
        <v>2283</v>
      </c>
      <c r="I458" s="25" t="s">
        <v>11</v>
      </c>
      <c r="J458" s="25" t="s">
        <v>11</v>
      </c>
      <c r="K458" s="25" t="s">
        <v>11</v>
      </c>
      <c r="L458" s="25" t="s">
        <v>1721</v>
      </c>
      <c r="M458" s="25" t="s">
        <v>1808</v>
      </c>
      <c r="N458" s="25" t="s">
        <v>11</v>
      </c>
      <c r="O458" s="25" t="s">
        <v>11</v>
      </c>
      <c r="P458" s="25" t="s">
        <v>11</v>
      </c>
      <c r="Q458" s="25" t="s">
        <v>11</v>
      </c>
      <c r="R458" s="25" t="s">
        <v>11</v>
      </c>
      <c r="S458" s="25" t="s">
        <v>11</v>
      </c>
      <c r="T458" s="25" t="s">
        <v>1946</v>
      </c>
      <c r="U458" s="25" t="s">
        <v>1669</v>
      </c>
      <c r="V458" s="25" t="s">
        <v>11</v>
      </c>
      <c r="W458" s="25" t="s">
        <v>11</v>
      </c>
      <c r="X458" s="25">
        <v>0</v>
      </c>
      <c r="Y458" s="25" t="s">
        <v>11</v>
      </c>
      <c r="Z458" s="25" t="s">
        <v>1664</v>
      </c>
      <c r="AA458" s="25" t="s">
        <v>11</v>
      </c>
      <c r="AB458" s="25" t="s">
        <v>11</v>
      </c>
      <c r="AC458" s="25" t="s">
        <v>11</v>
      </c>
      <c r="AD458" s="25">
        <v>0</v>
      </c>
      <c r="AE458" s="25">
        <v>0</v>
      </c>
      <c r="AF458" s="25">
        <v>660.04</v>
      </c>
      <c r="AG458" s="25" t="s">
        <v>5265</v>
      </c>
    </row>
    <row r="459" spans="1:33">
      <c r="A459" s="25" t="s">
        <v>1889</v>
      </c>
      <c r="B459" s="25" t="s">
        <v>1890</v>
      </c>
      <c r="C459" s="25" t="s">
        <v>1661</v>
      </c>
      <c r="D459" s="25" t="s">
        <v>11</v>
      </c>
      <c r="E459" s="25" t="s">
        <v>11</v>
      </c>
      <c r="F459" s="25" t="s">
        <v>11</v>
      </c>
      <c r="G459" s="25" t="s">
        <v>11</v>
      </c>
      <c r="H459" s="25" t="s">
        <v>1891</v>
      </c>
      <c r="I459" s="25" t="s">
        <v>11</v>
      </c>
      <c r="J459" s="25" t="s">
        <v>11</v>
      </c>
      <c r="K459" s="25" t="s">
        <v>11</v>
      </c>
      <c r="L459" s="25" t="s">
        <v>1721</v>
      </c>
      <c r="M459" s="25" t="s">
        <v>11</v>
      </c>
      <c r="N459" s="25" t="s">
        <v>11</v>
      </c>
      <c r="O459" s="25" t="s">
        <v>11</v>
      </c>
      <c r="P459" s="25" t="s">
        <v>11</v>
      </c>
      <c r="Q459" s="25" t="s">
        <v>11</v>
      </c>
      <c r="R459" s="25" t="s">
        <v>11</v>
      </c>
      <c r="S459" s="25" t="s">
        <v>11</v>
      </c>
      <c r="T459" s="25" t="s">
        <v>1892</v>
      </c>
      <c r="U459" s="25" t="s">
        <v>1669</v>
      </c>
      <c r="V459" s="25" t="s">
        <v>11</v>
      </c>
      <c r="W459" s="25" t="s">
        <v>11</v>
      </c>
      <c r="X459" s="25">
        <v>0</v>
      </c>
      <c r="Y459" s="25" t="s">
        <v>11</v>
      </c>
      <c r="Z459" s="25" t="s">
        <v>1664</v>
      </c>
      <c r="AA459" s="25" t="s">
        <v>11</v>
      </c>
      <c r="AB459" s="25" t="s">
        <v>11</v>
      </c>
      <c r="AC459" s="25" t="s">
        <v>11</v>
      </c>
      <c r="AD459" s="25">
        <v>120</v>
      </c>
      <c r="AE459" s="25">
        <v>0</v>
      </c>
      <c r="AF459" s="25">
        <v>45757.25</v>
      </c>
      <c r="AG459" s="25" t="s">
        <v>5266</v>
      </c>
    </row>
    <row r="460" spans="1:33">
      <c r="A460" s="25" t="s">
        <v>3549</v>
      </c>
      <c r="B460" s="25" t="s">
        <v>3550</v>
      </c>
      <c r="C460" s="25" t="s">
        <v>1666</v>
      </c>
      <c r="D460" s="25" t="s">
        <v>11</v>
      </c>
      <c r="E460" s="25" t="s">
        <v>11</v>
      </c>
      <c r="F460" s="25" t="s">
        <v>3551</v>
      </c>
      <c r="G460" s="25" t="s">
        <v>1688</v>
      </c>
      <c r="H460" s="25" t="s">
        <v>3552</v>
      </c>
      <c r="I460" s="25" t="s">
        <v>1672</v>
      </c>
      <c r="J460" s="25" t="s">
        <v>11</v>
      </c>
      <c r="K460" s="25" t="s">
        <v>1771</v>
      </c>
      <c r="L460" s="25" t="s">
        <v>1721</v>
      </c>
      <c r="M460" s="25" t="s">
        <v>11</v>
      </c>
      <c r="N460" s="25" t="s">
        <v>11</v>
      </c>
      <c r="O460" s="25" t="s">
        <v>11</v>
      </c>
      <c r="P460" s="25" t="s">
        <v>3553</v>
      </c>
      <c r="Q460" s="25" t="s">
        <v>3552</v>
      </c>
      <c r="R460" s="25" t="s">
        <v>11</v>
      </c>
      <c r="S460" s="25" t="s">
        <v>11</v>
      </c>
      <c r="T460" s="25" t="s">
        <v>1726</v>
      </c>
      <c r="U460" s="25" t="s">
        <v>10</v>
      </c>
      <c r="V460" s="25" t="s">
        <v>118</v>
      </c>
      <c r="W460" s="25" t="s">
        <v>11</v>
      </c>
      <c r="X460" s="25">
        <v>0</v>
      </c>
      <c r="Y460" s="25" t="s">
        <v>11</v>
      </c>
      <c r="Z460" s="25" t="s">
        <v>1664</v>
      </c>
      <c r="AA460" s="25" t="s">
        <v>11</v>
      </c>
      <c r="AB460" s="25" t="s">
        <v>11</v>
      </c>
      <c r="AC460" s="25" t="s">
        <v>11</v>
      </c>
      <c r="AD460" s="25">
        <v>0</v>
      </c>
      <c r="AE460" s="25">
        <v>0</v>
      </c>
      <c r="AF460" s="25">
        <v>16200</v>
      </c>
      <c r="AG460" s="25" t="s">
        <v>5267</v>
      </c>
    </row>
    <row r="461" spans="1:33">
      <c r="A461" s="25" t="s">
        <v>2648</v>
      </c>
      <c r="B461" s="25" t="s">
        <v>2649</v>
      </c>
      <c r="C461" s="25" t="s">
        <v>1666</v>
      </c>
      <c r="D461" s="25" t="s">
        <v>11</v>
      </c>
      <c r="E461" s="25" t="s">
        <v>11</v>
      </c>
      <c r="F461" s="25" t="s">
        <v>2650</v>
      </c>
      <c r="G461" s="25" t="s">
        <v>1688</v>
      </c>
      <c r="H461" s="25" t="s">
        <v>2651</v>
      </c>
      <c r="I461" s="25" t="s">
        <v>1691</v>
      </c>
      <c r="J461" s="25" t="s">
        <v>11</v>
      </c>
      <c r="K461" s="25" t="s">
        <v>1683</v>
      </c>
      <c r="L461" s="25" t="s">
        <v>1721</v>
      </c>
      <c r="M461" s="25" t="s">
        <v>11</v>
      </c>
      <c r="N461" s="25" t="s">
        <v>11</v>
      </c>
      <c r="O461" s="25" t="s">
        <v>11</v>
      </c>
      <c r="P461" s="25" t="s">
        <v>11</v>
      </c>
      <c r="Q461" s="25" t="s">
        <v>11</v>
      </c>
      <c r="R461" s="25" t="s">
        <v>11</v>
      </c>
      <c r="S461" s="25" t="s">
        <v>11</v>
      </c>
      <c r="T461" s="25" t="s">
        <v>1726</v>
      </c>
      <c r="U461" s="25" t="s">
        <v>10</v>
      </c>
      <c r="V461" s="25" t="s">
        <v>11</v>
      </c>
      <c r="W461" s="25" t="s">
        <v>11</v>
      </c>
      <c r="X461" s="25">
        <v>0</v>
      </c>
      <c r="Y461" s="25" t="s">
        <v>11</v>
      </c>
      <c r="Z461" s="25" t="s">
        <v>1664</v>
      </c>
      <c r="AA461" s="25" t="s">
        <v>11</v>
      </c>
      <c r="AB461" s="25" t="s">
        <v>11</v>
      </c>
      <c r="AC461" s="25" t="s">
        <v>11</v>
      </c>
      <c r="AD461" s="25">
        <v>280</v>
      </c>
      <c r="AE461" s="25">
        <v>0</v>
      </c>
      <c r="AF461" s="25">
        <v>3316</v>
      </c>
      <c r="AG461" s="25" t="s">
        <v>1738</v>
      </c>
    </row>
    <row r="462" spans="1:33">
      <c r="A462" s="25" t="s">
        <v>3222</v>
      </c>
      <c r="B462" s="25" t="s">
        <v>3223</v>
      </c>
      <c r="C462" s="25" t="s">
        <v>1661</v>
      </c>
      <c r="D462" s="25" t="s">
        <v>11</v>
      </c>
      <c r="E462" s="25" t="s">
        <v>11</v>
      </c>
      <c r="F462" s="25" t="s">
        <v>2236</v>
      </c>
      <c r="G462" s="25" t="s">
        <v>1751</v>
      </c>
      <c r="H462" s="25" t="s">
        <v>3221</v>
      </c>
      <c r="I462" s="25" t="s">
        <v>1672</v>
      </c>
      <c r="J462" s="25" t="s">
        <v>11</v>
      </c>
      <c r="K462" s="25" t="s">
        <v>1922</v>
      </c>
      <c r="L462" s="25" t="s">
        <v>1721</v>
      </c>
      <c r="M462" s="25" t="s">
        <v>11</v>
      </c>
      <c r="N462" s="25" t="s">
        <v>11</v>
      </c>
      <c r="O462" s="25" t="s">
        <v>11</v>
      </c>
      <c r="P462" s="25" t="s">
        <v>11</v>
      </c>
      <c r="Q462" s="25" t="s">
        <v>3220</v>
      </c>
      <c r="R462" s="25" t="s">
        <v>11</v>
      </c>
      <c r="S462" s="25" t="s">
        <v>11</v>
      </c>
      <c r="T462" s="25" t="s">
        <v>2336</v>
      </c>
      <c r="U462" s="25" t="s">
        <v>1669</v>
      </c>
      <c r="V462" s="25" t="s">
        <v>11</v>
      </c>
      <c r="W462" s="25" t="s">
        <v>11</v>
      </c>
      <c r="X462" s="25">
        <v>0</v>
      </c>
      <c r="Y462" s="25" t="s">
        <v>11</v>
      </c>
      <c r="Z462" s="25" t="s">
        <v>1664</v>
      </c>
      <c r="AA462" s="25" t="s">
        <v>11</v>
      </c>
      <c r="AB462" s="25" t="s">
        <v>11</v>
      </c>
      <c r="AC462" s="25" t="s">
        <v>11</v>
      </c>
      <c r="AD462" s="25">
        <v>230</v>
      </c>
      <c r="AE462" s="25">
        <v>0</v>
      </c>
      <c r="AF462" s="25">
        <v>960</v>
      </c>
      <c r="AG462" s="25" t="s">
        <v>2260</v>
      </c>
    </row>
    <row r="463" spans="1:33">
      <c r="A463" s="25" t="s">
        <v>2895</v>
      </c>
      <c r="B463" s="25" t="s">
        <v>2896</v>
      </c>
      <c r="C463" s="25" t="s">
        <v>1666</v>
      </c>
      <c r="D463" s="25" t="s">
        <v>11</v>
      </c>
      <c r="E463" s="25" t="s">
        <v>11</v>
      </c>
      <c r="F463" s="25" t="s">
        <v>2543</v>
      </c>
      <c r="G463" s="25" t="s">
        <v>1730</v>
      </c>
      <c r="H463" s="25" t="s">
        <v>2897</v>
      </c>
      <c r="I463" s="25" t="s">
        <v>1695</v>
      </c>
      <c r="J463" s="25" t="s">
        <v>11</v>
      </c>
      <c r="K463" s="25" t="s">
        <v>1760</v>
      </c>
      <c r="L463" s="25" t="s">
        <v>1721</v>
      </c>
      <c r="M463" s="25" t="s">
        <v>11</v>
      </c>
      <c r="N463" s="25" t="s">
        <v>11</v>
      </c>
      <c r="O463" s="25" t="s">
        <v>11</v>
      </c>
      <c r="P463" s="25" t="s">
        <v>11</v>
      </c>
      <c r="Q463" s="25" t="s">
        <v>2897</v>
      </c>
      <c r="R463" s="25" t="s">
        <v>11</v>
      </c>
      <c r="S463" s="25" t="s">
        <v>11</v>
      </c>
      <c r="T463" s="25" t="s">
        <v>1726</v>
      </c>
      <c r="U463" s="25" t="s">
        <v>16</v>
      </c>
      <c r="V463" s="25" t="s">
        <v>11</v>
      </c>
      <c r="W463" s="25" t="s">
        <v>11</v>
      </c>
      <c r="X463" s="25">
        <v>0</v>
      </c>
      <c r="Y463" s="25" t="s">
        <v>11</v>
      </c>
      <c r="Z463" s="25" t="s">
        <v>1664</v>
      </c>
      <c r="AA463" s="25" t="s">
        <v>11</v>
      </c>
      <c r="AB463" s="25" t="s">
        <v>11</v>
      </c>
      <c r="AC463" s="25" t="s">
        <v>11</v>
      </c>
      <c r="AD463" s="25">
        <v>0</v>
      </c>
      <c r="AE463" s="25">
        <v>0</v>
      </c>
      <c r="AF463" s="25">
        <v>3316</v>
      </c>
      <c r="AG463" s="25" t="s">
        <v>1162</v>
      </c>
    </row>
    <row r="464" spans="1:33">
      <c r="A464" s="25" t="s">
        <v>3205</v>
      </c>
      <c r="B464" s="25" t="s">
        <v>3206</v>
      </c>
      <c r="C464" s="25" t="s">
        <v>1661</v>
      </c>
      <c r="D464" s="25" t="s">
        <v>11</v>
      </c>
      <c r="E464" s="25" t="s">
        <v>11</v>
      </c>
      <c r="F464" s="25" t="s">
        <v>11</v>
      </c>
      <c r="G464" s="25" t="s">
        <v>11</v>
      </c>
      <c r="H464" s="25" t="s">
        <v>3207</v>
      </c>
      <c r="I464" s="25" t="s">
        <v>11</v>
      </c>
      <c r="J464" s="25" t="s">
        <v>11</v>
      </c>
      <c r="K464" s="25" t="s">
        <v>3208</v>
      </c>
      <c r="L464" s="25" t="s">
        <v>1721</v>
      </c>
      <c r="M464" s="25" t="s">
        <v>11</v>
      </c>
      <c r="N464" s="25" t="s">
        <v>11</v>
      </c>
      <c r="O464" s="25" t="s">
        <v>11</v>
      </c>
      <c r="P464" s="25" t="s">
        <v>11</v>
      </c>
      <c r="Q464" s="25" t="s">
        <v>11</v>
      </c>
      <c r="R464" s="25" t="s">
        <v>11</v>
      </c>
      <c r="S464" s="25" t="s">
        <v>11</v>
      </c>
      <c r="T464" s="25" t="s">
        <v>1726</v>
      </c>
      <c r="U464" s="25" t="s">
        <v>13</v>
      </c>
      <c r="V464" s="25" t="s">
        <v>11</v>
      </c>
      <c r="W464" s="25" t="s">
        <v>11</v>
      </c>
      <c r="X464" s="25">
        <v>0</v>
      </c>
      <c r="Y464" s="25" t="s">
        <v>11</v>
      </c>
      <c r="Z464" s="25" t="s">
        <v>1664</v>
      </c>
      <c r="AA464" s="25" t="s">
        <v>11</v>
      </c>
      <c r="AB464" s="25" t="s">
        <v>11</v>
      </c>
      <c r="AC464" s="25" t="s">
        <v>11</v>
      </c>
      <c r="AD464" s="25">
        <v>0</v>
      </c>
      <c r="AE464" s="25">
        <v>0</v>
      </c>
      <c r="AF464" s="25">
        <v>0</v>
      </c>
      <c r="AG464" s="25" t="s">
        <v>7</v>
      </c>
    </row>
    <row r="465" spans="1:33">
      <c r="A465" s="25" t="s">
        <v>3152</v>
      </c>
      <c r="B465" s="25" t="s">
        <v>3153</v>
      </c>
      <c r="C465" s="25" t="s">
        <v>1666</v>
      </c>
      <c r="D465" s="25" t="s">
        <v>11</v>
      </c>
      <c r="E465" s="25" t="s">
        <v>11</v>
      </c>
      <c r="F465" s="25" t="s">
        <v>3154</v>
      </c>
      <c r="G465" s="25" t="s">
        <v>1680</v>
      </c>
      <c r="H465" s="25" t="s">
        <v>3155</v>
      </c>
      <c r="I465" s="25" t="s">
        <v>1672</v>
      </c>
      <c r="J465" s="25" t="s">
        <v>1721</v>
      </c>
      <c r="K465" s="25" t="s">
        <v>1782</v>
      </c>
      <c r="L465" s="25" t="s">
        <v>1721</v>
      </c>
      <c r="M465" s="25" t="s">
        <v>11</v>
      </c>
      <c r="N465" s="25" t="s">
        <v>11</v>
      </c>
      <c r="O465" s="25" t="s">
        <v>11</v>
      </c>
      <c r="P465" s="25" t="s">
        <v>11</v>
      </c>
      <c r="Q465" s="25" t="s">
        <v>3155</v>
      </c>
      <c r="R465" s="25" t="s">
        <v>11</v>
      </c>
      <c r="S465" s="25" t="s">
        <v>11</v>
      </c>
      <c r="T465" s="25" t="s">
        <v>2332</v>
      </c>
      <c r="U465" s="25" t="s">
        <v>1687</v>
      </c>
      <c r="V465" s="25" t="s">
        <v>11</v>
      </c>
      <c r="W465" s="25" t="s">
        <v>11</v>
      </c>
      <c r="X465" s="25">
        <v>0</v>
      </c>
      <c r="Y465" s="25" t="s">
        <v>11</v>
      </c>
      <c r="Z465" s="25" t="s">
        <v>1664</v>
      </c>
      <c r="AA465" s="25" t="s">
        <v>11</v>
      </c>
      <c r="AB465" s="25" t="s">
        <v>11</v>
      </c>
      <c r="AC465" s="25" t="s">
        <v>11</v>
      </c>
      <c r="AD465" s="25">
        <v>0</v>
      </c>
      <c r="AE465" s="25">
        <v>0</v>
      </c>
      <c r="AF465" s="25">
        <v>4490</v>
      </c>
      <c r="AG465" s="25" t="s">
        <v>5268</v>
      </c>
    </row>
    <row r="466" spans="1:33">
      <c r="A466" s="25" t="s">
        <v>2796</v>
      </c>
      <c r="B466" s="25" t="s">
        <v>2797</v>
      </c>
      <c r="C466" s="25" t="s">
        <v>1661</v>
      </c>
      <c r="D466" s="25" t="s">
        <v>11</v>
      </c>
      <c r="E466" s="25" t="s">
        <v>11</v>
      </c>
      <c r="F466" s="25" t="s">
        <v>11</v>
      </c>
      <c r="G466" s="25" t="s">
        <v>11</v>
      </c>
      <c r="H466" s="25" t="s">
        <v>2798</v>
      </c>
      <c r="I466" s="25" t="s">
        <v>11</v>
      </c>
      <c r="J466" s="25" t="s">
        <v>11</v>
      </c>
      <c r="K466" s="25" t="s">
        <v>11</v>
      </c>
      <c r="L466" s="25" t="s">
        <v>1721</v>
      </c>
      <c r="M466" s="25" t="s">
        <v>1808</v>
      </c>
      <c r="N466" s="25" t="s">
        <v>11</v>
      </c>
      <c r="O466" s="25" t="s">
        <v>11</v>
      </c>
      <c r="P466" s="25" t="s">
        <v>11</v>
      </c>
      <c r="Q466" s="25" t="s">
        <v>11</v>
      </c>
      <c r="R466" s="25" t="s">
        <v>11</v>
      </c>
      <c r="S466" s="25" t="s">
        <v>11</v>
      </c>
      <c r="T466" s="25" t="s">
        <v>1697</v>
      </c>
      <c r="U466" s="25" t="s">
        <v>16</v>
      </c>
      <c r="V466" s="25" t="s">
        <v>11</v>
      </c>
      <c r="W466" s="25" t="s">
        <v>11</v>
      </c>
      <c r="X466" s="25">
        <v>0</v>
      </c>
      <c r="Y466" s="25" t="s">
        <v>11</v>
      </c>
      <c r="Z466" s="25" t="s">
        <v>1809</v>
      </c>
      <c r="AA466" s="25" t="s">
        <v>2404</v>
      </c>
      <c r="AB466" s="25" t="s">
        <v>1811</v>
      </c>
      <c r="AC466" s="25" t="s">
        <v>11</v>
      </c>
      <c r="AD466" s="25">
        <v>0</v>
      </c>
      <c r="AE466" s="25">
        <v>0</v>
      </c>
      <c r="AF466" s="25">
        <v>0</v>
      </c>
      <c r="AG466" s="25" t="s">
        <v>7</v>
      </c>
    </row>
    <row r="467" spans="1:33">
      <c r="A467" s="25" t="s">
        <v>3503</v>
      </c>
      <c r="B467" s="25" t="s">
        <v>3504</v>
      </c>
      <c r="C467" s="25" t="s">
        <v>1666</v>
      </c>
      <c r="D467" s="25" t="s">
        <v>11</v>
      </c>
      <c r="E467" s="25" t="s">
        <v>11</v>
      </c>
      <c r="F467" s="25" t="s">
        <v>11</v>
      </c>
      <c r="G467" s="25" t="s">
        <v>11</v>
      </c>
      <c r="H467" s="25" t="s">
        <v>3505</v>
      </c>
      <c r="I467" s="25" t="s">
        <v>1672</v>
      </c>
      <c r="J467" s="25" t="s">
        <v>11</v>
      </c>
      <c r="K467" s="25" t="s">
        <v>1683</v>
      </c>
      <c r="L467" s="25" t="s">
        <v>1721</v>
      </c>
      <c r="M467" s="25" t="s">
        <v>11</v>
      </c>
      <c r="N467" s="25" t="s">
        <v>11</v>
      </c>
      <c r="O467" s="25" t="s">
        <v>11</v>
      </c>
      <c r="P467" s="25" t="s">
        <v>11</v>
      </c>
      <c r="Q467" s="25" t="s">
        <v>3505</v>
      </c>
      <c r="R467" s="25" t="s">
        <v>11</v>
      </c>
      <c r="S467" s="25" t="s">
        <v>11</v>
      </c>
      <c r="T467" s="25" t="s">
        <v>1726</v>
      </c>
      <c r="U467" s="25" t="s">
        <v>16</v>
      </c>
      <c r="V467" s="25" t="s">
        <v>11</v>
      </c>
      <c r="W467" s="25" t="s">
        <v>11</v>
      </c>
      <c r="X467" s="25">
        <v>0</v>
      </c>
      <c r="Y467" s="25" t="s">
        <v>11</v>
      </c>
      <c r="Z467" s="25" t="s">
        <v>1664</v>
      </c>
      <c r="AA467" s="25" t="s">
        <v>11</v>
      </c>
      <c r="AB467" s="25" t="s">
        <v>11</v>
      </c>
      <c r="AC467" s="25" t="s">
        <v>11</v>
      </c>
      <c r="AD467" s="25">
        <v>280</v>
      </c>
      <c r="AE467" s="25">
        <v>0</v>
      </c>
      <c r="AF467" s="25">
        <v>3316</v>
      </c>
      <c r="AG467" s="25" t="s">
        <v>1738</v>
      </c>
    </row>
    <row r="468" spans="1:33">
      <c r="A468" s="25" t="s">
        <v>5269</v>
      </c>
      <c r="B468" s="25" t="s">
        <v>5270</v>
      </c>
      <c r="C468" s="25" t="s">
        <v>1666</v>
      </c>
      <c r="D468" s="25" t="s">
        <v>11</v>
      </c>
      <c r="E468" s="25" t="s">
        <v>11</v>
      </c>
      <c r="F468" s="25" t="s">
        <v>11</v>
      </c>
      <c r="G468" s="25" t="s">
        <v>11</v>
      </c>
      <c r="H468" s="25" t="s">
        <v>5037</v>
      </c>
      <c r="I468" s="25" t="s">
        <v>1691</v>
      </c>
      <c r="J468" s="25" t="s">
        <v>11</v>
      </c>
      <c r="K468" s="25" t="s">
        <v>1760</v>
      </c>
      <c r="L468" s="25" t="s">
        <v>1721</v>
      </c>
      <c r="M468" s="25" t="s">
        <v>11</v>
      </c>
      <c r="N468" s="25" t="s">
        <v>11</v>
      </c>
      <c r="O468" s="25" t="s">
        <v>5271</v>
      </c>
      <c r="P468" s="25" t="s">
        <v>5272</v>
      </c>
      <c r="Q468" s="25" t="s">
        <v>11</v>
      </c>
      <c r="R468" s="25" t="s">
        <v>11</v>
      </c>
      <c r="S468" s="25" t="s">
        <v>11</v>
      </c>
      <c r="T468" s="25" t="s">
        <v>1865</v>
      </c>
      <c r="U468" s="25" t="s">
        <v>1686</v>
      </c>
      <c r="V468" s="25" t="s">
        <v>11</v>
      </c>
      <c r="W468" s="25" t="s">
        <v>11</v>
      </c>
      <c r="X468" s="25">
        <v>0</v>
      </c>
      <c r="Y468" s="25" t="s">
        <v>11</v>
      </c>
      <c r="Z468" s="25" t="s">
        <v>1664</v>
      </c>
      <c r="AA468" s="25" t="s">
        <v>11</v>
      </c>
      <c r="AB468" s="25" t="s">
        <v>11</v>
      </c>
      <c r="AC468" s="25" t="s">
        <v>11</v>
      </c>
      <c r="AD468" s="25">
        <v>0</v>
      </c>
      <c r="AE468" s="25">
        <v>0</v>
      </c>
      <c r="AF468" s="25">
        <v>870</v>
      </c>
      <c r="AG468" s="25" t="s">
        <v>2763</v>
      </c>
    </row>
    <row r="469" spans="1:33">
      <c r="A469" s="25" t="s">
        <v>2197</v>
      </c>
      <c r="B469" s="25" t="s">
        <v>2198</v>
      </c>
      <c r="C469" s="25" t="s">
        <v>1666</v>
      </c>
      <c r="D469" s="25" t="s">
        <v>11</v>
      </c>
      <c r="E469" s="25" t="s">
        <v>11</v>
      </c>
      <c r="F469" s="25" t="s">
        <v>2199</v>
      </c>
      <c r="G469" s="25" t="s">
        <v>1688</v>
      </c>
      <c r="H469" s="25" t="s">
        <v>2200</v>
      </c>
      <c r="I469" s="25" t="s">
        <v>1667</v>
      </c>
      <c r="J469" s="25" t="s">
        <v>1721</v>
      </c>
      <c r="K469" s="25" t="s">
        <v>1747</v>
      </c>
      <c r="L469" s="25" t="s">
        <v>1350</v>
      </c>
      <c r="M469" s="25" t="s">
        <v>11</v>
      </c>
      <c r="N469" s="25" t="s">
        <v>11</v>
      </c>
      <c r="O469" s="25" t="s">
        <v>11</v>
      </c>
      <c r="P469" s="25" t="s">
        <v>11</v>
      </c>
      <c r="Q469" s="25" t="s">
        <v>2200</v>
      </c>
      <c r="R469" s="25" t="s">
        <v>11</v>
      </c>
      <c r="S469" s="25" t="s">
        <v>11</v>
      </c>
      <c r="T469" s="25" t="s">
        <v>1804</v>
      </c>
      <c r="U469" s="25" t="s">
        <v>10</v>
      </c>
      <c r="V469" s="25" t="s">
        <v>11</v>
      </c>
      <c r="W469" s="25" t="s">
        <v>11</v>
      </c>
      <c r="X469" s="25">
        <v>0</v>
      </c>
      <c r="Y469" s="25" t="s">
        <v>11</v>
      </c>
      <c r="Z469" s="25" t="s">
        <v>1664</v>
      </c>
      <c r="AA469" s="25" t="s">
        <v>11</v>
      </c>
      <c r="AB469" s="25" t="s">
        <v>11</v>
      </c>
      <c r="AC469" s="25" t="s">
        <v>11</v>
      </c>
      <c r="AD469" s="25">
        <v>0</v>
      </c>
      <c r="AE469" s="25">
        <v>0</v>
      </c>
      <c r="AF469" s="25">
        <v>822.5</v>
      </c>
      <c r="AG469" s="25" t="s">
        <v>5064</v>
      </c>
    </row>
    <row r="470" spans="1:33">
      <c r="A470" s="25" t="s">
        <v>1867</v>
      </c>
      <c r="B470" s="25" t="s">
        <v>1868</v>
      </c>
      <c r="C470" s="25" t="s">
        <v>1666</v>
      </c>
      <c r="D470" s="25" t="s">
        <v>11</v>
      </c>
      <c r="E470" s="25" t="s">
        <v>11</v>
      </c>
      <c r="F470" s="25" t="s">
        <v>11</v>
      </c>
      <c r="G470" s="25" t="s">
        <v>11</v>
      </c>
      <c r="H470" s="25" t="s">
        <v>1869</v>
      </c>
      <c r="I470" s="25" t="s">
        <v>1672</v>
      </c>
      <c r="J470" s="25" t="s">
        <v>11</v>
      </c>
      <c r="K470" s="25" t="s">
        <v>1683</v>
      </c>
      <c r="L470" s="25" t="s">
        <v>1350</v>
      </c>
      <c r="M470" s="25" t="s">
        <v>11</v>
      </c>
      <c r="N470" s="25" t="s">
        <v>11</v>
      </c>
      <c r="O470" s="25" t="s">
        <v>11</v>
      </c>
      <c r="P470" s="25" t="s">
        <v>11</v>
      </c>
      <c r="Q470" s="25" t="s">
        <v>1869</v>
      </c>
      <c r="R470" s="25" t="s">
        <v>11</v>
      </c>
      <c r="S470" s="25" t="s">
        <v>11</v>
      </c>
      <c r="T470" s="25" t="s">
        <v>1870</v>
      </c>
      <c r="U470" s="25" t="s">
        <v>1686</v>
      </c>
      <c r="V470" s="25" t="s">
        <v>11</v>
      </c>
      <c r="W470" s="25" t="s">
        <v>11</v>
      </c>
      <c r="X470" s="25">
        <v>0</v>
      </c>
      <c r="Y470" s="25" t="s">
        <v>11</v>
      </c>
      <c r="Z470" s="25" t="s">
        <v>1664</v>
      </c>
      <c r="AA470" s="25" t="s">
        <v>11</v>
      </c>
      <c r="AB470" s="25" t="s">
        <v>11</v>
      </c>
      <c r="AC470" s="25" t="s">
        <v>11</v>
      </c>
      <c r="AD470" s="25">
        <v>280</v>
      </c>
      <c r="AE470" s="25">
        <v>0</v>
      </c>
      <c r="AF470" s="25">
        <v>3316</v>
      </c>
      <c r="AG470" s="25" t="s">
        <v>1738</v>
      </c>
    </row>
    <row r="471" spans="1:33">
      <c r="A471" s="25" t="s">
        <v>2639</v>
      </c>
      <c r="B471" s="25" t="s">
        <v>2640</v>
      </c>
      <c r="C471" s="25" t="s">
        <v>1661</v>
      </c>
      <c r="D471" s="25" t="s">
        <v>11</v>
      </c>
      <c r="E471" s="25" t="s">
        <v>11</v>
      </c>
      <c r="F471" s="25" t="s">
        <v>2641</v>
      </c>
      <c r="G471" s="25" t="s">
        <v>1730</v>
      </c>
      <c r="H471" s="25" t="s">
        <v>2642</v>
      </c>
      <c r="I471" s="25" t="s">
        <v>1672</v>
      </c>
      <c r="J471" s="25" t="s">
        <v>1721</v>
      </c>
      <c r="K471" s="25" t="s">
        <v>2150</v>
      </c>
      <c r="L471" s="25" t="s">
        <v>1721</v>
      </c>
      <c r="M471" s="25" t="s">
        <v>11</v>
      </c>
      <c r="N471" s="25" t="s">
        <v>11</v>
      </c>
      <c r="O471" s="25" t="s">
        <v>2643</v>
      </c>
      <c r="P471" s="25" t="s">
        <v>2644</v>
      </c>
      <c r="Q471" s="25" t="s">
        <v>2642</v>
      </c>
      <c r="R471" s="25" t="s">
        <v>11</v>
      </c>
      <c r="S471" s="25" t="s">
        <v>11</v>
      </c>
      <c r="T471" s="25" t="s">
        <v>1726</v>
      </c>
      <c r="U471" s="25" t="s">
        <v>16</v>
      </c>
      <c r="V471" s="25" t="s">
        <v>121</v>
      </c>
      <c r="W471" s="25" t="s">
        <v>11</v>
      </c>
      <c r="X471" s="25">
        <v>0</v>
      </c>
      <c r="Y471" s="25" t="s">
        <v>11</v>
      </c>
      <c r="Z471" s="25" t="s">
        <v>1664</v>
      </c>
      <c r="AA471" s="25" t="s">
        <v>11</v>
      </c>
      <c r="AB471" s="25" t="s">
        <v>11</v>
      </c>
      <c r="AC471" s="25" t="s">
        <v>11</v>
      </c>
      <c r="AD471" s="25">
        <v>0</v>
      </c>
      <c r="AE471" s="25">
        <v>0</v>
      </c>
      <c r="AF471" s="25">
        <v>48800</v>
      </c>
      <c r="AG471" s="25" t="s">
        <v>1842</v>
      </c>
    </row>
    <row r="472" spans="1:33">
      <c r="A472" s="25" t="s">
        <v>3843</v>
      </c>
      <c r="B472" s="25" t="s">
        <v>3844</v>
      </c>
      <c r="C472" s="25" t="s">
        <v>1666</v>
      </c>
      <c r="D472" s="25" t="s">
        <v>11</v>
      </c>
      <c r="E472" s="25" t="s">
        <v>11</v>
      </c>
      <c r="F472" s="25" t="s">
        <v>2758</v>
      </c>
      <c r="G472" s="25" t="s">
        <v>1730</v>
      </c>
      <c r="H472" s="25" t="s">
        <v>3845</v>
      </c>
      <c r="I472" s="25" t="s">
        <v>1672</v>
      </c>
      <c r="J472" s="25" t="s">
        <v>11</v>
      </c>
      <c r="K472" s="25" t="s">
        <v>1683</v>
      </c>
      <c r="L472" s="25" t="s">
        <v>1721</v>
      </c>
      <c r="M472" s="25" t="s">
        <v>11</v>
      </c>
      <c r="N472" s="25" t="s">
        <v>11</v>
      </c>
      <c r="O472" s="25" t="s">
        <v>11</v>
      </c>
      <c r="P472" s="25" t="s">
        <v>11</v>
      </c>
      <c r="Q472" s="25" t="s">
        <v>3845</v>
      </c>
      <c r="R472" s="25" t="s">
        <v>11</v>
      </c>
      <c r="S472" s="25" t="s">
        <v>11</v>
      </c>
      <c r="T472" s="25" t="s">
        <v>1726</v>
      </c>
      <c r="U472" s="25" t="s">
        <v>16</v>
      </c>
      <c r="V472" s="25" t="s">
        <v>11</v>
      </c>
      <c r="W472" s="25" t="s">
        <v>11</v>
      </c>
      <c r="X472" s="25">
        <v>0</v>
      </c>
      <c r="Y472" s="25" t="s">
        <v>11</v>
      </c>
      <c r="Z472" s="25" t="s">
        <v>1664</v>
      </c>
      <c r="AA472" s="25" t="s">
        <v>11</v>
      </c>
      <c r="AB472" s="25" t="s">
        <v>11</v>
      </c>
      <c r="AC472" s="25" t="s">
        <v>11</v>
      </c>
      <c r="AD472" s="25">
        <v>0</v>
      </c>
      <c r="AE472" s="25">
        <v>0</v>
      </c>
      <c r="AF472" s="25">
        <v>2556.08</v>
      </c>
      <c r="AG472" s="25" t="s">
        <v>5273</v>
      </c>
    </row>
    <row r="473" spans="1:33">
      <c r="A473" s="25" t="s">
        <v>2223</v>
      </c>
      <c r="B473" s="25" t="s">
        <v>2224</v>
      </c>
      <c r="C473" s="25" t="s">
        <v>1666</v>
      </c>
      <c r="D473" s="25" t="s">
        <v>11</v>
      </c>
      <c r="E473" s="25" t="s">
        <v>11</v>
      </c>
      <c r="F473" s="25" t="s">
        <v>2225</v>
      </c>
      <c r="G473" s="25" t="s">
        <v>1690</v>
      </c>
      <c r="H473" s="25" t="s">
        <v>2226</v>
      </c>
      <c r="I473" s="25" t="s">
        <v>1672</v>
      </c>
      <c r="J473" s="25" t="s">
        <v>11</v>
      </c>
      <c r="K473" s="25" t="s">
        <v>1683</v>
      </c>
      <c r="L473" s="25" t="s">
        <v>1721</v>
      </c>
      <c r="M473" s="25" t="s">
        <v>11</v>
      </c>
      <c r="N473" s="25" t="s">
        <v>11</v>
      </c>
      <c r="O473" s="25" t="s">
        <v>11</v>
      </c>
      <c r="P473" s="25" t="s">
        <v>11</v>
      </c>
      <c r="Q473" s="25" t="s">
        <v>2226</v>
      </c>
      <c r="R473" s="25" t="s">
        <v>11</v>
      </c>
      <c r="S473" s="25" t="s">
        <v>11</v>
      </c>
      <c r="T473" s="25" t="s">
        <v>1726</v>
      </c>
      <c r="U473" s="25" t="s">
        <v>16</v>
      </c>
      <c r="V473" s="25" t="s">
        <v>119</v>
      </c>
      <c r="W473" s="25" t="s">
        <v>11</v>
      </c>
      <c r="X473" s="25">
        <v>0</v>
      </c>
      <c r="Y473" s="25" t="s">
        <v>11</v>
      </c>
      <c r="Z473" s="25" t="s">
        <v>1664</v>
      </c>
      <c r="AA473" s="25" t="s">
        <v>11</v>
      </c>
      <c r="AB473" s="25" t="s">
        <v>11</v>
      </c>
      <c r="AC473" s="25" t="s">
        <v>11</v>
      </c>
      <c r="AD473" s="25">
        <v>0</v>
      </c>
      <c r="AE473" s="25">
        <v>0</v>
      </c>
      <c r="AF473" s="25">
        <v>2556.08</v>
      </c>
      <c r="AG473" s="25" t="s">
        <v>5273</v>
      </c>
    </row>
    <row r="474" spans="1:33">
      <c r="A474" s="25" t="s">
        <v>3872</v>
      </c>
      <c r="B474" s="25" t="s">
        <v>3873</v>
      </c>
      <c r="C474" s="25" t="s">
        <v>1666</v>
      </c>
      <c r="D474" s="25" t="s">
        <v>11</v>
      </c>
      <c r="E474" s="25" t="s">
        <v>11</v>
      </c>
      <c r="F474" s="25" t="s">
        <v>11</v>
      </c>
      <c r="G474" s="25" t="s">
        <v>11</v>
      </c>
      <c r="H474" s="25" t="s">
        <v>3874</v>
      </c>
      <c r="I474" s="25" t="s">
        <v>1672</v>
      </c>
      <c r="J474" s="25" t="s">
        <v>11</v>
      </c>
      <c r="K474" s="25" t="s">
        <v>1683</v>
      </c>
      <c r="L474" s="25" t="s">
        <v>1721</v>
      </c>
      <c r="M474" s="25" t="s">
        <v>11</v>
      </c>
      <c r="N474" s="25" t="s">
        <v>11</v>
      </c>
      <c r="O474" s="25" t="s">
        <v>11</v>
      </c>
      <c r="P474" s="25" t="s">
        <v>11</v>
      </c>
      <c r="Q474" s="25" t="s">
        <v>3874</v>
      </c>
      <c r="R474" s="25" t="s">
        <v>11</v>
      </c>
      <c r="S474" s="25" t="s">
        <v>11</v>
      </c>
      <c r="T474" s="25" t="s">
        <v>1804</v>
      </c>
      <c r="U474" s="25" t="s">
        <v>16</v>
      </c>
      <c r="V474" s="25" t="s">
        <v>11</v>
      </c>
      <c r="W474" s="25" t="s">
        <v>11</v>
      </c>
      <c r="X474" s="25">
        <v>0</v>
      </c>
      <c r="Y474" s="25" t="s">
        <v>11</v>
      </c>
      <c r="Z474" s="25" t="s">
        <v>1664</v>
      </c>
      <c r="AA474" s="25" t="s">
        <v>11</v>
      </c>
      <c r="AB474" s="25" t="s">
        <v>11</v>
      </c>
      <c r="AC474" s="25" t="s">
        <v>11</v>
      </c>
      <c r="AD474" s="25">
        <v>0</v>
      </c>
      <c r="AE474" s="25">
        <v>0</v>
      </c>
      <c r="AF474" s="25">
        <v>3316</v>
      </c>
      <c r="AG474" s="25" t="s">
        <v>1162</v>
      </c>
    </row>
    <row r="475" spans="1:33">
      <c r="A475" s="25" t="s">
        <v>2965</v>
      </c>
      <c r="B475" s="25" t="s">
        <v>2966</v>
      </c>
      <c r="C475" s="25" t="s">
        <v>1666</v>
      </c>
      <c r="D475" s="25" t="s">
        <v>11</v>
      </c>
      <c r="E475" s="25" t="s">
        <v>11</v>
      </c>
      <c r="F475" s="25" t="s">
        <v>11</v>
      </c>
      <c r="G475" s="25" t="s">
        <v>11</v>
      </c>
      <c r="H475" s="25" t="s">
        <v>2967</v>
      </c>
      <c r="I475" s="25" t="s">
        <v>11</v>
      </c>
      <c r="J475" s="25" t="s">
        <v>11</v>
      </c>
      <c r="K475" s="25" t="s">
        <v>11</v>
      </c>
      <c r="L475" s="25" t="s">
        <v>1721</v>
      </c>
      <c r="M475" s="25" t="s">
        <v>11</v>
      </c>
      <c r="N475" s="25" t="s">
        <v>11</v>
      </c>
      <c r="O475" s="25" t="s">
        <v>11</v>
      </c>
      <c r="P475" s="25" t="s">
        <v>11</v>
      </c>
      <c r="Q475" s="25" t="s">
        <v>11</v>
      </c>
      <c r="R475" s="25" t="s">
        <v>11</v>
      </c>
      <c r="S475" s="25" t="s">
        <v>11</v>
      </c>
      <c r="T475" s="25" t="s">
        <v>2189</v>
      </c>
      <c r="U475" s="25" t="s">
        <v>18</v>
      </c>
      <c r="V475" s="25" t="s">
        <v>11</v>
      </c>
      <c r="W475" s="25" t="s">
        <v>11</v>
      </c>
      <c r="X475" s="25">
        <v>0</v>
      </c>
      <c r="Y475" s="25" t="s">
        <v>11</v>
      </c>
      <c r="Z475" s="25" t="s">
        <v>1664</v>
      </c>
      <c r="AA475" s="25" t="s">
        <v>11</v>
      </c>
      <c r="AB475" s="25" t="s">
        <v>11</v>
      </c>
      <c r="AC475" s="25" t="s">
        <v>11</v>
      </c>
      <c r="AD475" s="25">
        <v>0</v>
      </c>
      <c r="AE475" s="25">
        <v>0</v>
      </c>
      <c r="AF475" s="25">
        <v>2555.98</v>
      </c>
      <c r="AG475" s="25" t="s">
        <v>5274</v>
      </c>
    </row>
    <row r="476" spans="1:33">
      <c r="A476" s="25" t="s">
        <v>3591</v>
      </c>
      <c r="B476" s="25" t="s">
        <v>3592</v>
      </c>
      <c r="C476" s="25" t="s">
        <v>1661</v>
      </c>
      <c r="D476" s="25" t="s">
        <v>11</v>
      </c>
      <c r="E476" s="25" t="s">
        <v>11</v>
      </c>
      <c r="F476" s="25" t="s">
        <v>3593</v>
      </c>
      <c r="G476" s="25" t="s">
        <v>1688</v>
      </c>
      <c r="H476" s="25" t="s">
        <v>3594</v>
      </c>
      <c r="I476" s="25" t="s">
        <v>1691</v>
      </c>
      <c r="J476" s="25" t="s">
        <v>11</v>
      </c>
      <c r="K476" s="25" t="s">
        <v>2307</v>
      </c>
      <c r="L476" s="25" t="s">
        <v>1721</v>
      </c>
      <c r="M476" s="25" t="s">
        <v>11</v>
      </c>
      <c r="N476" s="25" t="s">
        <v>11</v>
      </c>
      <c r="O476" s="25" t="s">
        <v>11</v>
      </c>
      <c r="P476" s="25" t="s">
        <v>3595</v>
      </c>
      <c r="Q476" s="25" t="s">
        <v>3594</v>
      </c>
      <c r="R476" s="25" t="s">
        <v>11</v>
      </c>
      <c r="S476" s="25" t="s">
        <v>11</v>
      </c>
      <c r="T476" s="25" t="s">
        <v>1726</v>
      </c>
      <c r="U476" s="25" t="s">
        <v>10</v>
      </c>
      <c r="V476" s="25" t="s">
        <v>130</v>
      </c>
      <c r="W476" s="25" t="s">
        <v>11</v>
      </c>
      <c r="X476" s="25">
        <v>0</v>
      </c>
      <c r="Y476" s="25" t="s">
        <v>11</v>
      </c>
      <c r="Z476" s="25" t="s">
        <v>1664</v>
      </c>
      <c r="AA476" s="25" t="s">
        <v>11</v>
      </c>
      <c r="AB476" s="25" t="s">
        <v>11</v>
      </c>
      <c r="AC476" s="25" t="s">
        <v>11</v>
      </c>
      <c r="AD476" s="25">
        <v>0</v>
      </c>
      <c r="AE476" s="25">
        <v>0</v>
      </c>
      <c r="AF476" s="25">
        <v>21716</v>
      </c>
      <c r="AG476" s="25" t="s">
        <v>5275</v>
      </c>
    </row>
    <row r="477" spans="1:33">
      <c r="A477" s="25" t="s">
        <v>2898</v>
      </c>
      <c r="B477" s="25" t="s">
        <v>2899</v>
      </c>
      <c r="C477" s="25" t="s">
        <v>1666</v>
      </c>
      <c r="D477" s="25" t="s">
        <v>11</v>
      </c>
      <c r="E477" s="25" t="s">
        <v>11</v>
      </c>
      <c r="F477" s="25" t="s">
        <v>11</v>
      </c>
      <c r="G477" s="25" t="s">
        <v>11</v>
      </c>
      <c r="H477" s="25" t="s">
        <v>2900</v>
      </c>
      <c r="I477" s="25" t="s">
        <v>1672</v>
      </c>
      <c r="J477" s="25" t="s">
        <v>11</v>
      </c>
      <c r="K477" s="25" t="s">
        <v>1782</v>
      </c>
      <c r="L477" s="25" t="s">
        <v>1721</v>
      </c>
      <c r="M477" s="25" t="s">
        <v>11</v>
      </c>
      <c r="N477" s="25" t="s">
        <v>11</v>
      </c>
      <c r="O477" s="25" t="s">
        <v>11</v>
      </c>
      <c r="P477" s="25" t="s">
        <v>11</v>
      </c>
      <c r="Q477" s="25" t="s">
        <v>2900</v>
      </c>
      <c r="R477" s="25" t="s">
        <v>11</v>
      </c>
      <c r="S477" s="25" t="s">
        <v>11</v>
      </c>
      <c r="T477" s="25" t="s">
        <v>2733</v>
      </c>
      <c r="U477" s="25" t="s">
        <v>1687</v>
      </c>
      <c r="V477" s="25" t="s">
        <v>11</v>
      </c>
      <c r="W477" s="25" t="s">
        <v>11</v>
      </c>
      <c r="X477" s="25">
        <v>0</v>
      </c>
      <c r="Y477" s="25" t="s">
        <v>11</v>
      </c>
      <c r="Z477" s="25" t="s">
        <v>1664</v>
      </c>
      <c r="AA477" s="25" t="s">
        <v>11</v>
      </c>
      <c r="AB477" s="25" t="s">
        <v>11</v>
      </c>
      <c r="AC477" s="25" t="s">
        <v>11</v>
      </c>
      <c r="AD477" s="25">
        <v>0</v>
      </c>
      <c r="AE477" s="25">
        <v>0</v>
      </c>
      <c r="AF477" s="25">
        <v>960</v>
      </c>
      <c r="AG477" s="25" t="s">
        <v>1160</v>
      </c>
    </row>
    <row r="478" spans="1:33">
      <c r="A478" s="25" t="s">
        <v>2596</v>
      </c>
      <c r="B478" s="25" t="s">
        <v>2597</v>
      </c>
      <c r="C478" s="25" t="s">
        <v>1666</v>
      </c>
      <c r="D478" s="25" t="s">
        <v>11</v>
      </c>
      <c r="E478" s="25" t="s">
        <v>11</v>
      </c>
      <c r="F478" s="25" t="s">
        <v>11</v>
      </c>
      <c r="G478" s="25" t="s">
        <v>11</v>
      </c>
      <c r="H478" s="25" t="s">
        <v>2598</v>
      </c>
      <c r="I478" s="25" t="s">
        <v>11</v>
      </c>
      <c r="J478" s="25" t="s">
        <v>11</v>
      </c>
      <c r="K478" s="25" t="s">
        <v>11</v>
      </c>
      <c r="L478" s="25" t="s">
        <v>2599</v>
      </c>
      <c r="M478" s="25" t="s">
        <v>11</v>
      </c>
      <c r="N478" s="25" t="s">
        <v>11</v>
      </c>
      <c r="O478" s="25" t="s">
        <v>11</v>
      </c>
      <c r="P478" s="25" t="s">
        <v>11</v>
      </c>
      <c r="Q478" s="25" t="s">
        <v>11</v>
      </c>
      <c r="R478" s="25" t="s">
        <v>11</v>
      </c>
      <c r="S478" s="25" t="s">
        <v>11</v>
      </c>
      <c r="T478" s="25" t="s">
        <v>2600</v>
      </c>
      <c r="U478" s="25" t="s">
        <v>13</v>
      </c>
      <c r="V478" s="25" t="s">
        <v>11</v>
      </c>
      <c r="W478" s="25" t="s">
        <v>11</v>
      </c>
      <c r="X478" s="25">
        <v>0</v>
      </c>
      <c r="Y478" s="25" t="s">
        <v>11</v>
      </c>
      <c r="Z478" s="25" t="s">
        <v>1664</v>
      </c>
      <c r="AA478" s="25" t="s">
        <v>11</v>
      </c>
      <c r="AB478" s="25" t="s">
        <v>11</v>
      </c>
      <c r="AC478" s="25" t="s">
        <v>11</v>
      </c>
      <c r="AD478" s="25">
        <v>50</v>
      </c>
      <c r="AE478" s="25">
        <v>0</v>
      </c>
      <c r="AF478" s="25">
        <v>4351.43</v>
      </c>
      <c r="AG478" s="25" t="s">
        <v>5276</v>
      </c>
    </row>
    <row r="479" spans="1:33">
      <c r="A479" s="25" t="s">
        <v>2799</v>
      </c>
      <c r="B479" s="25" t="s">
        <v>2800</v>
      </c>
      <c r="C479" s="25" t="s">
        <v>1661</v>
      </c>
      <c r="D479" s="25" t="s">
        <v>11</v>
      </c>
      <c r="E479" s="25" t="s">
        <v>11</v>
      </c>
      <c r="F479" s="25" t="s">
        <v>11</v>
      </c>
      <c r="G479" s="25" t="s">
        <v>11</v>
      </c>
      <c r="H479" s="25" t="s">
        <v>2801</v>
      </c>
      <c r="I479" s="25" t="s">
        <v>11</v>
      </c>
      <c r="J479" s="25" t="s">
        <v>11</v>
      </c>
      <c r="K479" s="25" t="s">
        <v>11</v>
      </c>
      <c r="L479" s="25" t="s">
        <v>1721</v>
      </c>
      <c r="M479" s="25" t="s">
        <v>11</v>
      </c>
      <c r="N479" s="25" t="s">
        <v>11</v>
      </c>
      <c r="O479" s="25" t="s">
        <v>11</v>
      </c>
      <c r="P479" s="25" t="s">
        <v>11</v>
      </c>
      <c r="Q479" s="25" t="s">
        <v>11</v>
      </c>
      <c r="R479" s="25" t="s">
        <v>11</v>
      </c>
      <c r="S479" s="25" t="s">
        <v>11</v>
      </c>
      <c r="T479" s="25" t="s">
        <v>1726</v>
      </c>
      <c r="U479" s="25" t="s">
        <v>16</v>
      </c>
      <c r="V479" s="25" t="s">
        <v>11</v>
      </c>
      <c r="W479" s="25" t="s">
        <v>11</v>
      </c>
      <c r="X479" s="25">
        <v>0</v>
      </c>
      <c r="Y479" s="25" t="s">
        <v>11</v>
      </c>
      <c r="Z479" s="25" t="s">
        <v>1664</v>
      </c>
      <c r="AA479" s="25" t="s">
        <v>11</v>
      </c>
      <c r="AB479" s="25" t="s">
        <v>11</v>
      </c>
      <c r="AC479" s="25" t="s">
        <v>11</v>
      </c>
      <c r="AD479" s="25">
        <v>0</v>
      </c>
      <c r="AE479" s="25">
        <v>0</v>
      </c>
      <c r="AF479" s="25">
        <v>4032.5</v>
      </c>
      <c r="AG479" s="25" t="s">
        <v>5277</v>
      </c>
    </row>
    <row r="480" spans="1:33">
      <c r="A480" s="25" t="s">
        <v>4014</v>
      </c>
      <c r="B480" s="25" t="s">
        <v>4015</v>
      </c>
      <c r="C480" s="25" t="s">
        <v>1661</v>
      </c>
      <c r="D480" s="25" t="s">
        <v>11</v>
      </c>
      <c r="E480" s="25" t="s">
        <v>11</v>
      </c>
      <c r="F480" s="25" t="s">
        <v>11</v>
      </c>
      <c r="G480" s="25" t="s">
        <v>11</v>
      </c>
      <c r="H480" s="25" t="s">
        <v>4016</v>
      </c>
      <c r="I480" s="25" t="s">
        <v>11</v>
      </c>
      <c r="J480" s="25" t="s">
        <v>11</v>
      </c>
      <c r="K480" s="25" t="s">
        <v>11</v>
      </c>
      <c r="L480" s="25" t="s">
        <v>1721</v>
      </c>
      <c r="M480" s="25" t="s">
        <v>11</v>
      </c>
      <c r="N480" s="25" t="s">
        <v>11</v>
      </c>
      <c r="O480" s="25" t="s">
        <v>11</v>
      </c>
      <c r="P480" s="25" t="s">
        <v>11</v>
      </c>
      <c r="Q480" s="25" t="s">
        <v>11</v>
      </c>
      <c r="R480" s="25" t="s">
        <v>11</v>
      </c>
      <c r="S480" s="25" t="s">
        <v>11</v>
      </c>
      <c r="T480" s="25" t="s">
        <v>1786</v>
      </c>
      <c r="U480" s="25" t="s">
        <v>18</v>
      </c>
      <c r="V480" s="25" t="s">
        <v>11</v>
      </c>
      <c r="W480" s="25" t="s">
        <v>11</v>
      </c>
      <c r="X480" s="25">
        <v>0</v>
      </c>
      <c r="Y480" s="25" t="s">
        <v>11</v>
      </c>
      <c r="Z480" s="25" t="s">
        <v>1664</v>
      </c>
      <c r="AA480" s="25" t="s">
        <v>11</v>
      </c>
      <c r="AB480" s="25" t="s">
        <v>11</v>
      </c>
      <c r="AC480" s="25" t="s">
        <v>11</v>
      </c>
      <c r="AD480" s="25">
        <v>0.6</v>
      </c>
      <c r="AE480" s="25">
        <v>0</v>
      </c>
      <c r="AF480" s="25">
        <v>7724.92</v>
      </c>
      <c r="AG480" s="25" t="s">
        <v>4017</v>
      </c>
    </row>
    <row r="481" spans="1:33">
      <c r="A481" s="25" t="s">
        <v>2687</v>
      </c>
      <c r="B481" s="25" t="s">
        <v>2688</v>
      </c>
      <c r="C481" s="25" t="s">
        <v>1661</v>
      </c>
      <c r="D481" s="25" t="s">
        <v>11</v>
      </c>
      <c r="E481" s="25" t="s">
        <v>11</v>
      </c>
      <c r="F481" s="25" t="s">
        <v>11</v>
      </c>
      <c r="G481" s="25" t="s">
        <v>11</v>
      </c>
      <c r="H481" s="25" t="s">
        <v>2689</v>
      </c>
      <c r="I481" s="25" t="s">
        <v>1672</v>
      </c>
      <c r="J481" s="25" t="s">
        <v>11</v>
      </c>
      <c r="K481" s="25" t="s">
        <v>1782</v>
      </c>
      <c r="L481" s="25" t="s">
        <v>1721</v>
      </c>
      <c r="M481" s="25" t="s">
        <v>11</v>
      </c>
      <c r="N481" s="25" t="s">
        <v>11</v>
      </c>
      <c r="O481" s="25" t="s">
        <v>11</v>
      </c>
      <c r="P481" s="25" t="s">
        <v>11</v>
      </c>
      <c r="Q481" s="25" t="s">
        <v>2689</v>
      </c>
      <c r="R481" s="25" t="s">
        <v>11</v>
      </c>
      <c r="S481" s="25" t="s">
        <v>11</v>
      </c>
      <c r="T481" s="25" t="s">
        <v>1726</v>
      </c>
      <c r="U481" s="25" t="s">
        <v>16</v>
      </c>
      <c r="V481" s="25" t="s">
        <v>11</v>
      </c>
      <c r="W481" s="25" t="s">
        <v>11</v>
      </c>
      <c r="X481" s="25">
        <v>0</v>
      </c>
      <c r="Y481" s="25" t="s">
        <v>11</v>
      </c>
      <c r="Z481" s="25" t="s">
        <v>1664</v>
      </c>
      <c r="AA481" s="25" t="s">
        <v>11</v>
      </c>
      <c r="AB481" s="25" t="s">
        <v>11</v>
      </c>
      <c r="AC481" s="25" t="s">
        <v>11</v>
      </c>
      <c r="AD481" s="25">
        <v>0</v>
      </c>
      <c r="AE481" s="25">
        <v>0</v>
      </c>
      <c r="AF481" s="25">
        <v>3316</v>
      </c>
      <c r="AG481" s="25" t="s">
        <v>1162</v>
      </c>
    </row>
    <row r="482" spans="1:33">
      <c r="A482" s="25" t="s">
        <v>3990</v>
      </c>
      <c r="B482" s="25" t="s">
        <v>3991</v>
      </c>
      <c r="C482" s="25" t="s">
        <v>1666</v>
      </c>
      <c r="D482" s="25" t="s">
        <v>11</v>
      </c>
      <c r="E482" s="25" t="s">
        <v>11</v>
      </c>
      <c r="F482" s="25" t="s">
        <v>11</v>
      </c>
      <c r="G482" s="25" t="s">
        <v>11</v>
      </c>
      <c r="H482" s="25" t="s">
        <v>3992</v>
      </c>
      <c r="I482" s="25" t="s">
        <v>1672</v>
      </c>
      <c r="J482" s="25" t="s">
        <v>11</v>
      </c>
      <c r="K482" s="25" t="s">
        <v>1922</v>
      </c>
      <c r="L482" s="25" t="s">
        <v>1721</v>
      </c>
      <c r="M482" s="25" t="s">
        <v>11</v>
      </c>
      <c r="N482" s="25" t="s">
        <v>11</v>
      </c>
      <c r="O482" s="25" t="s">
        <v>11</v>
      </c>
      <c r="P482" s="25" t="s">
        <v>3993</v>
      </c>
      <c r="Q482" s="25" t="s">
        <v>3992</v>
      </c>
      <c r="R482" s="25" t="s">
        <v>11</v>
      </c>
      <c r="S482" s="25" t="s">
        <v>11</v>
      </c>
      <c r="T482" s="25" t="s">
        <v>1865</v>
      </c>
      <c r="U482" s="25" t="s">
        <v>1669</v>
      </c>
      <c r="V482" s="25" t="s">
        <v>11</v>
      </c>
      <c r="W482" s="25" t="s">
        <v>11</v>
      </c>
      <c r="X482" s="25">
        <v>0</v>
      </c>
      <c r="Y482" s="25" t="s">
        <v>11</v>
      </c>
      <c r="Z482" s="25" t="s">
        <v>1664</v>
      </c>
      <c r="AA482" s="25" t="s">
        <v>11</v>
      </c>
      <c r="AB482" s="25" t="s">
        <v>11</v>
      </c>
      <c r="AC482" s="25" t="s">
        <v>11</v>
      </c>
      <c r="AD482" s="25">
        <v>230</v>
      </c>
      <c r="AE482" s="25">
        <v>0</v>
      </c>
      <c r="AF482" s="25">
        <v>960</v>
      </c>
      <c r="AG482" s="25" t="s">
        <v>2260</v>
      </c>
    </row>
    <row r="483" spans="1:33">
      <c r="A483" s="25" t="s">
        <v>1940</v>
      </c>
      <c r="B483" s="25" t="s">
        <v>1941</v>
      </c>
      <c r="C483" s="25" t="s">
        <v>1666</v>
      </c>
      <c r="D483" s="25" t="s">
        <v>11</v>
      </c>
      <c r="E483" s="25" t="s">
        <v>11</v>
      </c>
      <c r="F483" s="25" t="s">
        <v>1942</v>
      </c>
      <c r="G483" s="25" t="s">
        <v>1690</v>
      </c>
      <c r="H483" s="25" t="s">
        <v>1943</v>
      </c>
      <c r="I483" s="25" t="s">
        <v>1672</v>
      </c>
      <c r="J483" s="25" t="s">
        <v>1721</v>
      </c>
      <c r="K483" s="25" t="s">
        <v>1944</v>
      </c>
      <c r="L483" s="25" t="s">
        <v>1721</v>
      </c>
      <c r="M483" s="25" t="s">
        <v>11</v>
      </c>
      <c r="N483" s="25" t="s">
        <v>11</v>
      </c>
      <c r="O483" s="25" t="s">
        <v>11</v>
      </c>
      <c r="P483" s="25" t="s">
        <v>1945</v>
      </c>
      <c r="Q483" s="25" t="s">
        <v>1943</v>
      </c>
      <c r="R483" s="25" t="s">
        <v>11</v>
      </c>
      <c r="S483" s="25" t="s">
        <v>11</v>
      </c>
      <c r="T483" s="25" t="s">
        <v>1946</v>
      </c>
      <c r="U483" s="25" t="s">
        <v>1686</v>
      </c>
      <c r="V483" s="25" t="s">
        <v>11</v>
      </c>
      <c r="W483" s="25" t="s">
        <v>11</v>
      </c>
      <c r="X483" s="25">
        <v>0</v>
      </c>
      <c r="Y483" s="25" t="s">
        <v>11</v>
      </c>
      <c r="Z483" s="25" t="s">
        <v>1664</v>
      </c>
      <c r="AA483" s="25" t="s">
        <v>11</v>
      </c>
      <c r="AB483" s="25" t="s">
        <v>11</v>
      </c>
      <c r="AC483" s="25" t="s">
        <v>11</v>
      </c>
      <c r="AD483" s="25">
        <v>0</v>
      </c>
      <c r="AE483" s="25">
        <v>0</v>
      </c>
      <c r="AF483" s="25">
        <v>3316</v>
      </c>
      <c r="AG483" s="25" t="s">
        <v>1162</v>
      </c>
    </row>
    <row r="484" spans="1:33">
      <c r="A484" s="25" t="s">
        <v>3567</v>
      </c>
      <c r="B484" s="25" t="s">
        <v>3568</v>
      </c>
      <c r="C484" s="25" t="s">
        <v>1666</v>
      </c>
      <c r="D484" s="25" t="s">
        <v>11</v>
      </c>
      <c r="E484" s="25" t="s">
        <v>11</v>
      </c>
      <c r="F484" s="25" t="s">
        <v>11</v>
      </c>
      <c r="G484" s="25" t="s">
        <v>11</v>
      </c>
      <c r="H484" s="25" t="s">
        <v>3569</v>
      </c>
      <c r="I484" s="25" t="s">
        <v>11</v>
      </c>
      <c r="J484" s="25" t="s">
        <v>11</v>
      </c>
      <c r="K484" s="25" t="s">
        <v>11</v>
      </c>
      <c r="L484" s="25" t="s">
        <v>1721</v>
      </c>
      <c r="M484" s="25" t="s">
        <v>11</v>
      </c>
      <c r="N484" s="25" t="s">
        <v>11</v>
      </c>
      <c r="O484" s="25" t="s">
        <v>11</v>
      </c>
      <c r="P484" s="25" t="s">
        <v>11</v>
      </c>
      <c r="Q484" s="25" t="s">
        <v>11</v>
      </c>
      <c r="R484" s="25" t="s">
        <v>11</v>
      </c>
      <c r="S484" s="25" t="s">
        <v>11</v>
      </c>
      <c r="T484" s="25" t="s">
        <v>1726</v>
      </c>
      <c r="U484" s="25" t="s">
        <v>10</v>
      </c>
      <c r="V484" s="25" t="s">
        <v>11</v>
      </c>
      <c r="W484" s="25" t="s">
        <v>11</v>
      </c>
      <c r="X484" s="25">
        <v>0</v>
      </c>
      <c r="Y484" s="25" t="s">
        <v>11</v>
      </c>
      <c r="Z484" s="25" t="s">
        <v>1664</v>
      </c>
      <c r="AA484" s="25" t="s">
        <v>11</v>
      </c>
      <c r="AB484" s="25" t="s">
        <v>11</v>
      </c>
      <c r="AC484" s="25" t="s">
        <v>11</v>
      </c>
      <c r="AD484" s="25">
        <v>0</v>
      </c>
      <c r="AE484" s="25">
        <v>0</v>
      </c>
      <c r="AF484" s="25">
        <v>287.5</v>
      </c>
      <c r="AG484" s="25" t="s">
        <v>4675</v>
      </c>
    </row>
    <row r="485" spans="1:33">
      <c r="A485" s="25" t="s">
        <v>3942</v>
      </c>
      <c r="B485" s="25" t="s">
        <v>3943</v>
      </c>
      <c r="C485" s="25" t="s">
        <v>1666</v>
      </c>
      <c r="D485" s="25" t="s">
        <v>11</v>
      </c>
      <c r="E485" s="25" t="s">
        <v>11</v>
      </c>
      <c r="F485" s="25" t="s">
        <v>11</v>
      </c>
      <c r="G485" s="25" t="s">
        <v>11</v>
      </c>
      <c r="H485" s="25" t="s">
        <v>3944</v>
      </c>
      <c r="I485" s="25" t="s">
        <v>11</v>
      </c>
      <c r="J485" s="25" t="s">
        <v>11</v>
      </c>
      <c r="K485" s="25" t="s">
        <v>11</v>
      </c>
      <c r="L485" s="25" t="s">
        <v>1721</v>
      </c>
      <c r="M485" s="25" t="s">
        <v>11</v>
      </c>
      <c r="N485" s="25" t="s">
        <v>11</v>
      </c>
      <c r="O485" s="25" t="s">
        <v>11</v>
      </c>
      <c r="P485" s="25" t="s">
        <v>11</v>
      </c>
      <c r="Q485" s="25" t="s">
        <v>11</v>
      </c>
      <c r="R485" s="25" t="s">
        <v>11</v>
      </c>
      <c r="S485" s="25" t="s">
        <v>11</v>
      </c>
      <c r="T485" s="25" t="s">
        <v>2508</v>
      </c>
      <c r="U485" s="25" t="s">
        <v>15</v>
      </c>
      <c r="V485" s="25" t="s">
        <v>11</v>
      </c>
      <c r="W485" s="25" t="s">
        <v>11</v>
      </c>
      <c r="X485" s="25">
        <v>0</v>
      </c>
      <c r="Y485" s="25" t="s">
        <v>11</v>
      </c>
      <c r="Z485" s="25" t="s">
        <v>1664</v>
      </c>
      <c r="AA485" s="25" t="s">
        <v>11</v>
      </c>
      <c r="AB485" s="25" t="s">
        <v>11</v>
      </c>
      <c r="AC485" s="25" t="s">
        <v>11</v>
      </c>
      <c r="AD485" s="25">
        <v>0</v>
      </c>
      <c r="AE485" s="25">
        <v>0</v>
      </c>
      <c r="AF485" s="25">
        <v>2302.87</v>
      </c>
      <c r="AG485" s="25" t="s">
        <v>3945</v>
      </c>
    </row>
    <row r="486" spans="1:33">
      <c r="A486" s="25" t="s">
        <v>3343</v>
      </c>
      <c r="B486" s="25" t="s">
        <v>3344</v>
      </c>
      <c r="C486" s="25" t="s">
        <v>1666</v>
      </c>
      <c r="D486" s="25" t="s">
        <v>11</v>
      </c>
      <c r="E486" s="25" t="s">
        <v>11</v>
      </c>
      <c r="F486" s="25" t="s">
        <v>11</v>
      </c>
      <c r="G486" s="25" t="s">
        <v>11</v>
      </c>
      <c r="H486" s="25" t="s">
        <v>3345</v>
      </c>
      <c r="I486" s="25" t="s">
        <v>1685</v>
      </c>
      <c r="J486" s="25" t="s">
        <v>11</v>
      </c>
      <c r="K486" s="25" t="s">
        <v>1782</v>
      </c>
      <c r="L486" s="25" t="s">
        <v>1721</v>
      </c>
      <c r="M486" s="25" t="s">
        <v>11</v>
      </c>
      <c r="N486" s="25" t="s">
        <v>3346</v>
      </c>
      <c r="O486" s="25" t="s">
        <v>3345</v>
      </c>
      <c r="P486" s="25" t="s">
        <v>11</v>
      </c>
      <c r="Q486" s="25" t="s">
        <v>11</v>
      </c>
      <c r="R486" s="25" t="s">
        <v>11</v>
      </c>
      <c r="S486" s="25" t="s">
        <v>11</v>
      </c>
      <c r="T486" s="25" t="s">
        <v>1726</v>
      </c>
      <c r="U486" s="25" t="s">
        <v>10</v>
      </c>
      <c r="V486" s="25" t="s">
        <v>118</v>
      </c>
      <c r="W486" s="25" t="s">
        <v>11</v>
      </c>
      <c r="X486" s="25">
        <v>0</v>
      </c>
      <c r="Y486" s="25" t="s">
        <v>11</v>
      </c>
      <c r="Z486" s="25" t="s">
        <v>1664</v>
      </c>
      <c r="AA486" s="25" t="s">
        <v>11</v>
      </c>
      <c r="AB486" s="25" t="s">
        <v>11</v>
      </c>
      <c r="AC486" s="25" t="s">
        <v>11</v>
      </c>
      <c r="AD486" s="25">
        <v>280</v>
      </c>
      <c r="AE486" s="25">
        <v>0</v>
      </c>
      <c r="AF486" s="25">
        <v>3316</v>
      </c>
      <c r="AG486" s="25" t="s">
        <v>1738</v>
      </c>
    </row>
    <row r="487" spans="1:33">
      <c r="A487" s="25" t="s">
        <v>5278</v>
      </c>
      <c r="B487" s="25" t="s">
        <v>5279</v>
      </c>
      <c r="C487" s="25" t="s">
        <v>1666</v>
      </c>
      <c r="D487" s="25" t="s">
        <v>11</v>
      </c>
      <c r="E487" s="25" t="s">
        <v>11</v>
      </c>
      <c r="F487" s="25" t="s">
        <v>11</v>
      </c>
      <c r="G487" s="25" t="s">
        <v>11</v>
      </c>
      <c r="H487" s="25" t="s">
        <v>5280</v>
      </c>
      <c r="I487" s="25" t="s">
        <v>1672</v>
      </c>
      <c r="J487" s="25" t="s">
        <v>11</v>
      </c>
      <c r="K487" s="25" t="s">
        <v>4965</v>
      </c>
      <c r="L487" s="25" t="s">
        <v>1721</v>
      </c>
      <c r="M487" s="25" t="s">
        <v>11</v>
      </c>
      <c r="N487" s="25" t="s">
        <v>11</v>
      </c>
      <c r="O487" s="25" t="s">
        <v>11</v>
      </c>
      <c r="P487" s="25" t="s">
        <v>11</v>
      </c>
      <c r="Q487" s="25" t="s">
        <v>5281</v>
      </c>
      <c r="R487" s="25" t="s">
        <v>11</v>
      </c>
      <c r="S487" s="25" t="s">
        <v>11</v>
      </c>
      <c r="T487" s="25" t="s">
        <v>2241</v>
      </c>
      <c r="U487" s="25" t="s">
        <v>1687</v>
      </c>
      <c r="V487" s="25" t="s">
        <v>11</v>
      </c>
      <c r="W487" s="25" t="s">
        <v>11</v>
      </c>
      <c r="X487" s="25">
        <v>0</v>
      </c>
      <c r="Y487" s="25" t="s">
        <v>11</v>
      </c>
      <c r="Z487" s="25" t="s">
        <v>1664</v>
      </c>
      <c r="AA487" s="25" t="s">
        <v>11</v>
      </c>
      <c r="AB487" s="25" t="s">
        <v>11</v>
      </c>
      <c r="AC487" s="25" t="s">
        <v>11</v>
      </c>
      <c r="AD487" s="25">
        <v>0</v>
      </c>
      <c r="AE487" s="25">
        <v>0</v>
      </c>
      <c r="AF487" s="25">
        <v>4203.75</v>
      </c>
      <c r="AG487" s="25" t="s">
        <v>5197</v>
      </c>
    </row>
    <row r="488" spans="1:33">
      <c r="A488" s="25" t="s">
        <v>2268</v>
      </c>
      <c r="B488" s="25" t="s">
        <v>2269</v>
      </c>
      <c r="C488" s="25" t="s">
        <v>1661</v>
      </c>
      <c r="D488" s="25" t="s">
        <v>11</v>
      </c>
      <c r="E488" s="25" t="s">
        <v>11</v>
      </c>
      <c r="F488" s="25" t="s">
        <v>2270</v>
      </c>
      <c r="G488" s="25" t="s">
        <v>1730</v>
      </c>
      <c r="H488" s="25" t="s">
        <v>2271</v>
      </c>
      <c r="I488" s="25" t="s">
        <v>1672</v>
      </c>
      <c r="J488" s="25" t="s">
        <v>1721</v>
      </c>
      <c r="K488" s="25" t="s">
        <v>1782</v>
      </c>
      <c r="L488" s="25" t="s">
        <v>1721</v>
      </c>
      <c r="M488" s="25" t="s">
        <v>11</v>
      </c>
      <c r="N488" s="25" t="s">
        <v>11</v>
      </c>
      <c r="O488" s="25" t="s">
        <v>11</v>
      </c>
      <c r="P488" s="25" t="s">
        <v>2272</v>
      </c>
      <c r="Q488" s="25" t="s">
        <v>2271</v>
      </c>
      <c r="R488" s="25" t="s">
        <v>11</v>
      </c>
      <c r="S488" s="25" t="s">
        <v>11</v>
      </c>
      <c r="T488" s="25" t="s">
        <v>1726</v>
      </c>
      <c r="U488" s="25" t="s">
        <v>16</v>
      </c>
      <c r="V488" s="25" t="s">
        <v>1690</v>
      </c>
      <c r="W488" s="25" t="s">
        <v>11</v>
      </c>
      <c r="X488" s="25">
        <v>0</v>
      </c>
      <c r="Y488" s="25" t="s">
        <v>11</v>
      </c>
      <c r="Z488" s="25" t="s">
        <v>1664</v>
      </c>
      <c r="AA488" s="25" t="s">
        <v>11</v>
      </c>
      <c r="AB488" s="25" t="s">
        <v>11</v>
      </c>
      <c r="AC488" s="25" t="s">
        <v>11</v>
      </c>
      <c r="AD488" s="25">
        <v>280</v>
      </c>
      <c r="AE488" s="25">
        <v>0</v>
      </c>
      <c r="AF488" s="25">
        <v>3316</v>
      </c>
      <c r="AG488" s="25" t="s">
        <v>1738</v>
      </c>
    </row>
    <row r="489" spans="1:33">
      <c r="A489" s="25" t="s">
        <v>2588</v>
      </c>
      <c r="B489" s="25" t="s">
        <v>2589</v>
      </c>
      <c r="C489" s="25" t="s">
        <v>1661</v>
      </c>
      <c r="D489" s="25" t="s">
        <v>11</v>
      </c>
      <c r="E489" s="25" t="s">
        <v>11</v>
      </c>
      <c r="F489" s="25" t="s">
        <v>11</v>
      </c>
      <c r="G489" s="25" t="s">
        <v>11</v>
      </c>
      <c r="H489" s="25" t="s">
        <v>2590</v>
      </c>
      <c r="I489" s="25" t="s">
        <v>11</v>
      </c>
      <c r="J489" s="25" t="s">
        <v>11</v>
      </c>
      <c r="K489" s="25" t="s">
        <v>11</v>
      </c>
      <c r="L489" s="25" t="s">
        <v>1721</v>
      </c>
      <c r="M489" s="25" t="s">
        <v>11</v>
      </c>
      <c r="N489" s="25" t="s">
        <v>11</v>
      </c>
      <c r="O489" s="25" t="s">
        <v>11</v>
      </c>
      <c r="P489" s="25" t="s">
        <v>11</v>
      </c>
      <c r="Q489" s="25" t="s">
        <v>11</v>
      </c>
      <c r="R489" s="25" t="s">
        <v>11</v>
      </c>
      <c r="S489" s="25" t="s">
        <v>11</v>
      </c>
      <c r="T489" s="25" t="s">
        <v>2591</v>
      </c>
      <c r="U489" s="25" t="s">
        <v>15</v>
      </c>
      <c r="V489" s="25" t="s">
        <v>11</v>
      </c>
      <c r="W489" s="25" t="s">
        <v>11</v>
      </c>
      <c r="X489" s="25">
        <v>0</v>
      </c>
      <c r="Y489" s="25" t="s">
        <v>11</v>
      </c>
      <c r="Z489" s="25" t="s">
        <v>1664</v>
      </c>
      <c r="AA489" s="25" t="s">
        <v>11</v>
      </c>
      <c r="AB489" s="25" t="s">
        <v>11</v>
      </c>
      <c r="AC489" s="25" t="s">
        <v>11</v>
      </c>
      <c r="AD489" s="25">
        <v>0</v>
      </c>
      <c r="AE489" s="25">
        <v>0</v>
      </c>
      <c r="AF489" s="25">
        <v>14437.61</v>
      </c>
      <c r="AG489" s="25" t="s">
        <v>5032</v>
      </c>
    </row>
    <row r="490" spans="1:33">
      <c r="A490" s="25" t="s">
        <v>5282</v>
      </c>
      <c r="B490" s="25" t="s">
        <v>5283</v>
      </c>
      <c r="C490" s="25" t="s">
        <v>1666</v>
      </c>
      <c r="D490" s="25" t="s">
        <v>11</v>
      </c>
      <c r="E490" s="25" t="s">
        <v>11</v>
      </c>
      <c r="F490" s="25" t="s">
        <v>5284</v>
      </c>
      <c r="G490" s="25" t="s">
        <v>1838</v>
      </c>
      <c r="H490" s="25">
        <v>13539990422</v>
      </c>
      <c r="I490" s="25" t="s">
        <v>1667</v>
      </c>
      <c r="J490" s="25" t="s">
        <v>1721</v>
      </c>
      <c r="K490" s="25" t="s">
        <v>5286</v>
      </c>
      <c r="L490" s="25" t="s">
        <v>1350</v>
      </c>
      <c r="M490" s="25" t="s">
        <v>11</v>
      </c>
      <c r="N490" s="25" t="s">
        <v>11</v>
      </c>
      <c r="O490" s="25" t="s">
        <v>11</v>
      </c>
      <c r="P490" s="25" t="s">
        <v>11</v>
      </c>
      <c r="Q490" s="25" t="s">
        <v>5285</v>
      </c>
      <c r="R490" s="25" t="s">
        <v>11</v>
      </c>
      <c r="S490" s="25" t="s">
        <v>11</v>
      </c>
      <c r="T490" s="25" t="s">
        <v>1697</v>
      </c>
      <c r="U490" s="25" t="s">
        <v>14</v>
      </c>
      <c r="V490" s="25" t="s">
        <v>1688</v>
      </c>
      <c r="W490" s="25" t="s">
        <v>11</v>
      </c>
      <c r="X490" s="25">
        <v>0</v>
      </c>
      <c r="Y490" s="25" t="s">
        <v>11</v>
      </c>
      <c r="Z490" s="25" t="s">
        <v>1664</v>
      </c>
      <c r="AA490" s="25" t="s">
        <v>11</v>
      </c>
      <c r="AB490" s="25" t="s">
        <v>11</v>
      </c>
      <c r="AC490" s="25" t="s">
        <v>11</v>
      </c>
      <c r="AD490" s="25">
        <v>0</v>
      </c>
      <c r="AE490" s="25">
        <v>0</v>
      </c>
      <c r="AF490" s="25">
        <v>50680</v>
      </c>
      <c r="AG490" s="25" t="s">
        <v>5287</v>
      </c>
    </row>
    <row r="491" spans="1:33">
      <c r="A491" s="25" t="s">
        <v>4011</v>
      </c>
      <c r="B491" s="25" t="s">
        <v>4012</v>
      </c>
      <c r="C491" s="25" t="s">
        <v>1661</v>
      </c>
      <c r="D491" s="25" t="s">
        <v>11</v>
      </c>
      <c r="E491" s="25" t="s">
        <v>11</v>
      </c>
      <c r="F491" s="25" t="s">
        <v>11</v>
      </c>
      <c r="G491" s="25" t="s">
        <v>11</v>
      </c>
      <c r="H491" s="25" t="s">
        <v>4013</v>
      </c>
      <c r="I491" s="25" t="s">
        <v>1672</v>
      </c>
      <c r="J491" s="25" t="s">
        <v>1721</v>
      </c>
      <c r="K491" s="25" t="s">
        <v>1955</v>
      </c>
      <c r="L491" s="25" t="s">
        <v>1721</v>
      </c>
      <c r="M491" s="25" t="s">
        <v>11</v>
      </c>
      <c r="N491" s="25" t="s">
        <v>11</v>
      </c>
      <c r="O491" s="25" t="s">
        <v>11</v>
      </c>
      <c r="P491" s="25" t="s">
        <v>11</v>
      </c>
      <c r="Q491" s="25" t="s">
        <v>11</v>
      </c>
      <c r="R491" s="25" t="s">
        <v>11</v>
      </c>
      <c r="S491" s="25" t="s">
        <v>11</v>
      </c>
      <c r="T491" s="25" t="s">
        <v>1804</v>
      </c>
      <c r="U491" s="25" t="s">
        <v>14</v>
      </c>
      <c r="V491" s="25" t="s">
        <v>11</v>
      </c>
      <c r="W491" s="25" t="s">
        <v>11</v>
      </c>
      <c r="X491" s="25">
        <v>0</v>
      </c>
      <c r="Y491" s="25" t="s">
        <v>11</v>
      </c>
      <c r="Z491" s="25" t="s">
        <v>1664</v>
      </c>
      <c r="AA491" s="25" t="s">
        <v>11</v>
      </c>
      <c r="AB491" s="25" t="s">
        <v>11</v>
      </c>
      <c r="AC491" s="25" t="s">
        <v>11</v>
      </c>
      <c r="AD491" s="25">
        <v>0</v>
      </c>
      <c r="AE491" s="25">
        <v>0</v>
      </c>
      <c r="AF491" s="25">
        <v>3316</v>
      </c>
      <c r="AG491" s="25" t="s">
        <v>1162</v>
      </c>
    </row>
    <row r="492" spans="1:33">
      <c r="A492" s="25" t="s">
        <v>2304</v>
      </c>
      <c r="B492" s="25" t="s">
        <v>2305</v>
      </c>
      <c r="C492" s="25" t="s">
        <v>1666</v>
      </c>
      <c r="D492" s="25" t="s">
        <v>11</v>
      </c>
      <c r="E492" s="25" t="s">
        <v>11</v>
      </c>
      <c r="F492" s="25" t="s">
        <v>11</v>
      </c>
      <c r="G492" s="25" t="s">
        <v>11</v>
      </c>
      <c r="H492" s="25" t="s">
        <v>2306</v>
      </c>
      <c r="I492" s="25" t="s">
        <v>1691</v>
      </c>
      <c r="J492" s="25" t="s">
        <v>11</v>
      </c>
      <c r="K492" s="25" t="s">
        <v>2307</v>
      </c>
      <c r="L492" s="25" t="s">
        <v>1721</v>
      </c>
      <c r="M492" s="25" t="s">
        <v>11</v>
      </c>
      <c r="N492" s="25" t="s">
        <v>11</v>
      </c>
      <c r="O492" s="25" t="s">
        <v>11</v>
      </c>
      <c r="P492" s="25" t="s">
        <v>2308</v>
      </c>
      <c r="Q492" s="25" t="s">
        <v>2309</v>
      </c>
      <c r="R492" s="25" t="s">
        <v>11</v>
      </c>
      <c r="S492" s="25" t="s">
        <v>11</v>
      </c>
      <c r="T492" s="25" t="s">
        <v>1726</v>
      </c>
      <c r="U492" s="25" t="s">
        <v>16</v>
      </c>
      <c r="V492" s="25" t="s">
        <v>1688</v>
      </c>
      <c r="W492" s="25" t="s">
        <v>11</v>
      </c>
      <c r="X492" s="25">
        <v>0</v>
      </c>
      <c r="Y492" s="25" t="s">
        <v>11</v>
      </c>
      <c r="Z492" s="25" t="s">
        <v>1664</v>
      </c>
      <c r="AA492" s="25" t="s">
        <v>11</v>
      </c>
      <c r="AB492" s="25" t="s">
        <v>11</v>
      </c>
      <c r="AC492" s="25" t="s">
        <v>11</v>
      </c>
      <c r="AD492" s="25">
        <v>280</v>
      </c>
      <c r="AE492" s="25">
        <v>0</v>
      </c>
      <c r="AF492" s="25">
        <v>18200</v>
      </c>
      <c r="AG492" s="25" t="s">
        <v>5288</v>
      </c>
    </row>
    <row r="493" spans="1:33">
      <c r="A493" s="25" t="s">
        <v>1916</v>
      </c>
      <c r="B493" s="25" t="s">
        <v>1917</v>
      </c>
      <c r="C493" s="25" t="s">
        <v>1666</v>
      </c>
      <c r="D493" s="25" t="s">
        <v>11</v>
      </c>
      <c r="E493" s="25" t="s">
        <v>11</v>
      </c>
      <c r="F493" s="25" t="s">
        <v>11</v>
      </c>
      <c r="G493" s="25" t="s">
        <v>11</v>
      </c>
      <c r="H493" s="25" t="s">
        <v>1918</v>
      </c>
      <c r="I493" s="25" t="s">
        <v>11</v>
      </c>
      <c r="J493" s="25" t="s">
        <v>11</v>
      </c>
      <c r="K493" s="25" t="s">
        <v>11</v>
      </c>
      <c r="L493" s="25" t="s">
        <v>1721</v>
      </c>
      <c r="M493" s="25" t="s">
        <v>11</v>
      </c>
      <c r="N493" s="25" t="s">
        <v>11</v>
      </c>
      <c r="O493" s="25" t="s">
        <v>11</v>
      </c>
      <c r="P493" s="25" t="s">
        <v>11</v>
      </c>
      <c r="Q493" s="25" t="s">
        <v>11</v>
      </c>
      <c r="R493" s="25" t="s">
        <v>11</v>
      </c>
      <c r="S493" s="25" t="s">
        <v>11</v>
      </c>
      <c r="T493" s="25" t="s">
        <v>1726</v>
      </c>
      <c r="U493" s="25" t="s">
        <v>14</v>
      </c>
      <c r="V493" s="25" t="s">
        <v>11</v>
      </c>
      <c r="W493" s="25" t="s">
        <v>11</v>
      </c>
      <c r="X493" s="25">
        <v>0</v>
      </c>
      <c r="Y493" s="25" t="s">
        <v>11</v>
      </c>
      <c r="Z493" s="25" t="s">
        <v>1664</v>
      </c>
      <c r="AA493" s="25" t="s">
        <v>11</v>
      </c>
      <c r="AB493" s="25" t="s">
        <v>11</v>
      </c>
      <c r="AC493" s="25" t="s">
        <v>11</v>
      </c>
      <c r="AD493" s="25">
        <v>0</v>
      </c>
      <c r="AE493" s="25">
        <v>0</v>
      </c>
      <c r="AF493" s="25">
        <v>38151</v>
      </c>
      <c r="AG493" s="25" t="s">
        <v>5289</v>
      </c>
    </row>
    <row r="494" spans="1:33">
      <c r="A494" s="25" t="s">
        <v>3879</v>
      </c>
      <c r="B494" s="25" t="s">
        <v>3880</v>
      </c>
      <c r="C494" s="25" t="s">
        <v>1666</v>
      </c>
      <c r="D494" s="25" t="s">
        <v>11</v>
      </c>
      <c r="E494" s="25" t="s">
        <v>11</v>
      </c>
      <c r="F494" s="25" t="s">
        <v>11</v>
      </c>
      <c r="G494" s="25" t="s">
        <v>11</v>
      </c>
      <c r="H494" s="25" t="s">
        <v>3881</v>
      </c>
      <c r="I494" s="25" t="s">
        <v>1672</v>
      </c>
      <c r="J494" s="25" t="s">
        <v>1721</v>
      </c>
      <c r="K494" s="25" t="s">
        <v>1782</v>
      </c>
      <c r="L494" s="25" t="s">
        <v>1721</v>
      </c>
      <c r="M494" s="25" t="s">
        <v>11</v>
      </c>
      <c r="N494" s="25" t="s">
        <v>11</v>
      </c>
      <c r="O494" s="25" t="s">
        <v>11</v>
      </c>
      <c r="P494" s="25" t="s">
        <v>11</v>
      </c>
      <c r="Q494" s="25" t="s">
        <v>3881</v>
      </c>
      <c r="R494" s="25" t="s">
        <v>11</v>
      </c>
      <c r="S494" s="25" t="s">
        <v>11</v>
      </c>
      <c r="T494" s="25" t="s">
        <v>1726</v>
      </c>
      <c r="U494" s="25" t="s">
        <v>16</v>
      </c>
      <c r="V494" s="25" t="s">
        <v>130</v>
      </c>
      <c r="W494" s="25" t="s">
        <v>11</v>
      </c>
      <c r="X494" s="25">
        <v>0</v>
      </c>
      <c r="Y494" s="25" t="s">
        <v>11</v>
      </c>
      <c r="Z494" s="25" t="s">
        <v>1664</v>
      </c>
      <c r="AA494" s="25" t="s">
        <v>11</v>
      </c>
      <c r="AB494" s="25" t="s">
        <v>11</v>
      </c>
      <c r="AC494" s="25" t="s">
        <v>11</v>
      </c>
      <c r="AD494" s="25">
        <v>280</v>
      </c>
      <c r="AE494" s="25">
        <v>0</v>
      </c>
      <c r="AF494" s="25">
        <v>3316</v>
      </c>
      <c r="AG494" s="25" t="s">
        <v>1738</v>
      </c>
    </row>
    <row r="495" spans="1:33">
      <c r="A495" s="25" t="s">
        <v>2135</v>
      </c>
      <c r="B495" s="25" t="s">
        <v>2136</v>
      </c>
      <c r="C495" s="25" t="s">
        <v>1661</v>
      </c>
      <c r="D495" s="25" t="s">
        <v>11</v>
      </c>
      <c r="E495" s="25" t="s">
        <v>11</v>
      </c>
      <c r="F495" s="25" t="s">
        <v>11</v>
      </c>
      <c r="G495" s="25" t="s">
        <v>11</v>
      </c>
      <c r="H495" s="25" t="s">
        <v>2137</v>
      </c>
      <c r="I495" s="25" t="s">
        <v>11</v>
      </c>
      <c r="J495" s="25" t="s">
        <v>11</v>
      </c>
      <c r="K495" s="25" t="s">
        <v>2050</v>
      </c>
      <c r="L495" s="25" t="s">
        <v>1721</v>
      </c>
      <c r="M495" s="25" t="s">
        <v>11</v>
      </c>
      <c r="N495" s="25" t="s">
        <v>11</v>
      </c>
      <c r="O495" s="25" t="s">
        <v>11</v>
      </c>
      <c r="P495" s="25" t="s">
        <v>11</v>
      </c>
      <c r="Q495" s="25" t="s">
        <v>11</v>
      </c>
      <c r="R495" s="25" t="s">
        <v>11</v>
      </c>
      <c r="S495" s="25" t="s">
        <v>11</v>
      </c>
      <c r="T495" s="25" t="s">
        <v>1742</v>
      </c>
      <c r="U495" s="25" t="s">
        <v>1702</v>
      </c>
      <c r="V495" s="25" t="s">
        <v>11</v>
      </c>
      <c r="W495" s="25" t="s">
        <v>11</v>
      </c>
      <c r="X495" s="25">
        <v>0</v>
      </c>
      <c r="Y495" s="25" t="s">
        <v>11</v>
      </c>
      <c r="Z495" s="25" t="s">
        <v>1664</v>
      </c>
      <c r="AA495" s="25" t="s">
        <v>11</v>
      </c>
      <c r="AB495" s="25" t="s">
        <v>11</v>
      </c>
      <c r="AC495" s="25" t="s">
        <v>11</v>
      </c>
      <c r="AD495" s="25">
        <v>0.12</v>
      </c>
      <c r="AE495" s="25">
        <v>0</v>
      </c>
      <c r="AF495" s="25">
        <v>2388.6</v>
      </c>
      <c r="AG495" s="25" t="s">
        <v>5290</v>
      </c>
    </row>
    <row r="496" spans="1:33">
      <c r="A496" s="25" t="s">
        <v>3570</v>
      </c>
      <c r="B496" s="25" t="s">
        <v>3571</v>
      </c>
      <c r="C496" s="25" t="s">
        <v>1666</v>
      </c>
      <c r="D496" s="25" t="s">
        <v>11</v>
      </c>
      <c r="E496" s="25" t="s">
        <v>11</v>
      </c>
      <c r="F496" s="25" t="s">
        <v>11</v>
      </c>
      <c r="G496" s="25" t="s">
        <v>11</v>
      </c>
      <c r="H496" s="25" t="s">
        <v>3572</v>
      </c>
      <c r="I496" s="25" t="s">
        <v>1695</v>
      </c>
      <c r="J496" s="25" t="s">
        <v>11</v>
      </c>
      <c r="K496" s="25" t="s">
        <v>1683</v>
      </c>
      <c r="L496" s="25" t="s">
        <v>1721</v>
      </c>
      <c r="M496" s="25" t="s">
        <v>11</v>
      </c>
      <c r="N496" s="25" t="s">
        <v>11</v>
      </c>
      <c r="O496" s="25" t="s">
        <v>11</v>
      </c>
      <c r="P496" s="25" t="s">
        <v>11</v>
      </c>
      <c r="Q496" s="25" t="s">
        <v>3572</v>
      </c>
      <c r="R496" s="25" t="s">
        <v>11</v>
      </c>
      <c r="S496" s="25" t="s">
        <v>11</v>
      </c>
      <c r="T496" s="25" t="s">
        <v>3573</v>
      </c>
      <c r="U496" s="25" t="s">
        <v>16</v>
      </c>
      <c r="V496" s="25" t="s">
        <v>11</v>
      </c>
      <c r="W496" s="25" t="s">
        <v>11</v>
      </c>
      <c r="X496" s="25">
        <v>0</v>
      </c>
      <c r="Y496" s="25" t="s">
        <v>11</v>
      </c>
      <c r="Z496" s="25" t="s">
        <v>1664</v>
      </c>
      <c r="AA496" s="25" t="s">
        <v>11</v>
      </c>
      <c r="AB496" s="25" t="s">
        <v>11</v>
      </c>
      <c r="AC496" s="25" t="s">
        <v>11</v>
      </c>
      <c r="AD496" s="25">
        <v>280</v>
      </c>
      <c r="AE496" s="25">
        <v>0</v>
      </c>
      <c r="AF496" s="25">
        <v>3316</v>
      </c>
      <c r="AG496" s="25" t="s">
        <v>1738</v>
      </c>
    </row>
    <row r="497" spans="1:33">
      <c r="A497" s="25" t="s">
        <v>3677</v>
      </c>
      <c r="B497" s="25" t="s">
        <v>3678</v>
      </c>
      <c r="C497" s="25" t="s">
        <v>1661</v>
      </c>
      <c r="D497" s="25" t="s">
        <v>11</v>
      </c>
      <c r="E497" s="25" t="s">
        <v>11</v>
      </c>
      <c r="F497" s="25" t="s">
        <v>3679</v>
      </c>
      <c r="G497" s="25" t="s">
        <v>1671</v>
      </c>
      <c r="H497" s="25" t="s">
        <v>3680</v>
      </c>
      <c r="I497" s="25" t="s">
        <v>1667</v>
      </c>
      <c r="J497" s="25" t="s">
        <v>1721</v>
      </c>
      <c r="K497" s="25" t="s">
        <v>3681</v>
      </c>
      <c r="L497" s="25" t="s">
        <v>1721</v>
      </c>
      <c r="M497" s="25" t="s">
        <v>11</v>
      </c>
      <c r="N497" s="25" t="s">
        <v>11</v>
      </c>
      <c r="O497" s="25" t="s">
        <v>11</v>
      </c>
      <c r="P497" s="25" t="s">
        <v>11</v>
      </c>
      <c r="Q497" s="25" t="s">
        <v>11</v>
      </c>
      <c r="R497" s="25" t="s">
        <v>11</v>
      </c>
      <c r="S497" s="25" t="s">
        <v>11</v>
      </c>
      <c r="T497" s="25" t="s">
        <v>2738</v>
      </c>
      <c r="U497" s="25" t="s">
        <v>1687</v>
      </c>
      <c r="V497" s="25" t="s">
        <v>11</v>
      </c>
      <c r="W497" s="25" t="s">
        <v>11</v>
      </c>
      <c r="X497" s="25">
        <v>0</v>
      </c>
      <c r="Y497" s="25" t="s">
        <v>11</v>
      </c>
      <c r="Z497" s="25" t="s">
        <v>1664</v>
      </c>
      <c r="AA497" s="25" t="s">
        <v>11</v>
      </c>
      <c r="AB497" s="25" t="s">
        <v>11</v>
      </c>
      <c r="AC497" s="25" t="s">
        <v>11</v>
      </c>
      <c r="AD497" s="25">
        <v>0</v>
      </c>
      <c r="AE497" s="25">
        <v>0</v>
      </c>
      <c r="AF497" s="25">
        <v>980</v>
      </c>
      <c r="AG497" s="25" t="s">
        <v>1670</v>
      </c>
    </row>
    <row r="498" spans="1:33">
      <c r="A498" s="25" t="s">
        <v>3527</v>
      </c>
      <c r="B498" s="25" t="s">
        <v>3528</v>
      </c>
      <c r="C498" s="25" t="s">
        <v>1666</v>
      </c>
      <c r="D498" s="25" t="s">
        <v>11</v>
      </c>
      <c r="E498" s="25" t="s">
        <v>11</v>
      </c>
      <c r="F498" s="25" t="s">
        <v>11</v>
      </c>
      <c r="G498" s="25" t="s">
        <v>11</v>
      </c>
      <c r="H498" s="25" t="s">
        <v>3529</v>
      </c>
      <c r="I498" s="25" t="s">
        <v>11</v>
      </c>
      <c r="J498" s="25" t="s">
        <v>11</v>
      </c>
      <c r="K498" s="25" t="s">
        <v>11</v>
      </c>
      <c r="L498" s="25" t="s">
        <v>1721</v>
      </c>
      <c r="M498" s="25" t="s">
        <v>11</v>
      </c>
      <c r="N498" s="25" t="s">
        <v>11</v>
      </c>
      <c r="O498" s="25" t="s">
        <v>11</v>
      </c>
      <c r="P498" s="25" t="s">
        <v>11</v>
      </c>
      <c r="Q498" s="25" t="s">
        <v>11</v>
      </c>
      <c r="R498" s="25" t="s">
        <v>11</v>
      </c>
      <c r="S498" s="25" t="s">
        <v>11</v>
      </c>
      <c r="T498" s="25" t="s">
        <v>1726</v>
      </c>
      <c r="U498" s="25" t="s">
        <v>13</v>
      </c>
      <c r="V498" s="25" t="s">
        <v>11</v>
      </c>
      <c r="W498" s="25" t="s">
        <v>11</v>
      </c>
      <c r="X498" s="25">
        <v>0</v>
      </c>
      <c r="Y498" s="25" t="s">
        <v>11</v>
      </c>
      <c r="Z498" s="25" t="s">
        <v>1664</v>
      </c>
      <c r="AA498" s="25" t="s">
        <v>11</v>
      </c>
      <c r="AB498" s="25" t="s">
        <v>11</v>
      </c>
      <c r="AC498" s="25" t="s">
        <v>11</v>
      </c>
      <c r="AD498" s="25">
        <v>180</v>
      </c>
      <c r="AE498" s="25">
        <v>0</v>
      </c>
      <c r="AF498" s="25">
        <v>2169.17</v>
      </c>
      <c r="AG498" s="25" t="s">
        <v>3530</v>
      </c>
    </row>
    <row r="499" spans="1:33">
      <c r="A499" s="25" t="s">
        <v>3287</v>
      </c>
      <c r="B499" s="25" t="s">
        <v>3288</v>
      </c>
      <c r="C499" s="25" t="s">
        <v>1661</v>
      </c>
      <c r="D499" s="25" t="s">
        <v>11</v>
      </c>
      <c r="E499" s="25" t="s">
        <v>11</v>
      </c>
      <c r="F499" s="25" t="s">
        <v>11</v>
      </c>
      <c r="G499" s="25" t="s">
        <v>11</v>
      </c>
      <c r="H499" s="25" t="s">
        <v>3289</v>
      </c>
      <c r="I499" s="25" t="s">
        <v>11</v>
      </c>
      <c r="J499" s="25" t="s">
        <v>11</v>
      </c>
      <c r="K499" s="25" t="s">
        <v>11</v>
      </c>
      <c r="L499" s="25" t="s">
        <v>1721</v>
      </c>
      <c r="M499" s="25" t="s">
        <v>11</v>
      </c>
      <c r="N499" s="25" t="s">
        <v>11</v>
      </c>
      <c r="O499" s="25" t="s">
        <v>11</v>
      </c>
      <c r="P499" s="25" t="s">
        <v>11</v>
      </c>
      <c r="Q499" s="25" t="s">
        <v>11</v>
      </c>
      <c r="R499" s="25" t="s">
        <v>11</v>
      </c>
      <c r="S499" s="25" t="s">
        <v>11</v>
      </c>
      <c r="T499" s="25" t="s">
        <v>2098</v>
      </c>
      <c r="U499" s="25" t="s">
        <v>18</v>
      </c>
      <c r="V499" s="25" t="s">
        <v>11</v>
      </c>
      <c r="W499" s="25" t="s">
        <v>11</v>
      </c>
      <c r="X499" s="25">
        <v>0</v>
      </c>
      <c r="Y499" s="25" t="s">
        <v>11</v>
      </c>
      <c r="Z499" s="25" t="s">
        <v>1664</v>
      </c>
      <c r="AA499" s="25" t="s">
        <v>11</v>
      </c>
      <c r="AB499" s="25" t="s">
        <v>11</v>
      </c>
      <c r="AC499" s="25" t="s">
        <v>11</v>
      </c>
      <c r="AD499" s="25">
        <v>0</v>
      </c>
      <c r="AE499" s="25">
        <v>0</v>
      </c>
      <c r="AF499" s="25">
        <v>2276.65</v>
      </c>
      <c r="AG499" s="25" t="s">
        <v>3290</v>
      </c>
    </row>
    <row r="500" spans="1:33">
      <c r="A500" s="25" t="s">
        <v>1927</v>
      </c>
      <c r="B500" s="25" t="s">
        <v>1928</v>
      </c>
      <c r="C500" s="25" t="s">
        <v>1666</v>
      </c>
      <c r="D500" s="25" t="s">
        <v>11</v>
      </c>
      <c r="E500" s="25" t="s">
        <v>11</v>
      </c>
      <c r="F500" s="25" t="s">
        <v>1929</v>
      </c>
      <c r="G500" s="25" t="s">
        <v>1690</v>
      </c>
      <c r="H500" s="25" t="s">
        <v>1930</v>
      </c>
      <c r="I500" s="25" t="s">
        <v>1672</v>
      </c>
      <c r="J500" s="25" t="s">
        <v>11</v>
      </c>
      <c r="K500" s="25" t="s">
        <v>1683</v>
      </c>
      <c r="L500" s="25" t="s">
        <v>1350</v>
      </c>
      <c r="M500" s="25" t="s">
        <v>11</v>
      </c>
      <c r="N500" s="25" t="s">
        <v>11</v>
      </c>
      <c r="O500" s="25" t="s">
        <v>11</v>
      </c>
      <c r="P500" s="25" t="s">
        <v>11</v>
      </c>
      <c r="Q500" s="25" t="s">
        <v>1931</v>
      </c>
      <c r="R500" s="25" t="s">
        <v>11</v>
      </c>
      <c r="S500" s="25" t="s">
        <v>11</v>
      </c>
      <c r="T500" s="25" t="s">
        <v>1726</v>
      </c>
      <c r="U500" s="25" t="s">
        <v>16</v>
      </c>
      <c r="V500" s="25" t="s">
        <v>11</v>
      </c>
      <c r="W500" s="25" t="s">
        <v>11</v>
      </c>
      <c r="X500" s="25">
        <v>0</v>
      </c>
      <c r="Y500" s="25" t="s">
        <v>11</v>
      </c>
      <c r="Z500" s="25" t="s">
        <v>1664</v>
      </c>
      <c r="AA500" s="25" t="s">
        <v>11</v>
      </c>
      <c r="AB500" s="25" t="s">
        <v>11</v>
      </c>
      <c r="AC500" s="25" t="s">
        <v>11</v>
      </c>
      <c r="AD500" s="25">
        <v>280</v>
      </c>
      <c r="AE500" s="25">
        <v>0</v>
      </c>
      <c r="AF500" s="25">
        <v>33116</v>
      </c>
      <c r="AG500" s="25" t="s">
        <v>5291</v>
      </c>
    </row>
    <row r="501" spans="1:33">
      <c r="A501" s="25" t="s">
        <v>1876</v>
      </c>
      <c r="B501" s="25" t="s">
        <v>1877</v>
      </c>
      <c r="C501" s="25" t="s">
        <v>1661</v>
      </c>
      <c r="D501" s="25" t="s">
        <v>11</v>
      </c>
      <c r="E501" s="25" t="s">
        <v>11</v>
      </c>
      <c r="F501" s="25" t="s">
        <v>11</v>
      </c>
      <c r="G501" s="25" t="s">
        <v>11</v>
      </c>
      <c r="H501" s="25" t="s">
        <v>1878</v>
      </c>
      <c r="I501" s="25" t="s">
        <v>11</v>
      </c>
      <c r="J501" s="25" t="s">
        <v>11</v>
      </c>
      <c r="K501" s="25" t="s">
        <v>11</v>
      </c>
      <c r="L501" s="25" t="s">
        <v>1721</v>
      </c>
      <c r="M501" s="25" t="s">
        <v>11</v>
      </c>
      <c r="N501" s="25" t="s">
        <v>11</v>
      </c>
      <c r="O501" s="25" t="s">
        <v>11</v>
      </c>
      <c r="P501" s="25" t="s">
        <v>11</v>
      </c>
      <c r="Q501" s="25" t="s">
        <v>11</v>
      </c>
      <c r="R501" s="25" t="s">
        <v>11</v>
      </c>
      <c r="S501" s="25" t="s">
        <v>11</v>
      </c>
      <c r="T501" s="25" t="s">
        <v>1726</v>
      </c>
      <c r="U501" s="25" t="s">
        <v>10</v>
      </c>
      <c r="V501" s="25" t="s">
        <v>11</v>
      </c>
      <c r="W501" s="25" t="s">
        <v>11</v>
      </c>
      <c r="X501" s="25">
        <v>0</v>
      </c>
      <c r="Y501" s="25" t="s">
        <v>11</v>
      </c>
      <c r="Z501" s="25" t="s">
        <v>1664</v>
      </c>
      <c r="AA501" s="25" t="s">
        <v>11</v>
      </c>
      <c r="AB501" s="25" t="s">
        <v>11</v>
      </c>
      <c r="AC501" s="25" t="s">
        <v>11</v>
      </c>
      <c r="AD501" s="25">
        <v>0</v>
      </c>
      <c r="AE501" s="25">
        <v>0</v>
      </c>
      <c r="AF501" s="25">
        <v>19400</v>
      </c>
      <c r="AG501" s="25" t="s">
        <v>5292</v>
      </c>
    </row>
    <row r="502" spans="1:33">
      <c r="A502" s="25" t="s">
        <v>2513</v>
      </c>
      <c r="B502" s="25" t="s">
        <v>2514</v>
      </c>
      <c r="C502" s="25" t="s">
        <v>1666</v>
      </c>
      <c r="D502" s="25" t="s">
        <v>11</v>
      </c>
      <c r="E502" s="25" t="s">
        <v>11</v>
      </c>
      <c r="F502" s="25" t="s">
        <v>2515</v>
      </c>
      <c r="G502" s="25" t="s">
        <v>1693</v>
      </c>
      <c r="H502" s="25" t="s">
        <v>2516</v>
      </c>
      <c r="I502" s="25" t="s">
        <v>1672</v>
      </c>
      <c r="J502" s="25" t="s">
        <v>11</v>
      </c>
      <c r="K502" s="25" t="s">
        <v>1760</v>
      </c>
      <c r="L502" s="25" t="s">
        <v>1721</v>
      </c>
      <c r="M502" s="25" t="s">
        <v>11</v>
      </c>
      <c r="N502" s="25" t="s">
        <v>11</v>
      </c>
      <c r="O502" s="25" t="s">
        <v>11</v>
      </c>
      <c r="P502" s="25" t="s">
        <v>2517</v>
      </c>
      <c r="Q502" s="25" t="s">
        <v>2516</v>
      </c>
      <c r="R502" s="25" t="s">
        <v>11</v>
      </c>
      <c r="S502" s="25" t="s">
        <v>11</v>
      </c>
      <c r="T502" s="25" t="s">
        <v>1742</v>
      </c>
      <c r="U502" s="25" t="s">
        <v>1687</v>
      </c>
      <c r="V502" s="25" t="s">
        <v>11</v>
      </c>
      <c r="W502" s="25" t="s">
        <v>11</v>
      </c>
      <c r="X502" s="25">
        <v>0</v>
      </c>
      <c r="Y502" s="25" t="s">
        <v>11</v>
      </c>
      <c r="Z502" s="25" t="s">
        <v>1664</v>
      </c>
      <c r="AA502" s="25" t="s">
        <v>11</v>
      </c>
      <c r="AB502" s="25" t="s">
        <v>11</v>
      </c>
      <c r="AC502" s="25" t="s">
        <v>11</v>
      </c>
      <c r="AD502" s="25">
        <v>0</v>
      </c>
      <c r="AE502" s="25">
        <v>0</v>
      </c>
      <c r="AF502" s="25">
        <v>720</v>
      </c>
      <c r="AG502" s="25" t="s">
        <v>5180</v>
      </c>
    </row>
    <row r="503" spans="1:33">
      <c r="A503" s="25" t="s">
        <v>2968</v>
      </c>
      <c r="B503" s="25" t="s">
        <v>2969</v>
      </c>
      <c r="C503" s="25" t="s">
        <v>1661</v>
      </c>
      <c r="D503" s="25" t="s">
        <v>11</v>
      </c>
      <c r="E503" s="25" t="s">
        <v>11</v>
      </c>
      <c r="F503" s="25" t="s">
        <v>11</v>
      </c>
      <c r="G503" s="25" t="s">
        <v>11</v>
      </c>
      <c r="H503" s="25" t="s">
        <v>2970</v>
      </c>
      <c r="I503" s="25" t="s">
        <v>11</v>
      </c>
      <c r="J503" s="25" t="s">
        <v>11</v>
      </c>
      <c r="K503" s="25" t="s">
        <v>11</v>
      </c>
      <c r="L503" s="25" t="s">
        <v>1721</v>
      </c>
      <c r="M503" s="25" t="s">
        <v>11</v>
      </c>
      <c r="N503" s="25" t="s">
        <v>11</v>
      </c>
      <c r="O503" s="25" t="s">
        <v>11</v>
      </c>
      <c r="P503" s="25" t="s">
        <v>11</v>
      </c>
      <c r="Q503" s="25" t="s">
        <v>11</v>
      </c>
      <c r="R503" s="25" t="s">
        <v>11</v>
      </c>
      <c r="S503" s="25" t="s">
        <v>11</v>
      </c>
      <c r="T503" s="25" t="s">
        <v>1766</v>
      </c>
      <c r="U503" s="25" t="s">
        <v>12</v>
      </c>
      <c r="V503" s="25" t="s">
        <v>11</v>
      </c>
      <c r="W503" s="25" t="s">
        <v>11</v>
      </c>
      <c r="X503" s="25">
        <v>0</v>
      </c>
      <c r="Y503" s="25" t="s">
        <v>11</v>
      </c>
      <c r="Z503" s="25" t="s">
        <v>1664</v>
      </c>
      <c r="AA503" s="25" t="s">
        <v>11</v>
      </c>
      <c r="AB503" s="25" t="s">
        <v>11</v>
      </c>
      <c r="AC503" s="25" t="s">
        <v>11</v>
      </c>
      <c r="AD503" s="25">
        <v>0</v>
      </c>
      <c r="AE503" s="25">
        <v>0</v>
      </c>
      <c r="AF503" s="25">
        <v>3108.78</v>
      </c>
      <c r="AG503" s="25" t="s">
        <v>5293</v>
      </c>
    </row>
    <row r="504" spans="1:33">
      <c r="A504" s="25" t="s">
        <v>2802</v>
      </c>
      <c r="B504" s="25" t="s">
        <v>2803</v>
      </c>
      <c r="C504" s="25" t="s">
        <v>1661</v>
      </c>
      <c r="D504" s="25" t="s">
        <v>11</v>
      </c>
      <c r="E504" s="25" t="s">
        <v>11</v>
      </c>
      <c r="F504" s="25" t="s">
        <v>11</v>
      </c>
      <c r="G504" s="25" t="s">
        <v>11</v>
      </c>
      <c r="H504" s="25" t="s">
        <v>2804</v>
      </c>
      <c r="I504" s="25" t="s">
        <v>11</v>
      </c>
      <c r="J504" s="25" t="s">
        <v>11</v>
      </c>
      <c r="K504" s="25" t="s">
        <v>11</v>
      </c>
      <c r="L504" s="25" t="s">
        <v>1721</v>
      </c>
      <c r="M504" s="25" t="s">
        <v>11</v>
      </c>
      <c r="N504" s="25" t="s">
        <v>11</v>
      </c>
      <c r="O504" s="25" t="s">
        <v>11</v>
      </c>
      <c r="P504" s="25" t="s">
        <v>11</v>
      </c>
      <c r="Q504" s="25" t="s">
        <v>11</v>
      </c>
      <c r="R504" s="25" t="s">
        <v>11</v>
      </c>
      <c r="S504" s="25" t="s">
        <v>11</v>
      </c>
      <c r="T504" s="25" t="s">
        <v>1726</v>
      </c>
      <c r="U504" s="25" t="s">
        <v>16</v>
      </c>
      <c r="V504" s="25" t="s">
        <v>11</v>
      </c>
      <c r="W504" s="25" t="s">
        <v>11</v>
      </c>
      <c r="X504" s="25">
        <v>0</v>
      </c>
      <c r="Y504" s="25" t="s">
        <v>11</v>
      </c>
      <c r="Z504" s="25" t="s">
        <v>1664</v>
      </c>
      <c r="AA504" s="25" t="s">
        <v>11</v>
      </c>
      <c r="AB504" s="25" t="s">
        <v>11</v>
      </c>
      <c r="AC504" s="25" t="s">
        <v>11</v>
      </c>
      <c r="AD504" s="25">
        <v>840</v>
      </c>
      <c r="AE504" s="25">
        <v>0</v>
      </c>
      <c r="AF504" s="25">
        <v>13488.47</v>
      </c>
      <c r="AG504" s="25" t="s">
        <v>5294</v>
      </c>
    </row>
    <row r="505" spans="1:33">
      <c r="A505" s="25" t="s">
        <v>3426</v>
      </c>
      <c r="B505" s="25" t="s">
        <v>3427</v>
      </c>
      <c r="C505" s="25" t="s">
        <v>1666</v>
      </c>
      <c r="D505" s="25" t="s">
        <v>11</v>
      </c>
      <c r="E505" s="25" t="s">
        <v>11</v>
      </c>
      <c r="F505" s="25" t="s">
        <v>11</v>
      </c>
      <c r="G505" s="25" t="s">
        <v>11</v>
      </c>
      <c r="H505" s="25" t="s">
        <v>3428</v>
      </c>
      <c r="I505" s="25" t="s">
        <v>1695</v>
      </c>
      <c r="J505" s="25" t="s">
        <v>11</v>
      </c>
      <c r="K505" s="25" t="s">
        <v>1760</v>
      </c>
      <c r="L505" s="25" t="s">
        <v>1721</v>
      </c>
      <c r="M505" s="25" t="s">
        <v>11</v>
      </c>
      <c r="N505" s="25" t="s">
        <v>11</v>
      </c>
      <c r="O505" s="25" t="s">
        <v>11</v>
      </c>
      <c r="P505" s="25" t="s">
        <v>11</v>
      </c>
      <c r="Q505" s="25" t="s">
        <v>3428</v>
      </c>
      <c r="R505" s="25" t="s">
        <v>11</v>
      </c>
      <c r="S505" s="25" t="s">
        <v>11</v>
      </c>
      <c r="T505" s="25" t="s">
        <v>3429</v>
      </c>
      <c r="U505" s="25" t="s">
        <v>1686</v>
      </c>
      <c r="V505" s="25" t="s">
        <v>11</v>
      </c>
      <c r="W505" s="25" t="s">
        <v>11</v>
      </c>
      <c r="X505" s="25">
        <v>0</v>
      </c>
      <c r="Y505" s="25" t="s">
        <v>11</v>
      </c>
      <c r="Z505" s="25" t="s">
        <v>1664</v>
      </c>
      <c r="AA505" s="25" t="s">
        <v>11</v>
      </c>
      <c r="AB505" s="25" t="s">
        <v>11</v>
      </c>
      <c r="AC505" s="25" t="s">
        <v>11</v>
      </c>
      <c r="AD505" s="25">
        <v>0</v>
      </c>
      <c r="AE505" s="25">
        <v>0</v>
      </c>
      <c r="AF505" s="25">
        <v>3316</v>
      </c>
      <c r="AG505" s="25" t="s">
        <v>1162</v>
      </c>
    </row>
    <row r="506" spans="1:33">
      <c r="A506" s="25" t="s">
        <v>4030</v>
      </c>
      <c r="B506" s="25" t="s">
        <v>4031</v>
      </c>
      <c r="C506" s="25" t="s">
        <v>1661</v>
      </c>
      <c r="D506" s="25" t="s">
        <v>11</v>
      </c>
      <c r="E506" s="25" t="s">
        <v>11</v>
      </c>
      <c r="F506" s="25" t="s">
        <v>4032</v>
      </c>
      <c r="G506" s="25" t="s">
        <v>1838</v>
      </c>
      <c r="H506" s="25" t="s">
        <v>4033</v>
      </c>
      <c r="I506" s="25" t="s">
        <v>1678</v>
      </c>
      <c r="J506" s="25" t="s">
        <v>11</v>
      </c>
      <c r="K506" s="25" t="s">
        <v>1760</v>
      </c>
      <c r="L506" s="25" t="s">
        <v>1721</v>
      </c>
      <c r="M506" s="25" t="s">
        <v>11</v>
      </c>
      <c r="N506" s="25" t="s">
        <v>11</v>
      </c>
      <c r="O506" s="25" t="s">
        <v>11</v>
      </c>
      <c r="P506" s="25" t="s">
        <v>4034</v>
      </c>
      <c r="Q506" s="25" t="s">
        <v>4033</v>
      </c>
      <c r="R506" s="25" t="s">
        <v>11</v>
      </c>
      <c r="S506" s="25" t="s">
        <v>11</v>
      </c>
      <c r="T506" s="25" t="s">
        <v>1726</v>
      </c>
      <c r="U506" s="25" t="s">
        <v>14</v>
      </c>
      <c r="V506" s="25" t="s">
        <v>11</v>
      </c>
      <c r="W506" s="25" t="s">
        <v>11</v>
      </c>
      <c r="X506" s="25">
        <v>0</v>
      </c>
      <c r="Y506" s="25" t="s">
        <v>11</v>
      </c>
      <c r="Z506" s="25" t="s">
        <v>1664</v>
      </c>
      <c r="AA506" s="25" t="s">
        <v>11</v>
      </c>
      <c r="AB506" s="25" t="s">
        <v>11</v>
      </c>
      <c r="AC506" s="25" t="s">
        <v>11</v>
      </c>
      <c r="AD506" s="25">
        <v>0</v>
      </c>
      <c r="AE506" s="25">
        <v>0</v>
      </c>
      <c r="AF506" s="25">
        <v>2348.83</v>
      </c>
      <c r="AG506" s="25" t="s">
        <v>5054</v>
      </c>
    </row>
    <row r="507" spans="1:33">
      <c r="A507" s="25" t="s">
        <v>3614</v>
      </c>
      <c r="B507" s="25" t="s">
        <v>3615</v>
      </c>
      <c r="C507" s="25" t="s">
        <v>1666</v>
      </c>
      <c r="D507" s="25" t="s">
        <v>11</v>
      </c>
      <c r="E507" s="25" t="s">
        <v>11</v>
      </c>
      <c r="F507" s="25" t="s">
        <v>11</v>
      </c>
      <c r="G507" s="25" t="s">
        <v>11</v>
      </c>
      <c r="H507" s="25" t="s">
        <v>3616</v>
      </c>
      <c r="I507" s="25" t="s">
        <v>1667</v>
      </c>
      <c r="J507" s="25" t="s">
        <v>1721</v>
      </c>
      <c r="K507" s="25" t="s">
        <v>1682</v>
      </c>
      <c r="L507" s="25" t="s">
        <v>1721</v>
      </c>
      <c r="M507" s="25" t="s">
        <v>11</v>
      </c>
      <c r="N507" s="25" t="s">
        <v>11</v>
      </c>
      <c r="O507" s="25" t="s">
        <v>11</v>
      </c>
      <c r="P507" s="25" t="s">
        <v>11</v>
      </c>
      <c r="Q507" s="25" t="s">
        <v>11</v>
      </c>
      <c r="R507" s="25" t="s">
        <v>11</v>
      </c>
      <c r="S507" s="25" t="s">
        <v>11</v>
      </c>
      <c r="T507" s="25" t="s">
        <v>2043</v>
      </c>
      <c r="U507" s="25" t="s">
        <v>10</v>
      </c>
      <c r="V507" s="25" t="s">
        <v>11</v>
      </c>
      <c r="W507" s="25" t="s">
        <v>11</v>
      </c>
      <c r="X507" s="25">
        <v>0</v>
      </c>
      <c r="Y507" s="25" t="s">
        <v>11</v>
      </c>
      <c r="Z507" s="25" t="s">
        <v>1664</v>
      </c>
      <c r="AA507" s="25" t="s">
        <v>11</v>
      </c>
      <c r="AB507" s="25" t="s">
        <v>11</v>
      </c>
      <c r="AC507" s="25" t="s">
        <v>11</v>
      </c>
      <c r="AD507" s="25">
        <v>0</v>
      </c>
      <c r="AE507" s="25">
        <v>0</v>
      </c>
      <c r="AF507" s="25">
        <v>1880</v>
      </c>
      <c r="AG507" s="25" t="s">
        <v>1679</v>
      </c>
    </row>
    <row r="508" spans="1:33">
      <c r="A508" s="25" t="s">
        <v>3440</v>
      </c>
      <c r="B508" s="25" t="s">
        <v>3441</v>
      </c>
      <c r="C508" s="25" t="s">
        <v>1661</v>
      </c>
      <c r="D508" s="25" t="s">
        <v>11</v>
      </c>
      <c r="E508" s="25" t="s">
        <v>11</v>
      </c>
      <c r="F508" s="25" t="s">
        <v>11</v>
      </c>
      <c r="G508" s="25" t="s">
        <v>11</v>
      </c>
      <c r="H508" s="25" t="s">
        <v>3442</v>
      </c>
      <c r="I508" s="25" t="s">
        <v>1691</v>
      </c>
      <c r="J508" s="25" t="s">
        <v>11</v>
      </c>
      <c r="K508" s="25" t="s">
        <v>1683</v>
      </c>
      <c r="L508" s="25" t="s">
        <v>1721</v>
      </c>
      <c r="M508" s="25" t="s">
        <v>11</v>
      </c>
      <c r="N508" s="25" t="s">
        <v>11</v>
      </c>
      <c r="O508" s="25" t="s">
        <v>11</v>
      </c>
      <c r="P508" s="25" t="s">
        <v>11</v>
      </c>
      <c r="Q508" s="25" t="s">
        <v>3442</v>
      </c>
      <c r="R508" s="25" t="s">
        <v>11</v>
      </c>
      <c r="S508" s="25" t="s">
        <v>11</v>
      </c>
      <c r="T508" s="25" t="s">
        <v>1737</v>
      </c>
      <c r="U508" s="25" t="s">
        <v>1669</v>
      </c>
      <c r="V508" s="25" t="s">
        <v>11</v>
      </c>
      <c r="W508" s="25" t="s">
        <v>11</v>
      </c>
      <c r="X508" s="25">
        <v>0</v>
      </c>
      <c r="Y508" s="25" t="s">
        <v>11</v>
      </c>
      <c r="Z508" s="25" t="s">
        <v>1664</v>
      </c>
      <c r="AA508" s="25" t="s">
        <v>11</v>
      </c>
      <c r="AB508" s="25" t="s">
        <v>11</v>
      </c>
      <c r="AC508" s="25" t="s">
        <v>11</v>
      </c>
      <c r="AD508" s="25">
        <v>0</v>
      </c>
      <c r="AE508" s="25">
        <v>0</v>
      </c>
      <c r="AF508" s="25">
        <v>720</v>
      </c>
      <c r="AG508" s="25" t="s">
        <v>5180</v>
      </c>
    </row>
    <row r="509" spans="1:33">
      <c r="A509" s="25" t="s">
        <v>2325</v>
      </c>
      <c r="B509" s="25" t="s">
        <v>2326</v>
      </c>
      <c r="C509" s="25" t="s">
        <v>1661</v>
      </c>
      <c r="D509" s="25" t="s">
        <v>11</v>
      </c>
      <c r="E509" s="25" t="s">
        <v>11</v>
      </c>
      <c r="F509" s="25" t="s">
        <v>11</v>
      </c>
      <c r="G509" s="25" t="s">
        <v>11</v>
      </c>
      <c r="H509" s="25" t="s">
        <v>2327</v>
      </c>
      <c r="I509" s="25" t="s">
        <v>1691</v>
      </c>
      <c r="J509" s="25" t="s">
        <v>11</v>
      </c>
      <c r="K509" s="25" t="s">
        <v>2328</v>
      </c>
      <c r="L509" s="25" t="s">
        <v>1721</v>
      </c>
      <c r="M509" s="25" t="s">
        <v>11</v>
      </c>
      <c r="N509" s="25" t="s">
        <v>11</v>
      </c>
      <c r="O509" s="25" t="s">
        <v>11</v>
      </c>
      <c r="P509" s="25" t="s">
        <v>11</v>
      </c>
      <c r="Q509" s="25" t="s">
        <v>11</v>
      </c>
      <c r="R509" s="25" t="s">
        <v>11</v>
      </c>
      <c r="S509" s="25" t="s">
        <v>11</v>
      </c>
      <c r="T509" s="25" t="s">
        <v>2043</v>
      </c>
      <c r="U509" s="25" t="s">
        <v>13</v>
      </c>
      <c r="V509" s="25" t="s">
        <v>11</v>
      </c>
      <c r="W509" s="25" t="s">
        <v>11</v>
      </c>
      <c r="X509" s="25">
        <v>0</v>
      </c>
      <c r="Y509" s="25" t="s">
        <v>11</v>
      </c>
      <c r="Z509" s="25" t="s">
        <v>1664</v>
      </c>
      <c r="AA509" s="25" t="s">
        <v>11</v>
      </c>
      <c r="AB509" s="25" t="s">
        <v>11</v>
      </c>
      <c r="AC509" s="25" t="s">
        <v>11</v>
      </c>
      <c r="AD509" s="25">
        <v>0</v>
      </c>
      <c r="AE509" s="25">
        <v>0</v>
      </c>
      <c r="AF509" s="25">
        <v>3316</v>
      </c>
      <c r="AG509" s="25" t="s">
        <v>1162</v>
      </c>
    </row>
    <row r="510" spans="1:33">
      <c r="A510" s="25" t="s">
        <v>2499</v>
      </c>
      <c r="B510" s="25" t="s">
        <v>2500</v>
      </c>
      <c r="C510" s="25" t="s">
        <v>1666</v>
      </c>
      <c r="D510" s="25" t="s">
        <v>11</v>
      </c>
      <c r="E510" s="25" t="s">
        <v>11</v>
      </c>
      <c r="F510" s="25" t="s">
        <v>11</v>
      </c>
      <c r="G510" s="25" t="s">
        <v>11</v>
      </c>
      <c r="H510" s="25" t="s">
        <v>2501</v>
      </c>
      <c r="I510" s="25" t="s">
        <v>11</v>
      </c>
      <c r="J510" s="25" t="s">
        <v>11</v>
      </c>
      <c r="K510" s="25" t="s">
        <v>11</v>
      </c>
      <c r="L510" s="25" t="s">
        <v>1721</v>
      </c>
      <c r="M510" s="25" t="s">
        <v>11</v>
      </c>
      <c r="N510" s="25" t="s">
        <v>11</v>
      </c>
      <c r="O510" s="25" t="s">
        <v>11</v>
      </c>
      <c r="P510" s="25" t="s">
        <v>11</v>
      </c>
      <c r="Q510" s="25" t="s">
        <v>11</v>
      </c>
      <c r="R510" s="25" t="s">
        <v>11</v>
      </c>
      <c r="S510" s="25" t="s">
        <v>11</v>
      </c>
      <c r="T510" s="25" t="s">
        <v>1726</v>
      </c>
      <c r="U510" s="25" t="s">
        <v>13</v>
      </c>
      <c r="V510" s="25" t="s">
        <v>11</v>
      </c>
      <c r="W510" s="25" t="s">
        <v>11</v>
      </c>
      <c r="X510" s="25">
        <v>0</v>
      </c>
      <c r="Y510" s="25" t="s">
        <v>11</v>
      </c>
      <c r="Z510" s="25" t="s">
        <v>1664</v>
      </c>
      <c r="AA510" s="25" t="s">
        <v>11</v>
      </c>
      <c r="AB510" s="25" t="s">
        <v>11</v>
      </c>
      <c r="AC510" s="25" t="s">
        <v>11</v>
      </c>
      <c r="AD510" s="25">
        <v>0</v>
      </c>
      <c r="AE510" s="25">
        <v>0</v>
      </c>
      <c r="AF510" s="25">
        <v>2665.38</v>
      </c>
      <c r="AG510" s="25" t="s">
        <v>2502</v>
      </c>
    </row>
    <row r="511" spans="1:33">
      <c r="A511" s="25" t="s">
        <v>2837</v>
      </c>
      <c r="B511" s="25" t="s">
        <v>2838</v>
      </c>
      <c r="C511" s="25" t="s">
        <v>1661</v>
      </c>
      <c r="D511" s="25" t="s">
        <v>11</v>
      </c>
      <c r="E511" s="25" t="s">
        <v>11</v>
      </c>
      <c r="F511" s="25" t="s">
        <v>11</v>
      </c>
      <c r="G511" s="25" t="s">
        <v>11</v>
      </c>
      <c r="H511" s="25" t="s">
        <v>2839</v>
      </c>
      <c r="I511" s="25" t="s">
        <v>1672</v>
      </c>
      <c r="J511" s="25" t="s">
        <v>1721</v>
      </c>
      <c r="K511" s="25" t="s">
        <v>1971</v>
      </c>
      <c r="L511" s="25" t="s">
        <v>1721</v>
      </c>
      <c r="M511" s="25" t="s">
        <v>11</v>
      </c>
      <c r="N511" s="25" t="s">
        <v>11</v>
      </c>
      <c r="O511" s="25" t="s">
        <v>11</v>
      </c>
      <c r="P511" s="25" t="s">
        <v>11</v>
      </c>
      <c r="Q511" s="25" t="s">
        <v>11</v>
      </c>
      <c r="R511" s="25" t="s">
        <v>11</v>
      </c>
      <c r="S511" s="25" t="s">
        <v>11</v>
      </c>
      <c r="T511" s="25" t="s">
        <v>1726</v>
      </c>
      <c r="U511" s="25" t="s">
        <v>10</v>
      </c>
      <c r="V511" s="25" t="s">
        <v>11</v>
      </c>
      <c r="W511" s="25" t="s">
        <v>11</v>
      </c>
      <c r="X511" s="25">
        <v>0</v>
      </c>
      <c r="Y511" s="25" t="s">
        <v>11</v>
      </c>
      <c r="Z511" s="25" t="s">
        <v>1664</v>
      </c>
      <c r="AA511" s="25" t="s">
        <v>11</v>
      </c>
      <c r="AB511" s="25" t="s">
        <v>11</v>
      </c>
      <c r="AC511" s="25" t="s">
        <v>11</v>
      </c>
      <c r="AD511" s="25">
        <v>0</v>
      </c>
      <c r="AE511" s="25">
        <v>0</v>
      </c>
      <c r="AF511" s="25">
        <v>3316</v>
      </c>
      <c r="AG511" s="25" t="s">
        <v>1162</v>
      </c>
    </row>
    <row r="512" spans="1:33">
      <c r="A512" s="25" t="s">
        <v>3377</v>
      </c>
      <c r="B512" s="25" t="s">
        <v>3378</v>
      </c>
      <c r="C512" s="25" t="s">
        <v>1666</v>
      </c>
      <c r="D512" s="25" t="s">
        <v>11</v>
      </c>
      <c r="E512" s="25" t="s">
        <v>11</v>
      </c>
      <c r="F512" s="25" t="s">
        <v>11</v>
      </c>
      <c r="G512" s="25" t="s">
        <v>11</v>
      </c>
      <c r="H512" s="25" t="s">
        <v>3379</v>
      </c>
      <c r="I512" s="25" t="s">
        <v>11</v>
      </c>
      <c r="J512" s="25" t="s">
        <v>11</v>
      </c>
      <c r="K512" s="25" t="s">
        <v>11</v>
      </c>
      <c r="L512" s="25" t="s">
        <v>1721</v>
      </c>
      <c r="M512" s="25" t="s">
        <v>11</v>
      </c>
      <c r="N512" s="25" t="s">
        <v>11</v>
      </c>
      <c r="O512" s="25" t="s">
        <v>11</v>
      </c>
      <c r="P512" s="25" t="s">
        <v>11</v>
      </c>
      <c r="Q512" s="25" t="s">
        <v>11</v>
      </c>
      <c r="R512" s="25" t="s">
        <v>11</v>
      </c>
      <c r="S512" s="25" t="s">
        <v>11</v>
      </c>
      <c r="T512" s="25" t="s">
        <v>1778</v>
      </c>
      <c r="U512" s="25" t="s">
        <v>13</v>
      </c>
      <c r="V512" s="25" t="s">
        <v>11</v>
      </c>
      <c r="W512" s="25" t="s">
        <v>11</v>
      </c>
      <c r="X512" s="25">
        <v>0</v>
      </c>
      <c r="Y512" s="25" t="s">
        <v>11</v>
      </c>
      <c r="Z512" s="25" t="s">
        <v>1664</v>
      </c>
      <c r="AA512" s="25" t="s">
        <v>11</v>
      </c>
      <c r="AB512" s="25" t="s">
        <v>11</v>
      </c>
      <c r="AC512" s="25" t="s">
        <v>11</v>
      </c>
      <c r="AD512" s="25">
        <v>0</v>
      </c>
      <c r="AE512" s="25">
        <v>0</v>
      </c>
      <c r="AF512" s="25">
        <v>0</v>
      </c>
      <c r="AG512" s="25" t="s">
        <v>7</v>
      </c>
    </row>
    <row r="513" spans="1:33">
      <c r="A513" s="25" t="s">
        <v>3181</v>
      </c>
      <c r="B513" s="25" t="s">
        <v>3182</v>
      </c>
      <c r="C513" s="25" t="s">
        <v>1666</v>
      </c>
      <c r="D513" s="25" t="s">
        <v>11</v>
      </c>
      <c r="E513" s="25" t="s">
        <v>11</v>
      </c>
      <c r="F513" s="25" t="s">
        <v>3183</v>
      </c>
      <c r="G513" s="25" t="s">
        <v>1690</v>
      </c>
      <c r="H513" s="25" t="s">
        <v>3184</v>
      </c>
      <c r="I513" s="25" t="s">
        <v>1695</v>
      </c>
      <c r="J513" s="25" t="s">
        <v>11</v>
      </c>
      <c r="K513" s="25" t="s">
        <v>1922</v>
      </c>
      <c r="L513" s="25" t="s">
        <v>1721</v>
      </c>
      <c r="M513" s="25" t="s">
        <v>11</v>
      </c>
      <c r="N513" s="25" t="s">
        <v>11</v>
      </c>
      <c r="O513" s="25" t="s">
        <v>11</v>
      </c>
      <c r="P513" s="25" t="s">
        <v>11</v>
      </c>
      <c r="Q513" s="25" t="s">
        <v>3184</v>
      </c>
      <c r="R513" s="25" t="s">
        <v>11</v>
      </c>
      <c r="S513" s="25" t="s">
        <v>11</v>
      </c>
      <c r="T513" s="25" t="s">
        <v>1726</v>
      </c>
      <c r="U513" s="25" t="s">
        <v>16</v>
      </c>
      <c r="V513" s="25" t="s">
        <v>11</v>
      </c>
      <c r="W513" s="25" t="s">
        <v>11</v>
      </c>
      <c r="X513" s="25">
        <v>0</v>
      </c>
      <c r="Y513" s="25" t="s">
        <v>11</v>
      </c>
      <c r="Z513" s="25" t="s">
        <v>1664</v>
      </c>
      <c r="AA513" s="25" t="s">
        <v>11</v>
      </c>
      <c r="AB513" s="25" t="s">
        <v>11</v>
      </c>
      <c r="AC513" s="25" t="s">
        <v>11</v>
      </c>
      <c r="AD513" s="25">
        <v>840</v>
      </c>
      <c r="AE513" s="25">
        <v>0</v>
      </c>
      <c r="AF513" s="25">
        <v>3316</v>
      </c>
      <c r="AG513" s="25" t="s">
        <v>3185</v>
      </c>
    </row>
    <row r="514" spans="1:33">
      <c r="A514" s="25" t="s">
        <v>2805</v>
      </c>
      <c r="B514" s="25" t="s">
        <v>2806</v>
      </c>
      <c r="C514" s="25" t="s">
        <v>1661</v>
      </c>
      <c r="D514" s="25" t="s">
        <v>11</v>
      </c>
      <c r="E514" s="25" t="s">
        <v>11</v>
      </c>
      <c r="F514" s="25" t="s">
        <v>11</v>
      </c>
      <c r="G514" s="25" t="s">
        <v>11</v>
      </c>
      <c r="H514" s="25" t="s">
        <v>2807</v>
      </c>
      <c r="I514" s="25" t="s">
        <v>1672</v>
      </c>
      <c r="J514" s="25" t="s">
        <v>1721</v>
      </c>
      <c r="K514" s="25" t="s">
        <v>1782</v>
      </c>
      <c r="L514" s="25" t="s">
        <v>1721</v>
      </c>
      <c r="M514" s="25" t="s">
        <v>11</v>
      </c>
      <c r="N514" s="25" t="s">
        <v>11</v>
      </c>
      <c r="O514" s="25" t="s">
        <v>11</v>
      </c>
      <c r="P514" s="25" t="s">
        <v>11</v>
      </c>
      <c r="Q514" s="25" t="s">
        <v>11</v>
      </c>
      <c r="R514" s="25" t="s">
        <v>11</v>
      </c>
      <c r="S514" s="25" t="s">
        <v>11</v>
      </c>
      <c r="T514" s="25" t="s">
        <v>1766</v>
      </c>
      <c r="U514" s="25" t="s">
        <v>10</v>
      </c>
      <c r="V514" s="25" t="s">
        <v>11</v>
      </c>
      <c r="W514" s="25" t="s">
        <v>11</v>
      </c>
      <c r="X514" s="25">
        <v>0</v>
      </c>
      <c r="Y514" s="25" t="s">
        <v>11</v>
      </c>
      <c r="Z514" s="25" t="s">
        <v>1664</v>
      </c>
      <c r="AA514" s="25" t="s">
        <v>11</v>
      </c>
      <c r="AB514" s="25" t="s">
        <v>11</v>
      </c>
      <c r="AC514" s="25" t="s">
        <v>11</v>
      </c>
      <c r="AD514" s="25">
        <v>0</v>
      </c>
      <c r="AE514" s="25">
        <v>0</v>
      </c>
      <c r="AF514" s="25">
        <v>3316</v>
      </c>
      <c r="AG514" s="25" t="s">
        <v>1162</v>
      </c>
    </row>
    <row r="515" spans="1:33">
      <c r="A515" s="25" t="s">
        <v>3816</v>
      </c>
      <c r="B515" s="25" t="s">
        <v>3817</v>
      </c>
      <c r="C515" s="25" t="s">
        <v>1661</v>
      </c>
      <c r="D515" s="25" t="s">
        <v>11</v>
      </c>
      <c r="E515" s="25" t="s">
        <v>11</v>
      </c>
      <c r="F515" s="25" t="s">
        <v>11</v>
      </c>
      <c r="G515" s="25" t="s">
        <v>11</v>
      </c>
      <c r="H515" s="25" t="s">
        <v>3818</v>
      </c>
      <c r="I515" s="25" t="s">
        <v>11</v>
      </c>
      <c r="J515" s="25" t="s">
        <v>11</v>
      </c>
      <c r="K515" s="25" t="s">
        <v>11</v>
      </c>
      <c r="L515" s="25" t="s">
        <v>1721</v>
      </c>
      <c r="M515" s="25" t="s">
        <v>11</v>
      </c>
      <c r="N515" s="25" t="s">
        <v>11</v>
      </c>
      <c r="O515" s="25" t="s">
        <v>11</v>
      </c>
      <c r="P515" s="25" t="s">
        <v>11</v>
      </c>
      <c r="Q515" s="25" t="s">
        <v>11</v>
      </c>
      <c r="R515" s="25" t="s">
        <v>11</v>
      </c>
      <c r="S515" s="25" t="s">
        <v>11</v>
      </c>
      <c r="T515" s="25" t="s">
        <v>3810</v>
      </c>
      <c r="U515" s="25" t="s">
        <v>17</v>
      </c>
      <c r="V515" s="25" t="s">
        <v>11</v>
      </c>
      <c r="W515" s="25" t="s">
        <v>11</v>
      </c>
      <c r="X515" s="25">
        <v>0</v>
      </c>
      <c r="Y515" s="25" t="s">
        <v>11</v>
      </c>
      <c r="Z515" s="25" t="s">
        <v>1664</v>
      </c>
      <c r="AA515" s="25" t="s">
        <v>11</v>
      </c>
      <c r="AB515" s="25" t="s">
        <v>11</v>
      </c>
      <c r="AC515" s="25" t="s">
        <v>11</v>
      </c>
      <c r="AD515" s="25">
        <v>0</v>
      </c>
      <c r="AE515" s="25">
        <v>0</v>
      </c>
      <c r="AF515" s="25">
        <v>4734.46</v>
      </c>
      <c r="AG515" s="25" t="s">
        <v>3819</v>
      </c>
    </row>
    <row r="516" spans="1:33">
      <c r="A516" s="25" t="s">
        <v>2961</v>
      </c>
      <c r="B516" s="25" t="s">
        <v>2962</v>
      </c>
      <c r="C516" s="25" t="s">
        <v>1661</v>
      </c>
      <c r="D516" s="25" t="s">
        <v>11</v>
      </c>
      <c r="E516" s="25" t="s">
        <v>11</v>
      </c>
      <c r="F516" s="25" t="s">
        <v>2963</v>
      </c>
      <c r="G516" s="25" t="s">
        <v>116</v>
      </c>
      <c r="H516" s="25" t="s">
        <v>2964</v>
      </c>
      <c r="I516" s="25" t="s">
        <v>1695</v>
      </c>
      <c r="J516" s="25" t="s">
        <v>11</v>
      </c>
      <c r="K516" s="25" t="s">
        <v>1683</v>
      </c>
      <c r="L516" s="25" t="s">
        <v>1721</v>
      </c>
      <c r="M516" s="25" t="s">
        <v>11</v>
      </c>
      <c r="N516" s="25" t="s">
        <v>11</v>
      </c>
      <c r="O516" s="25" t="s">
        <v>11</v>
      </c>
      <c r="P516" s="25" t="s">
        <v>11</v>
      </c>
      <c r="Q516" s="25" t="s">
        <v>2964</v>
      </c>
      <c r="R516" s="25" t="s">
        <v>11</v>
      </c>
      <c r="S516" s="25" t="s">
        <v>11</v>
      </c>
      <c r="T516" s="25" t="s">
        <v>1726</v>
      </c>
      <c r="U516" s="25" t="s">
        <v>12</v>
      </c>
      <c r="V516" s="25" t="s">
        <v>11</v>
      </c>
      <c r="W516" s="25" t="s">
        <v>11</v>
      </c>
      <c r="X516" s="25">
        <v>0</v>
      </c>
      <c r="Y516" s="25" t="s">
        <v>11</v>
      </c>
      <c r="Z516" s="25" t="s">
        <v>1664</v>
      </c>
      <c r="AA516" s="25" t="s">
        <v>11</v>
      </c>
      <c r="AB516" s="25" t="s">
        <v>11</v>
      </c>
      <c r="AC516" s="25" t="s">
        <v>11</v>
      </c>
      <c r="AD516" s="25">
        <v>560</v>
      </c>
      <c r="AE516" s="25">
        <v>0</v>
      </c>
      <c r="AF516" s="25">
        <v>3039.67</v>
      </c>
      <c r="AG516" s="25" t="s">
        <v>3315</v>
      </c>
    </row>
    <row r="517" spans="1:33">
      <c r="A517" s="25" t="s">
        <v>2958</v>
      </c>
      <c r="B517" s="25" t="s">
        <v>2959</v>
      </c>
      <c r="C517" s="25" t="s">
        <v>1666</v>
      </c>
      <c r="D517" s="25" t="s">
        <v>11</v>
      </c>
      <c r="E517" s="25" t="s">
        <v>11</v>
      </c>
      <c r="F517" s="25" t="s">
        <v>11</v>
      </c>
      <c r="G517" s="25" t="s">
        <v>11</v>
      </c>
      <c r="H517" s="25" t="s">
        <v>2960</v>
      </c>
      <c r="I517" s="25" t="s">
        <v>11</v>
      </c>
      <c r="J517" s="25" t="s">
        <v>11</v>
      </c>
      <c r="K517" s="25" t="s">
        <v>11</v>
      </c>
      <c r="L517" s="25" t="s">
        <v>1721</v>
      </c>
      <c r="M517" s="25" t="s">
        <v>11</v>
      </c>
      <c r="N517" s="25" t="s">
        <v>11</v>
      </c>
      <c r="O517" s="25" t="s">
        <v>11</v>
      </c>
      <c r="P517" s="25" t="s">
        <v>11</v>
      </c>
      <c r="Q517" s="25" t="s">
        <v>11</v>
      </c>
      <c r="R517" s="25" t="s">
        <v>11</v>
      </c>
      <c r="S517" s="25" t="s">
        <v>11</v>
      </c>
      <c r="T517" s="25" t="s">
        <v>2578</v>
      </c>
      <c r="U517" s="25" t="s">
        <v>15</v>
      </c>
      <c r="V517" s="25" t="s">
        <v>11</v>
      </c>
      <c r="W517" s="25" t="s">
        <v>11</v>
      </c>
      <c r="X517" s="25">
        <v>0</v>
      </c>
      <c r="Y517" s="25" t="s">
        <v>11</v>
      </c>
      <c r="Z517" s="25" t="s">
        <v>1809</v>
      </c>
      <c r="AA517" s="25" t="s">
        <v>2033</v>
      </c>
      <c r="AB517" s="25" t="s">
        <v>2051</v>
      </c>
      <c r="AC517" s="25" t="s">
        <v>11</v>
      </c>
      <c r="AD517" s="25">
        <v>0</v>
      </c>
      <c r="AE517" s="25">
        <v>0</v>
      </c>
      <c r="AF517" s="25">
        <v>0</v>
      </c>
      <c r="AG517" s="25" t="s">
        <v>7</v>
      </c>
    </row>
    <row r="518" spans="1:33">
      <c r="A518" s="25" t="s">
        <v>2614</v>
      </c>
      <c r="B518" s="25" t="s">
        <v>2615</v>
      </c>
      <c r="C518" s="25" t="s">
        <v>1666</v>
      </c>
      <c r="D518" s="25" t="s">
        <v>11</v>
      </c>
      <c r="E518" s="25" t="s">
        <v>11</v>
      </c>
      <c r="F518" s="25" t="s">
        <v>2616</v>
      </c>
      <c r="G518" s="25" t="s">
        <v>1730</v>
      </c>
      <c r="H518" s="25" t="s">
        <v>2617</v>
      </c>
      <c r="I518" s="25" t="s">
        <v>1672</v>
      </c>
      <c r="J518" s="25" t="s">
        <v>1721</v>
      </c>
      <c r="K518" s="25" t="s">
        <v>1782</v>
      </c>
      <c r="L518" s="25" t="s">
        <v>1721</v>
      </c>
      <c r="M518" s="25" t="s">
        <v>11</v>
      </c>
      <c r="N518" s="25" t="s">
        <v>11</v>
      </c>
      <c r="O518" s="25" t="s">
        <v>2618</v>
      </c>
      <c r="P518" s="25" t="s">
        <v>11</v>
      </c>
      <c r="Q518" s="25" t="s">
        <v>2617</v>
      </c>
      <c r="R518" s="25" t="s">
        <v>11</v>
      </c>
      <c r="S518" s="25" t="s">
        <v>11</v>
      </c>
      <c r="T518" s="25" t="s">
        <v>1726</v>
      </c>
      <c r="U518" s="25" t="s">
        <v>16</v>
      </c>
      <c r="V518" s="25" t="s">
        <v>116</v>
      </c>
      <c r="W518" s="25" t="s">
        <v>11</v>
      </c>
      <c r="X518" s="25">
        <v>0</v>
      </c>
      <c r="Y518" s="25" t="s">
        <v>11</v>
      </c>
      <c r="Z518" s="25" t="s">
        <v>1664</v>
      </c>
      <c r="AA518" s="25" t="s">
        <v>11</v>
      </c>
      <c r="AB518" s="25" t="s">
        <v>11</v>
      </c>
      <c r="AC518" s="25" t="s">
        <v>11</v>
      </c>
      <c r="AD518" s="25">
        <v>0</v>
      </c>
      <c r="AE518" s="25">
        <v>0</v>
      </c>
      <c r="AF518" s="25">
        <v>3316</v>
      </c>
      <c r="AG518" s="25" t="s">
        <v>1162</v>
      </c>
    </row>
    <row r="519" spans="1:33">
      <c r="A519" s="25" t="s">
        <v>2075</v>
      </c>
      <c r="B519" s="25" t="s">
        <v>2076</v>
      </c>
      <c r="C519" s="25" t="s">
        <v>1666</v>
      </c>
      <c r="D519" s="25" t="s">
        <v>11</v>
      </c>
      <c r="E519" s="25" t="s">
        <v>11</v>
      </c>
      <c r="F519" s="25" t="s">
        <v>11</v>
      </c>
      <c r="G519" s="25" t="s">
        <v>11</v>
      </c>
      <c r="H519" s="25" t="s">
        <v>2077</v>
      </c>
      <c r="I519" s="25" t="s">
        <v>1691</v>
      </c>
      <c r="J519" s="25" t="s">
        <v>11</v>
      </c>
      <c r="K519" s="25" t="s">
        <v>1683</v>
      </c>
      <c r="L519" s="25" t="s">
        <v>1721</v>
      </c>
      <c r="M519" s="25" t="s">
        <v>11</v>
      </c>
      <c r="N519" s="25" t="s">
        <v>11</v>
      </c>
      <c r="O519" s="25" t="s">
        <v>2077</v>
      </c>
      <c r="P519" s="25" t="s">
        <v>11</v>
      </c>
      <c r="Q519" s="25" t="s">
        <v>11</v>
      </c>
      <c r="R519" s="25" t="s">
        <v>11</v>
      </c>
      <c r="S519" s="25" t="s">
        <v>11</v>
      </c>
      <c r="T519" s="25" t="s">
        <v>1726</v>
      </c>
      <c r="U519" s="25" t="s">
        <v>13</v>
      </c>
      <c r="V519" s="25" t="s">
        <v>11</v>
      </c>
      <c r="W519" s="25" t="s">
        <v>11</v>
      </c>
      <c r="X519" s="25">
        <v>0</v>
      </c>
      <c r="Y519" s="25" t="s">
        <v>11</v>
      </c>
      <c r="Z519" s="25" t="s">
        <v>1664</v>
      </c>
      <c r="AA519" s="25" t="s">
        <v>11</v>
      </c>
      <c r="AB519" s="25" t="s">
        <v>11</v>
      </c>
      <c r="AC519" s="25" t="s">
        <v>11</v>
      </c>
      <c r="AD519" s="25">
        <v>0</v>
      </c>
      <c r="AE519" s="25">
        <v>0</v>
      </c>
      <c r="AF519" s="25">
        <v>3316</v>
      </c>
      <c r="AG519" s="25" t="s">
        <v>1162</v>
      </c>
    </row>
    <row r="520" spans="1:33">
      <c r="A520" s="25" t="s">
        <v>1824</v>
      </c>
      <c r="B520" s="25" t="s">
        <v>1825</v>
      </c>
      <c r="C520" s="25" t="s">
        <v>11</v>
      </c>
      <c r="D520" s="25" t="s">
        <v>11</v>
      </c>
      <c r="E520" s="25" t="s">
        <v>11</v>
      </c>
      <c r="F520" s="25" t="s">
        <v>11</v>
      </c>
      <c r="G520" s="25" t="s">
        <v>11</v>
      </c>
      <c r="H520" s="25" t="s">
        <v>1826</v>
      </c>
      <c r="I520" s="25" t="s">
        <v>1667</v>
      </c>
      <c r="J520" s="25" t="s">
        <v>1721</v>
      </c>
      <c r="K520" s="25" t="s">
        <v>1662</v>
      </c>
      <c r="L520" s="25" t="s">
        <v>5295</v>
      </c>
      <c r="M520" s="25" t="s">
        <v>11</v>
      </c>
      <c r="N520" s="25" t="s">
        <v>11</v>
      </c>
      <c r="O520" s="25" t="s">
        <v>11</v>
      </c>
      <c r="P520" s="25" t="s">
        <v>11</v>
      </c>
      <c r="Q520" s="25" t="s">
        <v>11</v>
      </c>
      <c r="R520" s="25" t="s">
        <v>11</v>
      </c>
      <c r="S520" s="25" t="s">
        <v>11</v>
      </c>
      <c r="T520" s="25" t="s">
        <v>1755</v>
      </c>
      <c r="U520" s="25" t="s">
        <v>1669</v>
      </c>
      <c r="V520" s="25" t="s">
        <v>11</v>
      </c>
      <c r="W520" s="25" t="s">
        <v>11</v>
      </c>
      <c r="X520" s="25">
        <v>0</v>
      </c>
      <c r="Y520" s="25" t="s">
        <v>11</v>
      </c>
      <c r="Z520" s="25" t="s">
        <v>1664</v>
      </c>
      <c r="AA520" s="25" t="s">
        <v>11</v>
      </c>
      <c r="AB520" s="25" t="s">
        <v>11</v>
      </c>
      <c r="AC520" s="25" t="s">
        <v>11</v>
      </c>
      <c r="AD520" s="25">
        <v>230</v>
      </c>
      <c r="AE520" s="25">
        <v>0</v>
      </c>
      <c r="AF520" s="25">
        <v>980</v>
      </c>
      <c r="AG520" s="25" t="s">
        <v>1674</v>
      </c>
    </row>
    <row r="521" spans="1:33">
      <c r="A521" s="25" t="s">
        <v>3486</v>
      </c>
      <c r="B521" s="25" t="s">
        <v>3487</v>
      </c>
      <c r="C521" s="25" t="s">
        <v>1666</v>
      </c>
      <c r="D521" s="25" t="s">
        <v>11</v>
      </c>
      <c r="E521" s="25" t="s">
        <v>11</v>
      </c>
      <c r="F521" s="25" t="s">
        <v>11</v>
      </c>
      <c r="G521" s="25" t="s">
        <v>11</v>
      </c>
      <c r="H521" s="25" t="s">
        <v>3488</v>
      </c>
      <c r="I521" s="25" t="s">
        <v>1691</v>
      </c>
      <c r="J521" s="25" t="s">
        <v>11</v>
      </c>
      <c r="K521" s="25" t="s">
        <v>1683</v>
      </c>
      <c r="L521" s="25" t="s">
        <v>1721</v>
      </c>
      <c r="M521" s="25" t="s">
        <v>11</v>
      </c>
      <c r="N521" s="25" t="s">
        <v>11</v>
      </c>
      <c r="O521" s="25" t="s">
        <v>11</v>
      </c>
      <c r="P521" s="25" t="s">
        <v>11</v>
      </c>
      <c r="Q521" s="25" t="s">
        <v>3488</v>
      </c>
      <c r="R521" s="25" t="s">
        <v>11</v>
      </c>
      <c r="S521" s="25" t="s">
        <v>11</v>
      </c>
      <c r="T521" s="25" t="s">
        <v>2883</v>
      </c>
      <c r="U521" s="25" t="s">
        <v>1669</v>
      </c>
      <c r="V521" s="25" t="s">
        <v>11</v>
      </c>
      <c r="W521" s="25" t="s">
        <v>11</v>
      </c>
      <c r="X521" s="25">
        <v>0</v>
      </c>
      <c r="Y521" s="25" t="s">
        <v>11</v>
      </c>
      <c r="Z521" s="25" t="s">
        <v>1664</v>
      </c>
      <c r="AA521" s="25" t="s">
        <v>11</v>
      </c>
      <c r="AB521" s="25" t="s">
        <v>11</v>
      </c>
      <c r="AC521" s="25" t="s">
        <v>11</v>
      </c>
      <c r="AD521" s="25">
        <v>230</v>
      </c>
      <c r="AE521" s="25">
        <v>0</v>
      </c>
      <c r="AF521" s="25">
        <v>960</v>
      </c>
      <c r="AG521" s="25" t="s">
        <v>2260</v>
      </c>
    </row>
    <row r="522" spans="1:33">
      <c r="A522" s="25" t="s">
        <v>2234</v>
      </c>
      <c r="B522" s="25" t="s">
        <v>2235</v>
      </c>
      <c r="C522" s="25" t="s">
        <v>1666</v>
      </c>
      <c r="D522" s="25" t="s">
        <v>11</v>
      </c>
      <c r="E522" s="25" t="s">
        <v>11</v>
      </c>
      <c r="F522" s="25" t="s">
        <v>2236</v>
      </c>
      <c r="G522" s="25" t="s">
        <v>1751</v>
      </c>
      <c r="H522" s="25" t="s">
        <v>2237</v>
      </c>
      <c r="I522" s="25" t="s">
        <v>1691</v>
      </c>
      <c r="J522" s="25" t="s">
        <v>11</v>
      </c>
      <c r="K522" s="25" t="s">
        <v>1760</v>
      </c>
      <c r="L522" s="25" t="s">
        <v>1721</v>
      </c>
      <c r="M522" s="25" t="s">
        <v>11</v>
      </c>
      <c r="N522" s="25" t="s">
        <v>2238</v>
      </c>
      <c r="O522" s="25" t="s">
        <v>2239</v>
      </c>
      <c r="P522" s="25" t="s">
        <v>2240</v>
      </c>
      <c r="Q522" s="25" t="s">
        <v>2237</v>
      </c>
      <c r="R522" s="25" t="s">
        <v>11</v>
      </c>
      <c r="S522" s="25" t="s">
        <v>11</v>
      </c>
      <c r="T522" s="25" t="s">
        <v>2241</v>
      </c>
      <c r="U522" s="25" t="s">
        <v>1669</v>
      </c>
      <c r="V522" s="25" t="s">
        <v>11</v>
      </c>
      <c r="W522" s="25" t="s">
        <v>11</v>
      </c>
      <c r="X522" s="25">
        <v>0</v>
      </c>
      <c r="Y522" s="25" t="s">
        <v>11</v>
      </c>
      <c r="Z522" s="25" t="s">
        <v>1664</v>
      </c>
      <c r="AA522" s="25" t="s">
        <v>11</v>
      </c>
      <c r="AB522" s="25" t="s">
        <v>11</v>
      </c>
      <c r="AC522" s="25" t="s">
        <v>11</v>
      </c>
      <c r="AD522" s="25">
        <v>0</v>
      </c>
      <c r="AE522" s="25">
        <v>0</v>
      </c>
      <c r="AF522" s="25">
        <v>542.22</v>
      </c>
      <c r="AG522" s="25" t="s">
        <v>5296</v>
      </c>
    </row>
    <row r="523" spans="1:33">
      <c r="A523" s="25" t="s">
        <v>2481</v>
      </c>
      <c r="B523" s="25" t="s">
        <v>2482</v>
      </c>
      <c r="C523" s="25" t="s">
        <v>1666</v>
      </c>
      <c r="D523" s="25" t="s">
        <v>11</v>
      </c>
      <c r="E523" s="25" t="s">
        <v>11</v>
      </c>
      <c r="F523" s="25" t="s">
        <v>11</v>
      </c>
      <c r="G523" s="25" t="s">
        <v>11</v>
      </c>
      <c r="H523" s="25" t="s">
        <v>2483</v>
      </c>
      <c r="I523" s="25" t="s">
        <v>11</v>
      </c>
      <c r="J523" s="25" t="s">
        <v>11</v>
      </c>
      <c r="K523" s="25" t="s">
        <v>11</v>
      </c>
      <c r="L523" s="25" t="s">
        <v>1721</v>
      </c>
      <c r="M523" s="25" t="s">
        <v>11</v>
      </c>
      <c r="N523" s="25" t="s">
        <v>11</v>
      </c>
      <c r="O523" s="25" t="s">
        <v>11</v>
      </c>
      <c r="P523" s="25" t="s">
        <v>11</v>
      </c>
      <c r="Q523" s="25" t="s">
        <v>11</v>
      </c>
      <c r="R523" s="25" t="s">
        <v>11</v>
      </c>
      <c r="S523" s="25" t="s">
        <v>11</v>
      </c>
      <c r="T523" s="25" t="s">
        <v>1726</v>
      </c>
      <c r="U523" s="25" t="s">
        <v>16</v>
      </c>
      <c r="V523" s="25" t="s">
        <v>11</v>
      </c>
      <c r="W523" s="25" t="s">
        <v>11</v>
      </c>
      <c r="X523" s="25">
        <v>0</v>
      </c>
      <c r="Y523" s="25" t="s">
        <v>11</v>
      </c>
      <c r="Z523" s="25" t="s">
        <v>1664</v>
      </c>
      <c r="AA523" s="25" t="s">
        <v>11</v>
      </c>
      <c r="AB523" s="25" t="s">
        <v>11</v>
      </c>
      <c r="AC523" s="25" t="s">
        <v>11</v>
      </c>
      <c r="AD523" s="25">
        <v>0</v>
      </c>
      <c r="AE523" s="25">
        <v>0</v>
      </c>
      <c r="AF523" s="25">
        <v>34300</v>
      </c>
      <c r="AG523" s="25" t="s">
        <v>5297</v>
      </c>
    </row>
    <row r="524" spans="1:33">
      <c r="A524" s="25" t="s">
        <v>2636</v>
      </c>
      <c r="B524" s="25" t="s">
        <v>2637</v>
      </c>
      <c r="C524" s="25" t="s">
        <v>1661</v>
      </c>
      <c r="D524" s="25" t="s">
        <v>11</v>
      </c>
      <c r="E524" s="25" t="s">
        <v>11</v>
      </c>
      <c r="F524" s="25" t="s">
        <v>11</v>
      </c>
      <c r="G524" s="25" t="s">
        <v>11</v>
      </c>
      <c r="H524" s="25" t="s">
        <v>2635</v>
      </c>
      <c r="I524" s="25" t="s">
        <v>11</v>
      </c>
      <c r="J524" s="25" t="s">
        <v>11</v>
      </c>
      <c r="K524" s="25" t="s">
        <v>11</v>
      </c>
      <c r="L524" s="25" t="s">
        <v>1721</v>
      </c>
      <c r="M524" s="25" t="s">
        <v>11</v>
      </c>
      <c r="N524" s="25" t="s">
        <v>11</v>
      </c>
      <c r="O524" s="25" t="s">
        <v>11</v>
      </c>
      <c r="P524" s="25" t="s">
        <v>11</v>
      </c>
      <c r="Q524" s="25" t="s">
        <v>11</v>
      </c>
      <c r="R524" s="25" t="s">
        <v>11</v>
      </c>
      <c r="S524" s="25" t="s">
        <v>11</v>
      </c>
      <c r="T524" s="25" t="s">
        <v>2638</v>
      </c>
      <c r="U524" s="25" t="s">
        <v>12</v>
      </c>
      <c r="V524" s="25" t="s">
        <v>11</v>
      </c>
      <c r="W524" s="25" t="s">
        <v>11</v>
      </c>
      <c r="X524" s="25">
        <v>0</v>
      </c>
      <c r="Y524" s="25" t="s">
        <v>11</v>
      </c>
      <c r="Z524" s="25" t="s">
        <v>1664</v>
      </c>
      <c r="AA524" s="25" t="s">
        <v>11</v>
      </c>
      <c r="AB524" s="25" t="s">
        <v>11</v>
      </c>
      <c r="AC524" s="25" t="s">
        <v>11</v>
      </c>
      <c r="AD524" s="25">
        <v>0</v>
      </c>
      <c r="AE524" s="25">
        <v>0</v>
      </c>
      <c r="AF524" s="25">
        <v>19001.330000000002</v>
      </c>
      <c r="AG524" s="25" t="s">
        <v>5298</v>
      </c>
    </row>
    <row r="525" spans="1:33">
      <c r="A525" s="25" t="s">
        <v>3489</v>
      </c>
      <c r="B525" s="25" t="s">
        <v>3490</v>
      </c>
      <c r="C525" s="25" t="s">
        <v>1666</v>
      </c>
      <c r="D525" s="25" t="s">
        <v>11</v>
      </c>
      <c r="E525" s="25" t="s">
        <v>11</v>
      </c>
      <c r="F525" s="25" t="s">
        <v>3491</v>
      </c>
      <c r="G525" s="25" t="s">
        <v>1688</v>
      </c>
      <c r="H525" s="25" t="s">
        <v>3492</v>
      </c>
      <c r="I525" s="25" t="s">
        <v>1672</v>
      </c>
      <c r="J525" s="25" t="s">
        <v>1721</v>
      </c>
      <c r="K525" s="25" t="s">
        <v>1922</v>
      </c>
      <c r="L525" s="25" t="s">
        <v>1721</v>
      </c>
      <c r="M525" s="25" t="s">
        <v>11</v>
      </c>
      <c r="N525" s="25" t="s">
        <v>3493</v>
      </c>
      <c r="O525" s="25" t="s">
        <v>3494</v>
      </c>
      <c r="P525" s="25" t="s">
        <v>3495</v>
      </c>
      <c r="Q525" s="25" t="s">
        <v>3492</v>
      </c>
      <c r="R525" s="25" t="s">
        <v>11</v>
      </c>
      <c r="S525" s="25" t="s">
        <v>11</v>
      </c>
      <c r="T525" s="25" t="s">
        <v>1726</v>
      </c>
      <c r="U525" s="25" t="s">
        <v>10</v>
      </c>
      <c r="V525" s="25" t="s">
        <v>130</v>
      </c>
      <c r="W525" s="25" t="s">
        <v>11</v>
      </c>
      <c r="X525" s="25">
        <v>0</v>
      </c>
      <c r="Y525" s="25" t="s">
        <v>11</v>
      </c>
      <c r="Z525" s="25" t="s">
        <v>1664</v>
      </c>
      <c r="AA525" s="25" t="s">
        <v>11</v>
      </c>
      <c r="AB525" s="25" t="s">
        <v>11</v>
      </c>
      <c r="AC525" s="25" t="s">
        <v>11</v>
      </c>
      <c r="AD525" s="25">
        <v>280</v>
      </c>
      <c r="AE525" s="25">
        <v>0</v>
      </c>
      <c r="AF525" s="25">
        <v>3316</v>
      </c>
      <c r="AG525" s="25" t="s">
        <v>1738</v>
      </c>
    </row>
    <row r="526" spans="1:33">
      <c r="A526" s="25" t="s">
        <v>2995</v>
      </c>
      <c r="B526" s="25" t="s">
        <v>2996</v>
      </c>
      <c r="C526" s="25" t="s">
        <v>1666</v>
      </c>
      <c r="D526" s="25" t="s">
        <v>11</v>
      </c>
      <c r="E526" s="25" t="s">
        <v>11</v>
      </c>
      <c r="F526" s="25" t="s">
        <v>11</v>
      </c>
      <c r="G526" s="25" t="s">
        <v>11</v>
      </c>
      <c r="H526" s="25" t="s">
        <v>2997</v>
      </c>
      <c r="I526" s="25" t="s">
        <v>11</v>
      </c>
      <c r="J526" s="25" t="s">
        <v>11</v>
      </c>
      <c r="K526" s="25" t="s">
        <v>11</v>
      </c>
      <c r="L526" s="25" t="s">
        <v>1721</v>
      </c>
      <c r="M526" s="25" t="s">
        <v>11</v>
      </c>
      <c r="N526" s="25" t="s">
        <v>11</v>
      </c>
      <c r="O526" s="25" t="s">
        <v>11</v>
      </c>
      <c r="P526" s="25" t="s">
        <v>11</v>
      </c>
      <c r="Q526" s="25" t="s">
        <v>11</v>
      </c>
      <c r="R526" s="25" t="s">
        <v>11</v>
      </c>
      <c r="S526" s="25" t="s">
        <v>11</v>
      </c>
      <c r="T526" s="25" t="s">
        <v>2998</v>
      </c>
      <c r="U526" s="25" t="s">
        <v>1669</v>
      </c>
      <c r="V526" s="25" t="s">
        <v>11</v>
      </c>
      <c r="W526" s="25" t="s">
        <v>11</v>
      </c>
      <c r="X526" s="25">
        <v>0</v>
      </c>
      <c r="Y526" s="25" t="s">
        <v>11</v>
      </c>
      <c r="Z526" s="25" t="s">
        <v>1664</v>
      </c>
      <c r="AA526" s="25" t="s">
        <v>11</v>
      </c>
      <c r="AB526" s="25" t="s">
        <v>11</v>
      </c>
      <c r="AC526" s="25" t="s">
        <v>11</v>
      </c>
      <c r="AD526" s="25">
        <v>0.3</v>
      </c>
      <c r="AE526" s="25">
        <v>0</v>
      </c>
      <c r="AF526" s="25">
        <v>18705.7</v>
      </c>
      <c r="AG526" s="25" t="s">
        <v>5299</v>
      </c>
    </row>
    <row r="527" spans="1:33">
      <c r="A527" s="25" t="s">
        <v>2341</v>
      </c>
      <c r="B527" s="25" t="s">
        <v>2342</v>
      </c>
      <c r="C527" s="25" t="s">
        <v>1661</v>
      </c>
      <c r="D527" s="25" t="s">
        <v>11</v>
      </c>
      <c r="E527" s="25" t="s">
        <v>11</v>
      </c>
      <c r="F527" s="25" t="s">
        <v>2343</v>
      </c>
      <c r="G527" s="25" t="s">
        <v>1730</v>
      </c>
      <c r="H527" s="25" t="s">
        <v>2344</v>
      </c>
      <c r="I527" s="25" t="s">
        <v>1667</v>
      </c>
      <c r="J527" s="25" t="s">
        <v>1721</v>
      </c>
      <c r="K527" s="25" t="s">
        <v>1662</v>
      </c>
      <c r="L527" s="25" t="s">
        <v>1721</v>
      </c>
      <c r="M527" s="25" t="s">
        <v>11</v>
      </c>
      <c r="N527" s="25" t="s">
        <v>11</v>
      </c>
      <c r="O527" s="25" t="s">
        <v>11</v>
      </c>
      <c r="P527" s="25" t="s">
        <v>11</v>
      </c>
      <c r="Q527" s="25" t="s">
        <v>2344</v>
      </c>
      <c r="R527" s="25" t="s">
        <v>11</v>
      </c>
      <c r="S527" s="25" t="s">
        <v>11</v>
      </c>
      <c r="T527" s="25" t="s">
        <v>2043</v>
      </c>
      <c r="U527" s="25" t="s">
        <v>16</v>
      </c>
      <c r="V527" s="25" t="s">
        <v>120</v>
      </c>
      <c r="W527" s="25" t="s">
        <v>11</v>
      </c>
      <c r="X527" s="25">
        <v>0</v>
      </c>
      <c r="Y527" s="25" t="s">
        <v>11</v>
      </c>
      <c r="Z527" s="25" t="s">
        <v>1664</v>
      </c>
      <c r="AA527" s="25" t="s">
        <v>11</v>
      </c>
      <c r="AB527" s="25" t="s">
        <v>11</v>
      </c>
      <c r="AC527" s="25" t="s">
        <v>11</v>
      </c>
      <c r="AD527" s="25">
        <v>280</v>
      </c>
      <c r="AE527" s="25">
        <v>0</v>
      </c>
      <c r="AF527" s="25">
        <v>1880</v>
      </c>
      <c r="AG527" s="25" t="s">
        <v>1665</v>
      </c>
    </row>
    <row r="528" spans="1:33">
      <c r="A528" s="25" t="s">
        <v>2756</v>
      </c>
      <c r="B528" s="25" t="s">
        <v>2757</v>
      </c>
      <c r="C528" s="25" t="s">
        <v>1666</v>
      </c>
      <c r="D528" s="25" t="s">
        <v>11</v>
      </c>
      <c r="E528" s="25" t="s">
        <v>11</v>
      </c>
      <c r="F528" s="25" t="s">
        <v>2758</v>
      </c>
      <c r="G528" s="25" t="s">
        <v>1730</v>
      </c>
      <c r="H528" s="25" t="s">
        <v>2759</v>
      </c>
      <c r="I528" s="25" t="s">
        <v>1672</v>
      </c>
      <c r="J528" s="25" t="s">
        <v>11</v>
      </c>
      <c r="K528" s="25" t="s">
        <v>1683</v>
      </c>
      <c r="L528" s="25" t="s">
        <v>1721</v>
      </c>
      <c r="M528" s="25" t="s">
        <v>11</v>
      </c>
      <c r="N528" s="25" t="s">
        <v>11</v>
      </c>
      <c r="O528" s="25" t="s">
        <v>11</v>
      </c>
      <c r="P528" s="25" t="s">
        <v>11</v>
      </c>
      <c r="Q528" s="25" t="s">
        <v>2752</v>
      </c>
      <c r="R528" s="25" t="s">
        <v>11</v>
      </c>
      <c r="S528" s="25" t="s">
        <v>11</v>
      </c>
      <c r="T528" s="25" t="s">
        <v>1766</v>
      </c>
      <c r="U528" s="25" t="s">
        <v>16</v>
      </c>
      <c r="V528" s="25" t="s">
        <v>11</v>
      </c>
      <c r="W528" s="25" t="s">
        <v>11</v>
      </c>
      <c r="X528" s="25">
        <v>0</v>
      </c>
      <c r="Y528" s="25" t="s">
        <v>11</v>
      </c>
      <c r="Z528" s="25" t="s">
        <v>1664</v>
      </c>
      <c r="AA528" s="25" t="s">
        <v>11</v>
      </c>
      <c r="AB528" s="25" t="s">
        <v>11</v>
      </c>
      <c r="AC528" s="25" t="s">
        <v>11</v>
      </c>
      <c r="AD528" s="25">
        <v>280</v>
      </c>
      <c r="AE528" s="25">
        <v>0</v>
      </c>
      <c r="AF528" s="25">
        <v>3316</v>
      </c>
      <c r="AG528" s="25" t="s">
        <v>1738</v>
      </c>
    </row>
    <row r="529" spans="1:33">
      <c r="A529" s="25" t="s">
        <v>2919</v>
      </c>
      <c r="B529" s="25" t="s">
        <v>2920</v>
      </c>
      <c r="C529" s="25" t="s">
        <v>1661</v>
      </c>
      <c r="D529" s="25" t="s">
        <v>11</v>
      </c>
      <c r="E529" s="25" t="s">
        <v>11</v>
      </c>
      <c r="F529" s="25" t="s">
        <v>11</v>
      </c>
      <c r="G529" s="25" t="s">
        <v>11</v>
      </c>
      <c r="H529" s="25" t="s">
        <v>2918</v>
      </c>
      <c r="I529" s="25" t="s">
        <v>11</v>
      </c>
      <c r="J529" s="25" t="s">
        <v>11</v>
      </c>
      <c r="K529" s="25" t="s">
        <v>11</v>
      </c>
      <c r="L529" s="25" t="s">
        <v>1721</v>
      </c>
      <c r="M529" s="25" t="s">
        <v>11</v>
      </c>
      <c r="N529" s="25" t="s">
        <v>11</v>
      </c>
      <c r="O529" s="25" t="s">
        <v>11</v>
      </c>
      <c r="P529" s="25" t="s">
        <v>11</v>
      </c>
      <c r="Q529" s="25" t="s">
        <v>11</v>
      </c>
      <c r="R529" s="25" t="s">
        <v>11</v>
      </c>
      <c r="S529" s="25" t="s">
        <v>11</v>
      </c>
      <c r="T529" s="25" t="s">
        <v>1726</v>
      </c>
      <c r="U529" s="25" t="s">
        <v>14</v>
      </c>
      <c r="V529" s="25" t="s">
        <v>11</v>
      </c>
      <c r="W529" s="25" t="s">
        <v>11</v>
      </c>
      <c r="X529" s="25">
        <v>0</v>
      </c>
      <c r="Y529" s="25" t="s">
        <v>11</v>
      </c>
      <c r="Z529" s="25" t="s">
        <v>1664</v>
      </c>
      <c r="AA529" s="25" t="s">
        <v>11</v>
      </c>
      <c r="AB529" s="25" t="s">
        <v>11</v>
      </c>
      <c r="AC529" s="25" t="s">
        <v>11</v>
      </c>
      <c r="AD529" s="25">
        <v>280</v>
      </c>
      <c r="AE529" s="25">
        <v>0</v>
      </c>
      <c r="AF529" s="25">
        <v>12425</v>
      </c>
      <c r="AG529" s="25" t="s">
        <v>5300</v>
      </c>
    </row>
    <row r="530" spans="1:33">
      <c r="A530" s="25" t="s">
        <v>3617</v>
      </c>
      <c r="B530" s="25" t="s">
        <v>3618</v>
      </c>
      <c r="C530" s="25" t="s">
        <v>1666</v>
      </c>
      <c r="D530" s="25" t="s">
        <v>11</v>
      </c>
      <c r="E530" s="25" t="s">
        <v>11</v>
      </c>
      <c r="F530" s="25" t="s">
        <v>11</v>
      </c>
      <c r="G530" s="25" t="s">
        <v>11</v>
      </c>
      <c r="H530" s="25" t="s">
        <v>3619</v>
      </c>
      <c r="I530" s="25" t="s">
        <v>11</v>
      </c>
      <c r="J530" s="25" t="s">
        <v>11</v>
      </c>
      <c r="K530" s="25" t="s">
        <v>11</v>
      </c>
      <c r="L530" s="25" t="s">
        <v>1721</v>
      </c>
      <c r="M530" s="25" t="s">
        <v>11</v>
      </c>
      <c r="N530" s="25" t="s">
        <v>11</v>
      </c>
      <c r="O530" s="25" t="s">
        <v>11</v>
      </c>
      <c r="P530" s="25" t="s">
        <v>11</v>
      </c>
      <c r="Q530" s="25" t="s">
        <v>11</v>
      </c>
      <c r="R530" s="25" t="s">
        <v>11</v>
      </c>
      <c r="S530" s="25" t="s">
        <v>11</v>
      </c>
      <c r="T530" s="25" t="s">
        <v>1742</v>
      </c>
      <c r="U530" s="25" t="s">
        <v>1669</v>
      </c>
      <c r="V530" s="25" t="s">
        <v>11</v>
      </c>
      <c r="W530" s="25" t="s">
        <v>11</v>
      </c>
      <c r="X530" s="25">
        <v>0</v>
      </c>
      <c r="Y530" s="25" t="s">
        <v>11</v>
      </c>
      <c r="Z530" s="25" t="s">
        <v>1664</v>
      </c>
      <c r="AA530" s="25" t="s">
        <v>11</v>
      </c>
      <c r="AB530" s="25" t="s">
        <v>11</v>
      </c>
      <c r="AC530" s="25" t="s">
        <v>11</v>
      </c>
      <c r="AD530" s="25">
        <v>0</v>
      </c>
      <c r="AE530" s="25">
        <v>0</v>
      </c>
      <c r="AF530" s="25">
        <v>2556.0500000000002</v>
      </c>
      <c r="AG530" s="25" t="s">
        <v>5131</v>
      </c>
    </row>
    <row r="531" spans="1:33">
      <c r="A531" s="25" t="s">
        <v>3347</v>
      </c>
      <c r="B531" s="25" t="s">
        <v>3348</v>
      </c>
      <c r="C531" s="25" t="s">
        <v>1666</v>
      </c>
      <c r="D531" s="25" t="s">
        <v>11</v>
      </c>
      <c r="E531" s="25" t="s">
        <v>11</v>
      </c>
      <c r="F531" s="25" t="s">
        <v>3349</v>
      </c>
      <c r="G531" s="25" t="s">
        <v>1730</v>
      </c>
      <c r="H531" s="25" t="s">
        <v>3350</v>
      </c>
      <c r="I531" s="25" t="s">
        <v>1672</v>
      </c>
      <c r="J531" s="25" t="s">
        <v>1721</v>
      </c>
      <c r="K531" s="25" t="s">
        <v>1782</v>
      </c>
      <c r="L531" s="25" t="s">
        <v>1721</v>
      </c>
      <c r="M531" s="25" t="s">
        <v>11</v>
      </c>
      <c r="N531" s="25" t="s">
        <v>3351</v>
      </c>
      <c r="O531" s="25" t="s">
        <v>3352</v>
      </c>
      <c r="P531" s="25" t="s">
        <v>3353</v>
      </c>
      <c r="Q531" s="25" t="s">
        <v>3350</v>
      </c>
      <c r="R531" s="25" t="s">
        <v>11</v>
      </c>
      <c r="S531" s="25" t="s">
        <v>11</v>
      </c>
      <c r="T531" s="25" t="s">
        <v>1726</v>
      </c>
      <c r="U531" s="25" t="s">
        <v>16</v>
      </c>
      <c r="V531" s="25" t="s">
        <v>1671</v>
      </c>
      <c r="W531" s="25" t="s">
        <v>11</v>
      </c>
      <c r="X531" s="25">
        <v>0</v>
      </c>
      <c r="Y531" s="25" t="s">
        <v>11</v>
      </c>
      <c r="Z531" s="25" t="s">
        <v>1664</v>
      </c>
      <c r="AA531" s="25" t="s">
        <v>11</v>
      </c>
      <c r="AB531" s="25" t="s">
        <v>11</v>
      </c>
      <c r="AC531" s="25" t="s">
        <v>11</v>
      </c>
      <c r="AD531" s="25">
        <v>280</v>
      </c>
      <c r="AE531" s="25">
        <v>0</v>
      </c>
      <c r="AF531" s="25">
        <v>3316</v>
      </c>
      <c r="AG531" s="25" t="s">
        <v>1738</v>
      </c>
    </row>
    <row r="532" spans="1:33">
      <c r="A532" s="25" t="s">
        <v>3340</v>
      </c>
      <c r="B532" s="25" t="s">
        <v>3341</v>
      </c>
      <c r="C532" s="25" t="s">
        <v>1661</v>
      </c>
      <c r="D532" s="25" t="s">
        <v>11</v>
      </c>
      <c r="E532" s="25" t="s">
        <v>11</v>
      </c>
      <c r="F532" s="25" t="s">
        <v>11</v>
      </c>
      <c r="G532" s="25" t="s">
        <v>11</v>
      </c>
      <c r="H532" s="25" t="s">
        <v>3342</v>
      </c>
      <c r="I532" s="25" t="s">
        <v>11</v>
      </c>
      <c r="J532" s="25" t="s">
        <v>11</v>
      </c>
      <c r="K532" s="25" t="s">
        <v>11</v>
      </c>
      <c r="L532" s="25" t="s">
        <v>1721</v>
      </c>
      <c r="M532" s="25" t="s">
        <v>11</v>
      </c>
      <c r="N532" s="25" t="s">
        <v>11</v>
      </c>
      <c r="O532" s="25" t="s">
        <v>11</v>
      </c>
      <c r="P532" s="25" t="s">
        <v>11</v>
      </c>
      <c r="Q532" s="25" t="s">
        <v>11</v>
      </c>
      <c r="R532" s="25" t="s">
        <v>11</v>
      </c>
      <c r="S532" s="25" t="s">
        <v>11</v>
      </c>
      <c r="T532" s="25" t="s">
        <v>1766</v>
      </c>
      <c r="U532" s="25" t="s">
        <v>12</v>
      </c>
      <c r="V532" s="25" t="s">
        <v>11</v>
      </c>
      <c r="W532" s="25" t="s">
        <v>11</v>
      </c>
      <c r="X532" s="25">
        <v>0</v>
      </c>
      <c r="Y532" s="25" t="s">
        <v>11</v>
      </c>
      <c r="Z532" s="25" t="s">
        <v>1664</v>
      </c>
      <c r="AA532" s="25" t="s">
        <v>11</v>
      </c>
      <c r="AB532" s="25" t="s">
        <v>11</v>
      </c>
      <c r="AC532" s="25" t="s">
        <v>11</v>
      </c>
      <c r="AD532" s="25">
        <v>0</v>
      </c>
      <c r="AE532" s="25">
        <v>0</v>
      </c>
      <c r="AF532" s="25">
        <v>8203.5</v>
      </c>
      <c r="AG532" s="25" t="s">
        <v>5301</v>
      </c>
    </row>
    <row r="533" spans="1:33">
      <c r="A533" s="25" t="s">
        <v>4007</v>
      </c>
      <c r="B533" s="25" t="s">
        <v>4008</v>
      </c>
      <c r="C533" s="25" t="s">
        <v>1666</v>
      </c>
      <c r="D533" s="25" t="s">
        <v>11</v>
      </c>
      <c r="E533" s="25" t="s">
        <v>11</v>
      </c>
      <c r="F533" s="25" t="s">
        <v>11</v>
      </c>
      <c r="G533" s="25" t="s">
        <v>11</v>
      </c>
      <c r="H533" s="25" t="s">
        <v>4009</v>
      </c>
      <c r="I533" s="25" t="s">
        <v>1803</v>
      </c>
      <c r="J533" s="25" t="s">
        <v>1963</v>
      </c>
      <c r="K533" s="25" t="s">
        <v>4010</v>
      </c>
      <c r="L533" s="25" t="s">
        <v>1963</v>
      </c>
      <c r="M533" s="25" t="s">
        <v>11</v>
      </c>
      <c r="N533" s="25" t="s">
        <v>11</v>
      </c>
      <c r="O533" s="25" t="s">
        <v>11</v>
      </c>
      <c r="P533" s="25" t="s">
        <v>11</v>
      </c>
      <c r="Q533" s="25" t="s">
        <v>11</v>
      </c>
      <c r="R533" s="25" t="s">
        <v>11</v>
      </c>
      <c r="S533" s="25" t="s">
        <v>11</v>
      </c>
      <c r="T533" s="25" t="s">
        <v>1726</v>
      </c>
      <c r="U533" s="25" t="s">
        <v>16</v>
      </c>
      <c r="V533" s="25" t="s">
        <v>11</v>
      </c>
      <c r="W533" s="25" t="s">
        <v>11</v>
      </c>
      <c r="X533" s="25">
        <v>0</v>
      </c>
      <c r="Y533" s="25" t="s">
        <v>11</v>
      </c>
      <c r="Z533" s="25" t="s">
        <v>1664</v>
      </c>
      <c r="AA533" s="25" t="s">
        <v>11</v>
      </c>
      <c r="AB533" s="25" t="s">
        <v>11</v>
      </c>
      <c r="AC533" s="25" t="s">
        <v>11</v>
      </c>
      <c r="AD533" s="25">
        <v>0</v>
      </c>
      <c r="AE533" s="25">
        <v>0</v>
      </c>
      <c r="AF533" s="25">
        <v>14175</v>
      </c>
      <c r="AG533" s="25" t="s">
        <v>5302</v>
      </c>
    </row>
    <row r="534" spans="1:33">
      <c r="A534" s="25" t="s">
        <v>1932</v>
      </c>
      <c r="B534" s="25" t="s">
        <v>1933</v>
      </c>
      <c r="C534" s="25" t="s">
        <v>1661</v>
      </c>
      <c r="D534" s="25" t="s">
        <v>11</v>
      </c>
      <c r="E534" s="25" t="s">
        <v>11</v>
      </c>
      <c r="F534" s="25" t="s">
        <v>11</v>
      </c>
      <c r="G534" s="25" t="s">
        <v>11</v>
      </c>
      <c r="H534" s="25" t="s">
        <v>1934</v>
      </c>
      <c r="I534" s="25" t="s">
        <v>1672</v>
      </c>
      <c r="J534" s="25" t="s">
        <v>11</v>
      </c>
      <c r="K534" s="25" t="s">
        <v>1683</v>
      </c>
      <c r="L534" s="25" t="s">
        <v>1350</v>
      </c>
      <c r="M534" s="25" t="s">
        <v>11</v>
      </c>
      <c r="N534" s="25" t="s">
        <v>11</v>
      </c>
      <c r="O534" s="25" t="s">
        <v>11</v>
      </c>
      <c r="P534" s="25" t="s">
        <v>11</v>
      </c>
      <c r="Q534" s="25" t="s">
        <v>1934</v>
      </c>
      <c r="R534" s="25" t="s">
        <v>11</v>
      </c>
      <c r="S534" s="25" t="s">
        <v>11</v>
      </c>
      <c r="T534" s="25" t="s">
        <v>1935</v>
      </c>
      <c r="U534" s="25" t="s">
        <v>16</v>
      </c>
      <c r="V534" s="25" t="s">
        <v>11</v>
      </c>
      <c r="W534" s="25" t="s">
        <v>11</v>
      </c>
      <c r="X534" s="25">
        <v>0</v>
      </c>
      <c r="Y534" s="25" t="s">
        <v>11</v>
      </c>
      <c r="Z534" s="25" t="s">
        <v>1664</v>
      </c>
      <c r="AA534" s="25" t="s">
        <v>11</v>
      </c>
      <c r="AB534" s="25" t="s">
        <v>11</v>
      </c>
      <c r="AC534" s="25" t="s">
        <v>11</v>
      </c>
      <c r="AD534" s="25">
        <v>0</v>
      </c>
      <c r="AE534" s="25">
        <v>0</v>
      </c>
      <c r="AF534" s="25">
        <v>2625.17</v>
      </c>
      <c r="AG534" s="25" t="s">
        <v>5030</v>
      </c>
    </row>
    <row r="535" spans="1:33">
      <c r="A535" s="25" t="s">
        <v>2243</v>
      </c>
      <c r="B535" s="25" t="s">
        <v>2244</v>
      </c>
      <c r="C535" s="25" t="s">
        <v>1666</v>
      </c>
      <c r="D535" s="25" t="s">
        <v>11</v>
      </c>
      <c r="E535" s="25" t="s">
        <v>11</v>
      </c>
      <c r="F535" s="25" t="s">
        <v>11</v>
      </c>
      <c r="G535" s="25" t="s">
        <v>11</v>
      </c>
      <c r="H535" s="25" t="s">
        <v>2245</v>
      </c>
      <c r="I535" s="25" t="s">
        <v>11</v>
      </c>
      <c r="J535" s="25" t="s">
        <v>11</v>
      </c>
      <c r="K535" s="25" t="s">
        <v>11</v>
      </c>
      <c r="L535" s="25" t="s">
        <v>1721</v>
      </c>
      <c r="M535" s="25" t="s">
        <v>11</v>
      </c>
      <c r="N535" s="25" t="s">
        <v>11</v>
      </c>
      <c r="O535" s="25" t="s">
        <v>11</v>
      </c>
      <c r="P535" s="25" t="s">
        <v>11</v>
      </c>
      <c r="Q535" s="25" t="s">
        <v>11</v>
      </c>
      <c r="R535" s="25" t="s">
        <v>11</v>
      </c>
      <c r="S535" s="25" t="s">
        <v>11</v>
      </c>
      <c r="T535" s="25" t="s">
        <v>1726</v>
      </c>
      <c r="U535" s="25" t="s">
        <v>10</v>
      </c>
      <c r="V535" s="25" t="s">
        <v>11</v>
      </c>
      <c r="W535" s="25" t="s">
        <v>11</v>
      </c>
      <c r="X535" s="25">
        <v>0</v>
      </c>
      <c r="Y535" s="25" t="s">
        <v>11</v>
      </c>
      <c r="Z535" s="25" t="s">
        <v>1664</v>
      </c>
      <c r="AA535" s="25" t="s">
        <v>11</v>
      </c>
      <c r="AB535" s="25" t="s">
        <v>11</v>
      </c>
      <c r="AC535" s="25" t="s">
        <v>11</v>
      </c>
      <c r="AD535" s="25">
        <v>0</v>
      </c>
      <c r="AE535" s="25">
        <v>0</v>
      </c>
      <c r="AF535" s="25">
        <v>12032.48</v>
      </c>
      <c r="AG535" s="25" t="s">
        <v>2246</v>
      </c>
    </row>
    <row r="536" spans="1:33">
      <c r="A536" s="25" t="s">
        <v>2007</v>
      </c>
      <c r="B536" s="25" t="s">
        <v>2008</v>
      </c>
      <c r="C536" s="25" t="s">
        <v>1666</v>
      </c>
      <c r="D536" s="25" t="s">
        <v>11</v>
      </c>
      <c r="E536" s="25" t="s">
        <v>11</v>
      </c>
      <c r="F536" s="25" t="s">
        <v>11</v>
      </c>
      <c r="G536" s="25" t="s">
        <v>11</v>
      </c>
      <c r="H536" s="25" t="s">
        <v>2009</v>
      </c>
      <c r="I536" s="25" t="s">
        <v>1691</v>
      </c>
      <c r="J536" s="25" t="s">
        <v>11</v>
      </c>
      <c r="K536" s="25" t="s">
        <v>2010</v>
      </c>
      <c r="L536" s="25" t="s">
        <v>1721</v>
      </c>
      <c r="M536" s="25" t="s">
        <v>11</v>
      </c>
      <c r="N536" s="25" t="s">
        <v>11</v>
      </c>
      <c r="O536" s="25" t="s">
        <v>11</v>
      </c>
      <c r="P536" s="25" t="s">
        <v>2011</v>
      </c>
      <c r="Q536" s="25" t="s">
        <v>2009</v>
      </c>
      <c r="R536" s="25" t="s">
        <v>11</v>
      </c>
      <c r="S536" s="25" t="s">
        <v>11</v>
      </c>
      <c r="T536" s="25" t="s">
        <v>1742</v>
      </c>
      <c r="U536" s="25" t="s">
        <v>1686</v>
      </c>
      <c r="V536" s="25" t="s">
        <v>11</v>
      </c>
      <c r="W536" s="25" t="s">
        <v>11</v>
      </c>
      <c r="X536" s="25">
        <v>0</v>
      </c>
      <c r="Y536" s="25" t="s">
        <v>11</v>
      </c>
      <c r="Z536" s="25" t="s">
        <v>1664</v>
      </c>
      <c r="AA536" s="25" t="s">
        <v>11</v>
      </c>
      <c r="AB536" s="25" t="s">
        <v>11</v>
      </c>
      <c r="AC536" s="25" t="s">
        <v>11</v>
      </c>
      <c r="AD536" s="25">
        <v>0</v>
      </c>
      <c r="AE536" s="25">
        <v>0</v>
      </c>
      <c r="AF536" s="25">
        <v>19400</v>
      </c>
      <c r="AG536" s="25" t="s">
        <v>5292</v>
      </c>
    </row>
    <row r="537" spans="1:33">
      <c r="A537" s="25" t="s">
        <v>2345</v>
      </c>
      <c r="B537" s="25" t="s">
        <v>2346</v>
      </c>
      <c r="C537" s="25" t="s">
        <v>1666</v>
      </c>
      <c r="D537" s="25" t="s">
        <v>11</v>
      </c>
      <c r="E537" s="25" t="s">
        <v>11</v>
      </c>
      <c r="F537" s="25" t="s">
        <v>11</v>
      </c>
      <c r="G537" s="25" t="s">
        <v>11</v>
      </c>
      <c r="H537" s="25" t="s">
        <v>2347</v>
      </c>
      <c r="I537" s="25" t="s">
        <v>11</v>
      </c>
      <c r="J537" s="25" t="s">
        <v>11</v>
      </c>
      <c r="K537" s="25" t="s">
        <v>11</v>
      </c>
      <c r="L537" s="25" t="s">
        <v>1721</v>
      </c>
      <c r="M537" s="25" t="s">
        <v>1808</v>
      </c>
      <c r="N537" s="25" t="s">
        <v>11</v>
      </c>
      <c r="O537" s="25" t="s">
        <v>11</v>
      </c>
      <c r="P537" s="25" t="s">
        <v>11</v>
      </c>
      <c r="Q537" s="25" t="s">
        <v>11</v>
      </c>
      <c r="R537" s="25" t="s">
        <v>11</v>
      </c>
      <c r="S537" s="25" t="s">
        <v>11</v>
      </c>
      <c r="T537" s="25" t="s">
        <v>2348</v>
      </c>
      <c r="U537" s="25" t="s">
        <v>1669</v>
      </c>
      <c r="V537" s="25" t="s">
        <v>11</v>
      </c>
      <c r="W537" s="25" t="s">
        <v>11</v>
      </c>
      <c r="X537" s="25">
        <v>0</v>
      </c>
      <c r="Y537" s="25" t="s">
        <v>11</v>
      </c>
      <c r="Z537" s="25" t="s">
        <v>1664</v>
      </c>
      <c r="AA537" s="25" t="s">
        <v>11</v>
      </c>
      <c r="AB537" s="25" t="s">
        <v>11</v>
      </c>
      <c r="AC537" s="25" t="s">
        <v>11</v>
      </c>
      <c r="AD537" s="25">
        <v>0</v>
      </c>
      <c r="AE537" s="25">
        <v>0</v>
      </c>
      <c r="AF537" s="25">
        <v>27887.34</v>
      </c>
      <c r="AG537" s="25" t="s">
        <v>5303</v>
      </c>
    </row>
    <row r="538" spans="1:33">
      <c r="A538" s="25" t="s">
        <v>1767</v>
      </c>
      <c r="B538" s="25" t="s">
        <v>1768</v>
      </c>
      <c r="C538" s="25" t="s">
        <v>1661</v>
      </c>
      <c r="D538" s="25" t="s">
        <v>11</v>
      </c>
      <c r="E538" s="25" t="s">
        <v>11</v>
      </c>
      <c r="F538" s="25" t="s">
        <v>1769</v>
      </c>
      <c r="G538" s="25" t="s">
        <v>1730</v>
      </c>
      <c r="H538" s="25" t="s">
        <v>1770</v>
      </c>
      <c r="I538" s="25" t="s">
        <v>1672</v>
      </c>
      <c r="J538" s="25" t="s">
        <v>11</v>
      </c>
      <c r="K538" s="25" t="s">
        <v>1771</v>
      </c>
      <c r="L538" s="25" t="s">
        <v>1721</v>
      </c>
      <c r="M538" s="25" t="s">
        <v>11</v>
      </c>
      <c r="N538" s="25" t="s">
        <v>1772</v>
      </c>
      <c r="O538" s="25" t="s">
        <v>1773</v>
      </c>
      <c r="P538" s="25" t="s">
        <v>1774</v>
      </c>
      <c r="Q538" s="25" t="s">
        <v>1770</v>
      </c>
      <c r="R538" s="25" t="s">
        <v>11</v>
      </c>
      <c r="S538" s="25" t="s">
        <v>11</v>
      </c>
      <c r="T538" s="25" t="s">
        <v>1726</v>
      </c>
      <c r="U538" s="25" t="s">
        <v>16</v>
      </c>
      <c r="V538" s="25" t="s">
        <v>11</v>
      </c>
      <c r="W538" s="25" t="s">
        <v>11</v>
      </c>
      <c r="X538" s="25">
        <v>0</v>
      </c>
      <c r="Y538" s="25" t="s">
        <v>11</v>
      </c>
      <c r="Z538" s="25" t="s">
        <v>1664</v>
      </c>
      <c r="AA538" s="25" t="s">
        <v>11</v>
      </c>
      <c r="AB538" s="25" t="s">
        <v>11</v>
      </c>
      <c r="AC538" s="25" t="s">
        <v>11</v>
      </c>
      <c r="AD538" s="25">
        <v>0</v>
      </c>
      <c r="AE538" s="25">
        <v>0</v>
      </c>
      <c r="AF538" s="25">
        <v>18800</v>
      </c>
      <c r="AG538" s="25" t="s">
        <v>3113</v>
      </c>
    </row>
    <row r="539" spans="1:33">
      <c r="A539" s="25" t="s">
        <v>2583</v>
      </c>
      <c r="B539" s="25" t="s">
        <v>2584</v>
      </c>
      <c r="C539" s="25" t="s">
        <v>1666</v>
      </c>
      <c r="D539" s="25" t="s">
        <v>11</v>
      </c>
      <c r="E539" s="25" t="s">
        <v>11</v>
      </c>
      <c r="F539" s="25" t="s">
        <v>11</v>
      </c>
      <c r="G539" s="25" t="s">
        <v>11</v>
      </c>
      <c r="H539" s="25" t="s">
        <v>2585</v>
      </c>
      <c r="I539" s="25" t="s">
        <v>11</v>
      </c>
      <c r="J539" s="25" t="s">
        <v>11</v>
      </c>
      <c r="K539" s="25" t="s">
        <v>11</v>
      </c>
      <c r="L539" s="25" t="s">
        <v>1721</v>
      </c>
      <c r="M539" s="25" t="s">
        <v>11</v>
      </c>
      <c r="N539" s="25" t="s">
        <v>11</v>
      </c>
      <c r="O539" s="25" t="s">
        <v>11</v>
      </c>
      <c r="P539" s="25" t="s">
        <v>11</v>
      </c>
      <c r="Q539" s="25" t="s">
        <v>11</v>
      </c>
      <c r="R539" s="25" t="s">
        <v>11</v>
      </c>
      <c r="S539" s="25" t="s">
        <v>11</v>
      </c>
      <c r="T539" s="25" t="s">
        <v>2586</v>
      </c>
      <c r="U539" s="25" t="s">
        <v>13</v>
      </c>
      <c r="V539" s="25" t="s">
        <v>11</v>
      </c>
      <c r="W539" s="25" t="s">
        <v>11</v>
      </c>
      <c r="X539" s="25">
        <v>0</v>
      </c>
      <c r="Y539" s="25" t="s">
        <v>11</v>
      </c>
      <c r="Z539" s="25" t="s">
        <v>1809</v>
      </c>
      <c r="AA539" s="25" t="s">
        <v>1810</v>
      </c>
      <c r="AB539" s="25" t="s">
        <v>2587</v>
      </c>
      <c r="AC539" s="25" t="s">
        <v>11</v>
      </c>
      <c r="AD539" s="25">
        <v>0</v>
      </c>
      <c r="AE539" s="25">
        <v>0</v>
      </c>
      <c r="AF539" s="25">
        <v>0</v>
      </c>
      <c r="AG539" s="25" t="s">
        <v>7</v>
      </c>
    </row>
    <row r="540" spans="1:33">
      <c r="A540" s="25" t="s">
        <v>2131</v>
      </c>
      <c r="B540" s="25" t="s">
        <v>2132</v>
      </c>
      <c r="C540" s="25" t="s">
        <v>1661</v>
      </c>
      <c r="D540" s="25" t="s">
        <v>11</v>
      </c>
      <c r="E540" s="25" t="s">
        <v>11</v>
      </c>
      <c r="F540" s="25" t="s">
        <v>11</v>
      </c>
      <c r="G540" s="25" t="s">
        <v>11</v>
      </c>
      <c r="H540" s="25" t="s">
        <v>2133</v>
      </c>
      <c r="I540" s="25" t="s">
        <v>11</v>
      </c>
      <c r="J540" s="25" t="s">
        <v>11</v>
      </c>
      <c r="K540" s="25" t="s">
        <v>11</v>
      </c>
      <c r="L540" s="25" t="s">
        <v>1721</v>
      </c>
      <c r="M540" s="25" t="s">
        <v>11</v>
      </c>
      <c r="N540" s="25" t="s">
        <v>11</v>
      </c>
      <c r="O540" s="25" t="s">
        <v>11</v>
      </c>
      <c r="P540" s="25" t="s">
        <v>11</v>
      </c>
      <c r="Q540" s="25" t="s">
        <v>11</v>
      </c>
      <c r="R540" s="25" t="s">
        <v>11</v>
      </c>
      <c r="S540" s="25" t="s">
        <v>11</v>
      </c>
      <c r="T540" s="25" t="s">
        <v>1726</v>
      </c>
      <c r="U540" s="25" t="s">
        <v>14</v>
      </c>
      <c r="V540" s="25" t="s">
        <v>11</v>
      </c>
      <c r="W540" s="25" t="s">
        <v>11</v>
      </c>
      <c r="X540" s="25">
        <v>0</v>
      </c>
      <c r="Y540" s="25" t="s">
        <v>11</v>
      </c>
      <c r="Z540" s="25" t="s">
        <v>1664</v>
      </c>
      <c r="AA540" s="25" t="s">
        <v>11</v>
      </c>
      <c r="AB540" s="25" t="s">
        <v>11</v>
      </c>
      <c r="AC540" s="25" t="s">
        <v>11</v>
      </c>
      <c r="AD540" s="25">
        <v>0</v>
      </c>
      <c r="AE540" s="25">
        <v>0</v>
      </c>
      <c r="AF540" s="25">
        <v>60156.480000000003</v>
      </c>
      <c r="AG540" s="25" t="s">
        <v>2134</v>
      </c>
    </row>
    <row r="541" spans="1:33">
      <c r="A541" s="25" t="s">
        <v>2126</v>
      </c>
      <c r="B541" s="25" t="s">
        <v>2127</v>
      </c>
      <c r="C541" s="25" t="s">
        <v>1666</v>
      </c>
      <c r="D541" s="25" t="s">
        <v>11</v>
      </c>
      <c r="E541" s="25" t="s">
        <v>11</v>
      </c>
      <c r="F541" s="25" t="s">
        <v>2128</v>
      </c>
      <c r="G541" s="25" t="s">
        <v>1751</v>
      </c>
      <c r="H541" s="25" t="s">
        <v>2129</v>
      </c>
      <c r="I541" s="25" t="s">
        <v>1667</v>
      </c>
      <c r="J541" s="25" t="s">
        <v>1721</v>
      </c>
      <c r="K541" s="25" t="s">
        <v>2130</v>
      </c>
      <c r="L541" s="25" t="s">
        <v>1721</v>
      </c>
      <c r="M541" s="25" t="s">
        <v>11</v>
      </c>
      <c r="N541" s="25" t="s">
        <v>11</v>
      </c>
      <c r="O541" s="25" t="s">
        <v>11</v>
      </c>
      <c r="P541" s="25" t="s">
        <v>11</v>
      </c>
      <c r="Q541" s="25" t="s">
        <v>11</v>
      </c>
      <c r="R541" s="25" t="s">
        <v>11</v>
      </c>
      <c r="S541" s="25" t="s">
        <v>11</v>
      </c>
      <c r="T541" s="25" t="s">
        <v>1737</v>
      </c>
      <c r="U541" s="25" t="s">
        <v>1686</v>
      </c>
      <c r="V541" s="25" t="s">
        <v>1680</v>
      </c>
      <c r="W541" s="25" t="s">
        <v>11</v>
      </c>
      <c r="X541" s="25">
        <v>0</v>
      </c>
      <c r="Y541" s="25" t="s">
        <v>11</v>
      </c>
      <c r="Z541" s="25" t="s">
        <v>1664</v>
      </c>
      <c r="AA541" s="25" t="s">
        <v>11</v>
      </c>
      <c r="AB541" s="25" t="s">
        <v>11</v>
      </c>
      <c r="AC541" s="25" t="s">
        <v>11</v>
      </c>
      <c r="AD541" s="25">
        <v>0</v>
      </c>
      <c r="AE541" s="25">
        <v>0</v>
      </c>
      <c r="AF541" s="25">
        <v>24573.14</v>
      </c>
      <c r="AG541" s="25" t="s">
        <v>5304</v>
      </c>
    </row>
    <row r="542" spans="1:33">
      <c r="A542" s="25" t="s">
        <v>3717</v>
      </c>
      <c r="B542" s="25" t="s">
        <v>3718</v>
      </c>
      <c r="C542" s="25" t="s">
        <v>1666</v>
      </c>
      <c r="D542" s="25" t="s">
        <v>11</v>
      </c>
      <c r="E542" s="25" t="s">
        <v>11</v>
      </c>
      <c r="F542" s="25" t="s">
        <v>11</v>
      </c>
      <c r="G542" s="25" t="s">
        <v>11</v>
      </c>
      <c r="H542" s="25" t="s">
        <v>3719</v>
      </c>
      <c r="I542" s="25" t="s">
        <v>1672</v>
      </c>
      <c r="J542" s="25" t="s">
        <v>11</v>
      </c>
      <c r="K542" s="25" t="s">
        <v>3720</v>
      </c>
      <c r="L542" s="25" t="s">
        <v>1350</v>
      </c>
      <c r="M542" s="25" t="s">
        <v>11</v>
      </c>
      <c r="N542" s="25" t="s">
        <v>11</v>
      </c>
      <c r="O542" s="25" t="s">
        <v>11</v>
      </c>
      <c r="P542" s="25" t="s">
        <v>11</v>
      </c>
      <c r="Q542" s="25" t="s">
        <v>11</v>
      </c>
      <c r="R542" s="25" t="s">
        <v>11</v>
      </c>
      <c r="S542" s="25" t="s">
        <v>11</v>
      </c>
      <c r="T542" s="25" t="s">
        <v>3046</v>
      </c>
      <c r="U542" s="25" t="s">
        <v>12</v>
      </c>
      <c r="V542" s="25" t="s">
        <v>11</v>
      </c>
      <c r="W542" s="25" t="s">
        <v>11</v>
      </c>
      <c r="X542" s="25">
        <v>0</v>
      </c>
      <c r="Y542" s="25" t="s">
        <v>11</v>
      </c>
      <c r="Z542" s="25" t="s">
        <v>1664</v>
      </c>
      <c r="AA542" s="25" t="s">
        <v>11</v>
      </c>
      <c r="AB542" s="25" t="s">
        <v>11</v>
      </c>
      <c r="AC542" s="25" t="s">
        <v>11</v>
      </c>
      <c r="AD542" s="25">
        <v>0.5</v>
      </c>
      <c r="AE542" s="25">
        <v>0</v>
      </c>
      <c r="AF542" s="25">
        <v>48799.87</v>
      </c>
      <c r="AG542" s="25" t="s">
        <v>3721</v>
      </c>
    </row>
    <row r="543" spans="1:33">
      <c r="A543" s="25" t="s">
        <v>3298</v>
      </c>
      <c r="B543" s="25" t="s">
        <v>3299</v>
      </c>
      <c r="C543" s="25" t="s">
        <v>1666</v>
      </c>
      <c r="D543" s="25" t="s">
        <v>11</v>
      </c>
      <c r="E543" s="25" t="s">
        <v>11</v>
      </c>
      <c r="F543" s="25" t="s">
        <v>11</v>
      </c>
      <c r="G543" s="25" t="s">
        <v>11</v>
      </c>
      <c r="H543" s="25" t="s">
        <v>3300</v>
      </c>
      <c r="I543" s="25" t="s">
        <v>11</v>
      </c>
      <c r="J543" s="25" t="s">
        <v>11</v>
      </c>
      <c r="K543" s="25" t="s">
        <v>11</v>
      </c>
      <c r="L543" s="25" t="s">
        <v>1721</v>
      </c>
      <c r="M543" s="25" t="s">
        <v>11</v>
      </c>
      <c r="N543" s="25" t="s">
        <v>11</v>
      </c>
      <c r="O543" s="25" t="s">
        <v>11</v>
      </c>
      <c r="P543" s="25" t="s">
        <v>11</v>
      </c>
      <c r="Q543" s="25" t="s">
        <v>11</v>
      </c>
      <c r="R543" s="25" t="s">
        <v>11</v>
      </c>
      <c r="S543" s="25" t="s">
        <v>11</v>
      </c>
      <c r="T543" s="25" t="s">
        <v>1726</v>
      </c>
      <c r="U543" s="25" t="s">
        <v>12</v>
      </c>
      <c r="V543" s="25" t="s">
        <v>11</v>
      </c>
      <c r="W543" s="25" t="s">
        <v>11</v>
      </c>
      <c r="X543" s="25">
        <v>0</v>
      </c>
      <c r="Y543" s="25" t="s">
        <v>11</v>
      </c>
      <c r="Z543" s="25" t="s">
        <v>1664</v>
      </c>
      <c r="AA543" s="25" t="s">
        <v>11</v>
      </c>
      <c r="AB543" s="25" t="s">
        <v>11</v>
      </c>
      <c r="AC543" s="25" t="s">
        <v>11</v>
      </c>
      <c r="AD543" s="25">
        <v>0</v>
      </c>
      <c r="AE543" s="25">
        <v>0</v>
      </c>
      <c r="AF543" s="25">
        <v>5435.1</v>
      </c>
      <c r="AG543" s="25" t="s">
        <v>3301</v>
      </c>
    </row>
    <row r="544" spans="1:33">
      <c r="A544" s="25" t="s">
        <v>3782</v>
      </c>
      <c r="B544" s="25" t="s">
        <v>3783</v>
      </c>
      <c r="C544" s="25" t="s">
        <v>1666</v>
      </c>
      <c r="D544" s="25" t="s">
        <v>11</v>
      </c>
      <c r="E544" s="25" t="s">
        <v>11</v>
      </c>
      <c r="F544" s="25" t="s">
        <v>11</v>
      </c>
      <c r="G544" s="25" t="s">
        <v>11</v>
      </c>
      <c r="H544" s="25" t="s">
        <v>3784</v>
      </c>
      <c r="I544" s="25" t="s">
        <v>11</v>
      </c>
      <c r="J544" s="25" t="s">
        <v>11</v>
      </c>
      <c r="K544" s="25" t="s">
        <v>11</v>
      </c>
      <c r="L544" s="25" t="s">
        <v>1721</v>
      </c>
      <c r="M544" s="25" t="s">
        <v>11</v>
      </c>
      <c r="N544" s="25" t="s">
        <v>11</v>
      </c>
      <c r="O544" s="25" t="s">
        <v>11</v>
      </c>
      <c r="P544" s="25" t="s">
        <v>11</v>
      </c>
      <c r="Q544" s="25" t="s">
        <v>11</v>
      </c>
      <c r="R544" s="25" t="s">
        <v>11</v>
      </c>
      <c r="S544" s="25" t="s">
        <v>11</v>
      </c>
      <c r="T544" s="25" t="s">
        <v>1766</v>
      </c>
      <c r="U544" s="25" t="s">
        <v>12</v>
      </c>
      <c r="V544" s="25" t="s">
        <v>11</v>
      </c>
      <c r="W544" s="25" t="s">
        <v>11</v>
      </c>
      <c r="X544" s="25">
        <v>0</v>
      </c>
      <c r="Y544" s="25" t="s">
        <v>11</v>
      </c>
      <c r="Z544" s="25" t="s">
        <v>1664</v>
      </c>
      <c r="AA544" s="25" t="s">
        <v>11</v>
      </c>
      <c r="AB544" s="25" t="s">
        <v>11</v>
      </c>
      <c r="AC544" s="25" t="s">
        <v>11</v>
      </c>
      <c r="AD544" s="25">
        <v>280</v>
      </c>
      <c r="AE544" s="25">
        <v>0</v>
      </c>
      <c r="AF544" s="25">
        <v>19166.669999999998</v>
      </c>
      <c r="AG544" s="25" t="s">
        <v>5305</v>
      </c>
    </row>
    <row r="545" spans="1:33">
      <c r="A545" s="25" t="s">
        <v>5306</v>
      </c>
      <c r="B545" s="25" t="s">
        <v>5307</v>
      </c>
      <c r="C545" s="25" t="s">
        <v>1661</v>
      </c>
      <c r="D545" s="25" t="s">
        <v>11</v>
      </c>
      <c r="E545" s="25" t="s">
        <v>11</v>
      </c>
      <c r="F545" s="25" t="s">
        <v>11</v>
      </c>
      <c r="G545" s="25" t="s">
        <v>11</v>
      </c>
      <c r="H545" s="25" t="s">
        <v>5308</v>
      </c>
      <c r="I545" s="25" t="s">
        <v>1672</v>
      </c>
      <c r="J545" s="25" t="s">
        <v>1721</v>
      </c>
      <c r="K545" s="25" t="s">
        <v>4996</v>
      </c>
      <c r="L545" s="25" t="s">
        <v>1721</v>
      </c>
      <c r="M545" s="25" t="s">
        <v>11</v>
      </c>
      <c r="N545" s="25" t="s">
        <v>11</v>
      </c>
      <c r="O545" s="25" t="s">
        <v>11</v>
      </c>
      <c r="P545" s="25" t="s">
        <v>11</v>
      </c>
      <c r="Q545" s="25" t="s">
        <v>11</v>
      </c>
      <c r="R545" s="25" t="s">
        <v>11</v>
      </c>
      <c r="S545" s="25" t="s">
        <v>11</v>
      </c>
      <c r="T545" s="25" t="s">
        <v>2043</v>
      </c>
      <c r="U545" s="25" t="s">
        <v>16</v>
      </c>
      <c r="V545" s="25" t="s">
        <v>11</v>
      </c>
      <c r="W545" s="25" t="s">
        <v>11</v>
      </c>
      <c r="X545" s="25">
        <v>0</v>
      </c>
      <c r="Y545" s="25" t="s">
        <v>11</v>
      </c>
      <c r="Z545" s="25" t="s">
        <v>1664</v>
      </c>
      <c r="AA545" s="25" t="s">
        <v>11</v>
      </c>
      <c r="AB545" s="25" t="s">
        <v>11</v>
      </c>
      <c r="AC545" s="25" t="s">
        <v>11</v>
      </c>
      <c r="AD545" s="25">
        <v>280</v>
      </c>
      <c r="AE545" s="25">
        <v>0</v>
      </c>
      <c r="AF545" s="25">
        <v>18460</v>
      </c>
      <c r="AG545" s="25" t="s">
        <v>3450</v>
      </c>
    </row>
    <row r="546" spans="1:33">
      <c r="A546" s="25" t="s">
        <v>4027</v>
      </c>
      <c r="B546" s="25" t="s">
        <v>4028</v>
      </c>
      <c r="C546" s="25" t="s">
        <v>1666</v>
      </c>
      <c r="D546" s="25" t="s">
        <v>11</v>
      </c>
      <c r="E546" s="25" t="s">
        <v>11</v>
      </c>
      <c r="F546" s="25" t="s">
        <v>11</v>
      </c>
      <c r="G546" s="25" t="s">
        <v>11</v>
      </c>
      <c r="H546" s="25" t="s">
        <v>4029</v>
      </c>
      <c r="I546" s="25" t="s">
        <v>11</v>
      </c>
      <c r="J546" s="25" t="s">
        <v>11</v>
      </c>
      <c r="K546" s="25" t="s">
        <v>11</v>
      </c>
      <c r="L546" s="25" t="s">
        <v>1721</v>
      </c>
      <c r="M546" s="25" t="s">
        <v>1808</v>
      </c>
      <c r="N546" s="25" t="s">
        <v>11</v>
      </c>
      <c r="O546" s="25" t="s">
        <v>11</v>
      </c>
      <c r="P546" s="25" t="s">
        <v>11</v>
      </c>
      <c r="Q546" s="25" t="s">
        <v>11</v>
      </c>
      <c r="R546" s="25" t="s">
        <v>11</v>
      </c>
      <c r="S546" s="25" t="s">
        <v>11</v>
      </c>
      <c r="T546" s="25" t="s">
        <v>2332</v>
      </c>
      <c r="U546" s="25" t="s">
        <v>1669</v>
      </c>
      <c r="V546" s="25" t="s">
        <v>11</v>
      </c>
      <c r="W546" s="25" t="s">
        <v>11</v>
      </c>
      <c r="X546" s="25">
        <v>0</v>
      </c>
      <c r="Y546" s="25" t="s">
        <v>11</v>
      </c>
      <c r="Z546" s="25" t="s">
        <v>1664</v>
      </c>
      <c r="AA546" s="25" t="s">
        <v>11</v>
      </c>
      <c r="AB546" s="25" t="s">
        <v>11</v>
      </c>
      <c r="AC546" s="25" t="s">
        <v>11</v>
      </c>
      <c r="AD546" s="25">
        <v>0</v>
      </c>
      <c r="AE546" s="25">
        <v>0</v>
      </c>
      <c r="AF546" s="25">
        <v>148.13</v>
      </c>
      <c r="AG546" s="25" t="s">
        <v>5309</v>
      </c>
    </row>
    <row r="547" spans="1:33">
      <c r="A547" s="25" t="s">
        <v>2111</v>
      </c>
      <c r="B547" s="25" t="s">
        <v>2112</v>
      </c>
      <c r="C547" s="25" t="s">
        <v>1661</v>
      </c>
      <c r="D547" s="25" t="s">
        <v>11</v>
      </c>
      <c r="E547" s="25" t="s">
        <v>11</v>
      </c>
      <c r="F547" s="25" t="s">
        <v>11</v>
      </c>
      <c r="G547" s="25" t="s">
        <v>11</v>
      </c>
      <c r="H547" s="25" t="s">
        <v>2113</v>
      </c>
      <c r="I547" s="25" t="s">
        <v>11</v>
      </c>
      <c r="J547" s="25" t="s">
        <v>11</v>
      </c>
      <c r="K547" s="25" t="s">
        <v>11</v>
      </c>
      <c r="L547" s="25" t="s">
        <v>1721</v>
      </c>
      <c r="M547" s="25" t="s">
        <v>11</v>
      </c>
      <c r="N547" s="25" t="s">
        <v>11</v>
      </c>
      <c r="O547" s="25" t="s">
        <v>11</v>
      </c>
      <c r="P547" s="25" t="s">
        <v>11</v>
      </c>
      <c r="Q547" s="25" t="s">
        <v>11</v>
      </c>
      <c r="R547" s="25" t="s">
        <v>11</v>
      </c>
      <c r="S547" s="25" t="s">
        <v>11</v>
      </c>
      <c r="T547" s="25" t="s">
        <v>1726</v>
      </c>
      <c r="U547" s="25" t="s">
        <v>12</v>
      </c>
      <c r="V547" s="25" t="s">
        <v>11</v>
      </c>
      <c r="W547" s="25" t="s">
        <v>11</v>
      </c>
      <c r="X547" s="25">
        <v>0</v>
      </c>
      <c r="Y547" s="25" t="s">
        <v>11</v>
      </c>
      <c r="Z547" s="25" t="s">
        <v>1664</v>
      </c>
      <c r="AA547" s="25" t="s">
        <v>11</v>
      </c>
      <c r="AB547" s="25" t="s">
        <v>11</v>
      </c>
      <c r="AC547" s="25" t="s">
        <v>11</v>
      </c>
      <c r="AD547" s="25">
        <v>0</v>
      </c>
      <c r="AE547" s="25">
        <v>0</v>
      </c>
      <c r="AF547" s="25">
        <v>30450</v>
      </c>
      <c r="AG547" s="25" t="s">
        <v>5113</v>
      </c>
    </row>
    <row r="548" spans="1:33">
      <c r="A548" s="25" t="s">
        <v>3451</v>
      </c>
      <c r="B548" s="25" t="s">
        <v>3452</v>
      </c>
      <c r="C548" s="25" t="s">
        <v>1661</v>
      </c>
      <c r="D548" s="25" t="s">
        <v>11</v>
      </c>
      <c r="E548" s="25" t="s">
        <v>11</v>
      </c>
      <c r="F548" s="25" t="s">
        <v>3453</v>
      </c>
      <c r="G548" s="25" t="s">
        <v>1730</v>
      </c>
      <c r="H548" s="25" t="s">
        <v>3454</v>
      </c>
      <c r="I548" s="25" t="s">
        <v>1672</v>
      </c>
      <c r="J548" s="25" t="s">
        <v>1721</v>
      </c>
      <c r="K548" s="25" t="s">
        <v>1782</v>
      </c>
      <c r="L548" s="25" t="s">
        <v>1721</v>
      </c>
      <c r="M548" s="25" t="s">
        <v>11</v>
      </c>
      <c r="N548" s="25" t="s">
        <v>11</v>
      </c>
      <c r="O548" s="25" t="s">
        <v>11</v>
      </c>
      <c r="P548" s="25" t="s">
        <v>3455</v>
      </c>
      <c r="Q548" s="25" t="s">
        <v>3454</v>
      </c>
      <c r="R548" s="25" t="s">
        <v>11</v>
      </c>
      <c r="S548" s="25" t="s">
        <v>11</v>
      </c>
      <c r="T548" s="25" t="s">
        <v>1726</v>
      </c>
      <c r="U548" s="25" t="s">
        <v>16</v>
      </c>
      <c r="V548" s="25" t="s">
        <v>130</v>
      </c>
      <c r="W548" s="25" t="s">
        <v>11</v>
      </c>
      <c r="X548" s="25">
        <v>0</v>
      </c>
      <c r="Y548" s="25" t="s">
        <v>11</v>
      </c>
      <c r="Z548" s="25" t="s">
        <v>1664</v>
      </c>
      <c r="AA548" s="25" t="s">
        <v>11</v>
      </c>
      <c r="AB548" s="25" t="s">
        <v>11</v>
      </c>
      <c r="AC548" s="25" t="s">
        <v>11</v>
      </c>
      <c r="AD548" s="25">
        <v>0</v>
      </c>
      <c r="AE548" s="25">
        <v>0</v>
      </c>
      <c r="AF548" s="25">
        <v>3316</v>
      </c>
      <c r="AG548" s="25" t="s">
        <v>1162</v>
      </c>
    </row>
    <row r="549" spans="1:33">
      <c r="A549" s="25" t="s">
        <v>3254</v>
      </c>
      <c r="B549" s="25" t="s">
        <v>3255</v>
      </c>
      <c r="C549" s="25" t="s">
        <v>1661</v>
      </c>
      <c r="D549" s="25" t="s">
        <v>11</v>
      </c>
      <c r="E549" s="25" t="s">
        <v>11</v>
      </c>
      <c r="F549" s="25" t="s">
        <v>11</v>
      </c>
      <c r="G549" s="25" t="s">
        <v>11</v>
      </c>
      <c r="H549" s="25" t="s">
        <v>3256</v>
      </c>
      <c r="I549" s="25" t="s">
        <v>11</v>
      </c>
      <c r="J549" s="25" t="s">
        <v>11</v>
      </c>
      <c r="K549" s="25" t="s">
        <v>11</v>
      </c>
      <c r="L549" s="25" t="s">
        <v>1721</v>
      </c>
      <c r="M549" s="25" t="s">
        <v>11</v>
      </c>
      <c r="N549" s="25" t="s">
        <v>11</v>
      </c>
      <c r="O549" s="25" t="s">
        <v>11</v>
      </c>
      <c r="P549" s="25" t="s">
        <v>11</v>
      </c>
      <c r="Q549" s="25" t="s">
        <v>11</v>
      </c>
      <c r="R549" s="25" t="s">
        <v>11</v>
      </c>
      <c r="S549" s="25" t="s">
        <v>11</v>
      </c>
      <c r="T549" s="25" t="s">
        <v>1726</v>
      </c>
      <c r="U549" s="25" t="s">
        <v>12</v>
      </c>
      <c r="V549" s="25" t="s">
        <v>11</v>
      </c>
      <c r="W549" s="25" t="s">
        <v>11</v>
      </c>
      <c r="X549" s="25">
        <v>0</v>
      </c>
      <c r="Y549" s="25" t="s">
        <v>11</v>
      </c>
      <c r="Z549" s="25" t="s">
        <v>1664</v>
      </c>
      <c r="AA549" s="25" t="s">
        <v>11</v>
      </c>
      <c r="AB549" s="25" t="s">
        <v>11</v>
      </c>
      <c r="AC549" s="25" t="s">
        <v>11</v>
      </c>
      <c r="AD549" s="25">
        <v>0</v>
      </c>
      <c r="AE549" s="25">
        <v>0</v>
      </c>
      <c r="AF549" s="25">
        <v>30450</v>
      </c>
      <c r="AG549" s="25" t="s">
        <v>5113</v>
      </c>
    </row>
    <row r="550" spans="1:33">
      <c r="A550" s="25" t="s">
        <v>3284</v>
      </c>
      <c r="B550" s="25" t="s">
        <v>3285</v>
      </c>
      <c r="C550" s="25" t="s">
        <v>1661</v>
      </c>
      <c r="D550" s="25" t="s">
        <v>11</v>
      </c>
      <c r="E550" s="25" t="s">
        <v>11</v>
      </c>
      <c r="F550" s="25" t="s">
        <v>11</v>
      </c>
      <c r="G550" s="25" t="s">
        <v>11</v>
      </c>
      <c r="H550" s="25" t="s">
        <v>3286</v>
      </c>
      <c r="I550" s="25" t="s">
        <v>11</v>
      </c>
      <c r="J550" s="25" t="s">
        <v>11</v>
      </c>
      <c r="K550" s="25" t="s">
        <v>11</v>
      </c>
      <c r="L550" s="25" t="s">
        <v>1721</v>
      </c>
      <c r="M550" s="25" t="s">
        <v>11</v>
      </c>
      <c r="N550" s="25" t="s">
        <v>11</v>
      </c>
      <c r="O550" s="25" t="s">
        <v>11</v>
      </c>
      <c r="P550" s="25" t="s">
        <v>11</v>
      </c>
      <c r="Q550" s="25" t="s">
        <v>11</v>
      </c>
      <c r="R550" s="25" t="s">
        <v>11</v>
      </c>
      <c r="S550" s="25" t="s">
        <v>11</v>
      </c>
      <c r="T550" s="25" t="s">
        <v>1766</v>
      </c>
      <c r="U550" s="25" t="s">
        <v>14</v>
      </c>
      <c r="V550" s="25" t="s">
        <v>11</v>
      </c>
      <c r="W550" s="25" t="s">
        <v>11</v>
      </c>
      <c r="X550" s="25">
        <v>0</v>
      </c>
      <c r="Y550" s="25" t="s">
        <v>11</v>
      </c>
      <c r="Z550" s="25" t="s">
        <v>1664</v>
      </c>
      <c r="AA550" s="25" t="s">
        <v>11</v>
      </c>
      <c r="AB550" s="25" t="s">
        <v>11</v>
      </c>
      <c r="AC550" s="25" t="s">
        <v>11</v>
      </c>
      <c r="AD550" s="25">
        <v>280</v>
      </c>
      <c r="AE550" s="25">
        <v>0</v>
      </c>
      <c r="AF550" s="25">
        <v>30275</v>
      </c>
      <c r="AG550" s="25" t="s">
        <v>5310</v>
      </c>
    </row>
    <row r="551" spans="1:33">
      <c r="A551" s="25" t="s">
        <v>3863</v>
      </c>
      <c r="B551" s="25" t="s">
        <v>3864</v>
      </c>
      <c r="C551" s="25" t="s">
        <v>1661</v>
      </c>
      <c r="D551" s="25" t="s">
        <v>11</v>
      </c>
      <c r="E551" s="25" t="s">
        <v>11</v>
      </c>
      <c r="F551" s="25" t="s">
        <v>11</v>
      </c>
      <c r="G551" s="25" t="s">
        <v>11</v>
      </c>
      <c r="H551" s="25" t="s">
        <v>3865</v>
      </c>
      <c r="I551" s="25" t="s">
        <v>11</v>
      </c>
      <c r="J551" s="25" t="s">
        <v>11</v>
      </c>
      <c r="K551" s="25" t="s">
        <v>11</v>
      </c>
      <c r="L551" s="25" t="s">
        <v>1721</v>
      </c>
      <c r="M551" s="25" t="s">
        <v>11</v>
      </c>
      <c r="N551" s="25" t="s">
        <v>11</v>
      </c>
      <c r="O551" s="25" t="s">
        <v>11</v>
      </c>
      <c r="P551" s="25" t="s">
        <v>11</v>
      </c>
      <c r="Q551" s="25" t="s">
        <v>11</v>
      </c>
      <c r="R551" s="25" t="s">
        <v>11</v>
      </c>
      <c r="S551" s="25" t="s">
        <v>11</v>
      </c>
      <c r="T551" s="25" t="s">
        <v>1726</v>
      </c>
      <c r="U551" s="25" t="s">
        <v>12</v>
      </c>
      <c r="V551" s="25" t="s">
        <v>11</v>
      </c>
      <c r="W551" s="25" t="s">
        <v>11</v>
      </c>
      <c r="X551" s="25">
        <v>0</v>
      </c>
      <c r="Y551" s="25" t="s">
        <v>11</v>
      </c>
      <c r="Z551" s="25" t="s">
        <v>1664</v>
      </c>
      <c r="AA551" s="25" t="s">
        <v>11</v>
      </c>
      <c r="AB551" s="25" t="s">
        <v>11</v>
      </c>
      <c r="AC551" s="25" t="s">
        <v>11</v>
      </c>
      <c r="AD551" s="25">
        <v>840</v>
      </c>
      <c r="AE551" s="25">
        <v>0</v>
      </c>
      <c r="AF551" s="25">
        <v>6499.61</v>
      </c>
      <c r="AG551" s="25" t="s">
        <v>3866</v>
      </c>
    </row>
    <row r="552" spans="1:33">
      <c r="A552" s="25" t="s">
        <v>3447</v>
      </c>
      <c r="B552" s="25" t="s">
        <v>3448</v>
      </c>
      <c r="C552" s="25" t="s">
        <v>1661</v>
      </c>
      <c r="D552" s="25" t="s">
        <v>11</v>
      </c>
      <c r="E552" s="25" t="s">
        <v>11</v>
      </c>
      <c r="F552" s="25" t="s">
        <v>11</v>
      </c>
      <c r="G552" s="25" t="s">
        <v>11</v>
      </c>
      <c r="H552" s="25" t="s">
        <v>3449</v>
      </c>
      <c r="I552" s="25" t="s">
        <v>1672</v>
      </c>
      <c r="J552" s="25" t="s">
        <v>1721</v>
      </c>
      <c r="K552" s="25" t="s">
        <v>1698</v>
      </c>
      <c r="L552" s="25" t="s">
        <v>1721</v>
      </c>
      <c r="M552" s="25" t="s">
        <v>11</v>
      </c>
      <c r="N552" s="25" t="s">
        <v>11</v>
      </c>
      <c r="O552" s="25" t="s">
        <v>11</v>
      </c>
      <c r="P552" s="25" t="s">
        <v>11</v>
      </c>
      <c r="Q552" s="25" t="s">
        <v>11</v>
      </c>
      <c r="R552" s="25" t="s">
        <v>11</v>
      </c>
      <c r="S552" s="25" t="s">
        <v>11</v>
      </c>
      <c r="T552" s="25" t="s">
        <v>2043</v>
      </c>
      <c r="U552" s="25" t="s">
        <v>16</v>
      </c>
      <c r="V552" s="25" t="s">
        <v>11</v>
      </c>
      <c r="W552" s="25" t="s">
        <v>11</v>
      </c>
      <c r="X552" s="25">
        <v>0</v>
      </c>
      <c r="Y552" s="25" t="s">
        <v>11</v>
      </c>
      <c r="Z552" s="25" t="s">
        <v>1664</v>
      </c>
      <c r="AA552" s="25" t="s">
        <v>11</v>
      </c>
      <c r="AB552" s="25" t="s">
        <v>11</v>
      </c>
      <c r="AC552" s="25" t="s">
        <v>11</v>
      </c>
      <c r="AD552" s="25">
        <v>280</v>
      </c>
      <c r="AE552" s="25">
        <v>0</v>
      </c>
      <c r="AF552" s="25">
        <v>18460</v>
      </c>
      <c r="AG552" s="25" t="s">
        <v>3450</v>
      </c>
    </row>
    <row r="553" spans="1:33">
      <c r="A553" s="25" t="s">
        <v>2753</v>
      </c>
      <c r="B553" s="25" t="s">
        <v>2754</v>
      </c>
      <c r="C553" s="25" t="s">
        <v>1661</v>
      </c>
      <c r="D553" s="25" t="s">
        <v>11</v>
      </c>
      <c r="E553" s="25" t="s">
        <v>11</v>
      </c>
      <c r="F553" s="25" t="s">
        <v>11</v>
      </c>
      <c r="G553" s="25" t="s">
        <v>11</v>
      </c>
      <c r="H553" s="25" t="s">
        <v>2755</v>
      </c>
      <c r="I553" s="25" t="s">
        <v>1672</v>
      </c>
      <c r="J553" s="25" t="s">
        <v>11</v>
      </c>
      <c r="K553" s="25" t="s">
        <v>1683</v>
      </c>
      <c r="L553" s="25" t="s">
        <v>1721</v>
      </c>
      <c r="M553" s="25" t="s">
        <v>11</v>
      </c>
      <c r="N553" s="25" t="s">
        <v>11</v>
      </c>
      <c r="O553" s="25" t="s">
        <v>11</v>
      </c>
      <c r="P553" s="25" t="s">
        <v>11</v>
      </c>
      <c r="Q553" s="25" t="s">
        <v>2755</v>
      </c>
      <c r="R553" s="25" t="s">
        <v>11</v>
      </c>
      <c r="S553" s="25" t="s">
        <v>11</v>
      </c>
      <c r="T553" s="25" t="s">
        <v>1766</v>
      </c>
      <c r="U553" s="25" t="s">
        <v>16</v>
      </c>
      <c r="V553" s="25" t="s">
        <v>1663</v>
      </c>
      <c r="W553" s="25" t="s">
        <v>11</v>
      </c>
      <c r="X553" s="25">
        <v>0</v>
      </c>
      <c r="Y553" s="25" t="s">
        <v>11</v>
      </c>
      <c r="Z553" s="25" t="s">
        <v>1664</v>
      </c>
      <c r="AA553" s="25" t="s">
        <v>11</v>
      </c>
      <c r="AB553" s="25" t="s">
        <v>11</v>
      </c>
      <c r="AC553" s="25" t="s">
        <v>11</v>
      </c>
      <c r="AD553" s="25">
        <v>0</v>
      </c>
      <c r="AE553" s="25">
        <v>0</v>
      </c>
      <c r="AF553" s="25">
        <v>2348.83</v>
      </c>
      <c r="AG553" s="25" t="s">
        <v>5054</v>
      </c>
    </row>
    <row r="554" spans="1:33">
      <c r="A554" s="25" t="s">
        <v>2320</v>
      </c>
      <c r="B554" s="25" t="s">
        <v>2321</v>
      </c>
      <c r="C554" s="25" t="s">
        <v>1661</v>
      </c>
      <c r="D554" s="25" t="s">
        <v>11</v>
      </c>
      <c r="E554" s="25" t="s">
        <v>11</v>
      </c>
      <c r="F554" s="25" t="s">
        <v>11</v>
      </c>
      <c r="G554" s="25" t="s">
        <v>11</v>
      </c>
      <c r="H554" s="25" t="s">
        <v>2322</v>
      </c>
      <c r="I554" s="25" t="s">
        <v>11</v>
      </c>
      <c r="J554" s="25" t="s">
        <v>11</v>
      </c>
      <c r="K554" s="25" t="s">
        <v>11</v>
      </c>
      <c r="L554" s="25" t="s">
        <v>1721</v>
      </c>
      <c r="M554" s="25" t="s">
        <v>11</v>
      </c>
      <c r="N554" s="25" t="s">
        <v>11</v>
      </c>
      <c r="O554" s="25" t="s">
        <v>11</v>
      </c>
      <c r="P554" s="25" t="s">
        <v>11</v>
      </c>
      <c r="Q554" s="25" t="s">
        <v>11</v>
      </c>
      <c r="R554" s="25" t="s">
        <v>11</v>
      </c>
      <c r="S554" s="25" t="s">
        <v>11</v>
      </c>
      <c r="T554" s="25" t="s">
        <v>2323</v>
      </c>
      <c r="U554" s="25" t="s">
        <v>17</v>
      </c>
      <c r="V554" s="25" t="s">
        <v>11</v>
      </c>
      <c r="W554" s="25" t="s">
        <v>11</v>
      </c>
      <c r="X554" s="25">
        <v>0</v>
      </c>
      <c r="Y554" s="25" t="s">
        <v>11</v>
      </c>
      <c r="Z554" s="25" t="s">
        <v>1664</v>
      </c>
      <c r="AA554" s="25" t="s">
        <v>11</v>
      </c>
      <c r="AB554" s="25" t="s">
        <v>11</v>
      </c>
      <c r="AC554" s="25" t="s">
        <v>11</v>
      </c>
      <c r="AD554" s="25">
        <v>1600</v>
      </c>
      <c r="AE554" s="25">
        <v>0</v>
      </c>
      <c r="AF554" s="25">
        <v>4819.04</v>
      </c>
      <c r="AG554" s="25" t="s">
        <v>2324</v>
      </c>
    </row>
    <row r="555" spans="1:33">
      <c r="A555" s="25" t="s">
        <v>2521</v>
      </c>
      <c r="B555" s="25" t="s">
        <v>2522</v>
      </c>
      <c r="C555" s="25" t="s">
        <v>1661</v>
      </c>
      <c r="D555" s="25" t="s">
        <v>11</v>
      </c>
      <c r="E555" s="25" t="s">
        <v>11</v>
      </c>
      <c r="F555" s="25" t="s">
        <v>11</v>
      </c>
      <c r="G555" s="25" t="s">
        <v>11</v>
      </c>
      <c r="H555" s="25" t="s">
        <v>2523</v>
      </c>
      <c r="I555" s="25" t="s">
        <v>11</v>
      </c>
      <c r="J555" s="25" t="s">
        <v>11</v>
      </c>
      <c r="K555" s="25" t="s">
        <v>11</v>
      </c>
      <c r="L555" s="25" t="s">
        <v>1721</v>
      </c>
      <c r="M555" s="25" t="s">
        <v>11</v>
      </c>
      <c r="N555" s="25" t="s">
        <v>11</v>
      </c>
      <c r="O555" s="25" t="s">
        <v>11</v>
      </c>
      <c r="P555" s="25" t="s">
        <v>11</v>
      </c>
      <c r="Q555" s="25" t="s">
        <v>11</v>
      </c>
      <c r="R555" s="25" t="s">
        <v>11</v>
      </c>
      <c r="S555" s="25" t="s">
        <v>11</v>
      </c>
      <c r="T555" s="25" t="s">
        <v>1766</v>
      </c>
      <c r="U555" s="25" t="s">
        <v>12</v>
      </c>
      <c r="V555" s="25" t="s">
        <v>11</v>
      </c>
      <c r="W555" s="25" t="s">
        <v>11</v>
      </c>
      <c r="X555" s="25">
        <v>0</v>
      </c>
      <c r="Y555" s="25" t="s">
        <v>11</v>
      </c>
      <c r="Z555" s="25" t="s">
        <v>1664</v>
      </c>
      <c r="AA555" s="25" t="s">
        <v>11</v>
      </c>
      <c r="AB555" s="25" t="s">
        <v>11</v>
      </c>
      <c r="AC555" s="25" t="s">
        <v>11</v>
      </c>
      <c r="AD555" s="25">
        <v>0</v>
      </c>
      <c r="AE555" s="25">
        <v>0</v>
      </c>
      <c r="AF555" s="25">
        <v>1436.82</v>
      </c>
      <c r="AG555" s="25" t="s">
        <v>5311</v>
      </c>
    </row>
    <row r="556" spans="1:33">
      <c r="A556" s="25" t="s">
        <v>3632</v>
      </c>
      <c r="B556" s="25" t="s">
        <v>3633</v>
      </c>
      <c r="C556" s="25" t="s">
        <v>1666</v>
      </c>
      <c r="D556" s="25" t="s">
        <v>11</v>
      </c>
      <c r="E556" s="25" t="s">
        <v>11</v>
      </c>
      <c r="F556" s="25" t="s">
        <v>11</v>
      </c>
      <c r="G556" s="25" t="s">
        <v>11</v>
      </c>
      <c r="H556" s="25" t="s">
        <v>3634</v>
      </c>
      <c r="I556" s="25" t="s">
        <v>11</v>
      </c>
      <c r="J556" s="25" t="s">
        <v>11</v>
      </c>
      <c r="K556" s="25" t="s">
        <v>11</v>
      </c>
      <c r="L556" s="25" t="s">
        <v>1721</v>
      </c>
      <c r="M556" s="25" t="s">
        <v>11</v>
      </c>
      <c r="N556" s="25" t="s">
        <v>11</v>
      </c>
      <c r="O556" s="25" t="s">
        <v>11</v>
      </c>
      <c r="P556" s="25" t="s">
        <v>11</v>
      </c>
      <c r="Q556" s="25" t="s">
        <v>11</v>
      </c>
      <c r="R556" s="25" t="s">
        <v>11</v>
      </c>
      <c r="S556" s="25" t="s">
        <v>11</v>
      </c>
      <c r="T556" s="25" t="s">
        <v>1766</v>
      </c>
      <c r="U556" s="25" t="s">
        <v>15</v>
      </c>
      <c r="V556" s="25" t="s">
        <v>11</v>
      </c>
      <c r="W556" s="25" t="s">
        <v>11</v>
      </c>
      <c r="X556" s="25">
        <v>0</v>
      </c>
      <c r="Y556" s="25" t="s">
        <v>11</v>
      </c>
      <c r="Z556" s="25" t="s">
        <v>1664</v>
      </c>
      <c r="AA556" s="25" t="s">
        <v>11</v>
      </c>
      <c r="AB556" s="25" t="s">
        <v>11</v>
      </c>
      <c r="AC556" s="25" t="s">
        <v>11</v>
      </c>
      <c r="AD556" s="25">
        <v>400</v>
      </c>
      <c r="AE556" s="25">
        <v>0</v>
      </c>
      <c r="AF556" s="25">
        <v>10443.459999999999</v>
      </c>
      <c r="AG556" s="25" t="s">
        <v>3635</v>
      </c>
    </row>
    <row r="557" spans="1:33">
      <c r="A557" s="25" t="s">
        <v>3080</v>
      </c>
      <c r="B557" s="25" t="s">
        <v>3081</v>
      </c>
      <c r="C557" s="25" t="s">
        <v>1666</v>
      </c>
      <c r="D557" s="25" t="s">
        <v>11</v>
      </c>
      <c r="E557" s="25" t="s">
        <v>11</v>
      </c>
      <c r="F557" s="25" t="s">
        <v>11</v>
      </c>
      <c r="G557" s="25" t="s">
        <v>11</v>
      </c>
      <c r="H557" s="25" t="s">
        <v>3082</v>
      </c>
      <c r="I557" s="25" t="s">
        <v>11</v>
      </c>
      <c r="J557" s="25" t="s">
        <v>11</v>
      </c>
      <c r="K557" s="25" t="s">
        <v>11</v>
      </c>
      <c r="L557" s="25" t="s">
        <v>1721</v>
      </c>
      <c r="M557" s="25" t="s">
        <v>11</v>
      </c>
      <c r="N557" s="25" t="s">
        <v>11</v>
      </c>
      <c r="O557" s="25" t="s">
        <v>11</v>
      </c>
      <c r="P557" s="25" t="s">
        <v>11</v>
      </c>
      <c r="Q557" s="25" t="s">
        <v>11</v>
      </c>
      <c r="R557" s="25" t="s">
        <v>11</v>
      </c>
      <c r="S557" s="25" t="s">
        <v>11</v>
      </c>
      <c r="T557" s="25" t="s">
        <v>1778</v>
      </c>
      <c r="U557" s="25" t="s">
        <v>14</v>
      </c>
      <c r="V557" s="25" t="s">
        <v>11</v>
      </c>
      <c r="W557" s="25" t="s">
        <v>11</v>
      </c>
      <c r="X557" s="25">
        <v>0</v>
      </c>
      <c r="Y557" s="25" t="s">
        <v>11</v>
      </c>
      <c r="Z557" s="25" t="s">
        <v>1664</v>
      </c>
      <c r="AA557" s="25" t="s">
        <v>11</v>
      </c>
      <c r="AB557" s="25" t="s">
        <v>11</v>
      </c>
      <c r="AC557" s="25" t="s">
        <v>11</v>
      </c>
      <c r="AD557" s="25">
        <v>0</v>
      </c>
      <c r="AE557" s="25">
        <v>0</v>
      </c>
      <c r="AF557" s="25">
        <v>15214.59</v>
      </c>
      <c r="AG557" s="25" t="s">
        <v>5312</v>
      </c>
    </row>
    <row r="558" spans="1:33">
      <c r="A558" s="25" t="s">
        <v>1893</v>
      </c>
      <c r="B558" s="25" t="s">
        <v>1894</v>
      </c>
      <c r="C558" s="25" t="s">
        <v>1666</v>
      </c>
      <c r="D558" s="25" t="s">
        <v>11</v>
      </c>
      <c r="E558" s="25" t="s">
        <v>11</v>
      </c>
      <c r="F558" s="25" t="s">
        <v>11</v>
      </c>
      <c r="G558" s="25" t="s">
        <v>11</v>
      </c>
      <c r="H558" s="25" t="s">
        <v>1895</v>
      </c>
      <c r="I558" s="25" t="s">
        <v>11</v>
      </c>
      <c r="J558" s="25" t="s">
        <v>11</v>
      </c>
      <c r="K558" s="25" t="s">
        <v>11</v>
      </c>
      <c r="L558" s="25" t="s">
        <v>1721</v>
      </c>
      <c r="M558" s="25" t="s">
        <v>11</v>
      </c>
      <c r="N558" s="25" t="s">
        <v>11</v>
      </c>
      <c r="O558" s="25" t="s">
        <v>11</v>
      </c>
      <c r="P558" s="25" t="s">
        <v>11</v>
      </c>
      <c r="Q558" s="25" t="s">
        <v>11</v>
      </c>
      <c r="R558" s="25" t="s">
        <v>11</v>
      </c>
      <c r="S558" s="25" t="s">
        <v>11</v>
      </c>
      <c r="T558" s="25" t="s">
        <v>1896</v>
      </c>
      <c r="U558" s="25" t="s">
        <v>13</v>
      </c>
      <c r="V558" s="25" t="s">
        <v>11</v>
      </c>
      <c r="W558" s="25" t="s">
        <v>11</v>
      </c>
      <c r="X558" s="25">
        <v>0</v>
      </c>
      <c r="Y558" s="25" t="s">
        <v>11</v>
      </c>
      <c r="Z558" s="25" t="s">
        <v>1664</v>
      </c>
      <c r="AA558" s="25" t="s">
        <v>11</v>
      </c>
      <c r="AB558" s="25" t="s">
        <v>11</v>
      </c>
      <c r="AC558" s="25" t="s">
        <v>11</v>
      </c>
      <c r="AD558" s="25">
        <v>0</v>
      </c>
      <c r="AE558" s="25">
        <v>0</v>
      </c>
      <c r="AF558" s="25">
        <v>0</v>
      </c>
      <c r="AG558" s="25" t="s">
        <v>7</v>
      </c>
    </row>
    <row r="559" spans="1:33">
      <c r="A559" s="25" t="s">
        <v>3962</v>
      </c>
      <c r="B559" s="25" t="s">
        <v>3963</v>
      </c>
      <c r="C559" s="25" t="s">
        <v>1666</v>
      </c>
      <c r="D559" s="25" t="s">
        <v>11</v>
      </c>
      <c r="E559" s="25" t="s">
        <v>11</v>
      </c>
      <c r="F559" s="25" t="s">
        <v>11</v>
      </c>
      <c r="G559" s="25" t="s">
        <v>11</v>
      </c>
      <c r="H559" s="25" t="s">
        <v>3964</v>
      </c>
      <c r="I559" s="25" t="s">
        <v>11</v>
      </c>
      <c r="J559" s="25" t="s">
        <v>11</v>
      </c>
      <c r="K559" s="25" t="s">
        <v>11</v>
      </c>
      <c r="L559" s="25" t="s">
        <v>1721</v>
      </c>
      <c r="M559" s="25" t="s">
        <v>11</v>
      </c>
      <c r="N559" s="25" t="s">
        <v>11</v>
      </c>
      <c r="O559" s="25" t="s">
        <v>11</v>
      </c>
      <c r="P559" s="25" t="s">
        <v>11</v>
      </c>
      <c r="Q559" s="25" t="s">
        <v>11</v>
      </c>
      <c r="R559" s="25" t="s">
        <v>11</v>
      </c>
      <c r="S559" s="25" t="s">
        <v>11</v>
      </c>
      <c r="T559" s="25" t="s">
        <v>3965</v>
      </c>
      <c r="U559" s="25" t="s">
        <v>1669</v>
      </c>
      <c r="V559" s="25" t="s">
        <v>11</v>
      </c>
      <c r="W559" s="25" t="s">
        <v>11</v>
      </c>
      <c r="X559" s="25">
        <v>0</v>
      </c>
      <c r="Y559" s="25" t="s">
        <v>11</v>
      </c>
      <c r="Z559" s="25" t="s">
        <v>1664</v>
      </c>
      <c r="AA559" s="25" t="s">
        <v>11</v>
      </c>
      <c r="AB559" s="25" t="s">
        <v>11</v>
      </c>
      <c r="AC559" s="25" t="s">
        <v>11</v>
      </c>
      <c r="AD559" s="25">
        <v>0</v>
      </c>
      <c r="AE559" s="25">
        <v>0</v>
      </c>
      <c r="AF559" s="25">
        <v>30100</v>
      </c>
      <c r="AG559" s="25" t="s">
        <v>5229</v>
      </c>
    </row>
    <row r="560" spans="1:33">
      <c r="A560" s="25" t="s">
        <v>2176</v>
      </c>
      <c r="B560" s="25" t="s">
        <v>2177</v>
      </c>
      <c r="C560" s="25" t="s">
        <v>1666</v>
      </c>
      <c r="D560" s="25" t="s">
        <v>11</v>
      </c>
      <c r="E560" s="25" t="s">
        <v>11</v>
      </c>
      <c r="F560" s="25" t="s">
        <v>11</v>
      </c>
      <c r="G560" s="25" t="s">
        <v>11</v>
      </c>
      <c r="H560" s="25" t="s">
        <v>2178</v>
      </c>
      <c r="I560" s="25" t="s">
        <v>11</v>
      </c>
      <c r="J560" s="25" t="s">
        <v>11</v>
      </c>
      <c r="K560" s="25" t="s">
        <v>11</v>
      </c>
      <c r="L560" s="25" t="s">
        <v>1721</v>
      </c>
      <c r="M560" s="25" t="s">
        <v>11</v>
      </c>
      <c r="N560" s="25" t="s">
        <v>11</v>
      </c>
      <c r="O560" s="25" t="s">
        <v>11</v>
      </c>
      <c r="P560" s="25" t="s">
        <v>11</v>
      </c>
      <c r="Q560" s="25" t="s">
        <v>11</v>
      </c>
      <c r="R560" s="25" t="s">
        <v>11</v>
      </c>
      <c r="S560" s="25" t="s">
        <v>11</v>
      </c>
      <c r="T560" s="25" t="s">
        <v>1726</v>
      </c>
      <c r="U560" s="25" t="s">
        <v>14</v>
      </c>
      <c r="V560" s="25" t="s">
        <v>11</v>
      </c>
      <c r="W560" s="25" t="s">
        <v>11</v>
      </c>
      <c r="X560" s="25">
        <v>0</v>
      </c>
      <c r="Y560" s="25" t="s">
        <v>11</v>
      </c>
      <c r="Z560" s="25" t="s">
        <v>1664</v>
      </c>
      <c r="AA560" s="25" t="s">
        <v>11</v>
      </c>
      <c r="AB560" s="25" t="s">
        <v>11</v>
      </c>
      <c r="AC560" s="25" t="s">
        <v>11</v>
      </c>
      <c r="AD560" s="25">
        <v>280</v>
      </c>
      <c r="AE560" s="25">
        <v>0</v>
      </c>
      <c r="AF560" s="25">
        <v>2108.91</v>
      </c>
      <c r="AG560" s="25" t="s">
        <v>5313</v>
      </c>
    </row>
    <row r="561" spans="1:33">
      <c r="A561" s="25" t="s">
        <v>3320</v>
      </c>
      <c r="B561" s="25" t="s">
        <v>3321</v>
      </c>
      <c r="C561" s="25" t="s">
        <v>1661</v>
      </c>
      <c r="D561" s="25" t="s">
        <v>11</v>
      </c>
      <c r="E561" s="25" t="s">
        <v>11</v>
      </c>
      <c r="F561" s="25" t="s">
        <v>11</v>
      </c>
      <c r="G561" s="25" t="s">
        <v>11</v>
      </c>
      <c r="H561" s="25" t="s">
        <v>3322</v>
      </c>
      <c r="I561" s="25" t="s">
        <v>11</v>
      </c>
      <c r="J561" s="25" t="s">
        <v>11</v>
      </c>
      <c r="K561" s="25" t="s">
        <v>11</v>
      </c>
      <c r="L561" s="25" t="s">
        <v>1721</v>
      </c>
      <c r="M561" s="25" t="s">
        <v>11</v>
      </c>
      <c r="N561" s="25" t="s">
        <v>11</v>
      </c>
      <c r="O561" s="25" t="s">
        <v>11</v>
      </c>
      <c r="P561" s="25" t="s">
        <v>11</v>
      </c>
      <c r="Q561" s="25" t="s">
        <v>11</v>
      </c>
      <c r="R561" s="25" t="s">
        <v>11</v>
      </c>
      <c r="S561" s="25" t="s">
        <v>11</v>
      </c>
      <c r="T561" s="25" t="s">
        <v>3323</v>
      </c>
      <c r="U561" s="25" t="s">
        <v>17</v>
      </c>
      <c r="V561" s="25" t="s">
        <v>11</v>
      </c>
      <c r="W561" s="25" t="s">
        <v>11</v>
      </c>
      <c r="X561" s="25">
        <v>0</v>
      </c>
      <c r="Y561" s="25" t="s">
        <v>11</v>
      </c>
      <c r="Z561" s="25" t="s">
        <v>1664</v>
      </c>
      <c r="AA561" s="25" t="s">
        <v>11</v>
      </c>
      <c r="AB561" s="25" t="s">
        <v>11</v>
      </c>
      <c r="AC561" s="25" t="s">
        <v>11</v>
      </c>
      <c r="AD561" s="25">
        <v>0</v>
      </c>
      <c r="AE561" s="25">
        <v>0</v>
      </c>
      <c r="AF561" s="25">
        <v>6552</v>
      </c>
      <c r="AG561" s="25" t="s">
        <v>3324</v>
      </c>
    </row>
    <row r="562" spans="1:33">
      <c r="A562" s="25" t="s">
        <v>2392</v>
      </c>
      <c r="B562" s="25" t="s">
        <v>2393</v>
      </c>
      <c r="C562" s="25" t="s">
        <v>1661</v>
      </c>
      <c r="D562" s="25" t="s">
        <v>11</v>
      </c>
      <c r="E562" s="25" t="s">
        <v>11</v>
      </c>
      <c r="F562" s="25" t="s">
        <v>11</v>
      </c>
      <c r="G562" s="25" t="s">
        <v>11</v>
      </c>
      <c r="H562" s="25" t="s">
        <v>2394</v>
      </c>
      <c r="I562" s="25" t="s">
        <v>11</v>
      </c>
      <c r="J562" s="25" t="s">
        <v>11</v>
      </c>
      <c r="K562" s="25" t="s">
        <v>11</v>
      </c>
      <c r="L562" s="25" t="s">
        <v>1721</v>
      </c>
      <c r="M562" s="25" t="s">
        <v>11</v>
      </c>
      <c r="N562" s="25" t="s">
        <v>11</v>
      </c>
      <c r="O562" s="25" t="s">
        <v>11</v>
      </c>
      <c r="P562" s="25" t="s">
        <v>11</v>
      </c>
      <c r="Q562" s="25" t="s">
        <v>11</v>
      </c>
      <c r="R562" s="25" t="s">
        <v>11</v>
      </c>
      <c r="S562" s="25" t="s">
        <v>11</v>
      </c>
      <c r="T562" s="25" t="s">
        <v>1726</v>
      </c>
      <c r="U562" s="25" t="s">
        <v>12</v>
      </c>
      <c r="V562" s="25" t="s">
        <v>11</v>
      </c>
      <c r="W562" s="25" t="s">
        <v>11</v>
      </c>
      <c r="X562" s="25">
        <v>0</v>
      </c>
      <c r="Y562" s="25" t="s">
        <v>11</v>
      </c>
      <c r="Z562" s="25" t="s">
        <v>1809</v>
      </c>
      <c r="AA562" s="25" t="s">
        <v>2050</v>
      </c>
      <c r="AB562" s="25" t="s">
        <v>1811</v>
      </c>
      <c r="AC562" s="25" t="s">
        <v>2395</v>
      </c>
      <c r="AD562" s="25">
        <v>4381.76</v>
      </c>
      <c r="AE562" s="25">
        <v>0</v>
      </c>
      <c r="AF562" s="25">
        <v>0</v>
      </c>
      <c r="AG562" s="25" t="s">
        <v>2396</v>
      </c>
    </row>
    <row r="563" spans="1:33">
      <c r="A563" s="25" t="s">
        <v>3914</v>
      </c>
      <c r="B563" s="25" t="s">
        <v>3915</v>
      </c>
      <c r="C563" s="25" t="s">
        <v>1661</v>
      </c>
      <c r="D563" s="25" t="s">
        <v>11</v>
      </c>
      <c r="E563" s="25" t="s">
        <v>11</v>
      </c>
      <c r="F563" s="25" t="s">
        <v>3916</v>
      </c>
      <c r="G563" s="25" t="s">
        <v>1751</v>
      </c>
      <c r="H563" s="25" t="s">
        <v>3917</v>
      </c>
      <c r="I563" s="25" t="s">
        <v>1672</v>
      </c>
      <c r="J563" s="25" t="s">
        <v>11</v>
      </c>
      <c r="K563" s="25" t="s">
        <v>1683</v>
      </c>
      <c r="L563" s="25" t="s">
        <v>1721</v>
      </c>
      <c r="M563" s="25" t="s">
        <v>11</v>
      </c>
      <c r="N563" s="25" t="s">
        <v>11</v>
      </c>
      <c r="O563" s="25" t="s">
        <v>3917</v>
      </c>
      <c r="P563" s="25" t="s">
        <v>11</v>
      </c>
      <c r="Q563" s="25" t="s">
        <v>11</v>
      </c>
      <c r="R563" s="25" t="s">
        <v>11</v>
      </c>
      <c r="S563" s="25" t="s">
        <v>11</v>
      </c>
      <c r="T563" s="25" t="s">
        <v>1804</v>
      </c>
      <c r="U563" s="25" t="s">
        <v>16</v>
      </c>
      <c r="V563" s="25" t="s">
        <v>11</v>
      </c>
      <c r="W563" s="25" t="s">
        <v>11</v>
      </c>
      <c r="X563" s="25">
        <v>0</v>
      </c>
      <c r="Y563" s="25" t="s">
        <v>11</v>
      </c>
      <c r="Z563" s="25" t="s">
        <v>1664</v>
      </c>
      <c r="AA563" s="25" t="s">
        <v>11</v>
      </c>
      <c r="AB563" s="25" t="s">
        <v>11</v>
      </c>
      <c r="AC563" s="25" t="s">
        <v>11</v>
      </c>
      <c r="AD563" s="25">
        <v>0</v>
      </c>
      <c r="AE563" s="25">
        <v>0</v>
      </c>
      <c r="AF563" s="25">
        <v>3316</v>
      </c>
      <c r="AG563" s="25" t="s">
        <v>1162</v>
      </c>
    </row>
    <row r="564" spans="1:33">
      <c r="A564" s="25" t="s">
        <v>2416</v>
      </c>
      <c r="B564" s="25" t="s">
        <v>2417</v>
      </c>
      <c r="C564" s="25" t="s">
        <v>1661</v>
      </c>
      <c r="D564" s="25" t="s">
        <v>11</v>
      </c>
      <c r="E564" s="25" t="s">
        <v>11</v>
      </c>
      <c r="F564" s="25" t="s">
        <v>11</v>
      </c>
      <c r="G564" s="25" t="s">
        <v>11</v>
      </c>
      <c r="H564" s="25" t="s">
        <v>2418</v>
      </c>
      <c r="I564" s="25" t="s">
        <v>11</v>
      </c>
      <c r="J564" s="25" t="s">
        <v>11</v>
      </c>
      <c r="K564" s="25" t="s">
        <v>11</v>
      </c>
      <c r="L564" s="25" t="s">
        <v>1721</v>
      </c>
      <c r="M564" s="25" t="s">
        <v>1808</v>
      </c>
      <c r="N564" s="25" t="s">
        <v>11</v>
      </c>
      <c r="O564" s="25" t="s">
        <v>11</v>
      </c>
      <c r="P564" s="25" t="s">
        <v>11</v>
      </c>
      <c r="Q564" s="25" t="s">
        <v>11</v>
      </c>
      <c r="R564" s="25" t="s">
        <v>11</v>
      </c>
      <c r="S564" s="25" t="s">
        <v>11</v>
      </c>
      <c r="T564" s="25" t="s">
        <v>1726</v>
      </c>
      <c r="U564" s="25" t="s">
        <v>16</v>
      </c>
      <c r="V564" s="25" t="s">
        <v>11</v>
      </c>
      <c r="W564" s="25" t="s">
        <v>11</v>
      </c>
      <c r="X564" s="25">
        <v>0</v>
      </c>
      <c r="Y564" s="25" t="s">
        <v>11</v>
      </c>
      <c r="Z564" s="25" t="s">
        <v>1664</v>
      </c>
      <c r="AA564" s="25" t="s">
        <v>11</v>
      </c>
      <c r="AB564" s="25" t="s">
        <v>11</v>
      </c>
      <c r="AC564" s="25" t="s">
        <v>11</v>
      </c>
      <c r="AD564" s="25">
        <v>0</v>
      </c>
      <c r="AE564" s="25">
        <v>0</v>
      </c>
      <c r="AF564" s="25">
        <v>807.99</v>
      </c>
      <c r="AG564" s="25" t="s">
        <v>2419</v>
      </c>
    </row>
    <row r="565" spans="1:33">
      <c r="A565" s="25" t="s">
        <v>3274</v>
      </c>
      <c r="B565" s="25" t="s">
        <v>3275</v>
      </c>
      <c r="C565" s="25" t="s">
        <v>1661</v>
      </c>
      <c r="D565" s="25" t="s">
        <v>11</v>
      </c>
      <c r="E565" s="25" t="s">
        <v>11</v>
      </c>
      <c r="F565" s="25" t="s">
        <v>11</v>
      </c>
      <c r="G565" s="25" t="s">
        <v>11</v>
      </c>
      <c r="H565" s="25" t="s">
        <v>3276</v>
      </c>
      <c r="I565" s="25" t="s">
        <v>11</v>
      </c>
      <c r="J565" s="25" t="s">
        <v>11</v>
      </c>
      <c r="K565" s="25" t="s">
        <v>11</v>
      </c>
      <c r="L565" s="25" t="s">
        <v>1721</v>
      </c>
      <c r="M565" s="25" t="s">
        <v>11</v>
      </c>
      <c r="N565" s="25" t="s">
        <v>11</v>
      </c>
      <c r="O565" s="25" t="s">
        <v>11</v>
      </c>
      <c r="P565" s="25" t="s">
        <v>11</v>
      </c>
      <c r="Q565" s="25" t="s">
        <v>11</v>
      </c>
      <c r="R565" s="25" t="s">
        <v>11</v>
      </c>
      <c r="S565" s="25" t="s">
        <v>11</v>
      </c>
      <c r="T565" s="25" t="s">
        <v>1786</v>
      </c>
      <c r="U565" s="25" t="s">
        <v>18</v>
      </c>
      <c r="V565" s="25" t="s">
        <v>11</v>
      </c>
      <c r="W565" s="25" t="s">
        <v>11</v>
      </c>
      <c r="X565" s="25">
        <v>0</v>
      </c>
      <c r="Y565" s="25" t="s">
        <v>11</v>
      </c>
      <c r="Z565" s="25" t="s">
        <v>1664</v>
      </c>
      <c r="AA565" s="25" t="s">
        <v>11</v>
      </c>
      <c r="AB565" s="25" t="s">
        <v>11</v>
      </c>
      <c r="AC565" s="25" t="s">
        <v>11</v>
      </c>
      <c r="AD565" s="25">
        <v>0</v>
      </c>
      <c r="AE565" s="25">
        <v>0</v>
      </c>
      <c r="AF565" s="25">
        <v>11000</v>
      </c>
      <c r="AG565" s="25" t="s">
        <v>5314</v>
      </c>
    </row>
    <row r="566" spans="1:33">
      <c r="A566" s="25" t="s">
        <v>3083</v>
      </c>
      <c r="B566" s="25" t="s">
        <v>3084</v>
      </c>
      <c r="C566" s="25" t="s">
        <v>1666</v>
      </c>
      <c r="D566" s="25" t="s">
        <v>11</v>
      </c>
      <c r="E566" s="25" t="s">
        <v>11</v>
      </c>
      <c r="F566" s="25" t="s">
        <v>11</v>
      </c>
      <c r="G566" s="25" t="s">
        <v>11</v>
      </c>
      <c r="H566" s="25" t="s">
        <v>3085</v>
      </c>
      <c r="I566" s="25" t="s">
        <v>11</v>
      </c>
      <c r="J566" s="25" t="s">
        <v>11</v>
      </c>
      <c r="K566" s="25" t="s">
        <v>2144</v>
      </c>
      <c r="L566" s="25" t="s">
        <v>1721</v>
      </c>
      <c r="M566" s="25" t="s">
        <v>11</v>
      </c>
      <c r="N566" s="25" t="s">
        <v>11</v>
      </c>
      <c r="O566" s="25" t="s">
        <v>11</v>
      </c>
      <c r="P566" s="25" t="s">
        <v>11</v>
      </c>
      <c r="Q566" s="25" t="s">
        <v>11</v>
      </c>
      <c r="R566" s="25" t="s">
        <v>11</v>
      </c>
      <c r="S566" s="25" t="s">
        <v>11</v>
      </c>
      <c r="T566" s="25" t="s">
        <v>3086</v>
      </c>
      <c r="U566" s="25" t="s">
        <v>13</v>
      </c>
      <c r="V566" s="25" t="s">
        <v>11</v>
      </c>
      <c r="W566" s="25" t="s">
        <v>11</v>
      </c>
      <c r="X566" s="25">
        <v>0</v>
      </c>
      <c r="Y566" s="25" t="s">
        <v>11</v>
      </c>
      <c r="Z566" s="25" t="s">
        <v>1809</v>
      </c>
      <c r="AA566" s="25" t="s">
        <v>1684</v>
      </c>
      <c r="AB566" s="25" t="s">
        <v>1811</v>
      </c>
      <c r="AC566" s="25" t="s">
        <v>11</v>
      </c>
      <c r="AD566" s="25">
        <v>0</v>
      </c>
      <c r="AE566" s="25">
        <v>0</v>
      </c>
      <c r="AF566" s="25">
        <v>0</v>
      </c>
      <c r="AG566" s="25" t="s">
        <v>7</v>
      </c>
    </row>
    <row r="567" spans="1:33">
      <c r="A567" s="25" t="s">
        <v>3295</v>
      </c>
      <c r="B567" s="25" t="s">
        <v>3296</v>
      </c>
      <c r="C567" s="25" t="s">
        <v>1666</v>
      </c>
      <c r="D567" s="25" t="s">
        <v>11</v>
      </c>
      <c r="E567" s="25" t="s">
        <v>11</v>
      </c>
      <c r="F567" s="25" t="s">
        <v>11</v>
      </c>
      <c r="G567" s="25" t="s">
        <v>11</v>
      </c>
      <c r="H567" s="25" t="s">
        <v>3297</v>
      </c>
      <c r="I567" s="25" t="s">
        <v>11</v>
      </c>
      <c r="J567" s="25" t="s">
        <v>11</v>
      </c>
      <c r="K567" s="25" t="s">
        <v>11</v>
      </c>
      <c r="L567" s="25" t="s">
        <v>1721</v>
      </c>
      <c r="M567" s="25" t="s">
        <v>11</v>
      </c>
      <c r="N567" s="25" t="s">
        <v>11</v>
      </c>
      <c r="O567" s="25" t="s">
        <v>11</v>
      </c>
      <c r="P567" s="25" t="s">
        <v>11</v>
      </c>
      <c r="Q567" s="25" t="s">
        <v>11</v>
      </c>
      <c r="R567" s="25" t="s">
        <v>11</v>
      </c>
      <c r="S567" s="25" t="s">
        <v>11</v>
      </c>
      <c r="T567" s="25" t="s">
        <v>1726</v>
      </c>
      <c r="U567" s="25" t="s">
        <v>13</v>
      </c>
      <c r="V567" s="25" t="s">
        <v>11</v>
      </c>
      <c r="W567" s="25" t="s">
        <v>11</v>
      </c>
      <c r="X567" s="25">
        <v>0</v>
      </c>
      <c r="Y567" s="25" t="s">
        <v>11</v>
      </c>
      <c r="Z567" s="25" t="s">
        <v>1664</v>
      </c>
      <c r="AA567" s="25" t="s">
        <v>11</v>
      </c>
      <c r="AB567" s="25" t="s">
        <v>11</v>
      </c>
      <c r="AC567" s="25" t="s">
        <v>11</v>
      </c>
      <c r="AD567" s="25">
        <v>280</v>
      </c>
      <c r="AE567" s="25">
        <v>0</v>
      </c>
      <c r="AF567" s="25">
        <v>9282.81</v>
      </c>
      <c r="AG567" s="25" t="s">
        <v>5315</v>
      </c>
    </row>
    <row r="568" spans="1:33">
      <c r="A568" s="25" t="s">
        <v>1788</v>
      </c>
      <c r="B568" s="25" t="s">
        <v>1789</v>
      </c>
      <c r="C568" s="25" t="s">
        <v>1661</v>
      </c>
      <c r="D568" s="25" t="s">
        <v>11</v>
      </c>
      <c r="E568" s="25" t="s">
        <v>11</v>
      </c>
      <c r="F568" s="25" t="s">
        <v>11</v>
      </c>
      <c r="G568" s="25" t="s">
        <v>11</v>
      </c>
      <c r="H568" s="25" t="s">
        <v>1790</v>
      </c>
      <c r="I568" s="25" t="s">
        <v>11</v>
      </c>
      <c r="J568" s="25" t="s">
        <v>11</v>
      </c>
      <c r="K568" s="25" t="s">
        <v>11</v>
      </c>
      <c r="L568" s="25" t="s">
        <v>1721</v>
      </c>
      <c r="M568" s="25" t="s">
        <v>11</v>
      </c>
      <c r="N568" s="25" t="s">
        <v>11</v>
      </c>
      <c r="O568" s="25" t="s">
        <v>11</v>
      </c>
      <c r="P568" s="25" t="s">
        <v>11</v>
      </c>
      <c r="Q568" s="25" t="s">
        <v>11</v>
      </c>
      <c r="R568" s="25" t="s">
        <v>11</v>
      </c>
      <c r="S568" s="25" t="s">
        <v>11</v>
      </c>
      <c r="T568" s="25" t="s">
        <v>1726</v>
      </c>
      <c r="U568" s="25" t="s">
        <v>16</v>
      </c>
      <c r="V568" s="25" t="s">
        <v>11</v>
      </c>
      <c r="W568" s="25" t="s">
        <v>11</v>
      </c>
      <c r="X568" s="25">
        <v>0</v>
      </c>
      <c r="Y568" s="25" t="s">
        <v>11</v>
      </c>
      <c r="Z568" s="25" t="s">
        <v>1664</v>
      </c>
      <c r="AA568" s="25" t="s">
        <v>11</v>
      </c>
      <c r="AB568" s="25" t="s">
        <v>11</v>
      </c>
      <c r="AC568" s="25" t="s">
        <v>11</v>
      </c>
      <c r="AD568" s="25">
        <v>0</v>
      </c>
      <c r="AE568" s="25">
        <v>0</v>
      </c>
      <c r="AF568" s="25">
        <v>10928.78</v>
      </c>
      <c r="AG568" s="25" t="s">
        <v>5316</v>
      </c>
    </row>
    <row r="569" spans="1:33">
      <c r="A569" s="25" t="s">
        <v>3755</v>
      </c>
      <c r="B569" s="25" t="s">
        <v>3756</v>
      </c>
      <c r="C569" s="25" t="s">
        <v>1661</v>
      </c>
      <c r="D569" s="25" t="s">
        <v>11</v>
      </c>
      <c r="E569" s="25" t="s">
        <v>11</v>
      </c>
      <c r="F569" s="25" t="s">
        <v>11</v>
      </c>
      <c r="G569" s="25" t="s">
        <v>11</v>
      </c>
      <c r="H569" s="25" t="s">
        <v>3757</v>
      </c>
      <c r="I569" s="25" t="s">
        <v>1672</v>
      </c>
      <c r="J569" s="25" t="s">
        <v>1721</v>
      </c>
      <c r="K569" s="25" t="s">
        <v>1782</v>
      </c>
      <c r="L569" s="25" t="s">
        <v>1721</v>
      </c>
      <c r="M569" s="25" t="s">
        <v>11</v>
      </c>
      <c r="N569" s="25" t="s">
        <v>11</v>
      </c>
      <c r="O569" s="25" t="s">
        <v>11</v>
      </c>
      <c r="P569" s="25" t="s">
        <v>11</v>
      </c>
      <c r="Q569" s="25" t="s">
        <v>11</v>
      </c>
      <c r="R569" s="25" t="s">
        <v>11</v>
      </c>
      <c r="S569" s="25" t="s">
        <v>11</v>
      </c>
      <c r="T569" s="25" t="s">
        <v>1726</v>
      </c>
      <c r="U569" s="25" t="s">
        <v>16</v>
      </c>
      <c r="V569" s="25" t="s">
        <v>11</v>
      </c>
      <c r="W569" s="25" t="s">
        <v>11</v>
      </c>
      <c r="X569" s="25">
        <v>0</v>
      </c>
      <c r="Y569" s="25" t="s">
        <v>11</v>
      </c>
      <c r="Z569" s="25" t="s">
        <v>1664</v>
      </c>
      <c r="AA569" s="25" t="s">
        <v>11</v>
      </c>
      <c r="AB569" s="25" t="s">
        <v>11</v>
      </c>
      <c r="AC569" s="25" t="s">
        <v>11</v>
      </c>
      <c r="AD569" s="25">
        <v>0</v>
      </c>
      <c r="AE569" s="25">
        <v>0</v>
      </c>
      <c r="AF569" s="25">
        <v>2556.08</v>
      </c>
      <c r="AG569" s="25" t="s">
        <v>5273</v>
      </c>
    </row>
    <row r="570" spans="1:33">
      <c r="A570" s="25" t="s">
        <v>2161</v>
      </c>
      <c r="B570" s="25" t="s">
        <v>2162</v>
      </c>
      <c r="C570" s="25" t="s">
        <v>1661</v>
      </c>
      <c r="D570" s="25" t="s">
        <v>11</v>
      </c>
      <c r="E570" s="25" t="s">
        <v>11</v>
      </c>
      <c r="F570" s="25" t="s">
        <v>2163</v>
      </c>
      <c r="G570" s="25" t="s">
        <v>1730</v>
      </c>
      <c r="H570" s="25" t="s">
        <v>2164</v>
      </c>
      <c r="I570" s="25" t="s">
        <v>1672</v>
      </c>
      <c r="J570" s="25" t="s">
        <v>1721</v>
      </c>
      <c r="K570" s="25" t="s">
        <v>2165</v>
      </c>
      <c r="L570" s="25" t="s">
        <v>1721</v>
      </c>
      <c r="M570" s="25" t="s">
        <v>11</v>
      </c>
      <c r="N570" s="25" t="s">
        <v>2166</v>
      </c>
      <c r="O570" s="25" t="s">
        <v>2167</v>
      </c>
      <c r="P570" s="25" t="s">
        <v>11</v>
      </c>
      <c r="Q570" s="25" t="s">
        <v>11</v>
      </c>
      <c r="R570" s="25" t="s">
        <v>11</v>
      </c>
      <c r="S570" s="25" t="s">
        <v>11</v>
      </c>
      <c r="T570" s="25" t="s">
        <v>1726</v>
      </c>
      <c r="U570" s="25" t="s">
        <v>16</v>
      </c>
      <c r="V570" s="25" t="s">
        <v>1671</v>
      </c>
      <c r="W570" s="25" t="s">
        <v>11</v>
      </c>
      <c r="X570" s="25">
        <v>0</v>
      </c>
      <c r="Y570" s="25" t="s">
        <v>11</v>
      </c>
      <c r="Z570" s="25" t="s">
        <v>1664</v>
      </c>
      <c r="AA570" s="25" t="s">
        <v>11</v>
      </c>
      <c r="AB570" s="25" t="s">
        <v>11</v>
      </c>
      <c r="AC570" s="25" t="s">
        <v>11</v>
      </c>
      <c r="AD570" s="25">
        <v>0</v>
      </c>
      <c r="AE570" s="25">
        <v>0</v>
      </c>
      <c r="AF570" s="25">
        <v>21400</v>
      </c>
      <c r="AG570" s="25" t="s">
        <v>3652</v>
      </c>
    </row>
    <row r="571" spans="1:33">
      <c r="A571" s="25" t="s">
        <v>2924</v>
      </c>
      <c r="B571" s="25" t="s">
        <v>2925</v>
      </c>
      <c r="C571" s="25" t="s">
        <v>1666</v>
      </c>
      <c r="D571" s="25" t="s">
        <v>11</v>
      </c>
      <c r="E571" s="25" t="s">
        <v>11</v>
      </c>
      <c r="F571" s="25" t="s">
        <v>11</v>
      </c>
      <c r="G571" s="25" t="s">
        <v>11</v>
      </c>
      <c r="H571" s="25" t="s">
        <v>2926</v>
      </c>
      <c r="I571" s="25" t="s">
        <v>11</v>
      </c>
      <c r="J571" s="25" t="s">
        <v>11</v>
      </c>
      <c r="K571" s="25" t="s">
        <v>11</v>
      </c>
      <c r="L571" s="25" t="s">
        <v>1721</v>
      </c>
      <c r="M571" s="25" t="s">
        <v>11</v>
      </c>
      <c r="N571" s="25" t="s">
        <v>11</v>
      </c>
      <c r="O571" s="25" t="s">
        <v>11</v>
      </c>
      <c r="P571" s="25" t="s">
        <v>11</v>
      </c>
      <c r="Q571" s="25" t="s">
        <v>11</v>
      </c>
      <c r="R571" s="25" t="s">
        <v>11</v>
      </c>
      <c r="S571" s="25" t="s">
        <v>11</v>
      </c>
      <c r="T571" s="25" t="s">
        <v>2595</v>
      </c>
      <c r="U571" s="25" t="s">
        <v>15</v>
      </c>
      <c r="V571" s="25" t="s">
        <v>11</v>
      </c>
      <c r="W571" s="25" t="s">
        <v>11</v>
      </c>
      <c r="X571" s="25">
        <v>0</v>
      </c>
      <c r="Y571" s="25" t="s">
        <v>11</v>
      </c>
      <c r="Z571" s="25" t="s">
        <v>1809</v>
      </c>
      <c r="AA571" s="25" t="s">
        <v>1810</v>
      </c>
      <c r="AB571" s="25" t="s">
        <v>1811</v>
      </c>
      <c r="AC571" s="25" t="s">
        <v>11</v>
      </c>
      <c r="AD571" s="25">
        <v>0</v>
      </c>
      <c r="AE571" s="25">
        <v>0</v>
      </c>
      <c r="AF571" s="25">
        <v>0</v>
      </c>
      <c r="AG571" s="25" t="s">
        <v>7</v>
      </c>
    </row>
    <row r="572" spans="1:33">
      <c r="A572" s="25" t="s">
        <v>2626</v>
      </c>
      <c r="B572" s="25" t="s">
        <v>2627</v>
      </c>
      <c r="C572" s="25" t="s">
        <v>1666</v>
      </c>
      <c r="D572" s="25" t="s">
        <v>11</v>
      </c>
      <c r="E572" s="25" t="s">
        <v>11</v>
      </c>
      <c r="F572" s="25" t="s">
        <v>11</v>
      </c>
      <c r="G572" s="25" t="s">
        <v>11</v>
      </c>
      <c r="H572" s="25" t="s">
        <v>2628</v>
      </c>
      <c r="I572" s="25" t="s">
        <v>11</v>
      </c>
      <c r="J572" s="25" t="s">
        <v>11</v>
      </c>
      <c r="K572" s="25" t="s">
        <v>11</v>
      </c>
      <c r="L572" s="25" t="s">
        <v>1721</v>
      </c>
      <c r="M572" s="25" t="s">
        <v>11</v>
      </c>
      <c r="N572" s="25" t="s">
        <v>11</v>
      </c>
      <c r="O572" s="25" t="s">
        <v>11</v>
      </c>
      <c r="P572" s="25" t="s">
        <v>11</v>
      </c>
      <c r="Q572" s="25" t="s">
        <v>11</v>
      </c>
      <c r="R572" s="25" t="s">
        <v>11</v>
      </c>
      <c r="S572" s="25" t="s">
        <v>11</v>
      </c>
      <c r="T572" s="25" t="s">
        <v>1766</v>
      </c>
      <c r="U572" s="25" t="s">
        <v>14</v>
      </c>
      <c r="V572" s="25" t="s">
        <v>11</v>
      </c>
      <c r="W572" s="25" t="s">
        <v>11</v>
      </c>
      <c r="X572" s="25">
        <v>0</v>
      </c>
      <c r="Y572" s="25" t="s">
        <v>11</v>
      </c>
      <c r="Z572" s="25" t="s">
        <v>1664</v>
      </c>
      <c r="AA572" s="25" t="s">
        <v>11</v>
      </c>
      <c r="AB572" s="25" t="s">
        <v>11</v>
      </c>
      <c r="AC572" s="25" t="s">
        <v>11</v>
      </c>
      <c r="AD572" s="25">
        <v>0</v>
      </c>
      <c r="AE572" s="25">
        <v>0</v>
      </c>
      <c r="AF572" s="25">
        <v>52116</v>
      </c>
      <c r="AG572" s="25" t="s">
        <v>2145</v>
      </c>
    </row>
    <row r="573" spans="1:33">
      <c r="A573" s="25" t="s">
        <v>4024</v>
      </c>
      <c r="B573" s="25" t="s">
        <v>4025</v>
      </c>
      <c r="C573" s="25" t="s">
        <v>1666</v>
      </c>
      <c r="D573" s="25" t="s">
        <v>11</v>
      </c>
      <c r="E573" s="25" t="s">
        <v>11</v>
      </c>
      <c r="F573" s="25" t="s">
        <v>11</v>
      </c>
      <c r="G573" s="25" t="s">
        <v>11</v>
      </c>
      <c r="H573" s="25" t="s">
        <v>4026</v>
      </c>
      <c r="I573" s="25" t="s">
        <v>11</v>
      </c>
      <c r="J573" s="25" t="s">
        <v>11</v>
      </c>
      <c r="K573" s="25" t="s">
        <v>11</v>
      </c>
      <c r="L573" s="25" t="s">
        <v>1721</v>
      </c>
      <c r="M573" s="25" t="s">
        <v>11</v>
      </c>
      <c r="N573" s="25" t="s">
        <v>11</v>
      </c>
      <c r="O573" s="25" t="s">
        <v>11</v>
      </c>
      <c r="P573" s="25" t="s">
        <v>11</v>
      </c>
      <c r="Q573" s="25" t="s">
        <v>11</v>
      </c>
      <c r="R573" s="25" t="s">
        <v>11</v>
      </c>
      <c r="S573" s="25" t="s">
        <v>11</v>
      </c>
      <c r="T573" s="25" t="s">
        <v>1726</v>
      </c>
      <c r="U573" s="25" t="s">
        <v>15</v>
      </c>
      <c r="V573" s="25" t="s">
        <v>11</v>
      </c>
      <c r="W573" s="25" t="s">
        <v>11</v>
      </c>
      <c r="X573" s="25">
        <v>0</v>
      </c>
      <c r="Y573" s="25" t="s">
        <v>11</v>
      </c>
      <c r="Z573" s="25" t="s">
        <v>1664</v>
      </c>
      <c r="AA573" s="25" t="s">
        <v>11</v>
      </c>
      <c r="AB573" s="25" t="s">
        <v>11</v>
      </c>
      <c r="AC573" s="25" t="s">
        <v>11</v>
      </c>
      <c r="AD573" s="25">
        <v>160</v>
      </c>
      <c r="AE573" s="25">
        <v>0</v>
      </c>
      <c r="AF573" s="25">
        <v>7649.39</v>
      </c>
      <c r="AG573" s="25" t="s">
        <v>5317</v>
      </c>
    </row>
    <row r="574" spans="1:33">
      <c r="A574" s="25" t="s">
        <v>3889</v>
      </c>
      <c r="B574" s="25" t="s">
        <v>3890</v>
      </c>
      <c r="C574" s="25" t="s">
        <v>1661</v>
      </c>
      <c r="D574" s="25" t="s">
        <v>11</v>
      </c>
      <c r="E574" s="25" t="s">
        <v>11</v>
      </c>
      <c r="F574" s="25" t="s">
        <v>11</v>
      </c>
      <c r="G574" s="25" t="s">
        <v>11</v>
      </c>
      <c r="H574" s="25" t="s">
        <v>3891</v>
      </c>
      <c r="I574" s="25" t="s">
        <v>11</v>
      </c>
      <c r="J574" s="25" t="s">
        <v>11</v>
      </c>
      <c r="K574" s="25" t="s">
        <v>11</v>
      </c>
      <c r="L574" s="25" t="s">
        <v>1721</v>
      </c>
      <c r="M574" s="25" t="s">
        <v>11</v>
      </c>
      <c r="N574" s="25" t="s">
        <v>11</v>
      </c>
      <c r="O574" s="25" t="s">
        <v>11</v>
      </c>
      <c r="P574" s="25" t="s">
        <v>11</v>
      </c>
      <c r="Q574" s="25" t="s">
        <v>11</v>
      </c>
      <c r="R574" s="25" t="s">
        <v>11</v>
      </c>
      <c r="S574" s="25" t="s">
        <v>11</v>
      </c>
      <c r="T574" s="25" t="s">
        <v>2189</v>
      </c>
      <c r="U574" s="25" t="s">
        <v>18</v>
      </c>
      <c r="V574" s="25" t="s">
        <v>11</v>
      </c>
      <c r="W574" s="25" t="s">
        <v>11</v>
      </c>
      <c r="X574" s="25">
        <v>0</v>
      </c>
      <c r="Y574" s="25" t="s">
        <v>11</v>
      </c>
      <c r="Z574" s="25" t="s">
        <v>1664</v>
      </c>
      <c r="AA574" s="25" t="s">
        <v>11</v>
      </c>
      <c r="AB574" s="25" t="s">
        <v>11</v>
      </c>
      <c r="AC574" s="25" t="s">
        <v>11</v>
      </c>
      <c r="AD574" s="25">
        <v>0</v>
      </c>
      <c r="AE574" s="25">
        <v>0</v>
      </c>
      <c r="AF574" s="25">
        <v>126.92</v>
      </c>
      <c r="AG574" s="25" t="s">
        <v>3892</v>
      </c>
    </row>
    <row r="575" spans="1:33">
      <c r="A575" s="25" t="s">
        <v>3898</v>
      </c>
      <c r="B575" s="25" t="s">
        <v>3899</v>
      </c>
      <c r="C575" s="25" t="s">
        <v>1661</v>
      </c>
      <c r="D575" s="25" t="s">
        <v>11</v>
      </c>
      <c r="E575" s="25" t="s">
        <v>11</v>
      </c>
      <c r="F575" s="25" t="s">
        <v>3900</v>
      </c>
      <c r="G575" s="25" t="s">
        <v>1688</v>
      </c>
      <c r="H575" s="25" t="s">
        <v>3901</v>
      </c>
      <c r="I575" s="25" t="s">
        <v>1672</v>
      </c>
      <c r="J575" s="25" t="s">
        <v>1721</v>
      </c>
      <c r="K575" s="25" t="s">
        <v>3902</v>
      </c>
      <c r="L575" s="25" t="s">
        <v>1721</v>
      </c>
      <c r="M575" s="25" t="s">
        <v>11</v>
      </c>
      <c r="N575" s="25" t="s">
        <v>11</v>
      </c>
      <c r="O575" s="25" t="s">
        <v>11</v>
      </c>
      <c r="P575" s="25" t="s">
        <v>3903</v>
      </c>
      <c r="Q575" s="25" t="s">
        <v>3901</v>
      </c>
      <c r="R575" s="25" t="s">
        <v>11</v>
      </c>
      <c r="S575" s="25" t="s">
        <v>11</v>
      </c>
      <c r="T575" s="25" t="s">
        <v>1726</v>
      </c>
      <c r="U575" s="25" t="s">
        <v>10</v>
      </c>
      <c r="V575" s="25" t="s">
        <v>130</v>
      </c>
      <c r="W575" s="25" t="s">
        <v>11</v>
      </c>
      <c r="X575" s="25">
        <v>0</v>
      </c>
      <c r="Y575" s="25" t="s">
        <v>11</v>
      </c>
      <c r="Z575" s="25" t="s">
        <v>1664</v>
      </c>
      <c r="AA575" s="25" t="s">
        <v>11</v>
      </c>
      <c r="AB575" s="25" t="s">
        <v>11</v>
      </c>
      <c r="AC575" s="25" t="s">
        <v>11</v>
      </c>
      <c r="AD575" s="25">
        <v>0</v>
      </c>
      <c r="AE575" s="25">
        <v>0</v>
      </c>
      <c r="AF575" s="25">
        <v>11024.33</v>
      </c>
      <c r="AG575" s="25" t="s">
        <v>5318</v>
      </c>
    </row>
    <row r="576" spans="1:33">
      <c r="A576" s="25" t="s">
        <v>3474</v>
      </c>
      <c r="B576" s="25" t="s">
        <v>3475</v>
      </c>
      <c r="C576" s="25" t="s">
        <v>1666</v>
      </c>
      <c r="D576" s="25" t="s">
        <v>11</v>
      </c>
      <c r="E576" s="25" t="s">
        <v>11</v>
      </c>
      <c r="F576" s="31">
        <v>42729</v>
      </c>
      <c r="G576" s="25" t="s">
        <v>1709</v>
      </c>
      <c r="H576" s="25" t="s">
        <v>3477</v>
      </c>
      <c r="I576" s="25" t="s">
        <v>1691</v>
      </c>
      <c r="J576" s="25" t="s">
        <v>11</v>
      </c>
      <c r="K576" s="25" t="s">
        <v>3476</v>
      </c>
      <c r="L576" s="25" t="s">
        <v>1721</v>
      </c>
      <c r="M576" s="25" t="s">
        <v>11</v>
      </c>
      <c r="N576" s="25" t="s">
        <v>3478</v>
      </c>
      <c r="O576" s="25" t="s">
        <v>3479</v>
      </c>
      <c r="P576" s="25" t="s">
        <v>3480</v>
      </c>
      <c r="Q576" s="25" t="s">
        <v>3477</v>
      </c>
      <c r="R576" s="25" t="s">
        <v>11</v>
      </c>
      <c r="S576" s="25" t="s">
        <v>11</v>
      </c>
      <c r="T576" s="25" t="s">
        <v>1726</v>
      </c>
      <c r="U576" s="25" t="s">
        <v>16</v>
      </c>
      <c r="V576" s="25" t="s">
        <v>11</v>
      </c>
      <c r="W576" s="25" t="s">
        <v>11</v>
      </c>
      <c r="X576" s="25">
        <v>0</v>
      </c>
      <c r="Y576" s="25" t="s">
        <v>11</v>
      </c>
      <c r="Z576" s="25" t="s">
        <v>1664</v>
      </c>
      <c r="AA576" s="25" t="s">
        <v>11</v>
      </c>
      <c r="AB576" s="25" t="s">
        <v>11</v>
      </c>
      <c r="AC576" s="25" t="s">
        <v>11</v>
      </c>
      <c r="AD576" s="25">
        <v>0</v>
      </c>
      <c r="AE576" s="25">
        <v>0</v>
      </c>
      <c r="AF576" s="25">
        <v>21516</v>
      </c>
      <c r="AG576" s="25" t="s">
        <v>2833</v>
      </c>
    </row>
    <row r="577" spans="1:33">
      <c r="A577" s="25" t="s">
        <v>2971</v>
      </c>
      <c r="B577" s="25" t="s">
        <v>2972</v>
      </c>
      <c r="C577" s="25" t="s">
        <v>1661</v>
      </c>
      <c r="D577" s="25" t="s">
        <v>11</v>
      </c>
      <c r="E577" s="25" t="s">
        <v>11</v>
      </c>
      <c r="F577" s="25" t="s">
        <v>2973</v>
      </c>
      <c r="G577" s="25" t="s">
        <v>1838</v>
      </c>
      <c r="H577" s="25" t="s">
        <v>2974</v>
      </c>
      <c r="I577" s="25" t="s">
        <v>1672</v>
      </c>
      <c r="J577" s="25" t="s">
        <v>1721</v>
      </c>
      <c r="K577" s="25" t="s">
        <v>2975</v>
      </c>
      <c r="L577" s="25" t="s">
        <v>1721</v>
      </c>
      <c r="M577" s="25" t="s">
        <v>11</v>
      </c>
      <c r="N577" s="25" t="s">
        <v>2976</v>
      </c>
      <c r="O577" s="25" t="s">
        <v>2977</v>
      </c>
      <c r="P577" s="25" t="s">
        <v>2978</v>
      </c>
      <c r="Q577" s="25" t="s">
        <v>2974</v>
      </c>
      <c r="R577" s="25" t="s">
        <v>11</v>
      </c>
      <c r="S577" s="25" t="s">
        <v>11</v>
      </c>
      <c r="T577" s="25" t="s">
        <v>2267</v>
      </c>
      <c r="U577" s="25" t="s">
        <v>14</v>
      </c>
      <c r="V577" s="25" t="s">
        <v>1680</v>
      </c>
      <c r="W577" s="25" t="s">
        <v>11</v>
      </c>
      <c r="X577" s="25">
        <v>0</v>
      </c>
      <c r="Y577" s="25" t="s">
        <v>11</v>
      </c>
      <c r="Z577" s="25" t="s">
        <v>1664</v>
      </c>
      <c r="AA577" s="25" t="s">
        <v>11</v>
      </c>
      <c r="AB577" s="25" t="s">
        <v>11</v>
      </c>
      <c r="AC577" s="25" t="s">
        <v>11</v>
      </c>
      <c r="AD577" s="25">
        <v>0</v>
      </c>
      <c r="AE577" s="25">
        <v>0</v>
      </c>
      <c r="AF577" s="25">
        <v>22066</v>
      </c>
      <c r="AG577" s="25" t="s">
        <v>5319</v>
      </c>
    </row>
    <row r="578" spans="1:33">
      <c r="A578" s="25" t="s">
        <v>3911</v>
      </c>
      <c r="B578" s="25" t="s">
        <v>3912</v>
      </c>
      <c r="C578" s="25" t="s">
        <v>1666</v>
      </c>
      <c r="D578" s="25" t="s">
        <v>11</v>
      </c>
      <c r="E578" s="25" t="s">
        <v>11</v>
      </c>
      <c r="F578" s="25" t="s">
        <v>11</v>
      </c>
      <c r="G578" s="25" t="s">
        <v>11</v>
      </c>
      <c r="H578" s="25" t="s">
        <v>3906</v>
      </c>
      <c r="I578" s="25" t="s">
        <v>11</v>
      </c>
      <c r="J578" s="25" t="s">
        <v>11</v>
      </c>
      <c r="K578" s="25" t="s">
        <v>11</v>
      </c>
      <c r="L578" s="25" t="s">
        <v>1721</v>
      </c>
      <c r="M578" s="25" t="s">
        <v>11</v>
      </c>
      <c r="N578" s="25" t="s">
        <v>11</v>
      </c>
      <c r="O578" s="25" t="s">
        <v>11</v>
      </c>
      <c r="P578" s="25" t="s">
        <v>11</v>
      </c>
      <c r="Q578" s="25" t="s">
        <v>11</v>
      </c>
      <c r="R578" s="25" t="s">
        <v>11</v>
      </c>
      <c r="S578" s="25" t="s">
        <v>11</v>
      </c>
      <c r="T578" s="25" t="s">
        <v>2780</v>
      </c>
      <c r="U578" s="25" t="s">
        <v>1669</v>
      </c>
      <c r="V578" s="25" t="s">
        <v>11</v>
      </c>
      <c r="W578" s="25" t="s">
        <v>11</v>
      </c>
      <c r="X578" s="25">
        <v>0</v>
      </c>
      <c r="Y578" s="25" t="s">
        <v>11</v>
      </c>
      <c r="Z578" s="25" t="s">
        <v>1664</v>
      </c>
      <c r="AA578" s="25" t="s">
        <v>11</v>
      </c>
      <c r="AB578" s="25" t="s">
        <v>11</v>
      </c>
      <c r="AC578" s="25" t="s">
        <v>11</v>
      </c>
      <c r="AD578" s="25">
        <v>0</v>
      </c>
      <c r="AE578" s="25">
        <v>0</v>
      </c>
      <c r="AF578" s="25">
        <v>51784.03</v>
      </c>
      <c r="AG578" s="25" t="s">
        <v>3913</v>
      </c>
    </row>
    <row r="579" spans="1:33">
      <c r="A579" s="25" t="s">
        <v>3092</v>
      </c>
      <c r="B579" s="25" t="s">
        <v>3093</v>
      </c>
      <c r="C579" s="25" t="s">
        <v>1661</v>
      </c>
      <c r="D579" s="25" t="s">
        <v>11</v>
      </c>
      <c r="E579" s="25" t="s">
        <v>11</v>
      </c>
      <c r="F579" s="25" t="s">
        <v>11</v>
      </c>
      <c r="G579" s="25" t="s">
        <v>11</v>
      </c>
      <c r="H579" s="25" t="s">
        <v>3094</v>
      </c>
      <c r="I579" s="25" t="s">
        <v>11</v>
      </c>
      <c r="J579" s="25" t="s">
        <v>11</v>
      </c>
      <c r="K579" s="25" t="s">
        <v>11</v>
      </c>
      <c r="L579" s="25" t="s">
        <v>1721</v>
      </c>
      <c r="M579" s="25" t="s">
        <v>11</v>
      </c>
      <c r="N579" s="25" t="s">
        <v>11</v>
      </c>
      <c r="O579" s="25" t="s">
        <v>11</v>
      </c>
      <c r="P579" s="25" t="s">
        <v>11</v>
      </c>
      <c r="Q579" s="25" t="s">
        <v>11</v>
      </c>
      <c r="R579" s="25" t="s">
        <v>11</v>
      </c>
      <c r="S579" s="25" t="s">
        <v>11</v>
      </c>
      <c r="T579" s="25" t="s">
        <v>1766</v>
      </c>
      <c r="U579" s="25" t="s">
        <v>14</v>
      </c>
      <c r="V579" s="25" t="s">
        <v>11</v>
      </c>
      <c r="W579" s="25" t="s">
        <v>11</v>
      </c>
      <c r="X579" s="25">
        <v>0</v>
      </c>
      <c r="Y579" s="25" t="s">
        <v>11</v>
      </c>
      <c r="Z579" s="25" t="s">
        <v>1664</v>
      </c>
      <c r="AA579" s="25" t="s">
        <v>11</v>
      </c>
      <c r="AB579" s="25" t="s">
        <v>11</v>
      </c>
      <c r="AC579" s="25" t="s">
        <v>11</v>
      </c>
      <c r="AD579" s="25">
        <v>0</v>
      </c>
      <c r="AE579" s="25">
        <v>0</v>
      </c>
      <c r="AF579" s="25">
        <v>14423.73</v>
      </c>
      <c r="AG579" s="25" t="s">
        <v>5320</v>
      </c>
    </row>
    <row r="580" spans="1:33">
      <c r="A580" s="25" t="s">
        <v>3952</v>
      </c>
      <c r="B580" s="25" t="s">
        <v>3953</v>
      </c>
      <c r="C580" s="25" t="s">
        <v>1661</v>
      </c>
      <c r="D580" s="25" t="s">
        <v>11</v>
      </c>
      <c r="E580" s="25" t="s">
        <v>11</v>
      </c>
      <c r="F580" s="25" t="s">
        <v>3219</v>
      </c>
      <c r="G580" s="25" t="s">
        <v>1730</v>
      </c>
      <c r="H580" s="25" t="s">
        <v>3954</v>
      </c>
      <c r="I580" s="25" t="s">
        <v>1678</v>
      </c>
      <c r="J580" s="25" t="s">
        <v>1721</v>
      </c>
      <c r="K580" s="25" t="s">
        <v>3672</v>
      </c>
      <c r="L580" s="25" t="s">
        <v>1721</v>
      </c>
      <c r="M580" s="25" t="s">
        <v>11</v>
      </c>
      <c r="N580" s="25" t="s">
        <v>11</v>
      </c>
      <c r="O580" s="25" t="s">
        <v>11</v>
      </c>
      <c r="P580" s="25" t="s">
        <v>3955</v>
      </c>
      <c r="Q580" s="25" t="s">
        <v>3954</v>
      </c>
      <c r="R580" s="25" t="s">
        <v>11</v>
      </c>
      <c r="S580" s="25" t="s">
        <v>11</v>
      </c>
      <c r="T580" s="25" t="s">
        <v>1726</v>
      </c>
      <c r="U580" s="25" t="s">
        <v>16</v>
      </c>
      <c r="V580" s="25" t="s">
        <v>1838</v>
      </c>
      <c r="W580" s="25" t="s">
        <v>11</v>
      </c>
      <c r="X580" s="25">
        <v>0</v>
      </c>
      <c r="Y580" s="25" t="s">
        <v>11</v>
      </c>
      <c r="Z580" s="25" t="s">
        <v>1664</v>
      </c>
      <c r="AA580" s="25" t="s">
        <v>11</v>
      </c>
      <c r="AB580" s="25" t="s">
        <v>11</v>
      </c>
      <c r="AC580" s="25" t="s">
        <v>11</v>
      </c>
      <c r="AD580" s="25">
        <v>0</v>
      </c>
      <c r="AE580" s="25">
        <v>0</v>
      </c>
      <c r="AF580" s="25">
        <v>3108.75</v>
      </c>
      <c r="AG580" s="25" t="s">
        <v>1936</v>
      </c>
    </row>
    <row r="581" spans="1:33">
      <c r="A581" s="25" t="s">
        <v>2478</v>
      </c>
      <c r="B581" s="25" t="s">
        <v>2479</v>
      </c>
      <c r="C581" s="25" t="s">
        <v>1661</v>
      </c>
      <c r="D581" s="25" t="s">
        <v>11</v>
      </c>
      <c r="E581" s="25" t="s">
        <v>11</v>
      </c>
      <c r="F581" s="25" t="s">
        <v>11</v>
      </c>
      <c r="G581" s="25" t="s">
        <v>11</v>
      </c>
      <c r="H581" s="25" t="s">
        <v>2480</v>
      </c>
      <c r="I581" s="25" t="s">
        <v>11</v>
      </c>
      <c r="J581" s="25" t="s">
        <v>11</v>
      </c>
      <c r="K581" s="25" t="s">
        <v>11</v>
      </c>
      <c r="L581" s="25" t="s">
        <v>1721</v>
      </c>
      <c r="M581" s="25" t="s">
        <v>11</v>
      </c>
      <c r="N581" s="25" t="s">
        <v>11</v>
      </c>
      <c r="O581" s="25" t="s">
        <v>11</v>
      </c>
      <c r="P581" s="25" t="s">
        <v>11</v>
      </c>
      <c r="Q581" s="25" t="s">
        <v>11</v>
      </c>
      <c r="R581" s="25" t="s">
        <v>11</v>
      </c>
      <c r="S581" s="25" t="s">
        <v>11</v>
      </c>
      <c r="T581" s="25" t="s">
        <v>1778</v>
      </c>
      <c r="U581" s="25" t="s">
        <v>15</v>
      </c>
      <c r="V581" s="25" t="s">
        <v>11</v>
      </c>
      <c r="W581" s="25" t="s">
        <v>11</v>
      </c>
      <c r="X581" s="25">
        <v>0</v>
      </c>
      <c r="Y581" s="25" t="s">
        <v>11</v>
      </c>
      <c r="Z581" s="25" t="s">
        <v>1664</v>
      </c>
      <c r="AA581" s="25" t="s">
        <v>11</v>
      </c>
      <c r="AB581" s="25" t="s">
        <v>11</v>
      </c>
      <c r="AC581" s="25" t="s">
        <v>11</v>
      </c>
      <c r="AD581" s="25">
        <v>0</v>
      </c>
      <c r="AE581" s="25">
        <v>0</v>
      </c>
      <c r="AF581" s="25">
        <v>1974</v>
      </c>
      <c r="AG581" s="25" t="s">
        <v>5321</v>
      </c>
    </row>
    <row r="582" spans="1:33">
      <c r="A582" s="25" t="s">
        <v>3623</v>
      </c>
      <c r="B582" s="25" t="s">
        <v>3624</v>
      </c>
      <c r="C582" s="25" t="s">
        <v>1666</v>
      </c>
      <c r="D582" s="25" t="s">
        <v>11</v>
      </c>
      <c r="E582" s="25" t="s">
        <v>11</v>
      </c>
      <c r="F582" s="25" t="s">
        <v>11</v>
      </c>
      <c r="G582" s="25" t="s">
        <v>11</v>
      </c>
      <c r="H582" s="25" t="s">
        <v>3625</v>
      </c>
      <c r="I582" s="25" t="s">
        <v>11</v>
      </c>
      <c r="J582" s="25" t="s">
        <v>11</v>
      </c>
      <c r="K582" s="25" t="s">
        <v>11</v>
      </c>
      <c r="L582" s="25" t="s">
        <v>1721</v>
      </c>
      <c r="M582" s="25" t="s">
        <v>11</v>
      </c>
      <c r="N582" s="25" t="s">
        <v>11</v>
      </c>
      <c r="O582" s="25" t="s">
        <v>11</v>
      </c>
      <c r="P582" s="25" t="s">
        <v>11</v>
      </c>
      <c r="Q582" s="25" t="s">
        <v>11</v>
      </c>
      <c r="R582" s="25" t="s">
        <v>11</v>
      </c>
      <c r="S582" s="25" t="s">
        <v>11</v>
      </c>
      <c r="T582" s="25" t="s">
        <v>1726</v>
      </c>
      <c r="U582" s="25" t="s">
        <v>16</v>
      </c>
      <c r="V582" s="25" t="s">
        <v>11</v>
      </c>
      <c r="W582" s="25" t="s">
        <v>11</v>
      </c>
      <c r="X582" s="25">
        <v>0</v>
      </c>
      <c r="Y582" s="25" t="s">
        <v>11</v>
      </c>
      <c r="Z582" s="25" t="s">
        <v>1809</v>
      </c>
      <c r="AA582" s="25" t="s">
        <v>3008</v>
      </c>
      <c r="AB582" s="25" t="s">
        <v>1811</v>
      </c>
      <c r="AC582" s="25" t="s">
        <v>11</v>
      </c>
      <c r="AD582" s="25">
        <v>0</v>
      </c>
      <c r="AE582" s="25">
        <v>0</v>
      </c>
      <c r="AF582" s="25">
        <v>0</v>
      </c>
      <c r="AG582" s="25" t="s">
        <v>7</v>
      </c>
    </row>
    <row r="583" spans="1:33">
      <c r="A583" s="25" t="s">
        <v>3316</v>
      </c>
      <c r="B583" s="25" t="s">
        <v>3317</v>
      </c>
      <c r="C583" s="25" t="s">
        <v>1661</v>
      </c>
      <c r="D583" s="25" t="s">
        <v>11</v>
      </c>
      <c r="E583" s="25" t="s">
        <v>11</v>
      </c>
      <c r="F583" s="25" t="s">
        <v>11</v>
      </c>
      <c r="G583" s="25" t="s">
        <v>11</v>
      </c>
      <c r="H583" s="25" t="s">
        <v>3318</v>
      </c>
      <c r="I583" s="212" t="s">
        <v>1691</v>
      </c>
      <c r="J583" s="25" t="s">
        <v>11</v>
      </c>
      <c r="K583" s="25" t="s">
        <v>11</v>
      </c>
      <c r="L583" s="25" t="s">
        <v>1721</v>
      </c>
      <c r="M583" s="25" t="s">
        <v>11</v>
      </c>
      <c r="N583" s="25" t="s">
        <v>11</v>
      </c>
      <c r="O583" s="25" t="s">
        <v>11</v>
      </c>
      <c r="P583" s="25" t="s">
        <v>11</v>
      </c>
      <c r="Q583" s="25" t="s">
        <v>11</v>
      </c>
      <c r="R583" s="25" t="s">
        <v>11</v>
      </c>
      <c r="S583" s="25" t="s">
        <v>11</v>
      </c>
      <c r="T583" s="25" t="s">
        <v>3319</v>
      </c>
      <c r="U583" s="25" t="s">
        <v>1669</v>
      </c>
      <c r="V583" s="25" t="s">
        <v>11</v>
      </c>
      <c r="W583" s="25" t="s">
        <v>11</v>
      </c>
      <c r="X583" s="25">
        <v>0</v>
      </c>
      <c r="Y583" s="25" t="s">
        <v>11</v>
      </c>
      <c r="Z583" s="25" t="s">
        <v>1664</v>
      </c>
      <c r="AA583" s="25" t="s">
        <v>11</v>
      </c>
      <c r="AB583" s="25" t="s">
        <v>11</v>
      </c>
      <c r="AC583" s="25" t="s">
        <v>11</v>
      </c>
      <c r="AD583" s="25">
        <v>1400</v>
      </c>
      <c r="AE583" s="25">
        <v>0</v>
      </c>
      <c r="AF583" s="25">
        <v>12669.02</v>
      </c>
      <c r="AG583" s="25" t="s">
        <v>5322</v>
      </c>
    </row>
    <row r="584" spans="1:33">
      <c r="A584" s="25" t="s">
        <v>3178</v>
      </c>
      <c r="B584" s="25" t="s">
        <v>3179</v>
      </c>
      <c r="C584" s="25" t="s">
        <v>1666</v>
      </c>
      <c r="D584" s="25" t="s">
        <v>11</v>
      </c>
      <c r="E584" s="25" t="s">
        <v>11</v>
      </c>
      <c r="F584" s="25" t="s">
        <v>11</v>
      </c>
      <c r="G584" s="25" t="s">
        <v>11</v>
      </c>
      <c r="H584" s="25" t="s">
        <v>3180</v>
      </c>
      <c r="I584" s="25" t="s">
        <v>1672</v>
      </c>
      <c r="J584" s="25" t="s">
        <v>11</v>
      </c>
      <c r="K584" s="25" t="s">
        <v>1683</v>
      </c>
      <c r="L584" s="25" t="s">
        <v>1721</v>
      </c>
      <c r="M584" s="25" t="s">
        <v>11</v>
      </c>
      <c r="N584" s="25" t="s">
        <v>11</v>
      </c>
      <c r="O584" s="25" t="s">
        <v>11</v>
      </c>
      <c r="P584" s="25" t="s">
        <v>11</v>
      </c>
      <c r="Q584" s="25" t="s">
        <v>3180</v>
      </c>
      <c r="R584" s="25" t="s">
        <v>11</v>
      </c>
      <c r="S584" s="25" t="s">
        <v>11</v>
      </c>
      <c r="T584" s="25" t="s">
        <v>1742</v>
      </c>
      <c r="U584" s="25" t="s">
        <v>1686</v>
      </c>
      <c r="V584" s="25" t="s">
        <v>11</v>
      </c>
      <c r="W584" s="25" t="s">
        <v>11</v>
      </c>
      <c r="X584" s="25">
        <v>0</v>
      </c>
      <c r="Y584" s="25" t="s">
        <v>11</v>
      </c>
      <c r="Z584" s="25" t="s">
        <v>1664</v>
      </c>
      <c r="AA584" s="25" t="s">
        <v>11</v>
      </c>
      <c r="AB584" s="25" t="s">
        <v>11</v>
      </c>
      <c r="AC584" s="25" t="s">
        <v>11</v>
      </c>
      <c r="AD584" s="25">
        <v>0</v>
      </c>
      <c r="AE584" s="25">
        <v>0</v>
      </c>
      <c r="AF584" s="25">
        <v>960</v>
      </c>
      <c r="AG584" s="25" t="s">
        <v>1160</v>
      </c>
    </row>
    <row r="585" spans="1:33">
      <c r="A585" s="25" t="s">
        <v>1937</v>
      </c>
      <c r="B585" s="25" t="s">
        <v>1938</v>
      </c>
      <c r="C585" s="25" t="s">
        <v>1661</v>
      </c>
      <c r="D585" s="25" t="s">
        <v>11</v>
      </c>
      <c r="E585" s="25" t="s">
        <v>11</v>
      </c>
      <c r="F585" s="25" t="s">
        <v>11</v>
      </c>
      <c r="G585" s="25" t="s">
        <v>11</v>
      </c>
      <c r="H585" s="25" t="s">
        <v>1939</v>
      </c>
      <c r="I585" s="25" t="s">
        <v>11</v>
      </c>
      <c r="J585" s="25" t="s">
        <v>11</v>
      </c>
      <c r="K585" s="25" t="s">
        <v>11</v>
      </c>
      <c r="L585" s="25" t="s">
        <v>1721</v>
      </c>
      <c r="M585" s="25" t="s">
        <v>11</v>
      </c>
      <c r="N585" s="25" t="s">
        <v>11</v>
      </c>
      <c r="O585" s="25" t="s">
        <v>11</v>
      </c>
      <c r="P585" s="25" t="s">
        <v>11</v>
      </c>
      <c r="Q585" s="25" t="s">
        <v>11</v>
      </c>
      <c r="R585" s="25" t="s">
        <v>11</v>
      </c>
      <c r="S585" s="25" t="s">
        <v>11</v>
      </c>
      <c r="T585" s="25" t="s">
        <v>1778</v>
      </c>
      <c r="U585" s="25" t="s">
        <v>12</v>
      </c>
      <c r="V585" s="25" t="s">
        <v>11</v>
      </c>
      <c r="W585" s="25" t="s">
        <v>11</v>
      </c>
      <c r="X585" s="25">
        <v>0</v>
      </c>
      <c r="Y585" s="25" t="s">
        <v>11</v>
      </c>
      <c r="Z585" s="25" t="s">
        <v>1664</v>
      </c>
      <c r="AA585" s="25" t="s">
        <v>11</v>
      </c>
      <c r="AB585" s="25" t="s">
        <v>11</v>
      </c>
      <c r="AC585" s="25" t="s">
        <v>11</v>
      </c>
      <c r="AD585" s="25">
        <v>0</v>
      </c>
      <c r="AE585" s="25">
        <v>0</v>
      </c>
      <c r="AF585" s="25">
        <v>29575</v>
      </c>
      <c r="AG585" s="25" t="s">
        <v>5112</v>
      </c>
    </row>
    <row r="586" spans="1:33">
      <c r="A586" s="25" t="s">
        <v>3209</v>
      </c>
      <c r="B586" s="25" t="s">
        <v>3210</v>
      </c>
      <c r="C586" s="25" t="s">
        <v>1661</v>
      </c>
      <c r="D586" s="25" t="s">
        <v>11</v>
      </c>
      <c r="E586" s="25" t="s">
        <v>11</v>
      </c>
      <c r="F586" s="25" t="s">
        <v>3211</v>
      </c>
      <c r="G586" s="25" t="s">
        <v>1838</v>
      </c>
      <c r="H586" s="25" t="s">
        <v>3212</v>
      </c>
      <c r="I586" s="25" t="s">
        <v>1672</v>
      </c>
      <c r="J586" s="25" t="s">
        <v>1721</v>
      </c>
      <c r="K586" s="25" t="s">
        <v>2975</v>
      </c>
      <c r="L586" s="25" t="s">
        <v>1721</v>
      </c>
      <c r="M586" s="25" t="s">
        <v>11</v>
      </c>
      <c r="N586" s="25" t="s">
        <v>3213</v>
      </c>
      <c r="O586" s="25" t="s">
        <v>3214</v>
      </c>
      <c r="P586" s="25" t="s">
        <v>3215</v>
      </c>
      <c r="Q586" s="25" t="s">
        <v>3212</v>
      </c>
      <c r="R586" s="25" t="s">
        <v>11</v>
      </c>
      <c r="S586" s="25" t="s">
        <v>11</v>
      </c>
      <c r="T586" s="25" t="s">
        <v>3216</v>
      </c>
      <c r="U586" s="25" t="s">
        <v>14</v>
      </c>
      <c r="V586" s="25" t="s">
        <v>1751</v>
      </c>
      <c r="W586" s="25" t="s">
        <v>11</v>
      </c>
      <c r="X586" s="25">
        <v>0</v>
      </c>
      <c r="Y586" s="25" t="s">
        <v>11</v>
      </c>
      <c r="Z586" s="25" t="s">
        <v>1664</v>
      </c>
      <c r="AA586" s="25" t="s">
        <v>11</v>
      </c>
      <c r="AB586" s="25" t="s">
        <v>11</v>
      </c>
      <c r="AC586" s="25" t="s">
        <v>11</v>
      </c>
      <c r="AD586" s="25">
        <v>0</v>
      </c>
      <c r="AE586" s="25">
        <v>0</v>
      </c>
      <c r="AF586" s="25">
        <v>22066</v>
      </c>
      <c r="AG586" s="25" t="s">
        <v>5319</v>
      </c>
    </row>
    <row r="587" spans="1:33">
      <c r="A587" s="25" t="s">
        <v>3461</v>
      </c>
      <c r="B587" s="25" t="s">
        <v>3462</v>
      </c>
      <c r="C587" s="25" t="s">
        <v>1661</v>
      </c>
      <c r="D587" s="25" t="s">
        <v>11</v>
      </c>
      <c r="E587" s="25" t="s">
        <v>11</v>
      </c>
      <c r="F587" s="25" t="s">
        <v>11</v>
      </c>
      <c r="G587" s="25" t="s">
        <v>11</v>
      </c>
      <c r="H587" s="25" t="s">
        <v>3463</v>
      </c>
      <c r="I587" s="25" t="s">
        <v>11</v>
      </c>
      <c r="J587" s="25" t="s">
        <v>11</v>
      </c>
      <c r="K587" s="25" t="s">
        <v>11</v>
      </c>
      <c r="L587" s="25" t="s">
        <v>1721</v>
      </c>
      <c r="M587" s="25" t="s">
        <v>11</v>
      </c>
      <c r="N587" s="25" t="s">
        <v>11</v>
      </c>
      <c r="O587" s="25" t="s">
        <v>11</v>
      </c>
      <c r="P587" s="25" t="s">
        <v>11</v>
      </c>
      <c r="Q587" s="25" t="s">
        <v>11</v>
      </c>
      <c r="R587" s="25" t="s">
        <v>11</v>
      </c>
      <c r="S587" s="25" t="s">
        <v>11</v>
      </c>
      <c r="T587" s="25" t="s">
        <v>1726</v>
      </c>
      <c r="U587" s="25" t="s">
        <v>14</v>
      </c>
      <c r="V587" s="25" t="s">
        <v>11</v>
      </c>
      <c r="W587" s="25" t="s">
        <v>11</v>
      </c>
      <c r="X587" s="25">
        <v>0</v>
      </c>
      <c r="Y587" s="25" t="s">
        <v>11</v>
      </c>
      <c r="Z587" s="25" t="s">
        <v>1664</v>
      </c>
      <c r="AA587" s="25" t="s">
        <v>11</v>
      </c>
      <c r="AB587" s="25" t="s">
        <v>11</v>
      </c>
      <c r="AC587" s="25" t="s">
        <v>11</v>
      </c>
      <c r="AD587" s="25">
        <v>0</v>
      </c>
      <c r="AE587" s="25">
        <v>0</v>
      </c>
      <c r="AF587" s="25">
        <v>15916</v>
      </c>
      <c r="AG587" s="25" t="s">
        <v>5323</v>
      </c>
    </row>
    <row r="588" spans="1:33">
      <c r="A588" s="25" t="s">
        <v>3849</v>
      </c>
      <c r="B588" s="25" t="s">
        <v>3850</v>
      </c>
      <c r="C588" s="25" t="s">
        <v>1661</v>
      </c>
      <c r="D588" s="25" t="s">
        <v>11</v>
      </c>
      <c r="E588" s="25" t="s">
        <v>11</v>
      </c>
      <c r="F588" s="25" t="s">
        <v>3851</v>
      </c>
      <c r="G588" s="25" t="s">
        <v>1690</v>
      </c>
      <c r="H588" s="25" t="s">
        <v>3852</v>
      </c>
      <c r="I588" s="25" t="s">
        <v>1695</v>
      </c>
      <c r="J588" s="25" t="s">
        <v>1721</v>
      </c>
      <c r="K588" s="25" t="s">
        <v>3208</v>
      </c>
      <c r="L588" s="25" t="s">
        <v>1721</v>
      </c>
      <c r="M588" s="25" t="s">
        <v>11</v>
      </c>
      <c r="N588" s="25" t="s">
        <v>11</v>
      </c>
      <c r="O588" s="25" t="s">
        <v>11</v>
      </c>
      <c r="P588" s="25" t="s">
        <v>11</v>
      </c>
      <c r="Q588" s="25" t="s">
        <v>11</v>
      </c>
      <c r="R588" s="25" t="s">
        <v>11</v>
      </c>
      <c r="S588" s="25" t="s">
        <v>11</v>
      </c>
      <c r="T588" s="25" t="s">
        <v>2332</v>
      </c>
      <c r="U588" s="25" t="s">
        <v>1686</v>
      </c>
      <c r="V588" s="25" t="s">
        <v>1680</v>
      </c>
      <c r="W588" s="25" t="s">
        <v>11</v>
      </c>
      <c r="X588" s="25">
        <v>0</v>
      </c>
      <c r="Y588" s="25" t="s">
        <v>11</v>
      </c>
      <c r="Z588" s="25" t="s">
        <v>1664</v>
      </c>
      <c r="AA588" s="25" t="s">
        <v>11</v>
      </c>
      <c r="AB588" s="25" t="s">
        <v>11</v>
      </c>
      <c r="AC588" s="25" t="s">
        <v>11</v>
      </c>
      <c r="AD588" s="25">
        <v>0</v>
      </c>
      <c r="AE588" s="25">
        <v>0</v>
      </c>
      <c r="AF588" s="25">
        <v>4710.28</v>
      </c>
      <c r="AG588" s="25" t="s">
        <v>2781</v>
      </c>
    </row>
    <row r="589" spans="1:33">
      <c r="A589" s="25" t="s">
        <v>3065</v>
      </c>
      <c r="B589" s="25" t="s">
        <v>3066</v>
      </c>
      <c r="C589" s="25" t="s">
        <v>1666</v>
      </c>
      <c r="D589" s="25" t="s">
        <v>11</v>
      </c>
      <c r="E589" s="25" t="s">
        <v>11</v>
      </c>
      <c r="F589" s="25" t="s">
        <v>3067</v>
      </c>
      <c r="G589" s="25" t="s">
        <v>1690</v>
      </c>
      <c r="H589" s="25" t="s">
        <v>3068</v>
      </c>
      <c r="I589" s="25" t="s">
        <v>1672</v>
      </c>
      <c r="J589" s="25" t="s">
        <v>11</v>
      </c>
      <c r="K589" s="25" t="s">
        <v>1760</v>
      </c>
      <c r="L589" s="25" t="s">
        <v>1721</v>
      </c>
      <c r="M589" s="25" t="s">
        <v>11</v>
      </c>
      <c r="N589" s="25" t="s">
        <v>11</v>
      </c>
      <c r="O589" s="25" t="s">
        <v>11</v>
      </c>
      <c r="P589" s="25" t="s">
        <v>3069</v>
      </c>
      <c r="Q589" s="25" t="s">
        <v>3070</v>
      </c>
      <c r="R589" s="25" t="s">
        <v>11</v>
      </c>
      <c r="S589" s="25" t="s">
        <v>11</v>
      </c>
      <c r="T589" s="25" t="s">
        <v>1742</v>
      </c>
      <c r="U589" s="25" t="s">
        <v>1687</v>
      </c>
      <c r="V589" s="25" t="s">
        <v>11</v>
      </c>
      <c r="W589" s="25" t="s">
        <v>11</v>
      </c>
      <c r="X589" s="25">
        <v>0</v>
      </c>
      <c r="Y589" s="25" t="s">
        <v>11</v>
      </c>
      <c r="Z589" s="25" t="s">
        <v>1664</v>
      </c>
      <c r="AA589" s="25" t="s">
        <v>11</v>
      </c>
      <c r="AB589" s="25" t="s">
        <v>11</v>
      </c>
      <c r="AC589" s="25" t="s">
        <v>11</v>
      </c>
      <c r="AD589" s="25">
        <v>0</v>
      </c>
      <c r="AE589" s="25">
        <v>0</v>
      </c>
      <c r="AF589" s="25">
        <v>720</v>
      </c>
      <c r="AG589" s="25" t="s">
        <v>5180</v>
      </c>
    </row>
    <row r="590" spans="1:33">
      <c r="A590" s="25" t="s">
        <v>2982</v>
      </c>
      <c r="B590" s="25" t="s">
        <v>2983</v>
      </c>
      <c r="C590" s="25" t="s">
        <v>1666</v>
      </c>
      <c r="D590" s="25" t="s">
        <v>11</v>
      </c>
      <c r="E590" s="25" t="s">
        <v>11</v>
      </c>
      <c r="F590" s="25" t="s">
        <v>11</v>
      </c>
      <c r="G590" s="25" t="s">
        <v>11</v>
      </c>
      <c r="H590" s="25" t="s">
        <v>2984</v>
      </c>
      <c r="I590" s="25" t="s">
        <v>11</v>
      </c>
      <c r="J590" s="25" t="s">
        <v>11</v>
      </c>
      <c r="K590" s="25" t="s">
        <v>11</v>
      </c>
      <c r="L590" s="25" t="s">
        <v>1721</v>
      </c>
      <c r="M590" s="25" t="s">
        <v>11</v>
      </c>
      <c r="N590" s="25" t="s">
        <v>11</v>
      </c>
      <c r="O590" s="25" t="s">
        <v>11</v>
      </c>
      <c r="P590" s="25" t="s">
        <v>11</v>
      </c>
      <c r="Q590" s="25" t="s">
        <v>11</v>
      </c>
      <c r="R590" s="25" t="s">
        <v>11</v>
      </c>
      <c r="S590" s="25" t="s">
        <v>11</v>
      </c>
      <c r="T590" s="25" t="s">
        <v>1726</v>
      </c>
      <c r="U590" s="25" t="s">
        <v>15</v>
      </c>
      <c r="V590" s="25" t="s">
        <v>11</v>
      </c>
      <c r="W590" s="25" t="s">
        <v>11</v>
      </c>
      <c r="X590" s="25">
        <v>0</v>
      </c>
      <c r="Y590" s="25" t="s">
        <v>11</v>
      </c>
      <c r="Z590" s="25" t="s">
        <v>1664</v>
      </c>
      <c r="AA590" s="25" t="s">
        <v>11</v>
      </c>
      <c r="AB590" s="25" t="s">
        <v>11</v>
      </c>
      <c r="AC590" s="25" t="s">
        <v>11</v>
      </c>
      <c r="AD590" s="25">
        <v>0</v>
      </c>
      <c r="AE590" s="25">
        <v>0</v>
      </c>
      <c r="AF590" s="25">
        <v>19950</v>
      </c>
      <c r="AG590" s="25" t="s">
        <v>5324</v>
      </c>
    </row>
    <row r="591" spans="1:33">
      <c r="A591" s="25" t="s">
        <v>3983</v>
      </c>
      <c r="B591" s="25" t="s">
        <v>3984</v>
      </c>
      <c r="C591" s="25" t="s">
        <v>1661</v>
      </c>
      <c r="D591" s="25" t="s">
        <v>11</v>
      </c>
      <c r="E591" s="25" t="s">
        <v>11</v>
      </c>
      <c r="F591" s="25" t="s">
        <v>3985</v>
      </c>
      <c r="G591" s="25" t="s">
        <v>1730</v>
      </c>
      <c r="H591" s="25" t="s">
        <v>3986</v>
      </c>
      <c r="I591" s="25" t="s">
        <v>1667</v>
      </c>
      <c r="J591" s="25" t="s">
        <v>1721</v>
      </c>
      <c r="K591" s="25" t="s">
        <v>1662</v>
      </c>
      <c r="L591" s="25" t="s">
        <v>1721</v>
      </c>
      <c r="M591" s="25" t="s">
        <v>11</v>
      </c>
      <c r="N591" s="25" t="s">
        <v>11</v>
      </c>
      <c r="O591" s="25" t="s">
        <v>11</v>
      </c>
      <c r="P591" s="25" t="s">
        <v>11</v>
      </c>
      <c r="Q591" s="25" t="s">
        <v>3986</v>
      </c>
      <c r="R591" s="25" t="s">
        <v>11</v>
      </c>
      <c r="S591" s="25" t="s">
        <v>11</v>
      </c>
      <c r="T591" s="25" t="s">
        <v>1804</v>
      </c>
      <c r="U591" s="25" t="s">
        <v>10</v>
      </c>
      <c r="V591" s="25" t="s">
        <v>1663</v>
      </c>
      <c r="W591" s="25" t="s">
        <v>11</v>
      </c>
      <c r="X591" s="25">
        <v>0</v>
      </c>
      <c r="Y591" s="25" t="s">
        <v>11</v>
      </c>
      <c r="Z591" s="25" t="s">
        <v>1664</v>
      </c>
      <c r="AA591" s="25" t="s">
        <v>11</v>
      </c>
      <c r="AB591" s="25" t="s">
        <v>11</v>
      </c>
      <c r="AC591" s="25" t="s">
        <v>11</v>
      </c>
      <c r="AD591" s="25">
        <v>0</v>
      </c>
      <c r="AE591" s="25">
        <v>0</v>
      </c>
      <c r="AF591" s="25">
        <v>1880</v>
      </c>
      <c r="AG591" s="25" t="s">
        <v>1679</v>
      </c>
    </row>
    <row r="592" spans="1:33">
      <c r="A592" s="25" t="s">
        <v>2022</v>
      </c>
      <c r="B592" s="25" t="s">
        <v>2023</v>
      </c>
      <c r="C592" s="25" t="s">
        <v>1666</v>
      </c>
      <c r="D592" s="25" t="s">
        <v>11</v>
      </c>
      <c r="E592" s="25" t="s">
        <v>11</v>
      </c>
      <c r="F592" s="25" t="s">
        <v>11</v>
      </c>
      <c r="G592" s="25" t="s">
        <v>11</v>
      </c>
      <c r="H592" s="25" t="s">
        <v>2024</v>
      </c>
      <c r="I592" s="212" t="s">
        <v>1672</v>
      </c>
      <c r="J592" s="25" t="s">
        <v>11</v>
      </c>
      <c r="K592" s="25" t="s">
        <v>11</v>
      </c>
      <c r="L592" s="25" t="s">
        <v>1721</v>
      </c>
      <c r="M592" s="25" t="s">
        <v>11</v>
      </c>
      <c r="N592" s="25" t="s">
        <v>11</v>
      </c>
      <c r="O592" s="25" t="s">
        <v>11</v>
      </c>
      <c r="P592" s="25" t="s">
        <v>11</v>
      </c>
      <c r="Q592" s="25" t="s">
        <v>11</v>
      </c>
      <c r="R592" s="25" t="s">
        <v>11</v>
      </c>
      <c r="S592" s="25" t="s">
        <v>11</v>
      </c>
      <c r="T592" s="25" t="s">
        <v>1766</v>
      </c>
      <c r="U592" s="25" t="s">
        <v>12</v>
      </c>
      <c r="V592" s="25" t="s">
        <v>11</v>
      </c>
      <c r="W592" s="25" t="s">
        <v>11</v>
      </c>
      <c r="X592" s="25">
        <v>0</v>
      </c>
      <c r="Y592" s="25" t="s">
        <v>11</v>
      </c>
      <c r="Z592" s="25" t="s">
        <v>1664</v>
      </c>
      <c r="AA592" s="25" t="s">
        <v>11</v>
      </c>
      <c r="AB592" s="25" t="s">
        <v>11</v>
      </c>
      <c r="AC592" s="25" t="s">
        <v>11</v>
      </c>
      <c r="AD592" s="25">
        <v>0</v>
      </c>
      <c r="AE592" s="25">
        <v>0</v>
      </c>
      <c r="AF592" s="25">
        <v>2126.0100000000002</v>
      </c>
      <c r="AG592" s="25" t="s">
        <v>2025</v>
      </c>
    </row>
    <row r="593" spans="1:33">
      <c r="A593" s="25" t="s">
        <v>3539</v>
      </c>
      <c r="B593" s="25" t="s">
        <v>3540</v>
      </c>
      <c r="C593" s="25" t="s">
        <v>1666</v>
      </c>
      <c r="D593" s="25" t="s">
        <v>11</v>
      </c>
      <c r="E593" s="25" t="s">
        <v>11</v>
      </c>
      <c r="F593" s="25" t="s">
        <v>3541</v>
      </c>
      <c r="G593" s="25" t="s">
        <v>1838</v>
      </c>
      <c r="H593" s="25" t="s">
        <v>3542</v>
      </c>
      <c r="I593" s="25" t="s">
        <v>1691</v>
      </c>
      <c r="J593" s="25" t="s">
        <v>11</v>
      </c>
      <c r="K593" s="25" t="s">
        <v>3008</v>
      </c>
      <c r="L593" s="25" t="s">
        <v>1721</v>
      </c>
      <c r="M593" s="25" t="s">
        <v>11</v>
      </c>
      <c r="N593" s="25" t="s">
        <v>3543</v>
      </c>
      <c r="O593" s="25" t="s">
        <v>3542</v>
      </c>
      <c r="P593" s="25" t="s">
        <v>3544</v>
      </c>
      <c r="Q593" s="25" t="s">
        <v>3545</v>
      </c>
      <c r="R593" s="25" t="s">
        <v>11</v>
      </c>
      <c r="S593" s="25" t="s">
        <v>11</v>
      </c>
      <c r="T593" s="25" t="s">
        <v>1726</v>
      </c>
      <c r="U593" s="25" t="s">
        <v>14</v>
      </c>
      <c r="V593" s="25" t="s">
        <v>11</v>
      </c>
      <c r="W593" s="25" t="s">
        <v>11</v>
      </c>
      <c r="X593" s="25">
        <v>0</v>
      </c>
      <c r="Y593" s="25" t="s">
        <v>11</v>
      </c>
      <c r="Z593" s="25" t="s">
        <v>1664</v>
      </c>
      <c r="AA593" s="25" t="s">
        <v>11</v>
      </c>
      <c r="AB593" s="25" t="s">
        <v>11</v>
      </c>
      <c r="AC593" s="25" t="s">
        <v>11</v>
      </c>
      <c r="AD593" s="25">
        <v>0</v>
      </c>
      <c r="AE593" s="25">
        <v>0</v>
      </c>
      <c r="AF593" s="25">
        <v>6612.5</v>
      </c>
      <c r="AG593" s="25" t="s">
        <v>5325</v>
      </c>
    </row>
    <row r="594" spans="1:33">
      <c r="A594" s="25" t="s">
        <v>3468</v>
      </c>
      <c r="B594" s="25" t="s">
        <v>3469</v>
      </c>
      <c r="C594" s="25" t="s">
        <v>1666</v>
      </c>
      <c r="D594" s="25" t="s">
        <v>11</v>
      </c>
      <c r="E594" s="25" t="s">
        <v>11</v>
      </c>
      <c r="F594" s="25" t="s">
        <v>11</v>
      </c>
      <c r="G594" s="25" t="s">
        <v>11</v>
      </c>
      <c r="H594" s="25" t="s">
        <v>3470</v>
      </c>
      <c r="I594" s="25" t="s">
        <v>11</v>
      </c>
      <c r="J594" s="25" t="s">
        <v>11</v>
      </c>
      <c r="K594" s="25" t="s">
        <v>11</v>
      </c>
      <c r="L594" s="25" t="s">
        <v>1721</v>
      </c>
      <c r="M594" s="25" t="s">
        <v>11</v>
      </c>
      <c r="N594" s="25" t="s">
        <v>11</v>
      </c>
      <c r="O594" s="25" t="s">
        <v>11</v>
      </c>
      <c r="P594" s="25" t="s">
        <v>11</v>
      </c>
      <c r="Q594" s="25" t="s">
        <v>11</v>
      </c>
      <c r="R594" s="25" t="s">
        <v>11</v>
      </c>
      <c r="S594" s="25" t="s">
        <v>11</v>
      </c>
      <c r="T594" s="25" t="s">
        <v>1726</v>
      </c>
      <c r="U594" s="25" t="s">
        <v>16</v>
      </c>
      <c r="V594" s="25" t="s">
        <v>11</v>
      </c>
      <c r="W594" s="25" t="s">
        <v>11</v>
      </c>
      <c r="X594" s="25">
        <v>0</v>
      </c>
      <c r="Y594" s="25" t="s">
        <v>11</v>
      </c>
      <c r="Z594" s="25" t="s">
        <v>1809</v>
      </c>
      <c r="AA594" s="25" t="s">
        <v>2033</v>
      </c>
      <c r="AB594" s="25" t="s">
        <v>1811</v>
      </c>
      <c r="AC594" s="25" t="s">
        <v>11</v>
      </c>
      <c r="AD594" s="25">
        <v>0</v>
      </c>
      <c r="AE594" s="25">
        <v>0</v>
      </c>
      <c r="AF594" s="25">
        <v>0</v>
      </c>
      <c r="AG594" s="25" t="s">
        <v>7</v>
      </c>
    </row>
    <row r="595" spans="1:33">
      <c r="A595" s="25" t="s">
        <v>1791</v>
      </c>
      <c r="B595" s="25" t="s">
        <v>1792</v>
      </c>
      <c r="C595" s="25" t="s">
        <v>1661</v>
      </c>
      <c r="D595" s="25" t="s">
        <v>11</v>
      </c>
      <c r="E595" s="25" t="s">
        <v>11</v>
      </c>
      <c r="F595" s="25" t="s">
        <v>1793</v>
      </c>
      <c r="G595" s="25" t="s">
        <v>1730</v>
      </c>
      <c r="H595" s="25" t="s">
        <v>1794</v>
      </c>
      <c r="I595" s="25" t="s">
        <v>1672</v>
      </c>
      <c r="J595" s="25" t="s">
        <v>1721</v>
      </c>
      <c r="K595" s="25" t="s">
        <v>1795</v>
      </c>
      <c r="L595" s="25" t="s">
        <v>1721</v>
      </c>
      <c r="M595" s="25" t="s">
        <v>11</v>
      </c>
      <c r="N595" s="25" t="s">
        <v>1796</v>
      </c>
      <c r="O595" s="25" t="s">
        <v>11</v>
      </c>
      <c r="P595" s="25" t="s">
        <v>1797</v>
      </c>
      <c r="Q595" s="25" t="s">
        <v>1794</v>
      </c>
      <c r="R595" s="25" t="s">
        <v>1798</v>
      </c>
      <c r="S595" s="25" t="s">
        <v>11</v>
      </c>
      <c r="T595" s="25" t="s">
        <v>1726</v>
      </c>
      <c r="U595" s="25" t="s">
        <v>16</v>
      </c>
      <c r="V595" s="25" t="s">
        <v>1688</v>
      </c>
      <c r="W595" s="25" t="s">
        <v>11</v>
      </c>
      <c r="X595" s="25">
        <v>0</v>
      </c>
      <c r="Y595" s="25" t="s">
        <v>11</v>
      </c>
      <c r="Z595" s="25" t="s">
        <v>1664</v>
      </c>
      <c r="AA595" s="25" t="s">
        <v>11</v>
      </c>
      <c r="AB595" s="25" t="s">
        <v>11</v>
      </c>
      <c r="AC595" s="25" t="s">
        <v>11</v>
      </c>
      <c r="AD595" s="25">
        <v>0</v>
      </c>
      <c r="AE595" s="25">
        <v>0</v>
      </c>
      <c r="AF595" s="25">
        <v>19375</v>
      </c>
      <c r="AG595" s="25" t="s">
        <v>1910</v>
      </c>
    </row>
    <row r="596" spans="1:33">
      <c r="A596" s="25" t="s">
        <v>5326</v>
      </c>
      <c r="B596" s="25" t="s">
        <v>5327</v>
      </c>
      <c r="C596" s="25" t="s">
        <v>1661</v>
      </c>
      <c r="D596" s="25" t="s">
        <v>11</v>
      </c>
      <c r="E596" s="25" t="s">
        <v>11</v>
      </c>
      <c r="F596" s="25" t="s">
        <v>11</v>
      </c>
      <c r="G596" s="25" t="s">
        <v>11</v>
      </c>
      <c r="H596" s="25" t="s">
        <v>5328</v>
      </c>
      <c r="I596" s="25" t="s">
        <v>1678</v>
      </c>
      <c r="J596" s="25" t="s">
        <v>1721</v>
      </c>
      <c r="K596" s="25" t="s">
        <v>5026</v>
      </c>
      <c r="L596" s="25" t="s">
        <v>1721</v>
      </c>
      <c r="M596" s="25" t="s">
        <v>11</v>
      </c>
      <c r="N596" s="25" t="s">
        <v>11</v>
      </c>
      <c r="O596" s="25" t="s">
        <v>11</v>
      </c>
      <c r="P596" s="25" t="s">
        <v>11</v>
      </c>
      <c r="Q596" s="25" t="s">
        <v>11</v>
      </c>
      <c r="R596" s="25" t="s">
        <v>11</v>
      </c>
      <c r="S596" s="25" t="s">
        <v>11</v>
      </c>
      <c r="T596" s="25" t="s">
        <v>2043</v>
      </c>
      <c r="U596" s="25" t="s">
        <v>10</v>
      </c>
      <c r="V596" s="25" t="s">
        <v>11</v>
      </c>
      <c r="W596" s="25" t="s">
        <v>11</v>
      </c>
      <c r="X596" s="25">
        <v>0</v>
      </c>
      <c r="Y596" s="25" t="s">
        <v>11</v>
      </c>
      <c r="Z596" s="25" t="s">
        <v>1664</v>
      </c>
      <c r="AA596" s="25" t="s">
        <v>11</v>
      </c>
      <c r="AB596" s="25" t="s">
        <v>11</v>
      </c>
      <c r="AC596" s="25" t="s">
        <v>11</v>
      </c>
      <c r="AD596" s="25">
        <v>0</v>
      </c>
      <c r="AE596" s="25">
        <v>0</v>
      </c>
      <c r="AF596" s="25">
        <v>1880</v>
      </c>
      <c r="AG596" s="25" t="s">
        <v>1679</v>
      </c>
    </row>
    <row r="597" spans="1:33">
      <c r="A597" s="25" t="s">
        <v>3164</v>
      </c>
      <c r="B597" s="25" t="s">
        <v>3165</v>
      </c>
      <c r="C597" s="25" t="s">
        <v>1661</v>
      </c>
      <c r="D597" s="25" t="s">
        <v>11</v>
      </c>
      <c r="E597" s="25" t="s">
        <v>11</v>
      </c>
      <c r="F597" s="25" t="s">
        <v>3166</v>
      </c>
      <c r="G597" s="25" t="s">
        <v>1690</v>
      </c>
      <c r="H597" s="25" t="s">
        <v>3167</v>
      </c>
      <c r="I597" s="25" t="s">
        <v>1667</v>
      </c>
      <c r="J597" s="25" t="s">
        <v>1721</v>
      </c>
      <c r="K597" s="25" t="s">
        <v>1662</v>
      </c>
      <c r="L597" s="25" t="s">
        <v>1721</v>
      </c>
      <c r="M597" s="25" t="s">
        <v>11</v>
      </c>
      <c r="N597" s="25" t="s">
        <v>11</v>
      </c>
      <c r="O597" s="25" t="s">
        <v>11</v>
      </c>
      <c r="P597" s="25" t="s">
        <v>11</v>
      </c>
      <c r="Q597" s="25" t="s">
        <v>3167</v>
      </c>
      <c r="R597" s="25" t="s">
        <v>11</v>
      </c>
      <c r="S597" s="25" t="s">
        <v>11</v>
      </c>
      <c r="T597" s="25" t="s">
        <v>2332</v>
      </c>
      <c r="U597" s="25" t="s">
        <v>1686</v>
      </c>
      <c r="V597" s="25" t="s">
        <v>11</v>
      </c>
      <c r="W597" s="25" t="s">
        <v>11</v>
      </c>
      <c r="X597" s="25">
        <v>0</v>
      </c>
      <c r="Y597" s="25" t="s">
        <v>11</v>
      </c>
      <c r="Z597" s="25" t="s">
        <v>1664</v>
      </c>
      <c r="AA597" s="25" t="s">
        <v>11</v>
      </c>
      <c r="AB597" s="25" t="s">
        <v>11</v>
      </c>
      <c r="AC597" s="25" t="s">
        <v>11</v>
      </c>
      <c r="AD597" s="25">
        <v>280</v>
      </c>
      <c r="AE597" s="25">
        <v>0</v>
      </c>
      <c r="AF597" s="25">
        <v>1880</v>
      </c>
      <c r="AG597" s="25" t="s">
        <v>1665</v>
      </c>
    </row>
    <row r="598" spans="1:33">
      <c r="A598" s="25" t="s">
        <v>3922</v>
      </c>
      <c r="B598" s="25" t="s">
        <v>3923</v>
      </c>
      <c r="C598" s="25" t="s">
        <v>1666</v>
      </c>
      <c r="D598" s="25" t="s">
        <v>11</v>
      </c>
      <c r="E598" s="25" t="s">
        <v>11</v>
      </c>
      <c r="F598" s="25" t="s">
        <v>11</v>
      </c>
      <c r="G598" s="25" t="s">
        <v>11</v>
      </c>
      <c r="H598" s="25" t="s">
        <v>3924</v>
      </c>
      <c r="I598" s="25" t="s">
        <v>11</v>
      </c>
      <c r="J598" s="25" t="s">
        <v>11</v>
      </c>
      <c r="K598" s="25" t="s">
        <v>3925</v>
      </c>
      <c r="L598" s="25" t="s">
        <v>1721</v>
      </c>
      <c r="M598" s="25" t="s">
        <v>11</v>
      </c>
      <c r="N598" s="25" t="s">
        <v>11</v>
      </c>
      <c r="O598" s="25" t="s">
        <v>11</v>
      </c>
      <c r="P598" s="25" t="s">
        <v>11</v>
      </c>
      <c r="Q598" s="25" t="s">
        <v>11</v>
      </c>
      <c r="R598" s="25" t="s">
        <v>11</v>
      </c>
      <c r="S598" s="25" t="s">
        <v>11</v>
      </c>
      <c r="T598" s="25" t="s">
        <v>2189</v>
      </c>
      <c r="U598" s="25" t="s">
        <v>15</v>
      </c>
      <c r="V598" s="25" t="s">
        <v>11</v>
      </c>
      <c r="W598" s="25" t="s">
        <v>11</v>
      </c>
      <c r="X598" s="25">
        <v>0</v>
      </c>
      <c r="Y598" s="25" t="s">
        <v>11</v>
      </c>
      <c r="Z598" s="25" t="s">
        <v>1664</v>
      </c>
      <c r="AA598" s="25" t="s">
        <v>11</v>
      </c>
      <c r="AB598" s="25" t="s">
        <v>11</v>
      </c>
      <c r="AC598" s="25" t="s">
        <v>11</v>
      </c>
      <c r="AD598" s="25">
        <v>0</v>
      </c>
      <c r="AE598" s="25">
        <v>0</v>
      </c>
      <c r="AF598" s="25">
        <v>5351.84</v>
      </c>
      <c r="AG598" s="25" t="s">
        <v>5329</v>
      </c>
    </row>
    <row r="599" spans="1:33">
      <c r="A599" s="25" t="s">
        <v>3585</v>
      </c>
      <c r="B599" s="25" t="s">
        <v>3586</v>
      </c>
      <c r="C599" s="25" t="s">
        <v>1661</v>
      </c>
      <c r="D599" s="25" t="s">
        <v>11</v>
      </c>
      <c r="E599" s="25" t="s">
        <v>11</v>
      </c>
      <c r="F599" s="25" t="s">
        <v>11</v>
      </c>
      <c r="G599" s="25" t="s">
        <v>11</v>
      </c>
      <c r="H599" s="25" t="s">
        <v>1921</v>
      </c>
      <c r="I599" s="212" t="s">
        <v>1803</v>
      </c>
      <c r="J599" s="25" t="s">
        <v>11</v>
      </c>
      <c r="K599" s="25" t="s">
        <v>2144</v>
      </c>
      <c r="L599" s="25" t="s">
        <v>1721</v>
      </c>
      <c r="M599" s="25" t="s">
        <v>11</v>
      </c>
      <c r="N599" s="25" t="s">
        <v>11</v>
      </c>
      <c r="O599" s="25" t="s">
        <v>11</v>
      </c>
      <c r="P599" s="25" t="s">
        <v>11</v>
      </c>
      <c r="Q599" s="25" t="s">
        <v>11</v>
      </c>
      <c r="R599" s="25" t="s">
        <v>11</v>
      </c>
      <c r="S599" s="25" t="s">
        <v>11</v>
      </c>
      <c r="T599" s="25" t="s">
        <v>3587</v>
      </c>
      <c r="U599" s="25" t="s">
        <v>1686</v>
      </c>
      <c r="V599" s="25" t="s">
        <v>11</v>
      </c>
      <c r="W599" s="25" t="s">
        <v>11</v>
      </c>
      <c r="X599" s="25">
        <v>0</v>
      </c>
      <c r="Y599" s="25" t="s">
        <v>11</v>
      </c>
      <c r="Z599" s="25" t="s">
        <v>1809</v>
      </c>
      <c r="AA599" s="25" t="s">
        <v>5045</v>
      </c>
      <c r="AB599" s="25" t="s">
        <v>5330</v>
      </c>
      <c r="AC599" s="25" t="s">
        <v>11</v>
      </c>
      <c r="AD599" s="25">
        <v>0</v>
      </c>
      <c r="AE599" s="25">
        <v>0</v>
      </c>
      <c r="AF599" s="25">
        <v>0</v>
      </c>
      <c r="AG599" s="25" t="s">
        <v>7</v>
      </c>
    </row>
    <row r="600" spans="1:33">
      <c r="A600" s="25" t="s">
        <v>2683</v>
      </c>
      <c r="B600" s="25" t="s">
        <v>2684</v>
      </c>
      <c r="C600" s="25" t="s">
        <v>1661</v>
      </c>
      <c r="D600" s="25" t="s">
        <v>11</v>
      </c>
      <c r="E600" s="25" t="s">
        <v>11</v>
      </c>
      <c r="F600" s="25" t="s">
        <v>11</v>
      </c>
      <c r="G600" s="25" t="s">
        <v>11</v>
      </c>
      <c r="H600" s="25" t="s">
        <v>2685</v>
      </c>
      <c r="I600" s="25" t="s">
        <v>11</v>
      </c>
      <c r="J600" s="25" t="s">
        <v>11</v>
      </c>
      <c r="K600" s="25" t="s">
        <v>2144</v>
      </c>
      <c r="L600" s="25" t="s">
        <v>1721</v>
      </c>
      <c r="M600" s="25" t="s">
        <v>11</v>
      </c>
      <c r="N600" s="25" t="s">
        <v>11</v>
      </c>
      <c r="O600" s="25" t="s">
        <v>11</v>
      </c>
      <c r="P600" s="25" t="s">
        <v>11</v>
      </c>
      <c r="Q600" s="25" t="s">
        <v>2685</v>
      </c>
      <c r="R600" s="25" t="s">
        <v>11</v>
      </c>
      <c r="S600" s="25" t="s">
        <v>11</v>
      </c>
      <c r="T600" s="25" t="s">
        <v>2686</v>
      </c>
      <c r="U600" s="25" t="s">
        <v>16</v>
      </c>
      <c r="V600" s="25" t="s">
        <v>11</v>
      </c>
      <c r="W600" s="25" t="s">
        <v>11</v>
      </c>
      <c r="X600" s="25">
        <v>0</v>
      </c>
      <c r="Y600" s="25" t="s">
        <v>11</v>
      </c>
      <c r="Z600" s="25" t="s">
        <v>1664</v>
      </c>
      <c r="AA600" s="25" t="s">
        <v>11</v>
      </c>
      <c r="AB600" s="25" t="s">
        <v>11</v>
      </c>
      <c r="AC600" s="25" t="s">
        <v>11</v>
      </c>
      <c r="AD600" s="25">
        <v>0</v>
      </c>
      <c r="AE600" s="25">
        <v>0</v>
      </c>
      <c r="AF600" s="25">
        <v>0</v>
      </c>
      <c r="AG600" s="25" t="s">
        <v>7</v>
      </c>
    </row>
    <row r="601" spans="1:33">
      <c r="A601" s="25" t="s">
        <v>4044</v>
      </c>
      <c r="B601" s="25" t="s">
        <v>4045</v>
      </c>
      <c r="C601" s="25" t="s">
        <v>1666</v>
      </c>
      <c r="D601" s="25" t="s">
        <v>11</v>
      </c>
      <c r="E601" s="25" t="s">
        <v>11</v>
      </c>
      <c r="F601" s="25" t="s">
        <v>4046</v>
      </c>
      <c r="G601" s="25" t="s">
        <v>1730</v>
      </c>
      <c r="H601" s="25" t="s">
        <v>4047</v>
      </c>
      <c r="I601" s="25" t="s">
        <v>1672</v>
      </c>
      <c r="J601" s="25" t="s">
        <v>1721</v>
      </c>
      <c r="K601" s="25" t="s">
        <v>2033</v>
      </c>
      <c r="L601" s="25" t="s">
        <v>1721</v>
      </c>
      <c r="M601" s="25" t="s">
        <v>11</v>
      </c>
      <c r="N601" s="25" t="s">
        <v>4048</v>
      </c>
      <c r="O601" s="25" t="s">
        <v>4049</v>
      </c>
      <c r="P601" s="25" t="s">
        <v>4050</v>
      </c>
      <c r="Q601" s="25" t="s">
        <v>4047</v>
      </c>
      <c r="R601" s="25" t="s">
        <v>11</v>
      </c>
      <c r="S601" s="25" t="s">
        <v>11</v>
      </c>
      <c r="T601" s="25" t="s">
        <v>1726</v>
      </c>
      <c r="U601" s="25" t="s">
        <v>16</v>
      </c>
      <c r="V601" s="25" t="s">
        <v>1688</v>
      </c>
      <c r="W601" s="25" t="s">
        <v>11</v>
      </c>
      <c r="X601" s="25">
        <v>0</v>
      </c>
      <c r="Y601" s="25" t="s">
        <v>11</v>
      </c>
      <c r="Z601" s="25" t="s">
        <v>1664</v>
      </c>
      <c r="AA601" s="25" t="s">
        <v>11</v>
      </c>
      <c r="AB601" s="25" t="s">
        <v>11</v>
      </c>
      <c r="AC601" s="25" t="s">
        <v>11</v>
      </c>
      <c r="AD601" s="25">
        <v>0</v>
      </c>
      <c r="AE601" s="25">
        <v>0</v>
      </c>
      <c r="AF601" s="25">
        <v>48756.26</v>
      </c>
      <c r="AG601" s="25" t="s">
        <v>5331</v>
      </c>
    </row>
    <row r="602" spans="1:33">
      <c r="A602" s="25" t="s">
        <v>3142</v>
      </c>
      <c r="B602" s="25" t="s">
        <v>3143</v>
      </c>
      <c r="C602" s="25" t="s">
        <v>1666</v>
      </c>
      <c r="D602" s="25" t="s">
        <v>11</v>
      </c>
      <c r="E602" s="25" t="s">
        <v>11</v>
      </c>
      <c r="F602" s="25" t="s">
        <v>11</v>
      </c>
      <c r="G602" s="25" t="s">
        <v>11</v>
      </c>
      <c r="H602" s="25" t="s">
        <v>3144</v>
      </c>
      <c r="I602" s="25" t="s">
        <v>11</v>
      </c>
      <c r="J602" s="25" t="s">
        <v>11</v>
      </c>
      <c r="K602" s="25" t="s">
        <v>11</v>
      </c>
      <c r="L602" s="25" t="s">
        <v>1721</v>
      </c>
      <c r="M602" s="25" t="s">
        <v>11</v>
      </c>
      <c r="N602" s="25" t="s">
        <v>11</v>
      </c>
      <c r="O602" s="25" t="s">
        <v>11</v>
      </c>
      <c r="P602" s="25" t="s">
        <v>11</v>
      </c>
      <c r="Q602" s="25" t="s">
        <v>11</v>
      </c>
      <c r="R602" s="25" t="s">
        <v>11</v>
      </c>
      <c r="S602" s="25" t="s">
        <v>11</v>
      </c>
      <c r="T602" s="25" t="s">
        <v>1726</v>
      </c>
      <c r="U602" s="25" t="s">
        <v>15</v>
      </c>
      <c r="V602" s="25" t="s">
        <v>11</v>
      </c>
      <c r="W602" s="25" t="s">
        <v>11</v>
      </c>
      <c r="X602" s="25">
        <v>0</v>
      </c>
      <c r="Y602" s="25" t="s">
        <v>11</v>
      </c>
      <c r="Z602" s="25" t="s">
        <v>1809</v>
      </c>
      <c r="AA602" s="25" t="s">
        <v>1684</v>
      </c>
      <c r="AB602" s="25" t="s">
        <v>1811</v>
      </c>
      <c r="AC602" s="25" t="s">
        <v>11</v>
      </c>
      <c r="AD602" s="25">
        <v>0</v>
      </c>
      <c r="AE602" s="25">
        <v>0</v>
      </c>
      <c r="AF602" s="25">
        <v>0</v>
      </c>
      <c r="AG602" s="25" t="s">
        <v>7</v>
      </c>
    </row>
    <row r="603" spans="1:33">
      <c r="A603" s="25" t="s">
        <v>3710</v>
      </c>
      <c r="B603" s="25" t="s">
        <v>3711</v>
      </c>
      <c r="C603" s="25" t="s">
        <v>1661</v>
      </c>
      <c r="D603" s="25" t="s">
        <v>11</v>
      </c>
      <c r="E603" s="25" t="s">
        <v>11</v>
      </c>
      <c r="F603" s="25" t="s">
        <v>11</v>
      </c>
      <c r="G603" s="25" t="s">
        <v>11</v>
      </c>
      <c r="H603" s="25" t="s">
        <v>3712</v>
      </c>
      <c r="I603" s="25" t="s">
        <v>11</v>
      </c>
      <c r="J603" s="25" t="s">
        <v>11</v>
      </c>
      <c r="K603" s="25" t="s">
        <v>3208</v>
      </c>
      <c r="L603" s="25" t="s">
        <v>1721</v>
      </c>
      <c r="M603" s="25" t="s">
        <v>11</v>
      </c>
      <c r="N603" s="25" t="s">
        <v>11</v>
      </c>
      <c r="O603" s="25" t="s">
        <v>11</v>
      </c>
      <c r="P603" s="25" t="s">
        <v>11</v>
      </c>
      <c r="Q603" s="25" t="s">
        <v>11</v>
      </c>
      <c r="R603" s="25" t="s">
        <v>11</v>
      </c>
      <c r="S603" s="25" t="s">
        <v>11</v>
      </c>
      <c r="T603" s="25" t="s">
        <v>1726</v>
      </c>
      <c r="U603" s="25" t="s">
        <v>13</v>
      </c>
      <c r="V603" s="25" t="s">
        <v>11</v>
      </c>
      <c r="W603" s="25" t="s">
        <v>11</v>
      </c>
      <c r="X603" s="25">
        <v>0</v>
      </c>
      <c r="Y603" s="25" t="s">
        <v>11</v>
      </c>
      <c r="Z603" s="25" t="s">
        <v>1664</v>
      </c>
      <c r="AA603" s="25" t="s">
        <v>11</v>
      </c>
      <c r="AB603" s="25" t="s">
        <v>11</v>
      </c>
      <c r="AC603" s="25" t="s">
        <v>11</v>
      </c>
      <c r="AD603" s="25">
        <v>0</v>
      </c>
      <c r="AE603" s="25">
        <v>0</v>
      </c>
      <c r="AF603" s="25">
        <v>3246.92</v>
      </c>
      <c r="AG603" s="25" t="s">
        <v>2908</v>
      </c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/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AQ159"/>
  <sheetViews>
    <sheetView workbookViewId="0">
      <pane xSplit="5" ySplit="3" topLeftCell="M4" activePane="bottomRight" state="frozen"/>
      <selection pane="topRight" activeCell="E1" sqref="E1"/>
      <selection pane="bottomLeft" activeCell="A4" sqref="A4"/>
      <selection pane="bottomRight" activeCell="P45" sqref="P45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1414</v>
      </c>
      <c r="B1" s="23" t="s">
        <v>1433</v>
      </c>
      <c r="C1" s="23" t="s">
        <v>1447</v>
      </c>
      <c r="D1" s="23" t="s">
        <v>1434</v>
      </c>
      <c r="E1" s="23" t="s">
        <v>1485</v>
      </c>
      <c r="F1" s="23" t="s">
        <v>1486</v>
      </c>
      <c r="G1" s="23" t="s">
        <v>1415</v>
      </c>
      <c r="H1" s="23" t="s">
        <v>1487</v>
      </c>
      <c r="I1" s="23" t="s">
        <v>1488</v>
      </c>
      <c r="J1" s="23" t="s">
        <v>1489</v>
      </c>
      <c r="K1" s="23" t="s">
        <v>1419</v>
      </c>
      <c r="L1" s="23" t="s">
        <v>1429</v>
      </c>
      <c r="M1" s="23" t="s">
        <v>1430</v>
      </c>
      <c r="N1" s="23" t="s">
        <v>1490</v>
      </c>
      <c r="O1" s="23" t="s">
        <v>1491</v>
      </c>
      <c r="P1" s="23" t="s">
        <v>1492</v>
      </c>
      <c r="Q1" s="23" t="s">
        <v>1493</v>
      </c>
      <c r="R1" s="23" t="s">
        <v>1494</v>
      </c>
      <c r="S1" s="23" t="s">
        <v>1495</v>
      </c>
      <c r="T1" s="23" t="s">
        <v>1496</v>
      </c>
      <c r="U1" s="23" t="s">
        <v>1497</v>
      </c>
      <c r="V1" s="23" t="s">
        <v>1498</v>
      </c>
      <c r="W1" t="s">
        <v>759</v>
      </c>
      <c r="X1" t="s">
        <v>760</v>
      </c>
      <c r="Y1" t="s">
        <v>761</v>
      </c>
      <c r="Z1" t="s">
        <v>762</v>
      </c>
      <c r="AA1" t="s">
        <v>754</v>
      </c>
      <c r="AB1" t="s">
        <v>755</v>
      </c>
      <c r="AC1" t="s">
        <v>756</v>
      </c>
      <c r="AD1" t="s">
        <v>757</v>
      </c>
      <c r="AE1" t="s">
        <v>758</v>
      </c>
      <c r="AH1" t="s">
        <v>769</v>
      </c>
      <c r="AI1" t="s">
        <v>770</v>
      </c>
      <c r="AJ1" t="s">
        <v>771</v>
      </c>
      <c r="AK1" t="s">
        <v>772</v>
      </c>
    </row>
    <row r="2" spans="1:43" hidden="1">
      <c r="A2" s="23" t="s">
        <v>1703</v>
      </c>
      <c r="B2" s="23" t="s">
        <v>1721</v>
      </c>
      <c r="C2" s="23" t="s">
        <v>4068</v>
      </c>
      <c r="D2" s="23" t="s">
        <v>11</v>
      </c>
      <c r="E2" s="23" t="s">
        <v>11</v>
      </c>
      <c r="F2" s="23" t="s">
        <v>11</v>
      </c>
      <c r="G2" s="213">
        <v>1</v>
      </c>
      <c r="H2" s="23" t="s">
        <v>11</v>
      </c>
      <c r="I2" s="23" t="s">
        <v>11</v>
      </c>
      <c r="J2" s="23" t="s">
        <v>11</v>
      </c>
      <c r="K2" s="214" t="s">
        <v>11</v>
      </c>
      <c r="L2" s="214" t="s">
        <v>11</v>
      </c>
      <c r="M2" s="23" t="s">
        <v>1705</v>
      </c>
      <c r="N2" s="23" t="s">
        <v>1706</v>
      </c>
      <c r="O2" s="23">
        <v>0</v>
      </c>
      <c r="P2" s="23">
        <v>154</v>
      </c>
      <c r="Q2" s="23" t="s">
        <v>1707</v>
      </c>
      <c r="R2" s="23">
        <v>0</v>
      </c>
      <c r="S2" s="23" t="s">
        <v>1708</v>
      </c>
      <c r="T2" s="23" t="s">
        <v>1709</v>
      </c>
      <c r="U2" s="23" t="s">
        <v>1709</v>
      </c>
      <c r="V2" s="23" t="s">
        <v>1710</v>
      </c>
      <c r="W2" t="str">
        <f>IFERROR(VLOOKUP(A2,'6-开班明细表'!A:M,8,0),"")</f>
        <v/>
      </c>
      <c r="X2" t="str">
        <f>IFERROR(VLOOKUP(A2,'6-开班明细表'!A:M,9,0),"")</f>
        <v/>
      </c>
      <c r="Y2" t="str">
        <f>IFERROR(VLOOKUP(A2,'6-开班明细表'!A:M,10,0),"")</f>
        <v/>
      </c>
      <c r="Z2">
        <f>IF(SUM(W2:Y2)=0,0,SUM(W2:Y2)-IF(A2="","",VALUE(LEFT(L2,2*LEN(L2)-LENB(L2)))))</f>
        <v>0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 s="27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str">
        <f>IFERROR(IF(IFERROR(FIND("一",C2),0)&gt;0,"一对一",VLOOKUP(AJ2,班级编码!A:L,8,0)),"")</f>
        <v/>
      </c>
      <c r="AL2" t="str">
        <f>LEFT(K2,2)</f>
        <v/>
      </c>
      <c r="AM2" t="str">
        <f>MID(K2,3,2)</f>
        <v/>
      </c>
      <c r="AP2" t="s">
        <v>765</v>
      </c>
      <c r="AQ2" t="s">
        <v>766</v>
      </c>
    </row>
    <row r="3" spans="1:43" hidden="1">
      <c r="A3" s="23" t="s">
        <v>4083</v>
      </c>
      <c r="B3" s="23" t="s">
        <v>1721</v>
      </c>
      <c r="C3" s="23" t="s">
        <v>4084</v>
      </c>
      <c r="D3" s="23" t="s">
        <v>4085</v>
      </c>
      <c r="E3" s="23" t="s">
        <v>11</v>
      </c>
      <c r="F3" s="23" t="s">
        <v>11</v>
      </c>
      <c r="G3" s="23">
        <v>1</v>
      </c>
      <c r="H3" s="23" t="s">
        <v>11</v>
      </c>
      <c r="I3" s="23" t="s">
        <v>11</v>
      </c>
      <c r="J3" s="23" t="s">
        <v>11</v>
      </c>
      <c r="K3" s="23" t="s">
        <v>11</v>
      </c>
      <c r="L3" s="23" t="s">
        <v>11</v>
      </c>
      <c r="M3" s="23" t="s">
        <v>11</v>
      </c>
      <c r="N3" s="23" t="s">
        <v>1706</v>
      </c>
      <c r="O3" s="23">
        <v>0</v>
      </c>
      <c r="P3" s="23">
        <v>40</v>
      </c>
      <c r="Q3" s="23" t="s">
        <v>1707</v>
      </c>
      <c r="R3" s="23">
        <v>0</v>
      </c>
      <c r="S3" s="23" t="s">
        <v>1708</v>
      </c>
      <c r="T3" s="23" t="s">
        <v>1709</v>
      </c>
      <c r="U3" s="23" t="s">
        <v>1709</v>
      </c>
      <c r="V3" s="23" t="s">
        <v>1710</v>
      </c>
      <c r="W3" s="217" t="str">
        <f>IFERROR(VLOOKUP(A3,'6-开班明细表'!A:M,8,0),"")</f>
        <v/>
      </c>
      <c r="X3" s="217" t="str">
        <f>IFERROR(VLOOKUP(A3,'6-开班明细表'!A:M,9,0),"")</f>
        <v/>
      </c>
      <c r="Y3" s="217" t="str">
        <f>IFERROR(VLOOKUP(A3,'6-开班明细表'!A:M,10,0),"")</f>
        <v/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陈欢</v>
      </c>
      <c r="AB3" t="str">
        <f t="shared" ref="AB3:AB66" si="3">IF(AF3=AG3,AE3,AD3)</f>
        <v/>
      </c>
      <c r="AC3" t="str">
        <f t="shared" ref="AC3:AC66" si="4">IF(AF3=AG3,AD3,AE3)</f>
        <v/>
      </c>
      <c r="AD3" t="str">
        <f t="shared" ref="AD3:AD66" si="5">IFERROR(MID(D3,FIND(",",D3)+1,FIND("@",SUBSTITUTE(D3,",","@",2))-FIND(",",D3)-1),IF(ISERROR(FIND(",",D3)),"",MID(D3,FIND(",",D3)+1,20)))</f>
        <v/>
      </c>
      <c r="AE3" t="str">
        <f t="shared" ref="AE3:AE66" si="6">IFERROR(MID(D3,FIND("@",SUBSTITUTE(D3,",","@",2))+1,10),"")</f>
        <v/>
      </c>
      <c r="AF3">
        <f t="shared" ref="AF3:AF66" si="7">LEN(AD3)</f>
        <v>0</v>
      </c>
      <c r="AG3">
        <f t="shared" ref="AG3:AG66" si="8">LENB(AD3)</f>
        <v>0</v>
      </c>
      <c r="AH3" s="27">
        <f t="shared" ref="AH3:AH66" si="9">R3*7+G3</f>
        <v>1</v>
      </c>
      <c r="AI3" t="str">
        <f t="shared" si="0"/>
        <v/>
      </c>
      <c r="AJ3" t="str">
        <f t="shared" ref="AJ3:AJ66" si="10">IF(IFERROR(FIND("一",C3),0)&gt;0,"一对一",LEFT(A3,3))</f>
        <v>停读</v>
      </c>
      <c r="AK3" s="19" t="str">
        <f>IFERROR(IF(IFERROR(FIND("一",C3),0)&gt;0,"一对一",VLOOKUP(AJ3,班级编码!A:L,8,0)),"")</f>
        <v/>
      </c>
      <c r="AL3" t="str">
        <f t="shared" ref="AL3:AL66" si="11">LEFT(K3,2)</f>
        <v/>
      </c>
      <c r="AM3" t="str">
        <f t="shared" ref="AM3:AM66" si="12">MID(K3,3,2)</f>
        <v/>
      </c>
      <c r="AP3" t="s">
        <v>168</v>
      </c>
      <c r="AQ3" t="s">
        <v>766</v>
      </c>
    </row>
    <row r="4" spans="1:43" hidden="1">
      <c r="A4" s="23" t="s">
        <v>4086</v>
      </c>
      <c r="B4" s="23" t="s">
        <v>1721</v>
      </c>
      <c r="C4" s="23" t="s">
        <v>459</v>
      </c>
      <c r="D4" s="23" t="s">
        <v>4087</v>
      </c>
      <c r="E4" s="23" t="s">
        <v>4071</v>
      </c>
      <c r="F4" s="23" t="s">
        <v>4088</v>
      </c>
      <c r="G4" s="23">
        <v>42699</v>
      </c>
      <c r="H4" s="23" t="s">
        <v>11</v>
      </c>
      <c r="I4" s="23">
        <v>42937.708333333328</v>
      </c>
      <c r="J4" s="23">
        <v>42853</v>
      </c>
      <c r="K4" s="23" t="s">
        <v>4089</v>
      </c>
      <c r="L4" s="23" t="s">
        <v>4090</v>
      </c>
      <c r="M4" s="23" t="s">
        <v>4091</v>
      </c>
      <c r="N4" s="23" t="s">
        <v>1706</v>
      </c>
      <c r="O4" s="23">
        <v>16</v>
      </c>
      <c r="P4" s="23">
        <v>9</v>
      </c>
      <c r="Q4" s="23" t="s">
        <v>4078</v>
      </c>
      <c r="R4" s="23">
        <v>21</v>
      </c>
      <c r="S4" s="23" t="s">
        <v>1708</v>
      </c>
      <c r="T4" s="23" t="s">
        <v>300</v>
      </c>
      <c r="U4" s="23" t="s">
        <v>300</v>
      </c>
      <c r="V4" s="23" t="s">
        <v>1710</v>
      </c>
      <c r="W4" s="217">
        <f>IFERROR(VLOOKUP(A4,'6-开班明细表'!A:M,8,0),"")</f>
        <v>1.1299999999999999</v>
      </c>
      <c r="X4" s="217">
        <f>IFERROR(VLOOKUP(A4,'6-开班明细表'!A:M,9,0),"")</f>
        <v>0</v>
      </c>
      <c r="Y4" s="217">
        <f>IFERROR(VLOOKUP(A4,'6-开班明细表'!A:M,10,0),"")</f>
        <v>0.38</v>
      </c>
      <c r="Z4">
        <f t="shared" si="1"/>
        <v>9.9999999999997868E-3</v>
      </c>
      <c r="AA4" t="str">
        <f t="shared" si="2"/>
        <v>陈敏华</v>
      </c>
      <c r="AB4" t="str">
        <f t="shared" si="3"/>
        <v/>
      </c>
      <c r="AC4" t="str">
        <f t="shared" si="4"/>
        <v>STA MARIA ANTONIO II</v>
      </c>
      <c r="AD4" t="str">
        <f t="shared" si="5"/>
        <v>STA MARIA ANTONIO II</v>
      </c>
      <c r="AE4" t="str">
        <f t="shared" si="6"/>
        <v/>
      </c>
      <c r="AF4">
        <f t="shared" si="7"/>
        <v>20</v>
      </c>
      <c r="AG4">
        <f t="shared" si="8"/>
        <v>20</v>
      </c>
      <c r="AH4" s="27">
        <f t="shared" si="9"/>
        <v>42846</v>
      </c>
      <c r="AI4" t="str">
        <f t="shared" si="0"/>
        <v>周五下午</v>
      </c>
      <c r="AJ4" t="str">
        <f t="shared" si="10"/>
        <v>K03</v>
      </c>
      <c r="AK4" s="19" t="str">
        <f>IFERROR(IF(IFERROR(FIND("一",C4),0)&gt;0,"一对一",VLOOKUP(AJ4,班级编码!A:L,8,0)),"")</f>
        <v>幼儿部</v>
      </c>
      <c r="AL4" t="str">
        <f t="shared" si="11"/>
        <v>周五</v>
      </c>
      <c r="AM4" t="str">
        <f t="shared" si="12"/>
        <v>17</v>
      </c>
      <c r="AP4" t="s">
        <v>172</v>
      </c>
      <c r="AQ4" t="s">
        <v>766</v>
      </c>
    </row>
    <row r="5" spans="1:43" hidden="1">
      <c r="A5" s="23" t="s">
        <v>4092</v>
      </c>
      <c r="B5" s="23" t="s">
        <v>1721</v>
      </c>
      <c r="C5" s="214" t="s">
        <v>4093</v>
      </c>
      <c r="D5" s="23" t="s">
        <v>4094</v>
      </c>
      <c r="E5" s="23" t="s">
        <v>4071</v>
      </c>
      <c r="F5" s="23" t="s">
        <v>4072</v>
      </c>
      <c r="G5" s="23">
        <v>42662</v>
      </c>
      <c r="H5" s="23" t="s">
        <v>11</v>
      </c>
      <c r="I5" s="23">
        <v>42734.791666666664</v>
      </c>
      <c r="J5" s="23">
        <v>42754</v>
      </c>
      <c r="K5" s="23" t="s">
        <v>11</v>
      </c>
      <c r="L5" s="23" t="s">
        <v>4090</v>
      </c>
      <c r="M5" s="23" t="s">
        <v>4091</v>
      </c>
      <c r="N5" s="23" t="s">
        <v>1706</v>
      </c>
      <c r="O5" s="23">
        <v>16</v>
      </c>
      <c r="P5" s="23">
        <v>0</v>
      </c>
      <c r="Q5" s="23" t="s">
        <v>1707</v>
      </c>
      <c r="R5" s="23">
        <v>18</v>
      </c>
      <c r="S5" s="23" t="s">
        <v>1708</v>
      </c>
      <c r="T5" s="23" t="s">
        <v>1680</v>
      </c>
      <c r="U5" s="23" t="s">
        <v>1663</v>
      </c>
      <c r="V5" s="211" t="s">
        <v>5536</v>
      </c>
      <c r="W5" s="217" t="str">
        <f>IFERROR(VLOOKUP(A5,'6-开班明细表'!A:M,8,0),"")</f>
        <v/>
      </c>
      <c r="X5" s="217" t="str">
        <f>IFERROR(VLOOKUP(A5,'6-开班明细表'!A:M,9,0),"")</f>
        <v/>
      </c>
      <c r="Y5" s="217" t="str">
        <f>IFERROR(VLOOKUP(A5,'6-开班明细表'!A:M,10,0),"")</f>
        <v/>
      </c>
      <c r="Z5">
        <f t="shared" si="1"/>
        <v>0</v>
      </c>
      <c r="AA5" t="str">
        <f t="shared" si="2"/>
        <v>张佩</v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 s="27">
        <f t="shared" si="9"/>
        <v>42788</v>
      </c>
      <c r="AI5" t="str">
        <f t="shared" si="0"/>
        <v>一对一</v>
      </c>
      <c r="AJ5" t="str">
        <f t="shared" si="10"/>
        <v>一对一</v>
      </c>
      <c r="AK5" s="19" t="str">
        <f>IFERROR(IF(IFERROR(FIND("一",C5),0)&gt;0,"一对一",VLOOKUP(AJ5,班级编码!A:L,8,0)),"")</f>
        <v>一对一</v>
      </c>
      <c r="AL5" t="str">
        <f t="shared" si="11"/>
        <v/>
      </c>
      <c r="AM5" t="str">
        <f t="shared" si="12"/>
        <v/>
      </c>
      <c r="AP5" t="s">
        <v>178</v>
      </c>
      <c r="AQ5" t="s">
        <v>766</v>
      </c>
    </row>
    <row r="6" spans="1:43" hidden="1">
      <c r="A6" s="23" t="s">
        <v>4096</v>
      </c>
      <c r="B6" s="23" t="s">
        <v>1721</v>
      </c>
      <c r="C6" s="23" t="s">
        <v>4097</v>
      </c>
      <c r="D6" s="23" t="s">
        <v>11</v>
      </c>
      <c r="E6" s="23" t="s">
        <v>11</v>
      </c>
      <c r="F6" s="23" t="s">
        <v>11</v>
      </c>
      <c r="G6" s="23">
        <v>1</v>
      </c>
      <c r="H6" s="23" t="s">
        <v>11</v>
      </c>
      <c r="I6" s="23" t="s">
        <v>11</v>
      </c>
      <c r="J6" s="23" t="s">
        <v>11</v>
      </c>
      <c r="K6" s="23" t="s">
        <v>11</v>
      </c>
      <c r="L6" s="23" t="s">
        <v>11</v>
      </c>
      <c r="M6" s="23" t="s">
        <v>11</v>
      </c>
      <c r="N6" s="23" t="s">
        <v>1706</v>
      </c>
      <c r="O6" s="23">
        <v>0</v>
      </c>
      <c r="P6" s="23">
        <v>6</v>
      </c>
      <c r="Q6" s="23" t="s">
        <v>1707</v>
      </c>
      <c r="R6" s="23">
        <v>0</v>
      </c>
      <c r="S6" s="23" t="s">
        <v>1708</v>
      </c>
      <c r="T6" s="23" t="s">
        <v>1709</v>
      </c>
      <c r="U6" s="23" t="s">
        <v>1709</v>
      </c>
      <c r="V6" s="23" t="s">
        <v>1710</v>
      </c>
      <c r="W6" s="217" t="str">
        <f>IFERROR(VLOOKUP(A6,'6-开班明细表'!A:M,8,0),"")</f>
        <v/>
      </c>
      <c r="X6" s="217" t="str">
        <f>IFERROR(VLOOKUP(A6,'6-开班明细表'!A:M,9,0),"")</f>
        <v/>
      </c>
      <c r="Y6" s="217" t="str">
        <f>IFERROR(VLOOKUP(A6,'6-开班明细表'!A:M,10,0),"")</f>
        <v/>
      </c>
      <c r="Z6">
        <f t="shared" si="1"/>
        <v>0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 s="27">
        <f t="shared" si="9"/>
        <v>1</v>
      </c>
      <c r="AI6" t="str">
        <f t="shared" si="0"/>
        <v/>
      </c>
      <c r="AJ6" t="str">
        <f t="shared" si="10"/>
        <v>广州区</v>
      </c>
      <c r="AK6" s="19" t="str">
        <f>IFERROR(IF(IFERROR(FIND("一",C6),0)&gt;0,"一对一",VLOOKUP(AJ6,班级编码!A:L,8,0)),"")</f>
        <v/>
      </c>
      <c r="AL6" t="str">
        <f t="shared" si="11"/>
        <v/>
      </c>
      <c r="AM6" t="str">
        <f t="shared" si="12"/>
        <v/>
      </c>
      <c r="AP6" t="s">
        <v>183</v>
      </c>
      <c r="AQ6" t="s">
        <v>766</v>
      </c>
    </row>
    <row r="7" spans="1:43" hidden="1">
      <c r="A7" s="23" t="s">
        <v>4098</v>
      </c>
      <c r="B7" s="23" t="s">
        <v>1721</v>
      </c>
      <c r="C7" s="214" t="s">
        <v>4093</v>
      </c>
      <c r="D7" s="23" t="s">
        <v>4099</v>
      </c>
      <c r="E7" s="23" t="s">
        <v>4071</v>
      </c>
      <c r="F7" s="23" t="s">
        <v>4100</v>
      </c>
      <c r="G7" s="23">
        <v>42428</v>
      </c>
      <c r="H7" s="23" t="s">
        <v>11</v>
      </c>
      <c r="I7" s="23">
        <v>42936.75</v>
      </c>
      <c r="J7" s="23">
        <v>42873</v>
      </c>
      <c r="K7" s="23" t="s">
        <v>4101</v>
      </c>
      <c r="L7" s="23" t="s">
        <v>4102</v>
      </c>
      <c r="M7" s="23" t="s">
        <v>1705</v>
      </c>
      <c r="N7" s="23" t="s">
        <v>1706</v>
      </c>
      <c r="O7" s="23">
        <v>16</v>
      </c>
      <c r="P7" s="23">
        <v>1</v>
      </c>
      <c r="Q7" s="23" t="s">
        <v>4103</v>
      </c>
      <c r="R7" s="23">
        <v>24</v>
      </c>
      <c r="S7" s="23" t="s">
        <v>1708</v>
      </c>
      <c r="T7" s="23" t="s">
        <v>120</v>
      </c>
      <c r="U7" s="23" t="s">
        <v>120</v>
      </c>
      <c r="V7" s="23" t="s">
        <v>1710</v>
      </c>
      <c r="W7" s="217">
        <f>IFERROR(VLOOKUP(A7,'6-开班明细表'!A:M,8,0),"")</f>
        <v>2</v>
      </c>
      <c r="X7" s="217">
        <f>IFERROR(VLOOKUP(A7,'6-开班明细表'!A:M,9,0),"")</f>
        <v>0</v>
      </c>
      <c r="Y7" s="217">
        <f>IFERROR(VLOOKUP(A7,'6-开班明细表'!A:M,10,0),"")</f>
        <v>0</v>
      </c>
      <c r="Z7">
        <f t="shared" si="1"/>
        <v>0</v>
      </c>
      <c r="AA7" t="str">
        <f t="shared" si="2"/>
        <v>黎洁瑜</v>
      </c>
      <c r="AB7" t="str">
        <f t="shared" si="3"/>
        <v/>
      </c>
      <c r="AC7" t="str">
        <f t="shared" si="4"/>
        <v/>
      </c>
      <c r="AD7" t="str">
        <f t="shared" si="5"/>
        <v/>
      </c>
      <c r="AE7" t="str">
        <f t="shared" si="6"/>
        <v/>
      </c>
      <c r="AF7">
        <f t="shared" si="7"/>
        <v>0</v>
      </c>
      <c r="AG7">
        <f t="shared" si="8"/>
        <v>0</v>
      </c>
      <c r="AH7" s="27">
        <f t="shared" si="9"/>
        <v>42596</v>
      </c>
      <c r="AI7" t="str">
        <f t="shared" si="0"/>
        <v>一对一</v>
      </c>
      <c r="AJ7" t="str">
        <f t="shared" si="10"/>
        <v>一对一</v>
      </c>
      <c r="AK7" s="19" t="str">
        <f>IFERROR(IF(IFERROR(FIND("一",C7),0)&gt;0,"一对一",VLOOKUP(AJ7,班级编码!A:L,8,0)),"")</f>
        <v>一对一</v>
      </c>
      <c r="AL7" t="str">
        <f t="shared" si="11"/>
        <v>周日</v>
      </c>
      <c r="AM7" t="str">
        <f t="shared" si="12"/>
        <v>16</v>
      </c>
      <c r="AP7" t="s">
        <v>189</v>
      </c>
      <c r="AQ7" t="s">
        <v>766</v>
      </c>
    </row>
    <row r="8" spans="1:43" hidden="1">
      <c r="A8" s="23" t="s">
        <v>4104</v>
      </c>
      <c r="B8" s="23" t="s">
        <v>1721</v>
      </c>
      <c r="C8" s="23" t="s">
        <v>4105</v>
      </c>
      <c r="D8" s="23" t="s">
        <v>4106</v>
      </c>
      <c r="E8" s="23" t="s">
        <v>4071</v>
      </c>
      <c r="F8" s="23" t="s">
        <v>4088</v>
      </c>
      <c r="G8" s="23">
        <v>42694</v>
      </c>
      <c r="H8" s="23" t="s">
        <v>11</v>
      </c>
      <c r="I8" s="23" t="s">
        <v>11</v>
      </c>
      <c r="J8" s="23">
        <v>42814</v>
      </c>
      <c r="K8" s="23" t="s">
        <v>4150</v>
      </c>
      <c r="L8" s="23" t="s">
        <v>1704</v>
      </c>
      <c r="M8" s="23" t="s">
        <v>1705</v>
      </c>
      <c r="N8" s="23" t="s">
        <v>1706</v>
      </c>
      <c r="O8" s="23">
        <v>16</v>
      </c>
      <c r="P8" s="23">
        <v>1</v>
      </c>
      <c r="Q8" s="23" t="s">
        <v>4103</v>
      </c>
      <c r="R8" s="23">
        <v>18</v>
      </c>
      <c r="S8" s="23" t="s">
        <v>1708</v>
      </c>
      <c r="T8" s="23" t="s">
        <v>1709</v>
      </c>
      <c r="U8" s="23" t="s">
        <v>1709</v>
      </c>
      <c r="V8" s="23" t="s">
        <v>1710</v>
      </c>
      <c r="W8" s="217" t="str">
        <f>IFERROR(VLOOKUP(A8,'6-开班明细表'!A:M,8,0),"")</f>
        <v/>
      </c>
      <c r="X8" s="217" t="str">
        <f>IFERROR(VLOOKUP(A8,'6-开班明细表'!A:M,9,0),"")</f>
        <v/>
      </c>
      <c r="Y8" s="217" t="str">
        <f>IFERROR(VLOOKUP(A8,'6-开班明细表'!A:M,10,0),"")</f>
        <v/>
      </c>
      <c r="Z8">
        <f t="shared" si="1"/>
        <v>0</v>
      </c>
      <c r="AA8" t="str">
        <f t="shared" si="2"/>
        <v>STA MARIA ANTONIO III BILLONES</v>
      </c>
      <c r="AB8" t="str">
        <f t="shared" si="3"/>
        <v>萧泽秀</v>
      </c>
      <c r="AC8" t="str">
        <f t="shared" si="4"/>
        <v/>
      </c>
      <c r="AD8" t="str">
        <f t="shared" si="5"/>
        <v>萧泽秀</v>
      </c>
      <c r="AE8" t="str">
        <f t="shared" si="6"/>
        <v/>
      </c>
      <c r="AF8">
        <f t="shared" si="7"/>
        <v>3</v>
      </c>
      <c r="AG8">
        <f t="shared" si="8"/>
        <v>6</v>
      </c>
      <c r="AH8" s="27">
        <f t="shared" si="9"/>
        <v>42820</v>
      </c>
      <c r="AI8" t="str">
        <f t="shared" si="0"/>
        <v>周日上午</v>
      </c>
      <c r="AJ8" t="str">
        <f t="shared" si="10"/>
        <v>金牌P</v>
      </c>
      <c r="AK8" s="19" t="str">
        <f>IFERROR(IF(IFERROR(FIND("一",C8),0)&gt;0,"一对一",VLOOKUP(AJ8,班级编码!A:L,8,0)),"")</f>
        <v/>
      </c>
      <c r="AL8" t="str">
        <f t="shared" si="11"/>
        <v>周日</v>
      </c>
      <c r="AM8" t="str">
        <f t="shared" si="12"/>
        <v>09</v>
      </c>
      <c r="AP8" t="s">
        <v>195</v>
      </c>
      <c r="AQ8" t="s">
        <v>766</v>
      </c>
    </row>
    <row r="9" spans="1:43" hidden="1">
      <c r="A9" s="23" t="s">
        <v>4107</v>
      </c>
      <c r="B9" s="23" t="s">
        <v>1721</v>
      </c>
      <c r="C9" s="23" t="s">
        <v>4108</v>
      </c>
      <c r="D9" s="23" t="s">
        <v>4109</v>
      </c>
      <c r="E9" s="23" t="s">
        <v>4071</v>
      </c>
      <c r="F9" s="23"/>
      <c r="G9" s="23">
        <v>42616</v>
      </c>
      <c r="H9" s="23" t="s">
        <v>11</v>
      </c>
      <c r="I9" s="23" t="s">
        <v>11</v>
      </c>
      <c r="J9" s="23">
        <v>42797</v>
      </c>
      <c r="K9" s="23"/>
      <c r="L9" s="23" t="s">
        <v>1704</v>
      </c>
      <c r="M9" s="23" t="s">
        <v>1705</v>
      </c>
      <c r="N9" s="23" t="s">
        <v>1706</v>
      </c>
      <c r="O9" s="23">
        <v>16</v>
      </c>
      <c r="P9" s="23">
        <v>0</v>
      </c>
      <c r="Q9" s="23" t="s">
        <v>1707</v>
      </c>
      <c r="R9" s="23">
        <v>24</v>
      </c>
      <c r="S9" s="23" t="s">
        <v>1708</v>
      </c>
      <c r="T9" s="23" t="s">
        <v>1709</v>
      </c>
      <c r="U9" s="23" t="s">
        <v>1709</v>
      </c>
      <c r="V9" s="23" t="s">
        <v>1710</v>
      </c>
      <c r="W9" s="217" t="str">
        <f>IFERROR(VLOOKUP(A9,'6-开班明细表'!A:M,8,0),"")</f>
        <v/>
      </c>
      <c r="X9" s="217" t="str">
        <f>IFERROR(VLOOKUP(A9,'6-开班明细表'!A:M,9,0),"")</f>
        <v/>
      </c>
      <c r="Y9" s="217" t="str">
        <f>IFERROR(VLOOKUP(A9,'6-开班明细表'!A:M,10,0),"")</f>
        <v/>
      </c>
      <c r="Z9">
        <f t="shared" si="1"/>
        <v>0</v>
      </c>
      <c r="AA9" t="str">
        <f t="shared" si="2"/>
        <v>梁丽婷</v>
      </c>
      <c r="AB9" t="str">
        <f t="shared" si="3"/>
        <v>马凯琼</v>
      </c>
      <c r="AC9" t="str">
        <f t="shared" si="4"/>
        <v>兼职外教</v>
      </c>
      <c r="AD9" t="str">
        <f t="shared" si="5"/>
        <v>马凯琼</v>
      </c>
      <c r="AE9" t="str">
        <f t="shared" si="6"/>
        <v>兼职外教</v>
      </c>
      <c r="AF9">
        <f t="shared" si="7"/>
        <v>3</v>
      </c>
      <c r="AG9">
        <f t="shared" si="8"/>
        <v>6</v>
      </c>
      <c r="AH9" s="27">
        <f t="shared" si="9"/>
        <v>42784</v>
      </c>
      <c r="AI9" t="str">
        <f t="shared" si="0"/>
        <v/>
      </c>
      <c r="AJ9" t="str">
        <f t="shared" si="10"/>
        <v>金牌J</v>
      </c>
      <c r="AK9" s="19" t="str">
        <f>IFERROR(IF(IFERROR(FIND("一",C9),0)&gt;0,"一对一",VLOOKUP(AJ9,班级编码!A:L,8,0)),"")</f>
        <v/>
      </c>
      <c r="AL9" t="str">
        <f t="shared" si="11"/>
        <v/>
      </c>
      <c r="AM9" t="str">
        <f t="shared" si="12"/>
        <v/>
      </c>
      <c r="AP9" t="s">
        <v>200</v>
      </c>
      <c r="AQ9" t="s">
        <v>766</v>
      </c>
    </row>
    <row r="10" spans="1:43" hidden="1">
      <c r="A10" s="23" t="s">
        <v>4110</v>
      </c>
      <c r="B10" s="23" t="s">
        <v>1721</v>
      </c>
      <c r="C10" s="23" t="s">
        <v>4108</v>
      </c>
      <c r="D10" s="23" t="s">
        <v>4111</v>
      </c>
      <c r="E10" s="23" t="s">
        <v>4071</v>
      </c>
      <c r="F10" s="23"/>
      <c r="G10" s="23">
        <v>42616</v>
      </c>
      <c r="H10" s="23" t="s">
        <v>11</v>
      </c>
      <c r="I10" s="23" t="s">
        <v>11</v>
      </c>
      <c r="J10" s="23">
        <v>42738</v>
      </c>
      <c r="K10" s="23"/>
      <c r="L10" s="23" t="s">
        <v>1704</v>
      </c>
      <c r="M10" s="23" t="s">
        <v>1705</v>
      </c>
      <c r="N10" s="23" t="s">
        <v>1706</v>
      </c>
      <c r="O10" s="23">
        <v>1</v>
      </c>
      <c r="P10" s="23">
        <v>0</v>
      </c>
      <c r="Q10" s="23" t="s">
        <v>1707</v>
      </c>
      <c r="R10" s="23">
        <v>18</v>
      </c>
      <c r="S10" s="23" t="s">
        <v>1708</v>
      </c>
      <c r="T10" s="23" t="s">
        <v>1709</v>
      </c>
      <c r="U10" s="23" t="s">
        <v>1709</v>
      </c>
      <c r="V10" s="23" t="s">
        <v>1710</v>
      </c>
      <c r="W10" s="217" t="str">
        <f>IFERROR(VLOOKUP(A10,'6-开班明细表'!A:M,8,0),"")</f>
        <v/>
      </c>
      <c r="X10" s="217" t="str">
        <f>IFERROR(VLOOKUP(A10,'6-开班明细表'!A:M,9,0),"")</f>
        <v/>
      </c>
      <c r="Y10" s="217" t="str">
        <f>IFERROR(VLOOKUP(A10,'6-开班明细表'!A:M,10,0),"")</f>
        <v/>
      </c>
      <c r="Z10">
        <f t="shared" si="1"/>
        <v>0</v>
      </c>
      <c r="AA10" t="str">
        <f t="shared" si="2"/>
        <v>赖情佳</v>
      </c>
      <c r="AB10" t="str">
        <f t="shared" si="3"/>
        <v>张佩</v>
      </c>
      <c r="AC10" t="str">
        <f t="shared" si="4"/>
        <v>兼职外教</v>
      </c>
      <c r="AD10" t="str">
        <f t="shared" si="5"/>
        <v>张佩</v>
      </c>
      <c r="AE10" t="str">
        <f t="shared" si="6"/>
        <v>兼职外教</v>
      </c>
      <c r="AF10">
        <f t="shared" si="7"/>
        <v>2</v>
      </c>
      <c r="AG10">
        <f t="shared" si="8"/>
        <v>4</v>
      </c>
      <c r="AH10" s="27">
        <f t="shared" si="9"/>
        <v>42742</v>
      </c>
      <c r="AI10" t="str">
        <f t="shared" si="0"/>
        <v/>
      </c>
      <c r="AJ10" t="str">
        <f t="shared" si="10"/>
        <v>金牌P</v>
      </c>
      <c r="AK10" s="19" t="str">
        <f>IFERROR(IF(IFERROR(FIND("一",C10),0)&gt;0,"一对一",VLOOKUP(AJ10,班级编码!A:L,8,0)),"")</f>
        <v/>
      </c>
      <c r="AL10" t="str">
        <f t="shared" si="11"/>
        <v/>
      </c>
      <c r="AM10" t="str">
        <f t="shared" si="12"/>
        <v/>
      </c>
      <c r="AP10" t="s">
        <v>203</v>
      </c>
      <c r="AQ10" t="s">
        <v>766</v>
      </c>
    </row>
    <row r="11" spans="1:43" hidden="1">
      <c r="A11" s="23" t="s">
        <v>4112</v>
      </c>
      <c r="B11" s="23" t="s">
        <v>1721</v>
      </c>
      <c r="C11" s="23" t="s">
        <v>4113</v>
      </c>
      <c r="D11" s="23" t="s">
        <v>4114</v>
      </c>
      <c r="E11" s="23" t="s">
        <v>4071</v>
      </c>
      <c r="F11" s="23"/>
      <c r="G11" s="23">
        <v>42701</v>
      </c>
      <c r="H11" s="23" t="s">
        <v>11</v>
      </c>
      <c r="I11" s="23" t="s">
        <v>11</v>
      </c>
      <c r="J11" s="23">
        <v>42821</v>
      </c>
      <c r="K11" s="23"/>
      <c r="L11" s="23" t="s">
        <v>1704</v>
      </c>
      <c r="M11" s="23" t="s">
        <v>1705</v>
      </c>
      <c r="N11" s="23" t="s">
        <v>1706</v>
      </c>
      <c r="O11" s="23">
        <v>16</v>
      </c>
      <c r="P11" s="23">
        <v>0</v>
      </c>
      <c r="Q11" s="23" t="s">
        <v>1707</v>
      </c>
      <c r="R11" s="23">
        <v>18</v>
      </c>
      <c r="S11" s="23" t="s">
        <v>1708</v>
      </c>
      <c r="T11" s="23" t="s">
        <v>1709</v>
      </c>
      <c r="U11" s="23" t="s">
        <v>1709</v>
      </c>
      <c r="V11" s="23" t="s">
        <v>1710</v>
      </c>
      <c r="W11" s="217" t="str">
        <f>IFERROR(VLOOKUP(A11,'6-开班明细表'!A:M,8,0),"")</f>
        <v/>
      </c>
      <c r="X11" s="217" t="str">
        <f>IFERROR(VLOOKUP(A11,'6-开班明细表'!A:M,9,0),"")</f>
        <v/>
      </c>
      <c r="Y11" s="217" t="str">
        <f>IFERROR(VLOOKUP(A11,'6-开班明细表'!A:M,10,0),"")</f>
        <v/>
      </c>
      <c r="Z11">
        <f t="shared" si="1"/>
        <v>0</v>
      </c>
      <c r="AA11" t="str">
        <f t="shared" si="2"/>
        <v>陈敏华</v>
      </c>
      <c r="AB11" t="str">
        <f t="shared" si="3"/>
        <v>马凯琼</v>
      </c>
      <c r="AC11" t="str">
        <f t="shared" si="4"/>
        <v xml:space="preserve">STA MARIA </v>
      </c>
      <c r="AD11" t="str">
        <f t="shared" si="5"/>
        <v>马凯琼</v>
      </c>
      <c r="AE11" t="str">
        <f t="shared" si="6"/>
        <v xml:space="preserve">STA MARIA </v>
      </c>
      <c r="AF11">
        <f t="shared" si="7"/>
        <v>3</v>
      </c>
      <c r="AG11">
        <f t="shared" si="8"/>
        <v>6</v>
      </c>
      <c r="AH11" s="27">
        <f t="shared" si="9"/>
        <v>42827</v>
      </c>
      <c r="AI11" t="str">
        <f t="shared" si="0"/>
        <v/>
      </c>
      <c r="AJ11" t="str">
        <f t="shared" si="10"/>
        <v>会员P</v>
      </c>
      <c r="AK11" s="19" t="str">
        <f>IFERROR(IF(IFERROR(FIND("一",C11),0)&gt;0,"一对一",VLOOKUP(AJ11,班级编码!A:L,8,0)),"")</f>
        <v/>
      </c>
      <c r="AL11" t="str">
        <f t="shared" si="11"/>
        <v/>
      </c>
      <c r="AM11" t="str">
        <f t="shared" si="12"/>
        <v/>
      </c>
      <c r="AP11" t="s">
        <v>116</v>
      </c>
      <c r="AQ11" t="s">
        <v>766</v>
      </c>
    </row>
    <row r="12" spans="1:43" hidden="1">
      <c r="A12" s="23" t="s">
        <v>4115</v>
      </c>
      <c r="B12" s="23" t="s">
        <v>1721</v>
      </c>
      <c r="C12" s="23" t="s">
        <v>4113</v>
      </c>
      <c r="D12" s="23" t="s">
        <v>4116</v>
      </c>
      <c r="E12" s="23" t="s">
        <v>4071</v>
      </c>
      <c r="F12" s="23"/>
      <c r="G12" s="23">
        <v>42693</v>
      </c>
      <c r="H12" s="23" t="s">
        <v>11</v>
      </c>
      <c r="I12" s="23" t="s">
        <v>11</v>
      </c>
      <c r="J12" s="23">
        <v>42813</v>
      </c>
      <c r="K12" s="23"/>
      <c r="L12" s="23" t="s">
        <v>1704</v>
      </c>
      <c r="M12" s="23" t="s">
        <v>1705</v>
      </c>
      <c r="N12" s="23" t="s">
        <v>1706</v>
      </c>
      <c r="O12" s="23">
        <v>16</v>
      </c>
      <c r="P12" s="23">
        <v>0</v>
      </c>
      <c r="Q12" s="23" t="s">
        <v>1707</v>
      </c>
      <c r="R12" s="23">
        <v>18</v>
      </c>
      <c r="S12" s="23" t="s">
        <v>1708</v>
      </c>
      <c r="T12" s="23" t="s">
        <v>1709</v>
      </c>
      <c r="U12" s="23" t="s">
        <v>1709</v>
      </c>
      <c r="V12" s="23" t="s">
        <v>1710</v>
      </c>
      <c r="W12" s="217" t="str">
        <f>IFERROR(VLOOKUP(A12,'6-开班明细表'!A:M,8,0),"")</f>
        <v/>
      </c>
      <c r="X12" s="217" t="str">
        <f>IFERROR(VLOOKUP(A12,'6-开班明细表'!A:M,9,0),"")</f>
        <v/>
      </c>
      <c r="Y12" s="217" t="str">
        <f>IFERROR(VLOOKUP(A12,'6-开班明细表'!A:M,10,0),"")</f>
        <v/>
      </c>
      <c r="Z12">
        <f t="shared" si="1"/>
        <v>0</v>
      </c>
      <c r="AA12" t="str">
        <f t="shared" si="2"/>
        <v>张佩</v>
      </c>
      <c r="AB12" t="str">
        <f t="shared" si="3"/>
        <v>赖情佳</v>
      </c>
      <c r="AC12" t="str">
        <f t="shared" si="4"/>
        <v>STA MARIA ANTONIO III BILLONES</v>
      </c>
      <c r="AD12" t="str">
        <f t="shared" si="5"/>
        <v>STA MARIA ANTONIO III BILLONES</v>
      </c>
      <c r="AE12" t="str">
        <f t="shared" si="6"/>
        <v>赖情佳</v>
      </c>
      <c r="AF12">
        <f t="shared" si="7"/>
        <v>30</v>
      </c>
      <c r="AG12">
        <f t="shared" si="8"/>
        <v>30</v>
      </c>
      <c r="AH12" s="27">
        <f t="shared" si="9"/>
        <v>42819</v>
      </c>
      <c r="AI12" t="str">
        <f t="shared" si="0"/>
        <v/>
      </c>
      <c r="AJ12" t="str">
        <f t="shared" si="10"/>
        <v>会员P</v>
      </c>
      <c r="AK12" s="19" t="str">
        <f>IFERROR(IF(IFERROR(FIND("一",C12),0)&gt;0,"一对一",VLOOKUP(AJ12,班级编码!A:L,8,0)),"")</f>
        <v/>
      </c>
      <c r="AL12" t="str">
        <f t="shared" si="11"/>
        <v/>
      </c>
      <c r="AM12" t="str">
        <f t="shared" si="12"/>
        <v/>
      </c>
      <c r="AP12" t="s">
        <v>117</v>
      </c>
      <c r="AQ12" t="s">
        <v>766</v>
      </c>
    </row>
    <row r="13" spans="1:43" hidden="1">
      <c r="A13" s="23" t="s">
        <v>4118</v>
      </c>
      <c r="B13" s="23" t="s">
        <v>1721</v>
      </c>
      <c r="C13" s="23" t="s">
        <v>4113</v>
      </c>
      <c r="D13" s="23" t="s">
        <v>4114</v>
      </c>
      <c r="E13" s="23" t="s">
        <v>4071</v>
      </c>
      <c r="F13" s="23"/>
      <c r="G13" s="23">
        <v>42679</v>
      </c>
      <c r="H13" s="23" t="s">
        <v>11</v>
      </c>
      <c r="I13" s="23" t="s">
        <v>11</v>
      </c>
      <c r="J13" s="23">
        <v>42798</v>
      </c>
      <c r="K13" s="23"/>
      <c r="L13" s="23" t="s">
        <v>1704</v>
      </c>
      <c r="M13" s="23" t="s">
        <v>1705</v>
      </c>
      <c r="N13" s="23" t="s">
        <v>1706</v>
      </c>
      <c r="O13" s="23">
        <v>16</v>
      </c>
      <c r="P13" s="23">
        <v>0</v>
      </c>
      <c r="Q13" s="23" t="s">
        <v>1707</v>
      </c>
      <c r="R13" s="23">
        <v>18</v>
      </c>
      <c r="S13" s="23" t="s">
        <v>1708</v>
      </c>
      <c r="T13" s="23" t="s">
        <v>1709</v>
      </c>
      <c r="U13" s="23" t="s">
        <v>1709</v>
      </c>
      <c r="V13" s="23" t="s">
        <v>1710</v>
      </c>
      <c r="W13" s="217" t="str">
        <f>IFERROR(VLOOKUP(A13,'6-开班明细表'!A:M,8,0),"")</f>
        <v/>
      </c>
      <c r="X13" s="217" t="str">
        <f>IFERROR(VLOOKUP(A13,'6-开班明细表'!A:M,9,0),"")</f>
        <v/>
      </c>
      <c r="Y13" s="217" t="str">
        <f>IFERROR(VLOOKUP(A13,'6-开班明细表'!A:M,10,0),"")</f>
        <v/>
      </c>
      <c r="Z13">
        <f t="shared" si="1"/>
        <v>0</v>
      </c>
      <c r="AA13" t="str">
        <f t="shared" si="2"/>
        <v>陈敏华</v>
      </c>
      <c r="AB13" t="str">
        <f t="shared" si="3"/>
        <v>马凯琼</v>
      </c>
      <c r="AC13" t="str">
        <f t="shared" si="4"/>
        <v xml:space="preserve">STA MARIA </v>
      </c>
      <c r="AD13" t="str">
        <f t="shared" si="5"/>
        <v>马凯琼</v>
      </c>
      <c r="AE13" t="str">
        <f t="shared" si="6"/>
        <v xml:space="preserve">STA MARIA </v>
      </c>
      <c r="AF13">
        <f t="shared" si="7"/>
        <v>3</v>
      </c>
      <c r="AG13">
        <f t="shared" si="8"/>
        <v>6</v>
      </c>
      <c r="AH13" s="27">
        <f t="shared" si="9"/>
        <v>42805</v>
      </c>
      <c r="AI13" t="str">
        <f t="shared" si="0"/>
        <v/>
      </c>
      <c r="AJ13" t="str">
        <f t="shared" si="10"/>
        <v>会员P</v>
      </c>
      <c r="AK13" s="19" t="str">
        <f>IFERROR(IF(IFERROR(FIND("一",C13),0)&gt;0,"一对一",VLOOKUP(AJ13,班级编码!A:L,8,0)),"")</f>
        <v/>
      </c>
      <c r="AL13" t="str">
        <f t="shared" si="11"/>
        <v/>
      </c>
      <c r="AM13" t="str">
        <f t="shared" si="12"/>
        <v/>
      </c>
      <c r="AP13" t="s">
        <v>130</v>
      </c>
      <c r="AQ13" t="s">
        <v>766</v>
      </c>
    </row>
    <row r="14" spans="1:43" hidden="1">
      <c r="A14" s="23" t="s">
        <v>4119</v>
      </c>
      <c r="B14" s="23" t="s">
        <v>1721</v>
      </c>
      <c r="C14" s="23" t="s">
        <v>4113</v>
      </c>
      <c r="D14" s="23" t="s">
        <v>4120</v>
      </c>
      <c r="E14" s="23" t="s">
        <v>4071</v>
      </c>
      <c r="F14" s="23"/>
      <c r="G14" s="23">
        <v>42623</v>
      </c>
      <c r="H14" s="23" t="s">
        <v>11</v>
      </c>
      <c r="I14" s="23" t="s">
        <v>11</v>
      </c>
      <c r="J14" s="23">
        <v>42745</v>
      </c>
      <c r="K14" s="23"/>
      <c r="L14" s="23" t="s">
        <v>1704</v>
      </c>
      <c r="M14" s="23" t="s">
        <v>1705</v>
      </c>
      <c r="N14" s="23" t="s">
        <v>1706</v>
      </c>
      <c r="O14" s="23">
        <v>16</v>
      </c>
      <c r="P14" s="23">
        <v>0</v>
      </c>
      <c r="Q14" s="23" t="s">
        <v>1707</v>
      </c>
      <c r="R14" s="23">
        <v>18</v>
      </c>
      <c r="S14" s="23" t="s">
        <v>1708</v>
      </c>
      <c r="T14" s="23" t="s">
        <v>1709</v>
      </c>
      <c r="U14" s="23" t="s">
        <v>1709</v>
      </c>
      <c r="V14" s="23" t="s">
        <v>1710</v>
      </c>
      <c r="W14" s="217" t="str">
        <f>IFERROR(VLOOKUP(A14,'6-开班明细表'!A:M,8,0),"")</f>
        <v/>
      </c>
      <c r="X14" s="217" t="str">
        <f>IFERROR(VLOOKUP(A14,'6-开班明细表'!A:M,9,0),"")</f>
        <v/>
      </c>
      <c r="Y14" s="217" t="str">
        <f>IFERROR(VLOOKUP(A14,'6-开班明细表'!A:M,10,0),"")</f>
        <v/>
      </c>
      <c r="Z14">
        <f t="shared" si="1"/>
        <v>0</v>
      </c>
      <c r="AA14" t="str">
        <f t="shared" si="2"/>
        <v>萧泽秀</v>
      </c>
      <c r="AB14" t="str">
        <f t="shared" si="3"/>
        <v>马凯琼</v>
      </c>
      <c r="AC14" t="str">
        <f t="shared" si="4"/>
        <v xml:space="preserve">STA MARIA </v>
      </c>
      <c r="AD14" t="str">
        <f t="shared" si="5"/>
        <v>马凯琼</v>
      </c>
      <c r="AE14" t="str">
        <f t="shared" si="6"/>
        <v xml:space="preserve">STA MARIA </v>
      </c>
      <c r="AF14">
        <f t="shared" si="7"/>
        <v>3</v>
      </c>
      <c r="AG14">
        <f t="shared" si="8"/>
        <v>6</v>
      </c>
      <c r="AH14" s="27">
        <f t="shared" si="9"/>
        <v>42749</v>
      </c>
      <c r="AI14" t="str">
        <f t="shared" si="0"/>
        <v/>
      </c>
      <c r="AJ14" t="str">
        <f t="shared" si="10"/>
        <v>会员P</v>
      </c>
      <c r="AK14" s="19" t="str">
        <f>IFERROR(IF(IFERROR(FIND("一",C14),0)&gt;0,"一对一",VLOOKUP(AJ14,班级编码!A:L,8,0)),"")</f>
        <v/>
      </c>
      <c r="AL14" t="str">
        <f t="shared" si="11"/>
        <v/>
      </c>
      <c r="AM14" t="str">
        <f t="shared" si="12"/>
        <v/>
      </c>
      <c r="AP14" t="s">
        <v>118</v>
      </c>
      <c r="AQ14" t="s">
        <v>767</v>
      </c>
    </row>
    <row r="15" spans="1:43" hidden="1">
      <c r="A15" s="23" t="s">
        <v>4122</v>
      </c>
      <c r="B15" s="23" t="s">
        <v>1721</v>
      </c>
      <c r="C15" s="23" t="s">
        <v>464</v>
      </c>
      <c r="D15" s="23" t="s">
        <v>4123</v>
      </c>
      <c r="E15" s="23" t="s">
        <v>4071</v>
      </c>
      <c r="F15" s="23" t="s">
        <v>4124</v>
      </c>
      <c r="G15" s="23">
        <v>42704</v>
      </c>
      <c r="H15" s="23" t="s">
        <v>11</v>
      </c>
      <c r="I15" s="23">
        <v>42931.375</v>
      </c>
      <c r="J15" s="23">
        <v>42886</v>
      </c>
      <c r="K15" s="23" t="s">
        <v>4125</v>
      </c>
      <c r="L15" s="23" t="s">
        <v>4090</v>
      </c>
      <c r="M15" s="23" t="s">
        <v>4091</v>
      </c>
      <c r="N15" s="23" t="s">
        <v>1706</v>
      </c>
      <c r="O15" s="23">
        <v>14</v>
      </c>
      <c r="P15" s="23">
        <v>10</v>
      </c>
      <c r="Q15" s="23" t="s">
        <v>4126</v>
      </c>
      <c r="R15" s="23">
        <v>21</v>
      </c>
      <c r="S15" s="23" t="s">
        <v>1708</v>
      </c>
      <c r="T15" s="23" t="s">
        <v>286</v>
      </c>
      <c r="U15" s="23" t="s">
        <v>286</v>
      </c>
      <c r="V15" s="23" t="s">
        <v>1710</v>
      </c>
      <c r="W15" s="217">
        <f>IFERROR(VLOOKUP(A15,'6-开班明细表'!A:M,8,0),"")</f>
        <v>1.1299999999999999</v>
      </c>
      <c r="X15" s="217">
        <f>IFERROR(VLOOKUP(A15,'6-开班明细表'!A:M,9,0),"")</f>
        <v>0</v>
      </c>
      <c r="Y15" s="217">
        <f>IFERROR(VLOOKUP(A15,'6-开班明细表'!A:M,10,0),"")</f>
        <v>0.38</v>
      </c>
      <c r="Z15">
        <f t="shared" si="1"/>
        <v>9.9999999999997868E-3</v>
      </c>
      <c r="AA15" t="str">
        <f t="shared" si="2"/>
        <v>萧泽秀</v>
      </c>
      <c r="AB15" t="str">
        <f t="shared" si="3"/>
        <v/>
      </c>
      <c r="AC15" t="str">
        <f t="shared" si="4"/>
        <v>STA MARIA ANTONIO II</v>
      </c>
      <c r="AD15" t="str">
        <f t="shared" si="5"/>
        <v>STA MARIA ANTONIO II</v>
      </c>
      <c r="AE15" t="str">
        <f t="shared" si="6"/>
        <v/>
      </c>
      <c r="AF15">
        <f t="shared" si="7"/>
        <v>20</v>
      </c>
      <c r="AG15">
        <f t="shared" si="8"/>
        <v>20</v>
      </c>
      <c r="AH15" s="27">
        <f t="shared" si="9"/>
        <v>42851</v>
      </c>
      <c r="AI15" t="str">
        <f t="shared" si="0"/>
        <v>周六上午</v>
      </c>
      <c r="AJ15" t="str">
        <f t="shared" si="10"/>
        <v>K03</v>
      </c>
      <c r="AK15" s="19" t="str">
        <f>IFERROR(IF(IFERROR(FIND("一",C15),0)&gt;0,"一对一",VLOOKUP(AJ15,班级编码!A:L,8,0)),"")</f>
        <v>幼儿部</v>
      </c>
      <c r="AL15" t="str">
        <f t="shared" si="11"/>
        <v>周六</v>
      </c>
      <c r="AM15" t="str">
        <f t="shared" si="12"/>
        <v>09</v>
      </c>
      <c r="AP15" t="s">
        <v>119</v>
      </c>
      <c r="AQ15" t="s">
        <v>767</v>
      </c>
    </row>
    <row r="16" spans="1:43" hidden="1">
      <c r="A16" s="23" t="s">
        <v>4127</v>
      </c>
      <c r="B16" s="23" t="s">
        <v>1721</v>
      </c>
      <c r="C16" s="23" t="s">
        <v>4097</v>
      </c>
      <c r="D16" s="23" t="s">
        <v>11</v>
      </c>
      <c r="E16" s="23" t="s">
        <v>11</v>
      </c>
      <c r="F16" s="23" t="s">
        <v>11</v>
      </c>
      <c r="G16" s="23">
        <v>42729.577751192126</v>
      </c>
      <c r="H16" s="23" t="s">
        <v>11</v>
      </c>
      <c r="I16" s="23" t="s">
        <v>11</v>
      </c>
      <c r="J16" s="23" t="s">
        <v>11</v>
      </c>
      <c r="K16" s="23" t="s">
        <v>11</v>
      </c>
      <c r="L16" s="23" t="s">
        <v>11</v>
      </c>
      <c r="M16" s="23" t="s">
        <v>11</v>
      </c>
      <c r="N16" s="23" t="s">
        <v>1706</v>
      </c>
      <c r="O16" s="23">
        <v>1</v>
      </c>
      <c r="P16" s="23">
        <v>0</v>
      </c>
      <c r="Q16" s="23" t="s">
        <v>1707</v>
      </c>
      <c r="R16" s="23">
        <v>0</v>
      </c>
      <c r="S16" s="23" t="s">
        <v>1708</v>
      </c>
      <c r="T16" s="23" t="s">
        <v>1709</v>
      </c>
      <c r="U16" s="23" t="s">
        <v>1709</v>
      </c>
      <c r="V16" s="23" t="s">
        <v>1710</v>
      </c>
      <c r="W16" s="217" t="str">
        <f>IFERROR(VLOOKUP(A16,'6-开班明细表'!A:M,8,0),"")</f>
        <v/>
      </c>
      <c r="X16" s="217" t="str">
        <f>IFERROR(VLOOKUP(A16,'6-开班明细表'!A:M,9,0),"")</f>
        <v/>
      </c>
      <c r="Y16" s="217" t="str">
        <f>IFERROR(VLOOKUP(A16,'6-开班明细表'!A:M,10,0),"")</f>
        <v/>
      </c>
      <c r="Z16">
        <f t="shared" si="1"/>
        <v>0</v>
      </c>
      <c r="AA16" t="str">
        <f t="shared" si="2"/>
        <v/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 s="27">
        <f t="shared" si="9"/>
        <v>42729.577751192126</v>
      </c>
      <c r="AI16" t="str">
        <f t="shared" si="0"/>
        <v/>
      </c>
      <c r="AJ16" t="str">
        <f t="shared" si="10"/>
        <v>广州区</v>
      </c>
      <c r="AK16" s="19" t="str">
        <f>IFERROR(IF(IFERROR(FIND("一",C16),0)&gt;0,"一对一",VLOOKUP(AJ16,班级编码!A:L,8,0)),"")</f>
        <v/>
      </c>
      <c r="AL16" t="str">
        <f t="shared" si="11"/>
        <v/>
      </c>
      <c r="AM16" t="str">
        <f t="shared" si="12"/>
        <v/>
      </c>
      <c r="AP16" t="s">
        <v>120</v>
      </c>
      <c r="AQ16" t="s">
        <v>767</v>
      </c>
    </row>
    <row r="17" spans="1:43" hidden="1">
      <c r="A17" s="23" t="s">
        <v>4128</v>
      </c>
      <c r="B17" s="23" t="s">
        <v>1721</v>
      </c>
      <c r="C17" s="23" t="s">
        <v>4097</v>
      </c>
      <c r="D17" s="23" t="s">
        <v>11</v>
      </c>
      <c r="E17" s="23" t="s">
        <v>11</v>
      </c>
      <c r="F17" s="23" t="s">
        <v>11</v>
      </c>
      <c r="G17" s="23">
        <v>42732.769644594904</v>
      </c>
      <c r="H17" s="23" t="s">
        <v>11</v>
      </c>
      <c r="I17" s="23" t="s">
        <v>11</v>
      </c>
      <c r="J17" s="23" t="s">
        <v>11</v>
      </c>
      <c r="K17" s="23" t="s">
        <v>11</v>
      </c>
      <c r="L17" s="23" t="s">
        <v>11</v>
      </c>
      <c r="M17" s="23" t="s">
        <v>11</v>
      </c>
      <c r="N17" s="23" t="s">
        <v>1706</v>
      </c>
      <c r="O17" s="23">
        <v>1</v>
      </c>
      <c r="P17" s="23">
        <v>1</v>
      </c>
      <c r="Q17" s="23" t="s">
        <v>4129</v>
      </c>
      <c r="R17" s="23">
        <v>0</v>
      </c>
      <c r="S17" s="23" t="s">
        <v>1708</v>
      </c>
      <c r="T17" s="23" t="s">
        <v>1709</v>
      </c>
      <c r="U17" s="23" t="s">
        <v>1709</v>
      </c>
      <c r="V17" s="23" t="s">
        <v>1710</v>
      </c>
      <c r="W17" s="217" t="str">
        <f>IFERROR(VLOOKUP(A17,'6-开班明细表'!A:M,8,0),"")</f>
        <v/>
      </c>
      <c r="X17" s="217" t="str">
        <f>IFERROR(VLOOKUP(A17,'6-开班明细表'!A:M,9,0),"")</f>
        <v/>
      </c>
      <c r="Y17" s="217" t="str">
        <f>IFERROR(VLOOKUP(A17,'6-开班明细表'!A:M,10,0),"")</f>
        <v/>
      </c>
      <c r="Z17">
        <f t="shared" si="1"/>
        <v>0</v>
      </c>
      <c r="AA17" t="str">
        <f t="shared" si="2"/>
        <v/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 s="27">
        <f t="shared" si="9"/>
        <v>42732.769644594904</v>
      </c>
      <c r="AI17" t="str">
        <f t="shared" si="0"/>
        <v/>
      </c>
      <c r="AJ17" t="str">
        <f t="shared" si="10"/>
        <v>广州区</v>
      </c>
      <c r="AK17" s="19" t="str">
        <f>IFERROR(IF(IFERROR(FIND("一",C17),0)&gt;0,"一对一",VLOOKUP(AJ17,班级编码!A:L,8,0)),"")</f>
        <v/>
      </c>
      <c r="AL17" t="str">
        <f t="shared" si="11"/>
        <v/>
      </c>
      <c r="AM17" t="str">
        <f t="shared" si="12"/>
        <v/>
      </c>
      <c r="AP17" t="s">
        <v>121</v>
      </c>
      <c r="AQ17" t="s">
        <v>767</v>
      </c>
    </row>
    <row r="18" spans="1:43" hidden="1">
      <c r="A18" s="23" t="s">
        <v>4137</v>
      </c>
      <c r="B18" s="23" t="s">
        <v>1721</v>
      </c>
      <c r="C18" s="214" t="s">
        <v>4093</v>
      </c>
      <c r="D18" s="23" t="s">
        <v>4138</v>
      </c>
      <c r="E18" s="23" t="s">
        <v>4071</v>
      </c>
      <c r="F18" s="23" t="s">
        <v>4117</v>
      </c>
      <c r="G18" s="23">
        <v>42774</v>
      </c>
      <c r="H18" s="23" t="s">
        <v>11</v>
      </c>
      <c r="I18" s="23">
        <v>42918.583333333328</v>
      </c>
      <c r="J18" s="23">
        <v>42924</v>
      </c>
      <c r="K18" s="23" t="s">
        <v>4139</v>
      </c>
      <c r="L18" s="23" t="s">
        <v>4102</v>
      </c>
      <c r="M18" s="23" t="s">
        <v>1705</v>
      </c>
      <c r="N18" s="23" t="s">
        <v>1706</v>
      </c>
      <c r="O18" s="23">
        <v>5</v>
      </c>
      <c r="P18" s="23">
        <v>3</v>
      </c>
      <c r="Q18" s="23" t="s">
        <v>4140</v>
      </c>
      <c r="R18" s="23">
        <v>20</v>
      </c>
      <c r="S18" s="23" t="s">
        <v>1708</v>
      </c>
      <c r="T18" s="23" t="s">
        <v>127</v>
      </c>
      <c r="U18" s="23" t="s">
        <v>127</v>
      </c>
      <c r="V18" s="23" t="s">
        <v>1710</v>
      </c>
      <c r="W18" s="217">
        <f>IFERROR(VLOOKUP(A18,'6-开班明细表'!A:M,8,0),"")</f>
        <v>1.5</v>
      </c>
      <c r="X18" s="217">
        <f>IFERROR(VLOOKUP(A18,'6-开班明细表'!A:M,9,0),"")</f>
        <v>0</v>
      </c>
      <c r="Y18" s="217">
        <f>IFERROR(VLOOKUP(A18,'6-开班明细表'!A:M,10,0),"")</f>
        <v>0.5</v>
      </c>
      <c r="Z18">
        <f t="shared" si="1"/>
        <v>0</v>
      </c>
      <c r="AA18" t="str">
        <f t="shared" si="2"/>
        <v>张佩</v>
      </c>
      <c r="AB18" t="str">
        <f t="shared" si="3"/>
        <v/>
      </c>
      <c r="AC18" t="str">
        <f t="shared" si="4"/>
        <v>STA MARIA ANTONIO II</v>
      </c>
      <c r="AD18" t="str">
        <f t="shared" si="5"/>
        <v>STA MARIA ANTONIO II</v>
      </c>
      <c r="AE18" t="str">
        <f t="shared" si="6"/>
        <v/>
      </c>
      <c r="AF18">
        <f t="shared" si="7"/>
        <v>20</v>
      </c>
      <c r="AG18">
        <f t="shared" si="8"/>
        <v>20</v>
      </c>
      <c r="AH18" s="27">
        <f t="shared" si="9"/>
        <v>42914</v>
      </c>
      <c r="AI18" t="str">
        <f t="shared" si="0"/>
        <v>一对一</v>
      </c>
      <c r="AJ18" t="str">
        <f t="shared" si="10"/>
        <v>一对一</v>
      </c>
      <c r="AK18" s="19" t="str">
        <f>IFERROR(IF(IFERROR(FIND("一",C18),0)&gt;0,"一对一",VLOOKUP(AJ18,班级编码!A:L,8,0)),"")</f>
        <v>一对一</v>
      </c>
      <c r="AL18" t="str">
        <f t="shared" si="11"/>
        <v>周六</v>
      </c>
      <c r="AM18" t="str">
        <f t="shared" si="12"/>
        <v>14</v>
      </c>
      <c r="AP18" t="s">
        <v>122</v>
      </c>
      <c r="AQ18" t="s">
        <v>767</v>
      </c>
    </row>
    <row r="19" spans="1:43" hidden="1">
      <c r="A19" s="23" t="s">
        <v>4144</v>
      </c>
      <c r="B19" s="23" t="s">
        <v>1721</v>
      </c>
      <c r="C19" s="214" t="s">
        <v>4093</v>
      </c>
      <c r="D19" s="23" t="s">
        <v>4145</v>
      </c>
      <c r="E19" s="23" t="s">
        <v>4071</v>
      </c>
      <c r="F19" s="23" t="s">
        <v>4124</v>
      </c>
      <c r="G19" s="23">
        <v>42791</v>
      </c>
      <c r="H19" s="23" t="s">
        <v>11</v>
      </c>
      <c r="I19" s="23">
        <v>42917.5625</v>
      </c>
      <c r="J19" s="23">
        <v>42941</v>
      </c>
      <c r="K19" s="23" t="s">
        <v>4146</v>
      </c>
      <c r="L19" s="23" t="s">
        <v>4102</v>
      </c>
      <c r="M19" s="23" t="s">
        <v>1705</v>
      </c>
      <c r="N19" s="23" t="s">
        <v>1706</v>
      </c>
      <c r="O19" s="23">
        <v>16</v>
      </c>
      <c r="P19" s="23">
        <v>3</v>
      </c>
      <c r="Q19" s="23" t="s">
        <v>4147</v>
      </c>
      <c r="R19" s="23">
        <v>20</v>
      </c>
      <c r="S19" s="23" t="s">
        <v>1708</v>
      </c>
      <c r="T19" s="23" t="s">
        <v>120</v>
      </c>
      <c r="U19" s="23" t="s">
        <v>120</v>
      </c>
      <c r="V19" s="23" t="s">
        <v>1710</v>
      </c>
      <c r="W19" s="217">
        <f>IFERROR(VLOOKUP(A19,'6-开班明细表'!A:M,8,0),"")</f>
        <v>1.5</v>
      </c>
      <c r="X19" s="217" t="str">
        <f>IFERROR(VLOOKUP(A19,'6-开班明细表'!A:M,9,0),"")</f>
        <v/>
      </c>
      <c r="Y19" s="217">
        <f>IFERROR(VLOOKUP(A19,'6-开班明细表'!A:M,10,0),"")</f>
        <v>0.3</v>
      </c>
      <c r="Z19">
        <f t="shared" si="1"/>
        <v>-0.19999999999999996</v>
      </c>
      <c r="AA19" t="str">
        <f t="shared" si="2"/>
        <v>黎洁瑜</v>
      </c>
      <c r="AB19" t="str">
        <f t="shared" si="3"/>
        <v/>
      </c>
      <c r="AC19" t="str">
        <f t="shared" si="4"/>
        <v>YoYO</v>
      </c>
      <c r="AD19" t="str">
        <f t="shared" si="5"/>
        <v>YoYO</v>
      </c>
      <c r="AE19" t="str">
        <f t="shared" si="6"/>
        <v/>
      </c>
      <c r="AF19">
        <f t="shared" si="7"/>
        <v>4</v>
      </c>
      <c r="AG19">
        <f t="shared" si="8"/>
        <v>4</v>
      </c>
      <c r="AH19" s="27">
        <f t="shared" si="9"/>
        <v>42931</v>
      </c>
      <c r="AI19" t="str">
        <f t="shared" si="0"/>
        <v>一对一</v>
      </c>
      <c r="AJ19" t="str">
        <f t="shared" si="10"/>
        <v>一对一</v>
      </c>
      <c r="AK19" s="19" t="str">
        <f>IFERROR(IF(IFERROR(FIND("一",C19),0)&gt;0,"一对一",VLOOKUP(AJ19,班级编码!A:L,8,0)),"")</f>
        <v>一对一</v>
      </c>
      <c r="AL19" t="str">
        <f t="shared" si="11"/>
        <v>周六</v>
      </c>
      <c r="AM19" t="str">
        <f t="shared" si="12"/>
        <v>13</v>
      </c>
      <c r="AP19" t="s">
        <v>123</v>
      </c>
      <c r="AQ19" t="s">
        <v>768</v>
      </c>
    </row>
    <row r="20" spans="1:43">
      <c r="A20" s="23" t="s">
        <v>4148</v>
      </c>
      <c r="B20" s="23" t="s">
        <v>1721</v>
      </c>
      <c r="C20" s="23" t="s">
        <v>452</v>
      </c>
      <c r="D20" s="23" t="s">
        <v>4149</v>
      </c>
      <c r="E20" s="23" t="s">
        <v>4071</v>
      </c>
      <c r="F20" s="23" t="s">
        <v>4121</v>
      </c>
      <c r="G20" s="23">
        <v>42917</v>
      </c>
      <c r="H20" s="23" t="s">
        <v>11</v>
      </c>
      <c r="I20" s="23">
        <v>42935.375</v>
      </c>
      <c r="J20" s="23">
        <v>43040</v>
      </c>
      <c r="K20" s="23" t="s">
        <v>4150</v>
      </c>
      <c r="L20" s="23" t="s">
        <v>1704</v>
      </c>
      <c r="M20" s="23" t="s">
        <v>1705</v>
      </c>
      <c r="N20" s="23" t="s">
        <v>1706</v>
      </c>
      <c r="O20" s="23">
        <v>16</v>
      </c>
      <c r="P20" s="23">
        <v>10</v>
      </c>
      <c r="Q20" s="23" t="s">
        <v>4178</v>
      </c>
      <c r="R20" s="23">
        <v>16</v>
      </c>
      <c r="S20" s="23" t="s">
        <v>1708</v>
      </c>
      <c r="T20" s="23" t="s">
        <v>253</v>
      </c>
      <c r="U20" s="23" t="s">
        <v>253</v>
      </c>
      <c r="V20" s="23" t="s">
        <v>1710</v>
      </c>
      <c r="W20" s="217">
        <f>IFERROR(VLOOKUP(A20,'6-开班明细表'!A:M,8,0),"")</f>
        <v>1.5</v>
      </c>
      <c r="X20" s="217">
        <f>IFERROR(VLOOKUP(A20,'6-开班明细表'!A:M,9,0),"")</f>
        <v>1</v>
      </c>
      <c r="Y20" s="217">
        <f>IFERROR(VLOOKUP(A20,'6-开班明细表'!A:M,10,0),"")</f>
        <v>0.5</v>
      </c>
      <c r="Z20">
        <f t="shared" si="1"/>
        <v>0</v>
      </c>
      <c r="AA20" t="str">
        <f t="shared" si="2"/>
        <v>张佩</v>
      </c>
      <c r="AB20" t="str">
        <f t="shared" si="3"/>
        <v>覃爱怡</v>
      </c>
      <c r="AC20" t="str">
        <f t="shared" si="4"/>
        <v xml:space="preserve">STA MARIA </v>
      </c>
      <c r="AD20" t="str">
        <f t="shared" si="5"/>
        <v>覃爱怡</v>
      </c>
      <c r="AE20" t="str">
        <f t="shared" si="6"/>
        <v xml:space="preserve">STA MARIA </v>
      </c>
      <c r="AF20">
        <f t="shared" si="7"/>
        <v>3</v>
      </c>
      <c r="AG20">
        <f t="shared" si="8"/>
        <v>6</v>
      </c>
      <c r="AH20" s="27">
        <f t="shared" si="9"/>
        <v>43029</v>
      </c>
      <c r="AI20" t="str">
        <f t="shared" si="0"/>
        <v>周日上午</v>
      </c>
      <c r="AJ20" t="str">
        <f t="shared" si="10"/>
        <v>J1B</v>
      </c>
      <c r="AK20" s="19" t="str">
        <f>IFERROR(IF(IFERROR(FIND("一",C20),0)&gt;0,"一对一",VLOOKUP(AJ20,班级编码!A:L,8,0)),"")</f>
        <v>初中部</v>
      </c>
      <c r="AL20" t="str">
        <f t="shared" si="11"/>
        <v>周日</v>
      </c>
      <c r="AM20" t="str">
        <f t="shared" si="12"/>
        <v>09</v>
      </c>
      <c r="AP20" t="s">
        <v>127</v>
      </c>
      <c r="AQ20" t="s">
        <v>768</v>
      </c>
    </row>
    <row r="21" spans="1:43">
      <c r="A21" s="23" t="s">
        <v>4156</v>
      </c>
      <c r="B21" s="23" t="s">
        <v>1721</v>
      </c>
      <c r="C21" s="23" t="s">
        <v>452</v>
      </c>
      <c r="D21" s="23" t="s">
        <v>4157</v>
      </c>
      <c r="E21" s="23" t="s">
        <v>4071</v>
      </c>
      <c r="F21" s="23" t="s">
        <v>4077</v>
      </c>
      <c r="G21" s="23">
        <v>42802</v>
      </c>
      <c r="H21" s="23" t="s">
        <v>11</v>
      </c>
      <c r="I21" s="23">
        <v>42934.375</v>
      </c>
      <c r="J21" s="23">
        <v>42924</v>
      </c>
      <c r="K21" s="23" t="s">
        <v>4132</v>
      </c>
      <c r="L21" s="23" t="s">
        <v>1704</v>
      </c>
      <c r="M21" s="23" t="s">
        <v>1705</v>
      </c>
      <c r="N21" s="23" t="s">
        <v>1706</v>
      </c>
      <c r="O21" s="23">
        <v>16</v>
      </c>
      <c r="P21" s="23">
        <v>9</v>
      </c>
      <c r="Q21" s="23" t="s">
        <v>4078</v>
      </c>
      <c r="R21" s="23">
        <v>16</v>
      </c>
      <c r="S21" s="23" t="s">
        <v>1708</v>
      </c>
      <c r="T21" s="23" t="s">
        <v>253</v>
      </c>
      <c r="U21" s="23" t="s">
        <v>253</v>
      </c>
      <c r="V21" s="23" t="s">
        <v>1710</v>
      </c>
      <c r="W21" s="217">
        <f>IFERROR(VLOOKUP(A21,'6-开班明细表'!A:M,8,0),"")</f>
        <v>1.5</v>
      </c>
      <c r="X21" s="217">
        <f>IFERROR(VLOOKUP(A21,'6-开班明细表'!A:M,9,0),"")</f>
        <v>1</v>
      </c>
      <c r="Y21" s="217">
        <f>IFERROR(VLOOKUP(A21,'6-开班明细表'!A:M,10,0),"")</f>
        <v>0.5</v>
      </c>
      <c r="Z21">
        <f t="shared" si="1"/>
        <v>0</v>
      </c>
      <c r="AA21" t="str">
        <f t="shared" si="2"/>
        <v>张佩</v>
      </c>
      <c r="AB21" t="str">
        <f t="shared" si="3"/>
        <v>黎洁瑜</v>
      </c>
      <c r="AC21" t="str">
        <f t="shared" si="4"/>
        <v>STA MARIA ANTONIO III BILLONES</v>
      </c>
      <c r="AD21" t="str">
        <f t="shared" si="5"/>
        <v>STA MARIA ANTONIO III BILLONES</v>
      </c>
      <c r="AE21" t="str">
        <f t="shared" si="6"/>
        <v>黎洁瑜</v>
      </c>
      <c r="AF21">
        <f t="shared" si="7"/>
        <v>30</v>
      </c>
      <c r="AG21">
        <f t="shared" si="8"/>
        <v>30</v>
      </c>
      <c r="AH21" s="27">
        <f t="shared" si="9"/>
        <v>42914</v>
      </c>
      <c r="AI21" t="str">
        <f t="shared" si="0"/>
        <v>周六上午</v>
      </c>
      <c r="AJ21" t="str">
        <f t="shared" si="10"/>
        <v>J1B</v>
      </c>
      <c r="AK21" s="19" t="str">
        <f>IFERROR(IF(IFERROR(FIND("一",C21),0)&gt;0,"一对一",VLOOKUP(AJ21,班级编码!A:L,8,0)),"")</f>
        <v>初中部</v>
      </c>
      <c r="AL21" t="str">
        <f t="shared" si="11"/>
        <v>周六</v>
      </c>
      <c r="AM21" t="str">
        <f t="shared" si="12"/>
        <v>09</v>
      </c>
      <c r="AP21" t="s">
        <v>131</v>
      </c>
      <c r="AQ21" t="s">
        <v>768</v>
      </c>
    </row>
    <row r="22" spans="1:43">
      <c r="A22" s="23" t="s">
        <v>4158</v>
      </c>
      <c r="B22" s="23" t="s">
        <v>1721</v>
      </c>
      <c r="C22" s="23" t="s">
        <v>452</v>
      </c>
      <c r="D22" s="23" t="s">
        <v>4076</v>
      </c>
      <c r="E22" s="23" t="s">
        <v>4071</v>
      </c>
      <c r="F22" s="23" t="s">
        <v>4100</v>
      </c>
      <c r="G22" s="23">
        <v>42802</v>
      </c>
      <c r="H22" s="23" t="s">
        <v>11</v>
      </c>
      <c r="I22" s="23">
        <v>42934.375</v>
      </c>
      <c r="J22" s="23">
        <v>42924</v>
      </c>
      <c r="K22" s="23" t="s">
        <v>4132</v>
      </c>
      <c r="L22" s="23" t="s">
        <v>1704</v>
      </c>
      <c r="M22" s="23" t="s">
        <v>1705</v>
      </c>
      <c r="N22" s="23" t="s">
        <v>1706</v>
      </c>
      <c r="O22" s="23">
        <v>16</v>
      </c>
      <c r="P22" s="23">
        <v>7</v>
      </c>
      <c r="Q22" s="23" t="s">
        <v>4153</v>
      </c>
      <c r="R22" s="23">
        <v>16</v>
      </c>
      <c r="S22" s="23" t="s">
        <v>1708</v>
      </c>
      <c r="T22" s="23" t="s">
        <v>131</v>
      </c>
      <c r="U22" s="23" t="s">
        <v>131</v>
      </c>
      <c r="V22" s="23" t="s">
        <v>1710</v>
      </c>
      <c r="W22" s="217">
        <f>IFERROR(VLOOKUP(A22,'6-开班明细表'!A:M,8,0),"")</f>
        <v>1.5</v>
      </c>
      <c r="X22" s="217">
        <f>IFERROR(VLOOKUP(A22,'6-开班明细表'!A:M,9,0),"")</f>
        <v>1</v>
      </c>
      <c r="Y22" s="217">
        <f>IFERROR(VLOOKUP(A22,'6-开班明细表'!A:M,10,0),"")</f>
        <v>0.5</v>
      </c>
      <c r="Z22">
        <f t="shared" si="1"/>
        <v>0</v>
      </c>
      <c r="AA22" t="str">
        <f t="shared" si="2"/>
        <v>萧泽秀</v>
      </c>
      <c r="AB22" t="str">
        <f t="shared" si="3"/>
        <v>黎洁瑜</v>
      </c>
      <c r="AC22" t="str">
        <f t="shared" si="4"/>
        <v xml:space="preserve">STA MARIA </v>
      </c>
      <c r="AD22" t="str">
        <f t="shared" si="5"/>
        <v>黎洁瑜</v>
      </c>
      <c r="AE22" t="str">
        <f t="shared" si="6"/>
        <v xml:space="preserve">STA MARIA </v>
      </c>
      <c r="AF22">
        <f t="shared" si="7"/>
        <v>3</v>
      </c>
      <c r="AG22">
        <f t="shared" si="8"/>
        <v>6</v>
      </c>
      <c r="AH22" s="27">
        <f t="shared" si="9"/>
        <v>42914</v>
      </c>
      <c r="AI22" t="str">
        <f t="shared" si="0"/>
        <v>周六上午</v>
      </c>
      <c r="AJ22" t="str">
        <f t="shared" si="10"/>
        <v>P5B</v>
      </c>
      <c r="AK22" s="19" t="str">
        <f>IFERROR(IF(IFERROR(FIND("一",C22),0)&gt;0,"一对一",VLOOKUP(AJ22,班级编码!A:L,8,0)),"")</f>
        <v>初中部</v>
      </c>
      <c r="AL22" t="str">
        <f t="shared" si="11"/>
        <v>周六</v>
      </c>
      <c r="AM22" t="str">
        <f t="shared" si="12"/>
        <v>09</v>
      </c>
      <c r="AP22" t="s">
        <v>250</v>
      </c>
      <c r="AQ22" t="s">
        <v>768</v>
      </c>
    </row>
    <row r="23" spans="1:43" hidden="1">
      <c r="A23" s="23" t="s">
        <v>4159</v>
      </c>
      <c r="B23" s="23" t="s">
        <v>1721</v>
      </c>
      <c r="C23" s="214" t="s">
        <v>4093</v>
      </c>
      <c r="D23" s="23" t="s">
        <v>4160</v>
      </c>
      <c r="E23" s="23" t="s">
        <v>4071</v>
      </c>
      <c r="F23" s="23" t="s">
        <v>4077</v>
      </c>
      <c r="G23" s="23">
        <v>42803</v>
      </c>
      <c r="H23" s="23" t="s">
        <v>11</v>
      </c>
      <c r="I23" s="23">
        <v>42918.6875</v>
      </c>
      <c r="J23" s="23">
        <v>42925</v>
      </c>
      <c r="K23" s="23" t="s">
        <v>4161</v>
      </c>
      <c r="L23" s="23" t="s">
        <v>4162</v>
      </c>
      <c r="M23" s="23" t="s">
        <v>1705</v>
      </c>
      <c r="N23" s="23" t="s">
        <v>1706</v>
      </c>
      <c r="O23" s="23">
        <v>16</v>
      </c>
      <c r="P23" s="23">
        <v>1</v>
      </c>
      <c r="Q23" s="23" t="s">
        <v>4103</v>
      </c>
      <c r="R23" s="23">
        <v>16</v>
      </c>
      <c r="S23" s="23" t="s">
        <v>1708</v>
      </c>
      <c r="T23" s="23" t="s">
        <v>127</v>
      </c>
      <c r="U23" s="23" t="s">
        <v>127</v>
      </c>
      <c r="V23" s="23" t="s">
        <v>1710</v>
      </c>
      <c r="W23" s="217">
        <f>IFERROR(VLOOKUP(A23,'6-开班明细表'!A:M,8,0),"")</f>
        <v>1</v>
      </c>
      <c r="X23" s="217" t="str">
        <f>IFERROR(VLOOKUP(A23,'6-开班明细表'!A:M,9,0),"")</f>
        <v/>
      </c>
      <c r="Y23" s="217" t="str">
        <f>IFERROR(VLOOKUP(A23,'6-开班明细表'!A:M,10,0),"")</f>
        <v/>
      </c>
      <c r="Z23">
        <f t="shared" si="1"/>
        <v>0</v>
      </c>
      <c r="AA23" t="str">
        <f t="shared" si="2"/>
        <v>陈敏华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 s="27">
        <f t="shared" si="9"/>
        <v>42915</v>
      </c>
      <c r="AI23" t="str">
        <f t="shared" si="0"/>
        <v>一对一</v>
      </c>
      <c r="AJ23" t="str">
        <f t="shared" si="10"/>
        <v>一对一</v>
      </c>
      <c r="AK23" s="19" t="str">
        <f>IFERROR(IF(IFERROR(FIND("一",C23),0)&gt;0,"一对一",VLOOKUP(AJ23,班级编码!A:L,8,0)),"")</f>
        <v>一对一</v>
      </c>
      <c r="AL23" t="str">
        <f t="shared" si="11"/>
        <v>周四</v>
      </c>
      <c r="AM23" t="str">
        <f t="shared" si="12"/>
        <v>16</v>
      </c>
      <c r="AP23" t="s">
        <v>253</v>
      </c>
      <c r="AQ23" t="s">
        <v>768</v>
      </c>
    </row>
    <row r="24" spans="1:43">
      <c r="A24" s="23" t="s">
        <v>4163</v>
      </c>
      <c r="B24" s="23" t="s">
        <v>1721</v>
      </c>
      <c r="C24" s="23" t="s">
        <v>452</v>
      </c>
      <c r="D24" s="23" t="s">
        <v>4116</v>
      </c>
      <c r="E24" s="23" t="s">
        <v>4071</v>
      </c>
      <c r="F24" s="23" t="s">
        <v>4121</v>
      </c>
      <c r="G24" s="23">
        <v>42804</v>
      </c>
      <c r="H24" s="23" t="s">
        <v>11</v>
      </c>
      <c r="I24" s="23">
        <v>42931.583333333328</v>
      </c>
      <c r="J24" s="23">
        <v>42926</v>
      </c>
      <c r="K24" s="23" t="s">
        <v>4073</v>
      </c>
      <c r="L24" s="23" t="s">
        <v>1704</v>
      </c>
      <c r="M24" s="23" t="s">
        <v>1705</v>
      </c>
      <c r="N24" s="23" t="s">
        <v>1706</v>
      </c>
      <c r="O24" s="23">
        <v>16</v>
      </c>
      <c r="P24" s="23">
        <v>5</v>
      </c>
      <c r="Q24" s="23" t="s">
        <v>4082</v>
      </c>
      <c r="R24" s="23">
        <v>16</v>
      </c>
      <c r="S24" s="23" t="s">
        <v>1708</v>
      </c>
      <c r="T24" s="23" t="s">
        <v>250</v>
      </c>
      <c r="U24" s="23" t="s">
        <v>250</v>
      </c>
      <c r="V24" s="23" t="s">
        <v>1710</v>
      </c>
      <c r="W24" s="217">
        <f>IFERROR(VLOOKUP(A24,'6-开班明细表'!A:M,8,0),"")</f>
        <v>1.5</v>
      </c>
      <c r="X24" s="217">
        <f>IFERROR(VLOOKUP(A24,'6-开班明细表'!A:M,9,0),"")</f>
        <v>1</v>
      </c>
      <c r="Y24" s="217">
        <f>IFERROR(VLOOKUP(A24,'6-开班明细表'!A:M,10,0),"")</f>
        <v>0.5</v>
      </c>
      <c r="Z24">
        <f t="shared" si="1"/>
        <v>0</v>
      </c>
      <c r="AA24" t="str">
        <f t="shared" si="2"/>
        <v>张佩</v>
      </c>
      <c r="AB24" t="str">
        <f t="shared" si="3"/>
        <v>赖情佳</v>
      </c>
      <c r="AC24" t="str">
        <f t="shared" si="4"/>
        <v>STA MARIA ANTONIO III BILLONES</v>
      </c>
      <c r="AD24" t="str">
        <f t="shared" si="5"/>
        <v>STA MARIA ANTONIO III BILLONES</v>
      </c>
      <c r="AE24" t="str">
        <f t="shared" si="6"/>
        <v>赖情佳</v>
      </c>
      <c r="AF24">
        <f t="shared" si="7"/>
        <v>30</v>
      </c>
      <c r="AG24">
        <f t="shared" si="8"/>
        <v>30</v>
      </c>
      <c r="AH24" s="27">
        <f t="shared" si="9"/>
        <v>42916</v>
      </c>
      <c r="AI24" t="str">
        <f t="shared" si="0"/>
        <v>周六下午</v>
      </c>
      <c r="AJ24" t="str">
        <f t="shared" si="10"/>
        <v>J1A</v>
      </c>
      <c r="AK24" s="19" t="str">
        <f>IFERROR(IF(IFERROR(FIND("一",C24),0)&gt;0,"一对一",VLOOKUP(AJ24,班级编码!A:L,8,0)),"")</f>
        <v>初中部</v>
      </c>
      <c r="AL24" t="str">
        <f t="shared" si="11"/>
        <v>周六</v>
      </c>
      <c r="AM24" t="str">
        <f t="shared" si="12"/>
        <v>14</v>
      </c>
      <c r="AP24" t="s">
        <v>257</v>
      </c>
      <c r="AQ24" t="s">
        <v>768</v>
      </c>
    </row>
    <row r="25" spans="1:43">
      <c r="A25" s="23" t="s">
        <v>4164</v>
      </c>
      <c r="B25" s="23" t="s">
        <v>1721</v>
      </c>
      <c r="C25" s="23" t="s">
        <v>452</v>
      </c>
      <c r="D25" s="23" t="s">
        <v>4165</v>
      </c>
      <c r="E25" s="23" t="s">
        <v>4071</v>
      </c>
      <c r="F25" s="23" t="s">
        <v>4072</v>
      </c>
      <c r="G25" s="23">
        <v>42826</v>
      </c>
      <c r="H25" s="23" t="s">
        <v>11</v>
      </c>
      <c r="I25" s="23">
        <v>42934.375</v>
      </c>
      <c r="J25" s="23">
        <v>42947</v>
      </c>
      <c r="K25" s="23" t="s">
        <v>4132</v>
      </c>
      <c r="L25" s="23" t="s">
        <v>1704</v>
      </c>
      <c r="M25" s="23" t="s">
        <v>1705</v>
      </c>
      <c r="N25" s="23" t="s">
        <v>1706</v>
      </c>
      <c r="O25" s="23">
        <v>14</v>
      </c>
      <c r="P25" s="23">
        <v>11</v>
      </c>
      <c r="Q25" s="23" t="s">
        <v>5332</v>
      </c>
      <c r="R25" s="23">
        <v>16</v>
      </c>
      <c r="S25" s="23" t="s">
        <v>1708</v>
      </c>
      <c r="T25" s="23" t="s">
        <v>123</v>
      </c>
      <c r="U25" s="23" t="s">
        <v>123</v>
      </c>
      <c r="V25" s="23" t="s">
        <v>1710</v>
      </c>
      <c r="W25" s="217">
        <f>IFERROR(VLOOKUP(A25,'6-开班明细表'!A:M,8,0),"")</f>
        <v>1.5</v>
      </c>
      <c r="X25" s="217">
        <f>IFERROR(VLOOKUP(A25,'6-开班明细表'!A:M,9,0),"")</f>
        <v>1</v>
      </c>
      <c r="Y25" s="217">
        <f>IFERROR(VLOOKUP(A25,'6-开班明细表'!A:M,10,0),"")</f>
        <v>0.5</v>
      </c>
      <c r="Z25">
        <f t="shared" si="1"/>
        <v>0</v>
      </c>
      <c r="AA25" t="str">
        <f t="shared" si="2"/>
        <v>覃爱怡</v>
      </c>
      <c r="AB25" t="str">
        <f t="shared" si="3"/>
        <v>易青梅</v>
      </c>
      <c r="AC25" t="str">
        <f t="shared" si="4"/>
        <v>STA MARIA ANTONIO III BILLONES</v>
      </c>
      <c r="AD25" t="str">
        <f t="shared" si="5"/>
        <v>STA MARIA ANTONIO III BILLONES</v>
      </c>
      <c r="AE25" t="str">
        <f t="shared" si="6"/>
        <v>易青梅</v>
      </c>
      <c r="AF25">
        <f t="shared" si="7"/>
        <v>30</v>
      </c>
      <c r="AG25">
        <f t="shared" si="8"/>
        <v>30</v>
      </c>
      <c r="AH25" s="27">
        <f t="shared" si="9"/>
        <v>42938</v>
      </c>
      <c r="AI25" t="str">
        <f t="shared" si="0"/>
        <v>周六上午</v>
      </c>
      <c r="AJ25" t="str">
        <f t="shared" si="10"/>
        <v>P03</v>
      </c>
      <c r="AK25" s="19" t="str">
        <f>IFERROR(IF(IFERROR(FIND("一",C25),0)&gt;0,"一对一",VLOOKUP(AJ25,班级编码!A:L,8,0)),"")</f>
        <v>小初部</v>
      </c>
      <c r="AL25" t="str">
        <f t="shared" si="11"/>
        <v>周六</v>
      </c>
      <c r="AM25" t="str">
        <f t="shared" si="12"/>
        <v>09</v>
      </c>
      <c r="AP25" t="s">
        <v>261</v>
      </c>
      <c r="AQ25" t="s">
        <v>768</v>
      </c>
    </row>
    <row r="26" spans="1:43">
      <c r="A26" s="23" t="s">
        <v>4166</v>
      </c>
      <c r="B26" s="23" t="s">
        <v>1721</v>
      </c>
      <c r="C26" s="23" t="s">
        <v>452</v>
      </c>
      <c r="D26" s="23" t="s">
        <v>4116</v>
      </c>
      <c r="E26" s="23" t="s">
        <v>4071</v>
      </c>
      <c r="F26" s="23" t="s">
        <v>4081</v>
      </c>
      <c r="G26" s="23">
        <v>42826</v>
      </c>
      <c r="H26" s="23" t="s">
        <v>11</v>
      </c>
      <c r="I26" s="23">
        <v>42934.375</v>
      </c>
      <c r="J26" s="23">
        <v>42947</v>
      </c>
      <c r="K26" s="23" t="s">
        <v>4132</v>
      </c>
      <c r="L26" s="23" t="s">
        <v>1704</v>
      </c>
      <c r="M26" s="23" t="s">
        <v>1705</v>
      </c>
      <c r="N26" s="23" t="s">
        <v>1706</v>
      </c>
      <c r="O26" s="23">
        <v>14</v>
      </c>
      <c r="P26" s="23">
        <v>11</v>
      </c>
      <c r="Q26" s="23" t="s">
        <v>5332</v>
      </c>
      <c r="R26" s="23">
        <v>16</v>
      </c>
      <c r="S26" s="23" t="s">
        <v>1708</v>
      </c>
      <c r="T26" s="23" t="s">
        <v>127</v>
      </c>
      <c r="U26" s="23" t="s">
        <v>127</v>
      </c>
      <c r="V26" s="23" t="s">
        <v>1710</v>
      </c>
      <c r="W26" s="217">
        <f>IFERROR(VLOOKUP(A26,'6-开班明细表'!A:M,8,0),"")</f>
        <v>1.5</v>
      </c>
      <c r="X26" s="217">
        <f>IFERROR(VLOOKUP(A26,'6-开班明细表'!A:M,9,0),"")</f>
        <v>1</v>
      </c>
      <c r="Y26" s="217">
        <f>IFERROR(VLOOKUP(A26,'6-开班明细表'!A:M,10,0),"")</f>
        <v>0.5</v>
      </c>
      <c r="Z26">
        <f t="shared" si="1"/>
        <v>0</v>
      </c>
      <c r="AA26" t="str">
        <f t="shared" si="2"/>
        <v>张佩</v>
      </c>
      <c r="AB26" t="str">
        <f t="shared" si="3"/>
        <v>赖情佳</v>
      </c>
      <c r="AC26" t="str">
        <f t="shared" si="4"/>
        <v>STA MARIA ANTONIO III BILLONES</v>
      </c>
      <c r="AD26" t="str">
        <f t="shared" si="5"/>
        <v>STA MARIA ANTONIO III BILLONES</v>
      </c>
      <c r="AE26" t="str">
        <f t="shared" si="6"/>
        <v>赖情佳</v>
      </c>
      <c r="AF26">
        <f t="shared" si="7"/>
        <v>30</v>
      </c>
      <c r="AG26">
        <f t="shared" si="8"/>
        <v>30</v>
      </c>
      <c r="AH26" s="27">
        <f t="shared" si="9"/>
        <v>42938</v>
      </c>
      <c r="AI26" t="str">
        <f t="shared" si="0"/>
        <v>周六上午</v>
      </c>
      <c r="AJ26" t="str">
        <f t="shared" si="10"/>
        <v>P3B</v>
      </c>
      <c r="AK26" s="19" t="str">
        <f>IFERROR(IF(IFERROR(FIND("一",C26),0)&gt;0,"一对一",VLOOKUP(AJ26,班级编码!A:L,8,0)),"")</f>
        <v>小高部</v>
      </c>
      <c r="AL26" t="str">
        <f t="shared" si="11"/>
        <v>周六</v>
      </c>
      <c r="AM26" t="str">
        <f t="shared" si="12"/>
        <v>09</v>
      </c>
    </row>
    <row r="27" spans="1:43" hidden="1">
      <c r="A27" s="23" t="s">
        <v>4167</v>
      </c>
      <c r="B27" s="23" t="s">
        <v>1721</v>
      </c>
      <c r="C27" s="23" t="s">
        <v>459</v>
      </c>
      <c r="D27" s="23" t="s">
        <v>4168</v>
      </c>
      <c r="E27" s="23" t="s">
        <v>4071</v>
      </c>
      <c r="F27" s="23" t="s">
        <v>4088</v>
      </c>
      <c r="G27" s="23">
        <v>42826</v>
      </c>
      <c r="H27" s="23" t="s">
        <v>11</v>
      </c>
      <c r="I27" s="23">
        <v>42936.8125</v>
      </c>
      <c r="J27" s="23">
        <v>43009</v>
      </c>
      <c r="K27" s="23" t="s">
        <v>4169</v>
      </c>
      <c r="L27" s="23" t="s">
        <v>4090</v>
      </c>
      <c r="M27" s="23" t="s">
        <v>4091</v>
      </c>
      <c r="N27" s="23" t="s">
        <v>1706</v>
      </c>
      <c r="O27" s="23">
        <v>14</v>
      </c>
      <c r="P27" s="23">
        <v>9</v>
      </c>
      <c r="Q27" s="23" t="s">
        <v>4170</v>
      </c>
      <c r="R27" s="23">
        <v>21</v>
      </c>
      <c r="S27" s="23" t="s">
        <v>1708</v>
      </c>
      <c r="T27" s="23" t="s">
        <v>120</v>
      </c>
      <c r="U27" s="23" t="s">
        <v>120</v>
      </c>
      <c r="V27" s="23" t="s">
        <v>1710</v>
      </c>
      <c r="W27" s="217">
        <f>IFERROR(VLOOKUP(A27,'6-开班明细表'!A:M,8,0),"")</f>
        <v>1.1299999999999999</v>
      </c>
      <c r="X27" s="217">
        <f>IFERROR(VLOOKUP(A27,'6-开班明细表'!A:M,9,0),"")</f>
        <v>0</v>
      </c>
      <c r="Y27" s="217">
        <f>IFERROR(VLOOKUP(A27,'6-开班明细表'!A:M,10,0),"")</f>
        <v>0.38</v>
      </c>
      <c r="Z27">
        <f t="shared" si="1"/>
        <v>9.9999999999997868E-3</v>
      </c>
      <c r="AA27" t="str">
        <f t="shared" si="2"/>
        <v>萧泽秀</v>
      </c>
      <c r="AB27" t="str">
        <f t="shared" si="3"/>
        <v/>
      </c>
      <c r="AC27" t="str">
        <f t="shared" si="4"/>
        <v>Marry</v>
      </c>
      <c r="AD27" t="str">
        <f t="shared" si="5"/>
        <v>Marry</v>
      </c>
      <c r="AE27" t="str">
        <f t="shared" si="6"/>
        <v/>
      </c>
      <c r="AF27">
        <f t="shared" si="7"/>
        <v>5</v>
      </c>
      <c r="AG27">
        <f t="shared" si="8"/>
        <v>5</v>
      </c>
      <c r="AH27" s="27">
        <f t="shared" si="9"/>
        <v>42973</v>
      </c>
      <c r="AI27" t="str">
        <f t="shared" si="0"/>
        <v>周四晚上</v>
      </c>
      <c r="AJ27" t="str">
        <f t="shared" si="10"/>
        <v>K05</v>
      </c>
      <c r="AK27" s="19" t="str">
        <f>IFERROR(IF(IFERROR(FIND("一",C27),0)&gt;0,"一对一",VLOOKUP(AJ27,班级编码!A:L,8,0)),"")</f>
        <v>幼儿部</v>
      </c>
      <c r="AL27" t="str">
        <f t="shared" si="11"/>
        <v>周四</v>
      </c>
      <c r="AM27" t="str">
        <f t="shared" si="12"/>
        <v>19</v>
      </c>
    </row>
    <row r="28" spans="1:43">
      <c r="A28" s="23" t="s">
        <v>4172</v>
      </c>
      <c r="B28" s="23" t="s">
        <v>1721</v>
      </c>
      <c r="C28" s="23" t="s">
        <v>452</v>
      </c>
      <c r="D28" s="23" t="s">
        <v>4157</v>
      </c>
      <c r="E28" s="23" t="s">
        <v>4071</v>
      </c>
      <c r="F28" s="23" t="s">
        <v>4072</v>
      </c>
      <c r="G28" s="23">
        <v>42826</v>
      </c>
      <c r="H28" s="23" t="s">
        <v>11</v>
      </c>
      <c r="I28" s="23">
        <v>42935.583333333328</v>
      </c>
      <c r="J28" s="23">
        <v>42948</v>
      </c>
      <c r="K28" s="23" t="s">
        <v>4155</v>
      </c>
      <c r="L28" s="23" t="s">
        <v>1704</v>
      </c>
      <c r="M28" s="23" t="s">
        <v>1705</v>
      </c>
      <c r="N28" s="23" t="s">
        <v>1706</v>
      </c>
      <c r="O28" s="23">
        <v>16</v>
      </c>
      <c r="P28" s="23">
        <v>7</v>
      </c>
      <c r="Q28" s="23" t="s">
        <v>4153</v>
      </c>
      <c r="R28" s="23">
        <v>16</v>
      </c>
      <c r="S28" s="23" t="s">
        <v>1708</v>
      </c>
      <c r="T28" s="23" t="s">
        <v>127</v>
      </c>
      <c r="U28" s="23" t="s">
        <v>127</v>
      </c>
      <c r="V28" s="23" t="s">
        <v>1710</v>
      </c>
      <c r="W28" s="217">
        <f>IFERROR(VLOOKUP(A28,'6-开班明细表'!A:M,8,0),"")</f>
        <v>1.5</v>
      </c>
      <c r="X28" s="217">
        <f>IFERROR(VLOOKUP(A28,'6-开班明细表'!A:M,9,0),"")</f>
        <v>1</v>
      </c>
      <c r="Y28" s="217">
        <f>IFERROR(VLOOKUP(A28,'6-开班明细表'!A:M,10,0),"")</f>
        <v>0.5</v>
      </c>
      <c r="Z28">
        <f t="shared" si="1"/>
        <v>0</v>
      </c>
      <c r="AA28" t="str">
        <f t="shared" si="2"/>
        <v>张佩</v>
      </c>
      <c r="AB28" t="str">
        <f t="shared" si="3"/>
        <v>黎洁瑜</v>
      </c>
      <c r="AC28" t="str">
        <f t="shared" si="4"/>
        <v>STA MARIA ANTONIO III BILLONES</v>
      </c>
      <c r="AD28" t="str">
        <f t="shared" si="5"/>
        <v>STA MARIA ANTONIO III BILLONES</v>
      </c>
      <c r="AE28" t="str">
        <f t="shared" si="6"/>
        <v>黎洁瑜</v>
      </c>
      <c r="AF28">
        <f t="shared" si="7"/>
        <v>30</v>
      </c>
      <c r="AG28">
        <f t="shared" si="8"/>
        <v>30</v>
      </c>
      <c r="AH28" s="27">
        <f t="shared" si="9"/>
        <v>42938</v>
      </c>
      <c r="AI28" t="str">
        <f t="shared" si="0"/>
        <v>周日下午</v>
      </c>
      <c r="AJ28" t="str">
        <f t="shared" si="10"/>
        <v>P6B</v>
      </c>
      <c r="AK28" s="19" t="str">
        <f>IFERROR(IF(IFERROR(FIND("一",C28),0)&gt;0,"一对一",VLOOKUP(AJ28,班级编码!A:L,8,0)),"")</f>
        <v>初中部</v>
      </c>
      <c r="AL28" t="str">
        <f t="shared" si="11"/>
        <v>周日</v>
      </c>
      <c r="AM28" t="str">
        <f t="shared" si="12"/>
        <v>14</v>
      </c>
    </row>
    <row r="29" spans="1:43">
      <c r="A29" s="23" t="s">
        <v>4173</v>
      </c>
      <c r="B29" s="23" t="s">
        <v>1721</v>
      </c>
      <c r="C29" s="23" t="s">
        <v>452</v>
      </c>
      <c r="D29" s="23" t="s">
        <v>4174</v>
      </c>
      <c r="E29" s="23" t="s">
        <v>4071</v>
      </c>
      <c r="F29" s="23" t="s">
        <v>4077</v>
      </c>
      <c r="G29" s="23">
        <v>42826</v>
      </c>
      <c r="H29" s="23" t="s">
        <v>11</v>
      </c>
      <c r="I29" s="23">
        <v>42935.583333333328</v>
      </c>
      <c r="J29" s="23">
        <v>42948</v>
      </c>
      <c r="K29" s="23" t="s">
        <v>4155</v>
      </c>
      <c r="L29" s="23" t="s">
        <v>1704</v>
      </c>
      <c r="M29" s="23" t="s">
        <v>1705</v>
      </c>
      <c r="N29" s="23" t="s">
        <v>1706</v>
      </c>
      <c r="O29" s="23">
        <v>16</v>
      </c>
      <c r="P29" s="23">
        <v>11</v>
      </c>
      <c r="Q29" s="23" t="s">
        <v>4136</v>
      </c>
      <c r="R29" s="23">
        <v>16</v>
      </c>
      <c r="S29" s="23" t="s">
        <v>1708</v>
      </c>
      <c r="T29" s="23" t="s">
        <v>127</v>
      </c>
      <c r="U29" s="23" t="s">
        <v>127</v>
      </c>
      <c r="V29" s="23" t="s">
        <v>1710</v>
      </c>
      <c r="W29" s="217">
        <f>IFERROR(VLOOKUP(A29,'6-开班明细表'!A:M,8,0),"")</f>
        <v>1.5</v>
      </c>
      <c r="X29" s="217">
        <f>IFERROR(VLOOKUP(A29,'6-开班明细表'!A:M,9,0),"")</f>
        <v>1</v>
      </c>
      <c r="Y29" s="217">
        <f>IFERROR(VLOOKUP(A29,'6-开班明细表'!A:M,10,0),"")</f>
        <v>0.5</v>
      </c>
      <c r="Z29">
        <f t="shared" si="1"/>
        <v>0</v>
      </c>
      <c r="AA29" t="str">
        <f t="shared" si="2"/>
        <v>黎洁瑜</v>
      </c>
      <c r="AB29" t="str">
        <f t="shared" si="3"/>
        <v>赖情佳</v>
      </c>
      <c r="AC29" t="str">
        <f t="shared" si="4"/>
        <v>STA MARIA ANTONIO III BILLONES</v>
      </c>
      <c r="AD29" t="str">
        <f t="shared" si="5"/>
        <v>STA MARIA ANTONIO III BILLONES</v>
      </c>
      <c r="AE29" t="str">
        <f t="shared" si="6"/>
        <v>赖情佳</v>
      </c>
      <c r="AF29">
        <f t="shared" si="7"/>
        <v>30</v>
      </c>
      <c r="AG29">
        <f t="shared" si="8"/>
        <v>30</v>
      </c>
      <c r="AH29" s="27">
        <f t="shared" si="9"/>
        <v>42938</v>
      </c>
      <c r="AI29" t="str">
        <f t="shared" si="0"/>
        <v>周日下午</v>
      </c>
      <c r="AJ29" t="str">
        <f t="shared" si="10"/>
        <v>P2B</v>
      </c>
      <c r="AK29" s="19" t="str">
        <f>IFERROR(IF(IFERROR(FIND("一",C29),0)&gt;0,"一对一",VLOOKUP(AJ29,班级编码!A:L,8,0)),"")</f>
        <v>小高部</v>
      </c>
      <c r="AL29" t="str">
        <f t="shared" si="11"/>
        <v>周日</v>
      </c>
      <c r="AM29" t="str">
        <f t="shared" si="12"/>
        <v>14</v>
      </c>
    </row>
    <row r="30" spans="1:43">
      <c r="A30" s="23" t="s">
        <v>4175</v>
      </c>
      <c r="B30" s="23" t="s">
        <v>1721</v>
      </c>
      <c r="C30" s="23" t="s">
        <v>452</v>
      </c>
      <c r="D30" s="23" t="s">
        <v>4152</v>
      </c>
      <c r="E30" s="23" t="s">
        <v>4071</v>
      </c>
      <c r="F30" s="23" t="s">
        <v>4077</v>
      </c>
      <c r="G30" s="23">
        <v>42826</v>
      </c>
      <c r="H30" s="23" t="s">
        <v>11</v>
      </c>
      <c r="I30" s="23">
        <v>42935.375</v>
      </c>
      <c r="J30" s="23">
        <v>42948</v>
      </c>
      <c r="K30" s="23" t="s">
        <v>4150</v>
      </c>
      <c r="L30" s="23" t="s">
        <v>1704</v>
      </c>
      <c r="M30" s="23" t="s">
        <v>1705</v>
      </c>
      <c r="N30" s="23" t="s">
        <v>1706</v>
      </c>
      <c r="O30" s="23">
        <v>16</v>
      </c>
      <c r="P30" s="23">
        <v>12</v>
      </c>
      <c r="Q30" s="23" t="s">
        <v>4133</v>
      </c>
      <c r="R30" s="23">
        <v>16</v>
      </c>
      <c r="S30" s="23" t="s">
        <v>1708</v>
      </c>
      <c r="T30" s="23" t="s">
        <v>122</v>
      </c>
      <c r="U30" s="23" t="s">
        <v>122</v>
      </c>
      <c r="V30" s="23" t="s">
        <v>1710</v>
      </c>
      <c r="W30" s="217">
        <f>IFERROR(VLOOKUP(A30,'6-开班明细表'!A:M,8,0),"")</f>
        <v>1.5</v>
      </c>
      <c r="X30" s="217">
        <f>IFERROR(VLOOKUP(A30,'6-开班明细表'!A:M,9,0),"")</f>
        <v>1</v>
      </c>
      <c r="Y30" s="217">
        <f>IFERROR(VLOOKUP(A30,'6-开班明细表'!A:M,10,0),"")</f>
        <v>0.5</v>
      </c>
      <c r="Z30">
        <f t="shared" si="1"/>
        <v>0</v>
      </c>
      <c r="AA30" t="str">
        <f t="shared" si="2"/>
        <v>萧泽秀</v>
      </c>
      <c r="AB30" t="str">
        <f t="shared" si="3"/>
        <v>赖情佳</v>
      </c>
      <c r="AC30" t="str">
        <f t="shared" si="4"/>
        <v xml:space="preserve">STA MARIA </v>
      </c>
      <c r="AD30" t="str">
        <f t="shared" si="5"/>
        <v>赖情佳</v>
      </c>
      <c r="AE30" t="str">
        <f t="shared" si="6"/>
        <v xml:space="preserve">STA MARIA </v>
      </c>
      <c r="AF30">
        <f t="shared" si="7"/>
        <v>3</v>
      </c>
      <c r="AG30">
        <f t="shared" si="8"/>
        <v>6</v>
      </c>
      <c r="AH30" s="27">
        <f t="shared" si="9"/>
        <v>42938</v>
      </c>
      <c r="AI30" t="str">
        <f t="shared" si="0"/>
        <v>周日上午</v>
      </c>
      <c r="AJ30" t="str">
        <f t="shared" si="10"/>
        <v>P3B</v>
      </c>
      <c r="AK30" s="19" t="str">
        <f>IFERROR(IF(IFERROR(FIND("一",C30),0)&gt;0,"一对一",VLOOKUP(AJ30,班级编码!A:L,8,0)),"")</f>
        <v>小高部</v>
      </c>
      <c r="AL30" t="str">
        <f t="shared" si="11"/>
        <v>周日</v>
      </c>
      <c r="AM30" t="str">
        <f t="shared" si="12"/>
        <v>09</v>
      </c>
    </row>
    <row r="31" spans="1:43">
      <c r="A31" s="23" t="s">
        <v>4176</v>
      </c>
      <c r="B31" s="23" t="s">
        <v>1721</v>
      </c>
      <c r="C31" s="23" t="s">
        <v>452</v>
      </c>
      <c r="D31" s="23" t="s">
        <v>4149</v>
      </c>
      <c r="E31" s="23" t="s">
        <v>4071</v>
      </c>
      <c r="F31" s="23" t="s">
        <v>4177</v>
      </c>
      <c r="G31" s="23">
        <v>42826</v>
      </c>
      <c r="H31" s="23" t="s">
        <v>11</v>
      </c>
      <c r="I31" s="23">
        <v>42935.375</v>
      </c>
      <c r="J31" s="23">
        <v>42948</v>
      </c>
      <c r="K31" s="23" t="s">
        <v>4150</v>
      </c>
      <c r="L31" s="23" t="s">
        <v>1704</v>
      </c>
      <c r="M31" s="23" t="s">
        <v>1705</v>
      </c>
      <c r="N31" s="23" t="s">
        <v>1706</v>
      </c>
      <c r="O31" s="23">
        <v>16</v>
      </c>
      <c r="P31" s="23">
        <v>11</v>
      </c>
      <c r="Q31" s="23" t="s">
        <v>4133</v>
      </c>
      <c r="R31" s="23">
        <v>16</v>
      </c>
      <c r="S31" s="23" t="s">
        <v>1708</v>
      </c>
      <c r="T31" s="23" t="s">
        <v>127</v>
      </c>
      <c r="U31" s="23" t="s">
        <v>127</v>
      </c>
      <c r="V31" s="23" t="s">
        <v>1710</v>
      </c>
      <c r="W31" s="217">
        <f>IFERROR(VLOOKUP(A31,'6-开班明细表'!A:M,8,0),"")</f>
        <v>1.5</v>
      </c>
      <c r="X31" s="217">
        <f>IFERROR(VLOOKUP(A31,'6-开班明细表'!A:M,9,0),"")</f>
        <v>1</v>
      </c>
      <c r="Y31" s="217">
        <f>IFERROR(VLOOKUP(A31,'6-开班明细表'!A:M,10,0),"")</f>
        <v>0.5</v>
      </c>
      <c r="Z31">
        <f t="shared" si="1"/>
        <v>0</v>
      </c>
      <c r="AA31" t="str">
        <f t="shared" si="2"/>
        <v>张佩</v>
      </c>
      <c r="AB31" t="str">
        <f t="shared" si="3"/>
        <v>覃爱怡</v>
      </c>
      <c r="AC31" t="str">
        <f t="shared" si="4"/>
        <v xml:space="preserve">STA MARIA </v>
      </c>
      <c r="AD31" t="str">
        <f t="shared" si="5"/>
        <v>覃爱怡</v>
      </c>
      <c r="AE31" t="str">
        <f t="shared" si="6"/>
        <v xml:space="preserve">STA MARIA </v>
      </c>
      <c r="AF31">
        <f t="shared" si="7"/>
        <v>3</v>
      </c>
      <c r="AG31">
        <f t="shared" si="8"/>
        <v>6</v>
      </c>
      <c r="AH31" s="27">
        <f t="shared" si="9"/>
        <v>42938</v>
      </c>
      <c r="AI31" t="str">
        <f t="shared" si="0"/>
        <v>周日上午</v>
      </c>
      <c r="AJ31" t="str">
        <f t="shared" si="10"/>
        <v>P5B</v>
      </c>
      <c r="AK31" s="19" t="str">
        <f>IFERROR(IF(IFERROR(FIND("一",C31),0)&gt;0,"一对一",VLOOKUP(AJ31,班级编码!A:L,8,0)),"")</f>
        <v>初中部</v>
      </c>
      <c r="AL31" t="str">
        <f t="shared" si="11"/>
        <v>周日</v>
      </c>
      <c r="AM31" t="str">
        <f t="shared" si="12"/>
        <v>09</v>
      </c>
    </row>
    <row r="32" spans="1:43">
      <c r="A32" s="23" t="s">
        <v>4179</v>
      </c>
      <c r="B32" s="23" t="s">
        <v>1721</v>
      </c>
      <c r="C32" s="23" t="s">
        <v>452</v>
      </c>
      <c r="D32" s="23" t="s">
        <v>4180</v>
      </c>
      <c r="E32" s="23" t="s">
        <v>4071</v>
      </c>
      <c r="F32" s="23" t="s">
        <v>4072</v>
      </c>
      <c r="G32" s="23">
        <v>42841</v>
      </c>
      <c r="H32" s="23" t="s">
        <v>11</v>
      </c>
      <c r="I32" s="23">
        <v>42935.375</v>
      </c>
      <c r="J32" s="23">
        <v>42933</v>
      </c>
      <c r="K32" s="23" t="s">
        <v>4150</v>
      </c>
      <c r="L32" s="23" t="s">
        <v>1704</v>
      </c>
      <c r="M32" s="23" t="s">
        <v>1705</v>
      </c>
      <c r="N32" s="23" t="s">
        <v>1706</v>
      </c>
      <c r="O32" s="23">
        <v>16</v>
      </c>
      <c r="P32" s="23">
        <v>12</v>
      </c>
      <c r="Q32" s="23" t="s">
        <v>4181</v>
      </c>
      <c r="R32" s="23">
        <v>16</v>
      </c>
      <c r="S32" s="23" t="s">
        <v>1708</v>
      </c>
      <c r="T32" s="23" t="s">
        <v>131</v>
      </c>
      <c r="U32" s="23" t="s">
        <v>131</v>
      </c>
      <c r="V32" s="23" t="s">
        <v>1710</v>
      </c>
      <c r="W32" s="217">
        <f>IFERROR(VLOOKUP(A32,'6-开班明细表'!A:M,8,0),"")</f>
        <v>1.5</v>
      </c>
      <c r="X32" s="217">
        <f>IFERROR(VLOOKUP(A32,'6-开班明细表'!A:M,9,0),"")</f>
        <v>1</v>
      </c>
      <c r="Y32" s="217">
        <f>IFERROR(VLOOKUP(A32,'6-开班明细表'!A:M,10,0),"")</f>
        <v>0.5</v>
      </c>
      <c r="Z32">
        <f t="shared" si="1"/>
        <v>0</v>
      </c>
      <c r="AA32" t="str">
        <f t="shared" si="2"/>
        <v>王玲</v>
      </c>
      <c r="AB32" t="str">
        <f t="shared" si="3"/>
        <v>赖情佳</v>
      </c>
      <c r="AC32" t="str">
        <f t="shared" si="4"/>
        <v xml:space="preserve">STA MARIA </v>
      </c>
      <c r="AD32" t="str">
        <f t="shared" si="5"/>
        <v>赖情佳</v>
      </c>
      <c r="AE32" t="str">
        <f t="shared" si="6"/>
        <v xml:space="preserve">STA MARIA </v>
      </c>
      <c r="AF32">
        <f t="shared" si="7"/>
        <v>3</v>
      </c>
      <c r="AG32">
        <f t="shared" si="8"/>
        <v>6</v>
      </c>
      <c r="AH32" s="27">
        <f t="shared" si="9"/>
        <v>42953</v>
      </c>
      <c r="AI32" t="str">
        <f t="shared" si="0"/>
        <v>周日上午</v>
      </c>
      <c r="AJ32" t="str">
        <f t="shared" si="10"/>
        <v>P03</v>
      </c>
      <c r="AK32" s="19" t="str">
        <f>IFERROR(IF(IFERROR(FIND("一",C32),0)&gt;0,"一对一",VLOOKUP(AJ32,班级编码!A:L,8,0)),"")</f>
        <v>小初部</v>
      </c>
      <c r="AL32" t="str">
        <f t="shared" si="11"/>
        <v>周日</v>
      </c>
      <c r="AM32" t="str">
        <f t="shared" si="12"/>
        <v>09</v>
      </c>
    </row>
    <row r="33" spans="1:39" hidden="1">
      <c r="A33" s="23" t="s">
        <v>4182</v>
      </c>
      <c r="B33" s="23" t="s">
        <v>1721</v>
      </c>
      <c r="C33" s="23" t="s">
        <v>1189</v>
      </c>
      <c r="D33" s="23" t="s">
        <v>4183</v>
      </c>
      <c r="E33" s="23" t="s">
        <v>4071</v>
      </c>
      <c r="F33" s="23" t="s">
        <v>4088</v>
      </c>
      <c r="G33" s="23">
        <v>42858</v>
      </c>
      <c r="H33" s="23" t="s">
        <v>11</v>
      </c>
      <c r="I33" s="23">
        <v>42935.645833333328</v>
      </c>
      <c r="J33" s="23">
        <v>42982</v>
      </c>
      <c r="K33" s="23" t="s">
        <v>4184</v>
      </c>
      <c r="L33" s="23" t="s">
        <v>1704</v>
      </c>
      <c r="M33" s="23" t="s">
        <v>1705</v>
      </c>
      <c r="N33" s="23" t="s">
        <v>1706</v>
      </c>
      <c r="O33" s="23">
        <v>16</v>
      </c>
      <c r="P33" s="23">
        <v>11</v>
      </c>
      <c r="Q33" s="23" t="s">
        <v>4136</v>
      </c>
      <c r="R33" s="23">
        <v>16</v>
      </c>
      <c r="S33" s="23" t="s">
        <v>1708</v>
      </c>
      <c r="T33" s="23" t="s">
        <v>121</v>
      </c>
      <c r="U33" s="23" t="s">
        <v>121</v>
      </c>
      <c r="V33" s="23" t="s">
        <v>1710</v>
      </c>
      <c r="W33" s="217">
        <f>IFERROR(VLOOKUP(A33,'6-开班明细表'!A:M,8,0),"")</f>
        <v>1.5</v>
      </c>
      <c r="X33" s="217">
        <f>IFERROR(VLOOKUP(A33,'6-开班明细表'!A:M,9,0),"")</f>
        <v>1</v>
      </c>
      <c r="Y33" s="217">
        <f>IFERROR(VLOOKUP(A33,'6-开班明细表'!A:M,10,0),"")</f>
        <v>0.5</v>
      </c>
      <c r="Z33">
        <f t="shared" si="1"/>
        <v>0</v>
      </c>
      <c r="AA33" t="str">
        <f t="shared" si="2"/>
        <v>萧泽秀</v>
      </c>
      <c r="AB33" t="str">
        <f t="shared" si="3"/>
        <v>黎洁瑜</v>
      </c>
      <c r="AC33" t="str">
        <f t="shared" si="4"/>
        <v>YoYO</v>
      </c>
      <c r="AD33" t="str">
        <f t="shared" si="5"/>
        <v>YoYO</v>
      </c>
      <c r="AE33" t="str">
        <f t="shared" si="6"/>
        <v>黎洁瑜</v>
      </c>
      <c r="AF33">
        <f t="shared" si="7"/>
        <v>4</v>
      </c>
      <c r="AG33">
        <f t="shared" si="8"/>
        <v>4</v>
      </c>
      <c r="AH33" s="27">
        <f t="shared" si="9"/>
        <v>42970</v>
      </c>
      <c r="AI33" t="str">
        <f t="shared" si="0"/>
        <v>周三下午</v>
      </c>
      <c r="AJ33" t="str">
        <f t="shared" si="10"/>
        <v>P02</v>
      </c>
      <c r="AK33" s="19" t="str">
        <f>IFERROR(IF(IFERROR(FIND("一",C33),0)&gt;0,"一对一",VLOOKUP(AJ33,班级编码!A:L,8,0)),"")</f>
        <v>小初部</v>
      </c>
      <c r="AL33" t="str">
        <f t="shared" si="11"/>
        <v>周三</v>
      </c>
      <c r="AM33" t="str">
        <f t="shared" si="12"/>
        <v>15</v>
      </c>
    </row>
    <row r="34" spans="1:39">
      <c r="A34" s="23" t="s">
        <v>4185</v>
      </c>
      <c r="B34" s="23" t="s">
        <v>1721</v>
      </c>
      <c r="C34" s="23" t="s">
        <v>452</v>
      </c>
      <c r="D34" s="23" t="s">
        <v>5333</v>
      </c>
      <c r="E34" s="23" t="s">
        <v>4071</v>
      </c>
      <c r="F34" s="23" t="s">
        <v>4117</v>
      </c>
      <c r="G34" s="23">
        <v>42861</v>
      </c>
      <c r="H34" s="23" t="s">
        <v>11</v>
      </c>
      <c r="I34" s="23">
        <v>42934.375</v>
      </c>
      <c r="J34" s="23">
        <v>42953</v>
      </c>
      <c r="K34" s="23" t="s">
        <v>4132</v>
      </c>
      <c r="L34" s="23" t="s">
        <v>1704</v>
      </c>
      <c r="M34" s="23" t="s">
        <v>1705</v>
      </c>
      <c r="N34" s="23" t="s">
        <v>1706</v>
      </c>
      <c r="O34" s="23">
        <v>16</v>
      </c>
      <c r="P34" s="23">
        <v>11</v>
      </c>
      <c r="Q34" s="23" t="s">
        <v>4136</v>
      </c>
      <c r="R34" s="23">
        <v>16</v>
      </c>
      <c r="S34" s="23" t="s">
        <v>1708</v>
      </c>
      <c r="T34" s="23" t="s">
        <v>121</v>
      </c>
      <c r="U34" s="23" t="s">
        <v>121</v>
      </c>
      <c r="V34" s="23" t="s">
        <v>1710</v>
      </c>
      <c r="W34" s="217">
        <f>IFERROR(VLOOKUP(A34,'6-开班明细表'!A:M,8,0),"")</f>
        <v>1.5</v>
      </c>
      <c r="X34" s="217">
        <f>IFERROR(VLOOKUP(A34,'6-开班明细表'!A:M,9,0),"")</f>
        <v>1</v>
      </c>
      <c r="Y34" s="217">
        <f>IFERROR(VLOOKUP(A34,'6-开班明细表'!A:M,10,0),"")</f>
        <v>0.5</v>
      </c>
      <c r="Z34">
        <f t="shared" si="1"/>
        <v>0</v>
      </c>
      <c r="AA34" t="str">
        <f t="shared" si="2"/>
        <v>赖情佳</v>
      </c>
      <c r="AB34" t="str">
        <f t="shared" si="3"/>
        <v>易青梅</v>
      </c>
      <c r="AC34" t="str">
        <f t="shared" si="4"/>
        <v>YoYO</v>
      </c>
      <c r="AD34" t="str">
        <f t="shared" si="5"/>
        <v>易青梅</v>
      </c>
      <c r="AE34" t="str">
        <f t="shared" si="6"/>
        <v>YoYO</v>
      </c>
      <c r="AF34">
        <f t="shared" si="7"/>
        <v>3</v>
      </c>
      <c r="AG34">
        <f t="shared" si="8"/>
        <v>6</v>
      </c>
      <c r="AH34" s="27">
        <f t="shared" si="9"/>
        <v>42973</v>
      </c>
      <c r="AI34" t="str">
        <f t="shared" ref="AI34:AI65" si="13">IF(IFERROR(FIND("一",C34),0)&gt;0,"一对一",IFERROR(AL34&amp;VLOOKUP(AM34,AP:AQ,2),""))</f>
        <v>周六上午</v>
      </c>
      <c r="AJ34" t="str">
        <f t="shared" si="10"/>
        <v>P01</v>
      </c>
      <c r="AK34" s="19" t="str">
        <f>IFERROR(IF(IFERROR(FIND("一",C34),0)&gt;0,"一对一",VLOOKUP(AJ34,班级编码!A:L,8,0)),"")</f>
        <v>小初部</v>
      </c>
      <c r="AL34" t="str">
        <f t="shared" si="11"/>
        <v>周六</v>
      </c>
      <c r="AM34" t="str">
        <f t="shared" si="12"/>
        <v>09</v>
      </c>
    </row>
    <row r="35" spans="1:39" hidden="1">
      <c r="A35" s="23" t="s">
        <v>4186</v>
      </c>
      <c r="B35" s="23" t="s">
        <v>1721</v>
      </c>
      <c r="C35" s="23" t="s">
        <v>1189</v>
      </c>
      <c r="D35" s="23" t="s">
        <v>4187</v>
      </c>
      <c r="E35" s="23" t="s">
        <v>4071</v>
      </c>
      <c r="F35" s="23" t="s">
        <v>4100</v>
      </c>
      <c r="G35" s="23">
        <v>42872</v>
      </c>
      <c r="H35" s="23" t="s">
        <v>11</v>
      </c>
      <c r="I35" s="23">
        <v>42921.666666666664</v>
      </c>
      <c r="J35" s="23">
        <v>42996</v>
      </c>
      <c r="K35" s="23" t="s">
        <v>4188</v>
      </c>
      <c r="L35" s="23" t="s">
        <v>1704</v>
      </c>
      <c r="M35" s="23" t="s">
        <v>1705</v>
      </c>
      <c r="N35" s="23" t="s">
        <v>1706</v>
      </c>
      <c r="O35" s="23">
        <v>14</v>
      </c>
      <c r="P35" s="23">
        <v>5</v>
      </c>
      <c r="Q35" s="23" t="s">
        <v>4189</v>
      </c>
      <c r="R35" s="23">
        <v>16</v>
      </c>
      <c r="S35" s="23" t="s">
        <v>1708</v>
      </c>
      <c r="T35" s="23" t="s">
        <v>1688</v>
      </c>
      <c r="U35" s="23" t="s">
        <v>1688</v>
      </c>
      <c r="V35" s="23" t="s">
        <v>1710</v>
      </c>
      <c r="W35" s="217">
        <f>IFERROR(VLOOKUP(A35,'6-开班明细表'!A:M,8,0),"")</f>
        <v>1.5</v>
      </c>
      <c r="X35" s="217">
        <f>IFERROR(VLOOKUP(A35,'6-开班明细表'!A:M,9,0),"")</f>
        <v>1</v>
      </c>
      <c r="Y35" s="217">
        <f>IFERROR(VLOOKUP(A35,'6-开班明细表'!A:M,10,0),"")</f>
        <v>0.5</v>
      </c>
      <c r="Z35">
        <f t="shared" si="1"/>
        <v>0</v>
      </c>
      <c r="AA35" t="str">
        <f t="shared" si="2"/>
        <v>张佩</v>
      </c>
      <c r="AB35" t="str">
        <f t="shared" si="3"/>
        <v>赖情佳</v>
      </c>
      <c r="AC35" t="str">
        <f t="shared" si="4"/>
        <v>YoYO</v>
      </c>
      <c r="AD35" t="str">
        <f t="shared" si="5"/>
        <v>YoYO</v>
      </c>
      <c r="AE35" t="str">
        <f t="shared" si="6"/>
        <v>赖情佳</v>
      </c>
      <c r="AF35">
        <f t="shared" si="7"/>
        <v>4</v>
      </c>
      <c r="AG35">
        <f t="shared" si="8"/>
        <v>4</v>
      </c>
      <c r="AH35" s="27">
        <f t="shared" si="9"/>
        <v>42984</v>
      </c>
      <c r="AI35" t="str">
        <f t="shared" si="13"/>
        <v>周三下午</v>
      </c>
      <c r="AJ35" t="str">
        <f t="shared" si="10"/>
        <v>P5B</v>
      </c>
      <c r="AK35" s="19" t="str">
        <f>IFERROR(IF(IFERROR(FIND("一",C35),0)&gt;0,"一对一",VLOOKUP(AJ35,班级编码!A:L,8,0)),"")</f>
        <v>初中部</v>
      </c>
      <c r="AL35" t="str">
        <f t="shared" si="11"/>
        <v>周三</v>
      </c>
      <c r="AM35" t="str">
        <f t="shared" si="12"/>
        <v>16</v>
      </c>
    </row>
    <row r="36" spans="1:39">
      <c r="A36" s="23" t="s">
        <v>4190</v>
      </c>
      <c r="B36" s="23" t="s">
        <v>1721</v>
      </c>
      <c r="C36" s="23" t="s">
        <v>452</v>
      </c>
      <c r="D36" s="23" t="s">
        <v>4135</v>
      </c>
      <c r="E36" s="23" t="s">
        <v>4071</v>
      </c>
      <c r="F36" s="23" t="s">
        <v>4088</v>
      </c>
      <c r="G36" s="23">
        <v>42876</v>
      </c>
      <c r="H36" s="23" t="s">
        <v>11</v>
      </c>
      <c r="I36" s="23">
        <v>42935.583333333328</v>
      </c>
      <c r="J36" s="23">
        <v>43006</v>
      </c>
      <c r="K36" s="23" t="s">
        <v>4155</v>
      </c>
      <c r="L36" s="23" t="s">
        <v>1704</v>
      </c>
      <c r="M36" s="23" t="s">
        <v>1705</v>
      </c>
      <c r="N36" s="23" t="s">
        <v>1706</v>
      </c>
      <c r="O36" s="23">
        <v>16</v>
      </c>
      <c r="P36" s="23">
        <v>5</v>
      </c>
      <c r="Q36" s="23" t="s">
        <v>4082</v>
      </c>
      <c r="R36" s="23">
        <v>16</v>
      </c>
      <c r="S36" s="23" t="s">
        <v>1708</v>
      </c>
      <c r="T36" s="23" t="s">
        <v>119</v>
      </c>
      <c r="U36" s="23" t="s">
        <v>119</v>
      </c>
      <c r="V36" s="23" t="s">
        <v>1710</v>
      </c>
      <c r="W36" s="217">
        <f>IFERROR(VLOOKUP(A36,'6-开班明细表'!A:M,8,0),"")</f>
        <v>1.5</v>
      </c>
      <c r="X36" s="217">
        <f>IFERROR(VLOOKUP(A36,'6-开班明细表'!A:M,9,0),"")</f>
        <v>1</v>
      </c>
      <c r="Y36" s="217">
        <f>IFERROR(VLOOKUP(A36,'6-开班明细表'!A:M,10,0),"")</f>
        <v>0.5</v>
      </c>
      <c r="Z36">
        <f t="shared" si="1"/>
        <v>0</v>
      </c>
      <c r="AA36" t="str">
        <f t="shared" si="2"/>
        <v>赖情佳</v>
      </c>
      <c r="AB36" t="str">
        <f t="shared" si="3"/>
        <v>覃爱怡</v>
      </c>
      <c r="AC36" t="str">
        <f t="shared" si="4"/>
        <v xml:space="preserve">STA MARIA </v>
      </c>
      <c r="AD36" t="str">
        <f t="shared" si="5"/>
        <v>覃爱怡</v>
      </c>
      <c r="AE36" t="str">
        <f t="shared" si="6"/>
        <v xml:space="preserve">STA MARIA </v>
      </c>
      <c r="AF36">
        <f t="shared" si="7"/>
        <v>3</v>
      </c>
      <c r="AG36">
        <f t="shared" si="8"/>
        <v>6</v>
      </c>
      <c r="AH36" s="27">
        <f t="shared" si="9"/>
        <v>42988</v>
      </c>
      <c r="AI36" t="str">
        <f t="shared" si="13"/>
        <v>周日下午</v>
      </c>
      <c r="AJ36" t="str">
        <f t="shared" si="10"/>
        <v>P02</v>
      </c>
      <c r="AK36" s="19" t="str">
        <f>IFERROR(IF(IFERROR(FIND("一",C36),0)&gt;0,"一对一",VLOOKUP(AJ36,班级编码!A:L,8,0)),"")</f>
        <v>小初部</v>
      </c>
      <c r="AL36" t="str">
        <f t="shared" si="11"/>
        <v>周日</v>
      </c>
      <c r="AM36" t="str">
        <f t="shared" si="12"/>
        <v>14</v>
      </c>
    </row>
    <row r="37" spans="1:39" hidden="1">
      <c r="A37" s="23" t="s">
        <v>4191</v>
      </c>
      <c r="B37" s="23" t="s">
        <v>1721</v>
      </c>
      <c r="C37" s="23" t="s">
        <v>464</v>
      </c>
      <c r="D37" s="23" t="s">
        <v>4192</v>
      </c>
      <c r="E37" s="23" t="s">
        <v>4071</v>
      </c>
      <c r="F37" s="23" t="s">
        <v>4088</v>
      </c>
      <c r="G37" s="23">
        <v>42876</v>
      </c>
      <c r="H37" s="23" t="s">
        <v>11</v>
      </c>
      <c r="I37" s="23">
        <v>42932.416666666664</v>
      </c>
      <c r="J37" s="23">
        <v>43060</v>
      </c>
      <c r="K37" s="23" t="s">
        <v>4193</v>
      </c>
      <c r="L37" s="23" t="s">
        <v>4090</v>
      </c>
      <c r="M37" s="23" t="s">
        <v>4091</v>
      </c>
      <c r="N37" s="23" t="s">
        <v>1706</v>
      </c>
      <c r="O37" s="23">
        <v>16</v>
      </c>
      <c r="P37" s="23">
        <v>7</v>
      </c>
      <c r="Q37" s="23" t="s">
        <v>4153</v>
      </c>
      <c r="R37" s="23">
        <v>21</v>
      </c>
      <c r="S37" s="23" t="s">
        <v>1708</v>
      </c>
      <c r="T37" s="23" t="s">
        <v>1838</v>
      </c>
      <c r="U37" s="23" t="s">
        <v>1838</v>
      </c>
      <c r="V37" s="23" t="s">
        <v>1710</v>
      </c>
      <c r="W37" s="217">
        <f>IFERROR(VLOOKUP(A37,'6-开班明细表'!A:M,8,0),"")</f>
        <v>1.1299999999999999</v>
      </c>
      <c r="X37" s="217">
        <f>IFERROR(VLOOKUP(A37,'6-开班明细表'!A:M,9,0),"")</f>
        <v>0</v>
      </c>
      <c r="Y37" s="217">
        <f>IFERROR(VLOOKUP(A37,'6-开班明细表'!A:M,10,0),"")</f>
        <v>0.38</v>
      </c>
      <c r="Z37">
        <f t="shared" si="1"/>
        <v>9.9999999999997868E-3</v>
      </c>
      <c r="AA37" t="str">
        <f t="shared" si="2"/>
        <v>覃爱怡</v>
      </c>
      <c r="AB37" t="str">
        <f t="shared" si="3"/>
        <v/>
      </c>
      <c r="AC37" t="str">
        <f t="shared" si="4"/>
        <v>STA MARIA ANTONIO II</v>
      </c>
      <c r="AD37" t="str">
        <f t="shared" si="5"/>
        <v>STA MARIA ANTONIO II</v>
      </c>
      <c r="AE37" t="str">
        <f t="shared" si="6"/>
        <v/>
      </c>
      <c r="AF37">
        <f t="shared" si="7"/>
        <v>20</v>
      </c>
      <c r="AG37">
        <f t="shared" si="8"/>
        <v>20</v>
      </c>
      <c r="AH37" s="27">
        <f t="shared" si="9"/>
        <v>43023</v>
      </c>
      <c r="AI37" t="str">
        <f t="shared" si="13"/>
        <v>周日上午</v>
      </c>
      <c r="AJ37" t="str">
        <f t="shared" si="10"/>
        <v>K03</v>
      </c>
      <c r="AK37" s="19" t="str">
        <f>IFERROR(IF(IFERROR(FIND("一",C37),0)&gt;0,"一对一",VLOOKUP(AJ37,班级编码!A:L,8,0)),"")</f>
        <v>幼儿部</v>
      </c>
      <c r="AL37" t="str">
        <f t="shared" si="11"/>
        <v>周日</v>
      </c>
      <c r="AM37" t="str">
        <f t="shared" si="12"/>
        <v>10</v>
      </c>
    </row>
    <row r="38" spans="1:39" hidden="1">
      <c r="A38" s="23" t="s">
        <v>4194</v>
      </c>
      <c r="B38" s="23" t="s">
        <v>1721</v>
      </c>
      <c r="C38" s="23" t="s">
        <v>459</v>
      </c>
      <c r="D38" s="23" t="s">
        <v>4195</v>
      </c>
      <c r="E38" s="23" t="s">
        <v>4071</v>
      </c>
      <c r="F38" s="23" t="s">
        <v>4088</v>
      </c>
      <c r="G38" s="23">
        <v>42880</v>
      </c>
      <c r="H38" s="23" t="s">
        <v>11</v>
      </c>
      <c r="I38" s="23">
        <v>42936.791666666664</v>
      </c>
      <c r="J38" s="23">
        <v>43034</v>
      </c>
      <c r="K38" s="23" t="s">
        <v>4196</v>
      </c>
      <c r="L38" s="23" t="s">
        <v>4090</v>
      </c>
      <c r="M38" s="23" t="s">
        <v>4091</v>
      </c>
      <c r="N38" s="23" t="s">
        <v>1706</v>
      </c>
      <c r="O38" s="23">
        <v>16</v>
      </c>
      <c r="P38" s="23">
        <v>9</v>
      </c>
      <c r="Q38" s="23" t="s">
        <v>4078</v>
      </c>
      <c r="R38" s="23">
        <v>21</v>
      </c>
      <c r="S38" s="23" t="s">
        <v>1708</v>
      </c>
      <c r="T38" s="23" t="s">
        <v>1838</v>
      </c>
      <c r="U38" s="23" t="s">
        <v>1838</v>
      </c>
      <c r="V38" s="23" t="s">
        <v>1710</v>
      </c>
      <c r="W38" s="217">
        <f>IFERROR(VLOOKUP(A38,'6-开班明细表'!A:M,8,0),"")</f>
        <v>1.1299999999999999</v>
      </c>
      <c r="X38" s="217">
        <f>IFERROR(VLOOKUP(A38,'6-开班明细表'!A:M,9,0),"")</f>
        <v>0.38</v>
      </c>
      <c r="Y38" s="217" t="str">
        <f>IFERROR(VLOOKUP(A38,'6-开班明细表'!A:M,10,0),"")</f>
        <v/>
      </c>
      <c r="Z38">
        <f t="shared" si="1"/>
        <v>9.9999999999997868E-3</v>
      </c>
      <c r="AA38" t="str">
        <f t="shared" si="2"/>
        <v>覃爱怡</v>
      </c>
      <c r="AB38" t="str">
        <f t="shared" si="3"/>
        <v/>
      </c>
      <c r="AC38" t="str">
        <f t="shared" si="4"/>
        <v>Marry</v>
      </c>
      <c r="AD38" t="str">
        <f t="shared" si="5"/>
        <v>Marry</v>
      </c>
      <c r="AE38" t="str">
        <f t="shared" si="6"/>
        <v/>
      </c>
      <c r="AF38">
        <f t="shared" si="7"/>
        <v>5</v>
      </c>
      <c r="AG38">
        <f t="shared" si="8"/>
        <v>5</v>
      </c>
      <c r="AH38" s="27">
        <f t="shared" si="9"/>
        <v>43027</v>
      </c>
      <c r="AI38" t="str">
        <f t="shared" si="13"/>
        <v>周四晚上</v>
      </c>
      <c r="AJ38" t="str">
        <f t="shared" si="10"/>
        <v>K01</v>
      </c>
      <c r="AK38" s="19" t="str">
        <f>IFERROR(IF(IFERROR(FIND("一",C38),0)&gt;0,"一对一",VLOOKUP(AJ38,班级编码!A:L,8,0)),"")</f>
        <v>幼儿部</v>
      </c>
      <c r="AL38" t="str">
        <f t="shared" si="11"/>
        <v>周四</v>
      </c>
      <c r="AM38" t="str">
        <f t="shared" si="12"/>
        <v>19</v>
      </c>
    </row>
    <row r="39" spans="1:39" hidden="1">
      <c r="A39" s="23" t="s">
        <v>4197</v>
      </c>
      <c r="B39" s="23" t="s">
        <v>1721</v>
      </c>
      <c r="C39" s="23" t="s">
        <v>1189</v>
      </c>
      <c r="D39" s="23" t="s">
        <v>4198</v>
      </c>
      <c r="E39" s="23" t="s">
        <v>4071</v>
      </c>
      <c r="F39" s="23" t="s">
        <v>4072</v>
      </c>
      <c r="G39" s="23">
        <v>42893</v>
      </c>
      <c r="H39" s="23" t="s">
        <v>11</v>
      </c>
      <c r="I39" s="23">
        <v>42937.375</v>
      </c>
      <c r="J39" s="23">
        <v>42985</v>
      </c>
      <c r="K39" s="23" t="s">
        <v>4184</v>
      </c>
      <c r="L39" s="23" t="s">
        <v>1704</v>
      </c>
      <c r="M39" s="23" t="s">
        <v>1705</v>
      </c>
      <c r="N39" s="23" t="s">
        <v>1706</v>
      </c>
      <c r="O39" s="23">
        <v>16</v>
      </c>
      <c r="P39" s="23">
        <v>12</v>
      </c>
      <c r="Q39" s="23" t="s">
        <v>4133</v>
      </c>
      <c r="R39" s="23">
        <v>16</v>
      </c>
      <c r="S39" s="23" t="s">
        <v>1708</v>
      </c>
      <c r="T39" s="23" t="s">
        <v>130</v>
      </c>
      <c r="U39" s="23" t="s">
        <v>130</v>
      </c>
      <c r="V39" s="23" t="s">
        <v>1710</v>
      </c>
      <c r="W39" s="217">
        <f>IFERROR(VLOOKUP(A39,'6-开班明细表'!A:M,8,0),"")</f>
        <v>1.5</v>
      </c>
      <c r="X39" s="217">
        <f>IFERROR(VLOOKUP(A39,'6-开班明细表'!A:M,9,0),"")</f>
        <v>1</v>
      </c>
      <c r="Y39" s="217">
        <f>IFERROR(VLOOKUP(A39,'6-开班明细表'!A:M,10,0),"")</f>
        <v>0.5</v>
      </c>
      <c r="Z39">
        <f t="shared" si="1"/>
        <v>0</v>
      </c>
      <c r="AA39" t="str">
        <f t="shared" si="2"/>
        <v>黎洁瑜</v>
      </c>
      <c r="AB39" t="str">
        <f t="shared" si="3"/>
        <v>萧泽秀</v>
      </c>
      <c r="AC39" t="str">
        <f t="shared" si="4"/>
        <v>YoYO</v>
      </c>
      <c r="AD39" t="str">
        <f t="shared" si="5"/>
        <v>萧泽秀</v>
      </c>
      <c r="AE39" t="str">
        <f t="shared" si="6"/>
        <v>YoYO</v>
      </c>
      <c r="AF39">
        <f t="shared" si="7"/>
        <v>3</v>
      </c>
      <c r="AG39">
        <f t="shared" si="8"/>
        <v>6</v>
      </c>
      <c r="AH39" s="27">
        <f t="shared" si="9"/>
        <v>43005</v>
      </c>
      <c r="AI39" t="str">
        <f t="shared" si="13"/>
        <v>周三下午</v>
      </c>
      <c r="AJ39" t="str">
        <f t="shared" si="10"/>
        <v>P03</v>
      </c>
      <c r="AK39" s="19" t="str">
        <f>IFERROR(IF(IFERROR(FIND("一",C39),0)&gt;0,"一对一",VLOOKUP(AJ39,班级编码!A:L,8,0)),"")</f>
        <v>小初部</v>
      </c>
      <c r="AL39" t="str">
        <f t="shared" si="11"/>
        <v>周三</v>
      </c>
      <c r="AM39" t="str">
        <f t="shared" si="12"/>
        <v>15</v>
      </c>
    </row>
    <row r="40" spans="1:39" hidden="1">
      <c r="A40" s="23" t="s">
        <v>4199</v>
      </c>
      <c r="B40" s="23" t="s">
        <v>1721</v>
      </c>
      <c r="C40" s="23" t="s">
        <v>1189</v>
      </c>
      <c r="D40" s="23" t="s">
        <v>4200</v>
      </c>
      <c r="E40" s="23" t="s">
        <v>4071</v>
      </c>
      <c r="F40" s="23" t="s">
        <v>4077</v>
      </c>
      <c r="G40" s="23">
        <v>42893</v>
      </c>
      <c r="H40" s="23" t="s">
        <v>11</v>
      </c>
      <c r="I40" s="23">
        <v>42932.583333333328</v>
      </c>
      <c r="J40" s="23">
        <v>42985</v>
      </c>
      <c r="K40" s="23" t="s">
        <v>4184</v>
      </c>
      <c r="L40" s="23" t="s">
        <v>1704</v>
      </c>
      <c r="M40" s="23" t="s">
        <v>1705</v>
      </c>
      <c r="N40" s="23" t="s">
        <v>1706</v>
      </c>
      <c r="O40" s="23">
        <v>16</v>
      </c>
      <c r="P40" s="23">
        <v>4</v>
      </c>
      <c r="Q40" s="23" t="s">
        <v>4201</v>
      </c>
      <c r="R40" s="23">
        <v>16</v>
      </c>
      <c r="S40" s="23" t="s">
        <v>1708</v>
      </c>
      <c r="T40" s="23" t="s">
        <v>117</v>
      </c>
      <c r="U40" s="23" t="s">
        <v>117</v>
      </c>
      <c r="V40" s="23" t="s">
        <v>1710</v>
      </c>
      <c r="W40" s="217">
        <f>IFERROR(VLOOKUP(A40,'6-开班明细表'!A:M,8,0),"")</f>
        <v>1.5</v>
      </c>
      <c r="X40" s="217">
        <f>IFERROR(VLOOKUP(A40,'6-开班明细表'!A:M,9,0),"")</f>
        <v>1</v>
      </c>
      <c r="Y40" s="217">
        <f>IFERROR(VLOOKUP(A40,'6-开班明细表'!A:M,10,0),"")</f>
        <v>0.5</v>
      </c>
      <c r="Z40">
        <f t="shared" si="1"/>
        <v>0</v>
      </c>
      <c r="AA40" t="str">
        <f t="shared" si="2"/>
        <v>易青梅</v>
      </c>
      <c r="AB40" t="str">
        <f t="shared" si="3"/>
        <v>覃爱怡</v>
      </c>
      <c r="AC40" t="str">
        <f t="shared" si="4"/>
        <v xml:space="preserve">STA MARIA </v>
      </c>
      <c r="AD40" t="str">
        <f t="shared" si="5"/>
        <v>覃爱怡</v>
      </c>
      <c r="AE40" t="str">
        <f t="shared" si="6"/>
        <v xml:space="preserve">STA MARIA </v>
      </c>
      <c r="AF40">
        <f t="shared" si="7"/>
        <v>3</v>
      </c>
      <c r="AG40">
        <f t="shared" si="8"/>
        <v>6</v>
      </c>
      <c r="AH40" s="27">
        <f t="shared" si="9"/>
        <v>43005</v>
      </c>
      <c r="AI40" t="str">
        <f t="shared" si="13"/>
        <v>周三下午</v>
      </c>
      <c r="AJ40" t="str">
        <f t="shared" si="10"/>
        <v>P01</v>
      </c>
      <c r="AK40" s="19" t="str">
        <f>IFERROR(IF(IFERROR(FIND("一",C40),0)&gt;0,"一对一",VLOOKUP(AJ40,班级编码!A:L,8,0)),"")</f>
        <v>小初部</v>
      </c>
      <c r="AL40" t="str">
        <f t="shared" si="11"/>
        <v>周三</v>
      </c>
      <c r="AM40" t="str">
        <f t="shared" si="12"/>
        <v>15</v>
      </c>
    </row>
    <row r="41" spans="1:39" hidden="1">
      <c r="A41" s="23" t="s">
        <v>4202</v>
      </c>
      <c r="B41" s="23" t="s">
        <v>1721</v>
      </c>
      <c r="C41" s="23" t="s">
        <v>459</v>
      </c>
      <c r="D41" s="23" t="s">
        <v>4203</v>
      </c>
      <c r="E41" s="23" t="s">
        <v>4071</v>
      </c>
      <c r="F41" s="23" t="s">
        <v>4117</v>
      </c>
      <c r="G41" s="23">
        <v>42888</v>
      </c>
      <c r="H41" s="23" t="s">
        <v>11</v>
      </c>
      <c r="I41" s="23">
        <v>42937.729166666664</v>
      </c>
      <c r="J41" s="23">
        <v>43041</v>
      </c>
      <c r="K41" s="23" t="s">
        <v>4204</v>
      </c>
      <c r="L41" s="23" t="s">
        <v>4090</v>
      </c>
      <c r="M41" s="23" t="s">
        <v>4091</v>
      </c>
      <c r="N41" s="23" t="s">
        <v>1706</v>
      </c>
      <c r="O41" s="23">
        <v>16</v>
      </c>
      <c r="P41" s="23">
        <v>10</v>
      </c>
      <c r="Q41" s="23" t="s">
        <v>4178</v>
      </c>
      <c r="R41" s="23">
        <v>21</v>
      </c>
      <c r="S41" s="23" t="s">
        <v>1708</v>
      </c>
      <c r="T41" s="23" t="s">
        <v>1688</v>
      </c>
      <c r="U41" s="23" t="s">
        <v>1688</v>
      </c>
      <c r="V41" s="23" t="s">
        <v>1710</v>
      </c>
      <c r="W41" s="217">
        <f>IFERROR(VLOOKUP(A41,'6-开班明细表'!A:M,8,0),"")</f>
        <v>1.1299999999999999</v>
      </c>
      <c r="X41" s="217">
        <f>IFERROR(VLOOKUP(A41,'6-开班明细表'!A:M,9,0),"")</f>
        <v>0</v>
      </c>
      <c r="Y41" s="217">
        <f>IFERROR(VLOOKUP(A41,'6-开班明细表'!A:M,10,0),"")</f>
        <v>0.38</v>
      </c>
      <c r="Z41">
        <f t="shared" si="1"/>
        <v>9.9999999999997868E-3</v>
      </c>
      <c r="AA41" t="str">
        <f t="shared" si="2"/>
        <v>易青梅</v>
      </c>
      <c r="AB41" t="str">
        <f t="shared" si="3"/>
        <v/>
      </c>
      <c r="AC41" t="str">
        <f t="shared" si="4"/>
        <v>STA MARIA ANTONIO II</v>
      </c>
      <c r="AD41" t="str">
        <f t="shared" si="5"/>
        <v>STA MARIA ANTONIO II</v>
      </c>
      <c r="AE41" t="str">
        <f t="shared" si="6"/>
        <v/>
      </c>
      <c r="AF41">
        <f t="shared" si="7"/>
        <v>20</v>
      </c>
      <c r="AG41">
        <f t="shared" si="8"/>
        <v>20</v>
      </c>
      <c r="AH41" s="27">
        <f t="shared" si="9"/>
        <v>43035</v>
      </c>
      <c r="AI41" t="str">
        <f t="shared" si="13"/>
        <v>周五下午</v>
      </c>
      <c r="AJ41" t="str">
        <f t="shared" si="10"/>
        <v>K03</v>
      </c>
      <c r="AK41" s="19" t="str">
        <f>IFERROR(IF(IFERROR(FIND("一",C41),0)&gt;0,"一对一",VLOOKUP(AJ41,班级编码!A:L,8,0)),"")</f>
        <v>幼儿部</v>
      </c>
      <c r="AL41" t="str">
        <f t="shared" si="11"/>
        <v>周五</v>
      </c>
      <c r="AM41" t="str">
        <f t="shared" si="12"/>
        <v>17</v>
      </c>
    </row>
    <row r="42" spans="1:39" hidden="1">
      <c r="A42" s="23" t="s">
        <v>4205</v>
      </c>
      <c r="B42" s="23" t="s">
        <v>1721</v>
      </c>
      <c r="C42" s="23" t="s">
        <v>459</v>
      </c>
      <c r="D42" s="23" t="s">
        <v>4192</v>
      </c>
      <c r="E42" s="23" t="s">
        <v>4071</v>
      </c>
      <c r="F42" s="23" t="s">
        <v>4088</v>
      </c>
      <c r="G42" s="23">
        <v>42888</v>
      </c>
      <c r="H42" s="23" t="s">
        <v>11</v>
      </c>
      <c r="I42" s="23">
        <v>42937.75</v>
      </c>
      <c r="J42" s="23">
        <v>43009</v>
      </c>
      <c r="K42" s="23" t="s">
        <v>4206</v>
      </c>
      <c r="L42" s="23" t="s">
        <v>4090</v>
      </c>
      <c r="M42" s="23" t="s">
        <v>4091</v>
      </c>
      <c r="N42" s="23" t="s">
        <v>1706</v>
      </c>
      <c r="O42" s="23">
        <v>16</v>
      </c>
      <c r="P42" s="23">
        <v>7</v>
      </c>
      <c r="Q42" s="23" t="s">
        <v>4153</v>
      </c>
      <c r="R42" s="23">
        <v>21</v>
      </c>
      <c r="S42" s="23" t="s">
        <v>1708</v>
      </c>
      <c r="T42" s="23" t="s">
        <v>1688</v>
      </c>
      <c r="U42" s="23" t="s">
        <v>1688</v>
      </c>
      <c r="V42" s="23" t="s">
        <v>1710</v>
      </c>
      <c r="W42" s="217">
        <f>IFERROR(VLOOKUP(A42,'6-开班明细表'!A:M,8,0),"")</f>
        <v>1.1299999999999999</v>
      </c>
      <c r="X42" s="217">
        <f>IFERROR(VLOOKUP(A42,'6-开班明细表'!A:M,9,0),"")</f>
        <v>0</v>
      </c>
      <c r="Y42" s="217">
        <f>IFERROR(VLOOKUP(A42,'6-开班明细表'!A:M,10,0),"")</f>
        <v>0.38</v>
      </c>
      <c r="Z42">
        <f t="shared" si="1"/>
        <v>9.9999999999997868E-3</v>
      </c>
      <c r="AA42" t="str">
        <f t="shared" si="2"/>
        <v>覃爱怡</v>
      </c>
      <c r="AB42" t="str">
        <f t="shared" si="3"/>
        <v/>
      </c>
      <c r="AC42" t="str">
        <f t="shared" si="4"/>
        <v>STA MARIA ANTONIO II</v>
      </c>
      <c r="AD42" t="str">
        <f t="shared" si="5"/>
        <v>STA MARIA ANTONIO II</v>
      </c>
      <c r="AE42" t="str">
        <f t="shared" si="6"/>
        <v/>
      </c>
      <c r="AF42">
        <f t="shared" si="7"/>
        <v>20</v>
      </c>
      <c r="AG42">
        <f t="shared" si="8"/>
        <v>20</v>
      </c>
      <c r="AH42" s="27">
        <f t="shared" si="9"/>
        <v>43035</v>
      </c>
      <c r="AI42" t="str">
        <f t="shared" si="13"/>
        <v>周五晚上</v>
      </c>
      <c r="AJ42" t="str">
        <f t="shared" si="10"/>
        <v>K04</v>
      </c>
      <c r="AK42" s="19" t="str">
        <f>IFERROR(IF(IFERROR(FIND("一",C42),0)&gt;0,"一对一",VLOOKUP(AJ42,班级编码!A:L,8,0)),"")</f>
        <v>幼儿部</v>
      </c>
      <c r="AL42" t="str">
        <f t="shared" si="11"/>
        <v>周五</v>
      </c>
      <c r="AM42" t="str">
        <f t="shared" si="12"/>
        <v>18</v>
      </c>
    </row>
    <row r="43" spans="1:39" hidden="1">
      <c r="A43" s="23" t="s">
        <v>4207</v>
      </c>
      <c r="B43" s="23" t="s">
        <v>1721</v>
      </c>
      <c r="C43" s="23" t="s">
        <v>1189</v>
      </c>
      <c r="D43" s="23" t="s">
        <v>4208</v>
      </c>
      <c r="E43" s="23" t="s">
        <v>4071</v>
      </c>
      <c r="F43" s="23" t="s">
        <v>4077</v>
      </c>
      <c r="G43" s="23">
        <v>42907</v>
      </c>
      <c r="H43" s="23" t="s">
        <v>11</v>
      </c>
      <c r="I43" s="23">
        <v>42935.375</v>
      </c>
      <c r="J43" s="23">
        <v>43029</v>
      </c>
      <c r="K43" s="23" t="s">
        <v>4188</v>
      </c>
      <c r="L43" s="23" t="s">
        <v>1704</v>
      </c>
      <c r="M43" s="23" t="s">
        <v>1705</v>
      </c>
      <c r="N43" s="23" t="s">
        <v>1706</v>
      </c>
      <c r="O43" s="23">
        <v>16</v>
      </c>
      <c r="P43" s="23">
        <v>12</v>
      </c>
      <c r="Q43" s="23" t="s">
        <v>4133</v>
      </c>
      <c r="R43" s="23">
        <v>16</v>
      </c>
      <c r="S43" s="23" t="s">
        <v>1708</v>
      </c>
      <c r="T43" s="23" t="s">
        <v>1688</v>
      </c>
      <c r="U43" s="23" t="s">
        <v>1688</v>
      </c>
      <c r="V43" s="23" t="s">
        <v>1710</v>
      </c>
      <c r="W43" s="217">
        <f>IFERROR(VLOOKUP(A43,'6-开班明细表'!A:M,8,0),"")</f>
        <v>1.5</v>
      </c>
      <c r="X43" s="217">
        <f>IFERROR(VLOOKUP(A43,'6-开班明细表'!A:M,9,0),"")</f>
        <v>1</v>
      </c>
      <c r="Y43" s="217">
        <f>IFERROR(VLOOKUP(A43,'6-开班明细表'!A:M,10,0),"")</f>
        <v>0.5</v>
      </c>
      <c r="Z43">
        <f t="shared" si="1"/>
        <v>0</v>
      </c>
      <c r="AA43" t="str">
        <f t="shared" si="2"/>
        <v>赖情佳</v>
      </c>
      <c r="AB43" t="str">
        <f t="shared" si="3"/>
        <v>张佩</v>
      </c>
      <c r="AC43" t="str">
        <f t="shared" si="4"/>
        <v>Abdul</v>
      </c>
      <c r="AD43" t="str">
        <f t="shared" si="5"/>
        <v>张佩</v>
      </c>
      <c r="AE43" t="str">
        <f t="shared" si="6"/>
        <v>Abdul</v>
      </c>
      <c r="AF43">
        <f t="shared" si="7"/>
        <v>2</v>
      </c>
      <c r="AG43">
        <f t="shared" si="8"/>
        <v>4</v>
      </c>
      <c r="AH43" s="27">
        <f t="shared" si="9"/>
        <v>43019</v>
      </c>
      <c r="AI43" t="str">
        <f t="shared" si="13"/>
        <v>周三下午</v>
      </c>
      <c r="AJ43" t="str">
        <f t="shared" si="10"/>
        <v>P03</v>
      </c>
      <c r="AK43" s="19" t="str">
        <f>IFERROR(IF(IFERROR(FIND("一",C43),0)&gt;0,"一对一",VLOOKUP(AJ43,班级编码!A:L,8,0)),"")</f>
        <v>小初部</v>
      </c>
      <c r="AL43" t="str">
        <f t="shared" si="11"/>
        <v>周三</v>
      </c>
      <c r="AM43" t="str">
        <f t="shared" si="12"/>
        <v>16</v>
      </c>
    </row>
    <row r="44" spans="1:39">
      <c r="A44" s="23" t="s">
        <v>5334</v>
      </c>
      <c r="B44" s="23" t="s">
        <v>1721</v>
      </c>
      <c r="C44" s="23" t="s">
        <v>452</v>
      </c>
      <c r="D44" s="23" t="s">
        <v>4135</v>
      </c>
      <c r="E44" s="23" t="s">
        <v>4071</v>
      </c>
      <c r="F44" s="23" t="s">
        <v>4121</v>
      </c>
      <c r="G44" s="23">
        <v>42917</v>
      </c>
      <c r="H44" s="23" t="s">
        <v>11</v>
      </c>
      <c r="I44" s="23">
        <v>42929.375</v>
      </c>
      <c r="J44" s="23">
        <v>43040</v>
      </c>
      <c r="K44" s="23" t="s">
        <v>5335</v>
      </c>
      <c r="L44" s="23" t="s">
        <v>1704</v>
      </c>
      <c r="M44" s="23" t="s">
        <v>1705</v>
      </c>
      <c r="N44" s="23" t="s">
        <v>1706</v>
      </c>
      <c r="O44" s="23">
        <v>16</v>
      </c>
      <c r="P44" s="23">
        <v>12</v>
      </c>
      <c r="Q44" s="23" t="s">
        <v>4133</v>
      </c>
      <c r="R44" s="23">
        <v>16</v>
      </c>
      <c r="S44" s="23" t="s">
        <v>1708</v>
      </c>
      <c r="T44" s="23" t="s">
        <v>1730</v>
      </c>
      <c r="U44" s="23" t="s">
        <v>1730</v>
      </c>
      <c r="V44" s="23" t="s">
        <v>1710</v>
      </c>
      <c r="W44" s="217">
        <f>IFERROR(VLOOKUP(A44,'6-开班明细表'!A:M,8,0),"")</f>
        <v>1.5</v>
      </c>
      <c r="X44" s="217">
        <f>IFERROR(VLOOKUP(A44,'6-开班明细表'!A:M,9,0),"")</f>
        <v>1</v>
      </c>
      <c r="Y44" s="217">
        <f>IFERROR(VLOOKUP(A44,'6-开班明细表'!A:M,10,0),"")</f>
        <v>0.5</v>
      </c>
      <c r="Z44">
        <f t="shared" si="1"/>
        <v>0</v>
      </c>
      <c r="AA44" t="str">
        <f t="shared" si="2"/>
        <v>赖情佳</v>
      </c>
      <c r="AB44" t="str">
        <f t="shared" si="3"/>
        <v>覃爱怡</v>
      </c>
      <c r="AC44" t="str">
        <f t="shared" si="4"/>
        <v xml:space="preserve">STA MARIA </v>
      </c>
      <c r="AD44" t="str">
        <f t="shared" si="5"/>
        <v>覃爱怡</v>
      </c>
      <c r="AE44" t="str">
        <f t="shared" si="6"/>
        <v xml:space="preserve">STA MARIA </v>
      </c>
      <c r="AF44">
        <f t="shared" si="7"/>
        <v>3</v>
      </c>
      <c r="AG44">
        <f t="shared" si="8"/>
        <v>6</v>
      </c>
      <c r="AH44" s="27">
        <f t="shared" si="9"/>
        <v>43029</v>
      </c>
      <c r="AI44" t="str">
        <f t="shared" si="13"/>
        <v>周二晚上</v>
      </c>
      <c r="AJ44" t="str">
        <f t="shared" si="10"/>
        <v>P3A</v>
      </c>
      <c r="AK44" s="19" t="str">
        <f>IFERROR(IF(IFERROR(FIND("一",C44),0)&gt;0,"一对一",VLOOKUP(AJ44,班级编码!A:L,8,0)),"")</f>
        <v>小高部</v>
      </c>
      <c r="AL44" t="str">
        <f t="shared" si="11"/>
        <v>周二</v>
      </c>
      <c r="AM44" t="str">
        <f t="shared" si="12"/>
        <v>四日</v>
      </c>
    </row>
    <row r="45" spans="1:39">
      <c r="A45" s="23" t="s">
        <v>5336</v>
      </c>
      <c r="B45" s="23" t="s">
        <v>1721</v>
      </c>
      <c r="C45" s="23" t="s">
        <v>452</v>
      </c>
      <c r="D45" s="23" t="s">
        <v>4076</v>
      </c>
      <c r="E45" s="23" t="s">
        <v>4071</v>
      </c>
      <c r="F45" s="23" t="s">
        <v>4077</v>
      </c>
      <c r="G45" s="23">
        <v>42917</v>
      </c>
      <c r="H45" s="23" t="s">
        <v>11</v>
      </c>
      <c r="I45" s="23">
        <v>42934.583333333328</v>
      </c>
      <c r="J45" s="23">
        <v>43070</v>
      </c>
      <c r="K45" s="23" t="s">
        <v>4073</v>
      </c>
      <c r="L45" s="23" t="s">
        <v>1704</v>
      </c>
      <c r="M45" s="23" t="s">
        <v>1705</v>
      </c>
      <c r="N45" s="23" t="s">
        <v>1706</v>
      </c>
      <c r="O45" s="23">
        <v>16</v>
      </c>
      <c r="P45" s="23">
        <v>9</v>
      </c>
      <c r="Q45" s="23" t="s">
        <v>4078</v>
      </c>
      <c r="R45" s="23">
        <v>16</v>
      </c>
      <c r="S45" s="23" t="s">
        <v>1708</v>
      </c>
      <c r="T45" s="23" t="s">
        <v>1730</v>
      </c>
      <c r="U45" s="23" t="s">
        <v>1730</v>
      </c>
      <c r="V45" s="23" t="s">
        <v>1710</v>
      </c>
      <c r="W45" s="217">
        <f>IFERROR(VLOOKUP(A45,'6-开班明细表'!A:M,8,0),"")</f>
        <v>1.5</v>
      </c>
      <c r="X45" s="217">
        <f>IFERROR(VLOOKUP(A45,'6-开班明细表'!A:M,9,0),"")</f>
        <v>1</v>
      </c>
      <c r="Y45" s="217">
        <f>IFERROR(VLOOKUP(A45,'6-开班明细表'!A:M,10,0),"")</f>
        <v>0.5</v>
      </c>
      <c r="Z45">
        <f t="shared" si="1"/>
        <v>0</v>
      </c>
      <c r="AA45" t="str">
        <f t="shared" si="2"/>
        <v>萧泽秀</v>
      </c>
      <c r="AB45" t="str">
        <f t="shared" si="3"/>
        <v>黎洁瑜</v>
      </c>
      <c r="AC45" t="str">
        <f t="shared" si="4"/>
        <v xml:space="preserve">STA MARIA </v>
      </c>
      <c r="AD45" t="str">
        <f t="shared" si="5"/>
        <v>黎洁瑜</v>
      </c>
      <c r="AE45" t="str">
        <f t="shared" si="6"/>
        <v xml:space="preserve">STA MARIA </v>
      </c>
      <c r="AF45">
        <f t="shared" si="7"/>
        <v>3</v>
      </c>
      <c r="AG45">
        <f t="shared" si="8"/>
        <v>6</v>
      </c>
      <c r="AH45" s="27">
        <f t="shared" si="9"/>
        <v>43029</v>
      </c>
      <c r="AI45" t="str">
        <f t="shared" si="13"/>
        <v>周六下午</v>
      </c>
      <c r="AJ45" t="str">
        <f t="shared" si="10"/>
        <v>J3B</v>
      </c>
      <c r="AK45" s="19" t="str">
        <f>IFERROR(IF(IFERROR(FIND("一",C45),0)&gt;0,"一对一",VLOOKUP(AJ45,班级编码!A:L,8,0)),"")</f>
        <v>初中部</v>
      </c>
      <c r="AL45" t="str">
        <f t="shared" si="11"/>
        <v>周六</v>
      </c>
      <c r="AM45" t="str">
        <f t="shared" si="12"/>
        <v>14</v>
      </c>
    </row>
    <row r="46" spans="1:39">
      <c r="A46" s="23" t="s">
        <v>5337</v>
      </c>
      <c r="B46" s="23" t="s">
        <v>1721</v>
      </c>
      <c r="C46" s="23" t="s">
        <v>452</v>
      </c>
      <c r="D46" s="23" t="s">
        <v>4200</v>
      </c>
      <c r="E46" s="23" t="s">
        <v>4071</v>
      </c>
      <c r="F46" s="23" t="s">
        <v>4072</v>
      </c>
      <c r="G46" s="23">
        <v>42917</v>
      </c>
      <c r="H46" s="23" t="s">
        <v>11</v>
      </c>
      <c r="I46" s="23">
        <v>42929.583333333328</v>
      </c>
      <c r="J46" s="23">
        <v>43070</v>
      </c>
      <c r="K46" s="23" t="s">
        <v>4073</v>
      </c>
      <c r="L46" s="23" t="s">
        <v>1704</v>
      </c>
      <c r="M46" s="23" t="s">
        <v>1705</v>
      </c>
      <c r="N46" s="23" t="s">
        <v>1706</v>
      </c>
      <c r="O46" s="23">
        <v>16</v>
      </c>
      <c r="P46" s="23">
        <v>5</v>
      </c>
      <c r="Q46" s="23" t="s">
        <v>4082</v>
      </c>
      <c r="R46" s="23">
        <v>16</v>
      </c>
      <c r="S46" s="23" t="s">
        <v>1708</v>
      </c>
      <c r="T46" s="23" t="s">
        <v>1690</v>
      </c>
      <c r="U46" s="23" t="s">
        <v>1690</v>
      </c>
      <c r="V46" s="23" t="s">
        <v>1710</v>
      </c>
      <c r="W46" s="217">
        <f>IFERROR(VLOOKUP(A46,'6-开班明细表'!A:M,8,0),"")</f>
        <v>1.5</v>
      </c>
      <c r="X46" s="217">
        <f>IFERROR(VLOOKUP(A46,'6-开班明细表'!A:M,9,0),"")</f>
        <v>1</v>
      </c>
      <c r="Y46" s="217">
        <f>IFERROR(VLOOKUP(A46,'6-开班明细表'!A:M,10,0),"")</f>
        <v>0.5</v>
      </c>
      <c r="Z46">
        <f t="shared" si="1"/>
        <v>0</v>
      </c>
      <c r="AA46" t="str">
        <f t="shared" si="2"/>
        <v>易青梅</v>
      </c>
      <c r="AB46" t="str">
        <f t="shared" si="3"/>
        <v>覃爱怡</v>
      </c>
      <c r="AC46" t="str">
        <f t="shared" si="4"/>
        <v xml:space="preserve">STA MARIA </v>
      </c>
      <c r="AD46" t="str">
        <f t="shared" si="5"/>
        <v>覃爱怡</v>
      </c>
      <c r="AE46" t="str">
        <f t="shared" si="6"/>
        <v xml:space="preserve">STA MARIA </v>
      </c>
      <c r="AF46">
        <f t="shared" si="7"/>
        <v>3</v>
      </c>
      <c r="AG46">
        <f t="shared" si="8"/>
        <v>6</v>
      </c>
      <c r="AH46" s="27">
        <f t="shared" si="9"/>
        <v>43029</v>
      </c>
      <c r="AI46" t="str">
        <f t="shared" si="13"/>
        <v>周六下午</v>
      </c>
      <c r="AJ46" t="str">
        <f t="shared" si="10"/>
        <v>J2A</v>
      </c>
      <c r="AK46" s="19" t="str">
        <f>IFERROR(IF(IFERROR(FIND("一",C46),0)&gt;0,"一对一",VLOOKUP(AJ46,班级编码!A:L,8,0)),"")</f>
        <v>初中部</v>
      </c>
      <c r="AL46" t="str">
        <f t="shared" si="11"/>
        <v>周六</v>
      </c>
      <c r="AM46" t="str">
        <f t="shared" si="12"/>
        <v>14</v>
      </c>
    </row>
    <row r="47" spans="1:39">
      <c r="A47" s="23" t="s">
        <v>5338</v>
      </c>
      <c r="B47" s="23" t="s">
        <v>1721</v>
      </c>
      <c r="C47" s="23" t="s">
        <v>452</v>
      </c>
      <c r="D47" s="23" t="s">
        <v>5339</v>
      </c>
      <c r="E47" s="23" t="s">
        <v>4071</v>
      </c>
      <c r="F47" s="23" t="s">
        <v>4072</v>
      </c>
      <c r="G47" s="23">
        <v>42917</v>
      </c>
      <c r="H47" s="23" t="s">
        <v>11</v>
      </c>
      <c r="I47" s="23">
        <v>42934.583333333328</v>
      </c>
      <c r="J47" s="23">
        <v>43041</v>
      </c>
      <c r="K47" s="23" t="s">
        <v>4073</v>
      </c>
      <c r="L47" s="23" t="s">
        <v>1704</v>
      </c>
      <c r="M47" s="23" t="s">
        <v>1705</v>
      </c>
      <c r="N47" s="23" t="s">
        <v>1706</v>
      </c>
      <c r="O47" s="23">
        <v>16</v>
      </c>
      <c r="P47" s="23">
        <v>13</v>
      </c>
      <c r="Q47" s="23" t="s">
        <v>4181</v>
      </c>
      <c r="R47" s="23">
        <v>16</v>
      </c>
      <c r="S47" s="23" t="s">
        <v>1708</v>
      </c>
      <c r="T47" s="23" t="s">
        <v>1688</v>
      </c>
      <c r="U47" s="23" t="s">
        <v>1688</v>
      </c>
      <c r="V47" s="23" t="s">
        <v>1710</v>
      </c>
      <c r="W47" s="217">
        <f>IFERROR(VLOOKUP(A47,'6-开班明细表'!A:M,8,0),"")</f>
        <v>1.5</v>
      </c>
      <c r="X47" s="217">
        <f>IFERROR(VLOOKUP(A47,'6-开班明细表'!A:M,9,0),"")</f>
        <v>1</v>
      </c>
      <c r="Y47" s="217">
        <f>IFERROR(VLOOKUP(A47,'6-开班明细表'!A:M,10,0),"")</f>
        <v>0.5</v>
      </c>
      <c r="Z47">
        <f t="shared" si="1"/>
        <v>0</v>
      </c>
      <c r="AA47" t="str">
        <f t="shared" si="2"/>
        <v>易青梅</v>
      </c>
      <c r="AB47" t="str">
        <f t="shared" si="3"/>
        <v>张佩</v>
      </c>
      <c r="AC47" t="str">
        <f t="shared" si="4"/>
        <v>Anna Khimo</v>
      </c>
      <c r="AD47" t="str">
        <f t="shared" si="5"/>
        <v>张佩</v>
      </c>
      <c r="AE47" t="str">
        <f t="shared" si="6"/>
        <v>Anna Khimo</v>
      </c>
      <c r="AF47">
        <f t="shared" si="7"/>
        <v>2</v>
      </c>
      <c r="AG47">
        <f t="shared" si="8"/>
        <v>4</v>
      </c>
      <c r="AH47" s="27">
        <f t="shared" si="9"/>
        <v>43029</v>
      </c>
      <c r="AI47" t="str">
        <f t="shared" si="13"/>
        <v>周六下午</v>
      </c>
      <c r="AJ47" t="str">
        <f t="shared" si="10"/>
        <v>P5B</v>
      </c>
      <c r="AK47" s="19" t="str">
        <f>IFERROR(IF(IFERROR(FIND("一",C47),0)&gt;0,"一对一",VLOOKUP(AJ47,班级编码!A:L,8,0)),"")</f>
        <v>初中部</v>
      </c>
      <c r="AL47" t="str">
        <f t="shared" si="11"/>
        <v>周六</v>
      </c>
      <c r="AM47" t="str">
        <f t="shared" si="12"/>
        <v>14</v>
      </c>
    </row>
    <row r="48" spans="1:39">
      <c r="A48" s="23" t="s">
        <v>5340</v>
      </c>
      <c r="B48" s="23" t="s">
        <v>1721</v>
      </c>
      <c r="C48" s="23" t="s">
        <v>452</v>
      </c>
      <c r="D48" s="23" t="s">
        <v>5341</v>
      </c>
      <c r="E48" s="23" t="s">
        <v>4071</v>
      </c>
      <c r="F48" s="23" t="s">
        <v>4100</v>
      </c>
      <c r="G48" s="23">
        <v>42917</v>
      </c>
      <c r="H48" s="23" t="s">
        <v>11</v>
      </c>
      <c r="I48" s="23">
        <v>42934.583333333328</v>
      </c>
      <c r="J48" s="23">
        <v>43040</v>
      </c>
      <c r="K48" s="23" t="s">
        <v>4073</v>
      </c>
      <c r="L48" s="23" t="s">
        <v>1704</v>
      </c>
      <c r="M48" s="23" t="s">
        <v>1705</v>
      </c>
      <c r="N48" s="23" t="s">
        <v>1706</v>
      </c>
      <c r="O48" s="23">
        <v>16</v>
      </c>
      <c r="P48" s="23">
        <v>7</v>
      </c>
      <c r="Q48" s="23" t="s">
        <v>4153</v>
      </c>
      <c r="R48" s="23">
        <v>16</v>
      </c>
      <c r="S48" s="23" t="s">
        <v>1708</v>
      </c>
      <c r="T48" s="23" t="s">
        <v>1688</v>
      </c>
      <c r="U48" s="23" t="s">
        <v>1688</v>
      </c>
      <c r="V48" s="23" t="s">
        <v>1710</v>
      </c>
      <c r="W48" s="217">
        <f>IFERROR(VLOOKUP(A48,'6-开班明细表'!A:M,8,0),"")</f>
        <v>1.5</v>
      </c>
      <c r="X48" s="217">
        <f>IFERROR(VLOOKUP(A48,'6-开班明细表'!A:M,9,0),"")</f>
        <v>1</v>
      </c>
      <c r="Y48" s="217">
        <f>IFERROR(VLOOKUP(A48,'6-开班明细表'!A:M,10,0),"")</f>
        <v>0.5</v>
      </c>
      <c r="Z48">
        <f t="shared" si="1"/>
        <v>0</v>
      </c>
      <c r="AA48" t="str">
        <f t="shared" si="2"/>
        <v>黎洁瑜</v>
      </c>
      <c r="AB48" t="str">
        <f t="shared" si="3"/>
        <v>覃爱怡</v>
      </c>
      <c r="AC48" t="str">
        <f t="shared" si="4"/>
        <v>Anna Khimo</v>
      </c>
      <c r="AD48" t="str">
        <f t="shared" si="5"/>
        <v>覃爱怡</v>
      </c>
      <c r="AE48" t="str">
        <f t="shared" si="6"/>
        <v>Anna Khimo</v>
      </c>
      <c r="AF48">
        <f t="shared" si="7"/>
        <v>3</v>
      </c>
      <c r="AG48">
        <f t="shared" si="8"/>
        <v>6</v>
      </c>
      <c r="AH48" s="27">
        <f t="shared" si="9"/>
        <v>43029</v>
      </c>
      <c r="AI48" t="str">
        <f t="shared" si="13"/>
        <v>周六下午</v>
      </c>
      <c r="AJ48" t="str">
        <f t="shared" si="10"/>
        <v>P4A</v>
      </c>
      <c r="AK48" s="19" t="str">
        <f>IFERROR(IF(IFERROR(FIND("一",C48),0)&gt;0,"一对一",VLOOKUP(AJ48,班级编码!A:L,8,0)),"")</f>
        <v>小高部</v>
      </c>
      <c r="AL48" t="str">
        <f t="shared" si="11"/>
        <v>周六</v>
      </c>
      <c r="AM48" t="str">
        <f t="shared" si="12"/>
        <v>14</v>
      </c>
    </row>
    <row r="49" spans="1:39">
      <c r="A49" s="23" t="s">
        <v>5342</v>
      </c>
      <c r="B49" s="23" t="s">
        <v>1721</v>
      </c>
      <c r="C49" s="23" t="s">
        <v>452</v>
      </c>
      <c r="D49" s="23" t="s">
        <v>5343</v>
      </c>
      <c r="E49" s="23" t="s">
        <v>4071</v>
      </c>
      <c r="F49" s="23" t="s">
        <v>4088</v>
      </c>
      <c r="G49" s="23">
        <v>42917</v>
      </c>
      <c r="H49" s="23" t="s">
        <v>11</v>
      </c>
      <c r="I49" s="23">
        <v>42934.583333333328</v>
      </c>
      <c r="J49" s="23">
        <v>43040</v>
      </c>
      <c r="K49" s="23" t="s">
        <v>4073</v>
      </c>
      <c r="L49" s="23" t="s">
        <v>1704</v>
      </c>
      <c r="M49" s="23" t="s">
        <v>1705</v>
      </c>
      <c r="N49" s="23" t="s">
        <v>1706</v>
      </c>
      <c r="O49" s="23">
        <v>16</v>
      </c>
      <c r="P49" s="23">
        <v>11</v>
      </c>
      <c r="Q49" s="23" t="s">
        <v>4136</v>
      </c>
      <c r="R49" s="23">
        <v>16</v>
      </c>
      <c r="S49" s="23" t="s">
        <v>1708</v>
      </c>
      <c r="T49" s="23" t="s">
        <v>1688</v>
      </c>
      <c r="U49" s="23" t="s">
        <v>1688</v>
      </c>
      <c r="V49" s="23" t="s">
        <v>1710</v>
      </c>
      <c r="W49" s="217">
        <f>IFERROR(VLOOKUP(A49,'6-开班明细表'!A:M,8,0),"")</f>
        <v>1.5</v>
      </c>
      <c r="X49" s="217">
        <f>IFERROR(VLOOKUP(A49,'6-开班明细表'!A:M,9,0),"")</f>
        <v>1</v>
      </c>
      <c r="Y49" s="217">
        <f>IFERROR(VLOOKUP(A49,'6-开班明细表'!A:M,10,0),"")</f>
        <v>0.5</v>
      </c>
      <c r="Z49">
        <f t="shared" si="1"/>
        <v>0</v>
      </c>
      <c r="AA49" t="str">
        <f t="shared" si="2"/>
        <v>赖情佳</v>
      </c>
      <c r="AB49" t="str">
        <f t="shared" si="3"/>
        <v>覃爱怡</v>
      </c>
      <c r="AC49" t="str">
        <f t="shared" si="4"/>
        <v>Anna Khimo</v>
      </c>
      <c r="AD49" t="str">
        <f t="shared" si="5"/>
        <v>覃爱怡</v>
      </c>
      <c r="AE49" t="str">
        <f t="shared" si="6"/>
        <v>Anna Khimo</v>
      </c>
      <c r="AF49">
        <f t="shared" si="7"/>
        <v>3</v>
      </c>
      <c r="AG49">
        <f t="shared" si="8"/>
        <v>6</v>
      </c>
      <c r="AH49" s="27">
        <f t="shared" si="9"/>
        <v>43029</v>
      </c>
      <c r="AI49" t="str">
        <f t="shared" si="13"/>
        <v>周六下午</v>
      </c>
      <c r="AJ49" t="str">
        <f t="shared" si="10"/>
        <v>P03</v>
      </c>
      <c r="AK49" s="19" t="str">
        <f>IFERROR(IF(IFERROR(FIND("一",C49),0)&gt;0,"一对一",VLOOKUP(AJ49,班级编码!A:L,8,0)),"")</f>
        <v>小初部</v>
      </c>
      <c r="AL49" t="str">
        <f t="shared" si="11"/>
        <v>周六</v>
      </c>
      <c r="AM49" t="str">
        <f t="shared" si="12"/>
        <v>14</v>
      </c>
    </row>
    <row r="50" spans="1:39">
      <c r="A50" s="23" t="s">
        <v>5344</v>
      </c>
      <c r="B50" s="23" t="s">
        <v>1721</v>
      </c>
      <c r="C50" s="23" t="s">
        <v>452</v>
      </c>
      <c r="D50" s="23" t="s">
        <v>5345</v>
      </c>
      <c r="E50" s="23" t="s">
        <v>4071</v>
      </c>
      <c r="F50" s="23" t="s">
        <v>4100</v>
      </c>
      <c r="G50" s="23">
        <v>42917</v>
      </c>
      <c r="H50" s="23" t="s">
        <v>11</v>
      </c>
      <c r="I50" s="23">
        <v>42935.375</v>
      </c>
      <c r="J50" s="23">
        <v>43040</v>
      </c>
      <c r="K50" s="23" t="s">
        <v>4150</v>
      </c>
      <c r="L50" s="23" t="s">
        <v>1704</v>
      </c>
      <c r="M50" s="23" t="s">
        <v>1705</v>
      </c>
      <c r="N50" s="23" t="s">
        <v>1706</v>
      </c>
      <c r="O50" s="23">
        <v>16</v>
      </c>
      <c r="P50" s="23">
        <v>9</v>
      </c>
      <c r="Q50" s="23" t="s">
        <v>4078</v>
      </c>
      <c r="R50" s="23">
        <v>16</v>
      </c>
      <c r="S50" s="23" t="s">
        <v>1708</v>
      </c>
      <c r="T50" s="23" t="s">
        <v>1688</v>
      </c>
      <c r="U50" s="23" t="s">
        <v>1688</v>
      </c>
      <c r="V50" s="23" t="s">
        <v>1710</v>
      </c>
      <c r="W50" s="217">
        <f>IFERROR(VLOOKUP(A50,'6-开班明细表'!A:M,8,0),"")</f>
        <v>1.5</v>
      </c>
      <c r="X50" s="217">
        <f>IFERROR(VLOOKUP(A50,'6-开班明细表'!A:M,9,0),"")</f>
        <v>1</v>
      </c>
      <c r="Y50" s="217">
        <f>IFERROR(VLOOKUP(A50,'6-开班明细表'!A:M,10,0),"")</f>
        <v>0.5</v>
      </c>
      <c r="Z50">
        <f t="shared" si="1"/>
        <v>0</v>
      </c>
      <c r="AA50" t="str">
        <f t="shared" si="2"/>
        <v>易青梅</v>
      </c>
      <c r="AB50" t="str">
        <f t="shared" si="3"/>
        <v>萧泽秀</v>
      </c>
      <c r="AC50" t="str">
        <f t="shared" si="4"/>
        <v>Saleh Abdu</v>
      </c>
      <c r="AD50" t="str">
        <f t="shared" si="5"/>
        <v>萧泽秀</v>
      </c>
      <c r="AE50" t="str">
        <f t="shared" si="6"/>
        <v>Saleh Abdu</v>
      </c>
      <c r="AF50">
        <f t="shared" si="7"/>
        <v>3</v>
      </c>
      <c r="AG50">
        <f t="shared" si="8"/>
        <v>6</v>
      </c>
      <c r="AH50" s="27">
        <f t="shared" si="9"/>
        <v>43029</v>
      </c>
      <c r="AI50" t="str">
        <f t="shared" si="13"/>
        <v>周日上午</v>
      </c>
      <c r="AJ50" t="str">
        <f t="shared" si="10"/>
        <v>P3A</v>
      </c>
      <c r="AK50" s="19" t="str">
        <f>IFERROR(IF(IFERROR(FIND("一",C50),0)&gt;0,"一对一",VLOOKUP(AJ50,班级编码!A:L,8,0)),"")</f>
        <v>小高部</v>
      </c>
      <c r="AL50" t="str">
        <f t="shared" si="11"/>
        <v>周日</v>
      </c>
      <c r="AM50" t="str">
        <f t="shared" si="12"/>
        <v>09</v>
      </c>
    </row>
    <row r="51" spans="1:39" hidden="1">
      <c r="A51" s="23" t="s">
        <v>5346</v>
      </c>
      <c r="B51" s="23" t="s">
        <v>1721</v>
      </c>
      <c r="C51" s="214" t="s">
        <v>4093</v>
      </c>
      <c r="D51" s="23" t="s">
        <v>5347</v>
      </c>
      <c r="E51" s="23" t="s">
        <v>4071</v>
      </c>
      <c r="F51" s="23" t="s">
        <v>4124</v>
      </c>
      <c r="G51" s="23">
        <v>42917</v>
      </c>
      <c r="H51" s="23" t="s">
        <v>11</v>
      </c>
      <c r="I51" s="23">
        <v>42921.375</v>
      </c>
      <c r="J51" s="23">
        <v>43040</v>
      </c>
      <c r="K51" s="23" t="s">
        <v>5348</v>
      </c>
      <c r="L51" s="23" t="s">
        <v>4102</v>
      </c>
      <c r="M51" s="23" t="s">
        <v>1705</v>
      </c>
      <c r="N51" s="23" t="s">
        <v>1706</v>
      </c>
      <c r="O51" s="23">
        <v>16</v>
      </c>
      <c r="P51" s="23">
        <v>1</v>
      </c>
      <c r="Q51" s="23" t="s">
        <v>4103</v>
      </c>
      <c r="R51" s="23">
        <v>20</v>
      </c>
      <c r="S51" s="23" t="s">
        <v>1708</v>
      </c>
      <c r="T51" s="23" t="s">
        <v>1671</v>
      </c>
      <c r="U51" s="23" t="s">
        <v>1671</v>
      </c>
      <c r="V51" s="23" t="s">
        <v>1710</v>
      </c>
      <c r="W51" s="217">
        <f>IFERROR(VLOOKUP(A51,'6-开班明细表'!A:M,8,0),"")</f>
        <v>2</v>
      </c>
      <c r="X51" s="217" t="str">
        <f>IFERROR(VLOOKUP(A51,'6-开班明细表'!A:M,9,0),"")</f>
        <v/>
      </c>
      <c r="Y51" s="217" t="str">
        <f>IFERROR(VLOOKUP(A51,'6-开班明细表'!A:M,10,0),"")</f>
        <v/>
      </c>
      <c r="Z51">
        <f t="shared" si="1"/>
        <v>0</v>
      </c>
      <c r="AA51" t="str">
        <f t="shared" si="2"/>
        <v>陈晓娜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 s="27">
        <f t="shared" si="9"/>
        <v>43057</v>
      </c>
      <c r="AI51" t="str">
        <f t="shared" si="13"/>
        <v>一对一</v>
      </c>
      <c r="AJ51" t="str">
        <f t="shared" si="10"/>
        <v>一对一</v>
      </c>
      <c r="AK51" s="19" t="str">
        <f>IFERROR(IF(IFERROR(FIND("一",C51),0)&gt;0,"一对一",VLOOKUP(AJ51,班级编码!A:L,8,0)),"")</f>
        <v>一对一</v>
      </c>
      <c r="AL51" t="str">
        <f t="shared" si="11"/>
        <v>周日</v>
      </c>
      <c r="AM51" t="str">
        <f t="shared" si="12"/>
        <v>09</v>
      </c>
    </row>
    <row r="52" spans="1:39">
      <c r="A52" s="23" t="s">
        <v>5349</v>
      </c>
      <c r="B52" s="23" t="s">
        <v>1721</v>
      </c>
      <c r="C52" s="23" t="s">
        <v>452</v>
      </c>
      <c r="D52" s="23" t="s">
        <v>5350</v>
      </c>
      <c r="E52" s="23" t="s">
        <v>4071</v>
      </c>
      <c r="F52" s="23" t="s">
        <v>4121</v>
      </c>
      <c r="G52" s="23">
        <v>42917</v>
      </c>
      <c r="H52" s="23" t="s">
        <v>11</v>
      </c>
      <c r="I52" s="23">
        <v>42935.583333333328</v>
      </c>
      <c r="J52" s="23">
        <v>43039</v>
      </c>
      <c r="K52" s="23" t="s">
        <v>4155</v>
      </c>
      <c r="L52" s="23" t="s">
        <v>1704</v>
      </c>
      <c r="M52" s="23" t="s">
        <v>1705</v>
      </c>
      <c r="N52" s="23" t="s">
        <v>1706</v>
      </c>
      <c r="O52" s="23">
        <v>16</v>
      </c>
      <c r="P52" s="23">
        <v>7</v>
      </c>
      <c r="Q52" s="23" t="s">
        <v>4153</v>
      </c>
      <c r="R52" s="23">
        <v>16</v>
      </c>
      <c r="S52" s="23" t="s">
        <v>1708</v>
      </c>
      <c r="T52" s="23" t="s">
        <v>1688</v>
      </c>
      <c r="U52" s="23" t="s">
        <v>1688</v>
      </c>
      <c r="V52" s="23" t="s">
        <v>1710</v>
      </c>
      <c r="W52" s="217">
        <f>IFERROR(VLOOKUP(A52,'6-开班明细表'!A:M,8,0),"")</f>
        <v>1.5</v>
      </c>
      <c r="X52" s="217">
        <f>IFERROR(VLOOKUP(A52,'6-开班明细表'!A:M,9,0),"")</f>
        <v>1</v>
      </c>
      <c r="Y52" s="217">
        <f>IFERROR(VLOOKUP(A52,'6-开班明细表'!A:M,10,0),"")</f>
        <v>0.5</v>
      </c>
      <c r="Z52">
        <f t="shared" si="1"/>
        <v>0</v>
      </c>
      <c r="AA52" t="str">
        <f t="shared" si="2"/>
        <v>黎洁瑜</v>
      </c>
      <c r="AB52" t="str">
        <f t="shared" si="3"/>
        <v>萧泽秀</v>
      </c>
      <c r="AC52" t="str">
        <f t="shared" si="4"/>
        <v>Saleh Abdu</v>
      </c>
      <c r="AD52" t="str">
        <f t="shared" si="5"/>
        <v>萧泽秀</v>
      </c>
      <c r="AE52" t="str">
        <f t="shared" si="6"/>
        <v>Saleh Abdu</v>
      </c>
      <c r="AF52">
        <f t="shared" si="7"/>
        <v>3</v>
      </c>
      <c r="AG52">
        <f t="shared" si="8"/>
        <v>6</v>
      </c>
      <c r="AH52" s="27">
        <f t="shared" si="9"/>
        <v>43029</v>
      </c>
      <c r="AI52" t="str">
        <f t="shared" si="13"/>
        <v>周日下午</v>
      </c>
      <c r="AJ52" t="str">
        <f t="shared" si="10"/>
        <v>P2B</v>
      </c>
      <c r="AK52" s="19" t="str">
        <f>IFERROR(IF(IFERROR(FIND("一",C52),0)&gt;0,"一对一",VLOOKUP(AJ52,班级编码!A:L,8,0)),"")</f>
        <v>小高部</v>
      </c>
      <c r="AL52" t="str">
        <f t="shared" si="11"/>
        <v>周日</v>
      </c>
      <c r="AM52" t="str">
        <f t="shared" si="12"/>
        <v>14</v>
      </c>
    </row>
    <row r="53" spans="1:39" hidden="1">
      <c r="A53" s="23" t="s">
        <v>5351</v>
      </c>
      <c r="B53" s="23" t="s">
        <v>1721</v>
      </c>
      <c r="C53" s="23" t="s">
        <v>1189</v>
      </c>
      <c r="D53" s="23" t="s">
        <v>4135</v>
      </c>
      <c r="E53" s="23" t="s">
        <v>4071</v>
      </c>
      <c r="F53" s="23" t="s">
        <v>4121</v>
      </c>
      <c r="G53" s="23">
        <v>42925</v>
      </c>
      <c r="H53" s="23" t="s">
        <v>11</v>
      </c>
      <c r="I53" s="23">
        <v>42935.583333333328</v>
      </c>
      <c r="J53" s="23">
        <v>43048</v>
      </c>
      <c r="K53" s="23" t="s">
        <v>5352</v>
      </c>
      <c r="L53" s="23" t="s">
        <v>1704</v>
      </c>
      <c r="M53" s="23" t="s">
        <v>1705</v>
      </c>
      <c r="N53" s="23" t="s">
        <v>1706</v>
      </c>
      <c r="O53" s="23">
        <v>16</v>
      </c>
      <c r="P53" s="23">
        <v>11</v>
      </c>
      <c r="Q53" s="23" t="s">
        <v>4136</v>
      </c>
      <c r="R53" s="23">
        <v>16</v>
      </c>
      <c r="S53" s="23" t="s">
        <v>1708</v>
      </c>
      <c r="T53" s="23" t="s">
        <v>1751</v>
      </c>
      <c r="U53" s="23" t="s">
        <v>1751</v>
      </c>
      <c r="V53" s="23" t="s">
        <v>1710</v>
      </c>
      <c r="W53" s="217">
        <f>IFERROR(VLOOKUP(A53,'6-开班明细表'!A:M,8,0),"")</f>
        <v>1.5</v>
      </c>
      <c r="X53" s="217">
        <f>IFERROR(VLOOKUP(A53,'6-开班明细表'!A:M,9,0),"")</f>
        <v>1</v>
      </c>
      <c r="Y53" s="217">
        <f>IFERROR(VLOOKUP(A53,'6-开班明细表'!A:M,10,0),"")</f>
        <v>0.5</v>
      </c>
      <c r="Z53">
        <f t="shared" si="1"/>
        <v>0</v>
      </c>
      <c r="AA53" t="str">
        <f t="shared" si="2"/>
        <v>赖情佳</v>
      </c>
      <c r="AB53" t="str">
        <f t="shared" si="3"/>
        <v>覃爱怡</v>
      </c>
      <c r="AC53" t="str">
        <f t="shared" si="4"/>
        <v xml:space="preserve">STA MARIA </v>
      </c>
      <c r="AD53" t="str">
        <f t="shared" si="5"/>
        <v>覃爱怡</v>
      </c>
      <c r="AE53" t="str">
        <f t="shared" si="6"/>
        <v xml:space="preserve">STA MARIA </v>
      </c>
      <c r="AF53">
        <f t="shared" si="7"/>
        <v>3</v>
      </c>
      <c r="AG53">
        <f t="shared" si="8"/>
        <v>6</v>
      </c>
      <c r="AH53" s="27">
        <f t="shared" si="9"/>
        <v>43037</v>
      </c>
      <c r="AI53" t="str">
        <f t="shared" si="13"/>
        <v>周四下午</v>
      </c>
      <c r="AJ53" t="str">
        <f t="shared" si="10"/>
        <v>P02</v>
      </c>
      <c r="AK53" s="19" t="str">
        <f>IFERROR(IF(IFERROR(FIND("一",C53),0)&gt;0,"一对一",VLOOKUP(AJ53,班级编码!A:L,8,0)),"")</f>
        <v>小初部</v>
      </c>
      <c r="AL53" t="str">
        <f t="shared" si="11"/>
        <v>周四</v>
      </c>
      <c r="AM53" t="str">
        <f t="shared" si="12"/>
        <v>15</v>
      </c>
    </row>
    <row r="54" spans="1:39" hidden="1">
      <c r="A54" s="23" t="s">
        <v>5353</v>
      </c>
      <c r="B54" s="23" t="s">
        <v>1721</v>
      </c>
      <c r="C54" s="23" t="s">
        <v>459</v>
      </c>
      <c r="D54" s="23" t="s">
        <v>4203</v>
      </c>
      <c r="E54" s="23" t="s">
        <v>4071</v>
      </c>
      <c r="F54" s="23" t="s">
        <v>4088</v>
      </c>
      <c r="G54" s="23">
        <v>42917</v>
      </c>
      <c r="H54" s="23" t="s">
        <v>11</v>
      </c>
      <c r="I54" s="23">
        <v>42941.75</v>
      </c>
      <c r="J54" s="23">
        <v>43100</v>
      </c>
      <c r="K54" s="23" t="s">
        <v>4196</v>
      </c>
      <c r="L54" s="23" t="s">
        <v>4090</v>
      </c>
      <c r="M54" s="23" t="s">
        <v>4091</v>
      </c>
      <c r="N54" s="23" t="s">
        <v>1706</v>
      </c>
      <c r="O54" s="23">
        <v>16</v>
      </c>
      <c r="P54" s="23">
        <v>6</v>
      </c>
      <c r="Q54" s="23" t="s">
        <v>4074</v>
      </c>
      <c r="R54" s="23">
        <v>21</v>
      </c>
      <c r="S54" s="23" t="s">
        <v>1708</v>
      </c>
      <c r="T54" s="23" t="s">
        <v>1693</v>
      </c>
      <c r="U54" s="23" t="s">
        <v>1693</v>
      </c>
      <c r="V54" s="23" t="s">
        <v>1710</v>
      </c>
      <c r="W54" s="217">
        <f>IFERROR(VLOOKUP(A54,'6-开班明细表'!A:M,8,0),"")</f>
        <v>1.1299999999999999</v>
      </c>
      <c r="X54" s="217">
        <f>IFERROR(VLOOKUP(A54,'6-开班明细表'!A:M,9,0),"")</f>
        <v>0</v>
      </c>
      <c r="Y54" s="217">
        <f>IFERROR(VLOOKUP(A54,'6-开班明细表'!A:M,10,0),"")</f>
        <v>0.38</v>
      </c>
      <c r="Z54">
        <f t="shared" si="1"/>
        <v>9.9999999999997868E-3</v>
      </c>
      <c r="AA54" t="str">
        <f t="shared" si="2"/>
        <v>易青梅</v>
      </c>
      <c r="AB54" t="str">
        <f t="shared" si="3"/>
        <v/>
      </c>
      <c r="AC54" t="str">
        <f t="shared" si="4"/>
        <v>STA MARIA ANTONIO II</v>
      </c>
      <c r="AD54" t="str">
        <f t="shared" si="5"/>
        <v>STA MARIA ANTONIO II</v>
      </c>
      <c r="AE54" t="str">
        <f t="shared" si="6"/>
        <v/>
      </c>
      <c r="AF54">
        <f t="shared" si="7"/>
        <v>20</v>
      </c>
      <c r="AG54">
        <f t="shared" si="8"/>
        <v>20</v>
      </c>
      <c r="AH54" s="27">
        <f t="shared" si="9"/>
        <v>43064</v>
      </c>
      <c r="AI54" t="str">
        <f t="shared" si="13"/>
        <v>周四晚上</v>
      </c>
      <c r="AJ54" t="str">
        <f t="shared" si="10"/>
        <v>K04</v>
      </c>
      <c r="AK54" s="19" t="str">
        <f>IFERROR(IF(IFERROR(FIND("一",C54),0)&gt;0,"一对一",VLOOKUP(AJ54,班级编码!A:L,8,0)),"")</f>
        <v>幼儿部</v>
      </c>
      <c r="AL54" t="str">
        <f t="shared" si="11"/>
        <v>周四</v>
      </c>
      <c r="AM54" t="str">
        <f t="shared" si="12"/>
        <v>19</v>
      </c>
    </row>
    <row r="55" spans="1:39" hidden="1">
      <c r="A55" s="23" t="s">
        <v>4069</v>
      </c>
      <c r="B55" s="23" t="s">
        <v>1721</v>
      </c>
      <c r="C55" s="23" t="s">
        <v>452</v>
      </c>
      <c r="D55" s="23" t="s">
        <v>4070</v>
      </c>
      <c r="E55" s="23" t="s">
        <v>4071</v>
      </c>
      <c r="F55" s="23" t="s">
        <v>4072</v>
      </c>
      <c r="G55" s="23">
        <v>42616</v>
      </c>
      <c r="H55" s="23" t="s">
        <v>11</v>
      </c>
      <c r="I55" s="23">
        <v>42910.583333333328</v>
      </c>
      <c r="J55" s="23">
        <v>42797</v>
      </c>
      <c r="K55" s="23" t="s">
        <v>4073</v>
      </c>
      <c r="L55" s="23" t="s">
        <v>1704</v>
      </c>
      <c r="M55" s="23" t="s">
        <v>1705</v>
      </c>
      <c r="N55" s="23" t="s">
        <v>1706</v>
      </c>
      <c r="O55" s="23">
        <v>16</v>
      </c>
      <c r="P55" s="23">
        <v>0</v>
      </c>
      <c r="Q55" s="23" t="s">
        <v>1707</v>
      </c>
      <c r="R55" s="23">
        <v>24</v>
      </c>
      <c r="S55" s="23" t="s">
        <v>1708</v>
      </c>
      <c r="T55" s="23" t="s">
        <v>271</v>
      </c>
      <c r="U55" s="23" t="s">
        <v>271</v>
      </c>
      <c r="V55" s="23" t="s">
        <v>4095</v>
      </c>
      <c r="W55" s="217">
        <f>IFERROR(VLOOKUP(A55,'6-开班明细表'!A:M,8,0),"")</f>
        <v>1.5</v>
      </c>
      <c r="X55" s="217">
        <f>IFERROR(VLOOKUP(A55,'6-开班明细表'!A:M,9,0),"")</f>
        <v>1</v>
      </c>
      <c r="Y55" s="217">
        <f>IFERROR(VLOOKUP(A55,'6-开班明细表'!A:M,10,0),"")</f>
        <v>0.5</v>
      </c>
      <c r="Z55">
        <f t="shared" si="1"/>
        <v>0</v>
      </c>
      <c r="AA55" t="str">
        <f t="shared" si="2"/>
        <v>梁丽婷</v>
      </c>
      <c r="AB55" t="str">
        <f t="shared" si="3"/>
        <v>马凯琼</v>
      </c>
      <c r="AC55" t="str">
        <f t="shared" si="4"/>
        <v xml:space="preserve">STA MARIA </v>
      </c>
      <c r="AD55" t="str">
        <f t="shared" si="5"/>
        <v>马凯琼</v>
      </c>
      <c r="AE55" t="str">
        <f t="shared" si="6"/>
        <v xml:space="preserve">STA MARIA </v>
      </c>
      <c r="AF55">
        <f t="shared" si="7"/>
        <v>3</v>
      </c>
      <c r="AG55">
        <f t="shared" si="8"/>
        <v>6</v>
      </c>
      <c r="AH55" s="27">
        <f t="shared" si="9"/>
        <v>42784</v>
      </c>
      <c r="AI55" t="str">
        <f t="shared" si="13"/>
        <v>周六下午</v>
      </c>
      <c r="AJ55" t="str">
        <f t="shared" si="10"/>
        <v>J1B</v>
      </c>
      <c r="AK55" s="19" t="str">
        <f>IFERROR(IF(IFERROR(FIND("一",C55),0)&gt;0,"一对一",VLOOKUP(AJ55,班级编码!A:L,8,0)),"")</f>
        <v>初中部</v>
      </c>
      <c r="AL55" t="str">
        <f t="shared" si="11"/>
        <v>周六</v>
      </c>
      <c r="AM55" t="str">
        <f t="shared" si="12"/>
        <v>14</v>
      </c>
    </row>
    <row r="56" spans="1:39" hidden="1">
      <c r="A56" s="23" t="s">
        <v>4075</v>
      </c>
      <c r="B56" s="23" t="s">
        <v>1721</v>
      </c>
      <c r="C56" s="23" t="s">
        <v>452</v>
      </c>
      <c r="D56" s="23" t="s">
        <v>4076</v>
      </c>
      <c r="E56" s="23" t="s">
        <v>4071</v>
      </c>
      <c r="F56" s="23" t="s">
        <v>4077</v>
      </c>
      <c r="G56" s="23">
        <v>42693</v>
      </c>
      <c r="H56" s="23" t="s">
        <v>11</v>
      </c>
      <c r="I56" s="23">
        <v>42910.583333333328</v>
      </c>
      <c r="J56" s="23">
        <v>42874</v>
      </c>
      <c r="K56" s="23" t="s">
        <v>4073</v>
      </c>
      <c r="L56" s="23" t="s">
        <v>1704</v>
      </c>
      <c r="M56" s="23" t="s">
        <v>1705</v>
      </c>
      <c r="N56" s="23" t="s">
        <v>1706</v>
      </c>
      <c r="O56" s="23">
        <v>16</v>
      </c>
      <c r="P56" s="23">
        <v>0</v>
      </c>
      <c r="Q56" s="23" t="s">
        <v>1707</v>
      </c>
      <c r="R56" s="23">
        <v>24</v>
      </c>
      <c r="S56" s="23" t="s">
        <v>1708</v>
      </c>
      <c r="T56" s="23" t="s">
        <v>271</v>
      </c>
      <c r="U56" s="23" t="s">
        <v>271</v>
      </c>
      <c r="V56" s="23" t="s">
        <v>4095</v>
      </c>
      <c r="W56" s="217">
        <f>IFERROR(VLOOKUP(A56,'6-开班明细表'!A:M,8,0),"")</f>
        <v>1.5</v>
      </c>
      <c r="X56" s="217">
        <f>IFERROR(VLOOKUP(A56,'6-开班明细表'!A:M,9,0),"")</f>
        <v>1</v>
      </c>
      <c r="Y56" s="217">
        <f>IFERROR(VLOOKUP(A56,'6-开班明细表'!A:M,10,0),"")</f>
        <v>0.5</v>
      </c>
      <c r="Z56">
        <f t="shared" si="1"/>
        <v>0</v>
      </c>
      <c r="AA56" t="str">
        <f t="shared" si="2"/>
        <v>萧泽秀</v>
      </c>
      <c r="AB56" t="str">
        <f t="shared" si="3"/>
        <v>黎洁瑜</v>
      </c>
      <c r="AC56" t="str">
        <f t="shared" si="4"/>
        <v xml:space="preserve">STA MARIA </v>
      </c>
      <c r="AD56" t="str">
        <f t="shared" si="5"/>
        <v>黎洁瑜</v>
      </c>
      <c r="AE56" t="str">
        <f t="shared" si="6"/>
        <v xml:space="preserve">STA MARIA </v>
      </c>
      <c r="AF56">
        <f t="shared" si="7"/>
        <v>3</v>
      </c>
      <c r="AG56">
        <f t="shared" si="8"/>
        <v>6</v>
      </c>
      <c r="AH56" s="27">
        <f t="shared" si="9"/>
        <v>42861</v>
      </c>
      <c r="AI56" t="str">
        <f t="shared" si="13"/>
        <v>周六下午</v>
      </c>
      <c r="AJ56" t="str">
        <f t="shared" si="10"/>
        <v>J3A</v>
      </c>
      <c r="AK56" s="19" t="str">
        <f>IFERROR(IF(IFERROR(FIND("一",C56),0)&gt;0,"一对一",VLOOKUP(AJ56,班级编码!A:L,8,0)),"")</f>
        <v>初中部</v>
      </c>
      <c r="AL56" t="str">
        <f t="shared" si="11"/>
        <v>周六</v>
      </c>
      <c r="AM56" t="str">
        <f t="shared" si="12"/>
        <v>14</v>
      </c>
    </row>
    <row r="57" spans="1:39" hidden="1">
      <c r="A57" s="23" t="s">
        <v>4209</v>
      </c>
      <c r="B57" s="23" t="s">
        <v>1721</v>
      </c>
      <c r="C57" s="23" t="s">
        <v>452</v>
      </c>
      <c r="D57" s="23" t="s">
        <v>4210</v>
      </c>
      <c r="E57" s="23" t="s">
        <v>4071</v>
      </c>
      <c r="F57" s="23" t="s">
        <v>4117</v>
      </c>
      <c r="G57" s="23">
        <v>42606</v>
      </c>
      <c r="H57" s="23" t="s">
        <v>11</v>
      </c>
      <c r="I57" s="23">
        <v>42742.541666666664</v>
      </c>
      <c r="J57" s="23">
        <v>42790</v>
      </c>
      <c r="K57" s="23" t="s">
        <v>4211</v>
      </c>
      <c r="L57" s="23" t="s">
        <v>1704</v>
      </c>
      <c r="M57" s="23" t="s">
        <v>1705</v>
      </c>
      <c r="N57" s="23" t="s">
        <v>1706</v>
      </c>
      <c r="O57" s="23">
        <v>16</v>
      </c>
      <c r="P57" s="23">
        <v>2</v>
      </c>
      <c r="Q57" s="23" t="s">
        <v>4212</v>
      </c>
      <c r="R57" s="23">
        <v>24</v>
      </c>
      <c r="S57" s="23" t="s">
        <v>1708</v>
      </c>
      <c r="T57" s="23" t="s">
        <v>1751</v>
      </c>
      <c r="U57" s="23" t="s">
        <v>1751</v>
      </c>
      <c r="V57" s="23" t="s">
        <v>4095</v>
      </c>
      <c r="W57" s="217">
        <f>IFERROR(VLOOKUP(A57,'6-开班明细表'!A:M,8,0),"")</f>
        <v>1.5</v>
      </c>
      <c r="X57" s="217">
        <f>IFERROR(VLOOKUP(A57,'6-开班明细表'!A:M,9,0),"")</f>
        <v>0</v>
      </c>
      <c r="Y57" s="217">
        <f>IFERROR(VLOOKUP(A57,'6-开班明细表'!A:M,10,0),"")</f>
        <v>0.5</v>
      </c>
      <c r="Z57">
        <f t="shared" si="1"/>
        <v>-1</v>
      </c>
      <c r="AA57" t="str">
        <f t="shared" si="2"/>
        <v>李玲</v>
      </c>
      <c r="AB57" t="str">
        <f t="shared" si="3"/>
        <v>兼职外教</v>
      </c>
      <c r="AC57" t="str">
        <f t="shared" si="4"/>
        <v/>
      </c>
      <c r="AD57" t="str">
        <f t="shared" si="5"/>
        <v>兼职外教</v>
      </c>
      <c r="AE57" t="str">
        <f t="shared" si="6"/>
        <v/>
      </c>
      <c r="AF57">
        <f t="shared" si="7"/>
        <v>4</v>
      </c>
      <c r="AG57">
        <f t="shared" si="8"/>
        <v>8</v>
      </c>
      <c r="AH57" s="27">
        <f t="shared" si="9"/>
        <v>42774</v>
      </c>
      <c r="AI57" t="str">
        <f t="shared" si="13"/>
        <v>周六下午</v>
      </c>
      <c r="AJ57" t="str">
        <f t="shared" si="10"/>
        <v>J3B</v>
      </c>
      <c r="AK57" s="19" t="str">
        <f>IFERROR(IF(IFERROR(FIND("一",C57),0)&gt;0,"一对一",VLOOKUP(AJ57,班级编码!A:L,8,0)),"")</f>
        <v>初中部</v>
      </c>
      <c r="AL57" t="str">
        <f t="shared" si="11"/>
        <v>周六</v>
      </c>
      <c r="AM57" t="str">
        <f t="shared" si="12"/>
        <v>13</v>
      </c>
    </row>
    <row r="58" spans="1:39" hidden="1">
      <c r="A58" s="23" t="s">
        <v>4213</v>
      </c>
      <c r="B58" s="23" t="s">
        <v>1721</v>
      </c>
      <c r="C58" s="23" t="s">
        <v>452</v>
      </c>
      <c r="D58" s="23" t="s">
        <v>4214</v>
      </c>
      <c r="E58" s="23" t="s">
        <v>4071</v>
      </c>
      <c r="F58" s="23" t="s">
        <v>4088</v>
      </c>
      <c r="G58" s="23">
        <v>42701</v>
      </c>
      <c r="H58" s="23" t="s">
        <v>11</v>
      </c>
      <c r="I58" s="23">
        <v>42834.375</v>
      </c>
      <c r="J58" s="23">
        <v>42821</v>
      </c>
      <c r="K58" s="23" t="s">
        <v>4150</v>
      </c>
      <c r="L58" s="23" t="s">
        <v>1704</v>
      </c>
      <c r="M58" s="23" t="s">
        <v>1705</v>
      </c>
      <c r="N58" s="23" t="s">
        <v>1706</v>
      </c>
      <c r="O58" s="23">
        <v>16</v>
      </c>
      <c r="P58" s="23">
        <v>11</v>
      </c>
      <c r="Q58" s="23" t="s">
        <v>4136</v>
      </c>
      <c r="R58" s="23">
        <v>18</v>
      </c>
      <c r="S58" s="23" t="s">
        <v>1708</v>
      </c>
      <c r="T58" s="23" t="s">
        <v>127</v>
      </c>
      <c r="U58" s="23" t="s">
        <v>127</v>
      </c>
      <c r="V58" s="23" t="s">
        <v>4095</v>
      </c>
      <c r="W58" s="217">
        <f>IFERROR(VLOOKUP(A58,'6-开班明细表'!A:M,8,0),"")</f>
        <v>1.5</v>
      </c>
      <c r="X58" s="217">
        <f>IFERROR(VLOOKUP(A58,'6-开班明细表'!A:M,9,0),"")</f>
        <v>1</v>
      </c>
      <c r="Y58" s="217">
        <f>IFERROR(VLOOKUP(A58,'6-开班明细表'!A:M,10,0),"")</f>
        <v>0.5</v>
      </c>
      <c r="Z58">
        <f t="shared" si="1"/>
        <v>0</v>
      </c>
      <c r="AA58" t="str">
        <f t="shared" si="2"/>
        <v>王玲</v>
      </c>
      <c r="AB58" t="str">
        <f t="shared" si="3"/>
        <v>张佩</v>
      </c>
      <c r="AC58" t="str">
        <f t="shared" si="4"/>
        <v xml:space="preserve">STA MARIA </v>
      </c>
      <c r="AD58" t="str">
        <f t="shared" si="5"/>
        <v>张佩</v>
      </c>
      <c r="AE58" t="str">
        <f t="shared" si="6"/>
        <v xml:space="preserve">STA MARIA </v>
      </c>
      <c r="AF58">
        <f t="shared" si="7"/>
        <v>2</v>
      </c>
      <c r="AG58">
        <f t="shared" si="8"/>
        <v>4</v>
      </c>
      <c r="AH58" s="27">
        <f t="shared" si="9"/>
        <v>42827</v>
      </c>
      <c r="AI58" t="str">
        <f t="shared" si="13"/>
        <v>周日上午</v>
      </c>
      <c r="AJ58" t="str">
        <f t="shared" si="10"/>
        <v>P02</v>
      </c>
      <c r="AK58" s="19" t="str">
        <f>IFERROR(IF(IFERROR(FIND("一",C58),0)&gt;0,"一对一",VLOOKUP(AJ58,班级编码!A:L,8,0)),"")</f>
        <v>小初部</v>
      </c>
      <c r="AL58" t="str">
        <f t="shared" si="11"/>
        <v>周日</v>
      </c>
      <c r="AM58" t="str">
        <f t="shared" si="12"/>
        <v>09</v>
      </c>
    </row>
    <row r="59" spans="1:39" hidden="1">
      <c r="A59" s="23" t="s">
        <v>4215</v>
      </c>
      <c r="B59" s="23" t="s">
        <v>1721</v>
      </c>
      <c r="C59" s="23" t="s">
        <v>452</v>
      </c>
      <c r="D59" s="23" t="s">
        <v>4111</v>
      </c>
      <c r="E59" s="23" t="s">
        <v>4071</v>
      </c>
      <c r="F59" s="23" t="s">
        <v>4081</v>
      </c>
      <c r="G59" s="23">
        <v>42616</v>
      </c>
      <c r="H59" s="23" t="s">
        <v>11</v>
      </c>
      <c r="I59" s="23">
        <v>42752.583333333328</v>
      </c>
      <c r="J59" s="23">
        <v>42738</v>
      </c>
      <c r="K59" s="23" t="s">
        <v>4073</v>
      </c>
      <c r="L59" s="23" t="s">
        <v>1704</v>
      </c>
      <c r="M59" s="23" t="s">
        <v>1705</v>
      </c>
      <c r="N59" s="23" t="s">
        <v>1706</v>
      </c>
      <c r="O59" s="23">
        <v>16</v>
      </c>
      <c r="P59" s="23">
        <v>0</v>
      </c>
      <c r="Q59" s="23" t="s">
        <v>1707</v>
      </c>
      <c r="R59" s="23">
        <v>18</v>
      </c>
      <c r="S59" s="23" t="s">
        <v>1708</v>
      </c>
      <c r="T59" s="23" t="s">
        <v>117</v>
      </c>
      <c r="U59" s="23" t="s">
        <v>117</v>
      </c>
      <c r="V59" s="23" t="s">
        <v>4095</v>
      </c>
      <c r="W59" s="217">
        <f>IFERROR(VLOOKUP(A59,'6-开班明细表'!A:M,8,0),"")</f>
        <v>1.5</v>
      </c>
      <c r="X59" s="217">
        <f>IFERROR(VLOOKUP(A59,'6-开班明细表'!A:M,9,0),"")</f>
        <v>1</v>
      </c>
      <c r="Y59" s="217">
        <f>IFERROR(VLOOKUP(A59,'6-开班明细表'!A:M,10,0),"")</f>
        <v>0.5</v>
      </c>
      <c r="Z59">
        <f t="shared" si="1"/>
        <v>0</v>
      </c>
      <c r="AA59" t="str">
        <f t="shared" si="2"/>
        <v>赖情佳</v>
      </c>
      <c r="AB59" t="str">
        <f t="shared" si="3"/>
        <v>张佩</v>
      </c>
      <c r="AC59" t="str">
        <f t="shared" si="4"/>
        <v>兼职外教</v>
      </c>
      <c r="AD59" t="str">
        <f t="shared" si="5"/>
        <v>张佩</v>
      </c>
      <c r="AE59" t="str">
        <f t="shared" si="6"/>
        <v>兼职外教</v>
      </c>
      <c r="AF59">
        <f t="shared" si="7"/>
        <v>2</v>
      </c>
      <c r="AG59">
        <f t="shared" si="8"/>
        <v>4</v>
      </c>
      <c r="AH59" s="27">
        <f t="shared" si="9"/>
        <v>42742</v>
      </c>
      <c r="AI59" t="str">
        <f t="shared" si="13"/>
        <v>周六下午</v>
      </c>
      <c r="AJ59" t="str">
        <f t="shared" si="10"/>
        <v>P01</v>
      </c>
      <c r="AK59" s="19" t="str">
        <f>IFERROR(IF(IFERROR(FIND("一",C59),0)&gt;0,"一对一",VLOOKUP(AJ59,班级编码!A:L,8,0)),"")</f>
        <v>小初部</v>
      </c>
      <c r="AL59" t="str">
        <f t="shared" si="11"/>
        <v>周六</v>
      </c>
      <c r="AM59" t="str">
        <f t="shared" si="12"/>
        <v>14</v>
      </c>
    </row>
    <row r="60" spans="1:39" hidden="1">
      <c r="A60" s="23" t="s">
        <v>4216</v>
      </c>
      <c r="B60" s="23" t="s">
        <v>1721</v>
      </c>
      <c r="C60" s="23" t="s">
        <v>452</v>
      </c>
      <c r="D60" s="23" t="s">
        <v>4217</v>
      </c>
      <c r="E60" s="23" t="s">
        <v>4071</v>
      </c>
      <c r="F60" s="23" t="s">
        <v>4088</v>
      </c>
      <c r="G60" s="23">
        <v>42686</v>
      </c>
      <c r="H60" s="23" t="s">
        <v>11</v>
      </c>
      <c r="I60" s="23">
        <v>42819.375</v>
      </c>
      <c r="J60" s="23">
        <v>42806</v>
      </c>
      <c r="K60" s="23" t="s">
        <v>4132</v>
      </c>
      <c r="L60" s="23" t="s">
        <v>1704</v>
      </c>
      <c r="M60" s="23" t="s">
        <v>1705</v>
      </c>
      <c r="N60" s="23" t="s">
        <v>1706</v>
      </c>
      <c r="O60" s="23">
        <v>16</v>
      </c>
      <c r="P60" s="23">
        <v>0</v>
      </c>
      <c r="Q60" s="23" t="s">
        <v>1707</v>
      </c>
      <c r="R60" s="23">
        <v>18</v>
      </c>
      <c r="S60" s="23" t="s">
        <v>1708</v>
      </c>
      <c r="T60" s="23" t="s">
        <v>127</v>
      </c>
      <c r="U60" s="23" t="s">
        <v>127</v>
      </c>
      <c r="V60" s="23" t="s">
        <v>4095</v>
      </c>
      <c r="W60" s="217">
        <f>IFERROR(VLOOKUP(A60,'6-开班明细表'!A:M,8,0),"")</f>
        <v>1.5</v>
      </c>
      <c r="X60" s="217">
        <f>IFERROR(VLOOKUP(A60,'6-开班明细表'!A:M,9,0),"")</f>
        <v>1</v>
      </c>
      <c r="Y60" s="217">
        <f>IFERROR(VLOOKUP(A60,'6-开班明细表'!A:M,10,0),"")</f>
        <v>0.5</v>
      </c>
      <c r="Z60">
        <f t="shared" si="1"/>
        <v>0</v>
      </c>
      <c r="AA60" t="str">
        <f t="shared" si="2"/>
        <v>陈敏华</v>
      </c>
      <c r="AB60" t="str">
        <f t="shared" si="3"/>
        <v>张佩</v>
      </c>
      <c r="AC60" t="str">
        <f t="shared" si="4"/>
        <v xml:space="preserve">STA MARIA </v>
      </c>
      <c r="AD60" t="str">
        <f t="shared" si="5"/>
        <v>张佩</v>
      </c>
      <c r="AE60" t="str">
        <f t="shared" si="6"/>
        <v xml:space="preserve">STA MARIA </v>
      </c>
      <c r="AF60">
        <f t="shared" si="7"/>
        <v>2</v>
      </c>
      <c r="AG60">
        <f t="shared" si="8"/>
        <v>4</v>
      </c>
      <c r="AH60" s="27">
        <f t="shared" si="9"/>
        <v>42812</v>
      </c>
      <c r="AI60" t="str">
        <f t="shared" si="13"/>
        <v>周六上午</v>
      </c>
      <c r="AJ60" t="str">
        <f t="shared" si="10"/>
        <v>P02</v>
      </c>
      <c r="AK60" s="19" t="str">
        <f>IFERROR(IF(IFERROR(FIND("一",C60),0)&gt;0,"一对一",VLOOKUP(AJ60,班级编码!A:L,8,0)),"")</f>
        <v>小初部</v>
      </c>
      <c r="AL60" t="str">
        <f t="shared" si="11"/>
        <v>周六</v>
      </c>
      <c r="AM60" t="str">
        <f t="shared" si="12"/>
        <v>09</v>
      </c>
    </row>
    <row r="61" spans="1:39" hidden="1">
      <c r="A61" s="23" t="s">
        <v>4218</v>
      </c>
      <c r="B61" s="23" t="s">
        <v>1721</v>
      </c>
      <c r="C61" s="23" t="s">
        <v>452</v>
      </c>
      <c r="D61" s="23" t="s">
        <v>4120</v>
      </c>
      <c r="E61" s="23" t="s">
        <v>4071</v>
      </c>
      <c r="F61" s="23" t="s">
        <v>4081</v>
      </c>
      <c r="G61" s="23">
        <v>42650</v>
      </c>
      <c r="H61" s="23" t="s">
        <v>11</v>
      </c>
      <c r="I61" s="23">
        <v>42799.375</v>
      </c>
      <c r="J61" s="23">
        <v>42773</v>
      </c>
      <c r="K61" s="23" t="s">
        <v>4150</v>
      </c>
      <c r="L61" s="23" t="s">
        <v>1704</v>
      </c>
      <c r="M61" s="23" t="s">
        <v>1705</v>
      </c>
      <c r="N61" s="23" t="s">
        <v>1706</v>
      </c>
      <c r="O61" s="23">
        <v>16</v>
      </c>
      <c r="P61" s="23">
        <v>4</v>
      </c>
      <c r="Q61" s="23" t="s">
        <v>4201</v>
      </c>
      <c r="R61" s="23">
        <v>18</v>
      </c>
      <c r="S61" s="23" t="s">
        <v>1708</v>
      </c>
      <c r="T61" s="23" t="s">
        <v>119</v>
      </c>
      <c r="U61" s="23" t="s">
        <v>119</v>
      </c>
      <c r="V61" s="23" t="s">
        <v>4095</v>
      </c>
      <c r="W61" s="217">
        <f>IFERROR(VLOOKUP(A61,'6-开班明细表'!A:M,8,0),"")</f>
        <v>1.5</v>
      </c>
      <c r="X61" s="217">
        <f>IFERROR(VLOOKUP(A61,'6-开班明细表'!A:M,9,0),"")</f>
        <v>1</v>
      </c>
      <c r="Y61" s="217">
        <f>IFERROR(VLOOKUP(A61,'6-开班明细表'!A:M,10,0),"")</f>
        <v>0.5</v>
      </c>
      <c r="Z61">
        <f t="shared" si="1"/>
        <v>0</v>
      </c>
      <c r="AA61" t="str">
        <f t="shared" si="2"/>
        <v>萧泽秀</v>
      </c>
      <c r="AB61" t="str">
        <f t="shared" si="3"/>
        <v>马凯琼</v>
      </c>
      <c r="AC61" t="str">
        <f t="shared" si="4"/>
        <v xml:space="preserve">STA MARIA </v>
      </c>
      <c r="AD61" t="str">
        <f t="shared" si="5"/>
        <v>马凯琼</v>
      </c>
      <c r="AE61" t="str">
        <f t="shared" si="6"/>
        <v xml:space="preserve">STA MARIA </v>
      </c>
      <c r="AF61">
        <f t="shared" si="7"/>
        <v>3</v>
      </c>
      <c r="AG61">
        <f t="shared" si="8"/>
        <v>6</v>
      </c>
      <c r="AH61" s="27">
        <f t="shared" si="9"/>
        <v>42776</v>
      </c>
      <c r="AI61" t="str">
        <f t="shared" si="13"/>
        <v>周日上午</v>
      </c>
      <c r="AJ61" t="str">
        <f t="shared" si="10"/>
        <v>P1A</v>
      </c>
      <c r="AK61" s="19" t="str">
        <f>IFERROR(IF(IFERROR(FIND("一",C61),0)&gt;0,"一对一",VLOOKUP(AJ61,班级编码!A:L,8,0)),"")</f>
        <v>小初部</v>
      </c>
      <c r="AL61" t="str">
        <f t="shared" si="11"/>
        <v>周日</v>
      </c>
      <c r="AM61" t="str">
        <f t="shared" si="12"/>
        <v>09</v>
      </c>
    </row>
    <row r="62" spans="1:39" hidden="1">
      <c r="A62" s="23" t="s">
        <v>4219</v>
      </c>
      <c r="B62" s="23" t="s">
        <v>1721</v>
      </c>
      <c r="C62" s="23" t="s">
        <v>452</v>
      </c>
      <c r="D62" s="23" t="s">
        <v>4220</v>
      </c>
      <c r="E62" s="23" t="s">
        <v>4071</v>
      </c>
      <c r="F62" s="23" t="s">
        <v>4100</v>
      </c>
      <c r="G62" s="23">
        <v>42623</v>
      </c>
      <c r="H62" s="23" t="s">
        <v>11</v>
      </c>
      <c r="I62" s="23">
        <v>42745.375</v>
      </c>
      <c r="J62" s="23">
        <v>42745</v>
      </c>
      <c r="K62" s="23" t="s">
        <v>4132</v>
      </c>
      <c r="L62" s="23" t="s">
        <v>1704</v>
      </c>
      <c r="M62" s="23" t="s">
        <v>1705</v>
      </c>
      <c r="N62" s="23" t="s">
        <v>1706</v>
      </c>
      <c r="O62" s="23">
        <v>16</v>
      </c>
      <c r="P62" s="23">
        <v>0</v>
      </c>
      <c r="Q62" s="23" t="s">
        <v>1707</v>
      </c>
      <c r="R62" s="23">
        <v>18</v>
      </c>
      <c r="S62" s="23" t="s">
        <v>1708</v>
      </c>
      <c r="T62" s="23" t="s">
        <v>1730</v>
      </c>
      <c r="U62" s="23" t="s">
        <v>1730</v>
      </c>
      <c r="V62" s="23" t="s">
        <v>4095</v>
      </c>
      <c r="W62" s="217">
        <f>IFERROR(VLOOKUP(A62,'6-开班明细表'!A:M,8,0),"")</f>
        <v>1.5</v>
      </c>
      <c r="X62" s="217">
        <f>IFERROR(VLOOKUP(A62,'6-开班明细表'!A:M,9,0),"")</f>
        <v>1</v>
      </c>
      <c r="Y62" s="217">
        <f>IFERROR(VLOOKUP(A62,'6-开班明细表'!A:M,10,0),"")</f>
        <v>0.5</v>
      </c>
      <c r="Z62">
        <f t="shared" si="1"/>
        <v>0</v>
      </c>
      <c r="AA62" t="str">
        <f t="shared" si="2"/>
        <v>赖情佳</v>
      </c>
      <c r="AB62" t="str">
        <f t="shared" si="3"/>
        <v>马凯琼</v>
      </c>
      <c r="AC62" t="str">
        <f t="shared" si="4"/>
        <v>STA MARIA ANTONIO III BILLONES</v>
      </c>
      <c r="AD62" t="str">
        <f t="shared" si="5"/>
        <v>STA MARIA ANTONIO III BILLONES</v>
      </c>
      <c r="AE62" t="str">
        <f t="shared" si="6"/>
        <v>马凯琼</v>
      </c>
      <c r="AF62">
        <f t="shared" si="7"/>
        <v>30</v>
      </c>
      <c r="AG62">
        <f t="shared" si="8"/>
        <v>30</v>
      </c>
      <c r="AH62" s="27">
        <f t="shared" si="9"/>
        <v>42749</v>
      </c>
      <c r="AI62" t="str">
        <f t="shared" si="13"/>
        <v>周六上午</v>
      </c>
      <c r="AJ62" t="str">
        <f t="shared" si="10"/>
        <v>P1A</v>
      </c>
      <c r="AK62" s="19" t="str">
        <f>IFERROR(IF(IFERROR(FIND("一",C62),0)&gt;0,"一对一",VLOOKUP(AJ62,班级编码!A:L,8,0)),"")</f>
        <v>小初部</v>
      </c>
      <c r="AL62" t="str">
        <f t="shared" si="11"/>
        <v>周六</v>
      </c>
      <c r="AM62" t="str">
        <f t="shared" si="12"/>
        <v>09</v>
      </c>
    </row>
    <row r="63" spans="1:39" hidden="1">
      <c r="A63" s="23" t="s">
        <v>4221</v>
      </c>
      <c r="B63" s="23" t="s">
        <v>1721</v>
      </c>
      <c r="C63" s="23" t="s">
        <v>452</v>
      </c>
      <c r="D63" s="23" t="s">
        <v>4222</v>
      </c>
      <c r="E63" s="23" t="s">
        <v>4071</v>
      </c>
      <c r="F63" s="23" t="s">
        <v>4077</v>
      </c>
      <c r="G63" s="23">
        <v>42701</v>
      </c>
      <c r="H63" s="23" t="s">
        <v>11</v>
      </c>
      <c r="I63" s="23">
        <v>42820.583333333328</v>
      </c>
      <c r="J63" s="23">
        <v>42821</v>
      </c>
      <c r="K63" s="23" t="s">
        <v>4155</v>
      </c>
      <c r="L63" s="23" t="s">
        <v>1704</v>
      </c>
      <c r="M63" s="23" t="s">
        <v>1705</v>
      </c>
      <c r="N63" s="23" t="s">
        <v>1706</v>
      </c>
      <c r="O63" s="23">
        <v>16</v>
      </c>
      <c r="P63" s="23">
        <v>0</v>
      </c>
      <c r="Q63" s="23" t="s">
        <v>1707</v>
      </c>
      <c r="R63" s="23">
        <v>18</v>
      </c>
      <c r="S63" s="23" t="s">
        <v>1708</v>
      </c>
      <c r="T63" s="23" t="s">
        <v>121</v>
      </c>
      <c r="U63" s="23" t="s">
        <v>121</v>
      </c>
      <c r="V63" s="23" t="s">
        <v>4095</v>
      </c>
      <c r="W63" s="217">
        <f>IFERROR(VLOOKUP(A63,'6-开班明细表'!A:M,8,0),"")</f>
        <v>1.5</v>
      </c>
      <c r="X63" s="217">
        <f>IFERROR(VLOOKUP(A63,'6-开班明细表'!A:M,9,0),"")</f>
        <v>1</v>
      </c>
      <c r="Y63" s="217">
        <f>IFERROR(VLOOKUP(A63,'6-开班明细表'!A:M,10,0),"")</f>
        <v>0.5</v>
      </c>
      <c r="Z63">
        <f t="shared" si="1"/>
        <v>0</v>
      </c>
      <c r="AA63" t="str">
        <f t="shared" si="2"/>
        <v>陈敏华</v>
      </c>
      <c r="AB63" t="str">
        <f t="shared" si="3"/>
        <v>萧泽秀</v>
      </c>
      <c r="AC63" t="str">
        <f t="shared" si="4"/>
        <v>STA MARIA ANTONIO III BILLONES</v>
      </c>
      <c r="AD63" t="str">
        <f t="shared" si="5"/>
        <v>STA MARIA ANTONIO III BILLONES</v>
      </c>
      <c r="AE63" t="str">
        <f t="shared" si="6"/>
        <v>萧泽秀</v>
      </c>
      <c r="AF63">
        <f t="shared" si="7"/>
        <v>30</v>
      </c>
      <c r="AG63">
        <f t="shared" si="8"/>
        <v>30</v>
      </c>
      <c r="AH63" s="27">
        <f t="shared" si="9"/>
        <v>42827</v>
      </c>
      <c r="AI63" t="str">
        <f t="shared" si="13"/>
        <v>周日下午</v>
      </c>
      <c r="AJ63" t="str">
        <f t="shared" si="10"/>
        <v>P1B</v>
      </c>
      <c r="AK63" s="19" t="str">
        <f>IFERROR(IF(IFERROR(FIND("一",C63),0)&gt;0,"一对一",VLOOKUP(AJ63,班级编码!A:L,8,0)),"")</f>
        <v>小初部</v>
      </c>
      <c r="AL63" t="str">
        <f>LEFT(K63,2)</f>
        <v>周日</v>
      </c>
      <c r="AM63" t="str">
        <f t="shared" si="12"/>
        <v>14</v>
      </c>
    </row>
    <row r="64" spans="1:39" hidden="1">
      <c r="A64" s="23" t="s">
        <v>4223</v>
      </c>
      <c r="B64" s="23" t="s">
        <v>1721</v>
      </c>
      <c r="C64" s="23" t="s">
        <v>452</v>
      </c>
      <c r="D64" s="23" t="s">
        <v>4152</v>
      </c>
      <c r="E64" s="23" t="s">
        <v>4071</v>
      </c>
      <c r="F64" s="23" t="s">
        <v>4121</v>
      </c>
      <c r="G64" s="23">
        <v>42638</v>
      </c>
      <c r="H64" s="23" t="s">
        <v>11</v>
      </c>
      <c r="I64" s="23">
        <v>42799.604166666664</v>
      </c>
      <c r="J64" s="23">
        <v>42750</v>
      </c>
      <c r="K64" s="23" t="s">
        <v>4224</v>
      </c>
      <c r="L64" s="23" t="s">
        <v>1704</v>
      </c>
      <c r="M64" s="23" t="s">
        <v>1705</v>
      </c>
      <c r="N64" s="23" t="s">
        <v>1706</v>
      </c>
      <c r="O64" s="23">
        <v>16</v>
      </c>
      <c r="P64" s="23">
        <v>7</v>
      </c>
      <c r="Q64" s="23" t="s">
        <v>4153</v>
      </c>
      <c r="R64" s="23">
        <v>18</v>
      </c>
      <c r="S64" s="23" t="s">
        <v>1708</v>
      </c>
      <c r="T64" s="23" t="s">
        <v>120</v>
      </c>
      <c r="U64" s="23" t="s">
        <v>120</v>
      </c>
      <c r="V64" s="23" t="s">
        <v>4095</v>
      </c>
      <c r="W64" s="217">
        <f>IFERROR(VLOOKUP(A64,'6-开班明细表'!A:M,8,0),"")</f>
        <v>1.5</v>
      </c>
      <c r="X64" s="217">
        <f>IFERROR(VLOOKUP(A64,'6-开班明细表'!A:M,9,0),"")</f>
        <v>1</v>
      </c>
      <c r="Y64" s="217">
        <f>IFERROR(VLOOKUP(A64,'6-开班明细表'!A:M,10,0),"")</f>
        <v>0.5</v>
      </c>
      <c r="Z64">
        <f t="shared" si="1"/>
        <v>0</v>
      </c>
      <c r="AA64" t="str">
        <f t="shared" si="2"/>
        <v>萧泽秀</v>
      </c>
      <c r="AB64" t="str">
        <f t="shared" si="3"/>
        <v>赖情佳</v>
      </c>
      <c r="AC64" t="str">
        <f t="shared" si="4"/>
        <v xml:space="preserve">STA MARIA </v>
      </c>
      <c r="AD64" t="str">
        <f t="shared" si="5"/>
        <v>赖情佳</v>
      </c>
      <c r="AE64" t="str">
        <f t="shared" si="6"/>
        <v xml:space="preserve">STA MARIA </v>
      </c>
      <c r="AF64">
        <f t="shared" si="7"/>
        <v>3</v>
      </c>
      <c r="AG64">
        <f t="shared" si="8"/>
        <v>6</v>
      </c>
      <c r="AH64" s="27">
        <f t="shared" si="9"/>
        <v>42764</v>
      </c>
      <c r="AI64" t="str">
        <f t="shared" si="13"/>
        <v>周日下午</v>
      </c>
      <c r="AJ64" t="str">
        <f t="shared" si="10"/>
        <v>P1A</v>
      </c>
      <c r="AK64" s="19" t="str">
        <f>IFERROR(IF(IFERROR(FIND("一",C64),0)&gt;0,"一对一",VLOOKUP(AJ64,班级编码!A:L,8,0)),"")</f>
        <v>小初部</v>
      </c>
      <c r="AL64" t="str">
        <f>LEFT(K64,2)</f>
        <v>周日</v>
      </c>
      <c r="AM64" t="str">
        <f t="shared" si="12"/>
        <v>14</v>
      </c>
    </row>
    <row r="65" spans="1:39" hidden="1">
      <c r="A65" s="23" t="s">
        <v>4225</v>
      </c>
      <c r="B65" s="23" t="s">
        <v>1721</v>
      </c>
      <c r="C65" s="23" t="s">
        <v>452</v>
      </c>
      <c r="D65" s="23" t="s">
        <v>4226</v>
      </c>
      <c r="E65" s="23" t="s">
        <v>4071</v>
      </c>
      <c r="F65" s="23" t="s">
        <v>4077</v>
      </c>
      <c r="G65" s="23">
        <v>42687</v>
      </c>
      <c r="H65" s="23" t="s">
        <v>11</v>
      </c>
      <c r="I65" s="23">
        <v>42820.375</v>
      </c>
      <c r="J65" s="23">
        <v>42807</v>
      </c>
      <c r="K65" s="23" t="s">
        <v>4150</v>
      </c>
      <c r="L65" s="23" t="s">
        <v>1704</v>
      </c>
      <c r="M65" s="23" t="s">
        <v>1705</v>
      </c>
      <c r="N65" s="23" t="s">
        <v>1706</v>
      </c>
      <c r="O65" s="23">
        <v>16</v>
      </c>
      <c r="P65" s="23">
        <v>0</v>
      </c>
      <c r="Q65" s="23" t="s">
        <v>1707</v>
      </c>
      <c r="R65" s="23">
        <v>24</v>
      </c>
      <c r="S65" s="23" t="s">
        <v>1708</v>
      </c>
      <c r="T65" s="23" t="s">
        <v>131</v>
      </c>
      <c r="U65" s="23" t="s">
        <v>131</v>
      </c>
      <c r="V65" s="23" t="s">
        <v>4095</v>
      </c>
      <c r="W65" s="217">
        <f>IFERROR(VLOOKUP(A65,'6-开班明细表'!A:M,8,0),"")</f>
        <v>1.5</v>
      </c>
      <c r="X65" s="217">
        <f>IFERROR(VLOOKUP(A65,'6-开班明细表'!A:M,9,0),"")</f>
        <v>1</v>
      </c>
      <c r="Y65" s="217">
        <f>IFERROR(VLOOKUP(A65,'6-开班明细表'!A:M,10,0),"")</f>
        <v>0.5</v>
      </c>
      <c r="Z65">
        <f t="shared" si="1"/>
        <v>0</v>
      </c>
      <c r="AA65" t="str">
        <f t="shared" si="2"/>
        <v>萧泽秀</v>
      </c>
      <c r="AB65" t="str">
        <f t="shared" si="3"/>
        <v>陈欢</v>
      </c>
      <c r="AC65" t="str">
        <f t="shared" si="4"/>
        <v xml:space="preserve">STA MARIA </v>
      </c>
      <c r="AD65" t="str">
        <f t="shared" si="5"/>
        <v>陈欢</v>
      </c>
      <c r="AE65" t="str">
        <f t="shared" si="6"/>
        <v xml:space="preserve">STA MARIA </v>
      </c>
      <c r="AF65">
        <f t="shared" si="7"/>
        <v>2</v>
      </c>
      <c r="AG65">
        <f t="shared" si="8"/>
        <v>4</v>
      </c>
      <c r="AH65" s="27">
        <f t="shared" si="9"/>
        <v>42855</v>
      </c>
      <c r="AI65" t="str">
        <f t="shared" si="13"/>
        <v>周日上午</v>
      </c>
      <c r="AJ65" t="str">
        <f t="shared" si="10"/>
        <v>P3A</v>
      </c>
      <c r="AK65" s="19" t="str">
        <f>IFERROR(IF(IFERROR(FIND("一",C65),0)&gt;0,"一对一",VLOOKUP(AJ65,班级编码!A:L,8,0)),"")</f>
        <v>小高部</v>
      </c>
      <c r="AL65" t="str">
        <f t="shared" si="11"/>
        <v>周日</v>
      </c>
      <c r="AM65" t="str">
        <f t="shared" si="12"/>
        <v>09</v>
      </c>
    </row>
    <row r="66" spans="1:39" hidden="1">
      <c r="A66" s="23" t="s">
        <v>4227</v>
      </c>
      <c r="B66" s="23" t="s">
        <v>1721</v>
      </c>
      <c r="C66" s="23" t="s">
        <v>452</v>
      </c>
      <c r="D66" s="23" t="s">
        <v>4228</v>
      </c>
      <c r="E66" s="23" t="s">
        <v>4071</v>
      </c>
      <c r="F66" s="23" t="s">
        <v>4117</v>
      </c>
      <c r="G66" s="23">
        <v>42693</v>
      </c>
      <c r="H66" s="23" t="s">
        <v>11</v>
      </c>
      <c r="I66" s="23">
        <v>42819.375</v>
      </c>
      <c r="J66" s="23">
        <v>42813</v>
      </c>
      <c r="K66" s="23" t="s">
        <v>4132</v>
      </c>
      <c r="L66" s="23" t="s">
        <v>1704</v>
      </c>
      <c r="M66" s="23" t="s">
        <v>1705</v>
      </c>
      <c r="N66" s="23" t="s">
        <v>1706</v>
      </c>
      <c r="O66" s="23">
        <v>16</v>
      </c>
      <c r="P66" s="23">
        <v>0</v>
      </c>
      <c r="Q66" s="23" t="s">
        <v>1707</v>
      </c>
      <c r="R66" s="23">
        <v>18</v>
      </c>
      <c r="S66" s="23" t="s">
        <v>1708</v>
      </c>
      <c r="T66" s="23" t="s">
        <v>123</v>
      </c>
      <c r="U66" s="23" t="s">
        <v>123</v>
      </c>
      <c r="V66" s="23" t="s">
        <v>4095</v>
      </c>
      <c r="W66" s="217">
        <f>IFERROR(VLOOKUP(A66,'6-开班明细表'!A:M,8,0),"")</f>
        <v>1.5</v>
      </c>
      <c r="X66" s="217">
        <f>IFERROR(VLOOKUP(A66,'6-开班明细表'!A:M,9,0),"")</f>
        <v>1</v>
      </c>
      <c r="Y66" s="217">
        <f>IFERROR(VLOOKUP(A66,'6-开班明细表'!A:M,10,0),"")</f>
        <v>0.5</v>
      </c>
      <c r="Z66">
        <f t="shared" si="1"/>
        <v>0</v>
      </c>
      <c r="AA66" t="str">
        <f t="shared" si="2"/>
        <v>张佩</v>
      </c>
      <c r="AB66" t="str">
        <f t="shared" si="3"/>
        <v>李玲</v>
      </c>
      <c r="AC66" t="str">
        <f t="shared" si="4"/>
        <v>STA MARIA ANTONIO III BILLONES</v>
      </c>
      <c r="AD66" t="str">
        <f t="shared" si="5"/>
        <v>STA MARIA ANTONIO III BILLONES</v>
      </c>
      <c r="AE66" t="str">
        <f t="shared" si="6"/>
        <v>李玲</v>
      </c>
      <c r="AF66">
        <f t="shared" si="7"/>
        <v>30</v>
      </c>
      <c r="AG66">
        <f t="shared" si="8"/>
        <v>30</v>
      </c>
      <c r="AH66" s="27">
        <f t="shared" si="9"/>
        <v>42819</v>
      </c>
      <c r="AI66" t="str">
        <f t="shared" ref="AI66:AI97" si="14">IF(IFERROR(FIND("一",C66),0)&gt;0,"一对一",IFERROR(AL66&amp;VLOOKUP(AM66,AP:AQ,2),""))</f>
        <v>周六上午</v>
      </c>
      <c r="AJ66" t="str">
        <f t="shared" si="10"/>
        <v>P3A</v>
      </c>
      <c r="AK66" s="19" t="str">
        <f>IFERROR(IF(IFERROR(FIND("一",C66),0)&gt;0,"一对一",VLOOKUP(AJ66,班级编码!A:L,8,0)),"")</f>
        <v>小高部</v>
      </c>
      <c r="AL66" t="str">
        <f t="shared" si="11"/>
        <v>周六</v>
      </c>
      <c r="AM66" t="str">
        <f t="shared" si="12"/>
        <v>09</v>
      </c>
    </row>
    <row r="67" spans="1:39" hidden="1">
      <c r="A67" s="23" t="s">
        <v>4079</v>
      </c>
      <c r="B67" s="23" t="s">
        <v>1721</v>
      </c>
      <c r="C67" s="23" t="s">
        <v>452</v>
      </c>
      <c r="D67" s="23" t="s">
        <v>4080</v>
      </c>
      <c r="E67" s="23" t="s">
        <v>4071</v>
      </c>
      <c r="F67" s="23" t="s">
        <v>4081</v>
      </c>
      <c r="G67" s="23">
        <v>42679</v>
      </c>
      <c r="H67" s="23" t="s">
        <v>11</v>
      </c>
      <c r="I67" s="23">
        <v>42910.583333333328</v>
      </c>
      <c r="J67" s="23">
        <v>42799</v>
      </c>
      <c r="K67" s="23" t="s">
        <v>4073</v>
      </c>
      <c r="L67" s="23" t="s">
        <v>1704</v>
      </c>
      <c r="M67" s="23" t="s">
        <v>1705</v>
      </c>
      <c r="N67" s="23" t="s">
        <v>1706</v>
      </c>
      <c r="O67" s="23">
        <v>16</v>
      </c>
      <c r="P67" s="23">
        <v>0</v>
      </c>
      <c r="Q67" s="23" t="s">
        <v>1707</v>
      </c>
      <c r="R67" s="23">
        <v>18</v>
      </c>
      <c r="S67" s="23" t="s">
        <v>1708</v>
      </c>
      <c r="T67" s="23" t="s">
        <v>280</v>
      </c>
      <c r="U67" s="23" t="s">
        <v>280</v>
      </c>
      <c r="V67" s="23" t="s">
        <v>4095</v>
      </c>
      <c r="W67" s="217">
        <f>IFERROR(VLOOKUP(A67,'6-开班明细表'!A:M,8,0),"")</f>
        <v>1.5</v>
      </c>
      <c r="X67" s="217">
        <f>IFERROR(VLOOKUP(A67,'6-开班明细表'!A:M,9,0),"")</f>
        <v>1</v>
      </c>
      <c r="Y67" s="217">
        <f>IFERROR(VLOOKUP(A67,'6-开班明细表'!A:M,10,0),"")</f>
        <v>0.5</v>
      </c>
      <c r="Z67">
        <f t="shared" ref="Z67:Z130" si="15">IF(SUM(W67:Y67)=0,0,SUM(W67:Y67)-IF(A67="","",VALUE(LEFT(L67,2*LEN(L67)-LENB(L67)))))</f>
        <v>0</v>
      </c>
      <c r="AA67" t="str">
        <f t="shared" ref="AA67:AA130" si="16">IFERROR(LEFT(D67,FIND(",",D67)-1),D67)</f>
        <v>黎洁瑜</v>
      </c>
      <c r="AB67" t="str">
        <f t="shared" ref="AB67:AB130" si="17">IF(AF67=AG67,AE67,AD67)</f>
        <v>覃爱怡</v>
      </c>
      <c r="AC67" t="str">
        <f t="shared" ref="AC67:AC130" si="18">IF(AF67=AG67,AD67,AE67)</f>
        <v xml:space="preserve">STA MARIA </v>
      </c>
      <c r="AD67" t="str">
        <f t="shared" ref="AD67:AD130" si="19">IFERROR(MID(D67,FIND(",",D67)+1,FIND("@",SUBSTITUTE(D67,",","@",2))-FIND(",",D67)-1),IF(ISERROR(FIND(",",D67)),"",MID(D67,FIND(",",D67)+1,20)))</f>
        <v>覃爱怡</v>
      </c>
      <c r="AE67" t="str">
        <f t="shared" ref="AE67:AE130" si="20">IFERROR(MID(D67,FIND("@",SUBSTITUTE(D67,",","@",2))+1,10),"")</f>
        <v xml:space="preserve">STA MARIA </v>
      </c>
      <c r="AF67">
        <f t="shared" ref="AF67:AF130" si="21">LEN(AD67)</f>
        <v>3</v>
      </c>
      <c r="AG67">
        <f t="shared" ref="AG67:AG130" si="22">LENB(AD67)</f>
        <v>6</v>
      </c>
      <c r="AH67" s="27">
        <f t="shared" ref="AH67:AH130" si="23">R67*7+G67</f>
        <v>42805</v>
      </c>
      <c r="AI67" t="str">
        <f t="shared" si="14"/>
        <v>周六下午</v>
      </c>
      <c r="AJ67" t="str">
        <f t="shared" ref="AJ67:AJ130" si="24">IF(IFERROR(FIND("一",C67),0)&gt;0,"一对一",LEFT(A67,3))</f>
        <v>P3B</v>
      </c>
      <c r="AK67" s="19" t="str">
        <f>IFERROR(IF(IFERROR(FIND("一",C67),0)&gt;0,"一对一",VLOOKUP(AJ67,班级编码!A:L,8,0)),"")</f>
        <v>小高部</v>
      </c>
      <c r="AL67" t="str">
        <f t="shared" ref="AL67:AL130" si="25">LEFT(K67,2)</f>
        <v>周六</v>
      </c>
      <c r="AM67" t="str">
        <f t="shared" ref="AM67:AM130" si="26">MID(K67,3,2)</f>
        <v>14</v>
      </c>
    </row>
    <row r="68" spans="1:39" hidden="1">
      <c r="A68" s="23" t="s">
        <v>4229</v>
      </c>
      <c r="B68" s="23" t="s">
        <v>1721</v>
      </c>
      <c r="C68" s="23" t="s">
        <v>452</v>
      </c>
      <c r="D68" s="23" t="s">
        <v>4230</v>
      </c>
      <c r="E68" s="23" t="s">
        <v>4071</v>
      </c>
      <c r="F68" s="23" t="s">
        <v>4117</v>
      </c>
      <c r="G68" s="23">
        <v>42680</v>
      </c>
      <c r="H68" s="23" t="s">
        <v>11</v>
      </c>
      <c r="I68" s="23">
        <v>42820.375</v>
      </c>
      <c r="J68" s="23">
        <v>42800</v>
      </c>
      <c r="K68" s="23" t="s">
        <v>4150</v>
      </c>
      <c r="L68" s="23" t="s">
        <v>1704</v>
      </c>
      <c r="M68" s="23" t="s">
        <v>1705</v>
      </c>
      <c r="N68" s="23" t="s">
        <v>1706</v>
      </c>
      <c r="O68" s="23">
        <v>16</v>
      </c>
      <c r="P68" s="23">
        <v>0</v>
      </c>
      <c r="Q68" s="23" t="s">
        <v>1707</v>
      </c>
      <c r="R68" s="23">
        <v>18</v>
      </c>
      <c r="S68" s="23" t="s">
        <v>1708</v>
      </c>
      <c r="T68" s="23" t="s">
        <v>120</v>
      </c>
      <c r="U68" s="23" t="s">
        <v>120</v>
      </c>
      <c r="V68" s="23" t="s">
        <v>4095</v>
      </c>
      <c r="W68" s="217">
        <f>IFERROR(VLOOKUP(A68,'6-开班明细表'!A:M,8,0),"")</f>
        <v>1.5</v>
      </c>
      <c r="X68" s="217">
        <f>IFERROR(VLOOKUP(A68,'6-开班明细表'!A:M,9,0),"")</f>
        <v>1</v>
      </c>
      <c r="Y68" s="217">
        <f>IFERROR(VLOOKUP(A68,'6-开班明细表'!A:M,10,0),"")</f>
        <v>0.5</v>
      </c>
      <c r="Z68">
        <f t="shared" si="15"/>
        <v>0</v>
      </c>
      <c r="AA68" t="str">
        <f t="shared" si="16"/>
        <v>李玲</v>
      </c>
      <c r="AB68" t="str">
        <f t="shared" si="17"/>
        <v>张佩</v>
      </c>
      <c r="AC68" t="str">
        <f t="shared" si="18"/>
        <v xml:space="preserve">STA MARIA </v>
      </c>
      <c r="AD68" t="str">
        <f t="shared" si="19"/>
        <v>张佩</v>
      </c>
      <c r="AE68" t="str">
        <f t="shared" si="20"/>
        <v xml:space="preserve">STA MARIA </v>
      </c>
      <c r="AF68">
        <f t="shared" si="21"/>
        <v>2</v>
      </c>
      <c r="AG68">
        <f t="shared" si="22"/>
        <v>4</v>
      </c>
      <c r="AH68" s="27">
        <f t="shared" si="23"/>
        <v>42806</v>
      </c>
      <c r="AI68" t="str">
        <f t="shared" si="14"/>
        <v>周日上午</v>
      </c>
      <c r="AJ68" t="str">
        <f t="shared" si="24"/>
        <v>P5A</v>
      </c>
      <c r="AK68" s="19" t="str">
        <f>IFERROR(IF(IFERROR(FIND("一",C68),0)&gt;0,"一对一",VLOOKUP(AJ68,班级编码!A:L,8,0)),"")</f>
        <v>初中部</v>
      </c>
      <c r="AL68" t="str">
        <f t="shared" si="25"/>
        <v>周日</v>
      </c>
      <c r="AM68" t="str">
        <f t="shared" si="26"/>
        <v>09</v>
      </c>
    </row>
    <row r="69" spans="1:39" hidden="1">
      <c r="A69" s="23" t="s">
        <v>4231</v>
      </c>
      <c r="B69" s="23" t="s">
        <v>1721</v>
      </c>
      <c r="C69" s="23" t="s">
        <v>452</v>
      </c>
      <c r="D69" s="23" t="s">
        <v>4232</v>
      </c>
      <c r="E69" s="23" t="s">
        <v>4071</v>
      </c>
      <c r="F69" s="23" t="s">
        <v>4100</v>
      </c>
      <c r="G69" s="23">
        <v>42605</v>
      </c>
      <c r="H69" s="23" t="s">
        <v>11</v>
      </c>
      <c r="I69" s="23">
        <v>42728.583333333328</v>
      </c>
      <c r="J69" s="23">
        <v>42727</v>
      </c>
      <c r="K69" s="23" t="s">
        <v>4233</v>
      </c>
      <c r="L69" s="23" t="s">
        <v>1704</v>
      </c>
      <c r="M69" s="23" t="s">
        <v>1705</v>
      </c>
      <c r="N69" s="23" t="s">
        <v>1706</v>
      </c>
      <c r="O69" s="23">
        <v>16</v>
      </c>
      <c r="P69" s="23">
        <v>0</v>
      </c>
      <c r="Q69" s="23" t="s">
        <v>1707</v>
      </c>
      <c r="R69" s="23">
        <v>18</v>
      </c>
      <c r="S69" s="23" t="s">
        <v>1708</v>
      </c>
      <c r="T69" s="23" t="s">
        <v>1693</v>
      </c>
      <c r="U69" s="23" t="s">
        <v>1693</v>
      </c>
      <c r="V69" s="23" t="s">
        <v>4095</v>
      </c>
      <c r="W69" s="217">
        <f>IFERROR(VLOOKUP(A69,'6-开班明细表'!A:M,8,0),"")</f>
        <v>1.5</v>
      </c>
      <c r="X69" s="217">
        <f>IFERROR(VLOOKUP(A69,'6-开班明细表'!A:M,9,0),"")</f>
        <v>1</v>
      </c>
      <c r="Y69" s="217">
        <f>IFERROR(VLOOKUP(A69,'6-开班明细表'!A:M,10,0),"")</f>
        <v>0.5</v>
      </c>
      <c r="Z69">
        <f t="shared" si="15"/>
        <v>0</v>
      </c>
      <c r="AA69" t="str">
        <f t="shared" si="16"/>
        <v>张佩</v>
      </c>
      <c r="AB69" t="str">
        <f t="shared" si="17"/>
        <v>萧泽秀</v>
      </c>
      <c r="AC69" t="str">
        <f t="shared" si="18"/>
        <v>STA MARIA ANTONIO III BILLONES</v>
      </c>
      <c r="AD69" t="str">
        <f t="shared" si="19"/>
        <v>STA MARIA ANTONIO III BILLONES</v>
      </c>
      <c r="AE69" t="str">
        <f t="shared" si="20"/>
        <v>萧泽秀</v>
      </c>
      <c r="AF69">
        <f t="shared" si="21"/>
        <v>30</v>
      </c>
      <c r="AG69">
        <f t="shared" si="22"/>
        <v>30</v>
      </c>
      <c r="AH69" s="27">
        <f t="shared" si="23"/>
        <v>42731</v>
      </c>
      <c r="AI69" t="str">
        <f t="shared" si="14"/>
        <v>周六上午</v>
      </c>
      <c r="AJ69" t="str">
        <f t="shared" si="24"/>
        <v>P4A</v>
      </c>
      <c r="AK69" s="19" t="str">
        <f>IFERROR(IF(IFERROR(FIND("一",C69),0)&gt;0,"一对一",VLOOKUP(AJ69,班级编码!A:L,8,0)),"")</f>
        <v>小高部</v>
      </c>
      <c r="AL69" t="str">
        <f t="shared" si="25"/>
        <v>周六</v>
      </c>
      <c r="AM69" t="str">
        <f t="shared" si="26"/>
        <v>02</v>
      </c>
    </row>
    <row r="70" spans="1:39" hidden="1">
      <c r="A70" s="23" t="s">
        <v>4234</v>
      </c>
      <c r="B70" s="23" t="s">
        <v>1721</v>
      </c>
      <c r="C70" s="23" t="s">
        <v>452</v>
      </c>
      <c r="D70" s="23" t="s">
        <v>4120</v>
      </c>
      <c r="E70" s="23" t="s">
        <v>4071</v>
      </c>
      <c r="F70" s="23" t="s">
        <v>4121</v>
      </c>
      <c r="G70" s="23">
        <v>42623</v>
      </c>
      <c r="H70" s="23" t="s">
        <v>11</v>
      </c>
      <c r="I70" s="23">
        <v>42798.375</v>
      </c>
      <c r="J70" s="23">
        <v>42745</v>
      </c>
      <c r="K70" s="23" t="s">
        <v>4132</v>
      </c>
      <c r="L70" s="23" t="s">
        <v>1704</v>
      </c>
      <c r="M70" s="23" t="s">
        <v>1705</v>
      </c>
      <c r="N70" s="23" t="s">
        <v>1706</v>
      </c>
      <c r="O70" s="23">
        <v>16</v>
      </c>
      <c r="P70" s="23">
        <v>5</v>
      </c>
      <c r="Q70" s="23" t="s">
        <v>4082</v>
      </c>
      <c r="R70" s="23">
        <v>18</v>
      </c>
      <c r="S70" s="23" t="s">
        <v>1708</v>
      </c>
      <c r="T70" s="23" t="s">
        <v>122</v>
      </c>
      <c r="U70" s="23" t="s">
        <v>122</v>
      </c>
      <c r="V70" s="23" t="s">
        <v>4095</v>
      </c>
      <c r="W70" s="217">
        <f>IFERROR(VLOOKUP(A70,'6-开班明细表'!A:M,8,0),"")</f>
        <v>1.5</v>
      </c>
      <c r="X70" s="217">
        <f>IFERROR(VLOOKUP(A70,'6-开班明细表'!A:M,9,0),"")</f>
        <v>1</v>
      </c>
      <c r="Y70" s="217">
        <f>IFERROR(VLOOKUP(A70,'6-开班明细表'!A:M,10,0),"")</f>
        <v>0.05</v>
      </c>
      <c r="Z70">
        <f t="shared" si="15"/>
        <v>-0.45000000000000018</v>
      </c>
      <c r="AA70" t="str">
        <f t="shared" si="16"/>
        <v>萧泽秀</v>
      </c>
      <c r="AB70" t="str">
        <f t="shared" si="17"/>
        <v>马凯琼</v>
      </c>
      <c r="AC70" t="str">
        <f t="shared" si="18"/>
        <v xml:space="preserve">STA MARIA </v>
      </c>
      <c r="AD70" t="str">
        <f t="shared" si="19"/>
        <v>马凯琼</v>
      </c>
      <c r="AE70" t="str">
        <f t="shared" si="20"/>
        <v xml:space="preserve">STA MARIA </v>
      </c>
      <c r="AF70">
        <f t="shared" si="21"/>
        <v>3</v>
      </c>
      <c r="AG70">
        <f t="shared" si="22"/>
        <v>6</v>
      </c>
      <c r="AH70" s="27">
        <f t="shared" si="23"/>
        <v>42749</v>
      </c>
      <c r="AI70" t="str">
        <f t="shared" si="14"/>
        <v>周六上午</v>
      </c>
      <c r="AJ70" t="str">
        <f t="shared" si="24"/>
        <v>P5A</v>
      </c>
      <c r="AK70" s="19" t="str">
        <f>IFERROR(IF(IFERROR(FIND("一",C70),0)&gt;0,"一对一",VLOOKUP(AJ70,班级编码!A:L,8,0)),"")</f>
        <v>初中部</v>
      </c>
      <c r="AL70" t="str">
        <f t="shared" si="25"/>
        <v>周六</v>
      </c>
      <c r="AM70" t="str">
        <f t="shared" si="26"/>
        <v>09</v>
      </c>
    </row>
    <row r="71" spans="1:39" hidden="1">
      <c r="A71" s="23" t="s">
        <v>4235</v>
      </c>
      <c r="B71" s="23" t="s">
        <v>1721</v>
      </c>
      <c r="C71" s="23" t="s">
        <v>452</v>
      </c>
      <c r="D71" s="23" t="s">
        <v>4230</v>
      </c>
      <c r="E71" s="23" t="s">
        <v>4071</v>
      </c>
      <c r="F71" s="23" t="s">
        <v>4121</v>
      </c>
      <c r="G71" s="23">
        <v>42561</v>
      </c>
      <c r="H71" s="23" t="s">
        <v>11</v>
      </c>
      <c r="I71" s="23">
        <v>42753.375</v>
      </c>
      <c r="J71" s="23">
        <v>42745</v>
      </c>
      <c r="K71" s="23" t="s">
        <v>4150</v>
      </c>
      <c r="L71" s="23" t="s">
        <v>1704</v>
      </c>
      <c r="M71" s="23" t="s">
        <v>1705</v>
      </c>
      <c r="N71" s="23" t="s">
        <v>1706</v>
      </c>
      <c r="O71" s="23">
        <v>16</v>
      </c>
      <c r="P71" s="23">
        <v>0</v>
      </c>
      <c r="Q71" s="23" t="s">
        <v>1707</v>
      </c>
      <c r="R71" s="23">
        <v>24</v>
      </c>
      <c r="S71" s="23" t="s">
        <v>1708</v>
      </c>
      <c r="T71" s="23" t="s">
        <v>1688</v>
      </c>
      <c r="U71" s="23" t="s">
        <v>1688</v>
      </c>
      <c r="V71" s="23" t="s">
        <v>4095</v>
      </c>
      <c r="W71" s="217">
        <f>IFERROR(VLOOKUP(A71,'6-开班明细表'!A:M,8,0),"")</f>
        <v>1.5</v>
      </c>
      <c r="X71" s="217">
        <f>IFERROR(VLOOKUP(A71,'6-开班明细表'!A:M,9,0),"")</f>
        <v>1</v>
      </c>
      <c r="Y71" s="217">
        <f>IFERROR(VLOOKUP(A71,'6-开班明细表'!A:M,10,0),"")</f>
        <v>0.5</v>
      </c>
      <c r="Z71">
        <f t="shared" si="15"/>
        <v>0</v>
      </c>
      <c r="AA71" t="str">
        <f t="shared" si="16"/>
        <v>李玲</v>
      </c>
      <c r="AB71" t="str">
        <f t="shared" si="17"/>
        <v>张佩</v>
      </c>
      <c r="AC71" t="str">
        <f t="shared" si="18"/>
        <v xml:space="preserve">STA MARIA </v>
      </c>
      <c r="AD71" t="str">
        <f t="shared" si="19"/>
        <v>张佩</v>
      </c>
      <c r="AE71" t="str">
        <f t="shared" si="20"/>
        <v xml:space="preserve">STA MARIA </v>
      </c>
      <c r="AF71">
        <f t="shared" si="21"/>
        <v>2</v>
      </c>
      <c r="AG71">
        <f t="shared" si="22"/>
        <v>4</v>
      </c>
      <c r="AH71" s="27">
        <f t="shared" si="23"/>
        <v>42729</v>
      </c>
      <c r="AI71" t="str">
        <f t="shared" si="14"/>
        <v>周日上午</v>
      </c>
      <c r="AJ71" t="str">
        <f t="shared" si="24"/>
        <v>P6A</v>
      </c>
      <c r="AK71" s="19" t="str">
        <f>IFERROR(IF(IFERROR(FIND("一",C71),0)&gt;0,"一对一",VLOOKUP(AJ71,班级编码!A:L,8,0)),"")</f>
        <v>初中部</v>
      </c>
      <c r="AL71" t="str">
        <f t="shared" si="25"/>
        <v>周日</v>
      </c>
      <c r="AM71" t="str">
        <f t="shared" si="26"/>
        <v>09</v>
      </c>
    </row>
    <row r="72" spans="1:39" hidden="1">
      <c r="A72" s="23" t="s">
        <v>4236</v>
      </c>
      <c r="B72" s="23" t="s">
        <v>1721</v>
      </c>
      <c r="C72" s="23" t="s">
        <v>452</v>
      </c>
      <c r="D72" s="23" t="s">
        <v>4230</v>
      </c>
      <c r="E72" s="23" t="s">
        <v>4071</v>
      </c>
      <c r="F72" s="23" t="s">
        <v>4081</v>
      </c>
      <c r="G72" s="23">
        <v>42666</v>
      </c>
      <c r="H72" s="23" t="s">
        <v>11</v>
      </c>
      <c r="I72" s="23">
        <v>42820.583333333328</v>
      </c>
      <c r="J72" s="23">
        <v>42848</v>
      </c>
      <c r="K72" s="23" t="s">
        <v>4155</v>
      </c>
      <c r="L72" s="23" t="s">
        <v>1704</v>
      </c>
      <c r="M72" s="23" t="s">
        <v>1705</v>
      </c>
      <c r="N72" s="23" t="s">
        <v>1706</v>
      </c>
      <c r="O72" s="23">
        <v>16</v>
      </c>
      <c r="P72" s="23">
        <v>0</v>
      </c>
      <c r="Q72" s="23" t="s">
        <v>1707</v>
      </c>
      <c r="R72" s="23">
        <v>24</v>
      </c>
      <c r="S72" s="23" t="s">
        <v>1708</v>
      </c>
      <c r="T72" s="23" t="s">
        <v>122</v>
      </c>
      <c r="U72" s="23" t="s">
        <v>122</v>
      </c>
      <c r="V72" s="23" t="s">
        <v>4095</v>
      </c>
      <c r="W72" s="217">
        <f>IFERROR(VLOOKUP(A72,'6-开班明细表'!A:M,8,0),"")</f>
        <v>1.5</v>
      </c>
      <c r="X72" s="217">
        <f>IFERROR(VLOOKUP(A72,'6-开班明细表'!A:M,9,0),"")</f>
        <v>1</v>
      </c>
      <c r="Y72" s="217">
        <f>IFERROR(VLOOKUP(A72,'6-开班明细表'!A:M,10,0),"")</f>
        <v>0.5</v>
      </c>
      <c r="Z72">
        <f t="shared" si="15"/>
        <v>0</v>
      </c>
      <c r="AA72" t="str">
        <f t="shared" si="16"/>
        <v>李玲</v>
      </c>
      <c r="AB72" t="str">
        <f t="shared" si="17"/>
        <v>张佩</v>
      </c>
      <c r="AC72" t="str">
        <f t="shared" si="18"/>
        <v xml:space="preserve">STA MARIA </v>
      </c>
      <c r="AD72" t="str">
        <f t="shared" si="19"/>
        <v>张佩</v>
      </c>
      <c r="AE72" t="str">
        <f t="shared" si="20"/>
        <v xml:space="preserve">STA MARIA </v>
      </c>
      <c r="AF72">
        <f t="shared" si="21"/>
        <v>2</v>
      </c>
      <c r="AG72">
        <f t="shared" si="22"/>
        <v>4</v>
      </c>
      <c r="AH72" s="27">
        <f t="shared" si="23"/>
        <v>42834</v>
      </c>
      <c r="AI72" t="str">
        <f t="shared" si="14"/>
        <v>周日下午</v>
      </c>
      <c r="AJ72" t="str">
        <f t="shared" si="24"/>
        <v>P6A</v>
      </c>
      <c r="AK72" s="19" t="str">
        <f>IFERROR(IF(IFERROR(FIND("一",C72),0)&gt;0,"一对一",VLOOKUP(AJ72,班级编码!A:L,8,0)),"")</f>
        <v>初中部</v>
      </c>
      <c r="AL72" t="str">
        <f t="shared" si="25"/>
        <v>周日</v>
      </c>
      <c r="AM72" t="str">
        <f t="shared" si="26"/>
        <v>14</v>
      </c>
    </row>
    <row r="73" spans="1:39" hidden="1">
      <c r="A73" s="23" t="s">
        <v>4237</v>
      </c>
      <c r="B73" s="23" t="s">
        <v>1721</v>
      </c>
      <c r="C73" s="23" t="s">
        <v>452</v>
      </c>
      <c r="D73" s="23" t="s">
        <v>4238</v>
      </c>
      <c r="E73" s="23" t="s">
        <v>4071</v>
      </c>
      <c r="F73" s="23" t="s">
        <v>4077</v>
      </c>
      <c r="G73" s="23">
        <v>42623</v>
      </c>
      <c r="H73" s="23" t="s">
        <v>11</v>
      </c>
      <c r="I73" s="23">
        <v>42798.583333333328</v>
      </c>
      <c r="J73" s="23">
        <v>42804</v>
      </c>
      <c r="K73" s="23" t="s">
        <v>4073</v>
      </c>
      <c r="L73" s="23" t="s">
        <v>1704</v>
      </c>
      <c r="M73" s="23" t="s">
        <v>1705</v>
      </c>
      <c r="N73" s="23" t="s">
        <v>1706</v>
      </c>
      <c r="O73" s="23">
        <v>16</v>
      </c>
      <c r="P73" s="23">
        <v>7</v>
      </c>
      <c r="Q73" s="23" t="s">
        <v>4153</v>
      </c>
      <c r="R73" s="23">
        <v>24</v>
      </c>
      <c r="S73" s="23" t="s">
        <v>1708</v>
      </c>
      <c r="T73" s="23" t="s">
        <v>120</v>
      </c>
      <c r="U73" s="23" t="s">
        <v>120</v>
      </c>
      <c r="V73" s="23" t="s">
        <v>4095</v>
      </c>
      <c r="W73" s="217">
        <f>IFERROR(VLOOKUP(A73,'6-开班明细表'!A:M,8,0),"")</f>
        <v>1.5</v>
      </c>
      <c r="X73" s="217">
        <f>IFERROR(VLOOKUP(A73,'6-开班明细表'!A:M,9,0),"")</f>
        <v>1</v>
      </c>
      <c r="Y73" s="217">
        <f>IFERROR(VLOOKUP(A73,'6-开班明细表'!A:M,10,0),"")</f>
        <v>0.5</v>
      </c>
      <c r="Z73">
        <f t="shared" si="15"/>
        <v>0</v>
      </c>
      <c r="AA73" t="str">
        <f t="shared" si="16"/>
        <v>李玲</v>
      </c>
      <c r="AB73" t="str">
        <f t="shared" si="17"/>
        <v>赖情佳</v>
      </c>
      <c r="AC73" t="str">
        <f t="shared" si="18"/>
        <v xml:space="preserve">STA MARIA </v>
      </c>
      <c r="AD73" t="str">
        <f t="shared" si="19"/>
        <v>赖情佳</v>
      </c>
      <c r="AE73" t="str">
        <f t="shared" si="20"/>
        <v xml:space="preserve">STA MARIA </v>
      </c>
      <c r="AF73">
        <f t="shared" si="21"/>
        <v>3</v>
      </c>
      <c r="AG73">
        <f t="shared" si="22"/>
        <v>6</v>
      </c>
      <c r="AH73" s="27">
        <f t="shared" si="23"/>
        <v>42791</v>
      </c>
      <c r="AI73" t="str">
        <f t="shared" si="14"/>
        <v>周六下午</v>
      </c>
      <c r="AJ73" t="str">
        <f t="shared" si="24"/>
        <v>P6B</v>
      </c>
      <c r="AK73" s="19" t="str">
        <f>IFERROR(IF(IFERROR(FIND("一",C73),0)&gt;0,"一对一",VLOOKUP(AJ73,班级编码!A:L,8,0)),"")</f>
        <v>初中部</v>
      </c>
      <c r="AL73" t="str">
        <f t="shared" si="25"/>
        <v>周六</v>
      </c>
      <c r="AM73" t="str">
        <f t="shared" si="26"/>
        <v>14</v>
      </c>
    </row>
    <row r="74" spans="1:39" hidden="1">
      <c r="A74" s="23" t="s">
        <v>4239</v>
      </c>
      <c r="B74" s="23" t="s">
        <v>1721</v>
      </c>
      <c r="C74" s="23" t="s">
        <v>452</v>
      </c>
      <c r="D74" s="23" t="s">
        <v>4240</v>
      </c>
      <c r="E74" s="23" t="s">
        <v>4071</v>
      </c>
      <c r="F74" s="23" t="s">
        <v>4077</v>
      </c>
      <c r="G74" s="23">
        <v>42570</v>
      </c>
      <c r="H74" s="23" t="s">
        <v>11</v>
      </c>
      <c r="I74" s="23">
        <v>42798.375</v>
      </c>
      <c r="J74" s="23">
        <v>42754</v>
      </c>
      <c r="K74" s="23" t="s">
        <v>4132</v>
      </c>
      <c r="L74" s="23" t="s">
        <v>1704</v>
      </c>
      <c r="M74" s="23" t="s">
        <v>1705</v>
      </c>
      <c r="N74" s="23" t="s">
        <v>1706</v>
      </c>
      <c r="O74" s="23">
        <v>16</v>
      </c>
      <c r="P74" s="23">
        <v>10</v>
      </c>
      <c r="Q74" s="23" t="s">
        <v>4178</v>
      </c>
      <c r="R74" s="23">
        <v>24</v>
      </c>
      <c r="S74" s="23" t="s">
        <v>1708</v>
      </c>
      <c r="T74" s="23" t="s">
        <v>122</v>
      </c>
      <c r="U74" s="23" t="s">
        <v>122</v>
      </c>
      <c r="V74" s="23" t="s">
        <v>4095</v>
      </c>
      <c r="W74" s="217">
        <f>IFERROR(VLOOKUP(A74,'6-开班明细表'!A:M,8,0),"")</f>
        <v>1.5</v>
      </c>
      <c r="X74" s="217">
        <f>IFERROR(VLOOKUP(A74,'6-开班明细表'!A:M,9,0),"")</f>
        <v>1</v>
      </c>
      <c r="Y74" s="217">
        <f>IFERROR(VLOOKUP(A74,'6-开班明细表'!A:M,10,0),"")</f>
        <v>0.5</v>
      </c>
      <c r="Z74">
        <f t="shared" si="15"/>
        <v>0</v>
      </c>
      <c r="AA74" t="str">
        <f t="shared" si="16"/>
        <v>李玲</v>
      </c>
      <c r="AB74" t="str">
        <f t="shared" si="17"/>
        <v>马凯琼</v>
      </c>
      <c r="AC74" t="str">
        <f t="shared" si="18"/>
        <v xml:space="preserve">STA MARIA </v>
      </c>
      <c r="AD74" t="str">
        <f t="shared" si="19"/>
        <v>马凯琼</v>
      </c>
      <c r="AE74" t="str">
        <f t="shared" si="20"/>
        <v xml:space="preserve">STA MARIA </v>
      </c>
      <c r="AF74">
        <f t="shared" si="21"/>
        <v>3</v>
      </c>
      <c r="AG74">
        <f t="shared" si="22"/>
        <v>6</v>
      </c>
      <c r="AH74" s="27">
        <f t="shared" si="23"/>
        <v>42738</v>
      </c>
      <c r="AI74" t="str">
        <f t="shared" si="14"/>
        <v>周六上午</v>
      </c>
      <c r="AJ74" t="str">
        <f t="shared" si="24"/>
        <v>J1A</v>
      </c>
      <c r="AK74" s="19" t="str">
        <f>IFERROR(IF(IFERROR(FIND("一",C74),0)&gt;0,"一对一",VLOOKUP(AJ74,班级编码!A:L,8,0)),"")</f>
        <v>初中部</v>
      </c>
      <c r="AL74" t="str">
        <f t="shared" si="25"/>
        <v>周六</v>
      </c>
      <c r="AM74" t="str">
        <f t="shared" si="26"/>
        <v>09</v>
      </c>
    </row>
    <row r="75" spans="1:39" hidden="1">
      <c r="A75" s="23" t="s">
        <v>4241</v>
      </c>
      <c r="B75" s="23" t="s">
        <v>1721</v>
      </c>
      <c r="C75" s="23" t="s">
        <v>452</v>
      </c>
      <c r="D75" s="23" t="s">
        <v>4242</v>
      </c>
      <c r="E75" s="23" t="s">
        <v>4071</v>
      </c>
      <c r="F75" s="23" t="s">
        <v>4117</v>
      </c>
      <c r="G75" s="23">
        <v>42624</v>
      </c>
      <c r="H75" s="23" t="s">
        <v>11</v>
      </c>
      <c r="I75" s="23">
        <v>42708.583333333328</v>
      </c>
      <c r="J75" s="23">
        <v>42805</v>
      </c>
      <c r="K75" s="23" t="s">
        <v>4155</v>
      </c>
      <c r="L75" s="23" t="s">
        <v>1704</v>
      </c>
      <c r="M75" s="23" t="s">
        <v>1705</v>
      </c>
      <c r="N75" s="23" t="s">
        <v>1706</v>
      </c>
      <c r="O75" s="23">
        <v>16</v>
      </c>
      <c r="P75" s="23">
        <v>0</v>
      </c>
      <c r="Q75" s="23" t="s">
        <v>1707</v>
      </c>
      <c r="R75" s="23">
        <v>24</v>
      </c>
      <c r="S75" s="23" t="s">
        <v>1708</v>
      </c>
      <c r="T75" s="23" t="s">
        <v>1663</v>
      </c>
      <c r="U75" s="23" t="s">
        <v>1663</v>
      </c>
      <c r="V75" s="23" t="s">
        <v>4095</v>
      </c>
      <c r="W75" s="217" t="str">
        <f>IFERROR(VLOOKUP(A75,'6-开班明细表'!A:M,8,0),"")</f>
        <v/>
      </c>
      <c r="X75" s="217" t="str">
        <f>IFERROR(VLOOKUP(A75,'6-开班明细表'!A:M,9,0),"")</f>
        <v/>
      </c>
      <c r="Y75" s="217" t="str">
        <f>IFERROR(VLOOKUP(A75,'6-开班明细表'!A:M,10,0),"")</f>
        <v/>
      </c>
      <c r="Z75">
        <f t="shared" si="15"/>
        <v>0</v>
      </c>
      <c r="AA75" t="str">
        <f t="shared" si="16"/>
        <v>李玲</v>
      </c>
      <c r="AB75" t="str">
        <f t="shared" si="17"/>
        <v>萧泽秀</v>
      </c>
      <c r="AC75" t="str">
        <f t="shared" si="18"/>
        <v>STA MARIA ANTONIO III BILLONES</v>
      </c>
      <c r="AD75" t="str">
        <f t="shared" si="19"/>
        <v>STA MARIA ANTONIO III BILLONES</v>
      </c>
      <c r="AE75" t="str">
        <f t="shared" si="20"/>
        <v>萧泽秀</v>
      </c>
      <c r="AF75">
        <f t="shared" si="21"/>
        <v>30</v>
      </c>
      <c r="AG75">
        <f t="shared" si="22"/>
        <v>30</v>
      </c>
      <c r="AH75" s="27">
        <f t="shared" si="23"/>
        <v>42792</v>
      </c>
      <c r="AI75" t="str">
        <f t="shared" si="14"/>
        <v>周日下午</v>
      </c>
      <c r="AJ75" t="str">
        <f t="shared" si="24"/>
        <v>P6B</v>
      </c>
      <c r="AK75" s="19" t="str">
        <f>IFERROR(IF(IFERROR(FIND("一",C75),0)&gt;0,"一对一",VLOOKUP(AJ75,班级编码!A:L,8,0)),"")</f>
        <v>初中部</v>
      </c>
      <c r="AL75" t="str">
        <f t="shared" si="25"/>
        <v>周日</v>
      </c>
      <c r="AM75" t="str">
        <f t="shared" si="26"/>
        <v>14</v>
      </c>
    </row>
    <row r="76" spans="1:39" hidden="1">
      <c r="A76" s="23" t="s">
        <v>4243</v>
      </c>
      <c r="B76" s="23" t="s">
        <v>1721</v>
      </c>
      <c r="C76" s="214" t="s">
        <v>4093</v>
      </c>
      <c r="D76" s="23" t="s">
        <v>4244</v>
      </c>
      <c r="E76" s="23" t="s">
        <v>4071</v>
      </c>
      <c r="F76" s="23" t="s">
        <v>4100</v>
      </c>
      <c r="G76" s="23">
        <v>42638</v>
      </c>
      <c r="H76" s="23" t="s">
        <v>11</v>
      </c>
      <c r="I76" s="23">
        <v>42729.583333333328</v>
      </c>
      <c r="J76" s="23">
        <v>42819</v>
      </c>
      <c r="K76" s="23" t="s">
        <v>4155</v>
      </c>
      <c r="L76" s="23" t="s">
        <v>1704</v>
      </c>
      <c r="M76" s="23" t="s">
        <v>1705</v>
      </c>
      <c r="N76" s="23" t="s">
        <v>1706</v>
      </c>
      <c r="O76" s="23">
        <v>16</v>
      </c>
      <c r="P76" s="23">
        <v>4</v>
      </c>
      <c r="Q76" s="23" t="s">
        <v>4201</v>
      </c>
      <c r="R76" s="23">
        <v>24</v>
      </c>
      <c r="S76" s="23" t="s">
        <v>1708</v>
      </c>
      <c r="T76" s="23" t="s">
        <v>1693</v>
      </c>
      <c r="U76" s="23" t="s">
        <v>1693</v>
      </c>
      <c r="V76" s="23" t="s">
        <v>4095</v>
      </c>
      <c r="W76" s="217">
        <f>IFERROR(VLOOKUP(A76,'6-开班明细表'!A:M,8,0),"")</f>
        <v>2</v>
      </c>
      <c r="X76" s="217">
        <f>IFERROR(VLOOKUP(A76,'6-开班明细表'!A:M,9,0),"")</f>
        <v>1</v>
      </c>
      <c r="Y76" s="217">
        <f>IFERROR(VLOOKUP(A76,'6-开班明细表'!A:M,10,0),"")</f>
        <v>0</v>
      </c>
      <c r="Z76">
        <f t="shared" si="15"/>
        <v>0</v>
      </c>
      <c r="AA76" t="str">
        <f t="shared" si="16"/>
        <v>马凯琼</v>
      </c>
      <c r="AB76" t="str">
        <f t="shared" si="17"/>
        <v>张佩</v>
      </c>
      <c r="AC76" t="str">
        <f t="shared" si="18"/>
        <v/>
      </c>
      <c r="AD76" t="str">
        <f t="shared" si="19"/>
        <v>张佩</v>
      </c>
      <c r="AE76" t="str">
        <f t="shared" si="20"/>
        <v/>
      </c>
      <c r="AF76">
        <f t="shared" si="21"/>
        <v>2</v>
      </c>
      <c r="AG76">
        <f t="shared" si="22"/>
        <v>4</v>
      </c>
      <c r="AH76" s="27">
        <f t="shared" si="23"/>
        <v>42806</v>
      </c>
      <c r="AI76" t="str">
        <f t="shared" si="14"/>
        <v>一对一</v>
      </c>
      <c r="AJ76" t="str">
        <f t="shared" si="24"/>
        <v>一对一</v>
      </c>
      <c r="AK76" s="19" t="str">
        <f>IFERROR(IF(IFERROR(FIND("一",C76),0)&gt;0,"一对一",VLOOKUP(AJ76,班级编码!A:L,8,0)),"")</f>
        <v>一对一</v>
      </c>
      <c r="AL76" t="str">
        <f t="shared" si="25"/>
        <v>周日</v>
      </c>
      <c r="AM76" t="str">
        <f t="shared" si="26"/>
        <v>14</v>
      </c>
    </row>
    <row r="77" spans="1:39" hidden="1">
      <c r="A77" s="23" t="s">
        <v>4245</v>
      </c>
      <c r="B77" s="23" t="s">
        <v>1721</v>
      </c>
      <c r="C77" s="23" t="s">
        <v>459</v>
      </c>
      <c r="D77" s="23" t="s">
        <v>4168</v>
      </c>
      <c r="E77" s="23" t="s">
        <v>4071</v>
      </c>
      <c r="F77" s="23" t="s">
        <v>4124</v>
      </c>
      <c r="G77" s="23">
        <v>42642</v>
      </c>
      <c r="H77" s="23" t="s">
        <v>11</v>
      </c>
      <c r="I77" s="23">
        <v>42831.8125</v>
      </c>
      <c r="J77" s="23">
        <v>42764</v>
      </c>
      <c r="K77" s="23" t="s">
        <v>4169</v>
      </c>
      <c r="L77" s="23" t="s">
        <v>4090</v>
      </c>
      <c r="M77" s="23" t="s">
        <v>4091</v>
      </c>
      <c r="N77" s="23" t="s">
        <v>1706</v>
      </c>
      <c r="O77" s="23">
        <v>16</v>
      </c>
      <c r="P77" s="23">
        <v>0</v>
      </c>
      <c r="Q77" s="23" t="s">
        <v>1707</v>
      </c>
      <c r="R77" s="23">
        <v>21</v>
      </c>
      <c r="S77" s="23" t="s">
        <v>1708</v>
      </c>
      <c r="T77" s="23" t="s">
        <v>127</v>
      </c>
      <c r="U77" s="23" t="s">
        <v>127</v>
      </c>
      <c r="V77" s="23" t="s">
        <v>4095</v>
      </c>
      <c r="W77" s="217">
        <f>IFERROR(VLOOKUP(A77,'6-开班明细表'!A:M,8,0),"")</f>
        <v>1.1299999999999999</v>
      </c>
      <c r="X77" s="217">
        <f>IFERROR(VLOOKUP(A77,'6-开班明细表'!A:M,9,0),"")</f>
        <v>0</v>
      </c>
      <c r="Y77" s="217">
        <f>IFERROR(VLOOKUP(A77,'6-开班明细表'!A:M,10,0),"")</f>
        <v>0.38</v>
      </c>
      <c r="Z77">
        <f t="shared" si="15"/>
        <v>9.9999999999997868E-3</v>
      </c>
      <c r="AA77" t="str">
        <f t="shared" si="16"/>
        <v>萧泽秀</v>
      </c>
      <c r="AB77" t="str">
        <f t="shared" si="17"/>
        <v/>
      </c>
      <c r="AC77" t="str">
        <f t="shared" si="18"/>
        <v>Marry</v>
      </c>
      <c r="AD77" t="str">
        <f t="shared" si="19"/>
        <v>Marry</v>
      </c>
      <c r="AE77" t="str">
        <f t="shared" si="20"/>
        <v/>
      </c>
      <c r="AF77">
        <f t="shared" si="21"/>
        <v>5</v>
      </c>
      <c r="AG77">
        <f t="shared" si="22"/>
        <v>5</v>
      </c>
      <c r="AH77" s="27">
        <f t="shared" si="23"/>
        <v>42789</v>
      </c>
      <c r="AI77" t="str">
        <f t="shared" si="14"/>
        <v>周四晚上</v>
      </c>
      <c r="AJ77" t="str">
        <f t="shared" si="24"/>
        <v>K04</v>
      </c>
      <c r="AK77" s="19" t="str">
        <f>IFERROR(IF(IFERROR(FIND("一",C77),0)&gt;0,"一对一",VLOOKUP(AJ77,班级编码!A:L,8,0)),"")</f>
        <v>幼儿部</v>
      </c>
      <c r="AL77" t="str">
        <f t="shared" si="25"/>
        <v>周四</v>
      </c>
      <c r="AM77" t="str">
        <f t="shared" si="26"/>
        <v>19</v>
      </c>
    </row>
    <row r="78" spans="1:39" hidden="1">
      <c r="A78" s="23" t="s">
        <v>4246</v>
      </c>
      <c r="B78" s="23" t="s">
        <v>1721</v>
      </c>
      <c r="C78" s="23" t="s">
        <v>459</v>
      </c>
      <c r="D78" s="23" t="s">
        <v>4087</v>
      </c>
      <c r="E78" s="23" t="s">
        <v>4071</v>
      </c>
      <c r="F78" s="23" t="s">
        <v>4088</v>
      </c>
      <c r="G78" s="23">
        <v>42391</v>
      </c>
      <c r="H78" s="23" t="s">
        <v>11</v>
      </c>
      <c r="I78" s="23" t="s">
        <v>11</v>
      </c>
      <c r="J78" s="23">
        <v>42573</v>
      </c>
      <c r="K78" s="23" t="s">
        <v>4204</v>
      </c>
      <c r="L78" s="23" t="s">
        <v>4090</v>
      </c>
      <c r="M78" s="23" t="s">
        <v>4091</v>
      </c>
      <c r="N78" s="23" t="s">
        <v>1706</v>
      </c>
      <c r="O78" s="23">
        <v>16</v>
      </c>
      <c r="P78" s="23">
        <v>0</v>
      </c>
      <c r="Q78" s="23" t="s">
        <v>1707</v>
      </c>
      <c r="R78" s="23">
        <v>21</v>
      </c>
      <c r="S78" s="23" t="s">
        <v>1708</v>
      </c>
      <c r="T78" s="23" t="s">
        <v>1709</v>
      </c>
      <c r="U78" s="23" t="s">
        <v>1709</v>
      </c>
      <c r="V78" s="23" t="s">
        <v>4095</v>
      </c>
      <c r="W78" s="217">
        <f>IFERROR(VLOOKUP(A78,'6-开班明细表'!A:M,8,0),"")</f>
        <v>1.1299999999999999</v>
      </c>
      <c r="X78" s="217">
        <f>IFERROR(VLOOKUP(A78,'6-开班明细表'!A:M,9,0),"")</f>
        <v>0</v>
      </c>
      <c r="Y78" s="217">
        <f>IFERROR(VLOOKUP(A78,'6-开班明细表'!A:M,10,0),"")</f>
        <v>0.38</v>
      </c>
      <c r="Z78">
        <f t="shared" si="15"/>
        <v>9.9999999999997868E-3</v>
      </c>
      <c r="AA78" t="str">
        <f t="shared" si="16"/>
        <v>陈敏华</v>
      </c>
      <c r="AB78" t="str">
        <f t="shared" si="17"/>
        <v/>
      </c>
      <c r="AC78" t="str">
        <f t="shared" si="18"/>
        <v>STA MARIA ANTONIO II</v>
      </c>
      <c r="AD78" t="str">
        <f t="shared" si="19"/>
        <v>STA MARIA ANTONIO II</v>
      </c>
      <c r="AE78" t="str">
        <f t="shared" si="20"/>
        <v/>
      </c>
      <c r="AF78">
        <f t="shared" si="21"/>
        <v>20</v>
      </c>
      <c r="AG78">
        <f t="shared" si="22"/>
        <v>20</v>
      </c>
      <c r="AH78" s="27">
        <f t="shared" si="23"/>
        <v>42538</v>
      </c>
      <c r="AI78" t="str">
        <f t="shared" si="14"/>
        <v>周五下午</v>
      </c>
      <c r="AJ78" t="str">
        <f t="shared" si="24"/>
        <v>K05</v>
      </c>
      <c r="AK78" s="19" t="str">
        <f>IFERROR(IF(IFERROR(FIND("一",C78),0)&gt;0,"一对一",VLOOKUP(AJ78,班级编码!A:L,8,0)),"")</f>
        <v>幼儿部</v>
      </c>
      <c r="AL78" t="str">
        <f t="shared" si="25"/>
        <v>周五</v>
      </c>
      <c r="AM78" t="str">
        <f t="shared" si="26"/>
        <v>17</v>
      </c>
    </row>
    <row r="79" spans="1:39" hidden="1">
      <c r="A79" s="23" t="s">
        <v>4247</v>
      </c>
      <c r="B79" s="23" t="s">
        <v>1721</v>
      </c>
      <c r="C79" s="23" t="s">
        <v>1189</v>
      </c>
      <c r="D79" s="23" t="s">
        <v>4217</v>
      </c>
      <c r="E79" s="23" t="s">
        <v>4071</v>
      </c>
      <c r="F79" s="23" t="s">
        <v>4088</v>
      </c>
      <c r="G79" s="23">
        <v>42620</v>
      </c>
      <c r="H79" s="23" t="s">
        <v>11</v>
      </c>
      <c r="I79" s="23">
        <v>42753.375</v>
      </c>
      <c r="J79" s="23">
        <v>42801</v>
      </c>
      <c r="K79" s="23" t="s">
        <v>4248</v>
      </c>
      <c r="L79" s="23" t="s">
        <v>1704</v>
      </c>
      <c r="M79" s="23" t="s">
        <v>1705</v>
      </c>
      <c r="N79" s="23" t="s">
        <v>1706</v>
      </c>
      <c r="O79" s="23">
        <v>16</v>
      </c>
      <c r="P79" s="23">
        <v>0</v>
      </c>
      <c r="Q79" s="23" t="s">
        <v>1707</v>
      </c>
      <c r="R79" s="23">
        <v>18</v>
      </c>
      <c r="S79" s="23" t="s">
        <v>1708</v>
      </c>
      <c r="T79" s="23" t="s">
        <v>1838</v>
      </c>
      <c r="U79" s="23" t="s">
        <v>1838</v>
      </c>
      <c r="V79" s="23" t="s">
        <v>4095</v>
      </c>
      <c r="W79" s="217">
        <f>IFERROR(VLOOKUP(A79,'6-开班明细表'!A:M,8,0),"")</f>
        <v>1.5</v>
      </c>
      <c r="X79" s="217">
        <f>IFERROR(VLOOKUP(A79,'6-开班明细表'!A:M,9,0),"")</f>
        <v>1</v>
      </c>
      <c r="Y79" s="217">
        <f>IFERROR(VLOOKUP(A79,'6-开班明细表'!A:M,10,0),"")</f>
        <v>0.5</v>
      </c>
      <c r="Z79">
        <f t="shared" si="15"/>
        <v>0</v>
      </c>
      <c r="AA79" t="str">
        <f t="shared" si="16"/>
        <v>陈敏华</v>
      </c>
      <c r="AB79" t="str">
        <f t="shared" si="17"/>
        <v>张佩</v>
      </c>
      <c r="AC79" t="str">
        <f t="shared" si="18"/>
        <v xml:space="preserve">STA MARIA </v>
      </c>
      <c r="AD79" t="str">
        <f t="shared" si="19"/>
        <v>张佩</v>
      </c>
      <c r="AE79" t="str">
        <f t="shared" si="20"/>
        <v xml:space="preserve">STA MARIA </v>
      </c>
      <c r="AF79">
        <f t="shared" si="21"/>
        <v>2</v>
      </c>
      <c r="AG79">
        <f t="shared" si="22"/>
        <v>4</v>
      </c>
      <c r="AH79" s="27">
        <f t="shared" si="23"/>
        <v>42746</v>
      </c>
      <c r="AI79" t="str">
        <f t="shared" si="14"/>
        <v>周三晚上</v>
      </c>
      <c r="AJ79" t="str">
        <f t="shared" si="24"/>
        <v>P01</v>
      </c>
      <c r="AK79" s="19" t="str">
        <f>IFERROR(IF(IFERROR(FIND("一",C79),0)&gt;0,"一对一",VLOOKUP(AJ79,班级编码!A:L,8,0)),"")</f>
        <v>小初部</v>
      </c>
      <c r="AL79" t="str">
        <f t="shared" si="25"/>
        <v>周三</v>
      </c>
      <c r="AM79" t="str">
        <f t="shared" si="26"/>
        <v>五日</v>
      </c>
    </row>
    <row r="80" spans="1:39" hidden="1">
      <c r="A80" s="23" t="s">
        <v>4249</v>
      </c>
      <c r="B80" s="23" t="s">
        <v>1721</v>
      </c>
      <c r="C80" s="23" t="s">
        <v>1189</v>
      </c>
      <c r="D80" s="23" t="s">
        <v>4220</v>
      </c>
      <c r="E80" s="23" t="s">
        <v>4071</v>
      </c>
      <c r="F80" s="23" t="s">
        <v>4081</v>
      </c>
      <c r="G80" s="23">
        <v>42620</v>
      </c>
      <c r="H80" s="23" t="s">
        <v>11</v>
      </c>
      <c r="I80" s="23">
        <v>42753.375</v>
      </c>
      <c r="J80" s="23">
        <v>42801</v>
      </c>
      <c r="K80" s="23" t="s">
        <v>4184</v>
      </c>
      <c r="L80" s="23" t="s">
        <v>1704</v>
      </c>
      <c r="M80" s="23" t="s">
        <v>1705</v>
      </c>
      <c r="N80" s="23" t="s">
        <v>1706</v>
      </c>
      <c r="O80" s="23">
        <v>16</v>
      </c>
      <c r="P80" s="23">
        <v>0</v>
      </c>
      <c r="Q80" s="23" t="s">
        <v>1707</v>
      </c>
      <c r="R80" s="23">
        <v>18</v>
      </c>
      <c r="S80" s="23" t="s">
        <v>1708</v>
      </c>
      <c r="T80" s="23" t="s">
        <v>1838</v>
      </c>
      <c r="U80" s="23" t="s">
        <v>1838</v>
      </c>
      <c r="V80" s="23" t="s">
        <v>4095</v>
      </c>
      <c r="W80" s="217">
        <f>IFERROR(VLOOKUP(A80,'6-开班明细表'!A:M,8,0),"")</f>
        <v>1.5</v>
      </c>
      <c r="X80" s="217">
        <f>IFERROR(VLOOKUP(A80,'6-开班明细表'!A:M,9,0),"")</f>
        <v>1</v>
      </c>
      <c r="Y80" s="217">
        <f>IFERROR(VLOOKUP(A80,'6-开班明细表'!A:M,10,0),"")</f>
        <v>0.5</v>
      </c>
      <c r="Z80">
        <f t="shared" si="15"/>
        <v>0</v>
      </c>
      <c r="AA80" t="str">
        <f t="shared" si="16"/>
        <v>赖情佳</v>
      </c>
      <c r="AB80" t="str">
        <f t="shared" si="17"/>
        <v>马凯琼</v>
      </c>
      <c r="AC80" t="str">
        <f t="shared" si="18"/>
        <v>STA MARIA ANTONIO III BILLONES</v>
      </c>
      <c r="AD80" t="str">
        <f t="shared" si="19"/>
        <v>STA MARIA ANTONIO III BILLONES</v>
      </c>
      <c r="AE80" t="str">
        <f t="shared" si="20"/>
        <v>马凯琼</v>
      </c>
      <c r="AF80">
        <f t="shared" si="21"/>
        <v>30</v>
      </c>
      <c r="AG80">
        <f t="shared" si="22"/>
        <v>30</v>
      </c>
      <c r="AH80" s="27">
        <f t="shared" si="23"/>
        <v>42746</v>
      </c>
      <c r="AI80" t="str">
        <f t="shared" si="14"/>
        <v>周三下午</v>
      </c>
      <c r="AJ80" t="str">
        <f t="shared" si="24"/>
        <v>P01</v>
      </c>
      <c r="AK80" s="19" t="str">
        <f>IFERROR(IF(IFERROR(FIND("一",C80),0)&gt;0,"一对一",VLOOKUP(AJ80,班级编码!A:L,8,0)),"")</f>
        <v>小初部</v>
      </c>
      <c r="AL80" t="str">
        <f t="shared" si="25"/>
        <v>周三</v>
      </c>
      <c r="AM80" t="str">
        <f t="shared" si="26"/>
        <v>15</v>
      </c>
    </row>
    <row r="81" spans="1:39" hidden="1">
      <c r="A81" s="23" t="s">
        <v>4250</v>
      </c>
      <c r="B81" s="23" t="s">
        <v>1721</v>
      </c>
      <c r="C81" s="23" t="s">
        <v>1189</v>
      </c>
      <c r="D81" s="23" t="s">
        <v>4251</v>
      </c>
      <c r="E81" s="23" t="s">
        <v>4071</v>
      </c>
      <c r="F81" s="23" t="s">
        <v>4100</v>
      </c>
      <c r="G81" s="23">
        <v>42566</v>
      </c>
      <c r="H81" s="23" t="s">
        <v>11</v>
      </c>
      <c r="I81" s="23">
        <v>42732.770833333328</v>
      </c>
      <c r="J81" s="23">
        <v>42689</v>
      </c>
      <c r="K81" s="23" t="s">
        <v>4252</v>
      </c>
      <c r="L81" s="23" t="s">
        <v>1704</v>
      </c>
      <c r="M81" s="23" t="s">
        <v>1705</v>
      </c>
      <c r="N81" s="23" t="s">
        <v>1706</v>
      </c>
      <c r="O81" s="23">
        <v>1</v>
      </c>
      <c r="P81" s="23">
        <v>0</v>
      </c>
      <c r="Q81" s="23" t="s">
        <v>1707</v>
      </c>
      <c r="R81" s="23">
        <v>18</v>
      </c>
      <c r="S81" s="23" t="s">
        <v>1708</v>
      </c>
      <c r="T81" s="23" t="s">
        <v>1751</v>
      </c>
      <c r="U81" s="23" t="s">
        <v>1751</v>
      </c>
      <c r="V81" s="23" t="s">
        <v>4095</v>
      </c>
      <c r="W81" s="217">
        <f>IFERROR(VLOOKUP(A81,'6-开班明细表'!A:M,8,0),"")</f>
        <v>1.5</v>
      </c>
      <c r="X81" s="217">
        <f>IFERROR(VLOOKUP(A81,'6-开班明细表'!A:M,9,0),"")</f>
        <v>1</v>
      </c>
      <c r="Y81" s="217">
        <f>IFERROR(VLOOKUP(A81,'6-开班明细表'!A:M,10,0),"")</f>
        <v>0.5</v>
      </c>
      <c r="Z81">
        <f t="shared" si="15"/>
        <v>0</v>
      </c>
      <c r="AA81" t="str">
        <f t="shared" si="16"/>
        <v>马凯琼</v>
      </c>
      <c r="AB81" t="str">
        <f t="shared" si="17"/>
        <v>兼职外教</v>
      </c>
      <c r="AC81" t="str">
        <f t="shared" si="18"/>
        <v>赖情佳</v>
      </c>
      <c r="AD81" t="str">
        <f t="shared" si="19"/>
        <v>兼职外教</v>
      </c>
      <c r="AE81" t="str">
        <f t="shared" si="20"/>
        <v>赖情佳</v>
      </c>
      <c r="AF81">
        <f t="shared" si="21"/>
        <v>4</v>
      </c>
      <c r="AG81">
        <f t="shared" si="22"/>
        <v>8</v>
      </c>
      <c r="AH81" s="27">
        <f t="shared" si="23"/>
        <v>42692</v>
      </c>
      <c r="AI81" t="str">
        <f t="shared" si="14"/>
        <v>周三晚上</v>
      </c>
      <c r="AJ81" t="str">
        <f t="shared" si="24"/>
        <v>P2A</v>
      </c>
      <c r="AK81" s="19" t="str">
        <f>IFERROR(IF(IFERROR(FIND("一",C81),0)&gt;0,"一对一",VLOOKUP(AJ81,班级编码!A:L,8,0)),"")</f>
        <v>小初部</v>
      </c>
      <c r="AL81" t="str">
        <f t="shared" si="25"/>
        <v>周三</v>
      </c>
      <c r="AM81" t="str">
        <f t="shared" si="26"/>
        <v>18</v>
      </c>
    </row>
    <row r="82" spans="1:39" hidden="1">
      <c r="A82" s="23" t="s">
        <v>4253</v>
      </c>
      <c r="B82" s="23" t="s">
        <v>1721</v>
      </c>
      <c r="C82" s="23" t="s">
        <v>1189</v>
      </c>
      <c r="D82" s="23" t="s">
        <v>4254</v>
      </c>
      <c r="E82" s="23" t="s">
        <v>4071</v>
      </c>
      <c r="F82" s="23" t="s">
        <v>4100</v>
      </c>
      <c r="G82" s="23">
        <v>42606</v>
      </c>
      <c r="H82" s="23" t="s">
        <v>11</v>
      </c>
      <c r="I82" s="23">
        <v>42732.666666666664</v>
      </c>
      <c r="J82" s="23">
        <v>42728</v>
      </c>
      <c r="K82" s="23" t="s">
        <v>4188</v>
      </c>
      <c r="L82" s="23" t="s">
        <v>1704</v>
      </c>
      <c r="M82" s="23" t="s">
        <v>1705</v>
      </c>
      <c r="N82" s="23" t="s">
        <v>1706</v>
      </c>
      <c r="O82" s="23">
        <v>16</v>
      </c>
      <c r="P82" s="23">
        <v>0</v>
      </c>
      <c r="Q82" s="23" t="s">
        <v>1707</v>
      </c>
      <c r="R82" s="23">
        <v>18</v>
      </c>
      <c r="S82" s="23" t="s">
        <v>1708</v>
      </c>
      <c r="T82" s="23" t="s">
        <v>1693</v>
      </c>
      <c r="U82" s="23" t="s">
        <v>1693</v>
      </c>
      <c r="V82" s="23" t="s">
        <v>4095</v>
      </c>
      <c r="W82" s="217">
        <f>IFERROR(VLOOKUP(A82,'6-开班明细表'!A:M,8,0),"")</f>
        <v>1.5</v>
      </c>
      <c r="X82" s="217">
        <f>IFERROR(VLOOKUP(A82,'6-开班明细表'!A:M,9,0),"")</f>
        <v>1</v>
      </c>
      <c r="Y82" s="217">
        <f>IFERROR(VLOOKUP(A82,'6-开班明细表'!A:M,10,0),"")</f>
        <v>0.5</v>
      </c>
      <c r="Z82">
        <f t="shared" si="15"/>
        <v>0</v>
      </c>
      <c r="AA82" t="str">
        <f t="shared" si="16"/>
        <v>张佩</v>
      </c>
      <c r="AB82" t="str">
        <f t="shared" si="17"/>
        <v>兼职外教</v>
      </c>
      <c r="AC82" t="str">
        <f t="shared" si="18"/>
        <v>赖情佳</v>
      </c>
      <c r="AD82" t="str">
        <f t="shared" si="19"/>
        <v>兼职外教</v>
      </c>
      <c r="AE82" t="str">
        <f t="shared" si="20"/>
        <v>赖情佳</v>
      </c>
      <c r="AF82">
        <f t="shared" si="21"/>
        <v>4</v>
      </c>
      <c r="AG82">
        <f t="shared" si="22"/>
        <v>8</v>
      </c>
      <c r="AH82" s="27">
        <f t="shared" si="23"/>
        <v>42732</v>
      </c>
      <c r="AI82" t="str">
        <f t="shared" si="14"/>
        <v>周三下午</v>
      </c>
      <c r="AJ82" t="str">
        <f t="shared" si="24"/>
        <v>P4B</v>
      </c>
      <c r="AK82" s="19" t="str">
        <f>IFERROR(IF(IFERROR(FIND("一",C82),0)&gt;0,"一对一",VLOOKUP(AJ82,班级编码!A:L,8,0)),"")</f>
        <v>小高部</v>
      </c>
      <c r="AL82" t="str">
        <f t="shared" si="25"/>
        <v>周三</v>
      </c>
      <c r="AM82" t="str">
        <f t="shared" si="26"/>
        <v>16</v>
      </c>
    </row>
    <row r="83" spans="1:39" hidden="1">
      <c r="A83" s="23" t="s">
        <v>4255</v>
      </c>
      <c r="B83" s="23" t="s">
        <v>1721</v>
      </c>
      <c r="C83" s="214" t="s">
        <v>4093</v>
      </c>
      <c r="D83" s="23" t="s">
        <v>4256</v>
      </c>
      <c r="E83" s="23" t="s">
        <v>4071</v>
      </c>
      <c r="F83" s="23" t="s">
        <v>4257</v>
      </c>
      <c r="G83" s="23">
        <v>42614</v>
      </c>
      <c r="H83" s="23" t="s">
        <v>11</v>
      </c>
      <c r="I83" s="23">
        <v>42722.666666666664</v>
      </c>
      <c r="J83" s="23">
        <v>42736</v>
      </c>
      <c r="K83" s="23" t="s">
        <v>4101</v>
      </c>
      <c r="L83" s="23" t="s">
        <v>4102</v>
      </c>
      <c r="M83" s="23" t="s">
        <v>1705</v>
      </c>
      <c r="N83" s="23" t="s">
        <v>1706</v>
      </c>
      <c r="O83" s="23">
        <v>1</v>
      </c>
      <c r="P83" s="23">
        <v>0</v>
      </c>
      <c r="Q83" s="23" t="s">
        <v>1707</v>
      </c>
      <c r="R83" s="23">
        <v>12</v>
      </c>
      <c r="S83" s="23" t="s">
        <v>1708</v>
      </c>
      <c r="T83" s="23" t="s">
        <v>1680</v>
      </c>
      <c r="U83" s="23" t="s">
        <v>1680</v>
      </c>
      <c r="V83" s="23" t="s">
        <v>4095</v>
      </c>
      <c r="W83" s="217">
        <f>IFERROR(VLOOKUP(A83,'6-开班明细表'!A:M,8,0),"")</f>
        <v>2</v>
      </c>
      <c r="X83" s="217">
        <f>IFERROR(VLOOKUP(A83,'6-开班明细表'!A:M,9,0),"")</f>
        <v>0</v>
      </c>
      <c r="Y83" s="217">
        <f>IFERROR(VLOOKUP(A83,'6-开班明细表'!A:M,10,0),"")</f>
        <v>0</v>
      </c>
      <c r="Z83">
        <f t="shared" si="15"/>
        <v>0</v>
      </c>
      <c r="AA83" t="str">
        <f t="shared" si="16"/>
        <v>王丹丹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 s="27">
        <f t="shared" si="23"/>
        <v>42698</v>
      </c>
      <c r="AI83" t="str">
        <f t="shared" si="14"/>
        <v>一对一</v>
      </c>
      <c r="AJ83" t="str">
        <f t="shared" si="24"/>
        <v>一对一</v>
      </c>
      <c r="AK83" s="19" t="str">
        <f>IFERROR(IF(IFERROR(FIND("一",C83),0)&gt;0,"一对一",VLOOKUP(AJ83,班级编码!A:L,8,0)),"")</f>
        <v>一对一</v>
      </c>
      <c r="AL83" t="str">
        <f t="shared" si="25"/>
        <v>周日</v>
      </c>
      <c r="AM83" t="str">
        <f t="shared" si="26"/>
        <v>16</v>
      </c>
    </row>
    <row r="84" spans="1:39" hidden="1">
      <c r="A84" s="23" t="s">
        <v>4258</v>
      </c>
      <c r="B84" s="23" t="s">
        <v>1721</v>
      </c>
      <c r="C84" s="23" t="s">
        <v>4259</v>
      </c>
      <c r="D84" s="23" t="s">
        <v>4260</v>
      </c>
      <c r="E84" s="23" t="s">
        <v>4071</v>
      </c>
      <c r="F84" s="23" t="s">
        <v>4257</v>
      </c>
      <c r="G84" s="23">
        <v>42431</v>
      </c>
      <c r="H84" s="23" t="s">
        <v>11</v>
      </c>
      <c r="I84" s="23">
        <v>42725.6875</v>
      </c>
      <c r="J84" s="23">
        <v>42553</v>
      </c>
      <c r="K84" s="23" t="s">
        <v>4261</v>
      </c>
      <c r="L84" s="23" t="s">
        <v>4102</v>
      </c>
      <c r="M84" s="23" t="s">
        <v>1705</v>
      </c>
      <c r="N84" s="23" t="s">
        <v>1706</v>
      </c>
      <c r="O84" s="23">
        <v>16</v>
      </c>
      <c r="P84" s="23">
        <v>0</v>
      </c>
      <c r="Q84" s="23" t="s">
        <v>1707</v>
      </c>
      <c r="R84" s="23">
        <v>18</v>
      </c>
      <c r="S84" s="23" t="s">
        <v>1708</v>
      </c>
      <c r="T84" s="23" t="s">
        <v>1693</v>
      </c>
      <c r="U84" s="23" t="s">
        <v>1693</v>
      </c>
      <c r="V84" s="23" t="s">
        <v>4095</v>
      </c>
      <c r="W84" s="217">
        <f>IFERROR(VLOOKUP(A84,'6-开班明细表'!A:M,8,0),"")</f>
        <v>1.6</v>
      </c>
      <c r="X84" s="217">
        <f>IFERROR(VLOOKUP(A84,'6-开班明细表'!A:M,9,0),"")</f>
        <v>0</v>
      </c>
      <c r="Y84" s="217">
        <f>IFERROR(VLOOKUP(A84,'6-开班明细表'!A:M,10,0),"")</f>
        <v>0.4</v>
      </c>
      <c r="Z84">
        <f t="shared" si="15"/>
        <v>0</v>
      </c>
      <c r="AA84" t="str">
        <f t="shared" si="16"/>
        <v>马凯琼</v>
      </c>
      <c r="AB84" t="str">
        <f t="shared" si="17"/>
        <v>兼职外教</v>
      </c>
      <c r="AC84" t="str">
        <f t="shared" si="18"/>
        <v/>
      </c>
      <c r="AD84" t="str">
        <f t="shared" si="19"/>
        <v>兼职外教</v>
      </c>
      <c r="AE84" t="str">
        <f t="shared" si="20"/>
        <v/>
      </c>
      <c r="AF84">
        <f t="shared" si="21"/>
        <v>4</v>
      </c>
      <c r="AG84">
        <f t="shared" si="22"/>
        <v>8</v>
      </c>
      <c r="AH84" s="27">
        <f t="shared" si="23"/>
        <v>42557</v>
      </c>
      <c r="AI84" t="str">
        <f t="shared" si="14"/>
        <v>周三下午</v>
      </c>
      <c r="AJ84" t="str">
        <f t="shared" si="24"/>
        <v>P5A</v>
      </c>
      <c r="AK84" s="19" t="str">
        <f>IFERROR(IF(IFERROR(FIND("一",C84),0)&gt;0,"一对一",VLOOKUP(AJ84,班级编码!A:L,8,0)),"")</f>
        <v>初中部</v>
      </c>
      <c r="AL84" t="str">
        <f t="shared" si="25"/>
        <v>周三</v>
      </c>
      <c r="AM84" t="str">
        <f t="shared" si="26"/>
        <v>17</v>
      </c>
    </row>
    <row r="85" spans="1:39" hidden="1">
      <c r="A85" s="23" t="s">
        <v>1703</v>
      </c>
      <c r="B85" s="23" t="s">
        <v>1721</v>
      </c>
      <c r="C85" s="211" t="s">
        <v>5525</v>
      </c>
      <c r="D85" s="23" t="s">
        <v>11</v>
      </c>
      <c r="E85" s="23" t="s">
        <v>11</v>
      </c>
      <c r="F85" s="23" t="s">
        <v>11</v>
      </c>
      <c r="G85" s="220">
        <v>1</v>
      </c>
      <c r="H85" s="23" t="s">
        <v>11</v>
      </c>
      <c r="I85" s="23" t="s">
        <v>11</v>
      </c>
      <c r="J85" s="23" t="s">
        <v>11</v>
      </c>
      <c r="K85" s="23" t="s">
        <v>11</v>
      </c>
      <c r="L85" s="23" t="s">
        <v>1704</v>
      </c>
      <c r="M85" s="23" t="s">
        <v>1705</v>
      </c>
      <c r="N85" s="23" t="s">
        <v>1706</v>
      </c>
      <c r="O85" s="23">
        <v>0</v>
      </c>
      <c r="P85" s="23">
        <v>0</v>
      </c>
      <c r="Q85" s="23" t="s">
        <v>1707</v>
      </c>
      <c r="R85" s="23">
        <v>0</v>
      </c>
      <c r="S85" s="23" t="s">
        <v>1708</v>
      </c>
      <c r="T85" s="23" t="s">
        <v>1709</v>
      </c>
      <c r="U85" s="23" t="s">
        <v>1709</v>
      </c>
      <c r="V85" s="211" t="s">
        <v>5536</v>
      </c>
      <c r="W85" s="217" t="str">
        <f>IFERROR(VLOOKUP(A85,'6-开班明细表'!A:M,8,0),"")</f>
        <v/>
      </c>
      <c r="X85" s="217" t="str">
        <f>IFERROR(VLOOKUP(A85,'6-开班明细表'!A:M,9,0),"")</f>
        <v/>
      </c>
      <c r="Y85" s="217" t="str">
        <f>IFERROR(VLOOKUP(A85,'6-开班明细表'!A:M,10,0),"")</f>
        <v/>
      </c>
      <c r="Z85">
        <f t="shared" si="15"/>
        <v>0</v>
      </c>
      <c r="AA85" t="str">
        <f t="shared" si="16"/>
        <v/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 s="27">
        <f t="shared" si="23"/>
        <v>1</v>
      </c>
      <c r="AI85" t="str">
        <f t="shared" si="14"/>
        <v/>
      </c>
      <c r="AJ85" t="str">
        <f t="shared" si="24"/>
        <v>未进班</v>
      </c>
      <c r="AK85" s="19" t="str">
        <f>IFERROR(IF(IFERROR(FIND("一",C85),0)&gt;0,"一对一",VLOOKUP(AJ85,班级编码!A:L,8,0)),"")</f>
        <v/>
      </c>
      <c r="AL85" t="str">
        <f t="shared" si="25"/>
        <v/>
      </c>
      <c r="AM85" t="str">
        <f t="shared" si="26"/>
        <v/>
      </c>
    </row>
    <row r="86" spans="1:39" hidden="1">
      <c r="A86" s="23" t="s">
        <v>4262</v>
      </c>
      <c r="B86" s="23" t="s">
        <v>1721</v>
      </c>
      <c r="C86" s="23" t="s">
        <v>1189</v>
      </c>
      <c r="D86" s="23" t="s">
        <v>4263</v>
      </c>
      <c r="E86" s="23" t="s">
        <v>4071</v>
      </c>
      <c r="F86" s="23" t="s">
        <v>4257</v>
      </c>
      <c r="G86" s="23">
        <v>42704</v>
      </c>
      <c r="H86" s="23" t="s">
        <v>11</v>
      </c>
      <c r="I86" s="23">
        <v>42858.645833333328</v>
      </c>
      <c r="J86" s="23">
        <v>42885</v>
      </c>
      <c r="K86" s="23" t="s">
        <v>4184</v>
      </c>
      <c r="L86" s="23" t="s">
        <v>1704</v>
      </c>
      <c r="M86" s="23" t="s">
        <v>1705</v>
      </c>
      <c r="N86" s="23" t="s">
        <v>1706</v>
      </c>
      <c r="O86" s="23">
        <v>16</v>
      </c>
      <c r="P86" s="23">
        <v>10</v>
      </c>
      <c r="Q86" s="23" t="s">
        <v>4178</v>
      </c>
      <c r="R86" s="23">
        <v>16</v>
      </c>
      <c r="S86" s="23" t="s">
        <v>1708</v>
      </c>
      <c r="T86" s="23" t="s">
        <v>276</v>
      </c>
      <c r="U86" s="23" t="s">
        <v>276</v>
      </c>
      <c r="V86" s="23" t="s">
        <v>4095</v>
      </c>
      <c r="W86" s="217">
        <f>IFERROR(VLOOKUP(A86,'6-开班明细表'!A:M,8,0),"")</f>
        <v>1.5</v>
      </c>
      <c r="X86" s="217">
        <f>IFERROR(VLOOKUP(A86,'6-开班明细表'!A:M,9,0),"")</f>
        <v>1</v>
      </c>
      <c r="Y86" s="217">
        <f>IFERROR(VLOOKUP(A86,'6-开班明细表'!A:M,10,0),"")</f>
        <v>0.5</v>
      </c>
      <c r="Z86">
        <f t="shared" si="15"/>
        <v>0</v>
      </c>
      <c r="AA86" t="str">
        <f t="shared" si="16"/>
        <v>萧泽秀</v>
      </c>
      <c r="AB86" t="str">
        <f t="shared" si="17"/>
        <v>李玲</v>
      </c>
      <c r="AC86" t="str">
        <f t="shared" si="18"/>
        <v>Alex</v>
      </c>
      <c r="AD86" t="str">
        <f t="shared" si="19"/>
        <v>李玲</v>
      </c>
      <c r="AE86" t="str">
        <f t="shared" si="20"/>
        <v>Alex</v>
      </c>
      <c r="AF86">
        <f t="shared" si="21"/>
        <v>2</v>
      </c>
      <c r="AG86">
        <f t="shared" si="22"/>
        <v>4</v>
      </c>
      <c r="AH86" s="27">
        <f t="shared" si="23"/>
        <v>42816</v>
      </c>
      <c r="AI86" t="str">
        <f t="shared" si="14"/>
        <v>周三下午</v>
      </c>
      <c r="AJ86" t="str">
        <f t="shared" si="24"/>
        <v>P01</v>
      </c>
      <c r="AK86" s="19" t="str">
        <f>IFERROR(IF(IFERROR(FIND("一",C86),0)&gt;0,"一对一",VLOOKUP(AJ86,班级编码!A:L,8,0)),"")</f>
        <v>小初部</v>
      </c>
      <c r="AL86" t="str">
        <f t="shared" si="25"/>
        <v>周三</v>
      </c>
      <c r="AM86" t="str">
        <f t="shared" si="26"/>
        <v>15</v>
      </c>
    </row>
    <row r="87" spans="1:39" hidden="1">
      <c r="A87" s="23" t="s">
        <v>4264</v>
      </c>
      <c r="B87" s="23" t="s">
        <v>1721</v>
      </c>
      <c r="C87" s="214" t="s">
        <v>4093</v>
      </c>
      <c r="D87" s="23" t="s">
        <v>4265</v>
      </c>
      <c r="E87" s="23" t="s">
        <v>4071</v>
      </c>
      <c r="F87" s="23" t="s">
        <v>4257</v>
      </c>
      <c r="G87" s="23">
        <v>42705</v>
      </c>
      <c r="H87" s="23" t="s">
        <v>11</v>
      </c>
      <c r="I87" s="23">
        <v>42729.666666666664</v>
      </c>
      <c r="J87" s="23">
        <v>42735</v>
      </c>
      <c r="K87" s="23" t="s">
        <v>11</v>
      </c>
      <c r="L87" s="23" t="s">
        <v>4102</v>
      </c>
      <c r="M87" s="23" t="s">
        <v>1705</v>
      </c>
      <c r="N87" s="23" t="s">
        <v>1706</v>
      </c>
      <c r="O87" s="23">
        <v>0</v>
      </c>
      <c r="P87" s="23">
        <v>0</v>
      </c>
      <c r="Q87" s="23" t="s">
        <v>1707</v>
      </c>
      <c r="R87" s="23">
        <v>0</v>
      </c>
      <c r="S87" s="23" t="s">
        <v>1708</v>
      </c>
      <c r="T87" s="23" t="s">
        <v>1693</v>
      </c>
      <c r="U87" s="23" t="s">
        <v>1693</v>
      </c>
      <c r="V87" s="23" t="s">
        <v>4095</v>
      </c>
      <c r="W87" s="217" t="str">
        <f>IFERROR(VLOOKUP(A87,'6-开班明细表'!A:M,8,0),"")</f>
        <v/>
      </c>
      <c r="X87" s="217" t="str">
        <f>IFERROR(VLOOKUP(A87,'6-开班明细表'!A:M,9,0),"")</f>
        <v/>
      </c>
      <c r="Y87" s="217" t="str">
        <f>IFERROR(VLOOKUP(A87,'6-开班明细表'!A:M,10,0),"")</f>
        <v/>
      </c>
      <c r="Z87">
        <f t="shared" si="15"/>
        <v>0</v>
      </c>
      <c r="AA87" t="str">
        <f t="shared" si="16"/>
        <v>李洁徐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 s="27">
        <f t="shared" si="23"/>
        <v>42705</v>
      </c>
      <c r="AI87" t="str">
        <f t="shared" si="14"/>
        <v>一对一</v>
      </c>
      <c r="AJ87" t="str">
        <f t="shared" si="24"/>
        <v>一对一</v>
      </c>
      <c r="AK87" s="19" t="str">
        <f>IFERROR(IF(IFERROR(FIND("一",C87),0)&gt;0,"一对一",VLOOKUP(AJ87,班级编码!A:L,8,0)),"")</f>
        <v>一对一</v>
      </c>
      <c r="AL87" t="str">
        <f t="shared" si="25"/>
        <v/>
      </c>
      <c r="AM87" t="str">
        <f t="shared" si="26"/>
        <v/>
      </c>
    </row>
    <row r="88" spans="1:39" hidden="1">
      <c r="A88" s="23" t="s">
        <v>4266</v>
      </c>
      <c r="B88" s="23" t="s">
        <v>1721</v>
      </c>
      <c r="C88" s="23" t="s">
        <v>452</v>
      </c>
      <c r="D88" s="23" t="s">
        <v>4267</v>
      </c>
      <c r="E88" s="23" t="s">
        <v>4071</v>
      </c>
      <c r="F88" s="23" t="s">
        <v>4088</v>
      </c>
      <c r="G88" s="23">
        <v>42708</v>
      </c>
      <c r="H88" s="23" t="s">
        <v>11</v>
      </c>
      <c r="I88" s="23">
        <v>42869.583333333328</v>
      </c>
      <c r="J88" s="23">
        <v>42862</v>
      </c>
      <c r="K88" s="23" t="s">
        <v>4155</v>
      </c>
      <c r="L88" s="23" t="s">
        <v>1704</v>
      </c>
      <c r="M88" s="23" t="s">
        <v>1705</v>
      </c>
      <c r="N88" s="23" t="s">
        <v>1706</v>
      </c>
      <c r="O88" s="23">
        <v>16</v>
      </c>
      <c r="P88" s="23">
        <v>4</v>
      </c>
      <c r="Q88" s="23" t="s">
        <v>4201</v>
      </c>
      <c r="R88" s="23">
        <v>16</v>
      </c>
      <c r="S88" s="23" t="s">
        <v>1708</v>
      </c>
      <c r="T88" s="23" t="s">
        <v>253</v>
      </c>
      <c r="U88" s="23" t="s">
        <v>253</v>
      </c>
      <c r="V88" s="23" t="s">
        <v>4095</v>
      </c>
      <c r="W88" s="217">
        <f>IFERROR(VLOOKUP(A88,'6-开班明细表'!A:M,8,0),"")</f>
        <v>1.5</v>
      </c>
      <c r="X88" s="217">
        <f>IFERROR(VLOOKUP(A88,'6-开班明细表'!A:M,9,0),"")</f>
        <v>1</v>
      </c>
      <c r="Y88" s="217">
        <f>IFERROR(VLOOKUP(A88,'6-开班明细表'!A:M,10,0),"")</f>
        <v>0.5</v>
      </c>
      <c r="Z88">
        <f t="shared" si="15"/>
        <v>0</v>
      </c>
      <c r="AA88" t="str">
        <f t="shared" si="16"/>
        <v>赖情佳</v>
      </c>
      <c r="AB88" t="str">
        <f t="shared" si="17"/>
        <v>张佩</v>
      </c>
      <c r="AC88" t="str">
        <f t="shared" si="18"/>
        <v xml:space="preserve">STA MARIA </v>
      </c>
      <c r="AD88" t="str">
        <f t="shared" si="19"/>
        <v>张佩</v>
      </c>
      <c r="AE88" t="str">
        <f t="shared" si="20"/>
        <v xml:space="preserve">STA MARIA </v>
      </c>
      <c r="AF88">
        <f t="shared" si="21"/>
        <v>2</v>
      </c>
      <c r="AG88">
        <f t="shared" si="22"/>
        <v>4</v>
      </c>
      <c r="AH88" s="27">
        <f t="shared" si="23"/>
        <v>42820</v>
      </c>
      <c r="AI88" t="str">
        <f t="shared" si="14"/>
        <v>周日下午</v>
      </c>
      <c r="AJ88" t="str">
        <f t="shared" si="24"/>
        <v>P01</v>
      </c>
      <c r="AK88" s="19" t="str">
        <f>IFERROR(IF(IFERROR(FIND("一",C88),0)&gt;0,"一对一",VLOOKUP(AJ88,班级编码!A:L,8,0)),"")</f>
        <v>小初部</v>
      </c>
      <c r="AL88" t="str">
        <f t="shared" si="25"/>
        <v>周日</v>
      </c>
      <c r="AM88" t="str">
        <f t="shared" si="26"/>
        <v>14</v>
      </c>
    </row>
    <row r="89" spans="1:39" hidden="1">
      <c r="A89" s="23" t="s">
        <v>4268</v>
      </c>
      <c r="B89" s="23" t="s">
        <v>1721</v>
      </c>
      <c r="C89" s="214" t="s">
        <v>4093</v>
      </c>
      <c r="D89" s="23" t="s">
        <v>4269</v>
      </c>
      <c r="E89" s="23" t="s">
        <v>4071</v>
      </c>
      <c r="F89" s="23" t="s">
        <v>4121</v>
      </c>
      <c r="G89" s="23">
        <v>42725</v>
      </c>
      <c r="H89" s="23" t="s">
        <v>11</v>
      </c>
      <c r="I89" s="23">
        <v>42858.708333333328</v>
      </c>
      <c r="J89" s="23" t="s">
        <v>11</v>
      </c>
      <c r="K89" s="23" t="s">
        <v>4261</v>
      </c>
      <c r="L89" s="23" t="s">
        <v>4102</v>
      </c>
      <c r="M89" s="23" t="s">
        <v>1705</v>
      </c>
      <c r="N89" s="23" t="s">
        <v>1706</v>
      </c>
      <c r="O89" s="23">
        <v>0</v>
      </c>
      <c r="P89" s="23">
        <v>0</v>
      </c>
      <c r="Q89" s="23" t="s">
        <v>1707</v>
      </c>
      <c r="R89" s="23">
        <v>16</v>
      </c>
      <c r="S89" s="23" t="s">
        <v>1708</v>
      </c>
      <c r="T89" s="23" t="s">
        <v>121</v>
      </c>
      <c r="U89" s="23" t="s">
        <v>121</v>
      </c>
      <c r="V89" s="23" t="s">
        <v>4095</v>
      </c>
      <c r="W89" s="217">
        <f>IFERROR(VLOOKUP(A89,'6-开班明细表'!A:M,8,0),"")</f>
        <v>2</v>
      </c>
      <c r="X89" s="217">
        <f>IFERROR(VLOOKUP(A89,'6-开班明细表'!A:M,9,0),"")</f>
        <v>0</v>
      </c>
      <c r="Y89" s="217">
        <f>IFERROR(VLOOKUP(A89,'6-开班明细表'!A:M,10,0),"")</f>
        <v>0</v>
      </c>
      <c r="Z89">
        <f t="shared" si="15"/>
        <v>0</v>
      </c>
      <c r="AA89" t="str">
        <f t="shared" si="16"/>
        <v>黄思雅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 s="27">
        <f t="shared" si="23"/>
        <v>42837</v>
      </c>
      <c r="AI89" t="str">
        <f t="shared" si="14"/>
        <v>一对一</v>
      </c>
      <c r="AJ89" t="str">
        <f t="shared" si="24"/>
        <v>一对一</v>
      </c>
      <c r="AK89" s="19" t="str">
        <f>IFERROR(IF(IFERROR(FIND("一",C89),0)&gt;0,"一对一",VLOOKUP(AJ89,班级编码!A:L,8,0)),"")</f>
        <v>一对一</v>
      </c>
      <c r="AL89" t="str">
        <f t="shared" si="25"/>
        <v>周三</v>
      </c>
      <c r="AM89" t="str">
        <f t="shared" si="26"/>
        <v>17</v>
      </c>
    </row>
    <row r="90" spans="1:39" hidden="1">
      <c r="A90" s="23" t="s">
        <v>4270</v>
      </c>
      <c r="B90" s="23" t="s">
        <v>1721</v>
      </c>
      <c r="C90" s="23" t="s">
        <v>1189</v>
      </c>
      <c r="D90" s="23" t="s">
        <v>4271</v>
      </c>
      <c r="E90" s="23" t="s">
        <v>4071</v>
      </c>
      <c r="F90" s="23" t="s">
        <v>4100</v>
      </c>
      <c r="G90" s="23">
        <v>42725</v>
      </c>
      <c r="H90" s="23" t="s">
        <v>11</v>
      </c>
      <c r="I90" s="23">
        <v>42865.666666666664</v>
      </c>
      <c r="J90" s="23">
        <v>42907</v>
      </c>
      <c r="K90" s="23" t="s">
        <v>4188</v>
      </c>
      <c r="L90" s="23" t="s">
        <v>1704</v>
      </c>
      <c r="M90" s="23" t="s">
        <v>1705</v>
      </c>
      <c r="N90" s="23" t="s">
        <v>1706</v>
      </c>
      <c r="O90" s="23">
        <v>16</v>
      </c>
      <c r="P90" s="23">
        <v>5</v>
      </c>
      <c r="Q90" s="23" t="s">
        <v>4082</v>
      </c>
      <c r="R90" s="23">
        <v>18</v>
      </c>
      <c r="S90" s="23" t="s">
        <v>1708</v>
      </c>
      <c r="T90" s="23" t="s">
        <v>121</v>
      </c>
      <c r="U90" s="23" t="s">
        <v>121</v>
      </c>
      <c r="V90" s="23" t="s">
        <v>4095</v>
      </c>
      <c r="W90" s="217">
        <f>IFERROR(VLOOKUP(A90,'6-开班明细表'!A:M,8,0),"")</f>
        <v>1.5</v>
      </c>
      <c r="X90" s="217">
        <f>IFERROR(VLOOKUP(A90,'6-开班明细表'!A:M,9,0),"")</f>
        <v>1</v>
      </c>
      <c r="Y90" s="217">
        <f>IFERROR(VLOOKUP(A90,'6-开班明细表'!A:M,10,0),"")</f>
        <v>0.5</v>
      </c>
      <c r="Z90">
        <f t="shared" si="15"/>
        <v>0</v>
      </c>
      <c r="AA90" t="str">
        <f t="shared" si="16"/>
        <v>张佩</v>
      </c>
      <c r="AB90" t="str">
        <f t="shared" si="17"/>
        <v>赖情佳</v>
      </c>
      <c r="AC90" t="str">
        <f t="shared" si="18"/>
        <v>Alex</v>
      </c>
      <c r="AD90" t="str">
        <f t="shared" si="19"/>
        <v>赖情佳</v>
      </c>
      <c r="AE90" t="str">
        <f t="shared" si="20"/>
        <v>Alex</v>
      </c>
      <c r="AF90">
        <f t="shared" si="21"/>
        <v>3</v>
      </c>
      <c r="AG90">
        <f t="shared" si="22"/>
        <v>6</v>
      </c>
      <c r="AH90" s="27">
        <f t="shared" si="23"/>
        <v>42851</v>
      </c>
      <c r="AI90" t="str">
        <f t="shared" si="14"/>
        <v>周三下午</v>
      </c>
      <c r="AJ90" t="str">
        <f t="shared" si="24"/>
        <v>P5A</v>
      </c>
      <c r="AK90" s="19" t="str">
        <f>IFERROR(IF(IFERROR(FIND("一",C90),0)&gt;0,"一对一",VLOOKUP(AJ90,班级编码!A:L,8,0)),"")</f>
        <v>初中部</v>
      </c>
      <c r="AL90" t="str">
        <f t="shared" si="25"/>
        <v>周三</v>
      </c>
      <c r="AM90" t="str">
        <f t="shared" si="26"/>
        <v>16</v>
      </c>
    </row>
    <row r="91" spans="1:39" hidden="1">
      <c r="A91" s="23" t="s">
        <v>4272</v>
      </c>
      <c r="B91" s="23" t="s">
        <v>1721</v>
      </c>
      <c r="C91" s="23" t="s">
        <v>452</v>
      </c>
      <c r="D91" s="23" t="s">
        <v>4232</v>
      </c>
      <c r="E91" s="23" t="s">
        <v>4071</v>
      </c>
      <c r="F91" s="23" t="s">
        <v>4100</v>
      </c>
      <c r="G91" s="23">
        <v>42721</v>
      </c>
      <c r="H91" s="23" t="s">
        <v>11</v>
      </c>
      <c r="I91" s="23">
        <v>42819.583333333328</v>
      </c>
      <c r="J91" s="23">
        <v>42910</v>
      </c>
      <c r="K91" s="23" t="s">
        <v>4073</v>
      </c>
      <c r="L91" s="23" t="s">
        <v>1704</v>
      </c>
      <c r="M91" s="23" t="s">
        <v>1705</v>
      </c>
      <c r="N91" s="23" t="s">
        <v>1706</v>
      </c>
      <c r="O91" s="23">
        <v>16</v>
      </c>
      <c r="P91" s="23">
        <v>0</v>
      </c>
      <c r="Q91" s="23" t="s">
        <v>1707</v>
      </c>
      <c r="R91" s="23">
        <v>18</v>
      </c>
      <c r="S91" s="23" t="s">
        <v>1708</v>
      </c>
      <c r="T91" s="23" t="s">
        <v>119</v>
      </c>
      <c r="U91" s="23" t="s">
        <v>119</v>
      </c>
      <c r="V91" s="23" t="s">
        <v>4095</v>
      </c>
      <c r="W91" s="217">
        <f>IFERROR(VLOOKUP(A91,'6-开班明细表'!A:M,8,0),"")</f>
        <v>1.5</v>
      </c>
      <c r="X91" s="217">
        <f>IFERROR(VLOOKUP(A91,'6-开班明细表'!A:M,9,0),"")</f>
        <v>1</v>
      </c>
      <c r="Y91" s="217">
        <f>IFERROR(VLOOKUP(A91,'6-开班明细表'!A:M,10,0),"")</f>
        <v>0.5</v>
      </c>
      <c r="Z91">
        <f t="shared" si="15"/>
        <v>0</v>
      </c>
      <c r="AA91" t="str">
        <f t="shared" si="16"/>
        <v>张佩</v>
      </c>
      <c r="AB91" t="str">
        <f t="shared" si="17"/>
        <v>萧泽秀</v>
      </c>
      <c r="AC91" t="str">
        <f t="shared" si="18"/>
        <v>STA MARIA ANTONIO III BILLONES</v>
      </c>
      <c r="AD91" t="str">
        <f t="shared" si="19"/>
        <v>STA MARIA ANTONIO III BILLONES</v>
      </c>
      <c r="AE91" t="str">
        <f t="shared" si="20"/>
        <v>萧泽秀</v>
      </c>
      <c r="AF91">
        <f t="shared" si="21"/>
        <v>30</v>
      </c>
      <c r="AG91">
        <f t="shared" si="22"/>
        <v>30</v>
      </c>
      <c r="AH91" s="27">
        <f t="shared" si="23"/>
        <v>42847</v>
      </c>
      <c r="AI91" t="str">
        <f t="shared" si="14"/>
        <v>周六下午</v>
      </c>
      <c r="AJ91" t="str">
        <f t="shared" si="24"/>
        <v>P4B</v>
      </c>
      <c r="AK91" s="19" t="str">
        <f>IFERROR(IF(IFERROR(FIND("一",C91),0)&gt;0,"一对一",VLOOKUP(AJ91,班级编码!A:L,8,0)),"")</f>
        <v>小高部</v>
      </c>
      <c r="AL91" t="str">
        <f t="shared" si="25"/>
        <v>周六</v>
      </c>
      <c r="AM91" t="str">
        <f t="shared" si="26"/>
        <v>14</v>
      </c>
    </row>
    <row r="92" spans="1:39" hidden="1">
      <c r="A92" s="23" t="s">
        <v>4130</v>
      </c>
      <c r="B92" s="23" t="s">
        <v>1721</v>
      </c>
      <c r="C92" s="23" t="s">
        <v>452</v>
      </c>
      <c r="D92" s="23" t="s">
        <v>4131</v>
      </c>
      <c r="E92" s="23" t="s">
        <v>4071</v>
      </c>
      <c r="F92" s="23" t="s">
        <v>4121</v>
      </c>
      <c r="G92" s="23">
        <v>42773</v>
      </c>
      <c r="H92" s="23" t="s">
        <v>11</v>
      </c>
      <c r="I92" s="23">
        <v>42910.375</v>
      </c>
      <c r="J92" s="23">
        <v>42862</v>
      </c>
      <c r="K92" s="23" t="s">
        <v>4132</v>
      </c>
      <c r="L92" s="23" t="s">
        <v>1704</v>
      </c>
      <c r="M92" s="23" t="s">
        <v>1705</v>
      </c>
      <c r="N92" s="23" t="s">
        <v>1706</v>
      </c>
      <c r="O92" s="23">
        <v>16</v>
      </c>
      <c r="P92" s="23">
        <v>0</v>
      </c>
      <c r="Q92" s="23" t="s">
        <v>1707</v>
      </c>
      <c r="R92" s="23">
        <v>16</v>
      </c>
      <c r="S92" s="23" t="s">
        <v>1708</v>
      </c>
      <c r="T92" s="23" t="s">
        <v>131</v>
      </c>
      <c r="U92" s="23" t="s">
        <v>131</v>
      </c>
      <c r="V92" s="23" t="s">
        <v>4095</v>
      </c>
      <c r="W92" s="217">
        <f>IFERROR(VLOOKUP(A92,'6-开班明细表'!A:M,8,0),"")</f>
        <v>1.5</v>
      </c>
      <c r="X92" s="217">
        <f>IFERROR(VLOOKUP(A92,'6-开班明细表'!A:M,9,0),"")</f>
        <v>1</v>
      </c>
      <c r="Y92" s="217">
        <f>IFERROR(VLOOKUP(A92,'6-开班明细表'!A:M,10,0),"")</f>
        <v>0.5</v>
      </c>
      <c r="Z92">
        <f t="shared" si="15"/>
        <v>0</v>
      </c>
      <c r="AA92" t="str">
        <f t="shared" si="16"/>
        <v>赖情佳</v>
      </c>
      <c r="AB92" t="str">
        <f t="shared" si="17"/>
        <v>萧泽秀</v>
      </c>
      <c r="AC92" t="str">
        <f t="shared" si="18"/>
        <v>STA MARIA ANTONIO III BILLONES</v>
      </c>
      <c r="AD92" t="str">
        <f t="shared" si="19"/>
        <v>STA MARIA ANTONIO III BILLONES</v>
      </c>
      <c r="AE92" t="str">
        <f t="shared" si="20"/>
        <v>萧泽秀</v>
      </c>
      <c r="AF92">
        <f t="shared" si="21"/>
        <v>30</v>
      </c>
      <c r="AG92">
        <f t="shared" si="22"/>
        <v>30</v>
      </c>
      <c r="AH92" s="27">
        <f t="shared" si="23"/>
        <v>42885</v>
      </c>
      <c r="AI92" t="str">
        <f t="shared" si="14"/>
        <v>周六上午</v>
      </c>
      <c r="AJ92" t="str">
        <f t="shared" si="24"/>
        <v>P1B</v>
      </c>
      <c r="AK92" s="19" t="str">
        <f>IFERROR(IF(IFERROR(FIND("一",C92),0)&gt;0,"一对一",VLOOKUP(AJ92,班级编码!A:L,8,0)),"")</f>
        <v>小初部</v>
      </c>
      <c r="AL92" t="str">
        <f t="shared" si="25"/>
        <v>周六</v>
      </c>
      <c r="AM92" t="str">
        <f t="shared" si="26"/>
        <v>09</v>
      </c>
    </row>
    <row r="93" spans="1:39" hidden="1">
      <c r="A93" s="23" t="s">
        <v>4273</v>
      </c>
      <c r="B93" s="23" t="s">
        <v>1721</v>
      </c>
      <c r="C93" s="23" t="s">
        <v>1189</v>
      </c>
      <c r="D93" s="23" t="s">
        <v>4274</v>
      </c>
      <c r="E93" s="23" t="s">
        <v>4071</v>
      </c>
      <c r="F93" s="23" t="s">
        <v>4081</v>
      </c>
      <c r="G93" s="23">
        <v>42747</v>
      </c>
      <c r="H93" s="23" t="s">
        <v>11</v>
      </c>
      <c r="I93" s="23">
        <v>42900.645833333328</v>
      </c>
      <c r="J93" s="23">
        <v>42867</v>
      </c>
      <c r="K93" s="23" t="s">
        <v>4184</v>
      </c>
      <c r="L93" s="23" t="s">
        <v>1704</v>
      </c>
      <c r="M93" s="23" t="s">
        <v>1705</v>
      </c>
      <c r="N93" s="23" t="s">
        <v>1706</v>
      </c>
      <c r="O93" s="23">
        <v>16</v>
      </c>
      <c r="P93" s="23">
        <v>12</v>
      </c>
      <c r="Q93" s="23" t="s">
        <v>4133</v>
      </c>
      <c r="R93" s="23">
        <v>16</v>
      </c>
      <c r="S93" s="23" t="s">
        <v>1708</v>
      </c>
      <c r="T93" s="23" t="s">
        <v>131</v>
      </c>
      <c r="U93" s="23" t="s">
        <v>131</v>
      </c>
      <c r="V93" s="23" t="s">
        <v>4095</v>
      </c>
      <c r="W93" s="217">
        <f>IFERROR(VLOOKUP(A93,'6-开班明细表'!A:M,8,0),"")</f>
        <v>1.5</v>
      </c>
      <c r="X93" s="217">
        <f>IFERROR(VLOOKUP(A93,'6-开班明细表'!A:M,9,0),"")</f>
        <v>1</v>
      </c>
      <c r="Y93" s="217">
        <f>IFERROR(VLOOKUP(A93,'6-开班明细表'!A:M,10,0),"")</f>
        <v>0.5</v>
      </c>
      <c r="Z93">
        <f t="shared" si="15"/>
        <v>0</v>
      </c>
      <c r="AA93" t="str">
        <f t="shared" si="16"/>
        <v>赖情佳</v>
      </c>
      <c r="AB93" t="str">
        <f t="shared" si="17"/>
        <v>张佩</v>
      </c>
      <c r="AC93" t="str">
        <f t="shared" si="18"/>
        <v>Alex</v>
      </c>
      <c r="AD93" t="str">
        <f t="shared" si="19"/>
        <v>Alex</v>
      </c>
      <c r="AE93" t="str">
        <f t="shared" si="20"/>
        <v>张佩</v>
      </c>
      <c r="AF93">
        <f t="shared" si="21"/>
        <v>4</v>
      </c>
      <c r="AG93">
        <f t="shared" si="22"/>
        <v>4</v>
      </c>
      <c r="AH93" s="27">
        <f t="shared" si="23"/>
        <v>42859</v>
      </c>
      <c r="AI93" t="str">
        <f t="shared" si="14"/>
        <v>周三下午</v>
      </c>
      <c r="AJ93" t="str">
        <f t="shared" si="24"/>
        <v>P02</v>
      </c>
      <c r="AK93" s="19" t="str">
        <f>IFERROR(IF(IFERROR(FIND("一",C93),0)&gt;0,"一对一",VLOOKUP(AJ93,班级编码!A:L,8,0)),"")</f>
        <v>小初部</v>
      </c>
      <c r="AL93" t="str">
        <f t="shared" si="25"/>
        <v>周三</v>
      </c>
      <c r="AM93" t="str">
        <f t="shared" si="26"/>
        <v>15</v>
      </c>
    </row>
    <row r="94" spans="1:39" hidden="1">
      <c r="A94" s="23" t="s">
        <v>4275</v>
      </c>
      <c r="B94" s="23" t="s">
        <v>1721</v>
      </c>
      <c r="C94" s="23" t="s">
        <v>1189</v>
      </c>
      <c r="D94" s="23" t="s">
        <v>4276</v>
      </c>
      <c r="E94" s="23" t="s">
        <v>4071</v>
      </c>
      <c r="F94" s="23" t="s">
        <v>4088</v>
      </c>
      <c r="G94" s="23">
        <v>42747</v>
      </c>
      <c r="H94" s="23" t="s">
        <v>11</v>
      </c>
      <c r="I94" s="23">
        <v>42887.645833333328</v>
      </c>
      <c r="J94" s="23">
        <v>42867</v>
      </c>
      <c r="K94" s="23" t="s">
        <v>4184</v>
      </c>
      <c r="L94" s="23" t="s">
        <v>1704</v>
      </c>
      <c r="M94" s="23" t="s">
        <v>1705</v>
      </c>
      <c r="N94" s="23" t="s">
        <v>1706</v>
      </c>
      <c r="O94" s="23">
        <v>16</v>
      </c>
      <c r="P94" s="23">
        <v>13</v>
      </c>
      <c r="Q94" s="23" t="s">
        <v>4181</v>
      </c>
      <c r="R94" s="23">
        <v>16</v>
      </c>
      <c r="S94" s="23" t="s">
        <v>1708</v>
      </c>
      <c r="T94" s="23" t="s">
        <v>122</v>
      </c>
      <c r="U94" s="23" t="s">
        <v>122</v>
      </c>
      <c r="V94" s="23" t="s">
        <v>4095</v>
      </c>
      <c r="W94" s="217">
        <f>IFERROR(VLOOKUP(A94,'6-开班明细表'!A:M,8,0),"")</f>
        <v>1.5</v>
      </c>
      <c r="X94" s="217">
        <f>IFERROR(VLOOKUP(A94,'6-开班明细表'!A:M,9,0),"")</f>
        <v>0.99</v>
      </c>
      <c r="Y94" s="217">
        <f>IFERROR(VLOOKUP(A94,'6-开班明细表'!A:M,10,0),"")</f>
        <v>0.51</v>
      </c>
      <c r="Z94">
        <f t="shared" si="15"/>
        <v>0</v>
      </c>
      <c r="AA94" t="str">
        <f t="shared" si="16"/>
        <v>陈敏华</v>
      </c>
      <c r="AB94" t="str">
        <f t="shared" si="17"/>
        <v>萧泽秀</v>
      </c>
      <c r="AC94" t="str">
        <f t="shared" si="18"/>
        <v>Alex</v>
      </c>
      <c r="AD94" t="str">
        <f t="shared" si="19"/>
        <v>Alex</v>
      </c>
      <c r="AE94" t="str">
        <f t="shared" si="20"/>
        <v>萧泽秀</v>
      </c>
      <c r="AF94">
        <f t="shared" si="21"/>
        <v>4</v>
      </c>
      <c r="AG94">
        <f t="shared" si="22"/>
        <v>4</v>
      </c>
      <c r="AH94" s="27">
        <f t="shared" si="23"/>
        <v>42859</v>
      </c>
      <c r="AI94" t="str">
        <f t="shared" si="14"/>
        <v>周三下午</v>
      </c>
      <c r="AJ94" t="str">
        <f t="shared" si="24"/>
        <v>P02</v>
      </c>
      <c r="AK94" s="19" t="str">
        <f>IFERROR(IF(IFERROR(FIND("一",C94),0)&gt;0,"一对一",VLOOKUP(AJ94,班级编码!A:L,8,0)),"")</f>
        <v>小初部</v>
      </c>
      <c r="AL94" t="str">
        <f t="shared" si="25"/>
        <v>周三</v>
      </c>
      <c r="AM94" t="str">
        <f t="shared" si="26"/>
        <v>15</v>
      </c>
    </row>
    <row r="95" spans="1:39" hidden="1">
      <c r="A95" s="23" t="s">
        <v>4134</v>
      </c>
      <c r="B95" s="23" t="s">
        <v>1721</v>
      </c>
      <c r="C95" s="23" t="s">
        <v>452</v>
      </c>
      <c r="D95" s="23" t="s">
        <v>4135</v>
      </c>
      <c r="E95" s="23" t="s">
        <v>4071</v>
      </c>
      <c r="F95" s="23" t="s">
        <v>4088</v>
      </c>
      <c r="G95" s="23">
        <v>42747</v>
      </c>
      <c r="H95" s="23" t="s">
        <v>11</v>
      </c>
      <c r="I95" s="23">
        <v>42910.583333333328</v>
      </c>
      <c r="J95" s="23">
        <v>42867</v>
      </c>
      <c r="K95" s="23" t="s">
        <v>4073</v>
      </c>
      <c r="L95" s="23" t="s">
        <v>1704</v>
      </c>
      <c r="M95" s="23" t="s">
        <v>1705</v>
      </c>
      <c r="N95" s="23" t="s">
        <v>1706</v>
      </c>
      <c r="O95" s="23">
        <v>16</v>
      </c>
      <c r="P95" s="23">
        <v>0</v>
      </c>
      <c r="Q95" s="23" t="s">
        <v>1707</v>
      </c>
      <c r="R95" s="23">
        <v>16</v>
      </c>
      <c r="S95" s="23" t="s">
        <v>1708</v>
      </c>
      <c r="T95" s="23" t="s">
        <v>131</v>
      </c>
      <c r="U95" s="23" t="s">
        <v>131</v>
      </c>
      <c r="V95" s="23" t="s">
        <v>4095</v>
      </c>
      <c r="W95" s="217">
        <f>IFERROR(VLOOKUP(A95,'6-开班明细表'!A:M,8,0),"")</f>
        <v>1.5</v>
      </c>
      <c r="X95" s="217">
        <f>IFERROR(VLOOKUP(A95,'6-开班明细表'!A:M,9,0),"")</f>
        <v>1</v>
      </c>
      <c r="Y95" s="217">
        <f>IFERROR(VLOOKUP(A95,'6-开班明细表'!A:M,10,0),"")</f>
        <v>0.5</v>
      </c>
      <c r="Z95">
        <f t="shared" si="15"/>
        <v>0</v>
      </c>
      <c r="AA95" t="str">
        <f t="shared" si="16"/>
        <v>赖情佳</v>
      </c>
      <c r="AB95" t="str">
        <f t="shared" si="17"/>
        <v>覃爱怡</v>
      </c>
      <c r="AC95" t="str">
        <f t="shared" si="18"/>
        <v xml:space="preserve">STA MARIA </v>
      </c>
      <c r="AD95" t="str">
        <f t="shared" si="19"/>
        <v>覃爱怡</v>
      </c>
      <c r="AE95" t="str">
        <f t="shared" si="20"/>
        <v xml:space="preserve">STA MARIA </v>
      </c>
      <c r="AF95">
        <f t="shared" si="21"/>
        <v>3</v>
      </c>
      <c r="AG95">
        <f t="shared" si="22"/>
        <v>6</v>
      </c>
      <c r="AH95" s="27">
        <f t="shared" si="23"/>
        <v>42859</v>
      </c>
      <c r="AI95" t="str">
        <f t="shared" si="14"/>
        <v>周六下午</v>
      </c>
      <c r="AJ95" t="str">
        <f t="shared" si="24"/>
        <v>P02</v>
      </c>
      <c r="AK95" s="19" t="str">
        <f>IFERROR(IF(IFERROR(FIND("一",C95),0)&gt;0,"一对一",VLOOKUP(AJ95,班级编码!A:L,8,0)),"")</f>
        <v>小初部</v>
      </c>
      <c r="AL95" t="str">
        <f t="shared" si="25"/>
        <v>周六</v>
      </c>
      <c r="AM95" t="str">
        <f t="shared" si="26"/>
        <v>14</v>
      </c>
    </row>
    <row r="96" spans="1:39" hidden="1">
      <c r="A96" s="23" t="s">
        <v>4277</v>
      </c>
      <c r="B96" s="23" t="s">
        <v>1721</v>
      </c>
      <c r="C96" s="23" t="s">
        <v>452</v>
      </c>
      <c r="D96" s="23" t="s">
        <v>4230</v>
      </c>
      <c r="E96" s="23" t="s">
        <v>4071</v>
      </c>
      <c r="F96" s="23" t="s">
        <v>4121</v>
      </c>
      <c r="G96" s="23">
        <v>42701</v>
      </c>
      <c r="H96" s="23" t="s">
        <v>11</v>
      </c>
      <c r="I96" s="23">
        <v>42799.375</v>
      </c>
      <c r="J96" s="23">
        <v>42882</v>
      </c>
      <c r="K96" s="23" t="s">
        <v>4132</v>
      </c>
      <c r="L96" s="23" t="s">
        <v>1704</v>
      </c>
      <c r="M96" s="23" t="s">
        <v>1705</v>
      </c>
      <c r="N96" s="23" t="s">
        <v>1706</v>
      </c>
      <c r="O96" s="23">
        <v>16</v>
      </c>
      <c r="P96" s="23">
        <v>12</v>
      </c>
      <c r="Q96" s="23" t="s">
        <v>4133</v>
      </c>
      <c r="R96" s="23">
        <v>16</v>
      </c>
      <c r="S96" s="23" t="s">
        <v>1708</v>
      </c>
      <c r="T96" s="23" t="s">
        <v>1690</v>
      </c>
      <c r="U96" s="23" t="s">
        <v>1690</v>
      </c>
      <c r="V96" s="23" t="s">
        <v>4095</v>
      </c>
      <c r="W96" s="217">
        <f>IFERROR(VLOOKUP(A96,'6-开班明细表'!A:M,8,0),"")</f>
        <v>1.5</v>
      </c>
      <c r="X96" s="217">
        <f>IFERROR(VLOOKUP(A96,'6-开班明细表'!A:M,9,0),"")</f>
        <v>1</v>
      </c>
      <c r="Y96" s="217">
        <f>IFERROR(VLOOKUP(A96,'6-开班明细表'!A:M,10,0),"")</f>
        <v>0.5</v>
      </c>
      <c r="Z96">
        <f t="shared" si="15"/>
        <v>0</v>
      </c>
      <c r="AA96" t="str">
        <f t="shared" si="16"/>
        <v>李玲</v>
      </c>
      <c r="AB96" t="str">
        <f t="shared" si="17"/>
        <v>张佩</v>
      </c>
      <c r="AC96" t="str">
        <f t="shared" si="18"/>
        <v xml:space="preserve">STA MARIA </v>
      </c>
      <c r="AD96" t="str">
        <f t="shared" si="19"/>
        <v>张佩</v>
      </c>
      <c r="AE96" t="str">
        <f t="shared" si="20"/>
        <v xml:space="preserve">STA MARIA </v>
      </c>
      <c r="AF96">
        <f t="shared" si="21"/>
        <v>2</v>
      </c>
      <c r="AG96">
        <f t="shared" si="22"/>
        <v>4</v>
      </c>
      <c r="AH96" s="27">
        <f t="shared" si="23"/>
        <v>42813</v>
      </c>
      <c r="AI96" t="str">
        <f t="shared" si="14"/>
        <v>周六上午</v>
      </c>
      <c r="AJ96" t="str">
        <f t="shared" si="24"/>
        <v>J1A</v>
      </c>
      <c r="AK96" s="19" t="str">
        <f>IFERROR(IF(IFERROR(FIND("一",C96),0)&gt;0,"一对一",VLOOKUP(AJ96,班级编码!A:L,8,0)),"")</f>
        <v>初中部</v>
      </c>
      <c r="AL96" t="str">
        <f t="shared" si="25"/>
        <v>周六</v>
      </c>
      <c r="AM96" t="str">
        <f t="shared" si="26"/>
        <v>09</v>
      </c>
    </row>
    <row r="97" spans="1:39" hidden="1">
      <c r="A97" s="23" t="s">
        <v>4141</v>
      </c>
      <c r="B97" s="23" t="s">
        <v>1721</v>
      </c>
      <c r="C97" s="23" t="s">
        <v>1189</v>
      </c>
      <c r="D97" s="23" t="s">
        <v>4142</v>
      </c>
      <c r="E97" s="23" t="s">
        <v>4071</v>
      </c>
      <c r="F97" s="23" t="s">
        <v>4121</v>
      </c>
      <c r="G97" s="23">
        <v>42789</v>
      </c>
      <c r="H97" s="23" t="s">
        <v>11</v>
      </c>
      <c r="I97" s="23">
        <v>42923.6875</v>
      </c>
      <c r="J97" s="23">
        <v>42909</v>
      </c>
      <c r="K97" s="23" t="s">
        <v>4143</v>
      </c>
      <c r="L97" s="23" t="s">
        <v>1704</v>
      </c>
      <c r="M97" s="23" t="s">
        <v>1705</v>
      </c>
      <c r="N97" s="23" t="s">
        <v>1706</v>
      </c>
      <c r="O97" s="23">
        <v>16</v>
      </c>
      <c r="P97" s="23">
        <v>0</v>
      </c>
      <c r="Q97" s="23" t="s">
        <v>1707</v>
      </c>
      <c r="R97" s="23">
        <v>16</v>
      </c>
      <c r="S97" s="23" t="s">
        <v>1708</v>
      </c>
      <c r="T97" s="23" t="s">
        <v>253</v>
      </c>
      <c r="U97" s="23" t="s">
        <v>253</v>
      </c>
      <c r="V97" s="23" t="s">
        <v>4095</v>
      </c>
      <c r="W97" s="217">
        <f>IFERROR(VLOOKUP(A97,'6-开班明细表'!A:M,8,0),"")</f>
        <v>1.5</v>
      </c>
      <c r="X97" s="217">
        <f>IFERROR(VLOOKUP(A97,'6-开班明细表'!A:M,9,0),"")</f>
        <v>1</v>
      </c>
      <c r="Y97" s="217">
        <f>IFERROR(VLOOKUP(A97,'6-开班明细表'!A:M,10,0),"")</f>
        <v>0.5</v>
      </c>
      <c r="Z97">
        <f t="shared" si="15"/>
        <v>0</v>
      </c>
      <c r="AA97" t="str">
        <f t="shared" si="16"/>
        <v>赖情佳</v>
      </c>
      <c r="AB97" t="str">
        <f t="shared" si="17"/>
        <v>陈敏华</v>
      </c>
      <c r="AC97" t="str">
        <f t="shared" si="18"/>
        <v>STA MARIA ANTONIO III BILLONES</v>
      </c>
      <c r="AD97" t="str">
        <f t="shared" si="19"/>
        <v>STA MARIA ANTONIO III BILLONES</v>
      </c>
      <c r="AE97" t="str">
        <f t="shared" si="20"/>
        <v>陈敏华</v>
      </c>
      <c r="AF97">
        <f t="shared" si="21"/>
        <v>30</v>
      </c>
      <c r="AG97">
        <f t="shared" si="22"/>
        <v>30</v>
      </c>
      <c r="AH97" s="27">
        <f t="shared" si="23"/>
        <v>42901</v>
      </c>
      <c r="AI97" t="str">
        <f t="shared" si="14"/>
        <v>周四下午</v>
      </c>
      <c r="AJ97" t="str">
        <f t="shared" si="24"/>
        <v>P01</v>
      </c>
      <c r="AK97" s="19" t="str">
        <f>IFERROR(IF(IFERROR(FIND("一",C97),0)&gt;0,"一对一",VLOOKUP(AJ97,班级编码!A:L,8,0)),"")</f>
        <v>小初部</v>
      </c>
      <c r="AL97" t="str">
        <f t="shared" si="25"/>
        <v>周四</v>
      </c>
      <c r="AM97" t="str">
        <f t="shared" si="26"/>
        <v>16</v>
      </c>
    </row>
    <row r="98" spans="1:39" hidden="1">
      <c r="A98" s="23" t="s">
        <v>4151</v>
      </c>
      <c r="B98" s="23" t="s">
        <v>1721</v>
      </c>
      <c r="C98" s="23" t="s">
        <v>452</v>
      </c>
      <c r="D98" s="23" t="s">
        <v>5345</v>
      </c>
      <c r="E98" s="23" t="s">
        <v>4071</v>
      </c>
      <c r="F98" s="23" t="s">
        <v>4100</v>
      </c>
      <c r="G98" s="23">
        <v>42802</v>
      </c>
      <c r="H98" s="23" t="s">
        <v>11</v>
      </c>
      <c r="I98" s="23">
        <v>42911.375</v>
      </c>
      <c r="J98" s="23">
        <v>42924</v>
      </c>
      <c r="K98" s="23" t="s">
        <v>4150</v>
      </c>
      <c r="L98" s="23" t="s">
        <v>1704</v>
      </c>
      <c r="M98" s="23" t="s">
        <v>1705</v>
      </c>
      <c r="N98" s="23" t="s">
        <v>1706</v>
      </c>
      <c r="O98" s="23">
        <v>16</v>
      </c>
      <c r="P98" s="23">
        <v>0</v>
      </c>
      <c r="Q98" s="23" t="s">
        <v>1707</v>
      </c>
      <c r="R98" s="23">
        <v>16</v>
      </c>
      <c r="S98" s="23" t="s">
        <v>1708</v>
      </c>
      <c r="T98" s="23" t="s">
        <v>119</v>
      </c>
      <c r="U98" s="23" t="s">
        <v>119</v>
      </c>
      <c r="V98" s="23" t="s">
        <v>4095</v>
      </c>
      <c r="W98" s="217">
        <f>IFERROR(VLOOKUP(A98,'6-开班明细表'!A:M,8,0),"")</f>
        <v>1.5</v>
      </c>
      <c r="X98" s="217">
        <f>IFERROR(VLOOKUP(A98,'6-开班明细表'!A:M,9,0),"")</f>
        <v>1</v>
      </c>
      <c r="Y98" s="217">
        <f>IFERROR(VLOOKUP(A98,'6-开班明细表'!A:M,10,0),"")</f>
        <v>0.5</v>
      </c>
      <c r="Z98">
        <f t="shared" si="15"/>
        <v>0</v>
      </c>
      <c r="AA98" t="str">
        <f t="shared" si="16"/>
        <v>易青梅</v>
      </c>
      <c r="AB98" t="str">
        <f t="shared" si="17"/>
        <v>萧泽秀</v>
      </c>
      <c r="AC98" t="str">
        <f t="shared" si="18"/>
        <v>Saleh Abdu</v>
      </c>
      <c r="AD98" t="str">
        <f t="shared" si="19"/>
        <v>萧泽秀</v>
      </c>
      <c r="AE98" t="str">
        <f t="shared" si="20"/>
        <v>Saleh Abdu</v>
      </c>
      <c r="AF98">
        <f t="shared" si="21"/>
        <v>3</v>
      </c>
      <c r="AG98">
        <f t="shared" si="22"/>
        <v>6</v>
      </c>
      <c r="AH98" s="27">
        <f t="shared" si="23"/>
        <v>42914</v>
      </c>
      <c r="AI98" t="str">
        <f t="shared" ref="AI98:AI129" si="27">IF(IFERROR(FIND("一",C98),0)&gt;0,"一对一",IFERROR(AL98&amp;VLOOKUP(AM98,AP:AQ,2),""))</f>
        <v>周日上午</v>
      </c>
      <c r="AJ98" t="str">
        <f t="shared" si="24"/>
        <v>P1B</v>
      </c>
      <c r="AK98" s="19" t="str">
        <f>IFERROR(IF(IFERROR(FIND("一",C98),0)&gt;0,"一对一",VLOOKUP(AJ98,班级编码!A:L,8,0)),"")</f>
        <v>小初部</v>
      </c>
      <c r="AL98" t="str">
        <f t="shared" si="25"/>
        <v>周日</v>
      </c>
      <c r="AM98" t="str">
        <f t="shared" si="26"/>
        <v>09</v>
      </c>
    </row>
    <row r="99" spans="1:39" hidden="1">
      <c r="A99" s="23" t="s">
        <v>4154</v>
      </c>
      <c r="B99" s="23" t="s">
        <v>1721</v>
      </c>
      <c r="C99" s="23" t="s">
        <v>452</v>
      </c>
      <c r="D99" s="23" t="s">
        <v>4152</v>
      </c>
      <c r="E99" s="23" t="s">
        <v>4071</v>
      </c>
      <c r="F99" s="23" t="s">
        <v>4121</v>
      </c>
      <c r="G99" s="23">
        <v>42802</v>
      </c>
      <c r="H99" s="23" t="s">
        <v>11</v>
      </c>
      <c r="I99" s="23">
        <v>42911.583333333328</v>
      </c>
      <c r="J99" s="23">
        <v>42924</v>
      </c>
      <c r="K99" s="23" t="s">
        <v>4155</v>
      </c>
      <c r="L99" s="23" t="s">
        <v>1704</v>
      </c>
      <c r="M99" s="23" t="s">
        <v>1705</v>
      </c>
      <c r="N99" s="23" t="s">
        <v>1706</v>
      </c>
      <c r="O99" s="23">
        <v>16</v>
      </c>
      <c r="P99" s="23">
        <v>0</v>
      </c>
      <c r="Q99" s="23" t="s">
        <v>1707</v>
      </c>
      <c r="R99" s="23">
        <v>16</v>
      </c>
      <c r="S99" s="23" t="s">
        <v>1708</v>
      </c>
      <c r="T99" s="23" t="s">
        <v>119</v>
      </c>
      <c r="U99" s="23" t="s">
        <v>119</v>
      </c>
      <c r="V99" s="23" t="s">
        <v>4095</v>
      </c>
      <c r="W99" s="217">
        <f>IFERROR(VLOOKUP(A99,'6-开班明细表'!A:M,8,0),"")</f>
        <v>1.5</v>
      </c>
      <c r="X99" s="217">
        <f>IFERROR(VLOOKUP(A99,'6-开班明细表'!A:M,9,0),"")</f>
        <v>1</v>
      </c>
      <c r="Y99" s="217">
        <f>IFERROR(VLOOKUP(A99,'6-开班明细表'!A:M,10,0),"")</f>
        <v>0.5</v>
      </c>
      <c r="Z99">
        <f t="shared" si="15"/>
        <v>0</v>
      </c>
      <c r="AA99" t="str">
        <f t="shared" si="16"/>
        <v>萧泽秀</v>
      </c>
      <c r="AB99" t="str">
        <f t="shared" si="17"/>
        <v>赖情佳</v>
      </c>
      <c r="AC99" t="str">
        <f t="shared" si="18"/>
        <v xml:space="preserve">STA MARIA </v>
      </c>
      <c r="AD99" t="str">
        <f t="shared" si="19"/>
        <v>赖情佳</v>
      </c>
      <c r="AE99" t="str">
        <f t="shared" si="20"/>
        <v xml:space="preserve">STA MARIA </v>
      </c>
      <c r="AF99">
        <f t="shared" si="21"/>
        <v>3</v>
      </c>
      <c r="AG99">
        <f t="shared" si="22"/>
        <v>6</v>
      </c>
      <c r="AH99" s="27">
        <f t="shared" si="23"/>
        <v>42914</v>
      </c>
      <c r="AI99" t="str">
        <f t="shared" si="27"/>
        <v>周日下午</v>
      </c>
      <c r="AJ99" t="str">
        <f t="shared" si="24"/>
        <v>P1B</v>
      </c>
      <c r="AK99" s="19" t="str">
        <f>IFERROR(IF(IFERROR(FIND("一",C99),0)&gt;0,"一对一",VLOOKUP(AJ99,班级编码!A:L,8,0)),"")</f>
        <v>小初部</v>
      </c>
      <c r="AL99" t="str">
        <f t="shared" si="25"/>
        <v>周日</v>
      </c>
      <c r="AM99" t="str">
        <f t="shared" si="26"/>
        <v>14</v>
      </c>
    </row>
    <row r="100" spans="1:39" hidden="1">
      <c r="A100" s="23" t="s">
        <v>4171</v>
      </c>
      <c r="B100" s="23" t="s">
        <v>1721</v>
      </c>
      <c r="C100" s="23" t="s">
        <v>452</v>
      </c>
      <c r="D100" s="23" t="s">
        <v>4149</v>
      </c>
      <c r="E100" s="23" t="s">
        <v>4071</v>
      </c>
      <c r="F100" s="23" t="s">
        <v>4081</v>
      </c>
      <c r="G100" s="23">
        <v>42826</v>
      </c>
      <c r="H100" s="23" t="s">
        <v>11</v>
      </c>
      <c r="I100" s="23">
        <v>42910.583333333328</v>
      </c>
      <c r="J100" s="23">
        <v>42948</v>
      </c>
      <c r="K100" s="23" t="s">
        <v>4073</v>
      </c>
      <c r="L100" s="23" t="s">
        <v>1704</v>
      </c>
      <c r="M100" s="23" t="s">
        <v>1705</v>
      </c>
      <c r="N100" s="23" t="s">
        <v>1706</v>
      </c>
      <c r="O100" s="23">
        <v>16</v>
      </c>
      <c r="P100" s="23">
        <v>0</v>
      </c>
      <c r="Q100" s="23" t="s">
        <v>1707</v>
      </c>
      <c r="R100" s="23">
        <v>16</v>
      </c>
      <c r="S100" s="23" t="s">
        <v>1708</v>
      </c>
      <c r="T100" s="23" t="s">
        <v>117</v>
      </c>
      <c r="U100" s="23" t="s">
        <v>117</v>
      </c>
      <c r="V100" s="23" t="s">
        <v>4095</v>
      </c>
      <c r="W100" s="217">
        <f>IFERROR(VLOOKUP(A100,'6-开班明细表'!A:M,8,0),"")</f>
        <v>1.5</v>
      </c>
      <c r="X100" s="217">
        <f>IFERROR(VLOOKUP(A100,'6-开班明细表'!A:M,9,0),"")</f>
        <v>1</v>
      </c>
      <c r="Y100" s="217">
        <f>IFERROR(VLOOKUP(A100,'6-开班明细表'!A:M,10,0),"")</f>
        <v>0.5</v>
      </c>
      <c r="Z100">
        <f t="shared" si="15"/>
        <v>0</v>
      </c>
      <c r="AA100" t="str">
        <f t="shared" si="16"/>
        <v>张佩</v>
      </c>
      <c r="AB100" t="str">
        <f t="shared" si="17"/>
        <v>覃爱怡</v>
      </c>
      <c r="AC100" t="str">
        <f t="shared" si="18"/>
        <v xml:space="preserve">STA MARIA </v>
      </c>
      <c r="AD100" t="str">
        <f t="shared" si="19"/>
        <v>覃爱怡</v>
      </c>
      <c r="AE100" t="str">
        <f t="shared" si="20"/>
        <v xml:space="preserve">STA MARIA </v>
      </c>
      <c r="AF100">
        <f t="shared" si="21"/>
        <v>3</v>
      </c>
      <c r="AG100">
        <f t="shared" si="22"/>
        <v>6</v>
      </c>
      <c r="AH100" s="27">
        <f t="shared" si="23"/>
        <v>42938</v>
      </c>
      <c r="AI100" t="str">
        <f t="shared" si="27"/>
        <v>周六下午</v>
      </c>
      <c r="AJ100" t="str">
        <f t="shared" si="24"/>
        <v>P5A</v>
      </c>
      <c r="AK100" s="19" t="str">
        <f>IFERROR(IF(IFERROR(FIND("一",C100),0)&gt;0,"一对一",VLOOKUP(AJ100,班级编码!A:L,8,0)),"")</f>
        <v>初中部</v>
      </c>
      <c r="AL100" t="str">
        <f t="shared" si="25"/>
        <v>周六</v>
      </c>
      <c r="AM100" t="str">
        <f t="shared" si="26"/>
        <v>14</v>
      </c>
    </row>
    <row r="101" spans="1:39" hidden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17" t="str">
        <f>IFERROR(VLOOKUP(A101,'6-开班明细表'!A:M,8,0),"")</f>
        <v/>
      </c>
      <c r="X101" s="217" t="str">
        <f>IFERROR(VLOOKUP(A101,'6-开班明细表'!A:M,9,0),"")</f>
        <v/>
      </c>
      <c r="Y101" s="217" t="str">
        <f>IFERROR(VLOOKUP(A101,'6-开班明细表'!A:M,10,0),"")</f>
        <v/>
      </c>
      <c r="Z101">
        <f t="shared" si="15"/>
        <v>0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 s="27">
        <f t="shared" si="23"/>
        <v>0</v>
      </c>
      <c r="AI101" t="str">
        <f t="shared" si="27"/>
        <v/>
      </c>
      <c r="AJ101" t="str">
        <f t="shared" si="24"/>
        <v/>
      </c>
      <c r="AK101" s="19" t="str">
        <f>IFERROR(IF(IFERROR(FIND("一",C101),0)&gt;0,"一对一",VLOOKUP(AJ101,班级编码!A:L,8,0)),"")</f>
        <v/>
      </c>
      <c r="AL101" t="str">
        <f t="shared" si="25"/>
        <v/>
      </c>
      <c r="AM101" t="str">
        <f t="shared" si="26"/>
        <v/>
      </c>
    </row>
    <row r="102" spans="1:39" hidden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17" t="str">
        <f>IFERROR(VLOOKUP(A102,'6-开班明细表'!A:M,8,0),"")</f>
        <v/>
      </c>
      <c r="X102" s="217" t="str">
        <f>IFERROR(VLOOKUP(A102,'6-开班明细表'!A:M,9,0),"")</f>
        <v/>
      </c>
      <c r="Y102" s="217" t="str">
        <f>IFERROR(VLOOKUP(A102,'6-开班明细表'!A:M,10,0),"")</f>
        <v/>
      </c>
      <c r="Z102">
        <f t="shared" si="15"/>
        <v>0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 s="27">
        <f t="shared" si="23"/>
        <v>0</v>
      </c>
      <c r="AI102" t="str">
        <f t="shared" si="27"/>
        <v/>
      </c>
      <c r="AJ102" t="str">
        <f t="shared" si="24"/>
        <v/>
      </c>
      <c r="AK102" s="19" t="str">
        <f>IFERROR(IF(IFERROR(FIND("一",C102),0)&gt;0,"一对一",VLOOKUP(AJ102,班级编码!A:L,8,0)),"")</f>
        <v/>
      </c>
      <c r="AL102" t="str">
        <f t="shared" si="25"/>
        <v/>
      </c>
      <c r="AM102" t="str">
        <f t="shared" si="26"/>
        <v/>
      </c>
    </row>
    <row r="103" spans="1:39" hidden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17" t="str">
        <f>IFERROR(VLOOKUP(A103,'6-开班明细表'!A:M,8,0),"")</f>
        <v/>
      </c>
      <c r="X103" s="217" t="str">
        <f>IFERROR(VLOOKUP(A103,'6-开班明细表'!A:M,9,0),"")</f>
        <v/>
      </c>
      <c r="Y103" s="217" t="str">
        <f>IFERROR(VLOOKUP(A103,'6-开班明细表'!A:M,10,0),"")</f>
        <v/>
      </c>
      <c r="Z103">
        <f t="shared" si="15"/>
        <v>0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 s="27">
        <f t="shared" si="23"/>
        <v>0</v>
      </c>
      <c r="AI103" t="str">
        <f t="shared" si="27"/>
        <v/>
      </c>
      <c r="AJ103" t="str">
        <f t="shared" si="24"/>
        <v/>
      </c>
      <c r="AK103" s="19" t="str">
        <f>IFERROR(IF(IFERROR(FIND("一",C103),0)&gt;0,"一对一",VLOOKUP(AJ103,班级编码!A:L,8,0)),"")</f>
        <v/>
      </c>
      <c r="AL103" t="str">
        <f t="shared" si="25"/>
        <v/>
      </c>
      <c r="AM103" t="str">
        <f t="shared" si="26"/>
        <v/>
      </c>
    </row>
    <row r="104" spans="1:39" hidden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17" t="str">
        <f>IFERROR(VLOOKUP(A104,'6-开班明细表'!A:M,8,0),"")</f>
        <v/>
      </c>
      <c r="X104" s="217" t="str">
        <f>IFERROR(VLOOKUP(A104,'6-开班明细表'!A:M,9,0),"")</f>
        <v/>
      </c>
      <c r="Y104" s="217" t="str">
        <f>IFERROR(VLOOKUP(A104,'6-开班明细表'!A:M,10,0),"")</f>
        <v/>
      </c>
      <c r="Z104">
        <f t="shared" si="15"/>
        <v>0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 s="27">
        <f t="shared" si="23"/>
        <v>0</v>
      </c>
      <c r="AI104" t="str">
        <f t="shared" si="27"/>
        <v/>
      </c>
      <c r="AJ104" t="str">
        <f t="shared" si="24"/>
        <v/>
      </c>
      <c r="AK104" s="19" t="str">
        <f>IFERROR(IF(IFERROR(FIND("一",C104),0)&gt;0,"一对一",VLOOKUP(AJ104,班级编码!A:L,8,0)),"")</f>
        <v/>
      </c>
      <c r="AL104" t="str">
        <f t="shared" si="25"/>
        <v/>
      </c>
      <c r="AM104" t="str">
        <f t="shared" si="26"/>
        <v/>
      </c>
    </row>
    <row r="105" spans="1:39" hidden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17" t="str">
        <f>IFERROR(VLOOKUP(A105,'6-开班明细表'!A:M,8,0),"")</f>
        <v/>
      </c>
      <c r="X105" s="217" t="str">
        <f>IFERROR(VLOOKUP(A105,'6-开班明细表'!A:M,9,0),"")</f>
        <v/>
      </c>
      <c r="Y105" s="217" t="str">
        <f>IFERROR(VLOOKUP(A105,'6-开班明细表'!A:M,10,0),"")</f>
        <v/>
      </c>
      <c r="Z105">
        <f t="shared" si="15"/>
        <v>0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 s="27">
        <f t="shared" si="23"/>
        <v>0</v>
      </c>
      <c r="AI105" t="str">
        <f t="shared" si="27"/>
        <v/>
      </c>
      <c r="AJ105" t="str">
        <f t="shared" si="24"/>
        <v/>
      </c>
      <c r="AK105" s="19" t="str">
        <f>IFERROR(IF(IFERROR(FIND("一",C105),0)&gt;0,"一对一",VLOOKUP(AJ105,班级编码!A:L,8,0)),"")</f>
        <v/>
      </c>
      <c r="AL105" t="str">
        <f t="shared" si="25"/>
        <v/>
      </c>
      <c r="AM105" t="str">
        <f t="shared" si="26"/>
        <v/>
      </c>
    </row>
    <row r="106" spans="1:39" hidden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17" t="str">
        <f>IFERROR(VLOOKUP(A106,'6-开班明细表'!A:M,8,0),"")</f>
        <v/>
      </c>
      <c r="X106" s="217" t="str">
        <f>IFERROR(VLOOKUP(A106,'6-开班明细表'!A:M,9,0),"")</f>
        <v/>
      </c>
      <c r="Y106" s="217" t="str">
        <f>IFERROR(VLOOKUP(A106,'6-开班明细表'!A:M,10,0),"")</f>
        <v/>
      </c>
      <c r="Z106">
        <f t="shared" si="15"/>
        <v>0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 s="27">
        <f t="shared" si="23"/>
        <v>0</v>
      </c>
      <c r="AI106" t="str">
        <f t="shared" si="27"/>
        <v/>
      </c>
      <c r="AJ106" t="str">
        <f t="shared" si="24"/>
        <v/>
      </c>
      <c r="AK106" s="19" t="str">
        <f>IFERROR(IF(IFERROR(FIND("一",C106),0)&gt;0,"一对一",VLOOKUP(AJ106,班级编码!A:L,8,0)),"")</f>
        <v/>
      </c>
      <c r="AL106" t="str">
        <f t="shared" si="25"/>
        <v/>
      </c>
      <c r="AM106" t="str">
        <f t="shared" si="26"/>
        <v/>
      </c>
    </row>
    <row r="107" spans="1:39" hidden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17" t="str">
        <f>IFERROR(VLOOKUP(A107,'6-开班明细表'!A:M,8,0),"")</f>
        <v/>
      </c>
      <c r="X107" s="217" t="str">
        <f>IFERROR(VLOOKUP(A107,'6-开班明细表'!A:M,9,0),"")</f>
        <v/>
      </c>
      <c r="Y107" s="217" t="str">
        <f>IFERROR(VLOOKUP(A107,'6-开班明细表'!A:M,10,0),"")</f>
        <v/>
      </c>
      <c r="Z107">
        <f t="shared" si="15"/>
        <v>0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 s="27">
        <f t="shared" si="23"/>
        <v>0</v>
      </c>
      <c r="AI107" t="str">
        <f t="shared" si="27"/>
        <v/>
      </c>
      <c r="AJ107" t="str">
        <f t="shared" si="24"/>
        <v/>
      </c>
      <c r="AK107" s="19" t="str">
        <f>IFERROR(IF(IFERROR(FIND("一",C107),0)&gt;0,"一对一",VLOOKUP(AJ107,班级编码!A:L,8,0)),"")</f>
        <v/>
      </c>
      <c r="AL107" t="str">
        <f t="shared" si="25"/>
        <v/>
      </c>
      <c r="AM107" t="str">
        <f t="shared" si="26"/>
        <v/>
      </c>
    </row>
    <row r="108" spans="1:39" hidden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17" t="str">
        <f>IFERROR(VLOOKUP(A108,'6-开班明细表'!A:M,8,0),"")</f>
        <v/>
      </c>
      <c r="X108" s="217" t="str">
        <f>IFERROR(VLOOKUP(A108,'6-开班明细表'!A:M,9,0),"")</f>
        <v/>
      </c>
      <c r="Y108" s="217" t="str">
        <f>IFERROR(VLOOKUP(A108,'6-开班明细表'!A:M,10,0),"")</f>
        <v/>
      </c>
      <c r="Z108">
        <f t="shared" si="15"/>
        <v>0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 s="27">
        <f t="shared" si="23"/>
        <v>0</v>
      </c>
      <c r="AI108" t="str">
        <f t="shared" si="27"/>
        <v/>
      </c>
      <c r="AJ108" t="str">
        <f t="shared" si="24"/>
        <v/>
      </c>
      <c r="AK108" s="19" t="str">
        <f>IFERROR(IF(IFERROR(FIND("一",C108),0)&gt;0,"一对一",VLOOKUP(AJ108,班级编码!A:L,8,0)),"")</f>
        <v/>
      </c>
      <c r="AL108" t="str">
        <f t="shared" si="25"/>
        <v/>
      </c>
      <c r="AM108" t="str">
        <f t="shared" si="26"/>
        <v/>
      </c>
    </row>
    <row r="109" spans="1:39" hidden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17" t="str">
        <f>IFERROR(VLOOKUP(A109,'6-开班明细表'!A:M,8,0),"")</f>
        <v/>
      </c>
      <c r="X109" s="217" t="str">
        <f>IFERROR(VLOOKUP(A109,'6-开班明细表'!A:M,9,0),"")</f>
        <v/>
      </c>
      <c r="Y109" s="217" t="str">
        <f>IFERROR(VLOOKUP(A109,'6-开班明细表'!A:M,10,0),"")</f>
        <v/>
      </c>
      <c r="Z109">
        <f t="shared" si="15"/>
        <v>0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 s="27">
        <f t="shared" si="23"/>
        <v>0</v>
      </c>
      <c r="AI109" t="str">
        <f t="shared" si="27"/>
        <v/>
      </c>
      <c r="AJ109" t="str">
        <f t="shared" si="24"/>
        <v/>
      </c>
      <c r="AK109" s="19" t="str">
        <f>IFERROR(IF(IFERROR(FIND("一",C109),0)&gt;0,"一对一",VLOOKUP(AJ109,班级编码!A:L,8,0)),"")</f>
        <v/>
      </c>
      <c r="AL109" t="str">
        <f t="shared" si="25"/>
        <v/>
      </c>
      <c r="AM109" t="str">
        <f t="shared" si="26"/>
        <v/>
      </c>
    </row>
    <row r="110" spans="1:39" hidden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17" t="str">
        <f>IFERROR(VLOOKUP(A110,'6-开班明细表'!A:M,8,0),"")</f>
        <v/>
      </c>
      <c r="X110" s="217" t="str">
        <f>IFERROR(VLOOKUP(A110,'6-开班明细表'!A:M,9,0),"")</f>
        <v/>
      </c>
      <c r="Y110" s="217" t="str">
        <f>IFERROR(VLOOKUP(A110,'6-开班明细表'!A:M,10,0),"")</f>
        <v/>
      </c>
      <c r="Z110">
        <f t="shared" si="15"/>
        <v>0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 s="27">
        <f t="shared" si="23"/>
        <v>0</v>
      </c>
      <c r="AI110" t="str">
        <f t="shared" si="27"/>
        <v/>
      </c>
      <c r="AJ110" t="str">
        <f t="shared" si="24"/>
        <v/>
      </c>
      <c r="AK110" s="19" t="str">
        <f>IFERROR(IF(IFERROR(FIND("一",C110),0)&gt;0,"一对一",VLOOKUP(AJ110,班级编码!A:L,8,0)),"")</f>
        <v/>
      </c>
      <c r="AL110" t="str">
        <f t="shared" si="25"/>
        <v/>
      </c>
      <c r="AM110" t="str">
        <f t="shared" si="26"/>
        <v/>
      </c>
    </row>
    <row r="111" spans="1:39" hidden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17" t="str">
        <f>IFERROR(VLOOKUP(A111,'6-开班明细表'!A:M,8,0),"")</f>
        <v/>
      </c>
      <c r="X111" s="217" t="str">
        <f>IFERROR(VLOOKUP(A111,'6-开班明细表'!A:M,9,0),"")</f>
        <v/>
      </c>
      <c r="Y111" s="217" t="str">
        <f>IFERROR(VLOOKUP(A111,'6-开班明细表'!A:M,10,0),"")</f>
        <v/>
      </c>
      <c r="Z111">
        <f t="shared" si="15"/>
        <v>0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 s="27">
        <f t="shared" si="23"/>
        <v>0</v>
      </c>
      <c r="AI111" t="str">
        <f t="shared" si="27"/>
        <v/>
      </c>
      <c r="AJ111" t="str">
        <f t="shared" si="24"/>
        <v/>
      </c>
      <c r="AK111" s="19" t="str">
        <f>IFERROR(IF(IFERROR(FIND("一",C111),0)&gt;0,"一对一",VLOOKUP(AJ111,班级编码!A:L,8,0)),"")</f>
        <v/>
      </c>
      <c r="AL111" t="str">
        <f t="shared" si="25"/>
        <v/>
      </c>
      <c r="AM111" t="str">
        <f t="shared" si="26"/>
        <v/>
      </c>
    </row>
    <row r="112" spans="1:39" hidden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17" t="str">
        <f>IFERROR(VLOOKUP(A112,'6-开班明细表'!A:M,8,0),"")</f>
        <v/>
      </c>
      <c r="X112" s="217" t="str">
        <f>IFERROR(VLOOKUP(A112,'6-开班明细表'!A:M,9,0),"")</f>
        <v/>
      </c>
      <c r="Y112" s="217" t="str">
        <f>IFERROR(VLOOKUP(A112,'6-开班明细表'!A:M,10,0),"")</f>
        <v/>
      </c>
      <c r="Z112">
        <f t="shared" si="15"/>
        <v>0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 s="27">
        <f t="shared" si="23"/>
        <v>0</v>
      </c>
      <c r="AI112" t="str">
        <f t="shared" si="27"/>
        <v/>
      </c>
      <c r="AJ112" t="str">
        <f t="shared" si="24"/>
        <v/>
      </c>
      <c r="AK112" s="19" t="str">
        <f>IFERROR(IF(IFERROR(FIND("一",C112),0)&gt;0,"一对一",VLOOKUP(AJ112,班级编码!A:L,8,0)),"")</f>
        <v/>
      </c>
      <c r="AL112" t="str">
        <f t="shared" si="25"/>
        <v/>
      </c>
      <c r="AM112" t="str">
        <f t="shared" si="26"/>
        <v/>
      </c>
    </row>
    <row r="113" spans="1:39" hidden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17" t="str">
        <f>IFERROR(VLOOKUP(A113,'6-开班明细表'!A:M,8,0),"")</f>
        <v/>
      </c>
      <c r="X113" s="217" t="str">
        <f>IFERROR(VLOOKUP(A113,'6-开班明细表'!A:M,9,0),"")</f>
        <v/>
      </c>
      <c r="Y113" s="217" t="str">
        <f>IFERROR(VLOOKUP(A113,'6-开班明细表'!A:M,10,0),"")</f>
        <v/>
      </c>
      <c r="Z113">
        <f t="shared" si="15"/>
        <v>0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 s="27">
        <f t="shared" si="23"/>
        <v>0</v>
      </c>
      <c r="AI113" t="str">
        <f t="shared" si="27"/>
        <v/>
      </c>
      <c r="AJ113" t="str">
        <f t="shared" si="24"/>
        <v/>
      </c>
      <c r="AK113" s="19" t="str">
        <f>IFERROR(IF(IFERROR(FIND("一",C113),0)&gt;0,"一对一",VLOOKUP(AJ113,班级编码!A:L,8,0)),"")</f>
        <v/>
      </c>
      <c r="AL113" t="str">
        <f t="shared" si="25"/>
        <v/>
      </c>
      <c r="AM113" t="str">
        <f t="shared" si="26"/>
        <v/>
      </c>
    </row>
    <row r="114" spans="1:39" hidden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17" t="str">
        <f>IFERROR(VLOOKUP(A114,'6-开班明细表'!A:M,8,0),"")</f>
        <v/>
      </c>
      <c r="X114" s="217" t="str">
        <f>IFERROR(VLOOKUP(A114,'6-开班明细表'!A:M,9,0),"")</f>
        <v/>
      </c>
      <c r="Y114" s="217" t="str">
        <f>IFERROR(VLOOKUP(A114,'6-开班明细表'!A:M,10,0),"")</f>
        <v/>
      </c>
      <c r="Z114">
        <f t="shared" si="15"/>
        <v>0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 s="27">
        <f t="shared" si="23"/>
        <v>0</v>
      </c>
      <c r="AI114" t="str">
        <f t="shared" si="27"/>
        <v/>
      </c>
      <c r="AJ114" t="str">
        <f t="shared" si="24"/>
        <v/>
      </c>
      <c r="AK114" s="19" t="str">
        <f>IFERROR(IF(IFERROR(FIND("一",C114),0)&gt;0,"一对一",VLOOKUP(AJ114,班级编码!A:L,8,0)),"")</f>
        <v/>
      </c>
      <c r="AL114" t="str">
        <f t="shared" si="25"/>
        <v/>
      </c>
      <c r="AM114" t="str">
        <f t="shared" si="26"/>
        <v/>
      </c>
    </row>
    <row r="115" spans="1:39" hidden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17" t="str">
        <f>IFERROR(VLOOKUP(A115,'6-开班明细表'!A:M,8,0),"")</f>
        <v/>
      </c>
      <c r="X115" s="217" t="str">
        <f>IFERROR(VLOOKUP(A115,'6-开班明细表'!A:M,9,0),"")</f>
        <v/>
      </c>
      <c r="Y115" s="217" t="str">
        <f>IFERROR(VLOOKUP(A115,'6-开班明细表'!A:M,10,0),"")</f>
        <v/>
      </c>
      <c r="Z115">
        <f t="shared" si="15"/>
        <v>0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 s="27">
        <f t="shared" si="23"/>
        <v>0</v>
      </c>
      <c r="AI115" t="str">
        <f t="shared" si="27"/>
        <v/>
      </c>
      <c r="AJ115" t="str">
        <f t="shared" si="24"/>
        <v/>
      </c>
      <c r="AK115" s="19" t="str">
        <f>IFERROR(IF(IFERROR(FIND("一",C115),0)&gt;0,"一对一",VLOOKUP(AJ115,班级编码!A:L,8,0)),"")</f>
        <v/>
      </c>
      <c r="AL115" t="str">
        <f t="shared" si="25"/>
        <v/>
      </c>
      <c r="AM115" t="str">
        <f t="shared" si="26"/>
        <v/>
      </c>
    </row>
    <row r="116" spans="1:39" hidden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17" t="str">
        <f>IFERROR(VLOOKUP(A116,'6-开班明细表'!A:M,8,0),"")</f>
        <v/>
      </c>
      <c r="X116" s="217" t="str">
        <f>IFERROR(VLOOKUP(A116,'6-开班明细表'!A:M,9,0),"")</f>
        <v/>
      </c>
      <c r="Y116" s="217" t="str">
        <f>IFERROR(VLOOKUP(A116,'6-开班明细表'!A:M,10,0),"")</f>
        <v/>
      </c>
      <c r="Z116">
        <f t="shared" si="15"/>
        <v>0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 s="27">
        <f t="shared" si="23"/>
        <v>0</v>
      </c>
      <c r="AI116" t="str">
        <f t="shared" si="27"/>
        <v/>
      </c>
      <c r="AJ116" t="str">
        <f t="shared" si="24"/>
        <v/>
      </c>
      <c r="AK116" s="19" t="str">
        <f>IFERROR(IF(IFERROR(FIND("一",C116),0)&gt;0,"一对一",VLOOKUP(AJ116,班级编码!A:L,8,0)),"")</f>
        <v/>
      </c>
      <c r="AL116" t="str">
        <f t="shared" si="25"/>
        <v/>
      </c>
      <c r="AM116" t="str">
        <f t="shared" si="26"/>
        <v/>
      </c>
    </row>
    <row r="117" spans="1:39" hidden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17" t="str">
        <f>IFERROR(VLOOKUP(A117,'6-开班明细表'!A:M,8,0),"")</f>
        <v/>
      </c>
      <c r="X117" s="217" t="str">
        <f>IFERROR(VLOOKUP(A117,'6-开班明细表'!A:M,9,0),"")</f>
        <v/>
      </c>
      <c r="Y117" s="217" t="str">
        <f>IFERROR(VLOOKUP(A117,'6-开班明细表'!A:M,10,0),"")</f>
        <v/>
      </c>
      <c r="Z117">
        <f t="shared" si="15"/>
        <v>0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 s="27">
        <f t="shared" si="23"/>
        <v>0</v>
      </c>
      <c r="AI117" t="str">
        <f t="shared" si="27"/>
        <v/>
      </c>
      <c r="AJ117" t="str">
        <f t="shared" si="24"/>
        <v/>
      </c>
      <c r="AK117" s="19" t="str">
        <f>IFERROR(IF(IFERROR(FIND("一",C117),0)&gt;0,"一对一",VLOOKUP(AJ117,班级编码!A:L,8,0)),"")</f>
        <v/>
      </c>
      <c r="AL117" t="str">
        <f t="shared" si="25"/>
        <v/>
      </c>
      <c r="AM117" t="str">
        <f t="shared" si="26"/>
        <v/>
      </c>
    </row>
    <row r="118" spans="1:39" hidden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17" t="str">
        <f>IFERROR(VLOOKUP(A118,'6-开班明细表'!A:M,8,0),"")</f>
        <v/>
      </c>
      <c r="X118" s="217" t="str">
        <f>IFERROR(VLOOKUP(A118,'6-开班明细表'!A:M,9,0),"")</f>
        <v/>
      </c>
      <c r="Y118" s="217" t="str">
        <f>IFERROR(VLOOKUP(A118,'6-开班明细表'!A:M,10,0),"")</f>
        <v/>
      </c>
      <c r="Z118">
        <f t="shared" si="15"/>
        <v>0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 s="27">
        <f t="shared" si="23"/>
        <v>0</v>
      </c>
      <c r="AI118" t="str">
        <f t="shared" si="27"/>
        <v/>
      </c>
      <c r="AJ118" t="str">
        <f t="shared" si="24"/>
        <v/>
      </c>
      <c r="AK118" s="19" t="str">
        <f>IFERROR(IF(IFERROR(FIND("一",C118),0)&gt;0,"一对一",VLOOKUP(AJ118,班级编码!A:L,8,0)),"")</f>
        <v/>
      </c>
      <c r="AL118" t="str">
        <f t="shared" si="25"/>
        <v/>
      </c>
      <c r="AM118" t="str">
        <f t="shared" si="26"/>
        <v/>
      </c>
    </row>
    <row r="119" spans="1:39" hidden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17" t="str">
        <f>IFERROR(VLOOKUP(A119,'6-开班明细表'!A:M,8,0),"")</f>
        <v/>
      </c>
      <c r="X119" s="217" t="str">
        <f>IFERROR(VLOOKUP(A119,'6-开班明细表'!A:M,9,0),"")</f>
        <v/>
      </c>
      <c r="Y119" s="217" t="str">
        <f>IFERROR(VLOOKUP(A119,'6-开班明细表'!A:M,10,0),"")</f>
        <v/>
      </c>
      <c r="Z119">
        <f t="shared" si="15"/>
        <v>0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 s="27">
        <f t="shared" si="23"/>
        <v>0</v>
      </c>
      <c r="AI119" t="str">
        <f t="shared" si="27"/>
        <v/>
      </c>
      <c r="AJ119" t="str">
        <f t="shared" si="24"/>
        <v/>
      </c>
      <c r="AK119" s="19" t="str">
        <f>IFERROR(IF(IFERROR(FIND("一",C119),0)&gt;0,"一对一",VLOOKUP(AJ119,班级编码!A:L,8,0)),"")</f>
        <v/>
      </c>
      <c r="AL119" t="str">
        <f t="shared" si="25"/>
        <v/>
      </c>
      <c r="AM119" t="str">
        <f t="shared" si="26"/>
        <v/>
      </c>
    </row>
    <row r="120" spans="1:39" hidden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17" t="str">
        <f>IFERROR(VLOOKUP(A120,'6-开班明细表'!A:M,8,0),"")</f>
        <v/>
      </c>
      <c r="X120" s="217" t="str">
        <f>IFERROR(VLOOKUP(A120,'6-开班明细表'!A:M,9,0),"")</f>
        <v/>
      </c>
      <c r="Y120" s="217" t="str">
        <f>IFERROR(VLOOKUP(A120,'6-开班明细表'!A:M,10,0),"")</f>
        <v/>
      </c>
      <c r="Z120">
        <f t="shared" si="15"/>
        <v>0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 s="27">
        <f t="shared" si="23"/>
        <v>0</v>
      </c>
      <c r="AI120" t="str">
        <f t="shared" si="27"/>
        <v/>
      </c>
      <c r="AJ120" t="str">
        <f t="shared" si="24"/>
        <v/>
      </c>
      <c r="AK120" s="19" t="str">
        <f>IFERROR(IF(IFERROR(FIND("一",C120),0)&gt;0,"一对一",VLOOKUP(AJ120,班级编码!A:L,8,0)),"")</f>
        <v/>
      </c>
      <c r="AL120" t="str">
        <f t="shared" si="25"/>
        <v/>
      </c>
      <c r="AM120" t="str">
        <f t="shared" si="26"/>
        <v/>
      </c>
    </row>
    <row r="121" spans="1:39" hidden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17" t="str">
        <f>IFERROR(VLOOKUP(A121,'6-开班明细表'!A:M,8,0),"")</f>
        <v/>
      </c>
      <c r="X121" s="217" t="str">
        <f>IFERROR(VLOOKUP(A121,'6-开班明细表'!A:M,9,0),"")</f>
        <v/>
      </c>
      <c r="Y121" s="217" t="str">
        <f>IFERROR(VLOOKUP(A121,'6-开班明细表'!A:M,10,0),"")</f>
        <v/>
      </c>
      <c r="Z121">
        <f t="shared" si="15"/>
        <v>0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 s="27">
        <f t="shared" si="23"/>
        <v>0</v>
      </c>
      <c r="AI121" t="str">
        <f t="shared" si="27"/>
        <v/>
      </c>
      <c r="AJ121" t="str">
        <f t="shared" si="24"/>
        <v/>
      </c>
      <c r="AK121" s="19" t="str">
        <f>IFERROR(IF(IFERROR(FIND("一",C121),0)&gt;0,"一对一",VLOOKUP(AJ121,班级编码!A:L,8,0)),"")</f>
        <v/>
      </c>
      <c r="AL121" t="str">
        <f t="shared" si="25"/>
        <v/>
      </c>
      <c r="AM121" t="str">
        <f t="shared" si="26"/>
        <v/>
      </c>
    </row>
    <row r="122" spans="1:39" hidden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17" t="str">
        <f>IFERROR(VLOOKUP(A122,'6-开班明细表'!A:M,8,0),"")</f>
        <v/>
      </c>
      <c r="X122" s="217" t="str">
        <f>IFERROR(VLOOKUP(A122,'6-开班明细表'!A:M,9,0),"")</f>
        <v/>
      </c>
      <c r="Y122" s="217" t="str">
        <f>IFERROR(VLOOKUP(A122,'6-开班明细表'!A:M,10,0),"")</f>
        <v/>
      </c>
      <c r="Z122">
        <f t="shared" si="15"/>
        <v>0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 s="27">
        <f t="shared" si="23"/>
        <v>0</v>
      </c>
      <c r="AI122" t="str">
        <f t="shared" si="27"/>
        <v/>
      </c>
      <c r="AJ122" t="str">
        <f t="shared" si="24"/>
        <v/>
      </c>
      <c r="AK122" s="19" t="str">
        <f>IFERROR(IF(IFERROR(FIND("一",C122),0)&gt;0,"一对一",VLOOKUP(AJ122,班级编码!A:L,8,0)),"")</f>
        <v/>
      </c>
      <c r="AL122" t="str">
        <f t="shared" si="25"/>
        <v/>
      </c>
      <c r="AM122" t="str">
        <f t="shared" si="26"/>
        <v/>
      </c>
    </row>
    <row r="123" spans="1:39" hidden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17" t="str">
        <f>IFERROR(VLOOKUP(A123,'6-开班明细表'!A:M,8,0),"")</f>
        <v/>
      </c>
      <c r="X123" s="217" t="str">
        <f>IFERROR(VLOOKUP(A123,'6-开班明细表'!A:M,9,0),"")</f>
        <v/>
      </c>
      <c r="Y123" s="217" t="str">
        <f>IFERROR(VLOOKUP(A123,'6-开班明细表'!A:M,10,0),"")</f>
        <v/>
      </c>
      <c r="Z123">
        <f t="shared" si="15"/>
        <v>0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 s="27">
        <f t="shared" si="23"/>
        <v>0</v>
      </c>
      <c r="AI123" t="str">
        <f t="shared" si="27"/>
        <v/>
      </c>
      <c r="AJ123" t="str">
        <f t="shared" si="24"/>
        <v/>
      </c>
      <c r="AK123" s="19" t="str">
        <f>IFERROR(IF(IFERROR(FIND("一",C123),0)&gt;0,"一对一",VLOOKUP(AJ123,班级编码!A:L,8,0)),"")</f>
        <v/>
      </c>
      <c r="AL123" t="str">
        <f t="shared" si="25"/>
        <v/>
      </c>
      <c r="AM123" t="str">
        <f t="shared" si="26"/>
        <v/>
      </c>
    </row>
    <row r="124" spans="1:39" hidden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17" t="str">
        <f>IFERROR(VLOOKUP(A124,'6-开班明细表'!A:M,8,0),"")</f>
        <v/>
      </c>
      <c r="X124" s="217" t="str">
        <f>IFERROR(VLOOKUP(A124,'6-开班明细表'!A:M,9,0),"")</f>
        <v/>
      </c>
      <c r="Y124" s="217" t="str">
        <f>IFERROR(VLOOKUP(A124,'6-开班明细表'!A:M,10,0),"")</f>
        <v/>
      </c>
      <c r="Z124">
        <f t="shared" si="15"/>
        <v>0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 s="27">
        <f t="shared" si="23"/>
        <v>0</v>
      </c>
      <c r="AI124" t="str">
        <f t="shared" si="27"/>
        <v/>
      </c>
      <c r="AJ124" t="str">
        <f t="shared" si="24"/>
        <v/>
      </c>
      <c r="AK124" s="19" t="str">
        <f>IFERROR(IF(IFERROR(FIND("一",C124),0)&gt;0,"一对一",VLOOKUP(AJ124,班级编码!A:L,8,0)),"")</f>
        <v/>
      </c>
      <c r="AL124" t="str">
        <f t="shared" si="25"/>
        <v/>
      </c>
      <c r="AM124" t="str">
        <f t="shared" si="26"/>
        <v/>
      </c>
    </row>
    <row r="125" spans="1:39" hidden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17" t="str">
        <f>IFERROR(VLOOKUP(A125,'6-开班明细表'!A:M,8,0),"")</f>
        <v/>
      </c>
      <c r="X125" s="217" t="str">
        <f>IFERROR(VLOOKUP(A125,'6-开班明细表'!A:M,9,0),"")</f>
        <v/>
      </c>
      <c r="Y125" s="217" t="str">
        <f>IFERROR(VLOOKUP(A125,'6-开班明细表'!A:M,10,0),"")</f>
        <v/>
      </c>
      <c r="Z125">
        <f t="shared" si="15"/>
        <v>0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 s="27">
        <f t="shared" si="23"/>
        <v>0</v>
      </c>
      <c r="AI125" t="str">
        <f t="shared" si="27"/>
        <v/>
      </c>
      <c r="AJ125" t="str">
        <f t="shared" si="24"/>
        <v/>
      </c>
      <c r="AK125" s="19" t="str">
        <f>IFERROR(IF(IFERROR(FIND("一",C125),0)&gt;0,"一对一",VLOOKUP(AJ125,班级编码!A:L,8,0)),"")</f>
        <v/>
      </c>
      <c r="AL125" t="str">
        <f t="shared" si="25"/>
        <v/>
      </c>
      <c r="AM125" t="str">
        <f t="shared" si="26"/>
        <v/>
      </c>
    </row>
    <row r="126" spans="1:39" hidden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17" t="str">
        <f>IFERROR(VLOOKUP(A126,'6-开班明细表'!A:M,8,0),"")</f>
        <v/>
      </c>
      <c r="X126" s="217" t="str">
        <f>IFERROR(VLOOKUP(A126,'6-开班明细表'!A:M,9,0),"")</f>
        <v/>
      </c>
      <c r="Y126" s="217" t="str">
        <f>IFERROR(VLOOKUP(A126,'6-开班明细表'!A:M,10,0),"")</f>
        <v/>
      </c>
      <c r="Z126">
        <f t="shared" si="15"/>
        <v>0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 s="27">
        <f t="shared" si="23"/>
        <v>0</v>
      </c>
      <c r="AI126" t="str">
        <f t="shared" si="27"/>
        <v/>
      </c>
      <c r="AJ126" t="str">
        <f t="shared" si="24"/>
        <v/>
      </c>
      <c r="AK126" s="19" t="str">
        <f>IFERROR(IF(IFERROR(FIND("一",C126),0)&gt;0,"一对一",VLOOKUP(AJ126,班级编码!A:L,8,0)),"")</f>
        <v/>
      </c>
      <c r="AL126" t="str">
        <f t="shared" si="25"/>
        <v/>
      </c>
      <c r="AM126" t="str">
        <f t="shared" si="26"/>
        <v/>
      </c>
    </row>
    <row r="127" spans="1:39" hidden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17" t="str">
        <f>IFERROR(VLOOKUP(A127,'6-开班明细表'!A:M,8,0),"")</f>
        <v/>
      </c>
      <c r="X127" s="217" t="str">
        <f>IFERROR(VLOOKUP(A127,'6-开班明细表'!A:M,9,0),"")</f>
        <v/>
      </c>
      <c r="Y127" s="217" t="str">
        <f>IFERROR(VLOOKUP(A127,'6-开班明细表'!A:M,10,0),"")</f>
        <v/>
      </c>
      <c r="Z127">
        <f t="shared" si="15"/>
        <v>0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 s="27">
        <f t="shared" si="23"/>
        <v>0</v>
      </c>
      <c r="AI127" t="str">
        <f t="shared" si="27"/>
        <v/>
      </c>
      <c r="AJ127" t="str">
        <f t="shared" si="24"/>
        <v/>
      </c>
      <c r="AK127" s="19" t="str">
        <f>IFERROR(IF(IFERROR(FIND("一",C127),0)&gt;0,"一对一",VLOOKUP(AJ127,班级编码!A:L,8,0)),"")</f>
        <v/>
      </c>
      <c r="AL127" t="str">
        <f t="shared" si="25"/>
        <v/>
      </c>
      <c r="AM127" t="str">
        <f t="shared" si="26"/>
        <v/>
      </c>
    </row>
    <row r="128" spans="1:39" hidden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17" t="str">
        <f>IFERROR(VLOOKUP(A128,'6-开班明细表'!A:M,8,0),"")</f>
        <v/>
      </c>
      <c r="X128" s="217" t="str">
        <f>IFERROR(VLOOKUP(A128,'6-开班明细表'!A:M,9,0),"")</f>
        <v/>
      </c>
      <c r="Y128" s="217" t="str">
        <f>IFERROR(VLOOKUP(A128,'6-开班明细表'!A:M,10,0),"")</f>
        <v/>
      </c>
      <c r="Z128">
        <f t="shared" si="15"/>
        <v>0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 s="27">
        <f t="shared" si="23"/>
        <v>0</v>
      </c>
      <c r="AI128" t="str">
        <f t="shared" si="27"/>
        <v/>
      </c>
      <c r="AJ128" t="str">
        <f t="shared" si="24"/>
        <v/>
      </c>
      <c r="AK128" s="19" t="str">
        <f>IFERROR(IF(IFERROR(FIND("一",C128),0)&gt;0,"一对一",VLOOKUP(AJ128,班级编码!A:L,8,0)),"")</f>
        <v/>
      </c>
      <c r="AL128" t="str">
        <f t="shared" si="25"/>
        <v/>
      </c>
      <c r="AM128" t="str">
        <f t="shared" si="26"/>
        <v/>
      </c>
    </row>
    <row r="129" spans="1:39" hidden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17" t="str">
        <f>IFERROR(VLOOKUP(A129,'6-开班明细表'!A:M,8,0),"")</f>
        <v/>
      </c>
      <c r="X129" s="217" t="str">
        <f>IFERROR(VLOOKUP(A129,'6-开班明细表'!A:M,9,0),"")</f>
        <v/>
      </c>
      <c r="Y129" s="217" t="str">
        <f>IFERROR(VLOOKUP(A129,'6-开班明细表'!A:M,10,0),"")</f>
        <v/>
      </c>
      <c r="Z129">
        <f t="shared" si="15"/>
        <v>0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 s="27">
        <f t="shared" si="23"/>
        <v>0</v>
      </c>
      <c r="AI129" t="str">
        <f t="shared" si="27"/>
        <v/>
      </c>
      <c r="AJ129" t="str">
        <f t="shared" si="24"/>
        <v/>
      </c>
      <c r="AK129" s="19" t="str">
        <f>IFERROR(IF(IFERROR(FIND("一",C129),0)&gt;0,"一对一",VLOOKUP(AJ129,班级编码!A:L,8,0)),"")</f>
        <v/>
      </c>
      <c r="AL129" t="str">
        <f t="shared" si="25"/>
        <v/>
      </c>
      <c r="AM129" t="str">
        <f t="shared" si="26"/>
        <v/>
      </c>
    </row>
    <row r="130" spans="1:39" hidden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17" t="str">
        <f>IFERROR(VLOOKUP(A130,'6-开班明细表'!A:M,8,0),"")</f>
        <v/>
      </c>
      <c r="X130" s="217" t="str">
        <f>IFERROR(VLOOKUP(A130,'6-开班明细表'!A:M,9,0),"")</f>
        <v/>
      </c>
      <c r="Y130" s="217" t="str">
        <f>IFERROR(VLOOKUP(A130,'6-开班明细表'!A:M,10,0),"")</f>
        <v/>
      </c>
      <c r="Z130">
        <f t="shared" si="15"/>
        <v>0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 s="27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s="19" t="str">
        <f>IFERROR(IF(IFERROR(FIND("一",C130),0)&gt;0,"一对一",VLOOKUP(AJ130,班级编码!A:L,8,0)),"")</f>
        <v/>
      </c>
      <c r="AL130" t="str">
        <f t="shared" si="25"/>
        <v/>
      </c>
      <c r="AM130" t="str">
        <f t="shared" si="26"/>
        <v/>
      </c>
    </row>
    <row r="131" spans="1:39" hidden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17" t="str">
        <f>IFERROR(VLOOKUP(A131,'6-开班明细表'!A:M,8,0),"")</f>
        <v/>
      </c>
      <c r="X131" s="217" t="str">
        <f>IFERROR(VLOOKUP(A131,'6-开班明细表'!A:M,9,0),"")</f>
        <v/>
      </c>
      <c r="Y131" s="217" t="str">
        <f>IFERROR(VLOOKUP(A131,'6-开班明细表'!A:M,10,0),"")</f>
        <v/>
      </c>
      <c r="Z131">
        <f t="shared" ref="Z131:Z159" si="29">IF(SUM(W131:Y131)=0,0,SUM(W131:Y131)-IF(A131="","",VALUE(LEFT(L131,2*LEN(L131)-LENB(L131)))))</f>
        <v>0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 s="27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s="19" t="str">
        <f>IFERROR(IF(IFERROR(FIND("一",C131),0)&gt;0,"一对一",VLOOKUP(AJ131,班级编码!A:L,8,0)),"")</f>
        <v/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 hidden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17" t="str">
        <f>IFERROR(VLOOKUP(A132,'6-开班明细表'!A:M,8,0),"")</f>
        <v/>
      </c>
      <c r="X132" s="217" t="str">
        <f>IFERROR(VLOOKUP(A132,'6-开班明细表'!A:M,9,0),"")</f>
        <v/>
      </c>
      <c r="Y132" s="217" t="str">
        <f>IFERROR(VLOOKUP(A132,'6-开班明细表'!A:M,10,0),"")</f>
        <v/>
      </c>
      <c r="Z132">
        <f t="shared" si="29"/>
        <v>0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 s="27">
        <f t="shared" si="37"/>
        <v>0</v>
      </c>
      <c r="AI132" t="str">
        <f t="shared" si="28"/>
        <v/>
      </c>
      <c r="AJ132" t="str">
        <f t="shared" si="38"/>
        <v/>
      </c>
      <c r="AK132" s="19" t="str">
        <f>IFERROR(IF(IFERROR(FIND("一",C132),0)&gt;0,"一对一",VLOOKUP(AJ132,班级编码!A:L,8,0)),"")</f>
        <v/>
      </c>
      <c r="AL132" t="str">
        <f t="shared" si="39"/>
        <v/>
      </c>
      <c r="AM132" t="str">
        <f t="shared" si="40"/>
        <v/>
      </c>
    </row>
    <row r="133" spans="1:39" hidden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17" t="str">
        <f>IFERROR(VLOOKUP(A133,'6-开班明细表'!A:M,8,0),"")</f>
        <v/>
      </c>
      <c r="X133" s="217" t="str">
        <f>IFERROR(VLOOKUP(A133,'6-开班明细表'!A:M,9,0),"")</f>
        <v/>
      </c>
      <c r="Y133" s="217" t="str">
        <f>IFERROR(VLOOKUP(A133,'6-开班明细表'!A:M,10,0),"")</f>
        <v/>
      </c>
      <c r="Z133">
        <f t="shared" si="29"/>
        <v>0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 s="27">
        <f t="shared" si="37"/>
        <v>0</v>
      </c>
      <c r="AI133" t="str">
        <f t="shared" si="28"/>
        <v/>
      </c>
      <c r="AJ133" t="str">
        <f t="shared" si="38"/>
        <v/>
      </c>
      <c r="AK133" s="19" t="str">
        <f>IFERROR(IF(IFERROR(FIND("一",C133),0)&gt;0,"一对一",VLOOKUP(AJ133,班级编码!A:L,8,0)),"")</f>
        <v/>
      </c>
      <c r="AL133" t="str">
        <f t="shared" si="39"/>
        <v/>
      </c>
      <c r="AM133" t="str">
        <f t="shared" si="40"/>
        <v/>
      </c>
    </row>
    <row r="134" spans="1:39" hidden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17" t="str">
        <f>IFERROR(VLOOKUP(A134,'6-开班明细表'!A:M,8,0),"")</f>
        <v/>
      </c>
      <c r="X134" s="217" t="str">
        <f>IFERROR(VLOOKUP(A134,'6-开班明细表'!A:M,9,0),"")</f>
        <v/>
      </c>
      <c r="Y134" s="217" t="str">
        <f>IFERROR(VLOOKUP(A134,'6-开班明细表'!A:M,10,0),"")</f>
        <v/>
      </c>
      <c r="Z134">
        <f t="shared" si="29"/>
        <v>0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 s="27">
        <f t="shared" si="37"/>
        <v>0</v>
      </c>
      <c r="AI134" t="str">
        <f t="shared" si="28"/>
        <v/>
      </c>
      <c r="AJ134" t="str">
        <f t="shared" si="38"/>
        <v/>
      </c>
      <c r="AK134" s="19" t="str">
        <f>IFERROR(IF(IFERROR(FIND("一",C134),0)&gt;0,"一对一",VLOOKUP(AJ134,班级编码!A:L,8,0)),"")</f>
        <v/>
      </c>
      <c r="AL134" t="str">
        <f t="shared" si="39"/>
        <v/>
      </c>
      <c r="AM134" t="str">
        <f t="shared" si="40"/>
        <v/>
      </c>
    </row>
    <row r="135" spans="1:39" hidden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17" t="str">
        <f>IFERROR(VLOOKUP(A135,'6-开班明细表'!A:M,8,0),"")</f>
        <v/>
      </c>
      <c r="X135" s="217" t="str">
        <f>IFERROR(VLOOKUP(A135,'6-开班明细表'!A:M,9,0),"")</f>
        <v/>
      </c>
      <c r="Y135" s="217" t="str">
        <f>IFERROR(VLOOKUP(A135,'6-开班明细表'!A:M,10,0),"")</f>
        <v/>
      </c>
      <c r="Z135">
        <f t="shared" si="29"/>
        <v>0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 s="27">
        <f t="shared" si="37"/>
        <v>0</v>
      </c>
      <c r="AI135" t="str">
        <f t="shared" si="28"/>
        <v/>
      </c>
      <c r="AJ135" t="str">
        <f t="shared" si="38"/>
        <v/>
      </c>
      <c r="AK135" s="19" t="str">
        <f>IFERROR(IF(IFERROR(FIND("一",C135),0)&gt;0,"一对一",VLOOKUP(AJ135,班级编码!A:L,8,0)),"")</f>
        <v/>
      </c>
      <c r="AL135" t="str">
        <f t="shared" si="39"/>
        <v/>
      </c>
      <c r="AM135" t="str">
        <f t="shared" si="40"/>
        <v/>
      </c>
    </row>
    <row r="136" spans="1:39" hidden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17" t="str">
        <f>IFERROR(VLOOKUP(A136,'6-开班明细表'!A:M,8,0),"")</f>
        <v/>
      </c>
      <c r="X136" s="217" t="str">
        <f>IFERROR(VLOOKUP(A136,'6-开班明细表'!A:M,9,0),"")</f>
        <v/>
      </c>
      <c r="Y136" s="217" t="str">
        <f>IFERROR(VLOOKUP(A136,'6-开班明细表'!A:M,10,0),"")</f>
        <v/>
      </c>
      <c r="Z136">
        <f t="shared" si="29"/>
        <v>0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 s="27">
        <f t="shared" si="37"/>
        <v>0</v>
      </c>
      <c r="AI136" t="str">
        <f t="shared" si="28"/>
        <v/>
      </c>
      <c r="AJ136" t="str">
        <f t="shared" si="38"/>
        <v/>
      </c>
      <c r="AK136" s="19" t="str">
        <f>IFERROR(IF(IFERROR(FIND("一",C136),0)&gt;0,"一对一",VLOOKUP(AJ136,班级编码!A:L,8,0)),"")</f>
        <v/>
      </c>
      <c r="AL136" t="str">
        <f t="shared" si="39"/>
        <v/>
      </c>
      <c r="AM136" t="str">
        <f t="shared" si="40"/>
        <v/>
      </c>
    </row>
    <row r="137" spans="1:39" hidden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17" t="str">
        <f>IFERROR(VLOOKUP(A137,'6-开班明细表'!A:M,8,0),"")</f>
        <v/>
      </c>
      <c r="X137" s="217" t="str">
        <f>IFERROR(VLOOKUP(A137,'6-开班明细表'!A:M,9,0),"")</f>
        <v/>
      </c>
      <c r="Y137" s="217" t="str">
        <f>IFERROR(VLOOKUP(A137,'6-开班明细表'!A:M,10,0),"")</f>
        <v/>
      </c>
      <c r="Z137">
        <f t="shared" si="29"/>
        <v>0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 s="27">
        <f t="shared" si="37"/>
        <v>0</v>
      </c>
      <c r="AI137" t="str">
        <f t="shared" si="28"/>
        <v/>
      </c>
      <c r="AJ137" t="str">
        <f t="shared" si="38"/>
        <v/>
      </c>
      <c r="AK137" s="19" t="str">
        <f>IFERROR(IF(IFERROR(FIND("一",C137),0)&gt;0,"一对一",VLOOKUP(AJ137,班级编码!A:L,8,0)),"")</f>
        <v/>
      </c>
      <c r="AL137" t="str">
        <f t="shared" si="39"/>
        <v/>
      </c>
      <c r="AM137" t="str">
        <f t="shared" si="40"/>
        <v/>
      </c>
    </row>
    <row r="138" spans="1:39" hidden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17" t="str">
        <f>IFERROR(VLOOKUP(A138,'6-开班明细表'!A:M,8,0),"")</f>
        <v/>
      </c>
      <c r="X138" s="217" t="str">
        <f>IFERROR(VLOOKUP(A138,'6-开班明细表'!A:M,9,0),"")</f>
        <v/>
      </c>
      <c r="Y138" s="217" t="str">
        <f>IFERROR(VLOOKUP(A138,'6-开班明细表'!A:M,10,0),"")</f>
        <v/>
      </c>
      <c r="Z138">
        <f t="shared" si="29"/>
        <v>0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 s="27">
        <f t="shared" si="37"/>
        <v>0</v>
      </c>
      <c r="AI138" t="str">
        <f t="shared" si="28"/>
        <v/>
      </c>
      <c r="AJ138" t="str">
        <f t="shared" si="38"/>
        <v/>
      </c>
      <c r="AK138" s="19" t="str">
        <f>IFERROR(IF(IFERROR(FIND("一",C138),0)&gt;0,"一对一",VLOOKUP(AJ138,班级编码!A:L,8,0)),"")</f>
        <v/>
      </c>
      <c r="AL138" t="str">
        <f t="shared" si="39"/>
        <v/>
      </c>
      <c r="AM138" t="str">
        <f t="shared" si="40"/>
        <v/>
      </c>
    </row>
    <row r="139" spans="1:39" hidden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17" t="str">
        <f>IFERROR(VLOOKUP(A139,'6-开班明细表'!A:M,8,0),"")</f>
        <v/>
      </c>
      <c r="X139" s="217" t="str">
        <f>IFERROR(VLOOKUP(A139,'6-开班明细表'!A:M,9,0),"")</f>
        <v/>
      </c>
      <c r="Y139" s="217" t="str">
        <f>IFERROR(VLOOKUP(A139,'6-开班明细表'!A:M,10,0),"")</f>
        <v/>
      </c>
      <c r="Z139">
        <f t="shared" si="29"/>
        <v>0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 s="27">
        <f t="shared" si="37"/>
        <v>0</v>
      </c>
      <c r="AI139" t="str">
        <f t="shared" si="28"/>
        <v/>
      </c>
      <c r="AJ139" t="str">
        <f t="shared" si="38"/>
        <v/>
      </c>
      <c r="AK139" s="19" t="str">
        <f>IFERROR(IF(IFERROR(FIND("一",C139),0)&gt;0,"一对一",VLOOKUP(AJ139,班级编码!A:L,8,0)),"")</f>
        <v/>
      </c>
      <c r="AL139" t="str">
        <f t="shared" si="39"/>
        <v/>
      </c>
      <c r="AM139" t="str">
        <f t="shared" si="40"/>
        <v/>
      </c>
    </row>
    <row r="140" spans="1:39" hidden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17" t="str">
        <f>IFERROR(VLOOKUP(A140,'6-开班明细表'!A:M,8,0),"")</f>
        <v/>
      </c>
      <c r="X140" s="217" t="str">
        <f>IFERROR(VLOOKUP(A140,'6-开班明细表'!A:M,9,0),"")</f>
        <v/>
      </c>
      <c r="Y140" s="217" t="str">
        <f>IFERROR(VLOOKUP(A140,'6-开班明细表'!A:M,10,0),"")</f>
        <v/>
      </c>
      <c r="Z140">
        <f t="shared" si="29"/>
        <v>0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 s="27">
        <f t="shared" si="37"/>
        <v>0</v>
      </c>
      <c r="AI140" t="str">
        <f t="shared" si="28"/>
        <v/>
      </c>
      <c r="AJ140" t="str">
        <f t="shared" si="38"/>
        <v/>
      </c>
      <c r="AK140" s="19" t="str">
        <f>IFERROR(IF(IFERROR(FIND("一",C140),0)&gt;0,"一对一",VLOOKUP(AJ140,班级编码!A:L,8,0)),"")</f>
        <v/>
      </c>
      <c r="AL140" t="str">
        <f t="shared" si="39"/>
        <v/>
      </c>
      <c r="AM140" t="str">
        <f t="shared" si="40"/>
        <v/>
      </c>
    </row>
    <row r="141" spans="1:39" hidden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17" t="str">
        <f>IFERROR(VLOOKUP(A141,'6-开班明细表'!A:M,8,0),"")</f>
        <v/>
      </c>
      <c r="X141" s="217" t="str">
        <f>IFERROR(VLOOKUP(A141,'6-开班明细表'!A:M,9,0),"")</f>
        <v/>
      </c>
      <c r="Y141" s="217" t="str">
        <f>IFERROR(VLOOKUP(A141,'6-开班明细表'!A:M,10,0),"")</f>
        <v/>
      </c>
      <c r="Z141">
        <f t="shared" si="29"/>
        <v>0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 s="27">
        <f t="shared" si="37"/>
        <v>0</v>
      </c>
      <c r="AI141" t="str">
        <f t="shared" si="28"/>
        <v/>
      </c>
      <c r="AJ141" t="str">
        <f t="shared" si="38"/>
        <v/>
      </c>
      <c r="AK141" s="19" t="str">
        <f>IFERROR(IF(IFERROR(FIND("一",C141),0)&gt;0,"一对一",VLOOKUP(AJ141,班级编码!A:L,8,0)),"")</f>
        <v/>
      </c>
      <c r="AL141" t="str">
        <f t="shared" si="39"/>
        <v/>
      </c>
      <c r="AM141" t="str">
        <f t="shared" si="40"/>
        <v/>
      </c>
    </row>
    <row r="142" spans="1:39" hidden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17" t="str">
        <f>IFERROR(VLOOKUP(A142,'6-开班明细表'!A:M,8,0),"")</f>
        <v/>
      </c>
      <c r="X142" s="217" t="str">
        <f>IFERROR(VLOOKUP(A142,'6-开班明细表'!A:M,9,0),"")</f>
        <v/>
      </c>
      <c r="Y142" s="217" t="str">
        <f>IFERROR(VLOOKUP(A142,'6-开班明细表'!A:M,10,0),"")</f>
        <v/>
      </c>
      <c r="Z142">
        <f t="shared" si="29"/>
        <v>0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 s="27">
        <f t="shared" si="37"/>
        <v>0</v>
      </c>
      <c r="AI142" t="str">
        <f t="shared" si="28"/>
        <v/>
      </c>
      <c r="AJ142" t="str">
        <f t="shared" si="38"/>
        <v/>
      </c>
      <c r="AK142" s="19" t="str">
        <f>IFERROR(IF(IFERROR(FIND("一",C142),0)&gt;0,"一对一",VLOOKUP(AJ142,班级编码!A:L,8,0)),"")</f>
        <v/>
      </c>
      <c r="AL142" t="str">
        <f t="shared" si="39"/>
        <v/>
      </c>
      <c r="AM142" t="str">
        <f t="shared" si="40"/>
        <v/>
      </c>
    </row>
    <row r="143" spans="1:39" hidden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17" t="str">
        <f>IFERROR(VLOOKUP(A143,'6-开班明细表'!A:M,8,0),"")</f>
        <v/>
      </c>
      <c r="X143" s="217" t="str">
        <f>IFERROR(VLOOKUP(A143,'6-开班明细表'!A:M,9,0),"")</f>
        <v/>
      </c>
      <c r="Y143" s="217" t="str">
        <f>IFERROR(VLOOKUP(A143,'6-开班明细表'!A:M,10,0),"")</f>
        <v/>
      </c>
      <c r="Z143">
        <f t="shared" si="29"/>
        <v>0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 s="27">
        <f t="shared" si="37"/>
        <v>0</v>
      </c>
      <c r="AI143" t="str">
        <f t="shared" si="28"/>
        <v/>
      </c>
      <c r="AJ143" t="str">
        <f t="shared" si="38"/>
        <v/>
      </c>
      <c r="AK143" s="19" t="str">
        <f>IFERROR(IF(IFERROR(FIND("一",C143),0)&gt;0,"一对一",VLOOKUP(AJ143,班级编码!A:L,8,0)),"")</f>
        <v/>
      </c>
      <c r="AL143" t="str">
        <f t="shared" si="39"/>
        <v/>
      </c>
      <c r="AM143" t="str">
        <f t="shared" si="40"/>
        <v/>
      </c>
    </row>
    <row r="144" spans="1:39" hidden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17" t="str">
        <f>IFERROR(VLOOKUP(A144,'6-开班明细表'!A:M,8,0),"")</f>
        <v/>
      </c>
      <c r="X144" s="217" t="str">
        <f>IFERROR(VLOOKUP(A144,'6-开班明细表'!A:M,9,0),"")</f>
        <v/>
      </c>
      <c r="Y144" s="217" t="str">
        <f>IFERROR(VLOOKUP(A144,'6-开班明细表'!A:M,10,0),"")</f>
        <v/>
      </c>
      <c r="Z144">
        <f t="shared" si="29"/>
        <v>0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 s="27">
        <f t="shared" si="37"/>
        <v>0</v>
      </c>
      <c r="AI144" t="str">
        <f t="shared" si="28"/>
        <v/>
      </c>
      <c r="AJ144" t="str">
        <f t="shared" si="38"/>
        <v/>
      </c>
      <c r="AK144" s="19" t="str">
        <f>IFERROR(IF(IFERROR(FIND("一",C144),0)&gt;0,"一对一",VLOOKUP(AJ144,班级编码!A:L,8,0)),"")</f>
        <v/>
      </c>
      <c r="AL144" t="str">
        <f t="shared" si="39"/>
        <v/>
      </c>
      <c r="AM144" t="str">
        <f t="shared" si="40"/>
        <v/>
      </c>
    </row>
    <row r="145" spans="1:39" hidden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17" t="str">
        <f>IFERROR(VLOOKUP(A145,'6-开班明细表'!A:M,8,0),"")</f>
        <v/>
      </c>
      <c r="X145" s="217" t="str">
        <f>IFERROR(VLOOKUP(A145,'6-开班明细表'!A:M,9,0),"")</f>
        <v/>
      </c>
      <c r="Y145" s="217" t="str">
        <f>IFERROR(VLOOKUP(A145,'6-开班明细表'!A:M,10,0),"")</f>
        <v/>
      </c>
      <c r="Z145">
        <f t="shared" si="29"/>
        <v>0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 s="27">
        <f t="shared" si="37"/>
        <v>0</v>
      </c>
      <c r="AI145" t="str">
        <f t="shared" si="28"/>
        <v/>
      </c>
      <c r="AJ145" t="str">
        <f t="shared" si="38"/>
        <v/>
      </c>
      <c r="AK145" s="19" t="str">
        <f>IFERROR(IF(IFERROR(FIND("一",C145),0)&gt;0,"一对一",VLOOKUP(AJ145,班级编码!A:L,8,0)),"")</f>
        <v/>
      </c>
      <c r="AL145" t="str">
        <f t="shared" si="39"/>
        <v/>
      </c>
      <c r="AM145" t="str">
        <f t="shared" si="40"/>
        <v/>
      </c>
    </row>
    <row r="146" spans="1:39" hidden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17" t="str">
        <f>IFERROR(VLOOKUP(A146,'6-开班明细表'!A:M,8,0),"")</f>
        <v/>
      </c>
      <c r="X146" s="217" t="str">
        <f>IFERROR(VLOOKUP(A146,'6-开班明细表'!A:M,9,0),"")</f>
        <v/>
      </c>
      <c r="Y146" s="217" t="str">
        <f>IFERROR(VLOOKUP(A146,'6-开班明细表'!A:M,10,0),"")</f>
        <v/>
      </c>
      <c r="Z146">
        <f t="shared" si="29"/>
        <v>0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 s="27">
        <f t="shared" si="37"/>
        <v>0</v>
      </c>
      <c r="AI146" t="str">
        <f t="shared" si="28"/>
        <v/>
      </c>
      <c r="AJ146" t="str">
        <f t="shared" si="38"/>
        <v/>
      </c>
      <c r="AK146" s="19" t="str">
        <f>IFERROR(IF(IFERROR(FIND("一",C146),0)&gt;0,"一对一",VLOOKUP(AJ146,班级编码!A:L,8,0)),"")</f>
        <v/>
      </c>
      <c r="AL146" t="str">
        <f t="shared" si="39"/>
        <v/>
      </c>
      <c r="AM146" t="str">
        <f t="shared" si="40"/>
        <v/>
      </c>
    </row>
    <row r="147" spans="1:39" hidden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17" t="str">
        <f>IFERROR(VLOOKUP(A147,'6-开班明细表'!A:M,8,0),"")</f>
        <v/>
      </c>
      <c r="X147" s="217" t="str">
        <f>IFERROR(VLOOKUP(A147,'6-开班明细表'!A:M,9,0),"")</f>
        <v/>
      </c>
      <c r="Y147" s="217" t="str">
        <f>IFERROR(VLOOKUP(A147,'6-开班明细表'!A:M,10,0),"")</f>
        <v/>
      </c>
      <c r="Z147">
        <f t="shared" si="29"/>
        <v>0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 s="27">
        <f t="shared" si="37"/>
        <v>0</v>
      </c>
      <c r="AI147" t="str">
        <f t="shared" si="28"/>
        <v/>
      </c>
      <c r="AJ147" t="str">
        <f t="shared" si="38"/>
        <v/>
      </c>
      <c r="AK147" s="19" t="str">
        <f>IFERROR(IF(IFERROR(FIND("一",C147),0)&gt;0,"一对一",VLOOKUP(AJ147,班级编码!A:L,8,0)),"")</f>
        <v/>
      </c>
      <c r="AL147" t="str">
        <f t="shared" si="39"/>
        <v/>
      </c>
      <c r="AM147" t="str">
        <f t="shared" si="40"/>
        <v/>
      </c>
    </row>
    <row r="148" spans="1:39" hidden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17" t="str">
        <f>IFERROR(VLOOKUP(A148,'6-开班明细表'!A:M,8,0),"")</f>
        <v/>
      </c>
      <c r="X148" s="217" t="str">
        <f>IFERROR(VLOOKUP(A148,'6-开班明细表'!A:M,9,0),"")</f>
        <v/>
      </c>
      <c r="Y148" s="217" t="str">
        <f>IFERROR(VLOOKUP(A148,'6-开班明细表'!A:M,10,0),"")</f>
        <v/>
      </c>
      <c r="Z148">
        <f t="shared" si="29"/>
        <v>0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 s="27">
        <f t="shared" si="37"/>
        <v>0</v>
      </c>
      <c r="AI148" t="str">
        <f t="shared" si="28"/>
        <v/>
      </c>
      <c r="AJ148" t="str">
        <f t="shared" si="38"/>
        <v/>
      </c>
      <c r="AK148" s="19" t="str">
        <f>IFERROR(IF(IFERROR(FIND("一",C148),0)&gt;0,"一对一",VLOOKUP(AJ148,班级编码!A:L,8,0)),"")</f>
        <v/>
      </c>
      <c r="AL148" t="str">
        <f t="shared" si="39"/>
        <v/>
      </c>
      <c r="AM148" t="str">
        <f t="shared" si="40"/>
        <v/>
      </c>
    </row>
    <row r="149" spans="1:39" hidden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17" t="str">
        <f>IFERROR(VLOOKUP(A149,'6-开班明细表'!A:M,8,0),"")</f>
        <v/>
      </c>
      <c r="X149" s="217" t="str">
        <f>IFERROR(VLOOKUP(A149,'6-开班明细表'!A:M,9,0),"")</f>
        <v/>
      </c>
      <c r="Y149" s="217" t="str">
        <f>IFERROR(VLOOKUP(A149,'6-开班明细表'!A:M,10,0),"")</f>
        <v/>
      </c>
      <c r="Z149">
        <f t="shared" si="29"/>
        <v>0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 s="27">
        <f t="shared" si="37"/>
        <v>0</v>
      </c>
      <c r="AI149" t="str">
        <f t="shared" si="28"/>
        <v/>
      </c>
      <c r="AJ149" t="str">
        <f t="shared" si="38"/>
        <v/>
      </c>
      <c r="AK149" s="19" t="str">
        <f>IFERROR(IF(IFERROR(FIND("一",C149),0)&gt;0,"一对一",VLOOKUP(AJ149,班级编码!A:L,8,0)),"")</f>
        <v/>
      </c>
      <c r="AL149" t="str">
        <f t="shared" si="39"/>
        <v/>
      </c>
      <c r="AM149" t="str">
        <f t="shared" si="40"/>
        <v/>
      </c>
    </row>
    <row r="150" spans="1:39" hidden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17" t="str">
        <f>IFERROR(VLOOKUP(A150,'6-开班明细表'!A:M,8,0),"")</f>
        <v/>
      </c>
      <c r="X150" s="217" t="str">
        <f>IFERROR(VLOOKUP(A150,'6-开班明细表'!A:M,9,0),"")</f>
        <v/>
      </c>
      <c r="Y150" s="217" t="str">
        <f>IFERROR(VLOOKUP(A150,'6-开班明细表'!A:M,10,0),"")</f>
        <v/>
      </c>
      <c r="Z150">
        <f t="shared" si="29"/>
        <v>0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 s="27">
        <f t="shared" si="37"/>
        <v>0</v>
      </c>
      <c r="AI150" t="str">
        <f t="shared" si="28"/>
        <v/>
      </c>
      <c r="AJ150" t="str">
        <f t="shared" si="38"/>
        <v/>
      </c>
      <c r="AK150" s="19" t="str">
        <f>IFERROR(IF(IFERROR(FIND("一",C150),0)&gt;0,"一对一",VLOOKUP(AJ150,班级编码!A:L,8,0)),"")</f>
        <v/>
      </c>
      <c r="AL150" t="str">
        <f t="shared" si="39"/>
        <v/>
      </c>
      <c r="AM150" t="str">
        <f t="shared" si="40"/>
        <v/>
      </c>
    </row>
    <row r="151" spans="1:39" hidden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17" t="str">
        <f>IFERROR(VLOOKUP(A151,'6-开班明细表'!A:M,8,0),"")</f>
        <v/>
      </c>
      <c r="X151" s="217" t="str">
        <f>IFERROR(VLOOKUP(A151,'6-开班明细表'!A:M,9,0),"")</f>
        <v/>
      </c>
      <c r="Y151" s="217" t="str">
        <f>IFERROR(VLOOKUP(A151,'6-开班明细表'!A:M,10,0),"")</f>
        <v/>
      </c>
      <c r="Z151">
        <f t="shared" si="29"/>
        <v>0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 s="27">
        <f t="shared" si="37"/>
        <v>0</v>
      </c>
      <c r="AI151" t="str">
        <f t="shared" si="28"/>
        <v/>
      </c>
      <c r="AJ151" t="str">
        <f t="shared" si="38"/>
        <v/>
      </c>
      <c r="AK151" s="19" t="str">
        <f>IFERROR(IF(IFERROR(FIND("一",C151),0)&gt;0,"一对一",VLOOKUP(AJ151,班级编码!A:L,8,0)),"")</f>
        <v/>
      </c>
      <c r="AL151" t="str">
        <f t="shared" si="39"/>
        <v/>
      </c>
      <c r="AM151" t="str">
        <f t="shared" si="40"/>
        <v/>
      </c>
    </row>
    <row r="152" spans="1:39" hidden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17" t="str">
        <f>IFERROR(VLOOKUP(A152,'6-开班明细表'!A:M,8,0),"")</f>
        <v/>
      </c>
      <c r="X152" s="217" t="str">
        <f>IFERROR(VLOOKUP(A152,'6-开班明细表'!A:M,9,0),"")</f>
        <v/>
      </c>
      <c r="Y152" s="217" t="str">
        <f>IFERROR(VLOOKUP(A152,'6-开班明细表'!A:M,10,0),"")</f>
        <v/>
      </c>
      <c r="Z152">
        <f t="shared" si="29"/>
        <v>0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 s="27">
        <f t="shared" si="37"/>
        <v>0</v>
      </c>
      <c r="AI152" t="str">
        <f t="shared" si="28"/>
        <v/>
      </c>
      <c r="AJ152" t="str">
        <f t="shared" si="38"/>
        <v/>
      </c>
      <c r="AK152" s="19" t="str">
        <f>IFERROR(IF(IFERROR(FIND("一",C152),0)&gt;0,"一对一",VLOOKUP(AJ152,班级编码!A:L,8,0)),"")</f>
        <v/>
      </c>
      <c r="AL152" t="str">
        <f t="shared" si="39"/>
        <v/>
      </c>
      <c r="AM152" t="str">
        <f t="shared" si="40"/>
        <v/>
      </c>
    </row>
    <row r="153" spans="1:39" hidden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17" t="str">
        <f>IFERROR(VLOOKUP(A153,'6-开班明细表'!A:M,8,0),"")</f>
        <v/>
      </c>
      <c r="X153" s="217" t="str">
        <f>IFERROR(VLOOKUP(A153,'6-开班明细表'!A:M,9,0),"")</f>
        <v/>
      </c>
      <c r="Y153" s="217" t="str">
        <f>IFERROR(VLOOKUP(A153,'6-开班明细表'!A:M,10,0),"")</f>
        <v/>
      </c>
      <c r="Z153">
        <f t="shared" si="29"/>
        <v>0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 s="27">
        <f t="shared" si="37"/>
        <v>0</v>
      </c>
      <c r="AI153" t="str">
        <f t="shared" si="28"/>
        <v/>
      </c>
      <c r="AJ153" t="str">
        <f t="shared" si="38"/>
        <v/>
      </c>
      <c r="AK153" s="19" t="str">
        <f>IFERROR(IF(IFERROR(FIND("一",C153),0)&gt;0,"一对一",VLOOKUP(AJ153,班级编码!A:L,8,0)),"")</f>
        <v/>
      </c>
      <c r="AL153" t="str">
        <f t="shared" si="39"/>
        <v/>
      </c>
      <c r="AM153" t="str">
        <f t="shared" si="40"/>
        <v/>
      </c>
    </row>
    <row r="154" spans="1:39" hidden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17" t="str">
        <f>IFERROR(VLOOKUP(A154,'6-开班明细表'!A:M,8,0),"")</f>
        <v/>
      </c>
      <c r="X154" s="217" t="str">
        <f>IFERROR(VLOOKUP(A154,'6-开班明细表'!A:M,9,0),"")</f>
        <v/>
      </c>
      <c r="Y154" s="217" t="str">
        <f>IFERROR(VLOOKUP(A154,'6-开班明细表'!A:M,10,0),"")</f>
        <v/>
      </c>
      <c r="Z154">
        <f t="shared" si="29"/>
        <v>0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 s="27">
        <f t="shared" si="37"/>
        <v>0</v>
      </c>
      <c r="AI154" t="str">
        <f t="shared" si="28"/>
        <v/>
      </c>
      <c r="AJ154" t="str">
        <f t="shared" si="38"/>
        <v/>
      </c>
      <c r="AK154" s="19" t="str">
        <f>IFERROR(IF(IFERROR(FIND("一",C154),0)&gt;0,"一对一",VLOOKUP(AJ154,班级编码!A:L,8,0)),"")</f>
        <v/>
      </c>
      <c r="AL154" t="str">
        <f t="shared" si="39"/>
        <v/>
      </c>
      <c r="AM154" t="str">
        <f t="shared" si="40"/>
        <v/>
      </c>
    </row>
    <row r="155" spans="1:39" hidden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17" t="str">
        <f>IFERROR(VLOOKUP(A155,'6-开班明细表'!A:M,8,0),"")</f>
        <v/>
      </c>
      <c r="X155" s="217" t="str">
        <f>IFERROR(VLOOKUP(A155,'6-开班明细表'!A:M,9,0),"")</f>
        <v/>
      </c>
      <c r="Y155" s="217" t="str">
        <f>IFERROR(VLOOKUP(A155,'6-开班明细表'!A:M,10,0),"")</f>
        <v/>
      </c>
      <c r="Z155">
        <f t="shared" si="29"/>
        <v>0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 s="27">
        <f t="shared" si="37"/>
        <v>0</v>
      </c>
      <c r="AI155" t="str">
        <f t="shared" si="28"/>
        <v/>
      </c>
      <c r="AJ155" t="str">
        <f t="shared" si="38"/>
        <v/>
      </c>
      <c r="AK155" s="19" t="str">
        <f>IFERROR(IF(IFERROR(FIND("一",C155),0)&gt;0,"一对一",VLOOKUP(AJ155,班级编码!A:L,8,0)),"")</f>
        <v/>
      </c>
      <c r="AL155" t="str">
        <f t="shared" si="39"/>
        <v/>
      </c>
      <c r="AM155" t="str">
        <f t="shared" si="40"/>
        <v/>
      </c>
    </row>
    <row r="156" spans="1:39" hidden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17" t="str">
        <f>IFERROR(VLOOKUP(A156,'6-开班明细表'!A:M,8,0),"")</f>
        <v/>
      </c>
      <c r="X156" s="217" t="str">
        <f>IFERROR(VLOOKUP(A156,'6-开班明细表'!A:M,9,0),"")</f>
        <v/>
      </c>
      <c r="Y156" s="217" t="str">
        <f>IFERROR(VLOOKUP(A156,'6-开班明细表'!A:M,10,0),"")</f>
        <v/>
      </c>
      <c r="Z156">
        <f t="shared" si="29"/>
        <v>0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 s="27">
        <f t="shared" si="37"/>
        <v>0</v>
      </c>
      <c r="AI156" t="str">
        <f t="shared" si="28"/>
        <v/>
      </c>
      <c r="AJ156" t="str">
        <f t="shared" si="38"/>
        <v/>
      </c>
      <c r="AK156" s="19" t="str">
        <f>IFERROR(IF(IFERROR(FIND("一",C156),0)&gt;0,"一对一",VLOOKUP(AJ156,班级编码!A:L,8,0)),"")</f>
        <v/>
      </c>
      <c r="AL156" t="str">
        <f t="shared" si="39"/>
        <v/>
      </c>
      <c r="AM156" t="str">
        <f t="shared" si="40"/>
        <v/>
      </c>
    </row>
    <row r="157" spans="1:39" hidden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17" t="str">
        <f>IFERROR(VLOOKUP(A157,'6-开班明细表'!A:M,8,0),"")</f>
        <v/>
      </c>
      <c r="X157" s="217" t="str">
        <f>IFERROR(VLOOKUP(A157,'6-开班明细表'!A:M,9,0),"")</f>
        <v/>
      </c>
      <c r="Y157" s="217" t="str">
        <f>IFERROR(VLOOKUP(A157,'6-开班明细表'!A:M,10,0),"")</f>
        <v/>
      </c>
      <c r="Z157">
        <f t="shared" si="29"/>
        <v>0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 s="27">
        <f t="shared" si="37"/>
        <v>0</v>
      </c>
      <c r="AI157" t="str">
        <f t="shared" si="28"/>
        <v/>
      </c>
      <c r="AJ157" t="str">
        <f t="shared" si="38"/>
        <v/>
      </c>
      <c r="AK157" s="19" t="str">
        <f>IFERROR(IF(IFERROR(FIND("一",C157),0)&gt;0,"一对一",VLOOKUP(AJ157,班级编码!A:L,8,0)),"")</f>
        <v/>
      </c>
      <c r="AL157" t="str">
        <f t="shared" si="39"/>
        <v/>
      </c>
      <c r="AM157" t="str">
        <f t="shared" si="40"/>
        <v/>
      </c>
    </row>
    <row r="158" spans="1:39" hidden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17" t="str">
        <f>IFERROR(VLOOKUP(A158,'6-开班明细表'!A:M,8,0),"")</f>
        <v/>
      </c>
      <c r="X158" s="217" t="str">
        <f>IFERROR(VLOOKUP(A158,'6-开班明细表'!A:M,9,0),"")</f>
        <v/>
      </c>
      <c r="Y158" s="217" t="str">
        <f>IFERROR(VLOOKUP(A158,'6-开班明细表'!A:M,10,0),"")</f>
        <v/>
      </c>
      <c r="Z158">
        <f t="shared" si="29"/>
        <v>0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 s="27">
        <f t="shared" si="37"/>
        <v>0</v>
      </c>
      <c r="AI158" t="str">
        <f t="shared" si="28"/>
        <v/>
      </c>
      <c r="AJ158" t="str">
        <f t="shared" si="38"/>
        <v/>
      </c>
      <c r="AK158" s="19" t="str">
        <f>IFERROR(IF(IFERROR(FIND("一",C158),0)&gt;0,"一对一",VLOOKUP(AJ158,班级编码!A:L,8,0)),"")</f>
        <v/>
      </c>
      <c r="AL158" t="str">
        <f t="shared" si="39"/>
        <v/>
      </c>
      <c r="AM158" t="str">
        <f t="shared" si="40"/>
        <v/>
      </c>
    </row>
    <row r="159" spans="1:39" hidden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17" t="str">
        <f>IFERROR(VLOOKUP(A159,'6-开班明细表'!A:M,8,0),"")</f>
        <v/>
      </c>
      <c r="X159" s="217" t="str">
        <f>IFERROR(VLOOKUP(A159,'6-开班明细表'!A:M,9,0),"")</f>
        <v/>
      </c>
      <c r="Y159" s="217" t="str">
        <f>IFERROR(VLOOKUP(A159,'6-开班明细表'!A:M,10,0),"")</f>
        <v/>
      </c>
      <c r="Z159">
        <f t="shared" si="29"/>
        <v>0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 s="27">
        <f t="shared" si="37"/>
        <v>0</v>
      </c>
      <c r="AI159" t="str">
        <f t="shared" si="28"/>
        <v/>
      </c>
      <c r="AJ159" t="str">
        <f t="shared" si="38"/>
        <v/>
      </c>
      <c r="AK159" s="19" t="str">
        <f>IFERROR(IF(IFERROR(FIND("一",C159),0)&gt;0,"一对一",VLOOKUP(AJ159,班级编码!A:L,8,0)),"")</f>
        <v/>
      </c>
      <c r="AL159" t="str">
        <f t="shared" si="39"/>
        <v/>
      </c>
      <c r="AM159" t="str">
        <f t="shared" si="40"/>
        <v/>
      </c>
    </row>
  </sheetData>
  <sheetProtection password="CC99" sheet="1" objects="1" scenarios="1" autoFilter="0" pivotTables="0"/>
  <protectedRanges>
    <protectedRange sqref="A1:Y1048576" name="区域1"/>
  </protectedRanges>
  <autoFilter ref="A1:AM159">
    <filterColumn colId="2">
      <filters>
        <filter val="广州区域-周末班-英语-3.0小时次"/>
      </filters>
    </filterColumn>
    <filterColumn colId="21">
      <filters>
        <filter val="未结业"/>
      </filters>
    </filterColumn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1857"/>
  <sheetViews>
    <sheetView workbookViewId="0">
      <pane xSplit="8" ySplit="3" topLeftCell="P497" activePane="bottomRight" state="frozen"/>
      <selection pane="topRight" activeCell="H1" sqref="H1"/>
      <selection pane="bottomLeft" activeCell="A4" sqref="A4"/>
      <selection pane="bottomRight" activeCell="G533" sqref="G533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1448</v>
      </c>
      <c r="B1" s="23" t="s">
        <v>1431</v>
      </c>
      <c r="C1" s="23" t="s">
        <v>1448</v>
      </c>
      <c r="D1" s="23" t="s">
        <v>1432</v>
      </c>
      <c r="E1" s="23" t="s">
        <v>1419</v>
      </c>
      <c r="F1" s="23" t="s">
        <v>1434</v>
      </c>
      <c r="G1" s="23" t="s">
        <v>1427</v>
      </c>
      <c r="H1" s="23" t="s">
        <v>1428</v>
      </c>
      <c r="I1" s="23" t="s">
        <v>1429</v>
      </c>
      <c r="J1" s="23" t="s">
        <v>1446</v>
      </c>
      <c r="K1" s="23" t="s">
        <v>1449</v>
      </c>
      <c r="L1" s="23" t="s">
        <v>1444</v>
      </c>
      <c r="M1" s="23" t="s">
        <v>1450</v>
      </c>
      <c r="N1" s="23" t="s">
        <v>1451</v>
      </c>
      <c r="O1" s="23" t="s">
        <v>1452</v>
      </c>
      <c r="P1" s="23" t="s">
        <v>1453</v>
      </c>
      <c r="Q1" s="22" t="s">
        <v>1454</v>
      </c>
      <c r="R1" s="22" t="s">
        <v>1455</v>
      </c>
      <c r="S1" s="22" t="s">
        <v>1456</v>
      </c>
      <c r="T1" s="22" t="s">
        <v>1457</v>
      </c>
      <c r="U1" s="22" t="s">
        <v>1458</v>
      </c>
      <c r="V1" s="22" t="s">
        <v>1459</v>
      </c>
      <c r="W1" s="22" t="s">
        <v>1460</v>
      </c>
      <c r="X1" s="22" t="s">
        <v>1461</v>
      </c>
      <c r="AA1" s="22" t="s">
        <v>1462</v>
      </c>
      <c r="AB1" s="22" t="s">
        <v>1463</v>
      </c>
      <c r="AC1" s="22" t="s">
        <v>1464</v>
      </c>
      <c r="AD1" s="22" t="s">
        <v>1465</v>
      </c>
    </row>
    <row r="2" spans="1:35">
      <c r="A2" s="23" t="s">
        <v>1721</v>
      </c>
      <c r="B2" s="23" t="s">
        <v>452</v>
      </c>
      <c r="C2" s="23" t="s">
        <v>1721</v>
      </c>
      <c r="D2" s="23" t="s">
        <v>4156</v>
      </c>
      <c r="E2" s="23" t="s">
        <v>4132</v>
      </c>
      <c r="F2" s="23" t="s">
        <v>4157</v>
      </c>
      <c r="G2" s="23" t="s">
        <v>4060</v>
      </c>
      <c r="H2" s="23" t="s">
        <v>4061</v>
      </c>
      <c r="I2" s="23" t="s">
        <v>15</v>
      </c>
      <c r="J2" s="23" t="s">
        <v>4062</v>
      </c>
      <c r="K2" s="23">
        <v>0</v>
      </c>
      <c r="L2" s="23" t="s">
        <v>4278</v>
      </c>
      <c r="M2" s="23" t="s">
        <v>11</v>
      </c>
      <c r="N2" s="23" t="s">
        <v>2444</v>
      </c>
      <c r="O2" s="23" t="s">
        <v>11</v>
      </c>
      <c r="P2" s="23" t="s">
        <v>11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初中部</v>
      </c>
      <c r="S2" s="22" t="str">
        <f>+D2</f>
        <v>J1BSR4G6712</v>
      </c>
      <c r="T2" s="22" t="str">
        <f>IFERROR(LEFT(F2,FIND(",",F2)-1),F2)</f>
        <v>张佩</v>
      </c>
      <c r="U2" s="22" t="str">
        <f>IF(Y2=Z2,X2,W2)</f>
        <v>黎洁瑜</v>
      </c>
      <c r="V2" s="22" t="str">
        <f>IF(Y2=Z2,W2,X2)</f>
        <v>STA MARIA ANTONIO III BILLONES</v>
      </c>
      <c r="W2" s="22" t="str">
        <f>IFERROR(MID(F2,FIND(",",F2)+1,FIND("@",SUBSTITUTE(F2,",","@",2))-FIND(",",F2)-1),IF(ISERROR(FIND(",",F2)),"",MID(F2,FIND(",",F2)+1,20)))</f>
        <v>STA MARIA ANTONIO III BILLONES</v>
      </c>
      <c r="X2" s="22" t="str">
        <f>IFERROR(MID(F2,FIND("@",SUBSTITUTE(F2,",","@",2))+1,10),"")</f>
        <v>黎洁瑜</v>
      </c>
      <c r="Y2" s="22">
        <f>LEN(W2)</f>
        <v>30</v>
      </c>
      <c r="Z2" s="22">
        <f>LENB(W2)</f>
        <v>30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J1B</v>
      </c>
      <c r="AD2" s="22" t="str">
        <f>VLOOKUP(D2,'2-班级信息'!A:AI,35,0)</f>
        <v>周六上午</v>
      </c>
      <c r="AE2" s="22" t="str">
        <f>VLOOKUP(D2,'2-班级信息'!A:AL,12,0)</f>
        <v>3小时</v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1466</v>
      </c>
      <c r="AI2" s="22" t="s">
        <v>1467</v>
      </c>
    </row>
    <row r="3" spans="1:35">
      <c r="A3" s="23" t="s">
        <v>1721</v>
      </c>
      <c r="B3" s="23" t="s">
        <v>452</v>
      </c>
      <c r="C3" s="23" t="s">
        <v>1721</v>
      </c>
      <c r="D3" s="23" t="s">
        <v>5340</v>
      </c>
      <c r="E3" s="23" t="s">
        <v>4073</v>
      </c>
      <c r="F3" s="23" t="s">
        <v>5341</v>
      </c>
      <c r="G3" s="23" t="s">
        <v>4051</v>
      </c>
      <c r="H3" s="23" t="s">
        <v>4052</v>
      </c>
      <c r="I3" s="23" t="s">
        <v>14</v>
      </c>
      <c r="J3" s="23" t="s">
        <v>4053</v>
      </c>
      <c r="K3" s="23">
        <v>0</v>
      </c>
      <c r="L3" s="23" t="s">
        <v>4279</v>
      </c>
      <c r="M3" s="23" t="s">
        <v>11</v>
      </c>
      <c r="N3" s="23" t="s">
        <v>2106</v>
      </c>
      <c r="O3" s="23" t="s">
        <v>11</v>
      </c>
      <c r="P3" s="23" t="s">
        <v>11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小高部</v>
      </c>
      <c r="S3" s="22" t="str">
        <f t="shared" ref="S3:S66" si="3">+D3</f>
        <v>P4ABR5G4521</v>
      </c>
      <c r="T3" s="22" t="str">
        <f t="shared" ref="T3:T66" si="4">IFERROR(LEFT(F3,FIND(",",F3)-1),F3)</f>
        <v>黎洁瑜</v>
      </c>
      <c r="U3" s="22" t="str">
        <f t="shared" ref="U3:U66" si="5">IF(Y3=Z3,X3,W3)</f>
        <v>覃爱怡</v>
      </c>
      <c r="V3" s="22" t="str">
        <f t="shared" ref="V3:V66" si="6">IF(Y3=Z3,W3,X3)</f>
        <v>Anna Khimo</v>
      </c>
      <c r="W3" s="22" t="str">
        <f t="shared" ref="W3:W66" si="7">IFERROR(MID(F3,FIND(",",F3)+1,FIND("@",SUBSTITUTE(F3,",","@",2))-FIND(",",F3)-1),IF(ISERROR(FIND(",",F3)),"",MID(F3,FIND(",",F3)+1,20)))</f>
        <v>覃爱怡</v>
      </c>
      <c r="X3" s="22" t="str">
        <f t="shared" ref="X3:X66" si="8">IFERROR(MID(F3,FIND("@",SUBSTITUTE(F3,",","@",2))+1,10),"")</f>
        <v>Anna Khimo</v>
      </c>
      <c r="Y3" s="22">
        <f t="shared" ref="Y3:Y66" si="9">LEN(W3)</f>
        <v>3</v>
      </c>
      <c r="Z3" s="22">
        <f t="shared" ref="Z3:Z66" si="10">LENB(W3)</f>
        <v>6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P4A</v>
      </c>
      <c r="AD3" s="22" t="str">
        <f>VLOOKUP(D3,'2-班级信息'!A:AI,35,0)</f>
        <v>周六下午</v>
      </c>
      <c r="AE3" s="22" t="str">
        <f>VLOOKUP(D3,'2-班级信息'!A:AL,12,0)</f>
        <v>3小时</v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1468</v>
      </c>
      <c r="AI3" s="22" t="s">
        <v>1467</v>
      </c>
    </row>
    <row r="4" spans="1:35">
      <c r="A4" s="23" t="s">
        <v>1721</v>
      </c>
      <c r="B4" s="23" t="s">
        <v>452</v>
      </c>
      <c r="C4" s="23" t="s">
        <v>1721</v>
      </c>
      <c r="D4" s="23" t="s">
        <v>5334</v>
      </c>
      <c r="E4" s="23" t="s">
        <v>5335</v>
      </c>
      <c r="F4" s="23" t="s">
        <v>4135</v>
      </c>
      <c r="G4" s="23" t="s">
        <v>4041</v>
      </c>
      <c r="H4" s="23" t="s">
        <v>4042</v>
      </c>
      <c r="I4" s="23" t="s">
        <v>14</v>
      </c>
      <c r="J4" s="23" t="s">
        <v>4043</v>
      </c>
      <c r="K4" s="23">
        <v>0</v>
      </c>
      <c r="L4" s="23" t="s">
        <v>4280</v>
      </c>
      <c r="M4" s="23" t="s">
        <v>11</v>
      </c>
      <c r="N4" s="23" t="s">
        <v>3216</v>
      </c>
      <c r="O4" s="23" t="s">
        <v>11</v>
      </c>
      <c r="P4" s="23" t="s">
        <v>11</v>
      </c>
      <c r="Q4" s="22" t="str">
        <f t="shared" si="2"/>
        <v>在读</v>
      </c>
      <c r="R4" s="22" t="str">
        <f>IF(Q4="在读",IF(IFERROR(FIND("一",D4),0)&gt;0,"一对一",VLOOKUP(LEFT(D4,3),班级编码!A:H,8,0)),Q4)</f>
        <v>小高部</v>
      </c>
      <c r="S4" s="22" t="str">
        <f t="shared" si="3"/>
        <v>P3AF04G3426</v>
      </c>
      <c r="T4" s="22" t="str">
        <f t="shared" si="4"/>
        <v>赖情佳</v>
      </c>
      <c r="U4" s="22" t="str">
        <f t="shared" si="5"/>
        <v>覃爱怡</v>
      </c>
      <c r="V4" s="22" t="str">
        <f t="shared" si="6"/>
        <v xml:space="preserve">STA MARIA </v>
      </c>
      <c r="W4" s="22" t="str">
        <f t="shared" si="7"/>
        <v>覃爱怡</v>
      </c>
      <c r="X4" s="22" t="str">
        <f t="shared" si="8"/>
        <v xml:space="preserve">STA MARIA </v>
      </c>
      <c r="Y4" s="22">
        <f t="shared" si="9"/>
        <v>3</v>
      </c>
      <c r="Z4" s="22">
        <f t="shared" si="10"/>
        <v>6</v>
      </c>
      <c r="AA4" s="22" t="str">
        <f t="shared" si="0"/>
        <v/>
      </c>
      <c r="AB4" s="22">
        <f>COUNTIF($G$2:G4,G4)</f>
        <v>1</v>
      </c>
      <c r="AC4" s="22" t="str">
        <f t="shared" si="11"/>
        <v>P3A</v>
      </c>
      <c r="AD4" s="22" t="str">
        <f>VLOOKUP(D4,'2-班级信息'!A:AI,35,0)</f>
        <v>周二晚上</v>
      </c>
      <c r="AE4" s="22" t="str">
        <f>VLOOKUP(D4,'2-班级信息'!A:AL,12,0)</f>
        <v>3小时</v>
      </c>
      <c r="AF4" s="22" t="str">
        <f t="shared" si="1"/>
        <v>小学班</v>
      </c>
      <c r="AG4" s="22" t="str">
        <f t="shared" si="12"/>
        <v>小学平时3小时班</v>
      </c>
      <c r="AH4" s="22" t="s">
        <v>1469</v>
      </c>
      <c r="AI4" s="22" t="s">
        <v>1467</v>
      </c>
    </row>
    <row r="5" spans="1:35">
      <c r="A5" s="23" t="s">
        <v>1721</v>
      </c>
      <c r="B5" s="23" t="s">
        <v>452</v>
      </c>
      <c r="C5" s="23" t="s">
        <v>1721</v>
      </c>
      <c r="D5" s="23" t="s">
        <v>4166</v>
      </c>
      <c r="E5" s="23" t="s">
        <v>4132</v>
      </c>
      <c r="F5" s="23" t="s">
        <v>4116</v>
      </c>
      <c r="G5" s="23" t="s">
        <v>4038</v>
      </c>
      <c r="H5" s="23" t="s">
        <v>4039</v>
      </c>
      <c r="I5" s="23" t="s">
        <v>12</v>
      </c>
      <c r="J5" s="23" t="s">
        <v>4040</v>
      </c>
      <c r="K5" s="23">
        <v>0</v>
      </c>
      <c r="L5" s="23" t="s">
        <v>4281</v>
      </c>
      <c r="M5" s="23" t="s">
        <v>11</v>
      </c>
      <c r="N5" s="23" t="s">
        <v>1766</v>
      </c>
      <c r="O5" s="23" t="s">
        <v>11</v>
      </c>
      <c r="P5" s="23" t="s">
        <v>11</v>
      </c>
      <c r="Q5" s="22" t="str">
        <f t="shared" si="2"/>
        <v>在读</v>
      </c>
      <c r="R5" s="22" t="str">
        <f>IF(Q5="在读",IF(IFERROR(FIND("一",D5),0)&gt;0,"一对一",VLOOKUP(LEFT(D5,3),班级编码!A:H,8,0)),Q5)</f>
        <v>小高部</v>
      </c>
      <c r="S5" s="22" t="str">
        <f t="shared" si="3"/>
        <v>P3BF06G3415</v>
      </c>
      <c r="T5" s="22" t="str">
        <f t="shared" si="4"/>
        <v>张佩</v>
      </c>
      <c r="U5" s="22" t="str">
        <f t="shared" si="5"/>
        <v>赖情佳</v>
      </c>
      <c r="V5" s="22" t="str">
        <f t="shared" si="6"/>
        <v>STA MARIA ANTONIO III BILLONES</v>
      </c>
      <c r="W5" s="22" t="str">
        <f t="shared" si="7"/>
        <v>STA MARIA ANTONIO III BILLONES</v>
      </c>
      <c r="X5" s="22" t="str">
        <f t="shared" si="8"/>
        <v>赖情佳</v>
      </c>
      <c r="Y5" s="22">
        <f t="shared" si="9"/>
        <v>30</v>
      </c>
      <c r="Z5" s="22">
        <f t="shared" si="10"/>
        <v>30</v>
      </c>
      <c r="AA5" s="22" t="str">
        <f t="shared" si="0"/>
        <v/>
      </c>
      <c r="AB5" s="22">
        <f>COUNTIF($G$2:G5,G5)</f>
        <v>1</v>
      </c>
      <c r="AC5" s="22" t="str">
        <f t="shared" si="11"/>
        <v>P3B</v>
      </c>
      <c r="AD5" s="22" t="str">
        <f>VLOOKUP(D5,'2-班级信息'!A:AI,35,0)</f>
        <v>周六上午</v>
      </c>
      <c r="AE5" s="22" t="str">
        <f>VLOOKUP(D5,'2-班级信息'!A:AL,12,0)</f>
        <v>3小时</v>
      </c>
      <c r="AF5" s="22" t="str">
        <f t="shared" si="1"/>
        <v>小学班</v>
      </c>
      <c r="AG5" s="22" t="str">
        <f t="shared" si="12"/>
        <v>小学周末白天班</v>
      </c>
      <c r="AH5" s="22" t="s">
        <v>1470</v>
      </c>
      <c r="AI5" s="22" t="s">
        <v>1471</v>
      </c>
    </row>
    <row r="6" spans="1:35">
      <c r="A6" s="23" t="s">
        <v>1721</v>
      </c>
      <c r="B6" s="23" t="s">
        <v>452</v>
      </c>
      <c r="C6" s="23" t="s">
        <v>1721</v>
      </c>
      <c r="D6" s="23" t="s">
        <v>5342</v>
      </c>
      <c r="E6" s="23" t="s">
        <v>4073</v>
      </c>
      <c r="F6" s="23" t="s">
        <v>5343</v>
      </c>
      <c r="G6" s="23" t="s">
        <v>4035</v>
      </c>
      <c r="H6" s="23" t="s">
        <v>4036</v>
      </c>
      <c r="I6" s="23" t="s">
        <v>10</v>
      </c>
      <c r="J6" s="23" t="s">
        <v>4037</v>
      </c>
      <c r="K6" s="23">
        <v>0</v>
      </c>
      <c r="L6" s="23" t="s">
        <v>4282</v>
      </c>
      <c r="M6" s="23" t="s">
        <v>11</v>
      </c>
      <c r="N6" s="23" t="s">
        <v>1726</v>
      </c>
      <c r="O6" s="23" t="s">
        <v>11</v>
      </c>
      <c r="P6" s="23" t="s">
        <v>11</v>
      </c>
      <c r="Q6" s="22" t="str">
        <f t="shared" si="2"/>
        <v>在读</v>
      </c>
      <c r="R6" s="22" t="str">
        <f>IF(Q6="在读",IF(IFERROR(FIND("一",D6),0)&gt;0,"一对一",VLOOKUP(LEFT(D6,3),班级编码!A:H,8,0)),Q6)</f>
        <v>小初部</v>
      </c>
      <c r="S6" s="22" t="str">
        <f t="shared" si="3"/>
        <v>P03F01G2335</v>
      </c>
      <c r="T6" s="22" t="str">
        <f t="shared" si="4"/>
        <v>赖情佳</v>
      </c>
      <c r="U6" s="22" t="str">
        <f t="shared" si="5"/>
        <v>覃爱怡</v>
      </c>
      <c r="V6" s="22" t="str">
        <f t="shared" si="6"/>
        <v>Anna Khimo</v>
      </c>
      <c r="W6" s="22" t="str">
        <f t="shared" si="7"/>
        <v>覃爱怡</v>
      </c>
      <c r="X6" s="22" t="str">
        <f t="shared" si="8"/>
        <v>Anna Khimo</v>
      </c>
      <c r="Y6" s="22">
        <f t="shared" si="9"/>
        <v>3</v>
      </c>
      <c r="Z6" s="22">
        <f t="shared" si="10"/>
        <v>6</v>
      </c>
      <c r="AA6" s="22" t="str">
        <f t="shared" si="0"/>
        <v/>
      </c>
      <c r="AB6" s="22">
        <f>COUNTIF($G$2:G6,G6)</f>
        <v>1</v>
      </c>
      <c r="AC6" s="22" t="str">
        <f t="shared" si="11"/>
        <v>P03</v>
      </c>
      <c r="AD6" s="22" t="str">
        <f>VLOOKUP(D6,'2-班级信息'!A:AI,35,0)</f>
        <v>周六下午</v>
      </c>
      <c r="AE6" s="22" t="str">
        <f>VLOOKUP(D6,'2-班级信息'!A:AL,12,0)</f>
        <v>3小时</v>
      </c>
      <c r="AF6" s="22" t="str">
        <f t="shared" si="1"/>
        <v>小学班</v>
      </c>
      <c r="AG6" s="22" t="str">
        <f t="shared" si="12"/>
        <v>小学周末白天班</v>
      </c>
      <c r="AH6" s="22" t="s">
        <v>1472</v>
      </c>
      <c r="AI6" s="22" t="s">
        <v>1471</v>
      </c>
    </row>
    <row r="7" spans="1:35">
      <c r="A7" s="23" t="s">
        <v>1721</v>
      </c>
      <c r="B7" s="23" t="s">
        <v>459</v>
      </c>
      <c r="C7" s="23" t="s">
        <v>1721</v>
      </c>
      <c r="D7" s="23" t="s">
        <v>4086</v>
      </c>
      <c r="E7" s="23" t="s">
        <v>4089</v>
      </c>
      <c r="F7" s="23" t="s">
        <v>4087</v>
      </c>
      <c r="G7" s="23" t="s">
        <v>4027</v>
      </c>
      <c r="H7" s="23" t="s">
        <v>4028</v>
      </c>
      <c r="I7" s="23" t="s">
        <v>1669</v>
      </c>
      <c r="J7" s="23" t="s">
        <v>4029</v>
      </c>
      <c r="K7" s="23">
        <v>0</v>
      </c>
      <c r="L7" s="23" t="s">
        <v>4283</v>
      </c>
      <c r="M7" s="23" t="s">
        <v>11</v>
      </c>
      <c r="N7" s="23" t="s">
        <v>2332</v>
      </c>
      <c r="O7" s="23" t="s">
        <v>11</v>
      </c>
      <c r="P7" s="23" t="s">
        <v>11</v>
      </c>
      <c r="Q7" s="22" t="str">
        <f t="shared" si="2"/>
        <v>在读</v>
      </c>
      <c r="R7" s="22" t="str">
        <f>IF(Q7="在读",IF(IFERROR(FIND("一",D7),0)&gt;0,"一对一",VLOOKUP(LEFT(D7,3),班级编码!A:H,8,0)),Q7)</f>
        <v>幼儿部</v>
      </c>
      <c r="S7" s="22" t="str">
        <f t="shared" si="3"/>
        <v>K03000GXZ23</v>
      </c>
      <c r="T7" s="22" t="str">
        <f t="shared" si="4"/>
        <v>陈敏华</v>
      </c>
      <c r="U7" s="22" t="str">
        <f t="shared" si="5"/>
        <v/>
      </c>
      <c r="V7" s="22" t="str">
        <f t="shared" si="6"/>
        <v>STA MARIA ANTONIO II</v>
      </c>
      <c r="W7" s="22" t="str">
        <f t="shared" si="7"/>
        <v>STA MARIA ANTONIO II</v>
      </c>
      <c r="X7" s="22" t="str">
        <f t="shared" si="8"/>
        <v/>
      </c>
      <c r="Y7" s="22">
        <f t="shared" si="9"/>
        <v>20</v>
      </c>
      <c r="Z7" s="22">
        <f t="shared" si="10"/>
        <v>20</v>
      </c>
      <c r="AA7" s="22" t="str">
        <f t="shared" si="0"/>
        <v/>
      </c>
      <c r="AB7" s="22">
        <f>COUNTIF($G$2:G7,G7)</f>
        <v>1</v>
      </c>
      <c r="AC7" s="22" t="str">
        <f t="shared" si="11"/>
        <v>K03</v>
      </c>
      <c r="AD7" s="22" t="str">
        <f>VLOOKUP(D7,'2-班级信息'!A:AI,35,0)</f>
        <v>周五下午</v>
      </c>
      <c r="AE7" s="22" t="str">
        <f>VLOOKUP(D7,'2-班级信息'!A:AL,12,0)</f>
        <v>1.5小时</v>
      </c>
      <c r="AF7" s="22" t="str">
        <f t="shared" si="1"/>
        <v>幼儿班</v>
      </c>
      <c r="AG7" s="22" t="str">
        <f t="shared" si="12"/>
        <v>幼儿班</v>
      </c>
      <c r="AH7" s="22" t="s">
        <v>1473</v>
      </c>
      <c r="AI7" s="22" t="s">
        <v>1471</v>
      </c>
    </row>
    <row r="8" spans="1:35">
      <c r="A8" s="23" t="s">
        <v>1721</v>
      </c>
      <c r="B8" s="23" t="s">
        <v>452</v>
      </c>
      <c r="C8" s="23" t="s">
        <v>1721</v>
      </c>
      <c r="D8" s="23" t="s">
        <v>4172</v>
      </c>
      <c r="E8" s="23" t="s">
        <v>4155</v>
      </c>
      <c r="F8" s="23" t="s">
        <v>4157</v>
      </c>
      <c r="G8" s="23" t="s">
        <v>4024</v>
      </c>
      <c r="H8" s="23" t="s">
        <v>4025</v>
      </c>
      <c r="I8" s="23" t="s">
        <v>15</v>
      </c>
      <c r="J8" s="23" t="s">
        <v>4026</v>
      </c>
      <c r="K8" s="23">
        <v>0</v>
      </c>
      <c r="L8" s="23" t="s">
        <v>4284</v>
      </c>
      <c r="M8" s="23" t="s">
        <v>11</v>
      </c>
      <c r="N8" s="23" t="s">
        <v>1726</v>
      </c>
      <c r="O8" s="23" t="s">
        <v>11</v>
      </c>
      <c r="P8" s="23" t="s">
        <v>11</v>
      </c>
      <c r="Q8" s="22" t="str">
        <f t="shared" si="2"/>
        <v>在读</v>
      </c>
      <c r="R8" s="22" t="str">
        <f>IF(Q8="在读",IF(IFERROR(FIND("一",D8),0)&gt;0,"一对一",VLOOKUP(LEFT(D8,3),班级编码!A:H,8,0)),Q8)</f>
        <v>初中部</v>
      </c>
      <c r="S8" s="22" t="str">
        <f t="shared" si="3"/>
        <v>P6BBR6G5610</v>
      </c>
      <c r="T8" s="22" t="str">
        <f t="shared" si="4"/>
        <v>张佩</v>
      </c>
      <c r="U8" s="22" t="str">
        <f t="shared" si="5"/>
        <v>黎洁瑜</v>
      </c>
      <c r="V8" s="22" t="str">
        <f t="shared" si="6"/>
        <v>STA MARIA ANTONIO III BILLONES</v>
      </c>
      <c r="W8" s="22" t="str">
        <f t="shared" si="7"/>
        <v>STA MARIA ANTONIO III BILLONES</v>
      </c>
      <c r="X8" s="22" t="str">
        <f t="shared" si="8"/>
        <v>黎洁瑜</v>
      </c>
      <c r="Y8" s="22">
        <f t="shared" si="9"/>
        <v>30</v>
      </c>
      <c r="Z8" s="22">
        <f t="shared" si="10"/>
        <v>30</v>
      </c>
      <c r="AA8" s="22" t="str">
        <f t="shared" si="0"/>
        <v/>
      </c>
      <c r="AB8" s="22">
        <f>COUNTIF($G$2:G8,G8)</f>
        <v>1</v>
      </c>
      <c r="AC8" s="22" t="str">
        <f t="shared" si="11"/>
        <v>P6B</v>
      </c>
      <c r="AD8" s="22" t="str">
        <f>VLOOKUP(D8,'2-班级信息'!A:AI,35,0)</f>
        <v>周日下午</v>
      </c>
      <c r="AE8" s="22" t="str">
        <f>VLOOKUP(D8,'2-班级信息'!A:AL,12,0)</f>
        <v>3小时</v>
      </c>
      <c r="AF8" s="22" t="str">
        <f t="shared" si="1"/>
        <v>小学班</v>
      </c>
      <c r="AG8" s="22" t="str">
        <f t="shared" si="12"/>
        <v>小学周末白天班</v>
      </c>
      <c r="AH8" s="22" t="s">
        <v>1474</v>
      </c>
      <c r="AI8" s="22" t="s">
        <v>1471</v>
      </c>
    </row>
    <row r="9" spans="1:35">
      <c r="A9" s="23" t="s">
        <v>1721</v>
      </c>
      <c r="B9" s="23" t="s">
        <v>452</v>
      </c>
      <c r="C9" s="23" t="s">
        <v>1721</v>
      </c>
      <c r="D9" s="23" t="s">
        <v>4148</v>
      </c>
      <c r="E9" s="23" t="s">
        <v>4150</v>
      </c>
      <c r="F9" s="23" t="s">
        <v>4149</v>
      </c>
      <c r="G9" s="23" t="s">
        <v>4021</v>
      </c>
      <c r="H9" s="23" t="s">
        <v>4022</v>
      </c>
      <c r="I9" s="23" t="s">
        <v>15</v>
      </c>
      <c r="J9" s="23" t="s">
        <v>4023</v>
      </c>
      <c r="K9" s="23">
        <v>0</v>
      </c>
      <c r="L9" s="23" t="s">
        <v>4285</v>
      </c>
      <c r="M9" s="23" t="s">
        <v>11</v>
      </c>
      <c r="N9" s="23" t="s">
        <v>1726</v>
      </c>
      <c r="O9" s="23" t="s">
        <v>11</v>
      </c>
      <c r="P9" s="23" t="s">
        <v>11</v>
      </c>
      <c r="Q9" s="22" t="str">
        <f t="shared" si="2"/>
        <v>在读</v>
      </c>
      <c r="R9" s="22" t="str">
        <f>IF(Q9="在读",IF(IFERROR(FIND("一",D9),0)&gt;0,"一对一",VLOOKUP(LEFT(D9,3),班级编码!A:H,8,0)),Q9)</f>
        <v>初中部</v>
      </c>
      <c r="S9" s="22" t="str">
        <f t="shared" si="3"/>
        <v>J1BSR4G6711</v>
      </c>
      <c r="T9" s="22" t="str">
        <f t="shared" si="4"/>
        <v>张佩</v>
      </c>
      <c r="U9" s="22" t="str">
        <f t="shared" si="5"/>
        <v>覃爱怡</v>
      </c>
      <c r="V9" s="22" t="str">
        <f t="shared" si="6"/>
        <v xml:space="preserve">STA MARIA </v>
      </c>
      <c r="W9" s="22" t="str">
        <f t="shared" si="7"/>
        <v>覃爱怡</v>
      </c>
      <c r="X9" s="22" t="str">
        <f t="shared" si="8"/>
        <v xml:space="preserve">STA MARIA </v>
      </c>
      <c r="Y9" s="22">
        <f t="shared" si="9"/>
        <v>3</v>
      </c>
      <c r="Z9" s="22">
        <f t="shared" si="10"/>
        <v>6</v>
      </c>
      <c r="AA9" s="22" t="str">
        <f t="shared" si="0"/>
        <v/>
      </c>
      <c r="AB9" s="22">
        <f>COUNTIF($G$2:G9,G9)</f>
        <v>1</v>
      </c>
      <c r="AC9" s="22" t="str">
        <f t="shared" si="11"/>
        <v>J1B</v>
      </c>
      <c r="AD9" s="22" t="str">
        <f>VLOOKUP(D9,'2-班级信息'!A:AI,35,0)</f>
        <v>周日上午</v>
      </c>
      <c r="AE9" s="22" t="str">
        <f>VLOOKUP(D9,'2-班级信息'!A:AL,12,0)</f>
        <v>3小时</v>
      </c>
      <c r="AF9" s="22" t="str">
        <f t="shared" si="1"/>
        <v>小学班</v>
      </c>
      <c r="AG9" s="22" t="str">
        <f t="shared" si="12"/>
        <v>小学周末白天班</v>
      </c>
      <c r="AH9" s="22" t="s">
        <v>1475</v>
      </c>
      <c r="AI9" s="22" t="s">
        <v>1471</v>
      </c>
    </row>
    <row r="10" spans="1:35">
      <c r="A10" s="23" t="s">
        <v>1721</v>
      </c>
      <c r="B10" s="23" t="s">
        <v>4084</v>
      </c>
      <c r="C10" s="23" t="s">
        <v>1721</v>
      </c>
      <c r="D10" s="23" t="s">
        <v>4083</v>
      </c>
      <c r="E10" s="23" t="s">
        <v>11</v>
      </c>
      <c r="F10" s="23" t="s">
        <v>4085</v>
      </c>
      <c r="G10" s="23" t="s">
        <v>4014</v>
      </c>
      <c r="H10" s="23" t="s">
        <v>4015</v>
      </c>
      <c r="I10" s="23" t="s">
        <v>18</v>
      </c>
      <c r="J10" s="23" t="s">
        <v>4016</v>
      </c>
      <c r="K10" s="23">
        <v>0</v>
      </c>
      <c r="L10" s="23" t="s">
        <v>4286</v>
      </c>
      <c r="M10" s="23" t="s">
        <v>11</v>
      </c>
      <c r="N10" s="23" t="s">
        <v>1786</v>
      </c>
      <c r="O10" s="23" t="s">
        <v>11</v>
      </c>
      <c r="P10" s="23" t="s">
        <v>11</v>
      </c>
      <c r="Q10" s="22" t="str">
        <f t="shared" si="2"/>
        <v>停读</v>
      </c>
      <c r="R10" s="22" t="str">
        <f>IF(Q10="在读",IF(IFERROR(FIND("一",D10),0)&gt;0,"一对一",VLOOKUP(LEFT(D10,3),班级编码!A:H,8,0)),Q10)</f>
        <v>停读</v>
      </c>
      <c r="S10" s="22" t="str">
        <f t="shared" si="3"/>
        <v>停读</v>
      </c>
      <c r="T10" s="22" t="str">
        <f t="shared" si="4"/>
        <v>陈欢</v>
      </c>
      <c r="U10" s="22" t="str">
        <f t="shared" si="5"/>
        <v/>
      </c>
      <c r="V10" s="22" t="str">
        <f t="shared" si="6"/>
        <v/>
      </c>
      <c r="W10" s="22" t="str">
        <f t="shared" si="7"/>
        <v/>
      </c>
      <c r="X10" s="22" t="str">
        <f t="shared" si="8"/>
        <v/>
      </c>
      <c r="Y10" s="22">
        <f t="shared" si="9"/>
        <v>0</v>
      </c>
      <c r="Z10" s="22">
        <f t="shared" si="10"/>
        <v>0</v>
      </c>
      <c r="AA10" s="22" t="str">
        <f t="shared" si="0"/>
        <v/>
      </c>
      <c r="AB10" s="22">
        <f>COUNTIF($G$2:G10,G10)</f>
        <v>1</v>
      </c>
      <c r="AC10" s="22" t="str">
        <f t="shared" si="11"/>
        <v>停读</v>
      </c>
      <c r="AD10" s="22" t="str">
        <f>VLOOKUP(D10,'2-班级信息'!A:AI,35,0)</f>
        <v/>
      </c>
      <c r="AE10" s="22" t="str">
        <f>VLOOKUP(D10,'2-班级信息'!A:AL,12,0)</f>
        <v/>
      </c>
      <c r="AF10" s="22" t="str">
        <f t="shared" si="1"/>
        <v>中学班</v>
      </c>
      <c r="AG10" s="22" t="str">
        <f t="shared" si="12"/>
        <v>中学班</v>
      </c>
      <c r="AH10" s="22" t="s">
        <v>1476</v>
      </c>
      <c r="AI10" s="22" t="s">
        <v>1471</v>
      </c>
    </row>
    <row r="11" spans="1:35">
      <c r="A11" s="23" t="s">
        <v>1721</v>
      </c>
      <c r="B11" s="23" t="s">
        <v>452</v>
      </c>
      <c r="C11" s="23" t="s">
        <v>1721</v>
      </c>
      <c r="D11" s="23" t="s">
        <v>4175</v>
      </c>
      <c r="E11" s="23" t="s">
        <v>4150</v>
      </c>
      <c r="F11" s="23" t="s">
        <v>4152</v>
      </c>
      <c r="G11" s="23" t="s">
        <v>3998</v>
      </c>
      <c r="H11" s="23" t="s">
        <v>3999</v>
      </c>
      <c r="I11" s="23" t="s">
        <v>14</v>
      </c>
      <c r="J11" s="23" t="s">
        <v>4000</v>
      </c>
      <c r="K11" s="23">
        <v>0</v>
      </c>
      <c r="L11" s="23" t="s">
        <v>4287</v>
      </c>
      <c r="M11" s="23" t="s">
        <v>11</v>
      </c>
      <c r="N11" s="23" t="s">
        <v>1726</v>
      </c>
      <c r="O11" s="23" t="s">
        <v>11</v>
      </c>
      <c r="P11" s="23" t="s">
        <v>11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小高部</v>
      </c>
      <c r="S11" s="22" t="str">
        <f t="shared" si="3"/>
        <v>P3BF06G3413</v>
      </c>
      <c r="T11" s="22" t="str">
        <f t="shared" si="4"/>
        <v>萧泽秀</v>
      </c>
      <c r="U11" s="22" t="str">
        <f t="shared" si="5"/>
        <v>赖情佳</v>
      </c>
      <c r="V11" s="22" t="str">
        <f t="shared" si="6"/>
        <v xml:space="preserve">STA MARIA </v>
      </c>
      <c r="W11" s="22" t="str">
        <f t="shared" si="7"/>
        <v>赖情佳</v>
      </c>
      <c r="X11" s="22" t="str">
        <f t="shared" si="8"/>
        <v xml:space="preserve">STA MARIA </v>
      </c>
      <c r="Y11" s="22">
        <f t="shared" si="9"/>
        <v>3</v>
      </c>
      <c r="Z11" s="22">
        <f t="shared" si="10"/>
        <v>6</v>
      </c>
      <c r="AA11" s="22" t="str">
        <f t="shared" si="0"/>
        <v/>
      </c>
      <c r="AB11" s="22">
        <f>COUNTIF($G$2:G11,G11)</f>
        <v>1</v>
      </c>
      <c r="AC11" s="22" t="str">
        <f t="shared" si="11"/>
        <v>P3B</v>
      </c>
      <c r="AD11" s="22" t="str">
        <f>VLOOKUP(D11,'2-班级信息'!A:AI,35,0)</f>
        <v>周日上午</v>
      </c>
      <c r="AE11" s="22" t="str">
        <f>VLOOKUP(D11,'2-班级信息'!A:AL,12,0)</f>
        <v>3小时</v>
      </c>
      <c r="AF11" s="22" t="str">
        <f t="shared" si="1"/>
        <v>小学班</v>
      </c>
      <c r="AG11" s="22" t="str">
        <f t="shared" si="12"/>
        <v>小学周末白天班</v>
      </c>
      <c r="AH11" s="22" t="s">
        <v>1477</v>
      </c>
      <c r="AI11" s="22" t="s">
        <v>1478</v>
      </c>
    </row>
    <row r="12" spans="1:35">
      <c r="A12" s="23" t="s">
        <v>1721</v>
      </c>
      <c r="B12" s="23" t="s">
        <v>4084</v>
      </c>
      <c r="C12" s="23" t="s">
        <v>1721</v>
      </c>
      <c r="D12" s="23" t="s">
        <v>4083</v>
      </c>
      <c r="E12" s="23" t="s">
        <v>11</v>
      </c>
      <c r="F12" s="23" t="s">
        <v>4085</v>
      </c>
      <c r="G12" s="23" t="s">
        <v>3974</v>
      </c>
      <c r="H12" s="23" t="s">
        <v>3975</v>
      </c>
      <c r="I12" s="23" t="s">
        <v>17</v>
      </c>
      <c r="J12" s="23" t="s">
        <v>3976</v>
      </c>
      <c r="K12" s="23">
        <v>0</v>
      </c>
      <c r="L12" s="23" t="s">
        <v>4288</v>
      </c>
      <c r="M12" s="23" t="s">
        <v>11</v>
      </c>
      <c r="N12" s="23" t="s">
        <v>3977</v>
      </c>
      <c r="O12" s="23" t="s">
        <v>11</v>
      </c>
      <c r="P12" s="23" t="s">
        <v>11</v>
      </c>
      <c r="Q12" s="22" t="str">
        <f t="shared" si="2"/>
        <v>停读</v>
      </c>
      <c r="R12" s="22" t="str">
        <f>IF(Q12="在读",IF(IFERROR(FIND("一",D12),0)&gt;0,"一对一",VLOOKUP(LEFT(D12,3),班级编码!A:H,8,0)),Q12)</f>
        <v>停读</v>
      </c>
      <c r="S12" s="22" t="str">
        <f t="shared" si="3"/>
        <v>停读</v>
      </c>
      <c r="T12" s="22" t="str">
        <f t="shared" si="4"/>
        <v>陈欢</v>
      </c>
      <c r="U12" s="22" t="str">
        <f t="shared" si="5"/>
        <v/>
      </c>
      <c r="V12" s="22" t="str">
        <f t="shared" si="6"/>
        <v/>
      </c>
      <c r="W12" s="22" t="str">
        <f t="shared" si="7"/>
        <v/>
      </c>
      <c r="X12" s="22" t="str">
        <f t="shared" si="8"/>
        <v/>
      </c>
      <c r="Y12" s="22">
        <f t="shared" si="9"/>
        <v>0</v>
      </c>
      <c r="Z12" s="22">
        <f t="shared" si="10"/>
        <v>0</v>
      </c>
      <c r="AA12" s="22" t="str">
        <f t="shared" si="0"/>
        <v/>
      </c>
      <c r="AB12" s="22">
        <f>COUNTIF($G$2:G12,G12)</f>
        <v>1</v>
      </c>
      <c r="AC12" s="22" t="str">
        <f t="shared" si="11"/>
        <v>停读</v>
      </c>
      <c r="AD12" s="22" t="str">
        <f>VLOOKUP(D12,'2-班级信息'!A:AI,35,0)</f>
        <v/>
      </c>
      <c r="AE12" s="22" t="str">
        <f>VLOOKUP(D12,'2-班级信息'!A:AL,12,0)</f>
        <v/>
      </c>
      <c r="AF12" s="22" t="str">
        <f t="shared" si="1"/>
        <v>中学班</v>
      </c>
      <c r="AG12" s="22" t="str">
        <f t="shared" si="12"/>
        <v>中学班</v>
      </c>
      <c r="AH12" s="22" t="s">
        <v>1479</v>
      </c>
      <c r="AI12" s="22" t="s">
        <v>1478</v>
      </c>
    </row>
    <row r="13" spans="1:35">
      <c r="A13" s="23" t="s">
        <v>1721</v>
      </c>
      <c r="B13" s="23" t="s">
        <v>4289</v>
      </c>
      <c r="C13" s="23" t="s">
        <v>1721</v>
      </c>
      <c r="D13" s="23" t="s">
        <v>4144</v>
      </c>
      <c r="E13" s="23" t="s">
        <v>4146</v>
      </c>
      <c r="F13" s="23" t="s">
        <v>4145</v>
      </c>
      <c r="G13" s="23" t="s">
        <v>3966</v>
      </c>
      <c r="H13" s="23" t="s">
        <v>3967</v>
      </c>
      <c r="I13" s="23" t="s">
        <v>2848</v>
      </c>
      <c r="J13" s="23" t="s">
        <v>3968</v>
      </c>
      <c r="K13" s="23">
        <v>0</v>
      </c>
      <c r="L13" s="23" t="s">
        <v>4290</v>
      </c>
      <c r="M13" s="23" t="s">
        <v>11</v>
      </c>
      <c r="N13" s="23" t="s">
        <v>1935</v>
      </c>
      <c r="O13" s="23" t="s">
        <v>11</v>
      </c>
      <c r="P13" s="23" t="s">
        <v>11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一对一</v>
      </c>
      <c r="S13" s="22" t="str">
        <f t="shared" si="3"/>
        <v>J3B一对二40</v>
      </c>
      <c r="T13" s="22" t="str">
        <f t="shared" si="4"/>
        <v>黎洁瑜</v>
      </c>
      <c r="U13" s="22" t="str">
        <f t="shared" si="5"/>
        <v/>
      </c>
      <c r="V13" s="22" t="str">
        <f t="shared" si="6"/>
        <v>YoYO</v>
      </c>
      <c r="W13" s="22" t="str">
        <f t="shared" si="7"/>
        <v>YoYO</v>
      </c>
      <c r="X13" s="22" t="str">
        <f t="shared" si="8"/>
        <v/>
      </c>
      <c r="Y13" s="22">
        <f t="shared" si="9"/>
        <v>4</v>
      </c>
      <c r="Z13" s="22">
        <f t="shared" si="10"/>
        <v>4</v>
      </c>
      <c r="AA13" s="22" t="str">
        <f t="shared" si="0"/>
        <v/>
      </c>
      <c r="AB13" s="22">
        <f>COUNTIF($G$2:G13,G13)</f>
        <v>1</v>
      </c>
      <c r="AC13" s="22" t="str">
        <f t="shared" si="11"/>
        <v>一对一</v>
      </c>
      <c r="AD13" s="22" t="str">
        <f>VLOOKUP(D13,'2-班级信息'!A:AI,35,0)</f>
        <v>一对一</v>
      </c>
      <c r="AE13" s="22" t="str">
        <f>VLOOKUP(D13,'2-班级信息'!A:AL,12,0)</f>
        <v>2小时</v>
      </c>
      <c r="AF13" s="22" t="str">
        <f t="shared" si="1"/>
        <v>一对一</v>
      </c>
      <c r="AG13" s="22" t="str">
        <f t="shared" si="12"/>
        <v>一对一</v>
      </c>
      <c r="AH13" s="22" t="s">
        <v>1480</v>
      </c>
      <c r="AI13" s="22" t="s">
        <v>1478</v>
      </c>
    </row>
    <row r="14" spans="1:35">
      <c r="A14" s="23" t="s">
        <v>1721</v>
      </c>
      <c r="B14" s="23" t="s">
        <v>452</v>
      </c>
      <c r="C14" s="23" t="s">
        <v>1721</v>
      </c>
      <c r="D14" s="23" t="s">
        <v>4179</v>
      </c>
      <c r="E14" s="23" t="s">
        <v>4150</v>
      </c>
      <c r="F14" s="23" t="s">
        <v>4180</v>
      </c>
      <c r="G14" s="23" t="s">
        <v>3962</v>
      </c>
      <c r="H14" s="23" t="s">
        <v>3963</v>
      </c>
      <c r="I14" s="23" t="s">
        <v>1669</v>
      </c>
      <c r="J14" s="23" t="s">
        <v>3964</v>
      </c>
      <c r="K14" s="23">
        <v>0</v>
      </c>
      <c r="L14" s="23" t="s">
        <v>4291</v>
      </c>
      <c r="M14" s="23" t="s">
        <v>11</v>
      </c>
      <c r="N14" s="23" t="s">
        <v>3965</v>
      </c>
      <c r="O14" s="23" t="s">
        <v>11</v>
      </c>
      <c r="P14" s="23" t="s">
        <v>11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小初部</v>
      </c>
      <c r="S14" s="22" t="str">
        <f t="shared" si="3"/>
        <v>P03F02G1202</v>
      </c>
      <c r="T14" s="22" t="str">
        <f t="shared" si="4"/>
        <v>王玲</v>
      </c>
      <c r="U14" s="22" t="str">
        <f t="shared" si="5"/>
        <v>赖情佳</v>
      </c>
      <c r="V14" s="22" t="str">
        <f t="shared" si="6"/>
        <v xml:space="preserve">STA MARIA </v>
      </c>
      <c r="W14" s="22" t="str">
        <f t="shared" si="7"/>
        <v>赖情佳</v>
      </c>
      <c r="X14" s="22" t="str">
        <f t="shared" si="8"/>
        <v xml:space="preserve">STA MARIA </v>
      </c>
      <c r="Y14" s="22">
        <f t="shared" si="9"/>
        <v>3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P03</v>
      </c>
      <c r="AD14" s="22" t="str">
        <f>VLOOKUP(D14,'2-班级信息'!A:AI,35,0)</f>
        <v>周日上午</v>
      </c>
      <c r="AE14" s="22" t="str">
        <f>VLOOKUP(D14,'2-班级信息'!A:AL,12,0)</f>
        <v>3小时</v>
      </c>
      <c r="AF14" s="22" t="str">
        <f t="shared" si="1"/>
        <v>幼儿班</v>
      </c>
      <c r="AG14" s="22" t="str">
        <f t="shared" si="12"/>
        <v>幼儿班</v>
      </c>
      <c r="AH14" s="22" t="s">
        <v>1481</v>
      </c>
      <c r="AI14" s="22" t="s">
        <v>1478</v>
      </c>
    </row>
    <row r="15" spans="1:35">
      <c r="A15" s="23" t="s">
        <v>1721</v>
      </c>
      <c r="B15" s="23" t="s">
        <v>459</v>
      </c>
      <c r="C15" s="23" t="s">
        <v>1721</v>
      </c>
      <c r="D15" s="23" t="s">
        <v>4086</v>
      </c>
      <c r="E15" s="23" t="s">
        <v>4089</v>
      </c>
      <c r="F15" s="23" t="s">
        <v>4087</v>
      </c>
      <c r="G15" s="23" t="s">
        <v>3959</v>
      </c>
      <c r="H15" s="23" t="s">
        <v>3960</v>
      </c>
      <c r="I15" s="23" t="s">
        <v>1669</v>
      </c>
      <c r="J15" s="23" t="s">
        <v>3961</v>
      </c>
      <c r="K15" s="23">
        <v>0</v>
      </c>
      <c r="L15" s="23" t="s">
        <v>4292</v>
      </c>
      <c r="M15" s="23" t="s">
        <v>11</v>
      </c>
      <c r="N15" s="23" t="s">
        <v>1742</v>
      </c>
      <c r="O15" s="23" t="s">
        <v>11</v>
      </c>
      <c r="P15" s="23" t="s">
        <v>11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幼儿部</v>
      </c>
      <c r="S15" s="22" t="str">
        <f t="shared" si="3"/>
        <v>K03000GXZ23</v>
      </c>
      <c r="T15" s="22" t="str">
        <f t="shared" si="4"/>
        <v>陈敏华</v>
      </c>
      <c r="U15" s="22" t="str">
        <f t="shared" si="5"/>
        <v/>
      </c>
      <c r="V15" s="22" t="str">
        <f t="shared" si="6"/>
        <v>STA MARIA ANTONIO II</v>
      </c>
      <c r="W15" s="22" t="str">
        <f t="shared" si="7"/>
        <v>STA MARIA ANTONIO II</v>
      </c>
      <c r="X15" s="22" t="str">
        <f t="shared" si="8"/>
        <v/>
      </c>
      <c r="Y15" s="22">
        <f t="shared" si="9"/>
        <v>20</v>
      </c>
      <c r="Z15" s="22">
        <f t="shared" si="10"/>
        <v>20</v>
      </c>
      <c r="AA15" s="22" t="str">
        <f t="shared" si="0"/>
        <v/>
      </c>
      <c r="AB15" s="22">
        <f>COUNTIF($G$2:G15,G15)</f>
        <v>1</v>
      </c>
      <c r="AC15" s="22" t="str">
        <f t="shared" si="11"/>
        <v>K03</v>
      </c>
      <c r="AD15" s="22" t="str">
        <f>VLOOKUP(D15,'2-班级信息'!A:AI,35,0)</f>
        <v>周五下午</v>
      </c>
      <c r="AE15" s="22" t="str">
        <f>VLOOKUP(D15,'2-班级信息'!A:AL,12,0)</f>
        <v>1.5小时</v>
      </c>
      <c r="AF15" s="22" t="str">
        <f t="shared" si="1"/>
        <v>幼儿班</v>
      </c>
      <c r="AG15" s="22" t="str">
        <f t="shared" si="12"/>
        <v>幼儿班</v>
      </c>
      <c r="AH15" s="22" t="s">
        <v>1482</v>
      </c>
      <c r="AI15" s="22" t="s">
        <v>1478</v>
      </c>
    </row>
    <row r="16" spans="1:35">
      <c r="A16" s="23" t="s">
        <v>1721</v>
      </c>
      <c r="B16" s="23" t="s">
        <v>452</v>
      </c>
      <c r="C16" s="23" t="s">
        <v>1721</v>
      </c>
      <c r="D16" s="23" t="s">
        <v>4173</v>
      </c>
      <c r="E16" s="23" t="s">
        <v>4155</v>
      </c>
      <c r="F16" s="23" t="s">
        <v>4174</v>
      </c>
      <c r="G16" s="23" t="s">
        <v>3956</v>
      </c>
      <c r="H16" s="23" t="s">
        <v>3957</v>
      </c>
      <c r="I16" s="23" t="s">
        <v>10</v>
      </c>
      <c r="J16" s="23" t="s">
        <v>3958</v>
      </c>
      <c r="K16" s="23">
        <v>0</v>
      </c>
      <c r="L16" s="23" t="s">
        <v>4293</v>
      </c>
      <c r="M16" s="23" t="s">
        <v>11</v>
      </c>
      <c r="N16" s="23" t="s">
        <v>2595</v>
      </c>
      <c r="O16" s="23" t="s">
        <v>11</v>
      </c>
      <c r="P16" s="23" t="s">
        <v>11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小高部</v>
      </c>
      <c r="S16" s="22" t="str">
        <f t="shared" si="3"/>
        <v>P2BF03G2327</v>
      </c>
      <c r="T16" s="22" t="str">
        <f t="shared" si="4"/>
        <v>黎洁瑜</v>
      </c>
      <c r="U16" s="22" t="str">
        <f t="shared" si="5"/>
        <v>赖情佳</v>
      </c>
      <c r="V16" s="22" t="str">
        <f t="shared" si="6"/>
        <v>STA MARIA ANTONIO III BILLONES</v>
      </c>
      <c r="W16" s="22" t="str">
        <f t="shared" si="7"/>
        <v>STA MARIA ANTONIO III BILLONES</v>
      </c>
      <c r="X16" s="22" t="str">
        <f t="shared" si="8"/>
        <v>赖情佳</v>
      </c>
      <c r="Y16" s="22">
        <f t="shared" si="9"/>
        <v>30</v>
      </c>
      <c r="Z16" s="22">
        <f t="shared" si="10"/>
        <v>30</v>
      </c>
      <c r="AA16" s="22" t="str">
        <f t="shared" si="0"/>
        <v/>
      </c>
      <c r="AB16" s="22">
        <f>COUNTIF($G$2:G16,G16)</f>
        <v>1</v>
      </c>
      <c r="AC16" s="22" t="str">
        <f t="shared" si="11"/>
        <v>P2B</v>
      </c>
      <c r="AD16" s="22" t="str">
        <f>VLOOKUP(D16,'2-班级信息'!A:AI,35,0)</f>
        <v>周日下午</v>
      </c>
      <c r="AE16" s="22" t="str">
        <f>VLOOKUP(D16,'2-班级信息'!A:AL,12,0)</f>
        <v>3小时</v>
      </c>
      <c r="AF16" s="22" t="str">
        <f t="shared" si="1"/>
        <v>小学班</v>
      </c>
      <c r="AG16" s="22" t="str">
        <f t="shared" si="12"/>
        <v>小学周末白天班</v>
      </c>
      <c r="AH16" s="22" t="s">
        <v>1483</v>
      </c>
      <c r="AI16" s="22" t="s">
        <v>1478</v>
      </c>
    </row>
    <row r="17" spans="1:35">
      <c r="A17" s="23" t="s">
        <v>1721</v>
      </c>
      <c r="B17" s="23" t="s">
        <v>452</v>
      </c>
      <c r="C17" s="23" t="s">
        <v>1721</v>
      </c>
      <c r="D17" s="23" t="s">
        <v>4175</v>
      </c>
      <c r="E17" s="23" t="s">
        <v>4150</v>
      </c>
      <c r="F17" s="23" t="s">
        <v>4152</v>
      </c>
      <c r="G17" s="23" t="s">
        <v>3949</v>
      </c>
      <c r="H17" s="23" t="s">
        <v>3950</v>
      </c>
      <c r="I17" s="23" t="s">
        <v>12</v>
      </c>
      <c r="J17" s="23" t="s">
        <v>3951</v>
      </c>
      <c r="K17" s="23">
        <v>0</v>
      </c>
      <c r="L17" s="23" t="s">
        <v>4294</v>
      </c>
      <c r="M17" s="23" t="s">
        <v>11</v>
      </c>
      <c r="N17" s="23" t="s">
        <v>2578</v>
      </c>
      <c r="O17" s="23" t="s">
        <v>11</v>
      </c>
      <c r="P17" s="23" t="s">
        <v>11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小高部</v>
      </c>
      <c r="S17" s="22" t="str">
        <f t="shared" si="3"/>
        <v>P3BF06G3413</v>
      </c>
      <c r="T17" s="22" t="str">
        <f t="shared" si="4"/>
        <v>萧泽秀</v>
      </c>
      <c r="U17" s="22" t="str">
        <f t="shared" si="5"/>
        <v>赖情佳</v>
      </c>
      <c r="V17" s="22" t="str">
        <f t="shared" si="6"/>
        <v xml:space="preserve">STA MARIA </v>
      </c>
      <c r="W17" s="22" t="str">
        <f t="shared" si="7"/>
        <v>赖情佳</v>
      </c>
      <c r="X17" s="22" t="str">
        <f t="shared" si="8"/>
        <v xml:space="preserve">STA MARIA </v>
      </c>
      <c r="Y17" s="22">
        <f t="shared" si="9"/>
        <v>3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P3B</v>
      </c>
      <c r="AD17" s="22" t="str">
        <f>VLOOKUP(D17,'2-班级信息'!A:AI,35,0)</f>
        <v>周日上午</v>
      </c>
      <c r="AE17" s="22" t="str">
        <f>VLOOKUP(D17,'2-班级信息'!A:AL,12,0)</f>
        <v>3小时</v>
      </c>
      <c r="AF17" s="22" t="str">
        <f t="shared" si="1"/>
        <v>小学班</v>
      </c>
      <c r="AG17" s="22" t="str">
        <f t="shared" si="12"/>
        <v>小学周末白天班</v>
      </c>
      <c r="AH17" s="22" t="s">
        <v>1484</v>
      </c>
      <c r="AI17" s="22" t="s">
        <v>1478</v>
      </c>
    </row>
    <row r="18" spans="1:35">
      <c r="A18" s="23" t="s">
        <v>1721</v>
      </c>
      <c r="B18" s="23" t="s">
        <v>4084</v>
      </c>
      <c r="C18" s="23" t="s">
        <v>1721</v>
      </c>
      <c r="D18" s="23" t="s">
        <v>4083</v>
      </c>
      <c r="E18" s="23" t="s">
        <v>11</v>
      </c>
      <c r="F18" s="23" t="s">
        <v>4085</v>
      </c>
      <c r="G18" s="23" t="s">
        <v>3942</v>
      </c>
      <c r="H18" s="23" t="s">
        <v>3943</v>
      </c>
      <c r="I18" s="23" t="s">
        <v>15</v>
      </c>
      <c r="J18" s="23" t="s">
        <v>3944</v>
      </c>
      <c r="K18" s="23">
        <v>0</v>
      </c>
      <c r="L18" s="23" t="s">
        <v>4295</v>
      </c>
      <c r="M18" s="23" t="s">
        <v>11</v>
      </c>
      <c r="N18" s="23" t="s">
        <v>2508</v>
      </c>
      <c r="O18" s="23" t="s">
        <v>11</v>
      </c>
      <c r="P18" s="23" t="s">
        <v>11</v>
      </c>
      <c r="Q18" s="22" t="str">
        <f t="shared" si="2"/>
        <v>停读</v>
      </c>
      <c r="R18" s="22" t="str">
        <f>IF(Q18="在读",IF(IFERROR(FIND("一",D18),0)&gt;0,"一对一",VLOOKUP(LEFT(D18,3),班级编码!A:H,8,0)),Q18)</f>
        <v>停读</v>
      </c>
      <c r="S18" s="22" t="str">
        <f t="shared" si="3"/>
        <v>停读</v>
      </c>
      <c r="T18" s="22" t="str">
        <f t="shared" si="4"/>
        <v>陈欢</v>
      </c>
      <c r="U18" s="22" t="str">
        <f t="shared" si="5"/>
        <v/>
      </c>
      <c r="V18" s="22" t="str">
        <f t="shared" si="6"/>
        <v/>
      </c>
      <c r="W18" s="22" t="str">
        <f t="shared" si="7"/>
        <v/>
      </c>
      <c r="X18" s="22" t="str">
        <f t="shared" si="8"/>
        <v/>
      </c>
      <c r="Y18" s="22">
        <f t="shared" si="9"/>
        <v>0</v>
      </c>
      <c r="Z18" s="22">
        <f t="shared" si="10"/>
        <v>0</v>
      </c>
      <c r="AA18" s="22" t="str">
        <f t="shared" si="0"/>
        <v/>
      </c>
      <c r="AB18" s="22">
        <f>COUNTIF($G$2:G18,G18)</f>
        <v>1</v>
      </c>
      <c r="AC18" s="22" t="str">
        <f t="shared" si="11"/>
        <v>停读</v>
      </c>
      <c r="AD18" s="22" t="str">
        <f>VLOOKUP(D18,'2-班级信息'!A:AI,35,0)</f>
        <v/>
      </c>
      <c r="AE18" s="22" t="str">
        <f>VLOOKUP(D18,'2-班级信息'!A:AL,12,0)</f>
        <v/>
      </c>
      <c r="AF18" s="22" t="str">
        <f t="shared" si="1"/>
        <v>小学班</v>
      </c>
      <c r="AG18" s="22" t="str">
        <f t="shared" si="12"/>
        <v>小学平时班</v>
      </c>
    </row>
    <row r="19" spans="1:35">
      <c r="A19" s="23" t="s">
        <v>1721</v>
      </c>
      <c r="B19" s="23" t="s">
        <v>452</v>
      </c>
      <c r="C19" s="23" t="s">
        <v>1721</v>
      </c>
      <c r="D19" s="23" t="s">
        <v>4156</v>
      </c>
      <c r="E19" s="23" t="s">
        <v>4132</v>
      </c>
      <c r="F19" s="23" t="s">
        <v>4157</v>
      </c>
      <c r="G19" s="23" t="s">
        <v>3933</v>
      </c>
      <c r="H19" s="23" t="s">
        <v>3934</v>
      </c>
      <c r="I19" s="23" t="s">
        <v>15</v>
      </c>
      <c r="J19" s="23" t="s">
        <v>3935</v>
      </c>
      <c r="K19" s="23">
        <v>0</v>
      </c>
      <c r="L19" s="23" t="s">
        <v>5354</v>
      </c>
      <c r="M19" s="23" t="s">
        <v>11</v>
      </c>
      <c r="N19" s="23" t="s">
        <v>1778</v>
      </c>
      <c r="O19" s="23" t="s">
        <v>11</v>
      </c>
      <c r="P19" s="23" t="s">
        <v>11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初中部</v>
      </c>
      <c r="S19" s="22" t="str">
        <f t="shared" si="3"/>
        <v>J1BSR4G6712</v>
      </c>
      <c r="T19" s="22" t="str">
        <f t="shared" si="4"/>
        <v>张佩</v>
      </c>
      <c r="U19" s="22" t="str">
        <f t="shared" si="5"/>
        <v>黎洁瑜</v>
      </c>
      <c r="V19" s="22" t="str">
        <f t="shared" si="6"/>
        <v>STA MARIA ANTONIO III BILLONES</v>
      </c>
      <c r="W19" s="22" t="str">
        <f t="shared" si="7"/>
        <v>STA MARIA ANTONIO III BILLONES</v>
      </c>
      <c r="X19" s="22" t="str">
        <f t="shared" si="8"/>
        <v>黎洁瑜</v>
      </c>
      <c r="Y19" s="22">
        <f t="shared" si="9"/>
        <v>30</v>
      </c>
      <c r="Z19" s="22">
        <f t="shared" si="10"/>
        <v>30</v>
      </c>
      <c r="AA19" s="22" t="str">
        <f t="shared" si="0"/>
        <v/>
      </c>
      <c r="AB19" s="22">
        <f>COUNTIF($G$2:G19,G19)</f>
        <v>1</v>
      </c>
      <c r="AC19" s="22" t="str">
        <f t="shared" si="11"/>
        <v>J1B</v>
      </c>
      <c r="AD19" s="22" t="str">
        <f>VLOOKUP(D19,'2-班级信息'!A:AI,35,0)</f>
        <v>周六上午</v>
      </c>
      <c r="AE19" s="22" t="str">
        <f>VLOOKUP(D19,'2-班级信息'!A:AL,12,0)</f>
        <v>3小时</v>
      </c>
      <c r="AF19" s="22" t="str">
        <f t="shared" si="1"/>
        <v>小学班</v>
      </c>
      <c r="AG19" s="22" t="str">
        <f t="shared" si="12"/>
        <v>小学周末白天班</v>
      </c>
    </row>
    <row r="20" spans="1:35">
      <c r="A20" s="23" t="s">
        <v>1721</v>
      </c>
      <c r="B20" s="23" t="s">
        <v>452</v>
      </c>
      <c r="C20" s="23" t="s">
        <v>1721</v>
      </c>
      <c r="D20" s="23" t="s">
        <v>5338</v>
      </c>
      <c r="E20" s="23" t="s">
        <v>4073</v>
      </c>
      <c r="F20" s="23" t="s">
        <v>5339</v>
      </c>
      <c r="G20" s="23" t="s">
        <v>3926</v>
      </c>
      <c r="H20" s="23" t="s">
        <v>3927</v>
      </c>
      <c r="I20" s="23" t="s">
        <v>12</v>
      </c>
      <c r="J20" s="23" t="s">
        <v>3928</v>
      </c>
      <c r="K20" s="23">
        <v>0</v>
      </c>
      <c r="L20" s="23" t="s">
        <v>4296</v>
      </c>
      <c r="M20" s="23" t="s">
        <v>11</v>
      </c>
      <c r="N20" s="23" t="s">
        <v>1766</v>
      </c>
      <c r="O20" s="23" t="s">
        <v>11</v>
      </c>
      <c r="P20" s="23" t="s">
        <v>11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初中部</v>
      </c>
      <c r="S20" s="22" t="str">
        <f t="shared" si="3"/>
        <v>P5BBR5G5618</v>
      </c>
      <c r="T20" s="22" t="str">
        <f t="shared" si="4"/>
        <v>易青梅</v>
      </c>
      <c r="U20" s="22" t="str">
        <f t="shared" si="5"/>
        <v>张佩</v>
      </c>
      <c r="V20" s="22" t="str">
        <f t="shared" si="6"/>
        <v>Anna Khimo</v>
      </c>
      <c r="W20" s="22" t="str">
        <f t="shared" si="7"/>
        <v>张佩</v>
      </c>
      <c r="X20" s="22" t="str">
        <f t="shared" si="8"/>
        <v>Anna Khimo</v>
      </c>
      <c r="Y20" s="22">
        <f t="shared" si="9"/>
        <v>2</v>
      </c>
      <c r="Z20" s="22">
        <f t="shared" si="10"/>
        <v>4</v>
      </c>
      <c r="AA20" s="22" t="str">
        <f t="shared" si="0"/>
        <v/>
      </c>
      <c r="AB20" s="22">
        <f>COUNTIF($G$2:G20,G20)</f>
        <v>1</v>
      </c>
      <c r="AC20" s="22" t="str">
        <f t="shared" si="11"/>
        <v>P5B</v>
      </c>
      <c r="AD20" s="22" t="str">
        <f>VLOOKUP(D20,'2-班级信息'!A:AI,35,0)</f>
        <v>周六下午</v>
      </c>
      <c r="AE20" s="22" t="str">
        <f>VLOOKUP(D20,'2-班级信息'!A:AL,12,0)</f>
        <v>3小时</v>
      </c>
      <c r="AF20" s="22" t="str">
        <f t="shared" si="1"/>
        <v>小学班</v>
      </c>
      <c r="AG20" s="22" t="str">
        <f t="shared" si="12"/>
        <v>小学周末白天班</v>
      </c>
    </row>
    <row r="21" spans="1:35">
      <c r="A21" s="23" t="s">
        <v>1721</v>
      </c>
      <c r="B21" s="23" t="s">
        <v>452</v>
      </c>
      <c r="C21" s="23" t="s">
        <v>1721</v>
      </c>
      <c r="D21" s="23" t="s">
        <v>4148</v>
      </c>
      <c r="E21" s="23" t="s">
        <v>4150</v>
      </c>
      <c r="F21" s="23" t="s">
        <v>4149</v>
      </c>
      <c r="G21" s="23" t="s">
        <v>3922</v>
      </c>
      <c r="H21" s="23" t="s">
        <v>3923</v>
      </c>
      <c r="I21" s="23" t="s">
        <v>15</v>
      </c>
      <c r="J21" s="23" t="s">
        <v>3924</v>
      </c>
      <c r="K21" s="23">
        <v>0</v>
      </c>
      <c r="L21" s="23" t="s">
        <v>4297</v>
      </c>
      <c r="M21" s="23" t="s">
        <v>11</v>
      </c>
      <c r="N21" s="23" t="s">
        <v>2189</v>
      </c>
      <c r="O21" s="23" t="s">
        <v>11</v>
      </c>
      <c r="P21" s="23" t="s">
        <v>11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初中部</v>
      </c>
      <c r="S21" s="22" t="str">
        <f t="shared" si="3"/>
        <v>J1BSR4G6711</v>
      </c>
      <c r="T21" s="22" t="str">
        <f t="shared" si="4"/>
        <v>张佩</v>
      </c>
      <c r="U21" s="22" t="str">
        <f t="shared" si="5"/>
        <v>覃爱怡</v>
      </c>
      <c r="V21" s="22" t="str">
        <f t="shared" si="6"/>
        <v xml:space="preserve">STA MARIA </v>
      </c>
      <c r="W21" s="22" t="str">
        <f t="shared" si="7"/>
        <v>覃爱怡</v>
      </c>
      <c r="X21" s="22" t="str">
        <f t="shared" si="8"/>
        <v xml:space="preserve">STA MARIA </v>
      </c>
      <c r="Y21" s="22">
        <f t="shared" si="9"/>
        <v>3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J1B</v>
      </c>
      <c r="AD21" s="22" t="str">
        <f>VLOOKUP(D21,'2-班级信息'!A:AI,35,0)</f>
        <v>周日上午</v>
      </c>
      <c r="AE21" s="22" t="str">
        <f>VLOOKUP(D21,'2-班级信息'!A:AL,12,0)</f>
        <v>3小时</v>
      </c>
      <c r="AF21" s="22" t="str">
        <f t="shared" si="1"/>
        <v>小学班</v>
      </c>
      <c r="AG21" s="22" t="str">
        <f t="shared" si="12"/>
        <v>小学周末白天班</v>
      </c>
    </row>
    <row r="22" spans="1:35">
      <c r="A22" s="23" t="s">
        <v>1721</v>
      </c>
      <c r="B22" s="23" t="s">
        <v>452</v>
      </c>
      <c r="C22" s="23" t="s">
        <v>1721</v>
      </c>
      <c r="D22" s="23" t="s">
        <v>4164</v>
      </c>
      <c r="E22" s="23" t="s">
        <v>4132</v>
      </c>
      <c r="F22" s="23" t="s">
        <v>4165</v>
      </c>
      <c r="G22" s="23" t="s">
        <v>3911</v>
      </c>
      <c r="H22" s="23" t="s">
        <v>3912</v>
      </c>
      <c r="I22" s="23" t="s">
        <v>1669</v>
      </c>
      <c r="J22" s="23" t="s">
        <v>3906</v>
      </c>
      <c r="K22" s="23">
        <v>0</v>
      </c>
      <c r="L22" s="23" t="s">
        <v>4298</v>
      </c>
      <c r="M22" s="23" t="s">
        <v>11</v>
      </c>
      <c r="N22" s="23" t="s">
        <v>2780</v>
      </c>
      <c r="O22" s="23" t="s">
        <v>11</v>
      </c>
      <c r="P22" s="23" t="s">
        <v>11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小初部</v>
      </c>
      <c r="S22" s="22" t="str">
        <f t="shared" si="3"/>
        <v>P03K56G1228</v>
      </c>
      <c r="T22" s="22" t="str">
        <f t="shared" si="4"/>
        <v>覃爱怡</v>
      </c>
      <c r="U22" s="22" t="str">
        <f t="shared" si="5"/>
        <v>易青梅</v>
      </c>
      <c r="V22" s="22" t="str">
        <f t="shared" si="6"/>
        <v>STA MARIA ANTONIO III BILLONES</v>
      </c>
      <c r="W22" s="22" t="str">
        <f t="shared" si="7"/>
        <v>STA MARIA ANTONIO III BILLONES</v>
      </c>
      <c r="X22" s="22" t="str">
        <f t="shared" si="8"/>
        <v>易青梅</v>
      </c>
      <c r="Y22" s="22">
        <f t="shared" si="9"/>
        <v>30</v>
      </c>
      <c r="Z22" s="22">
        <f t="shared" si="10"/>
        <v>30</v>
      </c>
      <c r="AA22" s="22" t="str">
        <f t="shared" si="0"/>
        <v/>
      </c>
      <c r="AB22" s="22">
        <f>COUNTIF($G$2:G22,G22)</f>
        <v>1</v>
      </c>
      <c r="AC22" s="22" t="str">
        <f t="shared" si="11"/>
        <v>P03</v>
      </c>
      <c r="AD22" s="22" t="str">
        <f>VLOOKUP(D22,'2-班级信息'!A:AI,35,0)</f>
        <v>周六上午</v>
      </c>
      <c r="AE22" s="22" t="str">
        <f>VLOOKUP(D22,'2-班级信息'!A:AL,12,0)</f>
        <v>3小时</v>
      </c>
      <c r="AF22" s="22" t="str">
        <f t="shared" si="1"/>
        <v>幼儿班</v>
      </c>
      <c r="AG22" s="22" t="str">
        <f t="shared" si="12"/>
        <v>幼儿班</v>
      </c>
    </row>
    <row r="23" spans="1:35">
      <c r="A23" s="23" t="s">
        <v>1721</v>
      </c>
      <c r="B23" s="23" t="s">
        <v>452</v>
      </c>
      <c r="C23" s="23" t="s">
        <v>1721</v>
      </c>
      <c r="D23" s="23" t="s">
        <v>4156</v>
      </c>
      <c r="E23" s="23" t="s">
        <v>4132</v>
      </c>
      <c r="F23" s="23" t="s">
        <v>4157</v>
      </c>
      <c r="G23" s="23" t="s">
        <v>3904</v>
      </c>
      <c r="H23" s="23" t="s">
        <v>3905</v>
      </c>
      <c r="I23" s="23" t="s">
        <v>15</v>
      </c>
      <c r="J23" s="23" t="s">
        <v>3906</v>
      </c>
      <c r="K23" s="23">
        <v>0</v>
      </c>
      <c r="L23" s="23" t="s">
        <v>4299</v>
      </c>
      <c r="M23" s="23" t="s">
        <v>11</v>
      </c>
      <c r="N23" s="23" t="s">
        <v>2232</v>
      </c>
      <c r="O23" s="23" t="s">
        <v>11</v>
      </c>
      <c r="P23" s="23" t="s">
        <v>11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初中部</v>
      </c>
      <c r="S23" s="22" t="str">
        <f t="shared" si="3"/>
        <v>J1BSR4G6712</v>
      </c>
      <c r="T23" s="22" t="str">
        <f t="shared" si="4"/>
        <v>张佩</v>
      </c>
      <c r="U23" s="22" t="str">
        <f t="shared" si="5"/>
        <v>黎洁瑜</v>
      </c>
      <c r="V23" s="22" t="str">
        <f t="shared" si="6"/>
        <v>STA MARIA ANTONIO III BILLONES</v>
      </c>
      <c r="W23" s="22" t="str">
        <f t="shared" si="7"/>
        <v>STA MARIA ANTONIO III BILLONES</v>
      </c>
      <c r="X23" s="22" t="str">
        <f t="shared" si="8"/>
        <v>黎洁瑜</v>
      </c>
      <c r="Y23" s="22">
        <f t="shared" si="9"/>
        <v>30</v>
      </c>
      <c r="Z23" s="22">
        <f t="shared" si="10"/>
        <v>30</v>
      </c>
      <c r="AA23" s="22" t="str">
        <f t="shared" si="0"/>
        <v/>
      </c>
      <c r="AB23" s="22">
        <f>COUNTIF($G$2:G23,G23)</f>
        <v>1</v>
      </c>
      <c r="AC23" s="22" t="str">
        <f t="shared" si="11"/>
        <v>J1B</v>
      </c>
      <c r="AD23" s="22" t="str">
        <f>VLOOKUP(D23,'2-班级信息'!A:AI,35,0)</f>
        <v>周六上午</v>
      </c>
      <c r="AE23" s="22" t="str">
        <f>VLOOKUP(D23,'2-班级信息'!A:AL,12,0)</f>
        <v>3小时</v>
      </c>
      <c r="AF23" s="22" t="str">
        <f t="shared" si="1"/>
        <v>小学班</v>
      </c>
      <c r="AG23" s="22" t="str">
        <f t="shared" si="12"/>
        <v>小学周末白天班</v>
      </c>
    </row>
    <row r="24" spans="1:35">
      <c r="A24" s="23" t="s">
        <v>1721</v>
      </c>
      <c r="B24" s="23" t="s">
        <v>4084</v>
      </c>
      <c r="C24" s="23" t="s">
        <v>1721</v>
      </c>
      <c r="D24" s="23" t="s">
        <v>4083</v>
      </c>
      <c r="E24" s="23" t="s">
        <v>11</v>
      </c>
      <c r="F24" s="23" t="s">
        <v>4085</v>
      </c>
      <c r="G24" s="23" t="s">
        <v>3893</v>
      </c>
      <c r="H24" s="23" t="s">
        <v>3894</v>
      </c>
      <c r="I24" s="23" t="s">
        <v>2848</v>
      </c>
      <c r="J24" s="23" t="s">
        <v>3895</v>
      </c>
      <c r="K24" s="23">
        <v>0</v>
      </c>
      <c r="L24" s="23" t="s">
        <v>4300</v>
      </c>
      <c r="M24" s="23" t="s">
        <v>11</v>
      </c>
      <c r="N24" s="23" t="s">
        <v>3896</v>
      </c>
      <c r="O24" s="23" t="s">
        <v>11</v>
      </c>
      <c r="P24" s="23" t="s">
        <v>11</v>
      </c>
      <c r="Q24" s="22" t="str">
        <f t="shared" si="2"/>
        <v>停读</v>
      </c>
      <c r="R24" s="22" t="str">
        <f>IF(Q24="在读",IF(IFERROR(FIND("一",D24),0)&gt;0,"一对一",VLOOKUP(LEFT(D24,3),班级编码!A:H,8,0)),Q24)</f>
        <v>停读</v>
      </c>
      <c r="S24" s="22" t="str">
        <f t="shared" si="3"/>
        <v>停读</v>
      </c>
      <c r="T24" s="22" t="str">
        <f t="shared" si="4"/>
        <v>陈欢</v>
      </c>
      <c r="U24" s="22" t="str">
        <f t="shared" si="5"/>
        <v/>
      </c>
      <c r="V24" s="22" t="str">
        <f t="shared" si="6"/>
        <v/>
      </c>
      <c r="W24" s="22" t="str">
        <f t="shared" si="7"/>
        <v/>
      </c>
      <c r="X24" s="22" t="str">
        <f t="shared" si="8"/>
        <v/>
      </c>
      <c r="Y24" s="22">
        <f t="shared" si="9"/>
        <v>0</v>
      </c>
      <c r="Z24" s="22">
        <f t="shared" si="10"/>
        <v>0</v>
      </c>
      <c r="AA24" s="22" t="str">
        <f t="shared" si="0"/>
        <v/>
      </c>
      <c r="AB24" s="22">
        <f>COUNTIF($G$2:G24,G24)</f>
        <v>1</v>
      </c>
      <c r="AC24" s="22" t="str">
        <f t="shared" si="11"/>
        <v>停读</v>
      </c>
      <c r="AD24" s="22" t="str">
        <f>VLOOKUP(D24,'2-班级信息'!A:AI,35,0)</f>
        <v/>
      </c>
      <c r="AE24" s="22" t="str">
        <f>VLOOKUP(D24,'2-班级信息'!A:AL,12,0)</f>
        <v/>
      </c>
      <c r="AF24" s="22" t="str">
        <f t="shared" si="1"/>
        <v>中学班</v>
      </c>
      <c r="AG24" s="22" t="str">
        <f t="shared" si="12"/>
        <v>中学班</v>
      </c>
    </row>
    <row r="25" spans="1:35">
      <c r="A25" s="23" t="s">
        <v>1721</v>
      </c>
      <c r="B25" s="23" t="s">
        <v>4084</v>
      </c>
      <c r="C25" s="23" t="s">
        <v>1721</v>
      </c>
      <c r="D25" s="23" t="s">
        <v>4083</v>
      </c>
      <c r="E25" s="23" t="s">
        <v>11</v>
      </c>
      <c r="F25" s="23" t="s">
        <v>4085</v>
      </c>
      <c r="G25" s="23" t="s">
        <v>3889</v>
      </c>
      <c r="H25" s="23" t="s">
        <v>3890</v>
      </c>
      <c r="I25" s="23" t="s">
        <v>18</v>
      </c>
      <c r="J25" s="23" t="s">
        <v>3891</v>
      </c>
      <c r="K25" s="23">
        <v>0</v>
      </c>
      <c r="L25" s="23" t="s">
        <v>4301</v>
      </c>
      <c r="M25" s="23" t="s">
        <v>11</v>
      </c>
      <c r="N25" s="23" t="s">
        <v>2189</v>
      </c>
      <c r="O25" s="23" t="s">
        <v>11</v>
      </c>
      <c r="P25" s="23" t="s">
        <v>11</v>
      </c>
      <c r="Q25" s="22" t="str">
        <f t="shared" si="2"/>
        <v>停读</v>
      </c>
      <c r="R25" s="22" t="str">
        <f>IF(Q25="在读",IF(IFERROR(FIND("一",D25),0)&gt;0,"一对一",VLOOKUP(LEFT(D25,3),班级编码!A:H,8,0)),Q25)</f>
        <v>停读</v>
      </c>
      <c r="S25" s="22" t="str">
        <f t="shared" si="3"/>
        <v>停读</v>
      </c>
      <c r="T25" s="22" t="str">
        <f t="shared" si="4"/>
        <v>陈欢</v>
      </c>
      <c r="U25" s="22" t="str">
        <f t="shared" si="5"/>
        <v/>
      </c>
      <c r="V25" s="22" t="str">
        <f t="shared" si="6"/>
        <v/>
      </c>
      <c r="W25" s="22" t="str">
        <f t="shared" si="7"/>
        <v/>
      </c>
      <c r="X25" s="22" t="str">
        <f t="shared" si="8"/>
        <v/>
      </c>
      <c r="Y25" s="22">
        <f t="shared" si="9"/>
        <v>0</v>
      </c>
      <c r="Z25" s="22">
        <f t="shared" si="10"/>
        <v>0</v>
      </c>
      <c r="AA25" s="22" t="str">
        <f t="shared" si="0"/>
        <v/>
      </c>
      <c r="AB25" s="22">
        <f>COUNTIF($G$2:G25,G25)</f>
        <v>1</v>
      </c>
      <c r="AC25" s="22" t="str">
        <f t="shared" si="11"/>
        <v>停读</v>
      </c>
      <c r="AD25" s="22" t="str">
        <f>VLOOKUP(D25,'2-班级信息'!A:AI,35,0)</f>
        <v/>
      </c>
      <c r="AE25" s="22" t="str">
        <f>VLOOKUP(D25,'2-班级信息'!A:AL,12,0)</f>
        <v/>
      </c>
      <c r="AF25" s="22" t="str">
        <f t="shared" si="1"/>
        <v>中学班</v>
      </c>
      <c r="AG25" s="22" t="str">
        <f t="shared" si="12"/>
        <v>中学班</v>
      </c>
    </row>
    <row r="26" spans="1:35">
      <c r="A26" s="23" t="s">
        <v>1721</v>
      </c>
      <c r="B26" s="23" t="s">
        <v>4084</v>
      </c>
      <c r="C26" s="23" t="s">
        <v>1721</v>
      </c>
      <c r="D26" s="23" t="s">
        <v>4083</v>
      </c>
      <c r="E26" s="23" t="s">
        <v>11</v>
      </c>
      <c r="F26" s="23" t="s">
        <v>4085</v>
      </c>
      <c r="G26" s="23" t="s">
        <v>3875</v>
      </c>
      <c r="H26" s="23" t="s">
        <v>3876</v>
      </c>
      <c r="I26" s="23" t="s">
        <v>13</v>
      </c>
      <c r="J26" s="23" t="s">
        <v>3877</v>
      </c>
      <c r="K26" s="23">
        <v>0</v>
      </c>
      <c r="L26" s="23" t="s">
        <v>4302</v>
      </c>
      <c r="M26" s="23" t="s">
        <v>11</v>
      </c>
      <c r="N26" s="23" t="s">
        <v>3124</v>
      </c>
      <c r="O26" s="23" t="s">
        <v>11</v>
      </c>
      <c r="P26" s="23" t="s">
        <v>11</v>
      </c>
      <c r="Q26" s="22" t="str">
        <f t="shared" si="2"/>
        <v>停读</v>
      </c>
      <c r="R26" s="22" t="str">
        <f>IF(Q26="在读",IF(IFERROR(FIND("一",D26),0)&gt;0,"一对一",VLOOKUP(LEFT(D26,3),班级编码!A:H,8,0)),Q26)</f>
        <v>停读</v>
      </c>
      <c r="S26" s="22" t="str">
        <f t="shared" si="3"/>
        <v>停读</v>
      </c>
      <c r="T26" s="22" t="str">
        <f t="shared" si="4"/>
        <v>陈欢</v>
      </c>
      <c r="U26" s="22" t="str">
        <f t="shared" si="5"/>
        <v/>
      </c>
      <c r="V26" s="22" t="str">
        <f t="shared" si="6"/>
        <v/>
      </c>
      <c r="W26" s="22" t="str">
        <f t="shared" si="7"/>
        <v/>
      </c>
      <c r="X26" s="22" t="str">
        <f t="shared" si="8"/>
        <v/>
      </c>
      <c r="Y26" s="22">
        <f t="shared" si="9"/>
        <v>0</v>
      </c>
      <c r="Z26" s="22">
        <f t="shared" si="10"/>
        <v>0</v>
      </c>
      <c r="AA26" s="22" t="str">
        <f t="shared" si="0"/>
        <v/>
      </c>
      <c r="AB26" s="22">
        <f>COUNTIF($G$2:G26,G26)</f>
        <v>1</v>
      </c>
      <c r="AC26" s="22" t="str">
        <f t="shared" si="11"/>
        <v>停读</v>
      </c>
      <c r="AD26" s="22" t="str">
        <f>VLOOKUP(D26,'2-班级信息'!A:AI,35,0)</f>
        <v/>
      </c>
      <c r="AE26" s="22" t="str">
        <f>VLOOKUP(D26,'2-班级信息'!A:AL,12,0)</f>
        <v/>
      </c>
      <c r="AF26" s="22" t="str">
        <f t="shared" si="1"/>
        <v>小学班</v>
      </c>
      <c r="AG26" s="22" t="str">
        <f t="shared" si="12"/>
        <v>小学平时班</v>
      </c>
    </row>
    <row r="27" spans="1:35">
      <c r="A27" s="23" t="s">
        <v>1721</v>
      </c>
      <c r="B27" s="23" t="s">
        <v>4084</v>
      </c>
      <c r="C27" s="23" t="s">
        <v>1721</v>
      </c>
      <c r="D27" s="23" t="s">
        <v>4083</v>
      </c>
      <c r="E27" s="23" t="s">
        <v>11</v>
      </c>
      <c r="F27" s="23" t="s">
        <v>4085</v>
      </c>
      <c r="G27" s="23" t="s">
        <v>3863</v>
      </c>
      <c r="H27" s="23" t="s">
        <v>3864</v>
      </c>
      <c r="I27" s="23" t="s">
        <v>12</v>
      </c>
      <c r="J27" s="23" t="s">
        <v>3865</v>
      </c>
      <c r="K27" s="23">
        <v>0</v>
      </c>
      <c r="L27" s="23" t="s">
        <v>11</v>
      </c>
      <c r="M27" s="23" t="s">
        <v>11</v>
      </c>
      <c r="N27" s="23" t="s">
        <v>1726</v>
      </c>
      <c r="O27" s="23" t="s">
        <v>11</v>
      </c>
      <c r="P27" s="23" t="s">
        <v>11</v>
      </c>
      <c r="Q27" s="22" t="str">
        <f t="shared" si="2"/>
        <v>停读</v>
      </c>
      <c r="R27" s="22" t="str">
        <f>IF(Q27="在读",IF(IFERROR(FIND("一",D27),0)&gt;0,"一对一",VLOOKUP(LEFT(D27,3),班级编码!A:H,8,0)),Q27)</f>
        <v>停读</v>
      </c>
      <c r="S27" s="22" t="str">
        <f t="shared" si="3"/>
        <v>停读</v>
      </c>
      <c r="T27" s="22" t="str">
        <f t="shared" si="4"/>
        <v>陈欢</v>
      </c>
      <c r="U27" s="22" t="str">
        <f t="shared" si="5"/>
        <v/>
      </c>
      <c r="V27" s="22" t="str">
        <f t="shared" si="6"/>
        <v/>
      </c>
      <c r="W27" s="22" t="str">
        <f t="shared" si="7"/>
        <v/>
      </c>
      <c r="X27" s="22" t="str">
        <f t="shared" si="8"/>
        <v/>
      </c>
      <c r="Y27" s="22">
        <f t="shared" si="9"/>
        <v>0</v>
      </c>
      <c r="Z27" s="22">
        <f t="shared" si="10"/>
        <v>0</v>
      </c>
      <c r="AA27" s="22" t="str">
        <f t="shared" si="0"/>
        <v/>
      </c>
      <c r="AB27" s="22">
        <f>COUNTIF($G$2:G27,G27)</f>
        <v>1</v>
      </c>
      <c r="AC27" s="22" t="str">
        <f t="shared" si="11"/>
        <v>停读</v>
      </c>
      <c r="AD27" s="22" t="str">
        <f>VLOOKUP(D27,'2-班级信息'!A:AI,35,0)</f>
        <v/>
      </c>
      <c r="AE27" s="22" t="str">
        <f>VLOOKUP(D27,'2-班级信息'!A:AL,12,0)</f>
        <v/>
      </c>
      <c r="AF27" s="22" t="str">
        <f t="shared" si="1"/>
        <v>小学班</v>
      </c>
      <c r="AG27" s="22" t="str">
        <f t="shared" si="12"/>
        <v>小学平时班</v>
      </c>
    </row>
    <row r="28" spans="1:35">
      <c r="A28" s="23" t="s">
        <v>1721</v>
      </c>
      <c r="B28" s="23" t="s">
        <v>4097</v>
      </c>
      <c r="C28" s="23" t="s">
        <v>1721</v>
      </c>
      <c r="D28" s="23" t="s">
        <v>4096</v>
      </c>
      <c r="E28" s="23" t="s">
        <v>11</v>
      </c>
      <c r="F28" s="23" t="s">
        <v>11</v>
      </c>
      <c r="G28" s="23" t="s">
        <v>3853</v>
      </c>
      <c r="H28" s="23" t="s">
        <v>3854</v>
      </c>
      <c r="I28" s="23" t="s">
        <v>14</v>
      </c>
      <c r="J28" s="23" t="s">
        <v>3855</v>
      </c>
      <c r="K28" s="23">
        <v>0</v>
      </c>
      <c r="L28" s="23" t="s">
        <v>4303</v>
      </c>
      <c r="M28" s="211" t="s">
        <v>5376</v>
      </c>
      <c r="N28" s="23" t="s">
        <v>3856</v>
      </c>
      <c r="O28" s="23" t="s">
        <v>11</v>
      </c>
      <c r="P28" s="23" t="s">
        <v>11</v>
      </c>
      <c r="Q28" s="22" t="str">
        <f t="shared" si="2"/>
        <v xml:space="preserve"> </v>
      </c>
      <c r="R28" s="22" t="str">
        <f>IF(Q28="在读",IF(IFERROR(FIND("一",D28),0)&gt;0,"一对一",VLOOKUP(LEFT(D28,3),班级编码!A:H,8,0)),Q28)</f>
        <v xml:space="preserve"> </v>
      </c>
      <c r="S28" s="22" t="str">
        <f t="shared" si="3"/>
        <v>广州区域-游学会员（2016年48800元）_殷聆菲_吴易辰_戴梓煊_杨濠歌_顾珊瑜_王宇翔_韦佳烨</v>
      </c>
      <c r="T28" s="22" t="str">
        <f t="shared" si="4"/>
        <v/>
      </c>
      <c r="U28" s="22" t="str">
        <f t="shared" si="5"/>
        <v/>
      </c>
      <c r="V28" s="22" t="str">
        <f t="shared" si="6"/>
        <v/>
      </c>
      <c r="W28" s="22" t="str">
        <f t="shared" si="7"/>
        <v/>
      </c>
      <c r="X28" s="22" t="str">
        <f t="shared" si="8"/>
        <v/>
      </c>
      <c r="Y28" s="22">
        <f t="shared" si="9"/>
        <v>0</v>
      </c>
      <c r="Z28" s="22">
        <f t="shared" si="10"/>
        <v>0</v>
      </c>
      <c r="AA28" s="22" t="str">
        <f t="shared" si="0"/>
        <v>重复</v>
      </c>
      <c r="AB28" s="22">
        <f>COUNTIF($G$2:G28,G28)</f>
        <v>1</v>
      </c>
      <c r="AC28" s="22" t="str">
        <f t="shared" si="11"/>
        <v>广州区</v>
      </c>
      <c r="AD28" s="22" t="str">
        <f>VLOOKUP(D28,'2-班级信息'!A:AI,35,0)</f>
        <v/>
      </c>
      <c r="AE28" s="22" t="str">
        <f>VLOOKUP(D28,'2-班级信息'!A:AL,12,0)</f>
        <v/>
      </c>
      <c r="AF28" s="22" t="str">
        <f t="shared" si="1"/>
        <v>小学班</v>
      </c>
      <c r="AG28" s="22" t="str">
        <f t="shared" si="12"/>
        <v>小学平时班</v>
      </c>
    </row>
    <row r="29" spans="1:35">
      <c r="A29" s="23" t="s">
        <v>1721</v>
      </c>
      <c r="B29" s="23" t="s">
        <v>452</v>
      </c>
      <c r="C29" s="23" t="s">
        <v>1721</v>
      </c>
      <c r="D29" s="23" t="s">
        <v>4166</v>
      </c>
      <c r="E29" s="23" t="s">
        <v>4132</v>
      </c>
      <c r="F29" s="23" t="s">
        <v>4116</v>
      </c>
      <c r="G29" s="23" t="s">
        <v>3853</v>
      </c>
      <c r="H29" s="23" t="s">
        <v>3854</v>
      </c>
      <c r="I29" s="23" t="s">
        <v>14</v>
      </c>
      <c r="J29" s="23" t="s">
        <v>3855</v>
      </c>
      <c r="K29" s="23">
        <v>0</v>
      </c>
      <c r="L29" s="23" t="s">
        <v>4304</v>
      </c>
      <c r="M29" s="23" t="s">
        <v>11</v>
      </c>
      <c r="N29" s="23" t="s">
        <v>3856</v>
      </c>
      <c r="O29" s="23" t="s">
        <v>11</v>
      </c>
      <c r="P29" s="23" t="s">
        <v>11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小高部</v>
      </c>
      <c r="S29" s="22" t="str">
        <f t="shared" si="3"/>
        <v>P3BF06G3415</v>
      </c>
      <c r="T29" s="22" t="str">
        <f t="shared" si="4"/>
        <v>张佩</v>
      </c>
      <c r="U29" s="22" t="str">
        <f t="shared" si="5"/>
        <v>赖情佳</v>
      </c>
      <c r="V29" s="22" t="str">
        <f t="shared" si="6"/>
        <v>STA MARIA ANTONIO III BILLONES</v>
      </c>
      <c r="W29" s="22" t="str">
        <f t="shared" si="7"/>
        <v>STA MARIA ANTONIO III BILLONES</v>
      </c>
      <c r="X29" s="22" t="str">
        <f t="shared" si="8"/>
        <v>赖情佳</v>
      </c>
      <c r="Y29" s="22">
        <f t="shared" si="9"/>
        <v>30</v>
      </c>
      <c r="Z29" s="22">
        <f t="shared" si="10"/>
        <v>30</v>
      </c>
      <c r="AA29" s="22" t="str">
        <f t="shared" si="0"/>
        <v>重复</v>
      </c>
      <c r="AB29" s="22">
        <f>COUNTIF($G$2:G29,G29)</f>
        <v>2</v>
      </c>
      <c r="AC29" s="22" t="str">
        <f t="shared" si="11"/>
        <v>P3B</v>
      </c>
      <c r="AD29" s="22" t="str">
        <f>VLOOKUP(D29,'2-班级信息'!A:AI,35,0)</f>
        <v>周六上午</v>
      </c>
      <c r="AE29" s="22" t="str">
        <f>VLOOKUP(D29,'2-班级信息'!A:AL,12,0)</f>
        <v>3小时</v>
      </c>
      <c r="AF29" s="22" t="str">
        <f t="shared" si="1"/>
        <v>小学班</v>
      </c>
      <c r="AG29" s="22" t="str">
        <f t="shared" si="12"/>
        <v>小学周末白天班</v>
      </c>
    </row>
    <row r="30" spans="1:35">
      <c r="A30" s="23" t="s">
        <v>1721</v>
      </c>
      <c r="B30" s="23" t="s">
        <v>452</v>
      </c>
      <c r="C30" s="23" t="s">
        <v>1721</v>
      </c>
      <c r="D30" s="23" t="s">
        <v>4148</v>
      </c>
      <c r="E30" s="23" t="s">
        <v>4150</v>
      </c>
      <c r="F30" s="23" t="s">
        <v>4149</v>
      </c>
      <c r="G30" s="23" t="s">
        <v>3846</v>
      </c>
      <c r="H30" s="23" t="s">
        <v>3847</v>
      </c>
      <c r="I30" s="23" t="s">
        <v>15</v>
      </c>
      <c r="J30" s="23" t="s">
        <v>3848</v>
      </c>
      <c r="K30" s="23">
        <v>0</v>
      </c>
      <c r="L30" s="23" t="s">
        <v>4305</v>
      </c>
      <c r="M30" s="23" t="s">
        <v>11</v>
      </c>
      <c r="N30" s="23" t="s">
        <v>2444</v>
      </c>
      <c r="O30" s="23" t="s">
        <v>11</v>
      </c>
      <c r="P30" s="23" t="s">
        <v>11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初中部</v>
      </c>
      <c r="S30" s="22" t="str">
        <f t="shared" si="3"/>
        <v>J1BSR4G6711</v>
      </c>
      <c r="T30" s="22" t="str">
        <f t="shared" si="4"/>
        <v>张佩</v>
      </c>
      <c r="U30" s="22" t="str">
        <f t="shared" si="5"/>
        <v>覃爱怡</v>
      </c>
      <c r="V30" s="22" t="str">
        <f t="shared" si="6"/>
        <v xml:space="preserve">STA MARIA </v>
      </c>
      <c r="W30" s="22" t="str">
        <f t="shared" si="7"/>
        <v>覃爱怡</v>
      </c>
      <c r="X30" s="22" t="str">
        <f t="shared" si="8"/>
        <v xml:space="preserve">STA MARIA </v>
      </c>
      <c r="Y30" s="22">
        <f t="shared" si="9"/>
        <v>3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J1B</v>
      </c>
      <c r="AD30" s="22" t="str">
        <f>VLOOKUP(D30,'2-班级信息'!A:AI,35,0)</f>
        <v>周日上午</v>
      </c>
      <c r="AE30" s="22" t="str">
        <f>VLOOKUP(D30,'2-班级信息'!A:AL,12,0)</f>
        <v>3小时</v>
      </c>
      <c r="AF30" s="22" t="str">
        <f t="shared" si="1"/>
        <v>小学班</v>
      </c>
      <c r="AG30" s="22" t="str">
        <f t="shared" si="12"/>
        <v>小学周末白天班</v>
      </c>
    </row>
    <row r="31" spans="1:35">
      <c r="A31" s="23" t="s">
        <v>1721</v>
      </c>
      <c r="B31" s="23" t="s">
        <v>452</v>
      </c>
      <c r="C31" s="23" t="s">
        <v>1721</v>
      </c>
      <c r="D31" s="23" t="s">
        <v>5342</v>
      </c>
      <c r="E31" s="23" t="s">
        <v>4073</v>
      </c>
      <c r="F31" s="23" t="s">
        <v>5343</v>
      </c>
      <c r="G31" s="23" t="s">
        <v>3833</v>
      </c>
      <c r="H31" s="23" t="s">
        <v>3834</v>
      </c>
      <c r="I31" s="23" t="s">
        <v>16</v>
      </c>
      <c r="J31" s="23" t="s">
        <v>3835</v>
      </c>
      <c r="K31" s="23">
        <v>0</v>
      </c>
      <c r="L31" s="23" t="s">
        <v>4306</v>
      </c>
      <c r="M31" s="23" t="s">
        <v>11</v>
      </c>
      <c r="N31" s="23" t="s">
        <v>1726</v>
      </c>
      <c r="O31" s="23" t="s">
        <v>11</v>
      </c>
      <c r="P31" s="23" t="s">
        <v>11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小初部</v>
      </c>
      <c r="S31" s="22" t="str">
        <f t="shared" si="3"/>
        <v>P03F01G2335</v>
      </c>
      <c r="T31" s="22" t="str">
        <f t="shared" si="4"/>
        <v>赖情佳</v>
      </c>
      <c r="U31" s="22" t="str">
        <f t="shared" si="5"/>
        <v>覃爱怡</v>
      </c>
      <c r="V31" s="22" t="str">
        <f t="shared" si="6"/>
        <v>Anna Khimo</v>
      </c>
      <c r="W31" s="22" t="str">
        <f t="shared" si="7"/>
        <v>覃爱怡</v>
      </c>
      <c r="X31" s="22" t="str">
        <f t="shared" si="8"/>
        <v>Anna Khimo</v>
      </c>
      <c r="Y31" s="22">
        <f t="shared" si="9"/>
        <v>3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P03</v>
      </c>
      <c r="AD31" s="22" t="str">
        <f>VLOOKUP(D31,'2-班级信息'!A:AI,35,0)</f>
        <v>周六下午</v>
      </c>
      <c r="AE31" s="22" t="str">
        <f>VLOOKUP(D31,'2-班级信息'!A:AL,12,0)</f>
        <v>3小时</v>
      </c>
      <c r="AF31" s="22" t="str">
        <f t="shared" si="1"/>
        <v>小学班</v>
      </c>
      <c r="AG31" s="22" t="str">
        <f t="shared" si="12"/>
        <v>小学周末白天班</v>
      </c>
    </row>
    <row r="32" spans="1:35">
      <c r="A32" s="23" t="s">
        <v>1721</v>
      </c>
      <c r="B32" s="23" t="s">
        <v>4084</v>
      </c>
      <c r="C32" s="23" t="s">
        <v>1721</v>
      </c>
      <c r="D32" s="23" t="s">
        <v>4083</v>
      </c>
      <c r="E32" s="23" t="s">
        <v>11</v>
      </c>
      <c r="F32" s="23" t="s">
        <v>4085</v>
      </c>
      <c r="G32" s="23" t="s">
        <v>3816</v>
      </c>
      <c r="H32" s="23" t="s">
        <v>3817</v>
      </c>
      <c r="I32" s="23" t="s">
        <v>17</v>
      </c>
      <c r="J32" s="23" t="s">
        <v>3818</v>
      </c>
      <c r="K32" s="23">
        <v>0</v>
      </c>
      <c r="L32" s="23" t="s">
        <v>4307</v>
      </c>
      <c r="M32" s="23" t="s">
        <v>11</v>
      </c>
      <c r="N32" s="23" t="s">
        <v>3810</v>
      </c>
      <c r="O32" s="23" t="s">
        <v>11</v>
      </c>
      <c r="P32" s="23" t="s">
        <v>11</v>
      </c>
      <c r="Q32" s="22" t="str">
        <f t="shared" si="2"/>
        <v>停读</v>
      </c>
      <c r="R32" s="22" t="str">
        <f>IF(Q32="在读",IF(IFERROR(FIND("一",D32),0)&gt;0,"一对一",VLOOKUP(LEFT(D32,3),班级编码!A:H,8,0)),Q32)</f>
        <v>停读</v>
      </c>
      <c r="S32" s="22" t="str">
        <f t="shared" si="3"/>
        <v>停读</v>
      </c>
      <c r="T32" s="22" t="str">
        <f t="shared" si="4"/>
        <v>陈欢</v>
      </c>
      <c r="U32" s="22" t="str">
        <f t="shared" si="5"/>
        <v/>
      </c>
      <c r="V32" s="22" t="str">
        <f t="shared" si="6"/>
        <v/>
      </c>
      <c r="W32" s="22" t="str">
        <f t="shared" si="7"/>
        <v/>
      </c>
      <c r="X32" s="22" t="str">
        <f t="shared" si="8"/>
        <v/>
      </c>
      <c r="Y32" s="22">
        <f t="shared" si="9"/>
        <v>0</v>
      </c>
      <c r="Z32" s="22">
        <f t="shared" si="10"/>
        <v>0</v>
      </c>
      <c r="AA32" s="22" t="str">
        <f t="shared" si="0"/>
        <v/>
      </c>
      <c r="AB32" s="22">
        <f>COUNTIF($G$2:G32,G32)</f>
        <v>1</v>
      </c>
      <c r="AC32" s="22" t="str">
        <f t="shared" si="11"/>
        <v>停读</v>
      </c>
      <c r="AD32" s="22" t="str">
        <f>VLOOKUP(D32,'2-班级信息'!A:AI,35,0)</f>
        <v/>
      </c>
      <c r="AE32" s="22" t="str">
        <f>VLOOKUP(D32,'2-班级信息'!A:AL,12,0)</f>
        <v/>
      </c>
      <c r="AF32" s="22" t="str">
        <f t="shared" si="1"/>
        <v>中学班</v>
      </c>
      <c r="AG32" s="22" t="str">
        <f t="shared" si="12"/>
        <v>中学班</v>
      </c>
    </row>
    <row r="33" spans="1:33">
      <c r="A33" s="23" t="s">
        <v>1721</v>
      </c>
      <c r="B33" s="23" t="s">
        <v>452</v>
      </c>
      <c r="C33" s="23" t="s">
        <v>1721</v>
      </c>
      <c r="D33" s="23" t="s">
        <v>4179</v>
      </c>
      <c r="E33" s="23" t="s">
        <v>4150</v>
      </c>
      <c r="F33" s="23" t="s">
        <v>4180</v>
      </c>
      <c r="G33" s="23" t="s">
        <v>3812</v>
      </c>
      <c r="H33" s="23" t="s">
        <v>3813</v>
      </c>
      <c r="I33" s="23" t="s">
        <v>10</v>
      </c>
      <c r="J33" s="23" t="s">
        <v>3814</v>
      </c>
      <c r="K33" s="23">
        <v>0</v>
      </c>
      <c r="L33" s="23" t="s">
        <v>4308</v>
      </c>
      <c r="M33" s="23" t="s">
        <v>11</v>
      </c>
      <c r="N33" s="23" t="s">
        <v>1726</v>
      </c>
      <c r="O33" s="23" t="s">
        <v>11</v>
      </c>
      <c r="P33" s="23" t="s">
        <v>11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小初部</v>
      </c>
      <c r="S33" s="22" t="str">
        <f t="shared" si="3"/>
        <v>P03F02G1202</v>
      </c>
      <c r="T33" s="22" t="str">
        <f t="shared" si="4"/>
        <v>王玲</v>
      </c>
      <c r="U33" s="22" t="str">
        <f t="shared" si="5"/>
        <v>赖情佳</v>
      </c>
      <c r="V33" s="22" t="str">
        <f t="shared" si="6"/>
        <v xml:space="preserve">STA MARIA </v>
      </c>
      <c r="W33" s="22" t="str">
        <f t="shared" si="7"/>
        <v>赖情佳</v>
      </c>
      <c r="X33" s="22" t="str">
        <f t="shared" si="8"/>
        <v xml:space="preserve">STA MARIA </v>
      </c>
      <c r="Y33" s="22">
        <f t="shared" si="9"/>
        <v>3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P03</v>
      </c>
      <c r="AD33" s="22" t="str">
        <f>VLOOKUP(D33,'2-班级信息'!A:AI,35,0)</f>
        <v>周日上午</v>
      </c>
      <c r="AE33" s="22" t="str">
        <f>VLOOKUP(D33,'2-班级信息'!A:AL,12,0)</f>
        <v>3小时</v>
      </c>
      <c r="AF33" s="22" t="str">
        <f t="shared" si="1"/>
        <v>小学班</v>
      </c>
      <c r="AG33" s="22" t="str">
        <f t="shared" si="12"/>
        <v>小学周末白天班</v>
      </c>
    </row>
    <row r="34" spans="1:33">
      <c r="A34" s="23" t="s">
        <v>1721</v>
      </c>
      <c r="B34" s="23" t="s">
        <v>4084</v>
      </c>
      <c r="C34" s="23" t="s">
        <v>1721</v>
      </c>
      <c r="D34" s="23" t="s">
        <v>4083</v>
      </c>
      <c r="E34" s="23" t="s">
        <v>11</v>
      </c>
      <c r="F34" s="23" t="s">
        <v>4085</v>
      </c>
      <c r="G34" s="23" t="s">
        <v>3807</v>
      </c>
      <c r="H34" s="23" t="s">
        <v>3808</v>
      </c>
      <c r="I34" s="23" t="s">
        <v>17</v>
      </c>
      <c r="J34" s="23" t="s">
        <v>3809</v>
      </c>
      <c r="K34" s="23">
        <v>0</v>
      </c>
      <c r="L34" s="23" t="s">
        <v>4309</v>
      </c>
      <c r="M34" s="23" t="s">
        <v>11</v>
      </c>
      <c r="N34" s="23" t="s">
        <v>3810</v>
      </c>
      <c r="O34" s="23" t="s">
        <v>11</v>
      </c>
      <c r="P34" s="23" t="s">
        <v>11</v>
      </c>
      <c r="Q34" s="22" t="str">
        <f t="shared" si="2"/>
        <v>停读</v>
      </c>
      <c r="R34" s="22" t="str">
        <f>IF(Q34="在读",IF(IFERROR(FIND("一",D34),0)&gt;0,"一对一",VLOOKUP(LEFT(D34,3),班级编码!A:H,8,0)),Q34)</f>
        <v>停读</v>
      </c>
      <c r="S34" s="22" t="str">
        <f t="shared" si="3"/>
        <v>停读</v>
      </c>
      <c r="T34" s="22" t="str">
        <f t="shared" si="4"/>
        <v>陈欢</v>
      </c>
      <c r="U34" s="22" t="str">
        <f t="shared" si="5"/>
        <v/>
      </c>
      <c r="V34" s="22" t="str">
        <f t="shared" si="6"/>
        <v/>
      </c>
      <c r="W34" s="22" t="str">
        <f t="shared" si="7"/>
        <v/>
      </c>
      <c r="X34" s="22" t="str">
        <f t="shared" si="8"/>
        <v/>
      </c>
      <c r="Y34" s="22">
        <f t="shared" si="9"/>
        <v>0</v>
      </c>
      <c r="Z34" s="22">
        <f t="shared" si="10"/>
        <v>0</v>
      </c>
      <c r="AA34" s="22" t="str">
        <f t="shared" si="0"/>
        <v/>
      </c>
      <c r="AB34" s="22">
        <f>COUNTIF($G$2:G34,G34)</f>
        <v>1</v>
      </c>
      <c r="AC34" s="22" t="str">
        <f t="shared" si="11"/>
        <v>停读</v>
      </c>
      <c r="AD34" s="22" t="str">
        <f>VLOOKUP(D34,'2-班级信息'!A:AI,35,0)</f>
        <v/>
      </c>
      <c r="AE34" s="22" t="str">
        <f>VLOOKUP(D34,'2-班级信息'!A:AL,12,0)</f>
        <v/>
      </c>
      <c r="AF34" s="22" t="str">
        <f t="shared" si="1"/>
        <v>中学班</v>
      </c>
      <c r="AG34" s="22" t="str">
        <f t="shared" si="12"/>
        <v>中学班</v>
      </c>
    </row>
    <row r="35" spans="1:33">
      <c r="A35" s="23" t="s">
        <v>1721</v>
      </c>
      <c r="B35" s="23" t="s">
        <v>452</v>
      </c>
      <c r="C35" s="23" t="s">
        <v>1721</v>
      </c>
      <c r="D35" s="23" t="s">
        <v>4175</v>
      </c>
      <c r="E35" s="23" t="s">
        <v>4150</v>
      </c>
      <c r="F35" s="23" t="s">
        <v>4152</v>
      </c>
      <c r="G35" s="23" t="s">
        <v>3782</v>
      </c>
      <c r="H35" s="23" t="s">
        <v>3783</v>
      </c>
      <c r="I35" s="23" t="s">
        <v>12</v>
      </c>
      <c r="J35" s="23" t="s">
        <v>3784</v>
      </c>
      <c r="K35" s="23">
        <v>0</v>
      </c>
      <c r="L35" s="23" t="s">
        <v>4310</v>
      </c>
      <c r="M35" s="23" t="s">
        <v>11</v>
      </c>
      <c r="N35" s="23" t="s">
        <v>1766</v>
      </c>
      <c r="O35" s="23" t="s">
        <v>11</v>
      </c>
      <c r="P35" s="23" t="s">
        <v>11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小高部</v>
      </c>
      <c r="S35" s="22" t="str">
        <f t="shared" si="3"/>
        <v>P3BF06G3413</v>
      </c>
      <c r="T35" s="22" t="str">
        <f t="shared" si="4"/>
        <v>萧泽秀</v>
      </c>
      <c r="U35" s="22" t="str">
        <f t="shared" si="5"/>
        <v>赖情佳</v>
      </c>
      <c r="V35" s="22" t="str">
        <f t="shared" si="6"/>
        <v xml:space="preserve">STA MARIA </v>
      </c>
      <c r="W35" s="22" t="str">
        <f t="shared" si="7"/>
        <v>赖情佳</v>
      </c>
      <c r="X35" s="22" t="str">
        <f t="shared" si="8"/>
        <v xml:space="preserve">STA MARIA </v>
      </c>
      <c r="Y35" s="22">
        <f t="shared" si="9"/>
        <v>3</v>
      </c>
      <c r="Z35" s="22">
        <f t="shared" si="10"/>
        <v>6</v>
      </c>
      <c r="AA35" s="22" t="str">
        <f t="shared" si="0"/>
        <v/>
      </c>
      <c r="AB35" s="22">
        <f>COUNTIF($G$2:G35,G35)</f>
        <v>1</v>
      </c>
      <c r="AC35" s="22" t="str">
        <f t="shared" si="11"/>
        <v>P3B</v>
      </c>
      <c r="AD35" s="22" t="str">
        <f>VLOOKUP(D35,'2-班级信息'!A:AI,35,0)</f>
        <v>周日上午</v>
      </c>
      <c r="AE35" s="22" t="str">
        <f>VLOOKUP(D35,'2-班级信息'!A:AL,12,0)</f>
        <v>3小时</v>
      </c>
      <c r="AF35" s="22" t="str">
        <f t="shared" si="1"/>
        <v>小学班</v>
      </c>
      <c r="AG35" s="22" t="str">
        <f t="shared" si="12"/>
        <v>小学周末白天班</v>
      </c>
    </row>
    <row r="36" spans="1:33">
      <c r="A36" s="23" t="s">
        <v>1721</v>
      </c>
      <c r="B36" s="23" t="s">
        <v>4289</v>
      </c>
      <c r="C36" s="23" t="s">
        <v>1721</v>
      </c>
      <c r="D36" s="23" t="s">
        <v>4144</v>
      </c>
      <c r="E36" s="23" t="s">
        <v>4146</v>
      </c>
      <c r="F36" s="23" t="s">
        <v>4145</v>
      </c>
      <c r="G36" s="23" t="s">
        <v>3772</v>
      </c>
      <c r="H36" s="23" t="s">
        <v>3773</v>
      </c>
      <c r="I36" s="23" t="s">
        <v>18</v>
      </c>
      <c r="J36" s="23" t="s">
        <v>3774</v>
      </c>
      <c r="K36" s="23">
        <v>0</v>
      </c>
      <c r="L36" s="23" t="s">
        <v>4311</v>
      </c>
      <c r="M36" s="23" t="s">
        <v>11</v>
      </c>
      <c r="N36" s="23" t="s">
        <v>2323</v>
      </c>
      <c r="O36" s="23" t="s">
        <v>11</v>
      </c>
      <c r="P36" s="23" t="s">
        <v>11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一对一</v>
      </c>
      <c r="S36" s="22" t="str">
        <f t="shared" si="3"/>
        <v>J3B一对二40</v>
      </c>
      <c r="T36" s="22" t="str">
        <f t="shared" si="4"/>
        <v>黎洁瑜</v>
      </c>
      <c r="U36" s="22" t="str">
        <f t="shared" si="5"/>
        <v/>
      </c>
      <c r="V36" s="22" t="str">
        <f t="shared" si="6"/>
        <v>YoYO</v>
      </c>
      <c r="W36" s="22" t="str">
        <f t="shared" si="7"/>
        <v>YoYO</v>
      </c>
      <c r="X36" s="22" t="str">
        <f t="shared" si="8"/>
        <v/>
      </c>
      <c r="Y36" s="22">
        <f t="shared" si="9"/>
        <v>4</v>
      </c>
      <c r="Z36" s="22">
        <f t="shared" si="10"/>
        <v>4</v>
      </c>
      <c r="AA36" s="22" t="str">
        <f t="shared" si="0"/>
        <v/>
      </c>
      <c r="AB36" s="22">
        <f>COUNTIF($G$2:G36,G36)</f>
        <v>1</v>
      </c>
      <c r="AC36" s="22" t="str">
        <f t="shared" si="11"/>
        <v>一对一</v>
      </c>
      <c r="AD36" s="22" t="str">
        <f>VLOOKUP(D36,'2-班级信息'!A:AI,35,0)</f>
        <v>一对一</v>
      </c>
      <c r="AE36" s="22" t="str">
        <f>VLOOKUP(D36,'2-班级信息'!A:AL,12,0)</f>
        <v>2小时</v>
      </c>
      <c r="AF36" s="22" t="str">
        <f t="shared" si="1"/>
        <v>一对一</v>
      </c>
      <c r="AG36" s="22" t="str">
        <f t="shared" si="12"/>
        <v>一对一</v>
      </c>
    </row>
    <row r="37" spans="1:33">
      <c r="A37" s="23" t="s">
        <v>1721</v>
      </c>
      <c r="B37" s="23" t="s">
        <v>459</v>
      </c>
      <c r="C37" s="23" t="s">
        <v>1721</v>
      </c>
      <c r="D37" s="23" t="s">
        <v>4167</v>
      </c>
      <c r="E37" s="23" t="s">
        <v>4169</v>
      </c>
      <c r="F37" s="23" t="s">
        <v>4168</v>
      </c>
      <c r="G37" s="23" t="s">
        <v>3769</v>
      </c>
      <c r="H37" s="23" t="s">
        <v>3770</v>
      </c>
      <c r="I37" s="23" t="s">
        <v>1702</v>
      </c>
      <c r="J37" s="23" t="s">
        <v>3771</v>
      </c>
      <c r="K37" s="23">
        <v>0</v>
      </c>
      <c r="L37" s="23" t="s">
        <v>4312</v>
      </c>
      <c r="M37" s="23" t="s">
        <v>11</v>
      </c>
      <c r="N37" s="23" t="s">
        <v>1742</v>
      </c>
      <c r="O37" s="23" t="s">
        <v>11</v>
      </c>
      <c r="P37" s="23" t="s">
        <v>11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幼儿部</v>
      </c>
      <c r="S37" s="22" t="str">
        <f t="shared" si="3"/>
        <v>K05000GXD36</v>
      </c>
      <c r="T37" s="22" t="str">
        <f t="shared" si="4"/>
        <v>萧泽秀</v>
      </c>
      <c r="U37" s="22" t="str">
        <f t="shared" si="5"/>
        <v/>
      </c>
      <c r="V37" s="22" t="str">
        <f t="shared" si="6"/>
        <v>Marry</v>
      </c>
      <c r="W37" s="22" t="str">
        <f t="shared" si="7"/>
        <v>Marry</v>
      </c>
      <c r="X37" s="22" t="str">
        <f t="shared" si="8"/>
        <v/>
      </c>
      <c r="Y37" s="22">
        <f t="shared" si="9"/>
        <v>5</v>
      </c>
      <c r="Z37" s="22">
        <f t="shared" si="10"/>
        <v>5</v>
      </c>
      <c r="AA37" s="22" t="str">
        <f t="shared" si="0"/>
        <v/>
      </c>
      <c r="AB37" s="22">
        <f>COUNTIF($G$2:G37,G37)</f>
        <v>1</v>
      </c>
      <c r="AC37" s="22" t="str">
        <f t="shared" si="11"/>
        <v>K05</v>
      </c>
      <c r="AD37" s="22" t="str">
        <f>VLOOKUP(D37,'2-班级信息'!A:AI,35,0)</f>
        <v>周四晚上</v>
      </c>
      <c r="AE37" s="22" t="str">
        <f>VLOOKUP(D37,'2-班级信息'!A:AL,12,0)</f>
        <v>1.5小时</v>
      </c>
      <c r="AF37" s="22" t="str">
        <f t="shared" si="1"/>
        <v>中学班</v>
      </c>
      <c r="AG37" s="22" t="str">
        <f t="shared" si="12"/>
        <v>中学班</v>
      </c>
    </row>
    <row r="38" spans="1:33">
      <c r="A38" s="23" t="s">
        <v>1721</v>
      </c>
      <c r="B38" s="23" t="s">
        <v>452</v>
      </c>
      <c r="C38" s="23" t="s">
        <v>1721</v>
      </c>
      <c r="D38" s="23" t="s">
        <v>4164</v>
      </c>
      <c r="E38" s="23" t="s">
        <v>4132</v>
      </c>
      <c r="F38" s="23" t="s">
        <v>4165</v>
      </c>
      <c r="G38" s="23" t="s">
        <v>3767</v>
      </c>
      <c r="H38" s="23" t="s">
        <v>3768</v>
      </c>
      <c r="I38" s="23" t="s">
        <v>10</v>
      </c>
      <c r="J38" s="23" t="s">
        <v>3766</v>
      </c>
      <c r="K38" s="23">
        <v>0</v>
      </c>
      <c r="L38" s="23" t="s">
        <v>4313</v>
      </c>
      <c r="M38" s="23" t="s">
        <v>11</v>
      </c>
      <c r="N38" s="23" t="s">
        <v>1726</v>
      </c>
      <c r="O38" s="23" t="s">
        <v>11</v>
      </c>
      <c r="P38" s="23" t="s">
        <v>11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小初部</v>
      </c>
      <c r="S38" s="22" t="str">
        <f t="shared" si="3"/>
        <v>P03K56G1228</v>
      </c>
      <c r="T38" s="22" t="str">
        <f t="shared" si="4"/>
        <v>覃爱怡</v>
      </c>
      <c r="U38" s="22" t="str">
        <f t="shared" si="5"/>
        <v>易青梅</v>
      </c>
      <c r="V38" s="22" t="str">
        <f t="shared" si="6"/>
        <v>STA MARIA ANTONIO III BILLONES</v>
      </c>
      <c r="W38" s="22" t="str">
        <f t="shared" si="7"/>
        <v>STA MARIA ANTONIO III BILLONES</v>
      </c>
      <c r="X38" s="22" t="str">
        <f t="shared" si="8"/>
        <v>易青梅</v>
      </c>
      <c r="Y38" s="22">
        <f t="shared" si="9"/>
        <v>30</v>
      </c>
      <c r="Z38" s="22">
        <f t="shared" si="10"/>
        <v>30</v>
      </c>
      <c r="AA38" s="22" t="str">
        <f t="shared" si="0"/>
        <v/>
      </c>
      <c r="AB38" s="22">
        <f>COUNTIF($G$2:G38,G38)</f>
        <v>1</v>
      </c>
      <c r="AC38" s="22" t="str">
        <f t="shared" si="11"/>
        <v>P03</v>
      </c>
      <c r="AD38" s="22" t="str">
        <f>VLOOKUP(D38,'2-班级信息'!A:AI,35,0)</f>
        <v>周六上午</v>
      </c>
      <c r="AE38" s="22" t="str">
        <f>VLOOKUP(D38,'2-班级信息'!A:AL,12,0)</f>
        <v>3小时</v>
      </c>
      <c r="AF38" s="22" t="str">
        <f t="shared" si="1"/>
        <v>小学班</v>
      </c>
      <c r="AG38" s="22" t="str">
        <f t="shared" si="12"/>
        <v>小学周末白天班</v>
      </c>
    </row>
    <row r="39" spans="1:33">
      <c r="A39" s="23" t="s">
        <v>1721</v>
      </c>
      <c r="B39" s="23" t="s">
        <v>452</v>
      </c>
      <c r="C39" s="23" t="s">
        <v>1721</v>
      </c>
      <c r="D39" s="23" t="s">
        <v>4166</v>
      </c>
      <c r="E39" s="23" t="s">
        <v>4132</v>
      </c>
      <c r="F39" s="23" t="s">
        <v>4116</v>
      </c>
      <c r="G39" s="23" t="s">
        <v>3704</v>
      </c>
      <c r="H39" s="23" t="s">
        <v>3705</v>
      </c>
      <c r="I39" s="23" t="s">
        <v>14</v>
      </c>
      <c r="J39" s="23" t="s">
        <v>3706</v>
      </c>
      <c r="K39" s="23">
        <v>0</v>
      </c>
      <c r="L39" s="23" t="s">
        <v>4314</v>
      </c>
      <c r="M39" s="23" t="s">
        <v>11</v>
      </c>
      <c r="N39" s="23" t="s">
        <v>1726</v>
      </c>
      <c r="O39" s="23" t="s">
        <v>11</v>
      </c>
      <c r="P39" s="23" t="s">
        <v>11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小高部</v>
      </c>
      <c r="S39" s="22" t="str">
        <f t="shared" si="3"/>
        <v>P3BF06G3415</v>
      </c>
      <c r="T39" s="22" t="str">
        <f t="shared" si="4"/>
        <v>张佩</v>
      </c>
      <c r="U39" s="22" t="str">
        <f t="shared" si="5"/>
        <v>赖情佳</v>
      </c>
      <c r="V39" s="22" t="str">
        <f t="shared" si="6"/>
        <v>STA MARIA ANTONIO III BILLONES</v>
      </c>
      <c r="W39" s="22" t="str">
        <f t="shared" si="7"/>
        <v>STA MARIA ANTONIO III BILLONES</v>
      </c>
      <c r="X39" s="22" t="str">
        <f t="shared" si="8"/>
        <v>赖情佳</v>
      </c>
      <c r="Y39" s="22">
        <f t="shared" si="9"/>
        <v>30</v>
      </c>
      <c r="Z39" s="22">
        <f t="shared" si="10"/>
        <v>30</v>
      </c>
      <c r="AA39" s="22" t="str">
        <f t="shared" si="0"/>
        <v/>
      </c>
      <c r="AB39" s="22">
        <f>COUNTIF($G$2:G39,G39)</f>
        <v>1</v>
      </c>
      <c r="AC39" s="22" t="str">
        <f t="shared" si="11"/>
        <v>P3B</v>
      </c>
      <c r="AD39" s="22" t="str">
        <f>VLOOKUP(D39,'2-班级信息'!A:AI,35,0)</f>
        <v>周六上午</v>
      </c>
      <c r="AE39" s="22" t="str">
        <f>VLOOKUP(D39,'2-班级信息'!A:AL,12,0)</f>
        <v>3小时</v>
      </c>
      <c r="AF39" s="22" t="str">
        <f t="shared" si="1"/>
        <v>小学班</v>
      </c>
      <c r="AG39" s="22" t="str">
        <f t="shared" si="12"/>
        <v>小学周末白天班</v>
      </c>
    </row>
    <row r="40" spans="1:33">
      <c r="A40" s="23" t="s">
        <v>1721</v>
      </c>
      <c r="B40" s="23" t="s">
        <v>452</v>
      </c>
      <c r="C40" s="23" t="s">
        <v>1721</v>
      </c>
      <c r="D40" s="23" t="s">
        <v>5349</v>
      </c>
      <c r="E40" s="23" t="s">
        <v>4155</v>
      </c>
      <c r="F40" s="23" t="s">
        <v>5350</v>
      </c>
      <c r="G40" s="23" t="s">
        <v>3689</v>
      </c>
      <c r="H40" s="23" t="s">
        <v>3690</v>
      </c>
      <c r="I40" s="23" t="s">
        <v>10</v>
      </c>
      <c r="J40" s="23" t="s">
        <v>3691</v>
      </c>
      <c r="K40" s="23">
        <v>0</v>
      </c>
      <c r="L40" s="23" t="s">
        <v>4315</v>
      </c>
      <c r="M40" s="23" t="s">
        <v>11</v>
      </c>
      <c r="N40" s="23" t="s">
        <v>1726</v>
      </c>
      <c r="O40" s="23" t="s">
        <v>11</v>
      </c>
      <c r="P40" s="23" t="s">
        <v>11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小高部</v>
      </c>
      <c r="S40" s="22" t="str">
        <f t="shared" si="3"/>
        <v>P2BF03G3433</v>
      </c>
      <c r="T40" s="22" t="str">
        <f t="shared" si="4"/>
        <v>黎洁瑜</v>
      </c>
      <c r="U40" s="22" t="str">
        <f t="shared" si="5"/>
        <v>萧泽秀</v>
      </c>
      <c r="V40" s="22" t="str">
        <f t="shared" si="6"/>
        <v>Saleh Abdu</v>
      </c>
      <c r="W40" s="22" t="str">
        <f t="shared" si="7"/>
        <v>萧泽秀</v>
      </c>
      <c r="X40" s="22" t="str">
        <f t="shared" si="8"/>
        <v>Saleh Abdu</v>
      </c>
      <c r="Y40" s="22">
        <f t="shared" si="9"/>
        <v>3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P2B</v>
      </c>
      <c r="AD40" s="22" t="str">
        <f>VLOOKUP(D40,'2-班级信息'!A:AI,35,0)</f>
        <v>周日下午</v>
      </c>
      <c r="AE40" s="22" t="str">
        <f>VLOOKUP(D40,'2-班级信息'!A:AL,12,0)</f>
        <v>3小时</v>
      </c>
      <c r="AF40" s="22" t="str">
        <f t="shared" si="1"/>
        <v>小学班</v>
      </c>
      <c r="AG40" s="22" t="str">
        <f t="shared" si="12"/>
        <v>小学周末白天班</v>
      </c>
    </row>
    <row r="41" spans="1:33">
      <c r="A41" s="23" t="s">
        <v>1721</v>
      </c>
      <c r="B41" s="23" t="s">
        <v>452</v>
      </c>
      <c r="C41" s="23" t="s">
        <v>1721</v>
      </c>
      <c r="D41" s="23" t="s">
        <v>5349</v>
      </c>
      <c r="E41" s="23" t="s">
        <v>4155</v>
      </c>
      <c r="F41" s="23" t="s">
        <v>5350</v>
      </c>
      <c r="G41" s="23" t="s">
        <v>3674</v>
      </c>
      <c r="H41" s="23" t="s">
        <v>3675</v>
      </c>
      <c r="I41" s="23" t="s">
        <v>10</v>
      </c>
      <c r="J41" s="23" t="s">
        <v>3676</v>
      </c>
      <c r="K41" s="23">
        <v>0</v>
      </c>
      <c r="L41" s="23" t="s">
        <v>4316</v>
      </c>
      <c r="M41" s="23" t="s">
        <v>11</v>
      </c>
      <c r="N41" s="23" t="s">
        <v>1766</v>
      </c>
      <c r="O41" s="23" t="s">
        <v>11</v>
      </c>
      <c r="P41" s="23" t="s">
        <v>11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小高部</v>
      </c>
      <c r="S41" s="22" t="str">
        <f t="shared" si="3"/>
        <v>P2BF03G3433</v>
      </c>
      <c r="T41" s="22" t="str">
        <f t="shared" si="4"/>
        <v>黎洁瑜</v>
      </c>
      <c r="U41" s="22" t="str">
        <f t="shared" si="5"/>
        <v>萧泽秀</v>
      </c>
      <c r="V41" s="22" t="str">
        <f t="shared" si="6"/>
        <v>Saleh Abdu</v>
      </c>
      <c r="W41" s="22" t="str">
        <f t="shared" si="7"/>
        <v>萧泽秀</v>
      </c>
      <c r="X41" s="22" t="str">
        <f t="shared" si="8"/>
        <v>Saleh Abdu</v>
      </c>
      <c r="Y41" s="22">
        <f t="shared" si="9"/>
        <v>3</v>
      </c>
      <c r="Z41" s="22">
        <f t="shared" si="10"/>
        <v>6</v>
      </c>
      <c r="AA41" s="22" t="str">
        <f t="shared" si="0"/>
        <v/>
      </c>
      <c r="AB41" s="22">
        <f>COUNTIF($G$2:G41,G41)</f>
        <v>1</v>
      </c>
      <c r="AC41" s="22" t="str">
        <f t="shared" si="11"/>
        <v>P2B</v>
      </c>
      <c r="AD41" s="22" t="str">
        <f>VLOOKUP(D41,'2-班级信息'!A:AI,35,0)</f>
        <v>周日下午</v>
      </c>
      <c r="AE41" s="22" t="str">
        <f>VLOOKUP(D41,'2-班级信息'!A:AL,12,0)</f>
        <v>3小时</v>
      </c>
      <c r="AF41" s="22" t="str">
        <f t="shared" si="1"/>
        <v>小学班</v>
      </c>
      <c r="AG41" s="22" t="str">
        <f t="shared" si="12"/>
        <v>小学周末白天班</v>
      </c>
    </row>
    <row r="42" spans="1:33">
      <c r="A42" s="23" t="s">
        <v>1721</v>
      </c>
      <c r="B42" s="23" t="s">
        <v>452</v>
      </c>
      <c r="C42" s="23" t="s">
        <v>1721</v>
      </c>
      <c r="D42" s="23" t="s">
        <v>4173</v>
      </c>
      <c r="E42" s="23" t="s">
        <v>4155</v>
      </c>
      <c r="F42" s="23" t="s">
        <v>4174</v>
      </c>
      <c r="G42" s="23" t="s">
        <v>3665</v>
      </c>
      <c r="H42" s="23" t="s">
        <v>3666</v>
      </c>
      <c r="I42" s="23" t="s">
        <v>14</v>
      </c>
      <c r="J42" s="23" t="s">
        <v>3667</v>
      </c>
      <c r="K42" s="23">
        <v>0</v>
      </c>
      <c r="L42" s="23" t="s">
        <v>4317</v>
      </c>
      <c r="M42" s="23" t="s">
        <v>11</v>
      </c>
      <c r="N42" s="23" t="s">
        <v>1726</v>
      </c>
      <c r="O42" s="23" t="s">
        <v>11</v>
      </c>
      <c r="P42" s="23" t="s">
        <v>11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小高部</v>
      </c>
      <c r="S42" s="22" t="str">
        <f t="shared" si="3"/>
        <v>P2BF03G2327</v>
      </c>
      <c r="T42" s="22" t="str">
        <f t="shared" si="4"/>
        <v>黎洁瑜</v>
      </c>
      <c r="U42" s="22" t="str">
        <f t="shared" si="5"/>
        <v>赖情佳</v>
      </c>
      <c r="V42" s="22" t="str">
        <f t="shared" si="6"/>
        <v>STA MARIA ANTONIO III BILLONES</v>
      </c>
      <c r="W42" s="22" t="str">
        <f t="shared" si="7"/>
        <v>STA MARIA ANTONIO III BILLONES</v>
      </c>
      <c r="X42" s="22" t="str">
        <f t="shared" si="8"/>
        <v>赖情佳</v>
      </c>
      <c r="Y42" s="22">
        <f t="shared" si="9"/>
        <v>30</v>
      </c>
      <c r="Z42" s="22">
        <f t="shared" si="10"/>
        <v>30</v>
      </c>
      <c r="AA42" s="22" t="str">
        <f t="shared" si="0"/>
        <v/>
      </c>
      <c r="AB42" s="22">
        <f>COUNTIF($G$2:G42,G42)</f>
        <v>1</v>
      </c>
      <c r="AC42" s="22" t="str">
        <f t="shared" si="11"/>
        <v>P2B</v>
      </c>
      <c r="AD42" s="22" t="str">
        <f>VLOOKUP(D42,'2-班级信息'!A:AI,35,0)</f>
        <v>周日下午</v>
      </c>
      <c r="AE42" s="22" t="str">
        <f>VLOOKUP(D42,'2-班级信息'!A:AL,12,0)</f>
        <v>3小时</v>
      </c>
      <c r="AF42" s="22" t="str">
        <f t="shared" si="1"/>
        <v>小学班</v>
      </c>
      <c r="AG42" s="22" t="str">
        <f t="shared" si="12"/>
        <v>小学周末白天班</v>
      </c>
    </row>
    <row r="43" spans="1:33">
      <c r="A43" s="23" t="s">
        <v>1721</v>
      </c>
      <c r="B43" s="23" t="s">
        <v>452</v>
      </c>
      <c r="C43" s="23" t="s">
        <v>1721</v>
      </c>
      <c r="D43" s="23" t="s">
        <v>4158</v>
      </c>
      <c r="E43" s="23" t="s">
        <v>4132</v>
      </c>
      <c r="F43" s="23" t="s">
        <v>4076</v>
      </c>
      <c r="G43" s="23" t="s">
        <v>3659</v>
      </c>
      <c r="H43" s="23" t="s">
        <v>3660</v>
      </c>
      <c r="I43" s="23" t="s">
        <v>12</v>
      </c>
      <c r="J43" s="23" t="s">
        <v>3661</v>
      </c>
      <c r="K43" s="23">
        <v>0</v>
      </c>
      <c r="L43" s="23" t="s">
        <v>4318</v>
      </c>
      <c r="M43" s="23" t="s">
        <v>11</v>
      </c>
      <c r="N43" s="23" t="s">
        <v>1726</v>
      </c>
      <c r="O43" s="23" t="s">
        <v>11</v>
      </c>
      <c r="P43" s="23" t="s">
        <v>11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初中部</v>
      </c>
      <c r="S43" s="22" t="str">
        <f t="shared" si="3"/>
        <v>P5BBR5G5609</v>
      </c>
      <c r="T43" s="22" t="str">
        <f t="shared" si="4"/>
        <v>萧泽秀</v>
      </c>
      <c r="U43" s="22" t="str">
        <f t="shared" si="5"/>
        <v>黎洁瑜</v>
      </c>
      <c r="V43" s="22" t="str">
        <f t="shared" si="6"/>
        <v xml:space="preserve">STA MARIA </v>
      </c>
      <c r="W43" s="22" t="str">
        <f t="shared" si="7"/>
        <v>黎洁瑜</v>
      </c>
      <c r="X43" s="22" t="str">
        <f t="shared" si="8"/>
        <v xml:space="preserve">STA MARIA </v>
      </c>
      <c r="Y43" s="22">
        <f t="shared" si="9"/>
        <v>3</v>
      </c>
      <c r="Z43" s="22">
        <f t="shared" si="10"/>
        <v>6</v>
      </c>
      <c r="AA43" s="22" t="str">
        <f t="shared" si="0"/>
        <v/>
      </c>
      <c r="AB43" s="22">
        <f>COUNTIF($G$2:G43,G43)</f>
        <v>1</v>
      </c>
      <c r="AC43" s="22" t="str">
        <f t="shared" si="11"/>
        <v>P5B</v>
      </c>
      <c r="AD43" s="22" t="str">
        <f>VLOOKUP(D43,'2-班级信息'!A:AI,35,0)</f>
        <v>周六上午</v>
      </c>
      <c r="AE43" s="22" t="str">
        <f>VLOOKUP(D43,'2-班级信息'!A:AL,12,0)</f>
        <v>3小时</v>
      </c>
      <c r="AF43" s="22" t="str">
        <f t="shared" si="1"/>
        <v>小学班</v>
      </c>
      <c r="AG43" s="22" t="str">
        <f t="shared" si="12"/>
        <v>小学周末白天班</v>
      </c>
    </row>
    <row r="44" spans="1:33">
      <c r="A44" s="23" t="s">
        <v>1721</v>
      </c>
      <c r="B44" s="23" t="s">
        <v>1189</v>
      </c>
      <c r="C44" s="23" t="s">
        <v>1721</v>
      </c>
      <c r="D44" s="23" t="s">
        <v>4207</v>
      </c>
      <c r="E44" s="23" t="s">
        <v>4188</v>
      </c>
      <c r="F44" s="23" t="s">
        <v>4208</v>
      </c>
      <c r="G44" s="23" t="s">
        <v>3640</v>
      </c>
      <c r="H44" s="23" t="s">
        <v>3641</v>
      </c>
      <c r="I44" s="23" t="s">
        <v>10</v>
      </c>
      <c r="J44" s="23" t="s">
        <v>3642</v>
      </c>
      <c r="K44" s="23">
        <v>0</v>
      </c>
      <c r="L44" s="23" t="s">
        <v>4319</v>
      </c>
      <c r="M44" s="23" t="s">
        <v>11</v>
      </c>
      <c r="N44" s="23" t="s">
        <v>1726</v>
      </c>
      <c r="O44" s="23" t="s">
        <v>11</v>
      </c>
      <c r="P44" s="23" t="s">
        <v>11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小初部</v>
      </c>
      <c r="S44" s="22" t="str">
        <f t="shared" si="3"/>
        <v>P03F01G2334</v>
      </c>
      <c r="T44" s="22" t="str">
        <f t="shared" si="4"/>
        <v>赖情佳</v>
      </c>
      <c r="U44" s="22" t="str">
        <f t="shared" si="5"/>
        <v>张佩</v>
      </c>
      <c r="V44" s="22" t="str">
        <f t="shared" si="6"/>
        <v>Abdul</v>
      </c>
      <c r="W44" s="22" t="str">
        <f t="shared" si="7"/>
        <v>张佩</v>
      </c>
      <c r="X44" s="22" t="str">
        <f t="shared" si="8"/>
        <v>Abdul</v>
      </c>
      <c r="Y44" s="22">
        <f t="shared" si="9"/>
        <v>2</v>
      </c>
      <c r="Z44" s="22">
        <f t="shared" si="10"/>
        <v>4</v>
      </c>
      <c r="AA44" s="22" t="str">
        <f t="shared" si="0"/>
        <v/>
      </c>
      <c r="AB44" s="22">
        <f>COUNTIF($G$2:G44,G44)</f>
        <v>1</v>
      </c>
      <c r="AC44" s="22" t="str">
        <f t="shared" si="11"/>
        <v>P03</v>
      </c>
      <c r="AD44" s="22" t="str">
        <f>VLOOKUP(D44,'2-班级信息'!A:AI,35,0)</f>
        <v>周三下午</v>
      </c>
      <c r="AE44" s="22" t="str">
        <f>VLOOKUP(D44,'2-班级信息'!A:AL,12,0)</f>
        <v>3小时</v>
      </c>
      <c r="AF44" s="22" t="str">
        <f t="shared" si="1"/>
        <v>小学班</v>
      </c>
      <c r="AG44" s="22" t="str">
        <f t="shared" si="12"/>
        <v>小学平时3小时班</v>
      </c>
    </row>
    <row r="45" spans="1:33">
      <c r="A45" s="23" t="s">
        <v>1721</v>
      </c>
      <c r="B45" s="23" t="s">
        <v>4084</v>
      </c>
      <c r="C45" s="23" t="s">
        <v>1721</v>
      </c>
      <c r="D45" s="23" t="s">
        <v>4083</v>
      </c>
      <c r="E45" s="23" t="s">
        <v>11</v>
      </c>
      <c r="F45" s="23" t="s">
        <v>4085</v>
      </c>
      <c r="G45" s="23" t="s">
        <v>3632</v>
      </c>
      <c r="H45" s="23" t="s">
        <v>3633</v>
      </c>
      <c r="I45" s="23" t="s">
        <v>15</v>
      </c>
      <c r="J45" s="23" t="s">
        <v>3634</v>
      </c>
      <c r="K45" s="23">
        <v>0</v>
      </c>
      <c r="L45" s="23" t="s">
        <v>11</v>
      </c>
      <c r="M45" s="23" t="s">
        <v>11</v>
      </c>
      <c r="N45" s="23" t="s">
        <v>1766</v>
      </c>
      <c r="O45" s="23" t="s">
        <v>11</v>
      </c>
      <c r="P45" s="23" t="s">
        <v>11</v>
      </c>
      <c r="Q45" s="22" t="str">
        <f t="shared" si="2"/>
        <v>停读</v>
      </c>
      <c r="R45" s="22" t="str">
        <f>IF(Q45="在读",IF(IFERROR(FIND("一",D45),0)&gt;0,"一对一",VLOOKUP(LEFT(D45,3),班级编码!A:H,8,0)),Q45)</f>
        <v>停读</v>
      </c>
      <c r="S45" s="22" t="str">
        <f t="shared" si="3"/>
        <v>停读</v>
      </c>
      <c r="T45" s="22" t="str">
        <f t="shared" si="4"/>
        <v>陈欢</v>
      </c>
      <c r="U45" s="22" t="str">
        <f t="shared" si="5"/>
        <v/>
      </c>
      <c r="V45" s="22" t="str">
        <f t="shared" si="6"/>
        <v/>
      </c>
      <c r="W45" s="22" t="str">
        <f t="shared" si="7"/>
        <v/>
      </c>
      <c r="X45" s="22" t="str">
        <f t="shared" si="8"/>
        <v/>
      </c>
      <c r="Y45" s="22">
        <f t="shared" si="9"/>
        <v>0</v>
      </c>
      <c r="Z45" s="22">
        <f t="shared" si="10"/>
        <v>0</v>
      </c>
      <c r="AA45" s="22" t="str">
        <f t="shared" si="0"/>
        <v/>
      </c>
      <c r="AB45" s="22">
        <f>COUNTIF($G$2:G45,G45)</f>
        <v>1</v>
      </c>
      <c r="AC45" s="22" t="str">
        <f t="shared" si="11"/>
        <v>停读</v>
      </c>
      <c r="AD45" s="22" t="str">
        <f>VLOOKUP(D45,'2-班级信息'!A:AI,35,0)</f>
        <v/>
      </c>
      <c r="AE45" s="22" t="str">
        <f>VLOOKUP(D45,'2-班级信息'!A:AL,12,0)</f>
        <v/>
      </c>
      <c r="AF45" s="22" t="str">
        <f t="shared" si="1"/>
        <v>小学班</v>
      </c>
      <c r="AG45" s="22" t="str">
        <f t="shared" si="12"/>
        <v>小学平时班</v>
      </c>
    </row>
    <row r="46" spans="1:33">
      <c r="A46" s="23" t="s">
        <v>1721</v>
      </c>
      <c r="B46" s="23" t="s">
        <v>1189</v>
      </c>
      <c r="C46" s="23" t="s">
        <v>1721</v>
      </c>
      <c r="D46" s="23" t="s">
        <v>4207</v>
      </c>
      <c r="E46" s="23" t="s">
        <v>4188</v>
      </c>
      <c r="F46" s="23" t="s">
        <v>4208</v>
      </c>
      <c r="G46" s="23" t="s">
        <v>3626</v>
      </c>
      <c r="H46" s="23" t="s">
        <v>3627</v>
      </c>
      <c r="I46" s="23" t="s">
        <v>16</v>
      </c>
      <c r="J46" s="23" t="s">
        <v>3628</v>
      </c>
      <c r="K46" s="23">
        <v>0</v>
      </c>
      <c r="L46" s="23" t="s">
        <v>4320</v>
      </c>
      <c r="M46" s="23" t="s">
        <v>11</v>
      </c>
      <c r="N46" s="23" t="s">
        <v>1726</v>
      </c>
      <c r="O46" s="23" t="s">
        <v>11</v>
      </c>
      <c r="P46" s="23" t="s">
        <v>11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小初部</v>
      </c>
      <c r="S46" s="22" t="str">
        <f t="shared" si="3"/>
        <v>P03F01G2334</v>
      </c>
      <c r="T46" s="22" t="str">
        <f t="shared" si="4"/>
        <v>赖情佳</v>
      </c>
      <c r="U46" s="22" t="str">
        <f t="shared" si="5"/>
        <v>张佩</v>
      </c>
      <c r="V46" s="22" t="str">
        <f t="shared" si="6"/>
        <v>Abdul</v>
      </c>
      <c r="W46" s="22" t="str">
        <f t="shared" si="7"/>
        <v>张佩</v>
      </c>
      <c r="X46" s="22" t="str">
        <f t="shared" si="8"/>
        <v>Abdul</v>
      </c>
      <c r="Y46" s="22">
        <f t="shared" si="9"/>
        <v>2</v>
      </c>
      <c r="Z46" s="22">
        <f t="shared" si="10"/>
        <v>4</v>
      </c>
      <c r="AA46" s="22" t="str">
        <f t="shared" si="0"/>
        <v/>
      </c>
      <c r="AB46" s="22">
        <f>COUNTIF($G$2:G46,G46)</f>
        <v>1</v>
      </c>
      <c r="AC46" s="22" t="str">
        <f t="shared" si="11"/>
        <v>P03</v>
      </c>
      <c r="AD46" s="22" t="str">
        <f>VLOOKUP(D46,'2-班级信息'!A:AI,35,0)</f>
        <v>周三下午</v>
      </c>
      <c r="AE46" s="22" t="str">
        <f>VLOOKUP(D46,'2-班级信息'!A:AL,12,0)</f>
        <v>3小时</v>
      </c>
      <c r="AF46" s="22" t="str">
        <f t="shared" si="1"/>
        <v>小学班</v>
      </c>
      <c r="AG46" s="22" t="str">
        <f t="shared" si="12"/>
        <v>小学平时3小时班</v>
      </c>
    </row>
    <row r="47" spans="1:33">
      <c r="A47" s="23" t="s">
        <v>1721</v>
      </c>
      <c r="B47" s="23" t="s">
        <v>452</v>
      </c>
      <c r="C47" s="23" t="s">
        <v>1721</v>
      </c>
      <c r="D47" s="23" t="s">
        <v>4179</v>
      </c>
      <c r="E47" s="23" t="s">
        <v>4150</v>
      </c>
      <c r="F47" s="23" t="s">
        <v>4180</v>
      </c>
      <c r="G47" s="23" t="s">
        <v>3617</v>
      </c>
      <c r="H47" s="23" t="s">
        <v>3618</v>
      </c>
      <c r="I47" s="23" t="s">
        <v>1669</v>
      </c>
      <c r="J47" s="23" t="s">
        <v>3619</v>
      </c>
      <c r="K47" s="23">
        <v>0</v>
      </c>
      <c r="L47" s="23" t="s">
        <v>4321</v>
      </c>
      <c r="M47" s="23" t="s">
        <v>11</v>
      </c>
      <c r="N47" s="23" t="s">
        <v>1742</v>
      </c>
      <c r="O47" s="23" t="s">
        <v>11</v>
      </c>
      <c r="P47" s="23" t="s">
        <v>11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小初部</v>
      </c>
      <c r="S47" s="22" t="str">
        <f t="shared" si="3"/>
        <v>P03F02G1202</v>
      </c>
      <c r="T47" s="22" t="str">
        <f t="shared" si="4"/>
        <v>王玲</v>
      </c>
      <c r="U47" s="22" t="str">
        <f t="shared" si="5"/>
        <v>赖情佳</v>
      </c>
      <c r="V47" s="22" t="str">
        <f t="shared" si="6"/>
        <v xml:space="preserve">STA MARIA </v>
      </c>
      <c r="W47" s="22" t="str">
        <f t="shared" si="7"/>
        <v>赖情佳</v>
      </c>
      <c r="X47" s="22" t="str">
        <f t="shared" si="8"/>
        <v xml:space="preserve">STA MARIA </v>
      </c>
      <c r="Y47" s="22">
        <f t="shared" si="9"/>
        <v>3</v>
      </c>
      <c r="Z47" s="22">
        <f t="shared" si="10"/>
        <v>6</v>
      </c>
      <c r="AA47" s="22" t="str">
        <f t="shared" si="0"/>
        <v/>
      </c>
      <c r="AB47" s="22">
        <f>COUNTIF($G$2:G47,G47)</f>
        <v>1</v>
      </c>
      <c r="AC47" s="22" t="str">
        <f t="shared" si="11"/>
        <v>P03</v>
      </c>
      <c r="AD47" s="22" t="str">
        <f>VLOOKUP(D47,'2-班级信息'!A:AI,35,0)</f>
        <v>周日上午</v>
      </c>
      <c r="AE47" s="22" t="str">
        <f>VLOOKUP(D47,'2-班级信息'!A:AL,12,0)</f>
        <v>3小时</v>
      </c>
      <c r="AF47" s="22" t="str">
        <f t="shared" si="1"/>
        <v>幼儿班</v>
      </c>
      <c r="AG47" s="22" t="str">
        <f t="shared" si="12"/>
        <v>幼儿班</v>
      </c>
    </row>
    <row r="48" spans="1:33">
      <c r="A48" s="23" t="s">
        <v>1721</v>
      </c>
      <c r="B48" s="23" t="s">
        <v>1189</v>
      </c>
      <c r="C48" s="23" t="s">
        <v>1721</v>
      </c>
      <c r="D48" s="23" t="s">
        <v>4197</v>
      </c>
      <c r="E48" s="23" t="s">
        <v>4184</v>
      </c>
      <c r="F48" s="23" t="s">
        <v>4198</v>
      </c>
      <c r="G48" s="23" t="s">
        <v>3605</v>
      </c>
      <c r="H48" s="23" t="s">
        <v>3606</v>
      </c>
      <c r="I48" s="23" t="s">
        <v>16</v>
      </c>
      <c r="J48" s="23" t="s">
        <v>3607</v>
      </c>
      <c r="K48" s="23">
        <v>0</v>
      </c>
      <c r="L48" s="23" t="s">
        <v>4322</v>
      </c>
      <c r="M48" s="23" t="s">
        <v>11</v>
      </c>
      <c r="N48" s="23" t="s">
        <v>1726</v>
      </c>
      <c r="O48" s="23" t="s">
        <v>11</v>
      </c>
      <c r="P48" s="23" t="s">
        <v>11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小初部</v>
      </c>
      <c r="S48" s="22" t="str">
        <f t="shared" si="3"/>
        <v>P03F01G1231</v>
      </c>
      <c r="T48" s="22" t="str">
        <f t="shared" si="4"/>
        <v>黎洁瑜</v>
      </c>
      <c r="U48" s="22" t="str">
        <f t="shared" si="5"/>
        <v>萧泽秀</v>
      </c>
      <c r="V48" s="22" t="str">
        <f t="shared" si="6"/>
        <v>YoYO</v>
      </c>
      <c r="W48" s="22" t="str">
        <f t="shared" si="7"/>
        <v>萧泽秀</v>
      </c>
      <c r="X48" s="22" t="str">
        <f t="shared" si="8"/>
        <v>YoYO</v>
      </c>
      <c r="Y48" s="22">
        <f t="shared" si="9"/>
        <v>3</v>
      </c>
      <c r="Z48" s="22">
        <f t="shared" si="10"/>
        <v>6</v>
      </c>
      <c r="AA48" s="22" t="str">
        <f t="shared" si="0"/>
        <v/>
      </c>
      <c r="AB48" s="22">
        <f>COUNTIF($G$2:G48,G48)</f>
        <v>1</v>
      </c>
      <c r="AC48" s="22" t="str">
        <f t="shared" si="11"/>
        <v>P03</v>
      </c>
      <c r="AD48" s="22" t="str">
        <f>VLOOKUP(D48,'2-班级信息'!A:AI,35,0)</f>
        <v>周三下午</v>
      </c>
      <c r="AE48" s="22" t="str">
        <f>VLOOKUP(D48,'2-班级信息'!A:AL,12,0)</f>
        <v>3小时</v>
      </c>
      <c r="AF48" s="22" t="str">
        <f t="shared" si="1"/>
        <v>小学班</v>
      </c>
      <c r="AG48" s="22" t="str">
        <f t="shared" si="12"/>
        <v>小学平时3小时班</v>
      </c>
    </row>
    <row r="49" spans="1:33">
      <c r="A49" s="23" t="s">
        <v>1721</v>
      </c>
      <c r="B49" s="23" t="s">
        <v>1189</v>
      </c>
      <c r="C49" s="23" t="s">
        <v>1721</v>
      </c>
      <c r="D49" s="23" t="s">
        <v>4197</v>
      </c>
      <c r="E49" s="23" t="s">
        <v>4184</v>
      </c>
      <c r="F49" s="23" t="s">
        <v>4198</v>
      </c>
      <c r="G49" s="23" t="s">
        <v>3602</v>
      </c>
      <c r="H49" s="23" t="s">
        <v>3603</v>
      </c>
      <c r="I49" s="23" t="s">
        <v>1669</v>
      </c>
      <c r="J49" s="23" t="s">
        <v>3604</v>
      </c>
      <c r="K49" s="23">
        <v>0</v>
      </c>
      <c r="L49" s="23" t="s">
        <v>4323</v>
      </c>
      <c r="M49" s="23" t="s">
        <v>11</v>
      </c>
      <c r="N49" s="23" t="s">
        <v>1737</v>
      </c>
      <c r="O49" s="23" t="s">
        <v>11</v>
      </c>
      <c r="P49" s="23" t="s">
        <v>11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小初部</v>
      </c>
      <c r="S49" s="22" t="str">
        <f t="shared" si="3"/>
        <v>P03F01G1231</v>
      </c>
      <c r="T49" s="22" t="str">
        <f t="shared" si="4"/>
        <v>黎洁瑜</v>
      </c>
      <c r="U49" s="22" t="str">
        <f t="shared" si="5"/>
        <v>萧泽秀</v>
      </c>
      <c r="V49" s="22" t="str">
        <f t="shared" si="6"/>
        <v>YoYO</v>
      </c>
      <c r="W49" s="22" t="str">
        <f t="shared" si="7"/>
        <v>萧泽秀</v>
      </c>
      <c r="X49" s="22" t="str">
        <f t="shared" si="8"/>
        <v>YoYO</v>
      </c>
      <c r="Y49" s="22">
        <f t="shared" si="9"/>
        <v>3</v>
      </c>
      <c r="Z49" s="22">
        <f t="shared" si="10"/>
        <v>6</v>
      </c>
      <c r="AA49" s="22" t="str">
        <f t="shared" si="0"/>
        <v/>
      </c>
      <c r="AB49" s="22">
        <f>COUNTIF($G$2:G49,G49)</f>
        <v>1</v>
      </c>
      <c r="AC49" s="22" t="str">
        <f t="shared" si="11"/>
        <v>P03</v>
      </c>
      <c r="AD49" s="22" t="str">
        <f>VLOOKUP(D49,'2-班级信息'!A:AI,35,0)</f>
        <v>周三下午</v>
      </c>
      <c r="AE49" s="22" t="str">
        <f>VLOOKUP(D49,'2-班级信息'!A:AL,12,0)</f>
        <v>3小时</v>
      </c>
      <c r="AF49" s="22" t="str">
        <f t="shared" si="1"/>
        <v>幼儿班</v>
      </c>
      <c r="AG49" s="22" t="str">
        <f t="shared" si="12"/>
        <v>幼儿班</v>
      </c>
    </row>
    <row r="50" spans="1:33">
      <c r="A50" s="23" t="s">
        <v>1721</v>
      </c>
      <c r="B50" s="23" t="s">
        <v>452</v>
      </c>
      <c r="C50" s="23" t="s">
        <v>1721</v>
      </c>
      <c r="D50" s="23" t="s">
        <v>4163</v>
      </c>
      <c r="E50" s="23" t="s">
        <v>4073</v>
      </c>
      <c r="F50" s="23" t="s">
        <v>4116</v>
      </c>
      <c r="G50" s="23" t="s">
        <v>3588</v>
      </c>
      <c r="H50" s="23" t="s">
        <v>3589</v>
      </c>
      <c r="I50" s="23" t="s">
        <v>15</v>
      </c>
      <c r="J50" s="23" t="s">
        <v>3590</v>
      </c>
      <c r="K50" s="23">
        <v>0</v>
      </c>
      <c r="L50" s="23" t="s">
        <v>4324</v>
      </c>
      <c r="M50" s="23" t="s">
        <v>11</v>
      </c>
      <c r="N50" s="23" t="s">
        <v>2578</v>
      </c>
      <c r="O50" s="23" t="s">
        <v>11</v>
      </c>
      <c r="P50" s="23" t="s">
        <v>11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初中部</v>
      </c>
      <c r="S50" s="22" t="str">
        <f t="shared" si="3"/>
        <v>J1ASR3G6724</v>
      </c>
      <c r="T50" s="22" t="str">
        <f t="shared" si="4"/>
        <v>张佩</v>
      </c>
      <c r="U50" s="22" t="str">
        <f t="shared" si="5"/>
        <v>赖情佳</v>
      </c>
      <c r="V50" s="22" t="str">
        <f t="shared" si="6"/>
        <v>STA MARIA ANTONIO III BILLONES</v>
      </c>
      <c r="W50" s="22" t="str">
        <f t="shared" si="7"/>
        <v>STA MARIA ANTONIO III BILLONES</v>
      </c>
      <c r="X50" s="22" t="str">
        <f t="shared" si="8"/>
        <v>赖情佳</v>
      </c>
      <c r="Y50" s="22">
        <f t="shared" si="9"/>
        <v>30</v>
      </c>
      <c r="Z50" s="22">
        <f t="shared" si="10"/>
        <v>30</v>
      </c>
      <c r="AA50" s="22" t="str">
        <f t="shared" si="0"/>
        <v/>
      </c>
      <c r="AB50" s="22">
        <f>COUNTIF($G$2:G50,G50)</f>
        <v>1</v>
      </c>
      <c r="AC50" s="22" t="str">
        <f t="shared" si="11"/>
        <v>J1A</v>
      </c>
      <c r="AD50" s="22" t="str">
        <f>VLOOKUP(D50,'2-班级信息'!A:AI,35,0)</f>
        <v>周六下午</v>
      </c>
      <c r="AE50" s="22" t="str">
        <f>VLOOKUP(D50,'2-班级信息'!A:AL,12,0)</f>
        <v>3小时</v>
      </c>
      <c r="AF50" s="22" t="str">
        <f t="shared" si="1"/>
        <v>小学班</v>
      </c>
      <c r="AG50" s="22" t="str">
        <f t="shared" si="12"/>
        <v>小学周末白天班</v>
      </c>
    </row>
    <row r="51" spans="1:33">
      <c r="A51" s="23" t="s">
        <v>1721</v>
      </c>
      <c r="B51" s="23" t="s">
        <v>1189</v>
      </c>
      <c r="C51" s="23" t="s">
        <v>1721</v>
      </c>
      <c r="D51" s="23" t="s">
        <v>4197</v>
      </c>
      <c r="E51" s="23" t="s">
        <v>4184</v>
      </c>
      <c r="F51" s="23" t="s">
        <v>4198</v>
      </c>
      <c r="G51" s="23" t="s">
        <v>3567</v>
      </c>
      <c r="H51" s="23" t="s">
        <v>3568</v>
      </c>
      <c r="I51" s="23" t="s">
        <v>10</v>
      </c>
      <c r="J51" s="23" t="s">
        <v>3569</v>
      </c>
      <c r="K51" s="23">
        <v>0</v>
      </c>
      <c r="L51" s="23" t="s">
        <v>4325</v>
      </c>
      <c r="M51" s="23" t="s">
        <v>11</v>
      </c>
      <c r="N51" s="23" t="s">
        <v>1726</v>
      </c>
      <c r="O51" s="23" t="s">
        <v>11</v>
      </c>
      <c r="P51" s="23" t="s">
        <v>11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小初部</v>
      </c>
      <c r="S51" s="22" t="str">
        <f t="shared" si="3"/>
        <v>P03F01G1231</v>
      </c>
      <c r="T51" s="22" t="str">
        <f t="shared" si="4"/>
        <v>黎洁瑜</v>
      </c>
      <c r="U51" s="22" t="str">
        <f t="shared" si="5"/>
        <v>萧泽秀</v>
      </c>
      <c r="V51" s="22" t="str">
        <f t="shared" si="6"/>
        <v>YoYO</v>
      </c>
      <c r="W51" s="22" t="str">
        <f t="shared" si="7"/>
        <v>萧泽秀</v>
      </c>
      <c r="X51" s="22" t="str">
        <f t="shared" si="8"/>
        <v>YoYO</v>
      </c>
      <c r="Y51" s="22">
        <f t="shared" si="9"/>
        <v>3</v>
      </c>
      <c r="Z51" s="22">
        <f t="shared" si="10"/>
        <v>6</v>
      </c>
      <c r="AA51" s="22" t="str">
        <f t="shared" si="0"/>
        <v/>
      </c>
      <c r="AB51" s="22">
        <f>COUNTIF($G$2:G51,G51)</f>
        <v>1</v>
      </c>
      <c r="AC51" s="22" t="str">
        <f t="shared" si="11"/>
        <v>P03</v>
      </c>
      <c r="AD51" s="22" t="str">
        <f>VLOOKUP(D51,'2-班级信息'!A:AI,35,0)</f>
        <v>周三下午</v>
      </c>
      <c r="AE51" s="22" t="str">
        <f>VLOOKUP(D51,'2-班级信息'!A:AL,12,0)</f>
        <v>3小时</v>
      </c>
      <c r="AF51" s="22" t="str">
        <f t="shared" si="1"/>
        <v>小学班</v>
      </c>
      <c r="AG51" s="22" t="str">
        <f t="shared" si="12"/>
        <v>小学平时3小时班</v>
      </c>
    </row>
    <row r="52" spans="1:33">
      <c r="A52" s="23" t="s">
        <v>1721</v>
      </c>
      <c r="B52" s="23" t="s">
        <v>452</v>
      </c>
      <c r="C52" s="23" t="s">
        <v>1721</v>
      </c>
      <c r="D52" s="23" t="s">
        <v>5338</v>
      </c>
      <c r="E52" s="23" t="s">
        <v>4073</v>
      </c>
      <c r="F52" s="23" t="s">
        <v>5339</v>
      </c>
      <c r="G52" s="23" t="s">
        <v>3554</v>
      </c>
      <c r="H52" s="23" t="s">
        <v>3555</v>
      </c>
      <c r="I52" s="23" t="s">
        <v>12</v>
      </c>
      <c r="J52" s="23" t="s">
        <v>3510</v>
      </c>
      <c r="K52" s="23">
        <v>0</v>
      </c>
      <c r="L52" s="23" t="s">
        <v>4326</v>
      </c>
      <c r="M52" s="23" t="s">
        <v>11</v>
      </c>
      <c r="N52" s="23" t="s">
        <v>1726</v>
      </c>
      <c r="O52" s="23" t="s">
        <v>11</v>
      </c>
      <c r="P52" s="23" t="s">
        <v>11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初中部</v>
      </c>
      <c r="S52" s="22" t="str">
        <f t="shared" si="3"/>
        <v>P5BBR5G5618</v>
      </c>
      <c r="T52" s="22" t="str">
        <f t="shared" si="4"/>
        <v>易青梅</v>
      </c>
      <c r="U52" s="22" t="str">
        <f t="shared" si="5"/>
        <v>张佩</v>
      </c>
      <c r="V52" s="22" t="str">
        <f t="shared" si="6"/>
        <v>Anna Khimo</v>
      </c>
      <c r="W52" s="22" t="str">
        <f t="shared" si="7"/>
        <v>张佩</v>
      </c>
      <c r="X52" s="22" t="str">
        <f t="shared" si="8"/>
        <v>Anna Khimo</v>
      </c>
      <c r="Y52" s="22">
        <f t="shared" si="9"/>
        <v>2</v>
      </c>
      <c r="Z52" s="22">
        <f t="shared" si="10"/>
        <v>4</v>
      </c>
      <c r="AA52" s="22" t="str">
        <f t="shared" si="0"/>
        <v/>
      </c>
      <c r="AB52" s="22">
        <f>COUNTIF($G$2:G52,G52)</f>
        <v>1</v>
      </c>
      <c r="AC52" s="22" t="str">
        <f t="shared" si="11"/>
        <v>P5B</v>
      </c>
      <c r="AD52" s="22" t="str">
        <f>VLOOKUP(D52,'2-班级信息'!A:AI,35,0)</f>
        <v>周六下午</v>
      </c>
      <c r="AE52" s="22" t="str">
        <f>VLOOKUP(D52,'2-班级信息'!A:AL,12,0)</f>
        <v>3小时</v>
      </c>
      <c r="AF52" s="22" t="str">
        <f t="shared" si="1"/>
        <v>小学班</v>
      </c>
      <c r="AG52" s="22" t="str">
        <f t="shared" si="12"/>
        <v>小学周末白天班</v>
      </c>
    </row>
    <row r="53" spans="1:33">
      <c r="A53" s="23" t="s">
        <v>1721</v>
      </c>
      <c r="B53" s="23" t="s">
        <v>452</v>
      </c>
      <c r="C53" s="23" t="s">
        <v>1721</v>
      </c>
      <c r="D53" s="23" t="s">
        <v>4166</v>
      </c>
      <c r="E53" s="23" t="s">
        <v>4132</v>
      </c>
      <c r="F53" s="23" t="s">
        <v>4116</v>
      </c>
      <c r="G53" s="23" t="s">
        <v>3546</v>
      </c>
      <c r="H53" s="23" t="s">
        <v>3547</v>
      </c>
      <c r="I53" s="23" t="s">
        <v>14</v>
      </c>
      <c r="J53" s="23" t="s">
        <v>3548</v>
      </c>
      <c r="K53" s="23">
        <v>0</v>
      </c>
      <c r="L53" s="23" t="s">
        <v>4327</v>
      </c>
      <c r="M53" s="23" t="s">
        <v>11</v>
      </c>
      <c r="N53" s="23" t="s">
        <v>1726</v>
      </c>
      <c r="O53" s="23" t="s">
        <v>11</v>
      </c>
      <c r="P53" s="23" t="s">
        <v>11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小高部</v>
      </c>
      <c r="S53" s="22" t="str">
        <f t="shared" si="3"/>
        <v>P3BF06G3415</v>
      </c>
      <c r="T53" s="22" t="str">
        <f t="shared" si="4"/>
        <v>张佩</v>
      </c>
      <c r="U53" s="22" t="str">
        <f t="shared" si="5"/>
        <v>赖情佳</v>
      </c>
      <c r="V53" s="22" t="str">
        <f t="shared" si="6"/>
        <v>STA MARIA ANTONIO III BILLONES</v>
      </c>
      <c r="W53" s="22" t="str">
        <f t="shared" si="7"/>
        <v>STA MARIA ANTONIO III BILLONES</v>
      </c>
      <c r="X53" s="22" t="str">
        <f t="shared" si="8"/>
        <v>赖情佳</v>
      </c>
      <c r="Y53" s="22">
        <f t="shared" si="9"/>
        <v>30</v>
      </c>
      <c r="Z53" s="22">
        <f t="shared" si="10"/>
        <v>30</v>
      </c>
      <c r="AA53" s="22" t="str">
        <f t="shared" si="0"/>
        <v/>
      </c>
      <c r="AB53" s="22">
        <f>COUNTIF($G$2:G53,G53)</f>
        <v>1</v>
      </c>
      <c r="AC53" s="22" t="str">
        <f t="shared" si="11"/>
        <v>P3B</v>
      </c>
      <c r="AD53" s="22" t="str">
        <f>VLOOKUP(D53,'2-班级信息'!A:AI,35,0)</f>
        <v>周六上午</v>
      </c>
      <c r="AE53" s="22" t="str">
        <f>VLOOKUP(D53,'2-班级信息'!A:AL,12,0)</f>
        <v>3小时</v>
      </c>
      <c r="AF53" s="22" t="str">
        <f t="shared" si="1"/>
        <v>小学班</v>
      </c>
      <c r="AG53" s="22" t="str">
        <f t="shared" si="12"/>
        <v>小学周末白天班</v>
      </c>
    </row>
    <row r="54" spans="1:33">
      <c r="A54" s="23" t="s">
        <v>1721</v>
      </c>
      <c r="B54" s="23" t="s">
        <v>1189</v>
      </c>
      <c r="C54" s="23" t="s">
        <v>1721</v>
      </c>
      <c r="D54" s="23" t="s">
        <v>4207</v>
      </c>
      <c r="E54" s="23" t="s">
        <v>4188</v>
      </c>
      <c r="F54" s="23" t="s">
        <v>4208</v>
      </c>
      <c r="G54" s="23" t="s">
        <v>3531</v>
      </c>
      <c r="H54" s="23" t="s">
        <v>3532</v>
      </c>
      <c r="I54" s="23" t="s">
        <v>16</v>
      </c>
      <c r="J54" s="23" t="s">
        <v>3533</v>
      </c>
      <c r="K54" s="23">
        <v>0</v>
      </c>
      <c r="L54" s="23" t="s">
        <v>4328</v>
      </c>
      <c r="M54" s="23" t="s">
        <v>11</v>
      </c>
      <c r="N54" s="23" t="s">
        <v>1726</v>
      </c>
      <c r="O54" s="23" t="s">
        <v>11</v>
      </c>
      <c r="P54" s="23" t="s">
        <v>11</v>
      </c>
      <c r="Q54" s="22" t="str">
        <f t="shared" si="2"/>
        <v>在读</v>
      </c>
      <c r="R54" s="22" t="str">
        <f>IF(Q54="在读",IF(IFERROR(FIND("一",D54),0)&gt;0,"一对一",VLOOKUP(LEFT(D54,3),班级编码!A:H,8,0)),Q54)</f>
        <v>小初部</v>
      </c>
      <c r="S54" s="22" t="str">
        <f t="shared" si="3"/>
        <v>P03F01G2334</v>
      </c>
      <c r="T54" s="22" t="str">
        <f t="shared" si="4"/>
        <v>赖情佳</v>
      </c>
      <c r="U54" s="22" t="str">
        <f t="shared" si="5"/>
        <v>张佩</v>
      </c>
      <c r="V54" s="22" t="str">
        <f t="shared" si="6"/>
        <v>Abdul</v>
      </c>
      <c r="W54" s="22" t="str">
        <f t="shared" si="7"/>
        <v>张佩</v>
      </c>
      <c r="X54" s="22" t="str">
        <f t="shared" si="8"/>
        <v>Abdul</v>
      </c>
      <c r="Y54" s="22">
        <f t="shared" si="9"/>
        <v>2</v>
      </c>
      <c r="Z54" s="22">
        <f t="shared" si="10"/>
        <v>4</v>
      </c>
      <c r="AA54" s="22" t="str">
        <f t="shared" si="0"/>
        <v/>
      </c>
      <c r="AB54" s="22">
        <f>COUNTIF($G$2:G54,G54)</f>
        <v>1</v>
      </c>
      <c r="AC54" s="22" t="str">
        <f t="shared" si="11"/>
        <v>P03</v>
      </c>
      <c r="AD54" s="22" t="str">
        <f>VLOOKUP(D54,'2-班级信息'!A:AI,35,0)</f>
        <v>周三下午</v>
      </c>
      <c r="AE54" s="22" t="str">
        <f>VLOOKUP(D54,'2-班级信息'!A:AL,12,0)</f>
        <v>3小时</v>
      </c>
      <c r="AF54" s="22" t="str">
        <f t="shared" si="1"/>
        <v>小学班</v>
      </c>
      <c r="AG54" s="22" t="str">
        <f t="shared" si="12"/>
        <v>小学平时3小时班</v>
      </c>
    </row>
    <row r="55" spans="1:33">
      <c r="A55" s="23" t="s">
        <v>1721</v>
      </c>
      <c r="B55" s="23" t="s">
        <v>4084</v>
      </c>
      <c r="C55" s="23" t="s">
        <v>1721</v>
      </c>
      <c r="D55" s="23" t="s">
        <v>4083</v>
      </c>
      <c r="E55" s="23" t="s">
        <v>11</v>
      </c>
      <c r="F55" s="23" t="s">
        <v>4085</v>
      </c>
      <c r="G55" s="23" t="s">
        <v>3527</v>
      </c>
      <c r="H55" s="23" t="s">
        <v>3528</v>
      </c>
      <c r="I55" s="23" t="s">
        <v>13</v>
      </c>
      <c r="J55" s="23" t="s">
        <v>3529</v>
      </c>
      <c r="K55" s="23">
        <v>0</v>
      </c>
      <c r="L55" s="23" t="s">
        <v>4329</v>
      </c>
      <c r="M55" s="23" t="s">
        <v>11</v>
      </c>
      <c r="N55" s="23" t="s">
        <v>1726</v>
      </c>
      <c r="O55" s="23" t="s">
        <v>11</v>
      </c>
      <c r="P55" s="23" t="s">
        <v>11</v>
      </c>
      <c r="Q55" s="22" t="str">
        <f t="shared" si="2"/>
        <v>停读</v>
      </c>
      <c r="R55" s="22" t="str">
        <f>IF(Q55="在读",IF(IFERROR(FIND("一",D55),0)&gt;0,"一对一",VLOOKUP(LEFT(D55,3),班级编码!A:H,8,0)),Q55)</f>
        <v>停读</v>
      </c>
      <c r="S55" s="22" t="str">
        <f t="shared" si="3"/>
        <v>停读</v>
      </c>
      <c r="T55" s="22" t="str">
        <f t="shared" si="4"/>
        <v>陈欢</v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1</v>
      </c>
      <c r="AC55" s="22" t="str">
        <f t="shared" si="11"/>
        <v>停读</v>
      </c>
      <c r="AD55" s="22" t="str">
        <f>VLOOKUP(D55,'2-班级信息'!A:AI,35,0)</f>
        <v/>
      </c>
      <c r="AE55" s="22" t="str">
        <f>VLOOKUP(D55,'2-班级信息'!A:AL,12,0)</f>
        <v/>
      </c>
      <c r="AF55" s="22" t="str">
        <f t="shared" si="1"/>
        <v>小学班</v>
      </c>
      <c r="AG55" s="22" t="str">
        <f t="shared" si="12"/>
        <v>小学平时班</v>
      </c>
    </row>
    <row r="56" spans="1:33">
      <c r="A56" s="23" t="s">
        <v>1721</v>
      </c>
      <c r="B56" s="23" t="s">
        <v>452</v>
      </c>
      <c r="C56" s="23" t="s">
        <v>1721</v>
      </c>
      <c r="D56" s="23" t="s">
        <v>5338</v>
      </c>
      <c r="E56" s="23" t="s">
        <v>4073</v>
      </c>
      <c r="F56" s="23" t="s">
        <v>5339</v>
      </c>
      <c r="G56" s="23" t="s">
        <v>3506</v>
      </c>
      <c r="H56" s="23" t="s">
        <v>3507</v>
      </c>
      <c r="I56" s="23" t="s">
        <v>12</v>
      </c>
      <c r="J56" s="23" t="s">
        <v>3473</v>
      </c>
      <c r="K56" s="23">
        <v>0</v>
      </c>
      <c r="L56" s="23" t="s">
        <v>4330</v>
      </c>
      <c r="M56" s="23" t="s">
        <v>11</v>
      </c>
      <c r="N56" s="214" t="s">
        <v>1778</v>
      </c>
      <c r="O56" s="23" t="s">
        <v>11</v>
      </c>
      <c r="P56" s="23" t="s">
        <v>11</v>
      </c>
      <c r="Q56" s="22" t="str">
        <f t="shared" si="2"/>
        <v>在读</v>
      </c>
      <c r="R56" s="22" t="str">
        <f>IF(Q56="在读",IF(IFERROR(FIND("一",D56),0)&gt;0,"一对一",VLOOKUP(LEFT(D56,3),班级编码!A:H,8,0)),Q56)</f>
        <v>初中部</v>
      </c>
      <c r="S56" s="22" t="str">
        <f t="shared" si="3"/>
        <v>P5BBR5G5618</v>
      </c>
      <c r="T56" s="22" t="str">
        <f t="shared" si="4"/>
        <v>易青梅</v>
      </c>
      <c r="U56" s="22" t="str">
        <f t="shared" si="5"/>
        <v>张佩</v>
      </c>
      <c r="V56" s="22" t="str">
        <f t="shared" si="6"/>
        <v>Anna Khimo</v>
      </c>
      <c r="W56" s="22" t="str">
        <f t="shared" si="7"/>
        <v>张佩</v>
      </c>
      <c r="X56" s="22" t="str">
        <f t="shared" si="8"/>
        <v>Anna Khimo</v>
      </c>
      <c r="Y56" s="22">
        <f t="shared" si="9"/>
        <v>2</v>
      </c>
      <c r="Z56" s="22">
        <f t="shared" si="10"/>
        <v>4</v>
      </c>
      <c r="AA56" s="22" t="str">
        <f t="shared" si="0"/>
        <v/>
      </c>
      <c r="AB56" s="22">
        <f>COUNTIF($G$2:G56,G56)</f>
        <v>1</v>
      </c>
      <c r="AC56" s="22" t="str">
        <f t="shared" si="11"/>
        <v>P5B</v>
      </c>
      <c r="AD56" s="22" t="str">
        <f>VLOOKUP(D56,'2-班级信息'!A:AI,35,0)</f>
        <v>周六下午</v>
      </c>
      <c r="AE56" s="22" t="str">
        <f>VLOOKUP(D56,'2-班级信息'!A:AL,12,0)</f>
        <v>3小时</v>
      </c>
      <c r="AF56" s="22" t="str">
        <f t="shared" si="1"/>
        <v>小学班</v>
      </c>
      <c r="AG56" s="22" t="str">
        <f t="shared" si="12"/>
        <v>小学周末白天班</v>
      </c>
    </row>
    <row r="57" spans="1:33">
      <c r="A57" s="23" t="s">
        <v>1721</v>
      </c>
      <c r="B57" s="23" t="s">
        <v>459</v>
      </c>
      <c r="C57" s="23" t="s">
        <v>1721</v>
      </c>
      <c r="D57" s="23" t="s">
        <v>4086</v>
      </c>
      <c r="E57" s="23" t="s">
        <v>4089</v>
      </c>
      <c r="F57" s="23" t="s">
        <v>4087</v>
      </c>
      <c r="G57" s="23" t="s">
        <v>3500</v>
      </c>
      <c r="H57" s="23" t="s">
        <v>3501</v>
      </c>
      <c r="I57" s="23" t="s">
        <v>1669</v>
      </c>
      <c r="J57" s="23" t="s">
        <v>3502</v>
      </c>
      <c r="K57" s="23">
        <v>0</v>
      </c>
      <c r="L57" s="23" t="s">
        <v>4331</v>
      </c>
      <c r="M57" s="23" t="s">
        <v>11</v>
      </c>
      <c r="N57" s="23" t="s">
        <v>2477</v>
      </c>
      <c r="O57" s="23" t="s">
        <v>11</v>
      </c>
      <c r="P57" s="23" t="s">
        <v>11</v>
      </c>
      <c r="Q57" s="22" t="str">
        <f t="shared" si="2"/>
        <v>在读</v>
      </c>
      <c r="R57" s="22" t="str">
        <f>IF(Q57="在读",IF(IFERROR(FIND("一",D57),0)&gt;0,"一对一",VLOOKUP(LEFT(D57,3),班级编码!A:H,8,0)),Q57)</f>
        <v>幼儿部</v>
      </c>
      <c r="S57" s="22" t="str">
        <f t="shared" si="3"/>
        <v>K03000GXZ23</v>
      </c>
      <c r="T57" s="22" t="str">
        <f t="shared" si="4"/>
        <v>陈敏华</v>
      </c>
      <c r="U57" s="22" t="str">
        <f t="shared" si="5"/>
        <v/>
      </c>
      <c r="V57" s="22" t="str">
        <f t="shared" si="6"/>
        <v>STA MARIA ANTONIO II</v>
      </c>
      <c r="W57" s="22" t="str">
        <f t="shared" si="7"/>
        <v>STA MARIA ANTONIO II</v>
      </c>
      <c r="X57" s="22" t="str">
        <f t="shared" si="8"/>
        <v/>
      </c>
      <c r="Y57" s="22">
        <f t="shared" si="9"/>
        <v>20</v>
      </c>
      <c r="Z57" s="22">
        <f t="shared" si="10"/>
        <v>20</v>
      </c>
      <c r="AA57" s="22" t="str">
        <f t="shared" si="0"/>
        <v/>
      </c>
      <c r="AB57" s="22">
        <f>COUNTIF($G$2:G57,G57)</f>
        <v>1</v>
      </c>
      <c r="AC57" s="22" t="str">
        <f t="shared" si="11"/>
        <v>K03</v>
      </c>
      <c r="AD57" s="22" t="str">
        <f>VLOOKUP(D57,'2-班级信息'!A:AI,35,0)</f>
        <v>周五下午</v>
      </c>
      <c r="AE57" s="22" t="str">
        <f>VLOOKUP(D57,'2-班级信息'!A:AL,12,0)</f>
        <v>1.5小时</v>
      </c>
      <c r="AF57" s="22" t="str">
        <f t="shared" si="1"/>
        <v>幼儿班</v>
      </c>
      <c r="AG57" s="22" t="str">
        <f t="shared" si="12"/>
        <v>幼儿班</v>
      </c>
    </row>
    <row r="58" spans="1:33">
      <c r="A58" s="23" t="s">
        <v>1721</v>
      </c>
      <c r="B58" s="23" t="s">
        <v>452</v>
      </c>
      <c r="C58" s="23" t="s">
        <v>1721</v>
      </c>
      <c r="D58" s="23" t="s">
        <v>4148</v>
      </c>
      <c r="E58" s="23" t="s">
        <v>4150</v>
      </c>
      <c r="F58" s="23" t="s">
        <v>4149</v>
      </c>
      <c r="G58" s="23" t="s">
        <v>3471</v>
      </c>
      <c r="H58" s="23" t="s">
        <v>3472</v>
      </c>
      <c r="I58" s="23" t="s">
        <v>15</v>
      </c>
      <c r="J58" s="23" t="s">
        <v>3473</v>
      </c>
      <c r="K58" s="23">
        <v>0</v>
      </c>
      <c r="L58" s="23" t="s">
        <v>4332</v>
      </c>
      <c r="M58" s="23" t="s">
        <v>11</v>
      </c>
      <c r="N58" s="214" t="s">
        <v>1778</v>
      </c>
      <c r="O58" s="23" t="s">
        <v>11</v>
      </c>
      <c r="P58" s="23" t="s">
        <v>11</v>
      </c>
      <c r="Q58" s="22" t="str">
        <f t="shared" si="2"/>
        <v>在读</v>
      </c>
      <c r="R58" s="22" t="str">
        <f>IF(Q58="在读",IF(IFERROR(FIND("一",D58),0)&gt;0,"一对一",VLOOKUP(LEFT(D58,3),班级编码!A:H,8,0)),Q58)</f>
        <v>初中部</v>
      </c>
      <c r="S58" s="22" t="str">
        <f t="shared" si="3"/>
        <v>J1BSR4G6711</v>
      </c>
      <c r="T58" s="22" t="str">
        <f t="shared" si="4"/>
        <v>张佩</v>
      </c>
      <c r="U58" s="22" t="str">
        <f t="shared" si="5"/>
        <v>覃爱怡</v>
      </c>
      <c r="V58" s="22" t="str">
        <f t="shared" si="6"/>
        <v xml:space="preserve">STA MARIA </v>
      </c>
      <c r="W58" s="22" t="str">
        <f t="shared" si="7"/>
        <v>覃爱怡</v>
      </c>
      <c r="X58" s="22" t="str">
        <f t="shared" si="8"/>
        <v xml:space="preserve">STA MARIA </v>
      </c>
      <c r="Y58" s="22">
        <f t="shared" si="9"/>
        <v>3</v>
      </c>
      <c r="Z58" s="22">
        <f t="shared" si="10"/>
        <v>6</v>
      </c>
      <c r="AA58" s="22" t="str">
        <f t="shared" si="0"/>
        <v/>
      </c>
      <c r="AB58" s="22">
        <f>COUNTIF($G$2:G58,G58)</f>
        <v>1</v>
      </c>
      <c r="AC58" s="22" t="str">
        <f t="shared" si="11"/>
        <v>J1B</v>
      </c>
      <c r="AD58" s="22" t="str">
        <f>VLOOKUP(D58,'2-班级信息'!A:AI,35,0)</f>
        <v>周日上午</v>
      </c>
      <c r="AE58" s="22" t="str">
        <f>VLOOKUP(D58,'2-班级信息'!A:AL,12,0)</f>
        <v>3小时</v>
      </c>
      <c r="AF58" s="22" t="str">
        <f t="shared" si="1"/>
        <v>小学班</v>
      </c>
      <c r="AG58" s="22" t="str">
        <f t="shared" si="12"/>
        <v>小学周末白天班</v>
      </c>
    </row>
    <row r="59" spans="1:33">
      <c r="A59" s="23" t="s">
        <v>1721</v>
      </c>
      <c r="B59" s="23" t="s">
        <v>452</v>
      </c>
      <c r="C59" s="23" t="s">
        <v>1721</v>
      </c>
      <c r="D59" s="23" t="s">
        <v>5334</v>
      </c>
      <c r="E59" s="23" t="s">
        <v>5335</v>
      </c>
      <c r="F59" s="23" t="s">
        <v>4135</v>
      </c>
      <c r="G59" s="23" t="s">
        <v>3461</v>
      </c>
      <c r="H59" s="23" t="s">
        <v>3462</v>
      </c>
      <c r="I59" s="23" t="s">
        <v>14</v>
      </c>
      <c r="J59" s="23" t="s">
        <v>3463</v>
      </c>
      <c r="K59" s="23">
        <v>0</v>
      </c>
      <c r="L59" s="23" t="s">
        <v>4333</v>
      </c>
      <c r="M59" s="23" t="s">
        <v>11</v>
      </c>
      <c r="N59" s="23" t="s">
        <v>1726</v>
      </c>
      <c r="O59" s="23" t="s">
        <v>11</v>
      </c>
      <c r="P59" s="23" t="s">
        <v>11</v>
      </c>
      <c r="Q59" s="22" t="str">
        <f t="shared" si="2"/>
        <v>在读</v>
      </c>
      <c r="R59" s="22" t="str">
        <f>IF(Q59="在读",IF(IFERROR(FIND("一",D59),0)&gt;0,"一对一",VLOOKUP(LEFT(D59,3),班级编码!A:H,8,0)),Q59)</f>
        <v>小高部</v>
      </c>
      <c r="S59" s="22" t="str">
        <f t="shared" si="3"/>
        <v>P3AF04G3426</v>
      </c>
      <c r="T59" s="22" t="str">
        <f t="shared" si="4"/>
        <v>赖情佳</v>
      </c>
      <c r="U59" s="22" t="str">
        <f t="shared" si="5"/>
        <v>覃爱怡</v>
      </c>
      <c r="V59" s="22" t="str">
        <f t="shared" si="6"/>
        <v xml:space="preserve">STA MARIA </v>
      </c>
      <c r="W59" s="22" t="str">
        <f t="shared" si="7"/>
        <v>覃爱怡</v>
      </c>
      <c r="X59" s="22" t="str">
        <f t="shared" si="8"/>
        <v xml:space="preserve">STA MARIA </v>
      </c>
      <c r="Y59" s="22">
        <f t="shared" si="9"/>
        <v>3</v>
      </c>
      <c r="Z59" s="22">
        <f t="shared" si="10"/>
        <v>6</v>
      </c>
      <c r="AA59" s="22" t="str">
        <f t="shared" si="0"/>
        <v/>
      </c>
      <c r="AB59" s="22">
        <f>COUNTIF($G$2:G59,G59)</f>
        <v>1</v>
      </c>
      <c r="AC59" s="22" t="str">
        <f t="shared" si="11"/>
        <v>P3A</v>
      </c>
      <c r="AD59" s="22" t="str">
        <f>VLOOKUP(D59,'2-班级信息'!A:AI,35,0)</f>
        <v>周二晚上</v>
      </c>
      <c r="AE59" s="22" t="str">
        <f>VLOOKUP(D59,'2-班级信息'!A:AL,12,0)</f>
        <v>3小时</v>
      </c>
      <c r="AF59" s="22" t="str">
        <f t="shared" si="1"/>
        <v>小学班</v>
      </c>
      <c r="AG59" s="22" t="str">
        <f t="shared" si="12"/>
        <v>小学平时3小时班</v>
      </c>
    </row>
    <row r="60" spans="1:33">
      <c r="A60" s="23" t="s">
        <v>1721</v>
      </c>
      <c r="B60" s="23" t="s">
        <v>452</v>
      </c>
      <c r="C60" s="23" t="s">
        <v>1721</v>
      </c>
      <c r="D60" s="23" t="s">
        <v>4173</v>
      </c>
      <c r="E60" s="23" t="s">
        <v>4155</v>
      </c>
      <c r="F60" s="23" t="s">
        <v>4174</v>
      </c>
      <c r="G60" s="23" t="s">
        <v>3433</v>
      </c>
      <c r="H60" s="23" t="s">
        <v>3434</v>
      </c>
      <c r="I60" s="23" t="s">
        <v>14</v>
      </c>
      <c r="J60" s="23" t="s">
        <v>3435</v>
      </c>
      <c r="K60" s="23">
        <v>0</v>
      </c>
      <c r="L60" s="23" t="s">
        <v>4334</v>
      </c>
      <c r="M60" s="23" t="s">
        <v>11</v>
      </c>
      <c r="N60" s="23" t="s">
        <v>1766</v>
      </c>
      <c r="O60" s="23" t="s">
        <v>11</v>
      </c>
      <c r="P60" s="23" t="s">
        <v>11</v>
      </c>
      <c r="Q60" s="22" t="str">
        <f t="shared" si="2"/>
        <v>在读</v>
      </c>
      <c r="R60" s="22" t="str">
        <f>IF(Q60="在读",IF(IFERROR(FIND("一",D60),0)&gt;0,"一对一",VLOOKUP(LEFT(D60,3),班级编码!A:H,8,0)),Q60)</f>
        <v>小高部</v>
      </c>
      <c r="S60" s="22" t="str">
        <f t="shared" si="3"/>
        <v>P2BF03G2327</v>
      </c>
      <c r="T60" s="22" t="str">
        <f t="shared" si="4"/>
        <v>黎洁瑜</v>
      </c>
      <c r="U60" s="22" t="str">
        <f t="shared" si="5"/>
        <v>赖情佳</v>
      </c>
      <c r="V60" s="22" t="str">
        <f t="shared" si="6"/>
        <v>STA MARIA ANTONIO III BILLONES</v>
      </c>
      <c r="W60" s="22" t="str">
        <f t="shared" si="7"/>
        <v>STA MARIA ANTONIO III BILLONES</v>
      </c>
      <c r="X60" s="22" t="str">
        <f t="shared" si="8"/>
        <v>赖情佳</v>
      </c>
      <c r="Y60" s="22">
        <f t="shared" si="9"/>
        <v>30</v>
      </c>
      <c r="Z60" s="22">
        <f t="shared" si="10"/>
        <v>30</v>
      </c>
      <c r="AA60" s="22" t="str">
        <f t="shared" si="0"/>
        <v/>
      </c>
      <c r="AB60" s="22">
        <f>COUNTIF($G$2:G60,G60)</f>
        <v>1</v>
      </c>
      <c r="AC60" s="22" t="str">
        <f t="shared" si="11"/>
        <v>P2B</v>
      </c>
      <c r="AD60" s="22" t="str">
        <f>VLOOKUP(D60,'2-班级信息'!A:AI,35,0)</f>
        <v>周日下午</v>
      </c>
      <c r="AE60" s="22" t="str">
        <f>VLOOKUP(D60,'2-班级信息'!A:AL,12,0)</f>
        <v>3小时</v>
      </c>
      <c r="AF60" s="22" t="str">
        <f t="shared" si="1"/>
        <v>小学班</v>
      </c>
      <c r="AG60" s="22" t="str">
        <f t="shared" si="12"/>
        <v>小学周末白天班</v>
      </c>
    </row>
    <row r="61" spans="1:33">
      <c r="A61" s="23" t="s">
        <v>1721</v>
      </c>
      <c r="B61" s="23" t="s">
        <v>452</v>
      </c>
      <c r="C61" s="23" t="s">
        <v>1721</v>
      </c>
      <c r="D61" s="23" t="s">
        <v>5342</v>
      </c>
      <c r="E61" s="23" t="s">
        <v>4073</v>
      </c>
      <c r="F61" s="23" t="s">
        <v>5343</v>
      </c>
      <c r="G61" s="23" t="s">
        <v>3430</v>
      </c>
      <c r="H61" s="23" t="s">
        <v>3431</v>
      </c>
      <c r="I61" s="23" t="s">
        <v>10</v>
      </c>
      <c r="J61" s="23" t="s">
        <v>3432</v>
      </c>
      <c r="K61" s="23">
        <v>0</v>
      </c>
      <c r="L61" s="23" t="s">
        <v>4335</v>
      </c>
      <c r="M61" s="23" t="s">
        <v>11</v>
      </c>
      <c r="N61" s="23" t="s">
        <v>1726</v>
      </c>
      <c r="O61" s="23" t="s">
        <v>11</v>
      </c>
      <c r="P61" s="23" t="s">
        <v>11</v>
      </c>
      <c r="Q61" s="22" t="str">
        <f t="shared" si="2"/>
        <v>在读</v>
      </c>
      <c r="R61" s="22" t="str">
        <f>IF(Q61="在读",IF(IFERROR(FIND("一",D61),0)&gt;0,"一对一",VLOOKUP(LEFT(D61,3),班级编码!A:H,8,0)),Q61)</f>
        <v>小初部</v>
      </c>
      <c r="S61" s="22" t="str">
        <f t="shared" si="3"/>
        <v>P03F01G2335</v>
      </c>
      <c r="T61" s="22" t="str">
        <f t="shared" si="4"/>
        <v>赖情佳</v>
      </c>
      <c r="U61" s="22" t="str">
        <f t="shared" si="5"/>
        <v>覃爱怡</v>
      </c>
      <c r="V61" s="22" t="str">
        <f t="shared" si="6"/>
        <v>Anna Khimo</v>
      </c>
      <c r="W61" s="22" t="str">
        <f t="shared" si="7"/>
        <v>覃爱怡</v>
      </c>
      <c r="X61" s="22" t="str">
        <f t="shared" si="8"/>
        <v>Anna Khimo</v>
      </c>
      <c r="Y61" s="22">
        <f t="shared" si="9"/>
        <v>3</v>
      </c>
      <c r="Z61" s="22">
        <f t="shared" si="10"/>
        <v>6</v>
      </c>
      <c r="AA61" s="22" t="str">
        <f t="shared" si="0"/>
        <v/>
      </c>
      <c r="AB61" s="22">
        <f>COUNTIF($G$2:G61,G61)</f>
        <v>1</v>
      </c>
      <c r="AC61" s="22" t="str">
        <f t="shared" si="11"/>
        <v>P03</v>
      </c>
      <c r="AD61" s="22" t="str">
        <f>VLOOKUP(D61,'2-班级信息'!A:AI,35,0)</f>
        <v>周六下午</v>
      </c>
      <c r="AE61" s="22" t="str">
        <f>VLOOKUP(D61,'2-班级信息'!A:AL,12,0)</f>
        <v>3小时</v>
      </c>
      <c r="AF61" s="22" t="str">
        <f t="shared" si="1"/>
        <v>小学班</v>
      </c>
      <c r="AG61" s="22" t="str">
        <f t="shared" si="12"/>
        <v>小学周末白天班</v>
      </c>
    </row>
    <row r="62" spans="1:33">
      <c r="A62" s="23" t="s">
        <v>1721</v>
      </c>
      <c r="B62" s="23" t="s">
        <v>4084</v>
      </c>
      <c r="C62" s="23" t="s">
        <v>1721</v>
      </c>
      <c r="D62" s="23" t="s">
        <v>4083</v>
      </c>
      <c r="E62" s="23" t="s">
        <v>11</v>
      </c>
      <c r="F62" s="23" t="s">
        <v>4085</v>
      </c>
      <c r="G62" s="23" t="s">
        <v>3418</v>
      </c>
      <c r="H62" s="23" t="s">
        <v>3419</v>
      </c>
      <c r="I62" s="23" t="s">
        <v>17</v>
      </c>
      <c r="J62" s="23" t="s">
        <v>3420</v>
      </c>
      <c r="K62" s="23">
        <v>0</v>
      </c>
      <c r="L62" s="23" t="s">
        <v>4336</v>
      </c>
      <c r="M62" s="23" t="s">
        <v>11</v>
      </c>
      <c r="N62" s="23" t="s">
        <v>3189</v>
      </c>
      <c r="O62" s="23" t="s">
        <v>11</v>
      </c>
      <c r="P62" s="23" t="s">
        <v>11</v>
      </c>
      <c r="Q62" s="22" t="str">
        <f t="shared" si="2"/>
        <v>停读</v>
      </c>
      <c r="R62" s="22" t="str">
        <f>IF(Q62="在读",IF(IFERROR(FIND("一",D62),0)&gt;0,"一对一",VLOOKUP(LEFT(D62,3),班级编码!A:H,8,0)),Q62)</f>
        <v>停读</v>
      </c>
      <c r="S62" s="22" t="str">
        <f t="shared" si="3"/>
        <v>停读</v>
      </c>
      <c r="T62" s="22" t="str">
        <f t="shared" si="4"/>
        <v>陈欢</v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/>
      </c>
      <c r="AB62" s="22">
        <f>COUNTIF($G$2:G62,G62)</f>
        <v>1</v>
      </c>
      <c r="AC62" s="22" t="str">
        <f t="shared" si="11"/>
        <v>停读</v>
      </c>
      <c r="AD62" s="22" t="str">
        <f>VLOOKUP(D62,'2-班级信息'!A:AI,35,0)</f>
        <v/>
      </c>
      <c r="AE62" s="22" t="str">
        <f>VLOOKUP(D62,'2-班级信息'!A:AL,12,0)</f>
        <v/>
      </c>
      <c r="AF62" s="22" t="str">
        <f t="shared" si="1"/>
        <v>中学班</v>
      </c>
      <c r="AG62" s="22" t="str">
        <f t="shared" si="12"/>
        <v>中学班</v>
      </c>
    </row>
    <row r="63" spans="1:33">
      <c r="A63" s="23" t="s">
        <v>1721</v>
      </c>
      <c r="B63" s="23" t="s">
        <v>4084</v>
      </c>
      <c r="C63" s="23" t="s">
        <v>1721</v>
      </c>
      <c r="D63" s="23" t="s">
        <v>4083</v>
      </c>
      <c r="E63" s="23" t="s">
        <v>11</v>
      </c>
      <c r="F63" s="23" t="s">
        <v>4085</v>
      </c>
      <c r="G63" s="23" t="s">
        <v>3410</v>
      </c>
      <c r="H63" s="23" t="s">
        <v>3411</v>
      </c>
      <c r="I63" s="23" t="s">
        <v>18</v>
      </c>
      <c r="J63" s="23" t="s">
        <v>3412</v>
      </c>
      <c r="K63" s="23">
        <v>0</v>
      </c>
      <c r="L63" s="23" t="s">
        <v>4337</v>
      </c>
      <c r="M63" s="23" t="s">
        <v>11</v>
      </c>
      <c r="N63" s="23" t="s">
        <v>1786</v>
      </c>
      <c r="O63" s="23" t="s">
        <v>11</v>
      </c>
      <c r="P63" s="23" t="s">
        <v>11</v>
      </c>
      <c r="Q63" s="22" t="str">
        <f t="shared" si="2"/>
        <v>停读</v>
      </c>
      <c r="R63" s="22" t="str">
        <f>IF(Q63="在读",IF(IFERROR(FIND("一",D63),0)&gt;0,"一对一",VLOOKUP(LEFT(D63,3),班级编码!A:H,8,0)),Q63)</f>
        <v>停读</v>
      </c>
      <c r="S63" s="22" t="str">
        <f t="shared" si="3"/>
        <v>停读</v>
      </c>
      <c r="T63" s="22" t="str">
        <f t="shared" si="4"/>
        <v>陈欢</v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1</v>
      </c>
      <c r="AC63" s="22" t="str">
        <f t="shared" si="11"/>
        <v>停读</v>
      </c>
      <c r="AD63" s="22" t="str">
        <f>VLOOKUP(D63,'2-班级信息'!A:AI,35,0)</f>
        <v/>
      </c>
      <c r="AE63" s="22" t="str">
        <f>VLOOKUP(D63,'2-班级信息'!A:AL,12,0)</f>
        <v/>
      </c>
      <c r="AF63" s="22" t="str">
        <f t="shared" si="1"/>
        <v>中学班</v>
      </c>
      <c r="AG63" s="22" t="str">
        <f t="shared" si="12"/>
        <v>中学班</v>
      </c>
    </row>
    <row r="64" spans="1:33">
      <c r="A64" s="23" t="s">
        <v>1721</v>
      </c>
      <c r="B64" s="23" t="s">
        <v>4084</v>
      </c>
      <c r="C64" s="23" t="s">
        <v>1721</v>
      </c>
      <c r="D64" s="23" t="s">
        <v>4083</v>
      </c>
      <c r="E64" s="23" t="s">
        <v>11</v>
      </c>
      <c r="F64" s="23" t="s">
        <v>4085</v>
      </c>
      <c r="G64" s="23" t="s">
        <v>3402</v>
      </c>
      <c r="H64" s="23" t="s">
        <v>3403</v>
      </c>
      <c r="I64" s="23" t="s">
        <v>18</v>
      </c>
      <c r="J64" s="23" t="s">
        <v>3404</v>
      </c>
      <c r="K64" s="23">
        <v>0</v>
      </c>
      <c r="L64" s="23" t="s">
        <v>4338</v>
      </c>
      <c r="M64" s="23" t="s">
        <v>11</v>
      </c>
      <c r="N64" s="23" t="s">
        <v>3124</v>
      </c>
      <c r="O64" s="23" t="s">
        <v>11</v>
      </c>
      <c r="P64" s="23" t="s">
        <v>11</v>
      </c>
      <c r="Q64" s="22" t="str">
        <f t="shared" si="2"/>
        <v>停读</v>
      </c>
      <c r="R64" s="22" t="str">
        <f>IF(Q64="在读",IF(IFERROR(FIND("一",D64),0)&gt;0,"一对一",VLOOKUP(LEFT(D64,3),班级编码!A:H,8,0)),Q64)</f>
        <v>停读</v>
      </c>
      <c r="S64" s="22" t="str">
        <f t="shared" si="3"/>
        <v>停读</v>
      </c>
      <c r="T64" s="22" t="str">
        <f t="shared" si="4"/>
        <v>陈欢</v>
      </c>
      <c r="U64" s="22" t="str">
        <f t="shared" si="5"/>
        <v/>
      </c>
      <c r="V64" s="22" t="str">
        <f t="shared" si="6"/>
        <v/>
      </c>
      <c r="W64" s="22" t="str">
        <f t="shared" si="7"/>
        <v/>
      </c>
      <c r="X64" s="22" t="str">
        <f t="shared" si="8"/>
        <v/>
      </c>
      <c r="Y64" s="22">
        <f t="shared" si="9"/>
        <v>0</v>
      </c>
      <c r="Z64" s="22">
        <f t="shared" si="10"/>
        <v>0</v>
      </c>
      <c r="AA64" s="22" t="str">
        <f t="shared" si="0"/>
        <v/>
      </c>
      <c r="AB64" s="22">
        <f>COUNTIF($G$2:G64,G64)</f>
        <v>1</v>
      </c>
      <c r="AC64" s="22" t="str">
        <f t="shared" si="11"/>
        <v>停读</v>
      </c>
      <c r="AD64" s="22" t="str">
        <f>VLOOKUP(D64,'2-班级信息'!A:AI,35,0)</f>
        <v/>
      </c>
      <c r="AE64" s="22" t="str">
        <f>VLOOKUP(D64,'2-班级信息'!A:AL,12,0)</f>
        <v/>
      </c>
      <c r="AF64" s="22" t="str">
        <f t="shared" si="1"/>
        <v>中学班</v>
      </c>
      <c r="AG64" s="22" t="str">
        <f t="shared" si="12"/>
        <v>中学班</v>
      </c>
    </row>
    <row r="65" spans="1:33">
      <c r="A65" s="23" t="s">
        <v>1721</v>
      </c>
      <c r="B65" s="23" t="s">
        <v>459</v>
      </c>
      <c r="C65" s="23" t="s">
        <v>1721</v>
      </c>
      <c r="D65" s="23" t="s">
        <v>4086</v>
      </c>
      <c r="E65" s="23" t="s">
        <v>4089</v>
      </c>
      <c r="F65" s="23" t="s">
        <v>4087</v>
      </c>
      <c r="G65" s="23" t="s">
        <v>3399</v>
      </c>
      <c r="H65" s="23" t="s">
        <v>3400</v>
      </c>
      <c r="I65" s="23" t="s">
        <v>1669</v>
      </c>
      <c r="J65" s="23" t="s">
        <v>3401</v>
      </c>
      <c r="K65" s="23">
        <v>0</v>
      </c>
      <c r="L65" s="23" t="s">
        <v>5355</v>
      </c>
      <c r="M65" s="23" t="s">
        <v>11</v>
      </c>
      <c r="N65" s="23" t="s">
        <v>1946</v>
      </c>
      <c r="O65" s="23" t="s">
        <v>11</v>
      </c>
      <c r="P65" s="23" t="s">
        <v>11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幼儿部</v>
      </c>
      <c r="S65" s="22" t="str">
        <f t="shared" si="3"/>
        <v>K03000GXZ23</v>
      </c>
      <c r="T65" s="22" t="str">
        <f t="shared" si="4"/>
        <v>陈敏华</v>
      </c>
      <c r="U65" s="22" t="str">
        <f t="shared" si="5"/>
        <v/>
      </c>
      <c r="V65" s="22" t="str">
        <f t="shared" si="6"/>
        <v>STA MARIA ANTONIO II</v>
      </c>
      <c r="W65" s="22" t="str">
        <f t="shared" si="7"/>
        <v>STA MARIA ANTONIO II</v>
      </c>
      <c r="X65" s="22" t="str">
        <f t="shared" si="8"/>
        <v/>
      </c>
      <c r="Y65" s="22">
        <f t="shared" si="9"/>
        <v>20</v>
      </c>
      <c r="Z65" s="22">
        <f t="shared" si="10"/>
        <v>20</v>
      </c>
      <c r="AA65" s="22" t="str">
        <f t="shared" si="0"/>
        <v/>
      </c>
      <c r="AB65" s="22">
        <f>COUNTIF($G$2:G65,G65)</f>
        <v>1</v>
      </c>
      <c r="AC65" s="22" t="str">
        <f t="shared" si="11"/>
        <v>K03</v>
      </c>
      <c r="AD65" s="22" t="str">
        <f>VLOOKUP(D65,'2-班级信息'!A:AI,35,0)</f>
        <v>周五下午</v>
      </c>
      <c r="AE65" s="22" t="str">
        <f>VLOOKUP(D65,'2-班级信息'!A:AL,12,0)</f>
        <v>1.5小时</v>
      </c>
      <c r="AF65" s="22" t="str">
        <f t="shared" si="1"/>
        <v>幼儿班</v>
      </c>
      <c r="AG65" s="22" t="str">
        <f t="shared" si="12"/>
        <v>幼儿班</v>
      </c>
    </row>
    <row r="66" spans="1:33">
      <c r="A66" s="23" t="s">
        <v>1721</v>
      </c>
      <c r="B66" s="23" t="s">
        <v>452</v>
      </c>
      <c r="C66" s="23" t="s">
        <v>1721</v>
      </c>
      <c r="D66" s="23" t="s">
        <v>4175</v>
      </c>
      <c r="E66" s="23" t="s">
        <v>4150</v>
      </c>
      <c r="F66" s="23" t="s">
        <v>4152</v>
      </c>
      <c r="G66" s="23" t="s">
        <v>3380</v>
      </c>
      <c r="H66" s="23" t="s">
        <v>3381</v>
      </c>
      <c r="I66" s="23" t="s">
        <v>12</v>
      </c>
      <c r="J66" s="23" t="s">
        <v>3382</v>
      </c>
      <c r="K66" s="23">
        <v>0</v>
      </c>
      <c r="L66" s="23" t="s">
        <v>4339</v>
      </c>
      <c r="M66" s="23" t="s">
        <v>11</v>
      </c>
      <c r="N66" s="23" t="s">
        <v>2336</v>
      </c>
      <c r="O66" s="23" t="s">
        <v>11</v>
      </c>
      <c r="P66" s="23" t="s">
        <v>11</v>
      </c>
      <c r="Q66" s="22" t="str">
        <f t="shared" si="2"/>
        <v>在读</v>
      </c>
      <c r="R66" s="22" t="str">
        <f>IF(Q66="在读",IF(IFERROR(FIND("一",D66),0)&gt;0,"一对一",VLOOKUP(LEFT(D66,3),班级编码!A:H,8,0)),Q66)</f>
        <v>小高部</v>
      </c>
      <c r="S66" s="22" t="str">
        <f t="shared" si="3"/>
        <v>P3BF06G3413</v>
      </c>
      <c r="T66" s="22" t="str">
        <f t="shared" si="4"/>
        <v>萧泽秀</v>
      </c>
      <c r="U66" s="22" t="str">
        <f t="shared" si="5"/>
        <v>赖情佳</v>
      </c>
      <c r="V66" s="22" t="str">
        <f t="shared" si="6"/>
        <v xml:space="preserve">STA MARIA </v>
      </c>
      <c r="W66" s="22" t="str">
        <f t="shared" si="7"/>
        <v>赖情佳</v>
      </c>
      <c r="X66" s="22" t="str">
        <f t="shared" si="8"/>
        <v xml:space="preserve">STA MARIA </v>
      </c>
      <c r="Y66" s="22">
        <f t="shared" si="9"/>
        <v>3</v>
      </c>
      <c r="Z66" s="22">
        <f t="shared" si="10"/>
        <v>6</v>
      </c>
      <c r="AA66" s="22" t="str">
        <f t="shared" ref="AA66:AA129" si="13">IF(COUNTIF(G:G,G66)&gt;1,"重复","")</f>
        <v/>
      </c>
      <c r="AB66" s="22">
        <f>COUNTIF($G$2:G66,G66)</f>
        <v>1</v>
      </c>
      <c r="AC66" s="22" t="str">
        <f t="shared" si="11"/>
        <v>P3B</v>
      </c>
      <c r="AD66" s="22" t="str">
        <f>VLOOKUP(D66,'2-班级信息'!A:AI,35,0)</f>
        <v>周日上午</v>
      </c>
      <c r="AE66" s="22" t="str">
        <f>VLOOKUP(D66,'2-班级信息'!A:AL,12,0)</f>
        <v>3小时</v>
      </c>
      <c r="AF66" s="22" t="str">
        <f t="shared" ref="AF66:AF129" si="14">IF(R66="一对一","一对一",VLOOKUP(I66,AH:AI,2,0))</f>
        <v>小学班</v>
      </c>
      <c r="AG66" s="22" t="str">
        <f t="shared" si="12"/>
        <v>小学周末白天班</v>
      </c>
    </row>
    <row r="67" spans="1:33">
      <c r="A67" s="23" t="s">
        <v>1721</v>
      </c>
      <c r="B67" s="23" t="s">
        <v>452</v>
      </c>
      <c r="C67" s="23" t="s">
        <v>1721</v>
      </c>
      <c r="D67" s="23" t="s">
        <v>4158</v>
      </c>
      <c r="E67" s="23" t="s">
        <v>4132</v>
      </c>
      <c r="F67" s="23" t="s">
        <v>4076</v>
      </c>
      <c r="G67" s="23" t="s">
        <v>3377</v>
      </c>
      <c r="H67" s="23" t="s">
        <v>3378</v>
      </c>
      <c r="I67" s="23" t="s">
        <v>13</v>
      </c>
      <c r="J67" s="23" t="s">
        <v>3379</v>
      </c>
      <c r="K67" s="23">
        <v>0</v>
      </c>
      <c r="L67" s="23" t="s">
        <v>4340</v>
      </c>
      <c r="M67" s="23" t="s">
        <v>11</v>
      </c>
      <c r="N67" s="23" t="s">
        <v>1778</v>
      </c>
      <c r="O67" s="23" t="s">
        <v>11</v>
      </c>
      <c r="P67" s="23" t="s">
        <v>11</v>
      </c>
      <c r="Q67" s="22" t="str">
        <f t="shared" ref="Q67:Q130" si="15">IF(D67="停读","停读",IF(D67="未进班","未进班",IF(AND(M67="",G67&lt;&gt;""),"在读"," ")))</f>
        <v>在读</v>
      </c>
      <c r="R67" s="22" t="str">
        <f>IF(Q67="在读",IF(IFERROR(FIND("一",D67),0)&gt;0,"一对一",VLOOKUP(LEFT(D67,3),班级编码!A:H,8,0)),Q67)</f>
        <v>初中部</v>
      </c>
      <c r="S67" s="22" t="str">
        <f t="shared" ref="S67:S130" si="16">+D67</f>
        <v>P5BBR5G5609</v>
      </c>
      <c r="T67" s="22" t="str">
        <f t="shared" ref="T67:T130" si="17">IFERROR(LEFT(F67,FIND(",",F67)-1),F67)</f>
        <v>萧泽秀</v>
      </c>
      <c r="U67" s="22" t="str">
        <f t="shared" ref="U67:U130" si="18">IF(Y67=Z67,X67,W67)</f>
        <v>黎洁瑜</v>
      </c>
      <c r="V67" s="22" t="str">
        <f t="shared" ref="V67:V130" si="19">IF(Y67=Z67,W67,X67)</f>
        <v xml:space="preserve">STA MARIA </v>
      </c>
      <c r="W67" s="22" t="str">
        <f t="shared" ref="W67:W130" si="20">IFERROR(MID(F67,FIND(",",F67)+1,FIND("@",SUBSTITUTE(F67,",","@",2))-FIND(",",F67)-1),IF(ISERROR(FIND(",",F67)),"",MID(F67,FIND(",",F67)+1,20)))</f>
        <v>黎洁瑜</v>
      </c>
      <c r="X67" s="22" t="str">
        <f t="shared" ref="X67:X130" si="21">IFERROR(MID(F67,FIND("@",SUBSTITUTE(F67,",","@",2))+1,10),"")</f>
        <v xml:space="preserve">STA MARIA </v>
      </c>
      <c r="Y67" s="22">
        <f t="shared" ref="Y67:Y130" si="22">LEN(W67)</f>
        <v>3</v>
      </c>
      <c r="Z67" s="22">
        <f t="shared" ref="Z67:Z130" si="23">LENB(W67)</f>
        <v>6</v>
      </c>
      <c r="AA67" s="22" t="str">
        <f t="shared" si="13"/>
        <v/>
      </c>
      <c r="AB67" s="22">
        <f>COUNTIF($G$2:G67,G67)</f>
        <v>1</v>
      </c>
      <c r="AC67" s="22" t="str">
        <f t="shared" ref="AC67:AC130" si="24">IF(IFERROR(FIND("一",D67),0)&gt;0,"一对一",LEFT(D67,3))</f>
        <v>P5B</v>
      </c>
      <c r="AD67" s="22" t="str">
        <f>VLOOKUP(D67,'2-班级信息'!A:AI,35,0)</f>
        <v>周六上午</v>
      </c>
      <c r="AE67" s="22" t="str">
        <f>VLOOKUP(D67,'2-班级信息'!A:AL,12,0)</f>
        <v>3小时</v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小学周末白天班</v>
      </c>
    </row>
    <row r="68" spans="1:33">
      <c r="A68" s="23" t="s">
        <v>1721</v>
      </c>
      <c r="B68" s="23" t="s">
        <v>459</v>
      </c>
      <c r="C68" s="23" t="s">
        <v>1721</v>
      </c>
      <c r="D68" s="23" t="s">
        <v>4167</v>
      </c>
      <c r="E68" s="23" t="s">
        <v>4169</v>
      </c>
      <c r="F68" s="23" t="s">
        <v>4168</v>
      </c>
      <c r="G68" s="23" t="s">
        <v>3367</v>
      </c>
      <c r="H68" s="23" t="s">
        <v>3368</v>
      </c>
      <c r="I68" s="23" t="s">
        <v>1669</v>
      </c>
      <c r="J68" s="23" t="s">
        <v>3369</v>
      </c>
      <c r="K68" s="23">
        <v>0</v>
      </c>
      <c r="L68" s="23" t="s">
        <v>4341</v>
      </c>
      <c r="M68" s="23" t="s">
        <v>11</v>
      </c>
      <c r="N68" s="23" t="s">
        <v>2348</v>
      </c>
      <c r="O68" s="23" t="s">
        <v>11</v>
      </c>
      <c r="P68" s="23" t="s">
        <v>11</v>
      </c>
      <c r="Q68" s="22" t="str">
        <f t="shared" si="15"/>
        <v>在读</v>
      </c>
      <c r="R68" s="22" t="str">
        <f>IF(Q68="在读",IF(IFERROR(FIND("一",D68),0)&gt;0,"一对一",VLOOKUP(LEFT(D68,3),班级编码!A:H,8,0)),Q68)</f>
        <v>幼儿部</v>
      </c>
      <c r="S68" s="22" t="str">
        <f t="shared" si="16"/>
        <v>K05000GXD36</v>
      </c>
      <c r="T68" s="22" t="str">
        <f t="shared" si="17"/>
        <v>萧泽秀</v>
      </c>
      <c r="U68" s="22" t="str">
        <f t="shared" si="18"/>
        <v/>
      </c>
      <c r="V68" s="22" t="str">
        <f t="shared" si="19"/>
        <v>Marry</v>
      </c>
      <c r="W68" s="22" t="str">
        <f t="shared" si="20"/>
        <v>Marry</v>
      </c>
      <c r="X68" s="22" t="str">
        <f t="shared" si="21"/>
        <v/>
      </c>
      <c r="Y68" s="22">
        <f t="shared" si="22"/>
        <v>5</v>
      </c>
      <c r="Z68" s="22">
        <f t="shared" si="23"/>
        <v>5</v>
      </c>
      <c r="AA68" s="22" t="str">
        <f t="shared" si="13"/>
        <v/>
      </c>
      <c r="AB68" s="22">
        <f>COUNTIF($G$2:G68,G68)</f>
        <v>1</v>
      </c>
      <c r="AC68" s="22" t="str">
        <f t="shared" si="24"/>
        <v>K05</v>
      </c>
      <c r="AD68" s="22" t="str">
        <f>VLOOKUP(D68,'2-班级信息'!A:AI,35,0)</f>
        <v>周四晚上</v>
      </c>
      <c r="AE68" s="22" t="str">
        <f>VLOOKUP(D68,'2-班级信息'!A:AL,12,0)</f>
        <v>1.5小时</v>
      </c>
      <c r="AF68" s="22" t="str">
        <f t="shared" si="14"/>
        <v>幼儿班</v>
      </c>
      <c r="AG68" s="22" t="str">
        <f t="shared" si="25"/>
        <v>幼儿班</v>
      </c>
    </row>
    <row r="69" spans="1:33">
      <c r="A69" s="23" t="s">
        <v>1721</v>
      </c>
      <c r="B69" s="23" t="s">
        <v>452</v>
      </c>
      <c r="C69" s="23" t="s">
        <v>1721</v>
      </c>
      <c r="D69" s="23" t="s">
        <v>4173</v>
      </c>
      <c r="E69" s="23" t="s">
        <v>4155</v>
      </c>
      <c r="F69" s="23" t="s">
        <v>4174</v>
      </c>
      <c r="G69" s="23" t="s">
        <v>3364</v>
      </c>
      <c r="H69" s="23" t="s">
        <v>3365</v>
      </c>
      <c r="I69" s="23" t="s">
        <v>14</v>
      </c>
      <c r="J69" s="23" t="s">
        <v>3366</v>
      </c>
      <c r="K69" s="23">
        <v>0</v>
      </c>
      <c r="L69" s="23" t="s">
        <v>4342</v>
      </c>
      <c r="M69" s="23" t="s">
        <v>11</v>
      </c>
      <c r="N69" s="214" t="s">
        <v>1726</v>
      </c>
      <c r="O69" s="23" t="s">
        <v>11</v>
      </c>
      <c r="P69" s="23" t="s">
        <v>11</v>
      </c>
      <c r="Q69" s="22" t="str">
        <f t="shared" si="15"/>
        <v>在读</v>
      </c>
      <c r="R69" s="22" t="str">
        <f>IF(Q69="在读",IF(IFERROR(FIND("一",D69),0)&gt;0,"一对一",VLOOKUP(LEFT(D69,3),班级编码!A:H,8,0)),Q69)</f>
        <v>小高部</v>
      </c>
      <c r="S69" s="22" t="str">
        <f t="shared" si="16"/>
        <v>P2BF03G2327</v>
      </c>
      <c r="T69" s="22" t="str">
        <f t="shared" si="17"/>
        <v>黎洁瑜</v>
      </c>
      <c r="U69" s="22" t="str">
        <f t="shared" si="18"/>
        <v>赖情佳</v>
      </c>
      <c r="V69" s="22" t="str">
        <f t="shared" si="19"/>
        <v>STA MARIA ANTONIO III BILLONES</v>
      </c>
      <c r="W69" s="22" t="str">
        <f t="shared" si="20"/>
        <v>STA MARIA ANTONIO III BILLONES</v>
      </c>
      <c r="X69" s="22" t="str">
        <f t="shared" si="21"/>
        <v>赖情佳</v>
      </c>
      <c r="Y69" s="22">
        <f t="shared" si="22"/>
        <v>30</v>
      </c>
      <c r="Z69" s="22">
        <f t="shared" si="23"/>
        <v>30</v>
      </c>
      <c r="AA69" s="22" t="str">
        <f t="shared" si="13"/>
        <v/>
      </c>
      <c r="AB69" s="22">
        <f>COUNTIF($G$2:G69,G69)</f>
        <v>1</v>
      </c>
      <c r="AC69" s="22" t="str">
        <f t="shared" si="24"/>
        <v>P2B</v>
      </c>
      <c r="AD69" s="22" t="str">
        <f>VLOOKUP(D69,'2-班级信息'!A:AI,35,0)</f>
        <v>周日下午</v>
      </c>
      <c r="AE69" s="22" t="str">
        <f>VLOOKUP(D69,'2-班级信息'!A:AL,12,0)</f>
        <v>3小时</v>
      </c>
      <c r="AF69" s="22" t="str">
        <f t="shared" si="14"/>
        <v>小学班</v>
      </c>
      <c r="AG69" s="22" t="str">
        <f t="shared" si="25"/>
        <v>小学周末白天班</v>
      </c>
    </row>
    <row r="70" spans="1:33">
      <c r="A70" s="23" t="s">
        <v>1721</v>
      </c>
      <c r="B70" s="23" t="s">
        <v>452</v>
      </c>
      <c r="C70" s="23" t="s">
        <v>1721</v>
      </c>
      <c r="D70" s="23" t="s">
        <v>4163</v>
      </c>
      <c r="E70" s="23" t="s">
        <v>4073</v>
      </c>
      <c r="F70" s="23" t="s">
        <v>4116</v>
      </c>
      <c r="G70" s="23" t="s">
        <v>3361</v>
      </c>
      <c r="H70" s="23" t="s">
        <v>3362</v>
      </c>
      <c r="I70" s="23" t="s">
        <v>15</v>
      </c>
      <c r="J70" s="23" t="s">
        <v>3363</v>
      </c>
      <c r="K70" s="23">
        <v>0</v>
      </c>
      <c r="L70" s="23" t="s">
        <v>4343</v>
      </c>
      <c r="M70" s="23" t="s">
        <v>11</v>
      </c>
      <c r="N70" s="23" t="s">
        <v>1766</v>
      </c>
      <c r="O70" s="214" t="s">
        <v>11</v>
      </c>
      <c r="P70" s="214" t="s">
        <v>11</v>
      </c>
      <c r="Q70" s="22" t="str">
        <f t="shared" si="15"/>
        <v>在读</v>
      </c>
      <c r="R70" s="22" t="str">
        <f>IF(Q70="在读",IF(IFERROR(FIND("一",D70),0)&gt;0,"一对一",VLOOKUP(LEFT(D70,3),班级编码!A:H,8,0)),Q70)</f>
        <v>初中部</v>
      </c>
      <c r="S70" s="22" t="str">
        <f t="shared" si="16"/>
        <v>J1ASR3G6724</v>
      </c>
      <c r="T70" s="22" t="str">
        <f t="shared" si="17"/>
        <v>张佩</v>
      </c>
      <c r="U70" s="22" t="str">
        <f t="shared" si="18"/>
        <v>赖情佳</v>
      </c>
      <c r="V70" s="22" t="str">
        <f t="shared" si="19"/>
        <v>STA MARIA ANTONIO III BILLONES</v>
      </c>
      <c r="W70" s="22" t="str">
        <f t="shared" si="20"/>
        <v>STA MARIA ANTONIO III BILLONES</v>
      </c>
      <c r="X70" s="22" t="str">
        <f t="shared" si="21"/>
        <v>赖情佳</v>
      </c>
      <c r="Y70" s="22">
        <f t="shared" si="22"/>
        <v>30</v>
      </c>
      <c r="Z70" s="22">
        <f t="shared" si="23"/>
        <v>30</v>
      </c>
      <c r="AA70" s="22" t="str">
        <f t="shared" si="13"/>
        <v/>
      </c>
      <c r="AB70" s="22">
        <f>COUNTIF($G$2:G70,G70)</f>
        <v>1</v>
      </c>
      <c r="AC70" s="22" t="str">
        <f t="shared" si="24"/>
        <v>J1A</v>
      </c>
      <c r="AD70" s="22" t="str">
        <f>VLOOKUP(D70,'2-班级信息'!A:AI,35,0)</f>
        <v>周六下午</v>
      </c>
      <c r="AE70" s="22" t="str">
        <f>VLOOKUP(D70,'2-班级信息'!A:AL,12,0)</f>
        <v>3小时</v>
      </c>
      <c r="AF70" s="22" t="str">
        <f t="shared" si="14"/>
        <v>小学班</v>
      </c>
      <c r="AG70" s="22" t="str">
        <f t="shared" si="25"/>
        <v>小学周末白天班</v>
      </c>
    </row>
    <row r="71" spans="1:33">
      <c r="A71" s="23" t="s">
        <v>1721</v>
      </c>
      <c r="B71" s="23" t="s">
        <v>452</v>
      </c>
      <c r="C71" s="23" t="s">
        <v>1721</v>
      </c>
      <c r="D71" s="23" t="s">
        <v>4166</v>
      </c>
      <c r="E71" s="23" t="s">
        <v>4132</v>
      </c>
      <c r="F71" s="23" t="s">
        <v>4116</v>
      </c>
      <c r="G71" s="23" t="s">
        <v>3358</v>
      </c>
      <c r="H71" s="23" t="s">
        <v>3359</v>
      </c>
      <c r="I71" s="23" t="s">
        <v>14</v>
      </c>
      <c r="J71" s="23" t="s">
        <v>3360</v>
      </c>
      <c r="K71" s="23">
        <v>0</v>
      </c>
      <c r="L71" s="23" t="s">
        <v>4344</v>
      </c>
      <c r="M71" s="23" t="s">
        <v>11</v>
      </c>
      <c r="N71" s="23" t="s">
        <v>1726</v>
      </c>
      <c r="O71" s="214" t="s">
        <v>11</v>
      </c>
      <c r="P71" s="214" t="s">
        <v>11</v>
      </c>
      <c r="Q71" s="22" t="str">
        <f t="shared" si="15"/>
        <v>在读</v>
      </c>
      <c r="R71" s="22" t="str">
        <f>IF(Q71="在读",IF(IFERROR(FIND("一",D71),0)&gt;0,"一对一",VLOOKUP(LEFT(D71,3),班级编码!A:H,8,0)),Q71)</f>
        <v>小高部</v>
      </c>
      <c r="S71" s="22" t="str">
        <f t="shared" si="16"/>
        <v>P3BF06G3415</v>
      </c>
      <c r="T71" s="22" t="str">
        <f t="shared" si="17"/>
        <v>张佩</v>
      </c>
      <c r="U71" s="22" t="str">
        <f t="shared" si="18"/>
        <v>赖情佳</v>
      </c>
      <c r="V71" s="22" t="str">
        <f t="shared" si="19"/>
        <v>STA MARIA ANTONIO III BILLONES</v>
      </c>
      <c r="W71" s="22" t="str">
        <f t="shared" si="20"/>
        <v>STA MARIA ANTONIO III BILLONES</v>
      </c>
      <c r="X71" s="22" t="str">
        <f t="shared" si="21"/>
        <v>赖情佳</v>
      </c>
      <c r="Y71" s="22">
        <f t="shared" si="22"/>
        <v>30</v>
      </c>
      <c r="Z71" s="22">
        <f t="shared" si="23"/>
        <v>30</v>
      </c>
      <c r="AA71" s="22" t="str">
        <f t="shared" si="13"/>
        <v/>
      </c>
      <c r="AB71" s="22">
        <f>COUNTIF($G$2:G71,G71)</f>
        <v>1</v>
      </c>
      <c r="AC71" s="22" t="str">
        <f t="shared" si="24"/>
        <v>P3B</v>
      </c>
      <c r="AD71" s="22" t="str">
        <f>VLOOKUP(D71,'2-班级信息'!A:AI,35,0)</f>
        <v>周六上午</v>
      </c>
      <c r="AE71" s="22" t="str">
        <f>VLOOKUP(D71,'2-班级信息'!A:AL,12,0)</f>
        <v>3小时</v>
      </c>
      <c r="AF71" s="22" t="str">
        <f t="shared" si="14"/>
        <v>小学班</v>
      </c>
      <c r="AG71" s="22" t="str">
        <f t="shared" si="25"/>
        <v>小学周末白天班</v>
      </c>
    </row>
    <row r="72" spans="1:33">
      <c r="A72" s="23" t="s">
        <v>1721</v>
      </c>
      <c r="B72" s="23" t="s">
        <v>4084</v>
      </c>
      <c r="C72" s="23" t="s">
        <v>1721</v>
      </c>
      <c r="D72" s="23" t="s">
        <v>4083</v>
      </c>
      <c r="E72" s="23" t="s">
        <v>11</v>
      </c>
      <c r="F72" s="23" t="s">
        <v>4085</v>
      </c>
      <c r="G72" s="23" t="s">
        <v>3354</v>
      </c>
      <c r="H72" s="23" t="s">
        <v>3355</v>
      </c>
      <c r="I72" s="23" t="s">
        <v>18</v>
      </c>
      <c r="J72" s="23" t="s">
        <v>3356</v>
      </c>
      <c r="K72" s="23">
        <v>0</v>
      </c>
      <c r="L72" s="23" t="s">
        <v>4345</v>
      </c>
      <c r="M72" s="23" t="s">
        <v>11</v>
      </c>
      <c r="N72" s="23" t="s">
        <v>2098</v>
      </c>
      <c r="O72" s="214" t="s">
        <v>11</v>
      </c>
      <c r="P72" s="214" t="s">
        <v>11</v>
      </c>
      <c r="Q72" s="22" t="str">
        <f t="shared" si="15"/>
        <v>停读</v>
      </c>
      <c r="R72" s="22" t="str">
        <f>IF(Q72="在读",IF(IFERROR(FIND("一",D72),0)&gt;0,"一对一",VLOOKUP(LEFT(D72,3),班级编码!A:H,8,0)),Q72)</f>
        <v>停读</v>
      </c>
      <c r="S72" s="22" t="str">
        <f t="shared" si="16"/>
        <v>停读</v>
      </c>
      <c r="T72" s="22" t="str">
        <f t="shared" si="17"/>
        <v>陈欢</v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停读</v>
      </c>
      <c r="AD72" s="22" t="str">
        <f>VLOOKUP(D72,'2-班级信息'!A:AI,35,0)</f>
        <v/>
      </c>
      <c r="AE72" s="22" t="str">
        <f>VLOOKUP(D72,'2-班级信息'!A:AL,12,0)</f>
        <v/>
      </c>
      <c r="AF72" s="22" t="str">
        <f t="shared" si="14"/>
        <v>中学班</v>
      </c>
      <c r="AG72" s="22" t="str">
        <f t="shared" si="25"/>
        <v>中学班</v>
      </c>
    </row>
    <row r="73" spans="1:33">
      <c r="A73" s="23" t="s">
        <v>1721</v>
      </c>
      <c r="B73" s="23" t="s">
        <v>452</v>
      </c>
      <c r="C73" s="23" t="s">
        <v>1721</v>
      </c>
      <c r="D73" s="23" t="s">
        <v>5338</v>
      </c>
      <c r="E73" s="23" t="s">
        <v>4073</v>
      </c>
      <c r="F73" s="23" t="s">
        <v>5339</v>
      </c>
      <c r="G73" s="23" t="s">
        <v>3340</v>
      </c>
      <c r="H73" s="23" t="s">
        <v>3341</v>
      </c>
      <c r="I73" s="23" t="s">
        <v>12</v>
      </c>
      <c r="J73" s="23" t="s">
        <v>3342</v>
      </c>
      <c r="K73" s="23">
        <v>0</v>
      </c>
      <c r="L73" s="23" t="s">
        <v>4346</v>
      </c>
      <c r="M73" s="23" t="s">
        <v>11</v>
      </c>
      <c r="N73" s="23" t="s">
        <v>1766</v>
      </c>
      <c r="O73" s="214" t="s">
        <v>11</v>
      </c>
      <c r="P73" s="214" t="s">
        <v>11</v>
      </c>
      <c r="Q73" s="22" t="str">
        <f t="shared" si="15"/>
        <v>在读</v>
      </c>
      <c r="R73" s="22" t="str">
        <f>IF(Q73="在读",IF(IFERROR(FIND("一",D73),0)&gt;0,"一对一",VLOOKUP(LEFT(D73,3),班级编码!A:H,8,0)),Q73)</f>
        <v>初中部</v>
      </c>
      <c r="S73" s="22" t="str">
        <f t="shared" si="16"/>
        <v>P5BBR5G5618</v>
      </c>
      <c r="T73" s="22" t="str">
        <f t="shared" si="17"/>
        <v>易青梅</v>
      </c>
      <c r="U73" s="22" t="str">
        <f t="shared" si="18"/>
        <v>张佩</v>
      </c>
      <c r="V73" s="22" t="str">
        <f t="shared" si="19"/>
        <v>Anna Khimo</v>
      </c>
      <c r="W73" s="22" t="str">
        <f t="shared" si="20"/>
        <v>张佩</v>
      </c>
      <c r="X73" s="22" t="str">
        <f t="shared" si="21"/>
        <v>Anna Khimo</v>
      </c>
      <c r="Y73" s="22">
        <f t="shared" si="22"/>
        <v>2</v>
      </c>
      <c r="Z73" s="22">
        <f t="shared" si="23"/>
        <v>4</v>
      </c>
      <c r="AA73" s="22" t="str">
        <f t="shared" si="13"/>
        <v/>
      </c>
      <c r="AB73" s="22">
        <f>COUNTIF($G$2:G73,G73)</f>
        <v>1</v>
      </c>
      <c r="AC73" s="22" t="str">
        <f t="shared" si="24"/>
        <v>P5B</v>
      </c>
      <c r="AD73" s="22" t="str">
        <f>VLOOKUP(D73,'2-班级信息'!A:AI,35,0)</f>
        <v>周六下午</v>
      </c>
      <c r="AE73" s="22" t="str">
        <f>VLOOKUP(D73,'2-班级信息'!A:AL,12,0)</f>
        <v>3小时</v>
      </c>
      <c r="AF73" s="22" t="str">
        <f t="shared" si="14"/>
        <v>小学班</v>
      </c>
      <c r="AG73" s="22" t="str">
        <f t="shared" si="25"/>
        <v>小学周末白天班</v>
      </c>
    </row>
    <row r="74" spans="1:33">
      <c r="A74" s="23" t="s">
        <v>1721</v>
      </c>
      <c r="B74" s="23" t="s">
        <v>4084</v>
      </c>
      <c r="C74" s="23" t="s">
        <v>1721</v>
      </c>
      <c r="D74" s="23" t="s">
        <v>4083</v>
      </c>
      <c r="E74" s="23" t="s">
        <v>11</v>
      </c>
      <c r="F74" s="23" t="s">
        <v>4085</v>
      </c>
      <c r="G74" s="23" t="s">
        <v>3336</v>
      </c>
      <c r="H74" s="23" t="s">
        <v>3337</v>
      </c>
      <c r="I74" s="23" t="s">
        <v>15</v>
      </c>
      <c r="J74" s="23" t="s">
        <v>3338</v>
      </c>
      <c r="K74" s="23">
        <v>0</v>
      </c>
      <c r="L74" s="23" t="s">
        <v>4347</v>
      </c>
      <c r="M74" s="23" t="s">
        <v>11</v>
      </c>
      <c r="N74" s="23" t="s">
        <v>1726</v>
      </c>
      <c r="O74" s="214" t="s">
        <v>11</v>
      </c>
      <c r="P74" s="214" t="s">
        <v>11</v>
      </c>
      <c r="Q74" s="22" t="str">
        <f t="shared" si="15"/>
        <v>停读</v>
      </c>
      <c r="R74" s="22" t="str">
        <f>IF(Q74="在读",IF(IFERROR(FIND("一",D74),0)&gt;0,"一对一",VLOOKUP(LEFT(D74,3),班级编码!A:H,8,0)),Q74)</f>
        <v>停读</v>
      </c>
      <c r="S74" s="22" t="str">
        <f t="shared" si="16"/>
        <v>停读</v>
      </c>
      <c r="T74" s="22" t="str">
        <f t="shared" si="17"/>
        <v>陈欢</v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停读</v>
      </c>
      <c r="AD74" s="22" t="str">
        <f>VLOOKUP(D74,'2-班级信息'!A:AI,35,0)</f>
        <v/>
      </c>
      <c r="AE74" s="22" t="str">
        <f>VLOOKUP(D74,'2-班级信息'!A:AL,12,0)</f>
        <v/>
      </c>
      <c r="AF74" s="22" t="str">
        <f t="shared" si="14"/>
        <v>小学班</v>
      </c>
      <c r="AG74" s="22" t="str">
        <f t="shared" si="25"/>
        <v>小学平时班</v>
      </c>
    </row>
    <row r="75" spans="1:33">
      <c r="A75" s="23" t="s">
        <v>1721</v>
      </c>
      <c r="B75" s="23" t="s">
        <v>4084</v>
      </c>
      <c r="C75" s="23" t="s">
        <v>1721</v>
      </c>
      <c r="D75" s="23" t="s">
        <v>4083</v>
      </c>
      <c r="E75" s="23" t="s">
        <v>11</v>
      </c>
      <c r="F75" s="23" t="s">
        <v>4085</v>
      </c>
      <c r="G75" s="23" t="s">
        <v>3320</v>
      </c>
      <c r="H75" s="23" t="s">
        <v>3321</v>
      </c>
      <c r="I75" s="23" t="s">
        <v>17</v>
      </c>
      <c r="J75" s="23" t="s">
        <v>3322</v>
      </c>
      <c r="K75" s="23">
        <v>0</v>
      </c>
      <c r="L75" s="23" t="s">
        <v>4348</v>
      </c>
      <c r="M75" s="23" t="s">
        <v>11</v>
      </c>
      <c r="N75" s="23" t="s">
        <v>3323</v>
      </c>
      <c r="O75" s="214" t="s">
        <v>11</v>
      </c>
      <c r="P75" s="214" t="s">
        <v>11</v>
      </c>
      <c r="Q75" s="22" t="str">
        <f t="shared" si="15"/>
        <v>停读</v>
      </c>
      <c r="R75" s="22" t="str">
        <f>IF(Q75="在读",IF(IFERROR(FIND("一",D75),0)&gt;0,"一对一",VLOOKUP(LEFT(D75,3),班级编码!A:H,8,0)),Q75)</f>
        <v>停读</v>
      </c>
      <c r="S75" s="22" t="str">
        <f t="shared" si="16"/>
        <v>停读</v>
      </c>
      <c r="T75" s="22" t="str">
        <f t="shared" si="17"/>
        <v>陈欢</v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停读</v>
      </c>
      <c r="AD75" s="22" t="str">
        <f>VLOOKUP(D75,'2-班级信息'!A:AI,35,0)</f>
        <v/>
      </c>
      <c r="AE75" s="22" t="str">
        <f>VLOOKUP(D75,'2-班级信息'!A:AL,12,0)</f>
        <v/>
      </c>
      <c r="AF75" s="22" t="str">
        <f t="shared" si="14"/>
        <v>中学班</v>
      </c>
      <c r="AG75" s="22" t="str">
        <f t="shared" si="25"/>
        <v>中学班</v>
      </c>
    </row>
    <row r="76" spans="1:33">
      <c r="A76" s="214" t="s">
        <v>1721</v>
      </c>
      <c r="B76" s="214" t="s">
        <v>452</v>
      </c>
      <c r="C76" s="214" t="s">
        <v>1721</v>
      </c>
      <c r="D76" s="214" t="s">
        <v>5342</v>
      </c>
      <c r="E76" s="214" t="s">
        <v>4073</v>
      </c>
      <c r="F76" s="214" t="s">
        <v>5343</v>
      </c>
      <c r="G76" s="214" t="s">
        <v>3306</v>
      </c>
      <c r="H76" s="214" t="s">
        <v>3307</v>
      </c>
      <c r="I76" s="214" t="s">
        <v>10</v>
      </c>
      <c r="J76" s="214" t="s">
        <v>3308</v>
      </c>
      <c r="K76" s="214">
        <v>0</v>
      </c>
      <c r="L76" s="214" t="s">
        <v>4349</v>
      </c>
      <c r="M76" s="214" t="s">
        <v>11</v>
      </c>
      <c r="N76" s="214" t="s">
        <v>2578</v>
      </c>
      <c r="O76" s="214" t="s">
        <v>11</v>
      </c>
      <c r="P76" s="214" t="s">
        <v>11</v>
      </c>
      <c r="Q76" s="22" t="str">
        <f t="shared" si="15"/>
        <v>在读</v>
      </c>
      <c r="R76" s="22" t="str">
        <f>IF(Q76="在读",IF(IFERROR(FIND("一",D76),0)&gt;0,"一对一",VLOOKUP(LEFT(D76,3),班级编码!A:H,8,0)),Q76)</f>
        <v>小初部</v>
      </c>
      <c r="S76" s="22" t="str">
        <f t="shared" si="16"/>
        <v>P03F01G2335</v>
      </c>
      <c r="T76" s="22" t="str">
        <f t="shared" si="17"/>
        <v>赖情佳</v>
      </c>
      <c r="U76" s="22" t="str">
        <f t="shared" si="18"/>
        <v>覃爱怡</v>
      </c>
      <c r="V76" s="22" t="str">
        <f t="shared" si="19"/>
        <v>Anna Khimo</v>
      </c>
      <c r="W76" s="22" t="str">
        <f t="shared" si="20"/>
        <v>覃爱怡</v>
      </c>
      <c r="X76" s="22" t="str">
        <f t="shared" si="21"/>
        <v>Anna Khimo</v>
      </c>
      <c r="Y76" s="22">
        <f t="shared" si="22"/>
        <v>3</v>
      </c>
      <c r="Z76" s="22">
        <f t="shared" si="23"/>
        <v>6</v>
      </c>
      <c r="AA76" s="22" t="str">
        <f t="shared" si="13"/>
        <v/>
      </c>
      <c r="AB76" s="22">
        <f>COUNTIF($G$2:G76,G76)</f>
        <v>1</v>
      </c>
      <c r="AC76" s="22" t="str">
        <f t="shared" si="24"/>
        <v>P03</v>
      </c>
      <c r="AD76" s="22" t="str">
        <f>VLOOKUP(D76,'2-班级信息'!A:AI,35,0)</f>
        <v>周六下午</v>
      </c>
      <c r="AE76" s="22" t="str">
        <f>VLOOKUP(D76,'2-班级信息'!A:AL,12,0)</f>
        <v>3小时</v>
      </c>
      <c r="AF76" s="22" t="str">
        <f t="shared" si="14"/>
        <v>小学班</v>
      </c>
      <c r="AG76" s="22" t="str">
        <f t="shared" si="25"/>
        <v>小学周末白天班</v>
      </c>
    </row>
    <row r="77" spans="1:33">
      <c r="A77" s="214" t="s">
        <v>1721</v>
      </c>
      <c r="B77" s="214" t="s">
        <v>4084</v>
      </c>
      <c r="C77" s="214" t="s">
        <v>1721</v>
      </c>
      <c r="D77" s="214" t="s">
        <v>4083</v>
      </c>
      <c r="E77" s="214" t="s">
        <v>11</v>
      </c>
      <c r="F77" s="214" t="s">
        <v>4085</v>
      </c>
      <c r="G77" s="214" t="s">
        <v>3302</v>
      </c>
      <c r="H77" s="214" t="s">
        <v>3303</v>
      </c>
      <c r="I77" s="214" t="s">
        <v>17</v>
      </c>
      <c r="J77" s="214" t="s">
        <v>3304</v>
      </c>
      <c r="K77" s="214">
        <v>0</v>
      </c>
      <c r="L77" s="214" t="s">
        <v>4350</v>
      </c>
      <c r="M77" s="214" t="s">
        <v>11</v>
      </c>
      <c r="N77" s="214" t="s">
        <v>2098</v>
      </c>
      <c r="O77" s="214" t="s">
        <v>11</v>
      </c>
      <c r="P77" s="214" t="s">
        <v>11</v>
      </c>
      <c r="Q77" s="22" t="str">
        <f t="shared" si="15"/>
        <v>停读</v>
      </c>
      <c r="R77" s="22" t="str">
        <f>IF(Q77="在读",IF(IFERROR(FIND("一",D77),0)&gt;0,"一对一",VLOOKUP(LEFT(D77,3),班级编码!A:H,8,0)),Q77)</f>
        <v>停读</v>
      </c>
      <c r="S77" s="22" t="str">
        <f t="shared" si="16"/>
        <v>停读</v>
      </c>
      <c r="T77" s="22" t="str">
        <f t="shared" si="17"/>
        <v>陈欢</v>
      </c>
      <c r="U77" s="22" t="str">
        <f t="shared" si="18"/>
        <v/>
      </c>
      <c r="V77" s="22" t="str">
        <f t="shared" si="19"/>
        <v/>
      </c>
      <c r="W77" s="22" t="str">
        <f t="shared" si="20"/>
        <v/>
      </c>
      <c r="X77" s="22" t="str">
        <f t="shared" si="21"/>
        <v/>
      </c>
      <c r="Y77" s="22">
        <f t="shared" si="22"/>
        <v>0</v>
      </c>
      <c r="Z77" s="22">
        <f t="shared" si="23"/>
        <v>0</v>
      </c>
      <c r="AA77" s="22" t="str">
        <f t="shared" si="13"/>
        <v/>
      </c>
      <c r="AB77" s="22">
        <f>COUNTIF($G$2:G77,G77)</f>
        <v>1</v>
      </c>
      <c r="AC77" s="22" t="str">
        <f t="shared" si="24"/>
        <v>停读</v>
      </c>
      <c r="AD77" s="22" t="str">
        <f>VLOOKUP(D77,'2-班级信息'!A:AI,35,0)</f>
        <v/>
      </c>
      <c r="AE77" s="22" t="str">
        <f>VLOOKUP(D77,'2-班级信息'!A:AL,12,0)</f>
        <v/>
      </c>
      <c r="AF77" s="22" t="str">
        <f t="shared" si="14"/>
        <v>中学班</v>
      </c>
      <c r="AG77" s="22" t="str">
        <f t="shared" si="25"/>
        <v>中学班</v>
      </c>
    </row>
    <row r="78" spans="1:33">
      <c r="A78" s="214" t="s">
        <v>1721</v>
      </c>
      <c r="B78" s="214" t="s">
        <v>4084</v>
      </c>
      <c r="C78" s="214" t="s">
        <v>1721</v>
      </c>
      <c r="D78" s="214" t="s">
        <v>4083</v>
      </c>
      <c r="E78" s="214" t="s">
        <v>11</v>
      </c>
      <c r="F78" s="214" t="s">
        <v>4085</v>
      </c>
      <c r="G78" s="214" t="s">
        <v>3298</v>
      </c>
      <c r="H78" s="214" t="s">
        <v>3299</v>
      </c>
      <c r="I78" s="214" t="s">
        <v>12</v>
      </c>
      <c r="J78" s="214" t="s">
        <v>3300</v>
      </c>
      <c r="K78" s="214">
        <v>0</v>
      </c>
      <c r="L78" s="214" t="s">
        <v>4351</v>
      </c>
      <c r="M78" s="214" t="s">
        <v>11</v>
      </c>
      <c r="N78" s="214" t="s">
        <v>1726</v>
      </c>
      <c r="O78" s="214" t="s">
        <v>11</v>
      </c>
      <c r="P78" s="214" t="s">
        <v>11</v>
      </c>
      <c r="Q78" s="22" t="str">
        <f t="shared" si="15"/>
        <v>停读</v>
      </c>
      <c r="R78" s="22" t="str">
        <f>IF(Q78="在读",IF(IFERROR(FIND("一",D78),0)&gt;0,"一对一",VLOOKUP(LEFT(D78,3),班级编码!A:H,8,0)),Q78)</f>
        <v>停读</v>
      </c>
      <c r="S78" s="22" t="str">
        <f t="shared" si="16"/>
        <v>停读</v>
      </c>
      <c r="T78" s="22" t="str">
        <f t="shared" si="17"/>
        <v>陈欢</v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停读</v>
      </c>
      <c r="AD78" s="22" t="str">
        <f>VLOOKUP(D78,'2-班级信息'!A:AI,35,0)</f>
        <v/>
      </c>
      <c r="AE78" s="22" t="str">
        <f>VLOOKUP(D78,'2-班级信息'!A:AL,12,0)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4" t="s">
        <v>1721</v>
      </c>
      <c r="B79" s="214" t="s">
        <v>1189</v>
      </c>
      <c r="C79" s="214" t="s">
        <v>1721</v>
      </c>
      <c r="D79" s="214" t="s">
        <v>4186</v>
      </c>
      <c r="E79" s="214" t="s">
        <v>4188</v>
      </c>
      <c r="F79" s="214" t="s">
        <v>4187</v>
      </c>
      <c r="G79" s="214" t="s">
        <v>3295</v>
      </c>
      <c r="H79" s="214" t="s">
        <v>3296</v>
      </c>
      <c r="I79" s="214" t="s">
        <v>13</v>
      </c>
      <c r="J79" s="214" t="s">
        <v>3297</v>
      </c>
      <c r="K79" s="214">
        <v>0</v>
      </c>
      <c r="L79" s="214" t="s">
        <v>4352</v>
      </c>
      <c r="M79" s="214" t="s">
        <v>11</v>
      </c>
      <c r="N79" s="214" t="s">
        <v>1726</v>
      </c>
      <c r="O79" s="214" t="s">
        <v>11</v>
      </c>
      <c r="P79" s="214" t="s">
        <v>11</v>
      </c>
      <c r="Q79" s="22" t="str">
        <f t="shared" si="15"/>
        <v>在读</v>
      </c>
      <c r="R79" s="22" t="str">
        <f>IF(Q79="在读",IF(IFERROR(FIND("一",D79),0)&gt;0,"一对一",VLOOKUP(LEFT(D79,3),班级编码!A:H,8,0)),Q79)</f>
        <v>初中部</v>
      </c>
      <c r="S79" s="22" t="str">
        <f t="shared" si="16"/>
        <v>P5BBR6G5622</v>
      </c>
      <c r="T79" s="22" t="str">
        <f t="shared" si="17"/>
        <v>张佩</v>
      </c>
      <c r="U79" s="22" t="str">
        <f t="shared" si="18"/>
        <v>赖情佳</v>
      </c>
      <c r="V79" s="22" t="str">
        <f t="shared" si="19"/>
        <v>YoYO</v>
      </c>
      <c r="W79" s="22" t="str">
        <f t="shared" si="20"/>
        <v>YoYO</v>
      </c>
      <c r="X79" s="22" t="str">
        <f t="shared" si="21"/>
        <v>赖情佳</v>
      </c>
      <c r="Y79" s="22">
        <f t="shared" si="22"/>
        <v>4</v>
      </c>
      <c r="Z79" s="22">
        <f t="shared" si="23"/>
        <v>4</v>
      </c>
      <c r="AA79" s="22" t="str">
        <f t="shared" si="13"/>
        <v/>
      </c>
      <c r="AB79" s="22">
        <f>COUNTIF($G$2:G79,G79)</f>
        <v>1</v>
      </c>
      <c r="AC79" s="22" t="str">
        <f t="shared" si="24"/>
        <v>P5B</v>
      </c>
      <c r="AD79" s="22" t="str">
        <f>VLOOKUP(D79,'2-班级信息'!A:AI,35,0)</f>
        <v>周三下午</v>
      </c>
      <c r="AE79" s="22" t="str">
        <f>VLOOKUP(D79,'2-班级信息'!A:AL,12,0)</f>
        <v>3小时</v>
      </c>
      <c r="AF79" s="22" t="str">
        <f t="shared" si="14"/>
        <v>小学班</v>
      </c>
      <c r="AG79" s="22" t="str">
        <f t="shared" si="25"/>
        <v>小学平时3小时班</v>
      </c>
    </row>
    <row r="80" spans="1:33">
      <c r="A80" s="214" t="s">
        <v>1721</v>
      </c>
      <c r="B80" s="214" t="s">
        <v>452</v>
      </c>
      <c r="C80" s="214" t="s">
        <v>1721</v>
      </c>
      <c r="D80" s="214" t="s">
        <v>5349</v>
      </c>
      <c r="E80" s="214" t="s">
        <v>4155</v>
      </c>
      <c r="F80" s="214" t="s">
        <v>5350</v>
      </c>
      <c r="G80" s="214" t="s">
        <v>3291</v>
      </c>
      <c r="H80" s="214" t="s">
        <v>3292</v>
      </c>
      <c r="I80" s="214" t="s">
        <v>10</v>
      </c>
      <c r="J80" s="214" t="s">
        <v>3293</v>
      </c>
      <c r="K80" s="214">
        <v>0</v>
      </c>
      <c r="L80" s="214" t="s">
        <v>4353</v>
      </c>
      <c r="M80" s="214" t="s">
        <v>11</v>
      </c>
      <c r="N80" s="214" t="s">
        <v>1766</v>
      </c>
      <c r="O80" s="214" t="s">
        <v>11</v>
      </c>
      <c r="P80" s="214" t="s">
        <v>11</v>
      </c>
      <c r="Q80" s="22" t="str">
        <f t="shared" si="15"/>
        <v>在读</v>
      </c>
      <c r="R80" s="22" t="str">
        <f>IF(Q80="在读",IF(IFERROR(FIND("一",D80),0)&gt;0,"一对一",VLOOKUP(LEFT(D80,3),班级编码!A:H,8,0)),Q80)</f>
        <v>小高部</v>
      </c>
      <c r="S80" s="22" t="str">
        <f t="shared" si="16"/>
        <v>P2BF03G3433</v>
      </c>
      <c r="T80" s="22" t="str">
        <f t="shared" si="17"/>
        <v>黎洁瑜</v>
      </c>
      <c r="U80" s="22" t="str">
        <f t="shared" si="18"/>
        <v>萧泽秀</v>
      </c>
      <c r="V80" s="22" t="str">
        <f t="shared" si="19"/>
        <v>Saleh Abdu</v>
      </c>
      <c r="W80" s="22" t="str">
        <f t="shared" si="20"/>
        <v>萧泽秀</v>
      </c>
      <c r="X80" s="22" t="str">
        <f t="shared" si="21"/>
        <v>Saleh Abdu</v>
      </c>
      <c r="Y80" s="22">
        <f t="shared" si="22"/>
        <v>3</v>
      </c>
      <c r="Z80" s="22">
        <f t="shared" si="23"/>
        <v>6</v>
      </c>
      <c r="AA80" s="22" t="str">
        <f t="shared" si="13"/>
        <v/>
      </c>
      <c r="AB80" s="22">
        <f>COUNTIF($G$2:G80,G80)</f>
        <v>1</v>
      </c>
      <c r="AC80" s="22" t="str">
        <f t="shared" si="24"/>
        <v>P2B</v>
      </c>
      <c r="AD80" s="22" t="str">
        <f>VLOOKUP(D80,'2-班级信息'!A:AI,35,0)</f>
        <v>周日下午</v>
      </c>
      <c r="AE80" s="22" t="str">
        <f>VLOOKUP(D80,'2-班级信息'!A:AL,12,0)</f>
        <v>3小时</v>
      </c>
      <c r="AF80" s="22" t="str">
        <f t="shared" si="14"/>
        <v>小学班</v>
      </c>
      <c r="AG80" s="22" t="str">
        <f t="shared" si="25"/>
        <v>小学周末白天班</v>
      </c>
    </row>
    <row r="81" spans="1:33">
      <c r="A81" s="214" t="s">
        <v>1721</v>
      </c>
      <c r="B81" s="214" t="s">
        <v>4084</v>
      </c>
      <c r="C81" s="214" t="s">
        <v>1721</v>
      </c>
      <c r="D81" s="214" t="s">
        <v>4083</v>
      </c>
      <c r="E81" s="214" t="s">
        <v>11</v>
      </c>
      <c r="F81" s="214" t="s">
        <v>4085</v>
      </c>
      <c r="G81" s="214" t="s">
        <v>3287</v>
      </c>
      <c r="H81" s="214" t="s">
        <v>3288</v>
      </c>
      <c r="I81" s="214" t="s">
        <v>18</v>
      </c>
      <c r="J81" s="214" t="s">
        <v>3289</v>
      </c>
      <c r="K81" s="214">
        <v>0</v>
      </c>
      <c r="L81" s="214" t="s">
        <v>4354</v>
      </c>
      <c r="M81" s="214" t="s">
        <v>11</v>
      </c>
      <c r="N81" s="214" t="s">
        <v>2098</v>
      </c>
      <c r="O81" s="214" t="s">
        <v>11</v>
      </c>
      <c r="P81" s="214" t="s">
        <v>11</v>
      </c>
      <c r="Q81" s="22" t="str">
        <f t="shared" si="15"/>
        <v>停读</v>
      </c>
      <c r="R81" s="22" t="str">
        <f>IF(Q81="在读",IF(IFERROR(FIND("一",D81),0)&gt;0,"一对一",VLOOKUP(LEFT(D81,3),班级编码!A:H,8,0)),Q81)</f>
        <v>停读</v>
      </c>
      <c r="S81" s="22" t="str">
        <f t="shared" si="16"/>
        <v>停读</v>
      </c>
      <c r="T81" s="22" t="str">
        <f t="shared" si="17"/>
        <v>陈欢</v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停读</v>
      </c>
      <c r="AD81" s="22" t="str">
        <f>VLOOKUP(D81,'2-班级信息'!A:AI,35,0)</f>
        <v/>
      </c>
      <c r="AE81" s="22" t="str">
        <f>VLOOKUP(D81,'2-班级信息'!A:AL,12,0)</f>
        <v/>
      </c>
      <c r="AF81" s="22" t="str">
        <f t="shared" si="14"/>
        <v>中学班</v>
      </c>
      <c r="AG81" s="22" t="str">
        <f t="shared" si="25"/>
        <v>中学班</v>
      </c>
    </row>
    <row r="82" spans="1:33">
      <c r="A82" s="214" t="s">
        <v>1721</v>
      </c>
      <c r="B82" s="214" t="s">
        <v>452</v>
      </c>
      <c r="C82" s="214" t="s">
        <v>1721</v>
      </c>
      <c r="D82" s="214" t="s">
        <v>5334</v>
      </c>
      <c r="E82" s="214" t="s">
        <v>5335</v>
      </c>
      <c r="F82" s="214" t="s">
        <v>4135</v>
      </c>
      <c r="G82" s="214" t="s">
        <v>3284</v>
      </c>
      <c r="H82" s="214" t="s">
        <v>3285</v>
      </c>
      <c r="I82" s="214" t="s">
        <v>14</v>
      </c>
      <c r="J82" s="214" t="s">
        <v>3286</v>
      </c>
      <c r="K82" s="214">
        <v>0</v>
      </c>
      <c r="L82" s="214" t="s">
        <v>4355</v>
      </c>
      <c r="M82" s="214" t="s">
        <v>11</v>
      </c>
      <c r="N82" s="214" t="s">
        <v>1766</v>
      </c>
      <c r="O82" s="214" t="s">
        <v>11</v>
      </c>
      <c r="P82" s="214" t="s">
        <v>11</v>
      </c>
      <c r="Q82" s="22" t="str">
        <f t="shared" si="15"/>
        <v>在读</v>
      </c>
      <c r="R82" s="22" t="str">
        <f>IF(Q82="在读",IF(IFERROR(FIND("一",D82),0)&gt;0,"一对一",VLOOKUP(LEFT(D82,3),班级编码!A:H,8,0)),Q82)</f>
        <v>小高部</v>
      </c>
      <c r="S82" s="22" t="str">
        <f t="shared" si="16"/>
        <v>P3AF04G3426</v>
      </c>
      <c r="T82" s="22" t="str">
        <f t="shared" si="17"/>
        <v>赖情佳</v>
      </c>
      <c r="U82" s="22" t="str">
        <f t="shared" si="18"/>
        <v>覃爱怡</v>
      </c>
      <c r="V82" s="22" t="str">
        <f t="shared" si="19"/>
        <v xml:space="preserve">STA MARIA </v>
      </c>
      <c r="W82" s="22" t="str">
        <f t="shared" si="20"/>
        <v>覃爱怡</v>
      </c>
      <c r="X82" s="22" t="str">
        <f t="shared" si="21"/>
        <v xml:space="preserve">STA MARIA </v>
      </c>
      <c r="Y82" s="22">
        <f t="shared" si="22"/>
        <v>3</v>
      </c>
      <c r="Z82" s="22">
        <f t="shared" si="23"/>
        <v>6</v>
      </c>
      <c r="AA82" s="22" t="str">
        <f t="shared" si="13"/>
        <v/>
      </c>
      <c r="AB82" s="22">
        <f>COUNTIF($G$2:G82,G82)</f>
        <v>1</v>
      </c>
      <c r="AC82" s="22" t="str">
        <f t="shared" si="24"/>
        <v>P3A</v>
      </c>
      <c r="AD82" s="22" t="str">
        <f>VLOOKUP(D82,'2-班级信息'!A:AI,35,0)</f>
        <v>周二晚上</v>
      </c>
      <c r="AE82" s="22" t="str">
        <f>VLOOKUP(D82,'2-班级信息'!A:AL,12,0)</f>
        <v>3小时</v>
      </c>
      <c r="AF82" s="22" t="str">
        <f t="shared" si="14"/>
        <v>小学班</v>
      </c>
      <c r="AG82" s="22" t="str">
        <f t="shared" si="25"/>
        <v>小学平时3小时班</v>
      </c>
    </row>
    <row r="83" spans="1:33">
      <c r="A83" s="214" t="s">
        <v>1721</v>
      </c>
      <c r="B83" s="214" t="s">
        <v>4084</v>
      </c>
      <c r="C83" s="214" t="s">
        <v>1721</v>
      </c>
      <c r="D83" s="214" t="s">
        <v>4083</v>
      </c>
      <c r="E83" s="214" t="s">
        <v>11</v>
      </c>
      <c r="F83" s="214" t="s">
        <v>4085</v>
      </c>
      <c r="G83" s="214" t="s">
        <v>3280</v>
      </c>
      <c r="H83" s="214" t="s">
        <v>3281</v>
      </c>
      <c r="I83" s="214" t="s">
        <v>12</v>
      </c>
      <c r="J83" s="214" t="s">
        <v>3282</v>
      </c>
      <c r="K83" s="214">
        <v>0</v>
      </c>
      <c r="L83" s="214" t="s">
        <v>11</v>
      </c>
      <c r="M83" s="214" t="s">
        <v>11</v>
      </c>
      <c r="N83" s="214" t="s">
        <v>1726</v>
      </c>
      <c r="O83" s="214" t="s">
        <v>11</v>
      </c>
      <c r="P83" s="214" t="s">
        <v>11</v>
      </c>
      <c r="Q83" s="22" t="str">
        <f t="shared" si="15"/>
        <v>停读</v>
      </c>
      <c r="R83" s="22" t="str">
        <f>IF(Q83="在读",IF(IFERROR(FIND("一",D83),0)&gt;0,"一对一",VLOOKUP(LEFT(D83,3),班级编码!A:H,8,0)),Q83)</f>
        <v>停读</v>
      </c>
      <c r="S83" s="22" t="str">
        <f t="shared" si="16"/>
        <v>停读</v>
      </c>
      <c r="T83" s="22" t="str">
        <f t="shared" si="17"/>
        <v>陈欢</v>
      </c>
      <c r="U83" s="22" t="str">
        <f t="shared" si="18"/>
        <v/>
      </c>
      <c r="V83" s="22" t="str">
        <f t="shared" si="19"/>
        <v/>
      </c>
      <c r="W83" s="22" t="str">
        <f t="shared" si="20"/>
        <v/>
      </c>
      <c r="X83" s="22" t="str">
        <f t="shared" si="21"/>
        <v/>
      </c>
      <c r="Y83" s="22">
        <f t="shared" si="22"/>
        <v>0</v>
      </c>
      <c r="Z83" s="22">
        <f t="shared" si="23"/>
        <v>0</v>
      </c>
      <c r="AA83" s="22" t="str">
        <f t="shared" si="13"/>
        <v/>
      </c>
      <c r="AB83" s="22">
        <f>COUNTIF($G$2:G83,G83)</f>
        <v>1</v>
      </c>
      <c r="AC83" s="22" t="str">
        <f t="shared" si="24"/>
        <v>停读</v>
      </c>
      <c r="AD83" s="22" t="str">
        <f>VLOOKUP(D83,'2-班级信息'!A:AI,35,0)</f>
        <v/>
      </c>
      <c r="AE83" s="22" t="str">
        <f>VLOOKUP(D83,'2-班级信息'!A:AL,12,0)</f>
        <v/>
      </c>
      <c r="AF83" s="22" t="str">
        <f t="shared" si="14"/>
        <v>小学班</v>
      </c>
      <c r="AG83" s="22" t="str">
        <f t="shared" si="25"/>
        <v>小学平时班</v>
      </c>
    </row>
    <row r="84" spans="1:33">
      <c r="A84" s="214" t="s">
        <v>1721</v>
      </c>
      <c r="B84" s="214" t="s">
        <v>452</v>
      </c>
      <c r="C84" s="214" t="s">
        <v>1721</v>
      </c>
      <c r="D84" s="214" t="s">
        <v>5337</v>
      </c>
      <c r="E84" s="214" t="s">
        <v>4073</v>
      </c>
      <c r="F84" s="214" t="s">
        <v>4200</v>
      </c>
      <c r="G84" s="214" t="s">
        <v>3274</v>
      </c>
      <c r="H84" s="214" t="s">
        <v>3275</v>
      </c>
      <c r="I84" s="214" t="s">
        <v>18</v>
      </c>
      <c r="J84" s="214" t="s">
        <v>3276</v>
      </c>
      <c r="K84" s="214">
        <v>0</v>
      </c>
      <c r="L84" s="214" t="s">
        <v>4356</v>
      </c>
      <c r="M84" s="214" t="s">
        <v>11</v>
      </c>
      <c r="N84" s="214" t="s">
        <v>1786</v>
      </c>
      <c r="O84" s="214" t="s">
        <v>11</v>
      </c>
      <c r="P84" s="214" t="s">
        <v>11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初中部</v>
      </c>
      <c r="S84" s="22" t="str">
        <f t="shared" si="16"/>
        <v>J2ASR7G6717</v>
      </c>
      <c r="T84" s="22" t="str">
        <f t="shared" si="17"/>
        <v>易青梅</v>
      </c>
      <c r="U84" s="22" t="str">
        <f t="shared" si="18"/>
        <v>覃爱怡</v>
      </c>
      <c r="V84" s="22" t="str">
        <f t="shared" si="19"/>
        <v xml:space="preserve">STA MARIA </v>
      </c>
      <c r="W84" s="22" t="str">
        <f t="shared" si="20"/>
        <v>覃爱怡</v>
      </c>
      <c r="X84" s="22" t="str">
        <f t="shared" si="21"/>
        <v xml:space="preserve">STA MARIA 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">
        <f>COUNTIF($G$2:G84,G84)</f>
        <v>1</v>
      </c>
      <c r="AC84" s="22" t="str">
        <f t="shared" si="24"/>
        <v>J2A</v>
      </c>
      <c r="AD84" s="22" t="str">
        <f>VLOOKUP(D84,'2-班级信息'!A:AI,35,0)</f>
        <v>周六下午</v>
      </c>
      <c r="AE84" s="22" t="str">
        <f>VLOOKUP(D84,'2-班级信息'!A:AL,12,0)</f>
        <v>3小时</v>
      </c>
      <c r="AF84" s="22" t="str">
        <f t="shared" si="14"/>
        <v>中学班</v>
      </c>
      <c r="AG84" s="22" t="str">
        <f t="shared" si="25"/>
        <v>中学班</v>
      </c>
    </row>
    <row r="85" spans="1:33">
      <c r="A85" s="214" t="s">
        <v>1721</v>
      </c>
      <c r="B85" s="214" t="s">
        <v>459</v>
      </c>
      <c r="C85" s="214" t="s">
        <v>1721</v>
      </c>
      <c r="D85" s="214" t="s">
        <v>4086</v>
      </c>
      <c r="E85" s="214" t="s">
        <v>4089</v>
      </c>
      <c r="F85" s="214" t="s">
        <v>4087</v>
      </c>
      <c r="G85" s="214" t="s">
        <v>3262</v>
      </c>
      <c r="H85" s="214" t="s">
        <v>3263</v>
      </c>
      <c r="I85" s="214" t="s">
        <v>1669</v>
      </c>
      <c r="J85" s="214" t="s">
        <v>3264</v>
      </c>
      <c r="K85" s="214">
        <v>0</v>
      </c>
      <c r="L85" s="214" t="s">
        <v>4357</v>
      </c>
      <c r="M85" s="214" t="s">
        <v>11</v>
      </c>
      <c r="N85" s="214" t="s">
        <v>1865</v>
      </c>
      <c r="O85" s="214" t="s">
        <v>11</v>
      </c>
      <c r="P85" s="214" t="s">
        <v>11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幼儿部</v>
      </c>
      <c r="S85" s="22" t="str">
        <f t="shared" si="16"/>
        <v>K03000GXZ23</v>
      </c>
      <c r="T85" s="22" t="str">
        <f t="shared" si="17"/>
        <v>陈敏华</v>
      </c>
      <c r="U85" s="22" t="str">
        <f t="shared" si="18"/>
        <v/>
      </c>
      <c r="V85" s="22" t="str">
        <f t="shared" si="19"/>
        <v>STA MARIA ANTONIO II</v>
      </c>
      <c r="W85" s="22" t="str">
        <f t="shared" si="20"/>
        <v>STA MARIA ANTONIO II</v>
      </c>
      <c r="X85" s="22" t="str">
        <f t="shared" si="21"/>
        <v/>
      </c>
      <c r="Y85" s="22">
        <f t="shared" si="22"/>
        <v>20</v>
      </c>
      <c r="Z85" s="22">
        <f t="shared" si="23"/>
        <v>20</v>
      </c>
      <c r="AA85" s="22" t="str">
        <f t="shared" si="13"/>
        <v/>
      </c>
      <c r="AB85" s="22">
        <f>COUNTIF($G$2:G85,G85)</f>
        <v>1</v>
      </c>
      <c r="AC85" s="22" t="str">
        <f t="shared" si="24"/>
        <v>K03</v>
      </c>
      <c r="AD85" s="22" t="str">
        <f>VLOOKUP(D85,'2-班级信息'!A:AI,35,0)</f>
        <v>周五下午</v>
      </c>
      <c r="AE85" s="22" t="str">
        <f>VLOOKUP(D85,'2-班级信息'!A:AL,12,0)</f>
        <v>1.5小时</v>
      </c>
      <c r="AF85" s="22" t="str">
        <f t="shared" si="14"/>
        <v>幼儿班</v>
      </c>
      <c r="AG85" s="22" t="str">
        <f t="shared" si="25"/>
        <v>幼儿班</v>
      </c>
    </row>
    <row r="86" spans="1:33">
      <c r="A86" s="214" t="s">
        <v>1721</v>
      </c>
      <c r="B86" s="214" t="s">
        <v>452</v>
      </c>
      <c r="C86" s="214" t="s">
        <v>1721</v>
      </c>
      <c r="D86" s="214" t="s">
        <v>4175</v>
      </c>
      <c r="E86" s="214" t="s">
        <v>4150</v>
      </c>
      <c r="F86" s="214" t="s">
        <v>4152</v>
      </c>
      <c r="G86" s="214" t="s">
        <v>3258</v>
      </c>
      <c r="H86" s="214" t="s">
        <v>3259</v>
      </c>
      <c r="I86" s="214" t="s">
        <v>14</v>
      </c>
      <c r="J86" s="214" t="s">
        <v>3260</v>
      </c>
      <c r="K86" s="214">
        <v>0</v>
      </c>
      <c r="L86" s="214" t="s">
        <v>4358</v>
      </c>
      <c r="M86" s="214" t="s">
        <v>11</v>
      </c>
      <c r="N86" s="214" t="s">
        <v>1726</v>
      </c>
      <c r="O86" s="214" t="s">
        <v>11</v>
      </c>
      <c r="P86" s="214" t="s">
        <v>11</v>
      </c>
      <c r="Q86" s="22" t="str">
        <f t="shared" si="15"/>
        <v>在读</v>
      </c>
      <c r="R86" s="22" t="str">
        <f>IF(Q86="在读",IF(IFERROR(FIND("一",D86),0)&gt;0,"一对一",VLOOKUP(LEFT(D86,3),班级编码!A:H,8,0)),Q86)</f>
        <v>小高部</v>
      </c>
      <c r="S86" s="22" t="str">
        <f t="shared" si="16"/>
        <v>P3BF06G3413</v>
      </c>
      <c r="T86" s="22" t="str">
        <f t="shared" si="17"/>
        <v>萧泽秀</v>
      </c>
      <c r="U86" s="22" t="str">
        <f t="shared" si="18"/>
        <v>赖情佳</v>
      </c>
      <c r="V86" s="22" t="str">
        <f t="shared" si="19"/>
        <v xml:space="preserve">STA MARIA </v>
      </c>
      <c r="W86" s="22" t="str">
        <f t="shared" si="20"/>
        <v>赖情佳</v>
      </c>
      <c r="X86" s="22" t="str">
        <f t="shared" si="21"/>
        <v xml:space="preserve">STA MARIA </v>
      </c>
      <c r="Y86" s="22">
        <f t="shared" si="22"/>
        <v>3</v>
      </c>
      <c r="Z86" s="22">
        <f t="shared" si="23"/>
        <v>6</v>
      </c>
      <c r="AA86" s="22" t="str">
        <f t="shared" si="13"/>
        <v/>
      </c>
      <c r="AB86" s="22">
        <f>COUNTIF($G$2:G86,G86)</f>
        <v>1</v>
      </c>
      <c r="AC86" s="22" t="str">
        <f t="shared" si="24"/>
        <v>P3B</v>
      </c>
      <c r="AD86" s="22" t="str">
        <f>VLOOKUP(D86,'2-班级信息'!A:AI,35,0)</f>
        <v>周日上午</v>
      </c>
      <c r="AE86" s="22" t="str">
        <f>VLOOKUP(D86,'2-班级信息'!A:AL,12,0)</f>
        <v>3小时</v>
      </c>
      <c r="AF86" s="22" t="str">
        <f t="shared" si="14"/>
        <v>小学班</v>
      </c>
      <c r="AG86" s="22" t="str">
        <f t="shared" si="25"/>
        <v>小学周末白天班</v>
      </c>
    </row>
    <row r="87" spans="1:33">
      <c r="A87" s="214" t="s">
        <v>1721</v>
      </c>
      <c r="B87" s="214" t="s">
        <v>452</v>
      </c>
      <c r="C87" s="214" t="s">
        <v>1721</v>
      </c>
      <c r="D87" s="214" t="s">
        <v>4175</v>
      </c>
      <c r="E87" s="214" t="s">
        <v>4150</v>
      </c>
      <c r="F87" s="214" t="s">
        <v>4152</v>
      </c>
      <c r="G87" s="214" t="s">
        <v>3254</v>
      </c>
      <c r="H87" s="214" t="s">
        <v>3255</v>
      </c>
      <c r="I87" s="214" t="s">
        <v>12</v>
      </c>
      <c r="J87" s="214" t="s">
        <v>3256</v>
      </c>
      <c r="K87" s="214">
        <v>0</v>
      </c>
      <c r="L87" s="214" t="s">
        <v>4359</v>
      </c>
      <c r="M87" s="214" t="s">
        <v>11</v>
      </c>
      <c r="N87" s="214" t="s">
        <v>1726</v>
      </c>
      <c r="O87" s="214" t="s">
        <v>11</v>
      </c>
      <c r="P87" s="214" t="s">
        <v>11</v>
      </c>
      <c r="Q87" s="22" t="str">
        <f t="shared" si="15"/>
        <v>在读</v>
      </c>
      <c r="R87" s="22" t="str">
        <f>IF(Q87="在读",IF(IFERROR(FIND("一",D87),0)&gt;0,"一对一",VLOOKUP(LEFT(D87,3),班级编码!A:H,8,0)),Q87)</f>
        <v>小高部</v>
      </c>
      <c r="S87" s="22" t="str">
        <f t="shared" si="16"/>
        <v>P3BF06G3413</v>
      </c>
      <c r="T87" s="22" t="str">
        <f t="shared" si="17"/>
        <v>萧泽秀</v>
      </c>
      <c r="U87" s="22" t="str">
        <f t="shared" si="18"/>
        <v>赖情佳</v>
      </c>
      <c r="V87" s="22" t="str">
        <f t="shared" si="19"/>
        <v xml:space="preserve">STA MARIA </v>
      </c>
      <c r="W87" s="22" t="str">
        <f t="shared" si="20"/>
        <v>赖情佳</v>
      </c>
      <c r="X87" s="22" t="str">
        <f t="shared" si="21"/>
        <v xml:space="preserve">STA MARIA </v>
      </c>
      <c r="Y87" s="22">
        <f t="shared" si="22"/>
        <v>3</v>
      </c>
      <c r="Z87" s="22">
        <f t="shared" si="23"/>
        <v>6</v>
      </c>
      <c r="AA87" s="22" t="str">
        <f t="shared" si="13"/>
        <v/>
      </c>
      <c r="AB87" s="22">
        <f>COUNTIF($G$2:G87,G87)</f>
        <v>1</v>
      </c>
      <c r="AC87" s="22" t="str">
        <f t="shared" si="24"/>
        <v>P3B</v>
      </c>
      <c r="AD87" s="22" t="str">
        <f>VLOOKUP(D87,'2-班级信息'!A:AI,35,0)</f>
        <v>周日上午</v>
      </c>
      <c r="AE87" s="22" t="str">
        <f>VLOOKUP(D87,'2-班级信息'!A:AL,12,0)</f>
        <v>3小时</v>
      </c>
      <c r="AF87" s="22" t="str">
        <f t="shared" si="14"/>
        <v>小学班</v>
      </c>
      <c r="AG87" s="22" t="str">
        <f t="shared" si="25"/>
        <v>小学周末白天班</v>
      </c>
    </row>
    <row r="88" spans="1:33">
      <c r="A88" s="214" t="s">
        <v>1721</v>
      </c>
      <c r="B88" s="214" t="s">
        <v>1189</v>
      </c>
      <c r="C88" s="214" t="s">
        <v>1721</v>
      </c>
      <c r="D88" s="214" t="s">
        <v>4186</v>
      </c>
      <c r="E88" s="214" t="s">
        <v>4188</v>
      </c>
      <c r="F88" s="214" t="s">
        <v>4187</v>
      </c>
      <c r="G88" s="214" t="s">
        <v>3251</v>
      </c>
      <c r="H88" s="214" t="s">
        <v>3252</v>
      </c>
      <c r="I88" s="214" t="s">
        <v>13</v>
      </c>
      <c r="J88" s="214" t="s">
        <v>3253</v>
      </c>
      <c r="K88" s="214">
        <v>0</v>
      </c>
      <c r="L88" s="214" t="s">
        <v>4360</v>
      </c>
      <c r="M88" s="214" t="s">
        <v>11</v>
      </c>
      <c r="N88" s="214" t="s">
        <v>1726</v>
      </c>
      <c r="O88" s="214" t="s">
        <v>11</v>
      </c>
      <c r="P88" s="214" t="s">
        <v>11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初中部</v>
      </c>
      <c r="S88" s="22" t="str">
        <f t="shared" si="16"/>
        <v>P5BBR6G5622</v>
      </c>
      <c r="T88" s="22" t="str">
        <f t="shared" si="17"/>
        <v>张佩</v>
      </c>
      <c r="U88" s="22" t="str">
        <f t="shared" si="18"/>
        <v>赖情佳</v>
      </c>
      <c r="V88" s="22" t="str">
        <f t="shared" si="19"/>
        <v>YoYO</v>
      </c>
      <c r="W88" s="22" t="str">
        <f t="shared" si="20"/>
        <v>YoYO</v>
      </c>
      <c r="X88" s="22" t="str">
        <f t="shared" si="21"/>
        <v>赖情佳</v>
      </c>
      <c r="Y88" s="22">
        <f t="shared" si="22"/>
        <v>4</v>
      </c>
      <c r="Z88" s="22">
        <f t="shared" si="23"/>
        <v>4</v>
      </c>
      <c r="AA88" s="22" t="str">
        <f t="shared" si="13"/>
        <v/>
      </c>
      <c r="AB88" s="22">
        <f>COUNTIF($G$2:G88,G88)</f>
        <v>1</v>
      </c>
      <c r="AC88" s="22" t="str">
        <f t="shared" si="24"/>
        <v>P5B</v>
      </c>
      <c r="AD88" s="22" t="str">
        <f>VLOOKUP(D88,'2-班级信息'!A:AI,35,0)</f>
        <v>周三下午</v>
      </c>
      <c r="AE88" s="22" t="str">
        <f>VLOOKUP(D88,'2-班级信息'!A:AL,12,0)</f>
        <v>3小时</v>
      </c>
      <c r="AF88" s="22" t="str">
        <f t="shared" si="14"/>
        <v>小学班</v>
      </c>
      <c r="AG88" s="22" t="str">
        <f t="shared" si="25"/>
        <v>小学平时3小时班</v>
      </c>
    </row>
    <row r="89" spans="1:33">
      <c r="A89" s="214" t="s">
        <v>1721</v>
      </c>
      <c r="B89" s="214" t="s">
        <v>1189</v>
      </c>
      <c r="C89" s="214" t="s">
        <v>1721</v>
      </c>
      <c r="D89" s="214" t="s">
        <v>4207</v>
      </c>
      <c r="E89" s="214" t="s">
        <v>4188</v>
      </c>
      <c r="F89" s="214" t="s">
        <v>4208</v>
      </c>
      <c r="G89" s="214" t="s">
        <v>3248</v>
      </c>
      <c r="H89" s="214" t="s">
        <v>3249</v>
      </c>
      <c r="I89" s="214" t="s">
        <v>10</v>
      </c>
      <c r="J89" s="214" t="s">
        <v>3250</v>
      </c>
      <c r="K89" s="214">
        <v>0</v>
      </c>
      <c r="L89" s="214" t="s">
        <v>4361</v>
      </c>
      <c r="M89" s="214" t="s">
        <v>11</v>
      </c>
      <c r="N89" s="214" t="s">
        <v>1726</v>
      </c>
      <c r="O89" s="214" t="s">
        <v>11</v>
      </c>
      <c r="P89" s="214" t="s">
        <v>11</v>
      </c>
      <c r="Q89" s="22" t="str">
        <f t="shared" si="15"/>
        <v>在读</v>
      </c>
      <c r="R89" s="22" t="str">
        <f>IF(Q89="在读",IF(IFERROR(FIND("一",D89),0)&gt;0,"一对一",VLOOKUP(LEFT(D89,3),班级编码!A:H,8,0)),Q89)</f>
        <v>小初部</v>
      </c>
      <c r="S89" s="22" t="str">
        <f t="shared" si="16"/>
        <v>P03F01G2334</v>
      </c>
      <c r="T89" s="22" t="str">
        <f t="shared" si="17"/>
        <v>赖情佳</v>
      </c>
      <c r="U89" s="22" t="str">
        <f t="shared" si="18"/>
        <v>张佩</v>
      </c>
      <c r="V89" s="22" t="str">
        <f t="shared" si="19"/>
        <v>Abdul</v>
      </c>
      <c r="W89" s="22" t="str">
        <f t="shared" si="20"/>
        <v>张佩</v>
      </c>
      <c r="X89" s="22" t="str">
        <f t="shared" si="21"/>
        <v>Abdul</v>
      </c>
      <c r="Y89" s="22">
        <f t="shared" si="22"/>
        <v>2</v>
      </c>
      <c r="Z89" s="22">
        <f t="shared" si="23"/>
        <v>4</v>
      </c>
      <c r="AA89" s="22" t="str">
        <f t="shared" si="13"/>
        <v/>
      </c>
      <c r="AB89" s="22">
        <f>COUNTIF($G$2:G89,G89)</f>
        <v>1</v>
      </c>
      <c r="AC89" s="22" t="str">
        <f t="shared" si="24"/>
        <v>P03</v>
      </c>
      <c r="AD89" s="22" t="str">
        <f>VLOOKUP(D89,'2-班级信息'!A:AI,35,0)</f>
        <v>周三下午</v>
      </c>
      <c r="AE89" s="22" t="str">
        <f>VLOOKUP(D89,'2-班级信息'!A:AL,12,0)</f>
        <v>3小时</v>
      </c>
      <c r="AF89" s="22" t="str">
        <f t="shared" si="14"/>
        <v>小学班</v>
      </c>
      <c r="AG89" s="22" t="str">
        <f t="shared" si="25"/>
        <v>小学平时3小时班</v>
      </c>
    </row>
    <row r="90" spans="1:33">
      <c r="A90" s="214" t="s">
        <v>1721</v>
      </c>
      <c r="B90" s="214" t="s">
        <v>452</v>
      </c>
      <c r="C90" s="214" t="s">
        <v>1721</v>
      </c>
      <c r="D90" s="214" t="s">
        <v>5336</v>
      </c>
      <c r="E90" s="214" t="s">
        <v>4073</v>
      </c>
      <c r="F90" s="214" t="s">
        <v>4076</v>
      </c>
      <c r="G90" s="214" t="s">
        <v>3224</v>
      </c>
      <c r="H90" s="214" t="s">
        <v>3225</v>
      </c>
      <c r="I90" s="214" t="s">
        <v>17</v>
      </c>
      <c r="J90" s="214" t="s">
        <v>3226</v>
      </c>
      <c r="K90" s="214">
        <v>0</v>
      </c>
      <c r="L90" s="214" t="s">
        <v>4362</v>
      </c>
      <c r="M90" s="214" t="s">
        <v>11</v>
      </c>
      <c r="N90" s="214" t="s">
        <v>1786</v>
      </c>
      <c r="O90" s="214" t="s">
        <v>11</v>
      </c>
      <c r="P90" s="214" t="s">
        <v>11</v>
      </c>
      <c r="Q90" s="22" t="str">
        <f t="shared" si="15"/>
        <v>在读</v>
      </c>
      <c r="R90" s="22" t="str">
        <f>IF(Q90="在读",IF(IFERROR(FIND("一",D90),0)&gt;0,"一对一",VLOOKUP(LEFT(D90,3),班级编码!A:H,8,0)),Q90)</f>
        <v>初中部</v>
      </c>
      <c r="S90" s="22" t="str">
        <f t="shared" si="16"/>
        <v>J3BSR9G8906</v>
      </c>
      <c r="T90" s="22" t="str">
        <f t="shared" si="17"/>
        <v>萧泽秀</v>
      </c>
      <c r="U90" s="22" t="str">
        <f t="shared" si="18"/>
        <v>黎洁瑜</v>
      </c>
      <c r="V90" s="22" t="str">
        <f t="shared" si="19"/>
        <v xml:space="preserve">STA MARIA </v>
      </c>
      <c r="W90" s="22" t="str">
        <f t="shared" si="20"/>
        <v>黎洁瑜</v>
      </c>
      <c r="X90" s="22" t="str">
        <f t="shared" si="21"/>
        <v xml:space="preserve">STA MARIA </v>
      </c>
      <c r="Y90" s="22">
        <f t="shared" si="22"/>
        <v>3</v>
      </c>
      <c r="Z90" s="22">
        <f t="shared" si="23"/>
        <v>6</v>
      </c>
      <c r="AA90" s="22" t="str">
        <f t="shared" si="13"/>
        <v/>
      </c>
      <c r="AB90" s="22">
        <f>COUNTIF($G$2:G90,G90)</f>
        <v>1</v>
      </c>
      <c r="AC90" s="22" t="str">
        <f t="shared" si="24"/>
        <v>J3B</v>
      </c>
      <c r="AD90" s="22" t="str">
        <f>VLOOKUP(D90,'2-班级信息'!A:AI,35,0)</f>
        <v>周六下午</v>
      </c>
      <c r="AE90" s="22" t="str">
        <f>VLOOKUP(D90,'2-班级信息'!A:AL,12,0)</f>
        <v>3小时</v>
      </c>
      <c r="AF90" s="22" t="str">
        <f t="shared" si="14"/>
        <v>中学班</v>
      </c>
      <c r="AG90" s="22" t="str">
        <f t="shared" si="25"/>
        <v>中学班</v>
      </c>
    </row>
    <row r="91" spans="1:33">
      <c r="A91" s="214" t="s">
        <v>1721</v>
      </c>
      <c r="B91" s="214" t="s">
        <v>4289</v>
      </c>
      <c r="C91" s="214" t="s">
        <v>1721</v>
      </c>
      <c r="D91" s="214" t="s">
        <v>4144</v>
      </c>
      <c r="E91" s="214" t="s">
        <v>4146</v>
      </c>
      <c r="F91" s="214" t="s">
        <v>4145</v>
      </c>
      <c r="G91" s="214" t="s">
        <v>3199</v>
      </c>
      <c r="H91" s="214" t="s">
        <v>3200</v>
      </c>
      <c r="I91" s="214" t="s">
        <v>17</v>
      </c>
      <c r="J91" s="214" t="s">
        <v>3201</v>
      </c>
      <c r="K91" s="214">
        <v>0</v>
      </c>
      <c r="L91" s="214" t="s">
        <v>4363</v>
      </c>
      <c r="M91" s="214" t="s">
        <v>11</v>
      </c>
      <c r="N91" s="214" t="s">
        <v>1786</v>
      </c>
      <c r="O91" s="214" t="s">
        <v>11</v>
      </c>
      <c r="P91" s="214" t="s">
        <v>11</v>
      </c>
      <c r="Q91" s="22" t="str">
        <f t="shared" si="15"/>
        <v>在读</v>
      </c>
      <c r="R91" s="22" t="str">
        <f>IF(Q91="在读",IF(IFERROR(FIND("一",D91),0)&gt;0,"一对一",VLOOKUP(LEFT(D91,3),班级编码!A:H,8,0)),Q91)</f>
        <v>一对一</v>
      </c>
      <c r="S91" s="22" t="str">
        <f t="shared" si="16"/>
        <v>J3B一对二40</v>
      </c>
      <c r="T91" s="22" t="str">
        <f t="shared" si="17"/>
        <v>黎洁瑜</v>
      </c>
      <c r="U91" s="22" t="str">
        <f t="shared" si="18"/>
        <v/>
      </c>
      <c r="V91" s="22" t="str">
        <f t="shared" si="19"/>
        <v>YoYO</v>
      </c>
      <c r="W91" s="22" t="str">
        <f t="shared" si="20"/>
        <v>YoYO</v>
      </c>
      <c r="X91" s="22" t="str">
        <f t="shared" si="21"/>
        <v/>
      </c>
      <c r="Y91" s="22">
        <f t="shared" si="22"/>
        <v>4</v>
      </c>
      <c r="Z91" s="22">
        <f t="shared" si="23"/>
        <v>4</v>
      </c>
      <c r="AA91" s="22" t="str">
        <f t="shared" si="13"/>
        <v/>
      </c>
      <c r="AB91" s="22">
        <f>COUNTIF($G$2:G91,G91)</f>
        <v>1</v>
      </c>
      <c r="AC91" s="22" t="str">
        <f t="shared" si="24"/>
        <v>一对一</v>
      </c>
      <c r="AD91" s="22" t="str">
        <f>VLOOKUP(D91,'2-班级信息'!A:AI,35,0)</f>
        <v>一对一</v>
      </c>
      <c r="AE91" s="22" t="str">
        <f>VLOOKUP(D91,'2-班级信息'!A:AL,12,0)</f>
        <v>2小时</v>
      </c>
      <c r="AF91" s="22" t="str">
        <f t="shared" si="14"/>
        <v>一对一</v>
      </c>
      <c r="AG91" s="22" t="str">
        <f t="shared" si="25"/>
        <v>一对一</v>
      </c>
    </row>
    <row r="92" spans="1:33">
      <c r="A92" s="214" t="s">
        <v>1721</v>
      </c>
      <c r="B92" s="214" t="s">
        <v>452</v>
      </c>
      <c r="C92" s="214" t="s">
        <v>1721</v>
      </c>
      <c r="D92" s="214" t="s">
        <v>5334</v>
      </c>
      <c r="E92" s="214" t="s">
        <v>5335</v>
      </c>
      <c r="F92" s="214" t="s">
        <v>4135</v>
      </c>
      <c r="G92" s="214" t="s">
        <v>3175</v>
      </c>
      <c r="H92" s="214" t="s">
        <v>3176</v>
      </c>
      <c r="I92" s="214" t="s">
        <v>14</v>
      </c>
      <c r="J92" s="214" t="s">
        <v>3177</v>
      </c>
      <c r="K92" s="214">
        <v>0</v>
      </c>
      <c r="L92" s="214" t="s">
        <v>4364</v>
      </c>
      <c r="M92" s="214" t="s">
        <v>11</v>
      </c>
      <c r="N92" s="214" t="s">
        <v>1726</v>
      </c>
      <c r="O92" s="214" t="s">
        <v>11</v>
      </c>
      <c r="P92" s="214" t="s">
        <v>11</v>
      </c>
      <c r="Q92" s="22" t="str">
        <f t="shared" si="15"/>
        <v>在读</v>
      </c>
      <c r="R92" s="22" t="str">
        <f>IF(Q92="在读",IF(IFERROR(FIND("一",D92),0)&gt;0,"一对一",VLOOKUP(LEFT(D92,3),班级编码!A:H,8,0)),Q92)</f>
        <v>小高部</v>
      </c>
      <c r="S92" s="22" t="str">
        <f t="shared" si="16"/>
        <v>P3AF04G3426</v>
      </c>
      <c r="T92" s="22" t="str">
        <f t="shared" si="17"/>
        <v>赖情佳</v>
      </c>
      <c r="U92" s="22" t="str">
        <f t="shared" si="18"/>
        <v>覃爱怡</v>
      </c>
      <c r="V92" s="22" t="str">
        <f t="shared" si="19"/>
        <v xml:space="preserve">STA MARIA </v>
      </c>
      <c r="W92" s="22" t="str">
        <f t="shared" si="20"/>
        <v>覃爱怡</v>
      </c>
      <c r="X92" s="22" t="str">
        <f t="shared" si="21"/>
        <v xml:space="preserve">STA MARIA </v>
      </c>
      <c r="Y92" s="22">
        <f t="shared" si="22"/>
        <v>3</v>
      </c>
      <c r="Z92" s="22">
        <f t="shared" si="23"/>
        <v>6</v>
      </c>
      <c r="AA92" s="22" t="str">
        <f t="shared" si="13"/>
        <v/>
      </c>
      <c r="AB92" s="22">
        <f>COUNTIF($G$2:G92,G92)</f>
        <v>1</v>
      </c>
      <c r="AC92" s="22" t="str">
        <f t="shared" si="24"/>
        <v>P3A</v>
      </c>
      <c r="AD92" s="22" t="str">
        <f>VLOOKUP(D92,'2-班级信息'!A:AI,35,0)</f>
        <v>周二晚上</v>
      </c>
      <c r="AE92" s="22" t="str">
        <f>VLOOKUP(D92,'2-班级信息'!A:AL,12,0)</f>
        <v>3小时</v>
      </c>
      <c r="AF92" s="22" t="str">
        <f t="shared" si="14"/>
        <v>小学班</v>
      </c>
      <c r="AG92" s="22" t="str">
        <f t="shared" si="25"/>
        <v>小学平时3小时班</v>
      </c>
    </row>
    <row r="93" spans="1:33">
      <c r="A93" s="214" t="s">
        <v>1721</v>
      </c>
      <c r="B93" s="214" t="s">
        <v>452</v>
      </c>
      <c r="C93" s="214" t="s">
        <v>1721</v>
      </c>
      <c r="D93" s="214" t="s">
        <v>4164</v>
      </c>
      <c r="E93" s="214" t="s">
        <v>4132</v>
      </c>
      <c r="F93" s="214" t="s">
        <v>4165</v>
      </c>
      <c r="G93" s="214" t="s">
        <v>3121</v>
      </c>
      <c r="H93" s="214" t="s">
        <v>3122</v>
      </c>
      <c r="I93" s="214" t="s">
        <v>16</v>
      </c>
      <c r="J93" s="214" t="s">
        <v>3123</v>
      </c>
      <c r="K93" s="214">
        <v>0</v>
      </c>
      <c r="L93" s="214" t="s">
        <v>4365</v>
      </c>
      <c r="M93" s="214" t="s">
        <v>11</v>
      </c>
      <c r="N93" s="214" t="s">
        <v>3124</v>
      </c>
      <c r="O93" s="214" t="s">
        <v>11</v>
      </c>
      <c r="P93" s="214" t="s">
        <v>11</v>
      </c>
      <c r="Q93" s="22" t="str">
        <f t="shared" si="15"/>
        <v>在读</v>
      </c>
      <c r="R93" s="22" t="str">
        <f>IF(Q93="在读",IF(IFERROR(FIND("一",D93),0)&gt;0,"一对一",VLOOKUP(LEFT(D93,3),班级编码!A:H,8,0)),Q93)</f>
        <v>小初部</v>
      </c>
      <c r="S93" s="22" t="str">
        <f t="shared" si="16"/>
        <v>P03K56G1228</v>
      </c>
      <c r="T93" s="22" t="str">
        <f t="shared" si="17"/>
        <v>覃爱怡</v>
      </c>
      <c r="U93" s="22" t="str">
        <f t="shared" si="18"/>
        <v>易青梅</v>
      </c>
      <c r="V93" s="22" t="str">
        <f t="shared" si="19"/>
        <v>STA MARIA ANTONIO III BILLONES</v>
      </c>
      <c r="W93" s="22" t="str">
        <f t="shared" si="20"/>
        <v>STA MARIA ANTONIO III BILLONES</v>
      </c>
      <c r="X93" s="22" t="str">
        <f t="shared" si="21"/>
        <v>易青梅</v>
      </c>
      <c r="Y93" s="22">
        <f t="shared" si="22"/>
        <v>30</v>
      </c>
      <c r="Z93" s="22">
        <f t="shared" si="23"/>
        <v>30</v>
      </c>
      <c r="AA93" s="22" t="str">
        <f t="shared" si="13"/>
        <v/>
      </c>
      <c r="AB93" s="22">
        <f>COUNTIF($G$2:G93,G93)</f>
        <v>1</v>
      </c>
      <c r="AC93" s="22" t="str">
        <f t="shared" si="24"/>
        <v>P03</v>
      </c>
      <c r="AD93" s="22" t="str">
        <f>VLOOKUP(D93,'2-班级信息'!A:AI,35,0)</f>
        <v>周六上午</v>
      </c>
      <c r="AE93" s="22" t="str">
        <f>VLOOKUP(D93,'2-班级信息'!A:AL,12,0)</f>
        <v>3小时</v>
      </c>
      <c r="AF93" s="22" t="str">
        <f t="shared" si="14"/>
        <v>小学班</v>
      </c>
      <c r="AG93" s="22" t="str">
        <f t="shared" si="25"/>
        <v>小学周末白天班</v>
      </c>
    </row>
    <row r="94" spans="1:33">
      <c r="A94" s="214" t="s">
        <v>1721</v>
      </c>
      <c r="B94" s="214" t="s">
        <v>452</v>
      </c>
      <c r="C94" s="214" t="s">
        <v>1721</v>
      </c>
      <c r="D94" s="214" t="s">
        <v>4166</v>
      </c>
      <c r="E94" s="214" t="s">
        <v>4132</v>
      </c>
      <c r="F94" s="214" t="s">
        <v>4116</v>
      </c>
      <c r="G94" s="214" t="s">
        <v>3114</v>
      </c>
      <c r="H94" s="214" t="s">
        <v>3115</v>
      </c>
      <c r="I94" s="214" t="s">
        <v>14</v>
      </c>
      <c r="J94" s="214" t="s">
        <v>3116</v>
      </c>
      <c r="K94" s="214">
        <v>0</v>
      </c>
      <c r="L94" s="214" t="s">
        <v>4366</v>
      </c>
      <c r="M94" s="214" t="s">
        <v>11</v>
      </c>
      <c r="N94" s="214" t="s">
        <v>1726</v>
      </c>
      <c r="O94" s="214" t="s">
        <v>11</v>
      </c>
      <c r="P94" s="214" t="s">
        <v>11</v>
      </c>
      <c r="Q94" s="22" t="str">
        <f t="shared" si="15"/>
        <v>在读</v>
      </c>
      <c r="R94" s="22" t="str">
        <f>IF(Q94="在读",IF(IFERROR(FIND("一",D94),0)&gt;0,"一对一",VLOOKUP(LEFT(D94,3),班级编码!A:H,8,0)),Q94)</f>
        <v>小高部</v>
      </c>
      <c r="S94" s="22" t="str">
        <f t="shared" si="16"/>
        <v>P3BF06G3415</v>
      </c>
      <c r="T94" s="22" t="str">
        <f t="shared" si="17"/>
        <v>张佩</v>
      </c>
      <c r="U94" s="22" t="str">
        <f t="shared" si="18"/>
        <v>赖情佳</v>
      </c>
      <c r="V94" s="22" t="str">
        <f t="shared" si="19"/>
        <v>STA MARIA ANTONIO III BILLONES</v>
      </c>
      <c r="W94" s="22" t="str">
        <f t="shared" si="20"/>
        <v>STA MARIA ANTONIO III BILLONES</v>
      </c>
      <c r="X94" s="22" t="str">
        <f t="shared" si="21"/>
        <v>赖情佳</v>
      </c>
      <c r="Y94" s="22">
        <f t="shared" si="22"/>
        <v>30</v>
      </c>
      <c r="Z94" s="22">
        <f t="shared" si="23"/>
        <v>30</v>
      </c>
      <c r="AA94" s="22" t="str">
        <f t="shared" si="13"/>
        <v/>
      </c>
      <c r="AB94" s="22">
        <f>COUNTIF($G$2:G94,G94)</f>
        <v>1</v>
      </c>
      <c r="AC94" s="22" t="str">
        <f t="shared" si="24"/>
        <v>P3B</v>
      </c>
      <c r="AD94" s="22" t="str">
        <f>VLOOKUP(D94,'2-班级信息'!A:AI,35,0)</f>
        <v>周六上午</v>
      </c>
      <c r="AE94" s="22" t="str">
        <f>VLOOKUP(D94,'2-班级信息'!A:AL,12,0)</f>
        <v>3小时</v>
      </c>
      <c r="AF94" s="22" t="str">
        <f t="shared" si="14"/>
        <v>小学班</v>
      </c>
      <c r="AG94" s="22" t="str">
        <f t="shared" si="25"/>
        <v>小学周末白天班</v>
      </c>
    </row>
    <row r="95" spans="1:33">
      <c r="A95" s="214" t="s">
        <v>1721</v>
      </c>
      <c r="B95" s="214" t="s">
        <v>452</v>
      </c>
      <c r="C95" s="214" t="s">
        <v>1721</v>
      </c>
      <c r="D95" s="214" t="s">
        <v>4166</v>
      </c>
      <c r="E95" s="214" t="s">
        <v>4132</v>
      </c>
      <c r="F95" s="214" t="s">
        <v>4116</v>
      </c>
      <c r="G95" s="214" t="s">
        <v>3103</v>
      </c>
      <c r="H95" s="214" t="s">
        <v>3104</v>
      </c>
      <c r="I95" s="214" t="s">
        <v>12</v>
      </c>
      <c r="J95" s="214" t="s">
        <v>3105</v>
      </c>
      <c r="K95" s="214">
        <v>0</v>
      </c>
      <c r="L95" s="214" t="s">
        <v>4367</v>
      </c>
      <c r="M95" s="214" t="s">
        <v>11</v>
      </c>
      <c r="N95" s="214" t="s">
        <v>1726</v>
      </c>
      <c r="O95" s="214" t="s">
        <v>11</v>
      </c>
      <c r="P95" s="214" t="s">
        <v>11</v>
      </c>
      <c r="Q95" s="22" t="str">
        <f t="shared" si="15"/>
        <v>在读</v>
      </c>
      <c r="R95" s="22" t="str">
        <f>IF(Q95="在读",IF(IFERROR(FIND("一",D95),0)&gt;0,"一对一",VLOOKUP(LEFT(D95,3),班级编码!A:H,8,0)),Q95)</f>
        <v>小高部</v>
      </c>
      <c r="S95" s="22" t="str">
        <f t="shared" si="16"/>
        <v>P3BF06G3415</v>
      </c>
      <c r="T95" s="22" t="str">
        <f t="shared" si="17"/>
        <v>张佩</v>
      </c>
      <c r="U95" s="22" t="str">
        <f t="shared" si="18"/>
        <v>赖情佳</v>
      </c>
      <c r="V95" s="22" t="str">
        <f t="shared" si="19"/>
        <v>STA MARIA ANTONIO III BILLONES</v>
      </c>
      <c r="W95" s="22" t="str">
        <f t="shared" si="20"/>
        <v>STA MARIA ANTONIO III BILLONES</v>
      </c>
      <c r="X95" s="22" t="str">
        <f t="shared" si="21"/>
        <v>赖情佳</v>
      </c>
      <c r="Y95" s="22">
        <f t="shared" si="22"/>
        <v>30</v>
      </c>
      <c r="Z95" s="22">
        <f t="shared" si="23"/>
        <v>30</v>
      </c>
      <c r="AA95" s="22" t="str">
        <f t="shared" si="13"/>
        <v/>
      </c>
      <c r="AB95" s="22">
        <f>COUNTIF($G$2:G95,G95)</f>
        <v>1</v>
      </c>
      <c r="AC95" s="22" t="str">
        <f t="shared" si="24"/>
        <v>P3B</v>
      </c>
      <c r="AD95" s="22" t="str">
        <f>VLOOKUP(D95,'2-班级信息'!A:AI,35,0)</f>
        <v>周六上午</v>
      </c>
      <c r="AE95" s="22" t="str">
        <f>VLOOKUP(D95,'2-班级信息'!A:AL,12,0)</f>
        <v>3小时</v>
      </c>
      <c r="AF95" s="22" t="str">
        <f t="shared" si="14"/>
        <v>小学班</v>
      </c>
      <c r="AG95" s="22" t="str">
        <f t="shared" si="25"/>
        <v>小学周末白天班</v>
      </c>
    </row>
    <row r="96" spans="1:33">
      <c r="A96" s="214" t="s">
        <v>1721</v>
      </c>
      <c r="B96" s="214" t="s">
        <v>452</v>
      </c>
      <c r="C96" s="214" t="s">
        <v>1721</v>
      </c>
      <c r="D96" s="214" t="s">
        <v>4173</v>
      </c>
      <c r="E96" s="214" t="s">
        <v>4155</v>
      </c>
      <c r="F96" s="214" t="s">
        <v>4174</v>
      </c>
      <c r="G96" s="214" t="s">
        <v>3092</v>
      </c>
      <c r="H96" s="214" t="s">
        <v>3093</v>
      </c>
      <c r="I96" s="214" t="s">
        <v>14</v>
      </c>
      <c r="J96" s="214" t="s">
        <v>3094</v>
      </c>
      <c r="K96" s="214">
        <v>0</v>
      </c>
      <c r="L96" s="214" t="s">
        <v>4368</v>
      </c>
      <c r="M96" s="214" t="s">
        <v>11</v>
      </c>
      <c r="N96" s="214" t="s">
        <v>1766</v>
      </c>
      <c r="O96" s="214" t="s">
        <v>11</v>
      </c>
      <c r="P96" s="214" t="s">
        <v>11</v>
      </c>
      <c r="Q96" s="22" t="str">
        <f t="shared" si="15"/>
        <v>在读</v>
      </c>
      <c r="R96" s="22" t="str">
        <f>IF(Q96="在读",IF(IFERROR(FIND("一",D96),0)&gt;0,"一对一",VLOOKUP(LEFT(D96,3),班级编码!A:H,8,0)),Q96)</f>
        <v>小高部</v>
      </c>
      <c r="S96" s="22" t="str">
        <f t="shared" si="16"/>
        <v>P2BF03G2327</v>
      </c>
      <c r="T96" s="22" t="str">
        <f t="shared" si="17"/>
        <v>黎洁瑜</v>
      </c>
      <c r="U96" s="22" t="str">
        <f t="shared" si="18"/>
        <v>赖情佳</v>
      </c>
      <c r="V96" s="22" t="str">
        <f t="shared" si="19"/>
        <v>STA MARIA ANTONIO III BILLONES</v>
      </c>
      <c r="W96" s="22" t="str">
        <f t="shared" si="20"/>
        <v>STA MARIA ANTONIO III BILLONES</v>
      </c>
      <c r="X96" s="22" t="str">
        <f t="shared" si="21"/>
        <v>赖情佳</v>
      </c>
      <c r="Y96" s="22">
        <f t="shared" si="22"/>
        <v>30</v>
      </c>
      <c r="Z96" s="22">
        <f t="shared" si="23"/>
        <v>30</v>
      </c>
      <c r="AA96" s="22" t="str">
        <f t="shared" si="13"/>
        <v/>
      </c>
      <c r="AB96" s="22">
        <f>COUNTIF($G$2:G96,G96)</f>
        <v>1</v>
      </c>
      <c r="AC96" s="22" t="str">
        <f t="shared" si="24"/>
        <v>P2B</v>
      </c>
      <c r="AD96" s="22" t="str">
        <f>VLOOKUP(D96,'2-班级信息'!A:AI,35,0)</f>
        <v>周日下午</v>
      </c>
      <c r="AE96" s="22" t="str">
        <f>VLOOKUP(D96,'2-班级信息'!A:AL,12,0)</f>
        <v>3小时</v>
      </c>
      <c r="AF96" s="22" t="str">
        <f t="shared" si="14"/>
        <v>小学班</v>
      </c>
      <c r="AG96" s="22" t="str">
        <f t="shared" si="25"/>
        <v>小学周末白天班</v>
      </c>
    </row>
    <row r="97" spans="1:33">
      <c r="A97" s="214" t="s">
        <v>1721</v>
      </c>
      <c r="B97" s="214" t="s">
        <v>4289</v>
      </c>
      <c r="C97" s="214" t="s">
        <v>1721</v>
      </c>
      <c r="D97" s="214" t="s">
        <v>5346</v>
      </c>
      <c r="E97" s="214" t="s">
        <v>5348</v>
      </c>
      <c r="F97" s="214" t="s">
        <v>5347</v>
      </c>
      <c r="G97" s="214" t="s">
        <v>3080</v>
      </c>
      <c r="H97" s="214" t="s">
        <v>3081</v>
      </c>
      <c r="I97" s="214" t="s">
        <v>14</v>
      </c>
      <c r="J97" s="214" t="s">
        <v>3082</v>
      </c>
      <c r="K97" s="214">
        <v>0</v>
      </c>
      <c r="L97" s="214" t="s">
        <v>5356</v>
      </c>
      <c r="M97" s="214" t="s">
        <v>11</v>
      </c>
      <c r="N97" s="214" t="s">
        <v>1778</v>
      </c>
      <c r="O97" s="214" t="s">
        <v>11</v>
      </c>
      <c r="P97" s="214" t="s">
        <v>11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一对一</v>
      </c>
      <c r="S97" s="22" t="str">
        <f t="shared" si="16"/>
        <v>P2B一对一08</v>
      </c>
      <c r="T97" s="22" t="str">
        <f t="shared" si="17"/>
        <v>陈晓娜</v>
      </c>
      <c r="U97" s="22" t="str">
        <f t="shared" si="18"/>
        <v/>
      </c>
      <c r="V97" s="22" t="str">
        <f t="shared" si="19"/>
        <v/>
      </c>
      <c r="W97" s="22" t="str">
        <f t="shared" si="20"/>
        <v/>
      </c>
      <c r="X97" s="22" t="str">
        <f t="shared" si="21"/>
        <v/>
      </c>
      <c r="Y97" s="22">
        <f t="shared" si="22"/>
        <v>0</v>
      </c>
      <c r="Z97" s="22">
        <f t="shared" si="23"/>
        <v>0</v>
      </c>
      <c r="AA97" s="22" t="str">
        <f t="shared" si="13"/>
        <v/>
      </c>
      <c r="AB97" s="22">
        <f>COUNTIF($G$2:G97,G97)</f>
        <v>1</v>
      </c>
      <c r="AC97" s="22" t="str">
        <f t="shared" si="24"/>
        <v>一对一</v>
      </c>
      <c r="AD97" s="22" t="str">
        <f>VLOOKUP(D97,'2-班级信息'!A:AI,35,0)</f>
        <v>一对一</v>
      </c>
      <c r="AE97" s="22" t="str">
        <f>VLOOKUP(D97,'2-班级信息'!A:AL,12,0)</f>
        <v>2小时</v>
      </c>
      <c r="AF97" s="22" t="str">
        <f t="shared" si="14"/>
        <v>一对一</v>
      </c>
      <c r="AG97" s="22" t="str">
        <f t="shared" si="25"/>
        <v>一对一</v>
      </c>
    </row>
    <row r="98" spans="1:33">
      <c r="A98" s="214" t="s">
        <v>1721</v>
      </c>
      <c r="B98" s="214" t="s">
        <v>452</v>
      </c>
      <c r="C98" s="214" t="s">
        <v>1721</v>
      </c>
      <c r="D98" s="214" t="s">
        <v>4172</v>
      </c>
      <c r="E98" s="214" t="s">
        <v>4155</v>
      </c>
      <c r="F98" s="214" t="s">
        <v>4157</v>
      </c>
      <c r="G98" s="214" t="s">
        <v>3077</v>
      </c>
      <c r="H98" s="214" t="s">
        <v>3078</v>
      </c>
      <c r="I98" s="214" t="s">
        <v>15</v>
      </c>
      <c r="J98" s="214" t="s">
        <v>3079</v>
      </c>
      <c r="K98" s="214">
        <v>0</v>
      </c>
      <c r="L98" s="214" t="s">
        <v>4369</v>
      </c>
      <c r="M98" s="214" t="s">
        <v>11</v>
      </c>
      <c r="N98" s="214" t="s">
        <v>1726</v>
      </c>
      <c r="O98" s="214" t="s">
        <v>11</v>
      </c>
      <c r="P98" s="214" t="s">
        <v>11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初中部</v>
      </c>
      <c r="S98" s="22" t="str">
        <f t="shared" si="16"/>
        <v>P6BBR6G5610</v>
      </c>
      <c r="T98" s="22" t="str">
        <f t="shared" si="17"/>
        <v>张佩</v>
      </c>
      <c r="U98" s="22" t="str">
        <f t="shared" si="18"/>
        <v>黎洁瑜</v>
      </c>
      <c r="V98" s="22" t="str">
        <f t="shared" si="19"/>
        <v>STA MARIA ANTONIO III BILLONES</v>
      </c>
      <c r="W98" s="22" t="str">
        <f t="shared" si="20"/>
        <v>STA MARIA ANTONIO III BILLONES</v>
      </c>
      <c r="X98" s="22" t="str">
        <f t="shared" si="21"/>
        <v>黎洁瑜</v>
      </c>
      <c r="Y98" s="22">
        <f t="shared" si="22"/>
        <v>30</v>
      </c>
      <c r="Z98" s="22">
        <f t="shared" si="23"/>
        <v>30</v>
      </c>
      <c r="AA98" s="22" t="str">
        <f t="shared" si="13"/>
        <v/>
      </c>
      <c r="AB98" s="22">
        <f>COUNTIF($G$2:G98,G98)</f>
        <v>1</v>
      </c>
      <c r="AC98" s="22" t="str">
        <f t="shared" si="24"/>
        <v>P6B</v>
      </c>
      <c r="AD98" s="22" t="str">
        <f>VLOOKUP(D98,'2-班级信息'!A:AI,35,0)</f>
        <v>周日下午</v>
      </c>
      <c r="AE98" s="22" t="str">
        <f>VLOOKUP(D98,'2-班级信息'!A:AL,12,0)</f>
        <v>3小时</v>
      </c>
      <c r="AF98" s="22" t="str">
        <f t="shared" si="14"/>
        <v>小学班</v>
      </c>
      <c r="AG98" s="22" t="str">
        <f t="shared" si="25"/>
        <v>小学周末白天班</v>
      </c>
    </row>
    <row r="99" spans="1:33">
      <c r="A99" s="214" t="s">
        <v>1721</v>
      </c>
      <c r="B99" s="214" t="s">
        <v>4289</v>
      </c>
      <c r="C99" s="214" t="s">
        <v>1721</v>
      </c>
      <c r="D99" s="214" t="s">
        <v>4137</v>
      </c>
      <c r="E99" s="214" t="s">
        <v>4139</v>
      </c>
      <c r="F99" s="214" t="s">
        <v>4138</v>
      </c>
      <c r="G99" s="214" t="s">
        <v>3071</v>
      </c>
      <c r="H99" s="214" t="s">
        <v>3072</v>
      </c>
      <c r="I99" s="214" t="s">
        <v>13</v>
      </c>
      <c r="J99" s="214" t="s">
        <v>3073</v>
      </c>
      <c r="K99" s="214">
        <v>0</v>
      </c>
      <c r="L99" s="214" t="s">
        <v>4370</v>
      </c>
      <c r="M99" s="214" t="s">
        <v>11</v>
      </c>
      <c r="N99" s="214" t="s">
        <v>1726</v>
      </c>
      <c r="O99" s="214" t="s">
        <v>11</v>
      </c>
      <c r="P99" s="214" t="s">
        <v>11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一对一</v>
      </c>
      <c r="S99" s="22" t="str">
        <f t="shared" si="16"/>
        <v>P4A一对三04</v>
      </c>
      <c r="T99" s="22" t="str">
        <f t="shared" si="17"/>
        <v>张佩</v>
      </c>
      <c r="U99" s="22" t="str">
        <f t="shared" si="18"/>
        <v/>
      </c>
      <c r="V99" s="22" t="str">
        <f t="shared" si="19"/>
        <v>STA MARIA ANTONIO II</v>
      </c>
      <c r="W99" s="22" t="str">
        <f t="shared" si="20"/>
        <v>STA MARIA ANTONIO II</v>
      </c>
      <c r="X99" s="22" t="str">
        <f t="shared" si="21"/>
        <v/>
      </c>
      <c r="Y99" s="22">
        <f t="shared" si="22"/>
        <v>20</v>
      </c>
      <c r="Z99" s="22">
        <f t="shared" si="23"/>
        <v>20</v>
      </c>
      <c r="AA99" s="22" t="str">
        <f t="shared" si="13"/>
        <v/>
      </c>
      <c r="AB99" s="22">
        <f>COUNTIF($G$2:G99,G99)</f>
        <v>1</v>
      </c>
      <c r="AC99" s="22" t="str">
        <f t="shared" si="24"/>
        <v>一对一</v>
      </c>
      <c r="AD99" s="22" t="str">
        <f>VLOOKUP(D99,'2-班级信息'!A:AI,35,0)</f>
        <v>一对一</v>
      </c>
      <c r="AE99" s="22" t="str">
        <f>VLOOKUP(D99,'2-班级信息'!A:AL,12,0)</f>
        <v>2小时</v>
      </c>
      <c r="AF99" s="22" t="str">
        <f t="shared" si="14"/>
        <v>一对一</v>
      </c>
      <c r="AG99" s="22" t="str">
        <f t="shared" si="25"/>
        <v>一对一</v>
      </c>
    </row>
    <row r="100" spans="1:33">
      <c r="A100" s="214" t="s">
        <v>1721</v>
      </c>
      <c r="B100" s="214" t="s">
        <v>4084</v>
      </c>
      <c r="C100" s="214" t="s">
        <v>1721</v>
      </c>
      <c r="D100" s="214" t="s">
        <v>4083</v>
      </c>
      <c r="E100" s="214" t="s">
        <v>11</v>
      </c>
      <c r="F100" s="214" t="s">
        <v>4085</v>
      </c>
      <c r="G100" s="214" t="s">
        <v>3034</v>
      </c>
      <c r="H100" s="214" t="s">
        <v>3035</v>
      </c>
      <c r="I100" s="214" t="s">
        <v>18</v>
      </c>
      <c r="J100" s="214" t="s">
        <v>3036</v>
      </c>
      <c r="K100" s="214">
        <v>0</v>
      </c>
      <c r="L100" s="214" t="s">
        <v>4371</v>
      </c>
      <c r="M100" s="214" t="s">
        <v>11</v>
      </c>
      <c r="N100" s="214" t="s">
        <v>1786</v>
      </c>
      <c r="O100" s="214" t="s">
        <v>11</v>
      </c>
      <c r="P100" s="214" t="s">
        <v>11</v>
      </c>
      <c r="Q100" s="22" t="str">
        <f t="shared" si="15"/>
        <v>停读</v>
      </c>
      <c r="R100" s="22" t="str">
        <f>IF(Q100="在读",IF(IFERROR(FIND("一",D100),0)&gt;0,"一对一",VLOOKUP(LEFT(D100,3),班级编码!A:H,8,0)),Q100)</f>
        <v>停读</v>
      </c>
      <c r="S100" s="22" t="str">
        <f t="shared" si="16"/>
        <v>停读</v>
      </c>
      <c r="T100" s="22" t="str">
        <f t="shared" si="17"/>
        <v>陈欢</v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停读</v>
      </c>
      <c r="AD100" s="22" t="str">
        <f>VLOOKUP(D100,'2-班级信息'!A:AI,35,0)</f>
        <v/>
      </c>
      <c r="AE100" s="22" t="str">
        <f>VLOOKUP(D100,'2-班级信息'!A:AL,12,0)</f>
        <v/>
      </c>
      <c r="AF100" s="22" t="str">
        <f t="shared" si="14"/>
        <v>中学班</v>
      </c>
      <c r="AG100" s="22" t="str">
        <f t="shared" si="25"/>
        <v>中学班</v>
      </c>
    </row>
    <row r="101" spans="1:33">
      <c r="A101" s="214" t="s">
        <v>1721</v>
      </c>
      <c r="B101" s="214" t="s">
        <v>452</v>
      </c>
      <c r="C101" s="214" t="s">
        <v>1721</v>
      </c>
      <c r="D101" s="214" t="s">
        <v>4179</v>
      </c>
      <c r="E101" s="214" t="s">
        <v>4150</v>
      </c>
      <c r="F101" s="214" t="s">
        <v>4180</v>
      </c>
      <c r="G101" s="214" t="s">
        <v>3031</v>
      </c>
      <c r="H101" s="214" t="s">
        <v>3032</v>
      </c>
      <c r="I101" s="214" t="s">
        <v>10</v>
      </c>
      <c r="J101" s="214" t="s">
        <v>3033</v>
      </c>
      <c r="K101" s="214">
        <v>0</v>
      </c>
      <c r="L101" s="214" t="s">
        <v>4372</v>
      </c>
      <c r="M101" s="214" t="s">
        <v>11</v>
      </c>
      <c r="N101" s="214" t="s">
        <v>2719</v>
      </c>
      <c r="O101" s="214" t="s">
        <v>11</v>
      </c>
      <c r="P101" s="214" t="s">
        <v>11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P03F02G1202</v>
      </c>
      <c r="T101" s="22" t="str">
        <f t="shared" si="17"/>
        <v>王玲</v>
      </c>
      <c r="U101" s="22" t="str">
        <f t="shared" si="18"/>
        <v>赖情佳</v>
      </c>
      <c r="V101" s="22" t="str">
        <f t="shared" si="19"/>
        <v xml:space="preserve">STA MARIA </v>
      </c>
      <c r="W101" s="22" t="str">
        <f t="shared" si="20"/>
        <v>赖情佳</v>
      </c>
      <c r="X101" s="22" t="str">
        <f t="shared" si="21"/>
        <v xml:space="preserve">STA MARIA </v>
      </c>
      <c r="Y101" s="22">
        <f t="shared" si="22"/>
        <v>3</v>
      </c>
      <c r="Z101" s="22">
        <f t="shared" si="23"/>
        <v>6</v>
      </c>
      <c r="AA101" s="22" t="str">
        <f t="shared" si="13"/>
        <v/>
      </c>
      <c r="AB101" s="22">
        <f>COUNTIF($G$2:G101,G101)</f>
        <v>1</v>
      </c>
      <c r="AC101" s="22" t="str">
        <f t="shared" si="24"/>
        <v>P03</v>
      </c>
      <c r="AD101" s="22" t="str">
        <f>VLOOKUP(D101,'2-班级信息'!A:AI,35,0)</f>
        <v>周日上午</v>
      </c>
      <c r="AE101" s="22" t="str">
        <f>VLOOKUP(D101,'2-班级信息'!A:AL,12,0)</f>
        <v>3小时</v>
      </c>
      <c r="AF101" s="22" t="str">
        <f t="shared" si="14"/>
        <v>小学班</v>
      </c>
      <c r="AG101" s="22" t="str">
        <f t="shared" si="25"/>
        <v>小学周末白天班</v>
      </c>
    </row>
    <row r="102" spans="1:33">
      <c r="A102" s="214" t="s">
        <v>1721</v>
      </c>
      <c r="B102" s="214" t="s">
        <v>452</v>
      </c>
      <c r="C102" s="214" t="s">
        <v>1721</v>
      </c>
      <c r="D102" s="214" t="s">
        <v>5337</v>
      </c>
      <c r="E102" s="214" t="s">
        <v>4073</v>
      </c>
      <c r="F102" s="214" t="s">
        <v>4200</v>
      </c>
      <c r="G102" s="214" t="s">
        <v>3025</v>
      </c>
      <c r="H102" s="214" t="s">
        <v>3026</v>
      </c>
      <c r="I102" s="214" t="s">
        <v>18</v>
      </c>
      <c r="J102" s="214" t="s">
        <v>3027</v>
      </c>
      <c r="K102" s="214">
        <v>0</v>
      </c>
      <c r="L102" s="214" t="s">
        <v>4373</v>
      </c>
      <c r="M102" s="214" t="s">
        <v>11</v>
      </c>
      <c r="N102" s="214" t="s">
        <v>1786</v>
      </c>
      <c r="O102" s="214" t="s">
        <v>11</v>
      </c>
      <c r="P102" s="214" t="s">
        <v>11</v>
      </c>
      <c r="Q102" s="22" t="str">
        <f t="shared" si="15"/>
        <v>在读</v>
      </c>
      <c r="R102" s="22" t="str">
        <f>IF(Q102="在读",IF(IFERROR(FIND("一",D102),0)&gt;0,"一对一",VLOOKUP(LEFT(D102,3),班级编码!A:H,8,0)),Q102)</f>
        <v>初中部</v>
      </c>
      <c r="S102" s="22" t="str">
        <f t="shared" si="16"/>
        <v>J2ASR7G6717</v>
      </c>
      <c r="T102" s="22" t="str">
        <f t="shared" si="17"/>
        <v>易青梅</v>
      </c>
      <c r="U102" s="22" t="str">
        <f t="shared" si="18"/>
        <v>覃爱怡</v>
      </c>
      <c r="V102" s="22" t="str">
        <f t="shared" si="19"/>
        <v xml:space="preserve">STA MARIA </v>
      </c>
      <c r="W102" s="22" t="str">
        <f t="shared" si="20"/>
        <v>覃爱怡</v>
      </c>
      <c r="X102" s="22" t="str">
        <f t="shared" si="21"/>
        <v xml:space="preserve">STA MARIA </v>
      </c>
      <c r="Y102" s="22">
        <f t="shared" si="22"/>
        <v>3</v>
      </c>
      <c r="Z102" s="22">
        <f t="shared" si="23"/>
        <v>6</v>
      </c>
      <c r="AA102" s="22" t="str">
        <f t="shared" si="13"/>
        <v/>
      </c>
      <c r="AB102" s="22">
        <f>COUNTIF($G$2:G102,G102)</f>
        <v>1</v>
      </c>
      <c r="AC102" s="22" t="str">
        <f t="shared" si="24"/>
        <v>J2A</v>
      </c>
      <c r="AD102" s="22" t="str">
        <f>VLOOKUP(D102,'2-班级信息'!A:AI,35,0)</f>
        <v>周六下午</v>
      </c>
      <c r="AE102" s="22" t="str">
        <f>VLOOKUP(D102,'2-班级信息'!A:AL,12,0)</f>
        <v>3小时</v>
      </c>
      <c r="AF102" s="22" t="str">
        <f t="shared" si="14"/>
        <v>中学班</v>
      </c>
      <c r="AG102" s="22" t="str">
        <f t="shared" si="25"/>
        <v>中学班</v>
      </c>
    </row>
    <row r="103" spans="1:33">
      <c r="A103" s="214" t="s">
        <v>1721</v>
      </c>
      <c r="B103" s="214" t="s">
        <v>1189</v>
      </c>
      <c r="C103" s="214" t="s">
        <v>1721</v>
      </c>
      <c r="D103" s="214" t="s">
        <v>4207</v>
      </c>
      <c r="E103" s="214" t="s">
        <v>4188</v>
      </c>
      <c r="F103" s="214" t="s">
        <v>4208</v>
      </c>
      <c r="G103" s="214" t="s">
        <v>3021</v>
      </c>
      <c r="H103" s="214" t="s">
        <v>3022</v>
      </c>
      <c r="I103" s="214" t="s">
        <v>10</v>
      </c>
      <c r="J103" s="214" t="s">
        <v>3023</v>
      </c>
      <c r="K103" s="214">
        <v>0</v>
      </c>
      <c r="L103" s="214" t="s">
        <v>4374</v>
      </c>
      <c r="M103" s="214" t="s">
        <v>11</v>
      </c>
      <c r="N103" s="214" t="s">
        <v>1726</v>
      </c>
      <c r="O103" s="214" t="s">
        <v>11</v>
      </c>
      <c r="P103" s="214" t="s">
        <v>11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P03F01G2334</v>
      </c>
      <c r="T103" s="22" t="str">
        <f t="shared" si="17"/>
        <v>赖情佳</v>
      </c>
      <c r="U103" s="22" t="str">
        <f t="shared" si="18"/>
        <v>张佩</v>
      </c>
      <c r="V103" s="22" t="str">
        <f t="shared" si="19"/>
        <v>Abdul</v>
      </c>
      <c r="W103" s="22" t="str">
        <f t="shared" si="20"/>
        <v>张佩</v>
      </c>
      <c r="X103" s="22" t="str">
        <f t="shared" si="21"/>
        <v>Abdul</v>
      </c>
      <c r="Y103" s="22">
        <f t="shared" si="22"/>
        <v>2</v>
      </c>
      <c r="Z103" s="22">
        <f t="shared" si="23"/>
        <v>4</v>
      </c>
      <c r="AA103" s="22" t="str">
        <f t="shared" si="13"/>
        <v/>
      </c>
      <c r="AB103" s="22">
        <f>COUNTIF($G$2:G103,G103)</f>
        <v>1</v>
      </c>
      <c r="AC103" s="22" t="str">
        <f t="shared" si="24"/>
        <v>P03</v>
      </c>
      <c r="AD103" s="22" t="str">
        <f>VLOOKUP(D103,'2-班级信息'!A:AI,35,0)</f>
        <v>周三下午</v>
      </c>
      <c r="AE103" s="22" t="str">
        <f>VLOOKUP(D103,'2-班级信息'!A:AL,12,0)</f>
        <v>3小时</v>
      </c>
      <c r="AF103" s="22" t="str">
        <f t="shared" si="14"/>
        <v>小学班</v>
      </c>
      <c r="AG103" s="22" t="str">
        <f t="shared" si="25"/>
        <v>小学平时3小时班</v>
      </c>
    </row>
    <row r="104" spans="1:33">
      <c r="A104" s="214" t="s">
        <v>1721</v>
      </c>
      <c r="B104" s="214" t="s">
        <v>459</v>
      </c>
      <c r="C104" s="214" t="s">
        <v>1721</v>
      </c>
      <c r="D104" s="214" t="s">
        <v>4086</v>
      </c>
      <c r="E104" s="214" t="s">
        <v>4089</v>
      </c>
      <c r="F104" s="214" t="s">
        <v>4087</v>
      </c>
      <c r="G104" s="214" t="s">
        <v>3014</v>
      </c>
      <c r="H104" s="214" t="s">
        <v>3015</v>
      </c>
      <c r="I104" s="214" t="s">
        <v>1669</v>
      </c>
      <c r="J104" s="214" t="s">
        <v>3016</v>
      </c>
      <c r="K104" s="214">
        <v>0</v>
      </c>
      <c r="L104" s="214" t="s">
        <v>4375</v>
      </c>
      <c r="M104" s="214" t="s">
        <v>11</v>
      </c>
      <c r="N104" s="214" t="s">
        <v>1742</v>
      </c>
      <c r="O104" s="214" t="s">
        <v>11</v>
      </c>
      <c r="P104" s="214" t="s">
        <v>11</v>
      </c>
      <c r="Q104" s="22" t="str">
        <f t="shared" si="15"/>
        <v>在读</v>
      </c>
      <c r="R104" s="22" t="str">
        <f>IF(Q104="在读",IF(IFERROR(FIND("一",D104),0)&gt;0,"一对一",VLOOKUP(LEFT(D104,3),班级编码!A:H,8,0)),Q104)</f>
        <v>幼儿部</v>
      </c>
      <c r="S104" s="22" t="str">
        <f t="shared" si="16"/>
        <v>K03000GXZ23</v>
      </c>
      <c r="T104" s="22" t="str">
        <f t="shared" si="17"/>
        <v>陈敏华</v>
      </c>
      <c r="U104" s="22" t="str">
        <f t="shared" si="18"/>
        <v/>
      </c>
      <c r="V104" s="22" t="str">
        <f t="shared" si="19"/>
        <v>STA MARIA ANTONIO II</v>
      </c>
      <c r="W104" s="22" t="str">
        <f t="shared" si="20"/>
        <v>STA MARIA ANTONIO II</v>
      </c>
      <c r="X104" s="22" t="str">
        <f t="shared" si="21"/>
        <v/>
      </c>
      <c r="Y104" s="22">
        <f t="shared" si="22"/>
        <v>20</v>
      </c>
      <c r="Z104" s="22">
        <f t="shared" si="23"/>
        <v>20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K03</v>
      </c>
      <c r="AD104" s="22" t="str">
        <f>VLOOKUP(D104,'2-班级信息'!A:AI,35,0)</f>
        <v>周五下午</v>
      </c>
      <c r="AE104" s="22" t="str">
        <f>VLOOKUP(D104,'2-班级信息'!A:AL,12,0)</f>
        <v>1.5小时</v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4" t="s">
        <v>1721</v>
      </c>
      <c r="B105" s="214" t="s">
        <v>452</v>
      </c>
      <c r="C105" s="214" t="s">
        <v>1721</v>
      </c>
      <c r="D105" s="214" t="s">
        <v>5336</v>
      </c>
      <c r="E105" s="214" t="s">
        <v>4073</v>
      </c>
      <c r="F105" s="214" t="s">
        <v>4076</v>
      </c>
      <c r="G105" s="214" t="s">
        <v>3002</v>
      </c>
      <c r="H105" s="214" t="s">
        <v>3003</v>
      </c>
      <c r="I105" s="214" t="s">
        <v>17</v>
      </c>
      <c r="J105" s="214" t="s">
        <v>3004</v>
      </c>
      <c r="K105" s="214">
        <v>0</v>
      </c>
      <c r="L105" s="214" t="s">
        <v>4376</v>
      </c>
      <c r="M105" s="214" t="s">
        <v>11</v>
      </c>
      <c r="N105" s="214" t="s">
        <v>2098</v>
      </c>
      <c r="O105" s="214" t="s">
        <v>11</v>
      </c>
      <c r="P105" s="214" t="s">
        <v>11</v>
      </c>
      <c r="Q105" s="22" t="str">
        <f t="shared" si="15"/>
        <v>在读</v>
      </c>
      <c r="R105" s="22" t="str">
        <f>IF(Q105="在读",IF(IFERROR(FIND("一",D105),0)&gt;0,"一对一",VLOOKUP(LEFT(D105,3),班级编码!A:H,8,0)),Q105)</f>
        <v>初中部</v>
      </c>
      <c r="S105" s="22" t="str">
        <f t="shared" si="16"/>
        <v>J3BSR9G8906</v>
      </c>
      <c r="T105" s="22" t="str">
        <f t="shared" si="17"/>
        <v>萧泽秀</v>
      </c>
      <c r="U105" s="22" t="str">
        <f t="shared" si="18"/>
        <v>黎洁瑜</v>
      </c>
      <c r="V105" s="22" t="str">
        <f t="shared" si="19"/>
        <v xml:space="preserve">STA MARIA </v>
      </c>
      <c r="W105" s="22" t="str">
        <f t="shared" si="20"/>
        <v>黎洁瑜</v>
      </c>
      <c r="X105" s="22" t="str">
        <f t="shared" si="21"/>
        <v xml:space="preserve">STA MARIA </v>
      </c>
      <c r="Y105" s="22">
        <f t="shared" si="22"/>
        <v>3</v>
      </c>
      <c r="Z105" s="22">
        <f t="shared" si="23"/>
        <v>6</v>
      </c>
      <c r="AA105" s="22" t="str">
        <f t="shared" si="13"/>
        <v/>
      </c>
      <c r="AB105" s="22">
        <f>COUNTIF($G$2:G105,G105)</f>
        <v>1</v>
      </c>
      <c r="AC105" s="22" t="str">
        <f t="shared" si="24"/>
        <v>J3B</v>
      </c>
      <c r="AD105" s="22" t="str">
        <f>VLOOKUP(D105,'2-班级信息'!A:AI,35,0)</f>
        <v>周六下午</v>
      </c>
      <c r="AE105" s="22" t="str">
        <f>VLOOKUP(D105,'2-班级信息'!A:AL,12,0)</f>
        <v>3小时</v>
      </c>
      <c r="AF105" s="22" t="str">
        <f t="shared" si="14"/>
        <v>中学班</v>
      </c>
      <c r="AG105" s="22" t="str">
        <f t="shared" si="25"/>
        <v>中学班</v>
      </c>
    </row>
    <row r="106" spans="1:33">
      <c r="A106" s="214" t="s">
        <v>1721</v>
      </c>
      <c r="B106" s="214" t="s">
        <v>464</v>
      </c>
      <c r="C106" s="214" t="s">
        <v>1721</v>
      </c>
      <c r="D106" s="214" t="s">
        <v>4122</v>
      </c>
      <c r="E106" s="214" t="s">
        <v>4125</v>
      </c>
      <c r="F106" s="214" t="s">
        <v>4123</v>
      </c>
      <c r="G106" s="214" t="s">
        <v>2995</v>
      </c>
      <c r="H106" s="214" t="s">
        <v>2996</v>
      </c>
      <c r="I106" s="214" t="s">
        <v>1669</v>
      </c>
      <c r="J106" s="214" t="s">
        <v>2997</v>
      </c>
      <c r="K106" s="214">
        <v>0</v>
      </c>
      <c r="L106" s="214" t="s">
        <v>4377</v>
      </c>
      <c r="M106" s="214" t="s">
        <v>11</v>
      </c>
      <c r="N106" s="214" t="s">
        <v>2998</v>
      </c>
      <c r="O106" s="214" t="s">
        <v>11</v>
      </c>
      <c r="P106" s="214" t="s">
        <v>11</v>
      </c>
      <c r="Q106" s="22" t="str">
        <f t="shared" si="15"/>
        <v>在读</v>
      </c>
      <c r="R106" s="22" t="str">
        <f>IF(Q106="在读",IF(IFERROR(FIND("一",D106),0)&gt;0,"一对一",VLOOKUP(LEFT(D106,3),班级编码!A:H,8,0)),Q106)</f>
        <v>幼儿部</v>
      </c>
      <c r="S106" s="22" t="str">
        <f t="shared" si="16"/>
        <v>K03ADPGZD32</v>
      </c>
      <c r="T106" s="22" t="str">
        <f t="shared" si="17"/>
        <v>萧泽秀</v>
      </c>
      <c r="U106" s="22" t="str">
        <f t="shared" si="18"/>
        <v/>
      </c>
      <c r="V106" s="22" t="str">
        <f t="shared" si="19"/>
        <v>STA MARIA ANTONIO II</v>
      </c>
      <c r="W106" s="22" t="str">
        <f t="shared" si="20"/>
        <v>STA MARIA ANTONIO II</v>
      </c>
      <c r="X106" s="22" t="str">
        <f t="shared" si="21"/>
        <v/>
      </c>
      <c r="Y106" s="22">
        <f t="shared" si="22"/>
        <v>20</v>
      </c>
      <c r="Z106" s="22">
        <f t="shared" si="23"/>
        <v>20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K03</v>
      </c>
      <c r="AD106" s="22" t="str">
        <f>VLOOKUP(D106,'2-班级信息'!A:AI,35,0)</f>
        <v>周六上午</v>
      </c>
      <c r="AE106" s="22" t="str">
        <f>VLOOKUP(D106,'2-班级信息'!A:AL,12,0)</f>
        <v>1.5小时</v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4" t="s">
        <v>1721</v>
      </c>
      <c r="B107" s="214" t="s">
        <v>452</v>
      </c>
      <c r="C107" s="214" t="s">
        <v>1721</v>
      </c>
      <c r="D107" s="214" t="s">
        <v>4166</v>
      </c>
      <c r="E107" s="214" t="s">
        <v>4132</v>
      </c>
      <c r="F107" s="214" t="s">
        <v>4116</v>
      </c>
      <c r="G107" s="214" t="s">
        <v>2985</v>
      </c>
      <c r="H107" s="214" t="s">
        <v>2986</v>
      </c>
      <c r="I107" s="214" t="s">
        <v>14</v>
      </c>
      <c r="J107" s="214" t="s">
        <v>2987</v>
      </c>
      <c r="K107" s="214">
        <v>0</v>
      </c>
      <c r="L107" s="214" t="s">
        <v>4378</v>
      </c>
      <c r="M107" s="214" t="s">
        <v>11</v>
      </c>
      <c r="N107" s="214" t="s">
        <v>1726</v>
      </c>
      <c r="O107" s="214" t="s">
        <v>11</v>
      </c>
      <c r="P107" s="214" t="s">
        <v>11</v>
      </c>
      <c r="Q107" s="22" t="str">
        <f t="shared" si="15"/>
        <v>在读</v>
      </c>
      <c r="R107" s="22" t="str">
        <f>IF(Q107="在读",IF(IFERROR(FIND("一",D107),0)&gt;0,"一对一",VLOOKUP(LEFT(D107,3),班级编码!A:H,8,0)),Q107)</f>
        <v>小高部</v>
      </c>
      <c r="S107" s="22" t="str">
        <f t="shared" si="16"/>
        <v>P3BF06G3415</v>
      </c>
      <c r="T107" s="22" t="str">
        <f t="shared" si="17"/>
        <v>张佩</v>
      </c>
      <c r="U107" s="22" t="str">
        <f t="shared" si="18"/>
        <v>赖情佳</v>
      </c>
      <c r="V107" s="22" t="str">
        <f t="shared" si="19"/>
        <v>STA MARIA ANTONIO III BILLONES</v>
      </c>
      <c r="W107" s="22" t="str">
        <f t="shared" si="20"/>
        <v>STA MARIA ANTONIO III BILLONES</v>
      </c>
      <c r="X107" s="22" t="str">
        <f t="shared" si="21"/>
        <v>赖情佳</v>
      </c>
      <c r="Y107" s="22">
        <f t="shared" si="22"/>
        <v>30</v>
      </c>
      <c r="Z107" s="22">
        <f t="shared" si="23"/>
        <v>30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P3B</v>
      </c>
      <c r="AD107" s="22" t="str">
        <f>VLOOKUP(D107,'2-班级信息'!A:AI,35,0)</f>
        <v>周六上午</v>
      </c>
      <c r="AE107" s="22" t="str">
        <f>VLOOKUP(D107,'2-班级信息'!A:AL,12,0)</f>
        <v>3小时</v>
      </c>
      <c r="AF107" s="22" t="str">
        <f t="shared" si="14"/>
        <v>小学班</v>
      </c>
      <c r="AG107" s="22" t="str">
        <f t="shared" si="25"/>
        <v>小学周末白天班</v>
      </c>
    </row>
    <row r="108" spans="1:33">
      <c r="A108" s="214" t="s">
        <v>1721</v>
      </c>
      <c r="B108" s="214" t="s">
        <v>452</v>
      </c>
      <c r="C108" s="214" t="s">
        <v>1721</v>
      </c>
      <c r="D108" s="214" t="s">
        <v>4172</v>
      </c>
      <c r="E108" s="214" t="s">
        <v>4155</v>
      </c>
      <c r="F108" s="214" t="s">
        <v>4157</v>
      </c>
      <c r="G108" s="214" t="s">
        <v>2982</v>
      </c>
      <c r="H108" s="214" t="s">
        <v>2983</v>
      </c>
      <c r="I108" s="214" t="s">
        <v>15</v>
      </c>
      <c r="J108" s="214" t="s">
        <v>2984</v>
      </c>
      <c r="K108" s="214">
        <v>0</v>
      </c>
      <c r="L108" s="214" t="s">
        <v>4379</v>
      </c>
      <c r="M108" s="214" t="s">
        <v>11</v>
      </c>
      <c r="N108" s="214" t="s">
        <v>1726</v>
      </c>
      <c r="O108" s="214" t="s">
        <v>11</v>
      </c>
      <c r="P108" s="214" t="s">
        <v>11</v>
      </c>
      <c r="Q108" s="22" t="str">
        <f t="shared" si="15"/>
        <v>在读</v>
      </c>
      <c r="R108" s="22" t="str">
        <f>IF(Q108="在读",IF(IFERROR(FIND("一",D108),0)&gt;0,"一对一",VLOOKUP(LEFT(D108,3),班级编码!A:H,8,0)),Q108)</f>
        <v>初中部</v>
      </c>
      <c r="S108" s="22" t="str">
        <f t="shared" si="16"/>
        <v>P6BBR6G5610</v>
      </c>
      <c r="T108" s="22" t="str">
        <f t="shared" si="17"/>
        <v>张佩</v>
      </c>
      <c r="U108" s="22" t="str">
        <f t="shared" si="18"/>
        <v>黎洁瑜</v>
      </c>
      <c r="V108" s="22" t="str">
        <f t="shared" si="19"/>
        <v>STA MARIA ANTONIO III BILLONES</v>
      </c>
      <c r="W108" s="22" t="str">
        <f t="shared" si="20"/>
        <v>STA MARIA ANTONIO III BILLONES</v>
      </c>
      <c r="X108" s="22" t="str">
        <f t="shared" si="21"/>
        <v>黎洁瑜</v>
      </c>
      <c r="Y108" s="22">
        <f t="shared" si="22"/>
        <v>30</v>
      </c>
      <c r="Z108" s="22">
        <f t="shared" si="23"/>
        <v>30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P6B</v>
      </c>
      <c r="AD108" s="22" t="str">
        <f>VLOOKUP(D108,'2-班级信息'!A:AI,35,0)</f>
        <v>周日下午</v>
      </c>
      <c r="AE108" s="22" t="str">
        <f>VLOOKUP(D108,'2-班级信息'!A:AL,12,0)</f>
        <v>3小时</v>
      </c>
      <c r="AF108" s="22" t="str">
        <f t="shared" si="14"/>
        <v>小学班</v>
      </c>
      <c r="AG108" s="22" t="str">
        <f t="shared" si="25"/>
        <v>小学周末白天班</v>
      </c>
    </row>
    <row r="109" spans="1:33">
      <c r="A109" s="214" t="s">
        <v>1721</v>
      </c>
      <c r="B109" s="214" t="s">
        <v>452</v>
      </c>
      <c r="C109" s="214" t="s">
        <v>1721</v>
      </c>
      <c r="D109" s="214" t="s">
        <v>4163</v>
      </c>
      <c r="E109" s="214" t="s">
        <v>4073</v>
      </c>
      <c r="F109" s="214" t="s">
        <v>4116</v>
      </c>
      <c r="G109" s="214" t="s">
        <v>2979</v>
      </c>
      <c r="H109" s="214" t="s">
        <v>2980</v>
      </c>
      <c r="I109" s="214" t="s">
        <v>15</v>
      </c>
      <c r="J109" s="214" t="s">
        <v>2981</v>
      </c>
      <c r="K109" s="214">
        <v>0</v>
      </c>
      <c r="L109" s="214" t="s">
        <v>4380</v>
      </c>
      <c r="M109" s="214" t="s">
        <v>11</v>
      </c>
      <c r="N109" s="214" t="s">
        <v>1726</v>
      </c>
      <c r="O109" s="214" t="s">
        <v>11</v>
      </c>
      <c r="P109" s="214" t="s">
        <v>11</v>
      </c>
      <c r="Q109" s="22" t="str">
        <f t="shared" si="15"/>
        <v>在读</v>
      </c>
      <c r="R109" s="22" t="str">
        <f>IF(Q109="在读",IF(IFERROR(FIND("一",D109),0)&gt;0,"一对一",VLOOKUP(LEFT(D109,3),班级编码!A:H,8,0)),Q109)</f>
        <v>初中部</v>
      </c>
      <c r="S109" s="22" t="str">
        <f t="shared" si="16"/>
        <v>J1ASR3G6724</v>
      </c>
      <c r="T109" s="22" t="str">
        <f t="shared" si="17"/>
        <v>张佩</v>
      </c>
      <c r="U109" s="22" t="str">
        <f t="shared" si="18"/>
        <v>赖情佳</v>
      </c>
      <c r="V109" s="22" t="str">
        <f t="shared" si="19"/>
        <v>STA MARIA ANTONIO III BILLONES</v>
      </c>
      <c r="W109" s="22" t="str">
        <f t="shared" si="20"/>
        <v>STA MARIA ANTONIO III BILLONES</v>
      </c>
      <c r="X109" s="22" t="str">
        <f t="shared" si="21"/>
        <v>赖情佳</v>
      </c>
      <c r="Y109" s="22">
        <f t="shared" si="22"/>
        <v>30</v>
      </c>
      <c r="Z109" s="22">
        <f t="shared" si="23"/>
        <v>30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J1A</v>
      </c>
      <c r="AD109" s="22" t="str">
        <f>VLOOKUP(D109,'2-班级信息'!A:AI,35,0)</f>
        <v>周六下午</v>
      </c>
      <c r="AE109" s="22" t="str">
        <f>VLOOKUP(D109,'2-班级信息'!A:AL,12,0)</f>
        <v>3小时</v>
      </c>
      <c r="AF109" s="22" t="str">
        <f t="shared" si="14"/>
        <v>小学班</v>
      </c>
      <c r="AG109" s="22" t="str">
        <f t="shared" si="25"/>
        <v>小学周末白天班</v>
      </c>
    </row>
    <row r="110" spans="1:33">
      <c r="A110" s="214" t="s">
        <v>1721</v>
      </c>
      <c r="B110" s="214" t="s">
        <v>452</v>
      </c>
      <c r="C110" s="214" t="s">
        <v>1721</v>
      </c>
      <c r="D110" s="214" t="s">
        <v>5338</v>
      </c>
      <c r="E110" s="214" t="s">
        <v>4073</v>
      </c>
      <c r="F110" s="214" t="s">
        <v>5339</v>
      </c>
      <c r="G110" s="214" t="s">
        <v>2968</v>
      </c>
      <c r="H110" s="214" t="s">
        <v>2969</v>
      </c>
      <c r="I110" s="214" t="s">
        <v>12</v>
      </c>
      <c r="J110" s="214" t="s">
        <v>2970</v>
      </c>
      <c r="K110" s="214">
        <v>0</v>
      </c>
      <c r="L110" s="214" t="s">
        <v>4381</v>
      </c>
      <c r="M110" s="214" t="s">
        <v>11</v>
      </c>
      <c r="N110" s="214" t="s">
        <v>1766</v>
      </c>
      <c r="O110" s="214" t="s">
        <v>11</v>
      </c>
      <c r="P110" s="214" t="s">
        <v>11</v>
      </c>
      <c r="Q110" s="22" t="str">
        <f t="shared" si="15"/>
        <v>在读</v>
      </c>
      <c r="R110" s="22" t="str">
        <f>IF(Q110="在读",IF(IFERROR(FIND("一",D110),0)&gt;0,"一对一",VLOOKUP(LEFT(D110,3),班级编码!A:H,8,0)),Q110)</f>
        <v>初中部</v>
      </c>
      <c r="S110" s="22" t="str">
        <f t="shared" si="16"/>
        <v>P5BBR5G5618</v>
      </c>
      <c r="T110" s="22" t="str">
        <f t="shared" si="17"/>
        <v>易青梅</v>
      </c>
      <c r="U110" s="22" t="str">
        <f t="shared" si="18"/>
        <v>张佩</v>
      </c>
      <c r="V110" s="22" t="str">
        <f t="shared" si="19"/>
        <v>Anna Khimo</v>
      </c>
      <c r="W110" s="22" t="str">
        <f t="shared" si="20"/>
        <v>张佩</v>
      </c>
      <c r="X110" s="22" t="str">
        <f t="shared" si="21"/>
        <v>Anna Khimo</v>
      </c>
      <c r="Y110" s="22">
        <f t="shared" si="22"/>
        <v>2</v>
      </c>
      <c r="Z110" s="22">
        <f t="shared" si="23"/>
        <v>4</v>
      </c>
      <c r="AA110" s="22" t="str">
        <f t="shared" si="13"/>
        <v/>
      </c>
      <c r="AB110" s="22">
        <f>COUNTIF($G$2:G110,G110)</f>
        <v>1</v>
      </c>
      <c r="AC110" s="22" t="str">
        <f t="shared" si="24"/>
        <v>P5B</v>
      </c>
      <c r="AD110" s="22" t="str">
        <f>VLOOKUP(D110,'2-班级信息'!A:AI,35,0)</f>
        <v>周六下午</v>
      </c>
      <c r="AE110" s="22" t="str">
        <f>VLOOKUP(D110,'2-班级信息'!A:AL,12,0)</f>
        <v>3小时</v>
      </c>
      <c r="AF110" s="22" t="str">
        <f t="shared" si="14"/>
        <v>小学班</v>
      </c>
      <c r="AG110" s="22" t="str">
        <f t="shared" si="25"/>
        <v>小学周末白天班</v>
      </c>
    </row>
    <row r="111" spans="1:33">
      <c r="A111" s="214" t="s">
        <v>1721</v>
      </c>
      <c r="B111" s="214" t="s">
        <v>452</v>
      </c>
      <c r="C111" s="214" t="s">
        <v>1721</v>
      </c>
      <c r="D111" s="214" t="s">
        <v>5336</v>
      </c>
      <c r="E111" s="214" t="s">
        <v>4073</v>
      </c>
      <c r="F111" s="214" t="s">
        <v>4076</v>
      </c>
      <c r="G111" s="214" t="s">
        <v>2965</v>
      </c>
      <c r="H111" s="214" t="s">
        <v>2966</v>
      </c>
      <c r="I111" s="214" t="s">
        <v>18</v>
      </c>
      <c r="J111" s="214" t="s">
        <v>2967</v>
      </c>
      <c r="K111" s="214">
        <v>0</v>
      </c>
      <c r="L111" s="214" t="s">
        <v>4382</v>
      </c>
      <c r="M111" s="214" t="s">
        <v>11</v>
      </c>
      <c r="N111" s="214" t="s">
        <v>2189</v>
      </c>
      <c r="O111" s="214" t="s">
        <v>11</v>
      </c>
      <c r="P111" s="214" t="s">
        <v>11</v>
      </c>
      <c r="Q111" s="22" t="str">
        <f t="shared" si="15"/>
        <v>在读</v>
      </c>
      <c r="R111" s="22" t="str">
        <f>IF(Q111="在读",IF(IFERROR(FIND("一",D111),0)&gt;0,"一对一",VLOOKUP(LEFT(D111,3),班级编码!A:H,8,0)),Q111)</f>
        <v>初中部</v>
      </c>
      <c r="S111" s="22" t="str">
        <f t="shared" si="16"/>
        <v>J3BSR9G8906</v>
      </c>
      <c r="T111" s="22" t="str">
        <f t="shared" si="17"/>
        <v>萧泽秀</v>
      </c>
      <c r="U111" s="22" t="str">
        <f t="shared" si="18"/>
        <v>黎洁瑜</v>
      </c>
      <c r="V111" s="22" t="str">
        <f t="shared" si="19"/>
        <v xml:space="preserve">STA MARIA </v>
      </c>
      <c r="W111" s="22" t="str">
        <f t="shared" si="20"/>
        <v>黎洁瑜</v>
      </c>
      <c r="X111" s="22" t="str">
        <f t="shared" si="21"/>
        <v xml:space="preserve">STA MARIA </v>
      </c>
      <c r="Y111" s="22">
        <f t="shared" si="22"/>
        <v>3</v>
      </c>
      <c r="Z111" s="22">
        <f t="shared" si="23"/>
        <v>6</v>
      </c>
      <c r="AA111" s="22" t="str">
        <f t="shared" si="13"/>
        <v/>
      </c>
      <c r="AB111" s="22">
        <f>COUNTIF($G$2:G111,G111)</f>
        <v>1</v>
      </c>
      <c r="AC111" s="22" t="str">
        <f t="shared" si="24"/>
        <v>J3B</v>
      </c>
      <c r="AD111" s="22" t="str">
        <f>VLOOKUP(D111,'2-班级信息'!A:AI,35,0)</f>
        <v>周六下午</v>
      </c>
      <c r="AE111" s="22" t="str">
        <f>VLOOKUP(D111,'2-班级信息'!A:AL,12,0)</f>
        <v>3小时</v>
      </c>
      <c r="AF111" s="22" t="str">
        <f t="shared" si="14"/>
        <v>中学班</v>
      </c>
      <c r="AG111" s="22" t="str">
        <f t="shared" si="25"/>
        <v>中学班</v>
      </c>
    </row>
    <row r="112" spans="1:33">
      <c r="A112" s="214" t="s">
        <v>1721</v>
      </c>
      <c r="B112" s="214" t="s">
        <v>452</v>
      </c>
      <c r="C112" s="214" t="s">
        <v>1721</v>
      </c>
      <c r="D112" s="214" t="s">
        <v>4156</v>
      </c>
      <c r="E112" s="214" t="s">
        <v>4132</v>
      </c>
      <c r="F112" s="214" t="s">
        <v>4157</v>
      </c>
      <c r="G112" s="214" t="s">
        <v>2952</v>
      </c>
      <c r="H112" s="214" t="s">
        <v>2953</v>
      </c>
      <c r="I112" s="214" t="s">
        <v>15</v>
      </c>
      <c r="J112" s="214" t="s">
        <v>2954</v>
      </c>
      <c r="K112" s="214">
        <v>0</v>
      </c>
      <c r="L112" s="214" t="s">
        <v>4383</v>
      </c>
      <c r="M112" s="214" t="s">
        <v>11</v>
      </c>
      <c r="N112" s="214" t="s">
        <v>1726</v>
      </c>
      <c r="O112" s="214" t="s">
        <v>11</v>
      </c>
      <c r="P112" s="214" t="s">
        <v>11</v>
      </c>
      <c r="Q112" s="22" t="str">
        <f t="shared" si="15"/>
        <v>在读</v>
      </c>
      <c r="R112" s="22" t="str">
        <f>IF(Q112="在读",IF(IFERROR(FIND("一",D112),0)&gt;0,"一对一",VLOOKUP(LEFT(D112,3),班级编码!A:H,8,0)),Q112)</f>
        <v>初中部</v>
      </c>
      <c r="S112" s="22" t="str">
        <f t="shared" si="16"/>
        <v>J1BSR4G6712</v>
      </c>
      <c r="T112" s="22" t="str">
        <f t="shared" si="17"/>
        <v>张佩</v>
      </c>
      <c r="U112" s="22" t="str">
        <f t="shared" si="18"/>
        <v>黎洁瑜</v>
      </c>
      <c r="V112" s="22" t="str">
        <f t="shared" si="19"/>
        <v>STA MARIA ANTONIO III BILLONES</v>
      </c>
      <c r="W112" s="22" t="str">
        <f t="shared" si="20"/>
        <v>STA MARIA ANTONIO III BILLONES</v>
      </c>
      <c r="X112" s="22" t="str">
        <f t="shared" si="21"/>
        <v>黎洁瑜</v>
      </c>
      <c r="Y112" s="22">
        <f t="shared" si="22"/>
        <v>30</v>
      </c>
      <c r="Z112" s="22">
        <f t="shared" si="23"/>
        <v>30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J1B</v>
      </c>
      <c r="AD112" s="22" t="str">
        <f>VLOOKUP(D112,'2-班级信息'!A:AI,35,0)</f>
        <v>周六上午</v>
      </c>
      <c r="AE112" s="22" t="str">
        <f>VLOOKUP(D112,'2-班级信息'!A:AL,12,0)</f>
        <v>3小时</v>
      </c>
      <c r="AF112" s="22" t="str">
        <f t="shared" si="14"/>
        <v>小学班</v>
      </c>
      <c r="AG112" s="22" t="str">
        <f t="shared" si="25"/>
        <v>小学周末白天班</v>
      </c>
    </row>
    <row r="113" spans="1:33">
      <c r="A113" s="214" t="s">
        <v>1721</v>
      </c>
      <c r="B113" s="214" t="s">
        <v>452</v>
      </c>
      <c r="C113" s="214" t="s">
        <v>1721</v>
      </c>
      <c r="D113" s="214" t="s">
        <v>5338</v>
      </c>
      <c r="E113" s="214" t="s">
        <v>4073</v>
      </c>
      <c r="F113" s="214" t="s">
        <v>5339</v>
      </c>
      <c r="G113" s="214" t="s">
        <v>2949</v>
      </c>
      <c r="H113" s="214" t="s">
        <v>2950</v>
      </c>
      <c r="I113" s="214" t="s">
        <v>13</v>
      </c>
      <c r="J113" s="214" t="s">
        <v>2951</v>
      </c>
      <c r="K113" s="214">
        <v>0</v>
      </c>
      <c r="L113" s="214" t="s">
        <v>4384</v>
      </c>
      <c r="M113" s="214" t="s">
        <v>11</v>
      </c>
      <c r="N113" s="214" t="s">
        <v>1726</v>
      </c>
      <c r="O113" s="214" t="s">
        <v>11</v>
      </c>
      <c r="P113" s="214" t="s">
        <v>11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初中部</v>
      </c>
      <c r="S113" s="22" t="str">
        <f t="shared" si="16"/>
        <v>P5BBR5G5618</v>
      </c>
      <c r="T113" s="22" t="str">
        <f t="shared" si="17"/>
        <v>易青梅</v>
      </c>
      <c r="U113" s="22" t="str">
        <f t="shared" si="18"/>
        <v>张佩</v>
      </c>
      <c r="V113" s="22" t="str">
        <f t="shared" si="19"/>
        <v>Anna Khimo</v>
      </c>
      <c r="W113" s="22" t="str">
        <f t="shared" si="20"/>
        <v>张佩</v>
      </c>
      <c r="X113" s="22" t="str">
        <f t="shared" si="21"/>
        <v>Anna Khimo</v>
      </c>
      <c r="Y113" s="22">
        <f t="shared" si="22"/>
        <v>2</v>
      </c>
      <c r="Z113" s="22">
        <f t="shared" si="23"/>
        <v>4</v>
      </c>
      <c r="AA113" s="22" t="str">
        <f t="shared" si="13"/>
        <v/>
      </c>
      <c r="AB113" s="22">
        <f>COUNTIF($G$2:G113,G113)</f>
        <v>1</v>
      </c>
      <c r="AC113" s="22" t="str">
        <f t="shared" si="24"/>
        <v>P5B</v>
      </c>
      <c r="AD113" s="22" t="str">
        <f>VLOOKUP(D113,'2-班级信息'!A:AI,35,0)</f>
        <v>周六下午</v>
      </c>
      <c r="AE113" s="22" t="str">
        <f>VLOOKUP(D113,'2-班级信息'!A:AL,12,0)</f>
        <v>3小时</v>
      </c>
      <c r="AF113" s="22" t="str">
        <f t="shared" si="14"/>
        <v>小学班</v>
      </c>
      <c r="AG113" s="22" t="str">
        <f t="shared" si="25"/>
        <v>小学周末白天班</v>
      </c>
    </row>
    <row r="114" spans="1:33">
      <c r="A114" s="214" t="s">
        <v>1721</v>
      </c>
      <c r="B114" s="214" t="s">
        <v>452</v>
      </c>
      <c r="C114" s="214" t="s">
        <v>1721</v>
      </c>
      <c r="D114" s="214" t="s">
        <v>4156</v>
      </c>
      <c r="E114" s="214" t="s">
        <v>4132</v>
      </c>
      <c r="F114" s="214" t="s">
        <v>4157</v>
      </c>
      <c r="G114" s="214" t="s">
        <v>2935</v>
      </c>
      <c r="H114" s="214" t="s">
        <v>2936</v>
      </c>
      <c r="I114" s="214" t="s">
        <v>15</v>
      </c>
      <c r="J114" s="214" t="s">
        <v>2937</v>
      </c>
      <c r="K114" s="214">
        <v>0</v>
      </c>
      <c r="L114" s="214" t="s">
        <v>4385</v>
      </c>
      <c r="M114" s="214" t="s">
        <v>11</v>
      </c>
      <c r="N114" s="214" t="s">
        <v>1726</v>
      </c>
      <c r="O114" s="214" t="s">
        <v>11</v>
      </c>
      <c r="P114" s="214" t="s">
        <v>11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初中部</v>
      </c>
      <c r="S114" s="22" t="str">
        <f t="shared" si="16"/>
        <v>J1BSR4G6712</v>
      </c>
      <c r="T114" s="22" t="str">
        <f t="shared" si="17"/>
        <v>张佩</v>
      </c>
      <c r="U114" s="22" t="str">
        <f t="shared" si="18"/>
        <v>黎洁瑜</v>
      </c>
      <c r="V114" s="22" t="str">
        <f t="shared" si="19"/>
        <v>STA MARIA ANTONIO III BILLONES</v>
      </c>
      <c r="W114" s="22" t="str">
        <f t="shared" si="20"/>
        <v>STA MARIA ANTONIO III BILLONES</v>
      </c>
      <c r="X114" s="22" t="str">
        <f t="shared" si="21"/>
        <v>黎洁瑜</v>
      </c>
      <c r="Y114" s="22">
        <f t="shared" si="22"/>
        <v>30</v>
      </c>
      <c r="Z114" s="22">
        <f t="shared" si="23"/>
        <v>30</v>
      </c>
      <c r="AA114" s="22" t="str">
        <f t="shared" si="13"/>
        <v/>
      </c>
      <c r="AB114" s="22">
        <f>COUNTIF($G$2:G114,G114)</f>
        <v>1</v>
      </c>
      <c r="AC114" s="22" t="str">
        <f t="shared" si="24"/>
        <v>J1B</v>
      </c>
      <c r="AD114" s="22" t="str">
        <f>VLOOKUP(D114,'2-班级信息'!A:AI,35,0)</f>
        <v>周六上午</v>
      </c>
      <c r="AE114" s="22" t="str">
        <f>VLOOKUP(D114,'2-班级信息'!A:AL,12,0)</f>
        <v>3小时</v>
      </c>
      <c r="AF114" s="22" t="str">
        <f t="shared" si="14"/>
        <v>小学班</v>
      </c>
      <c r="AG114" s="22" t="str">
        <f t="shared" si="25"/>
        <v>小学周末白天班</v>
      </c>
    </row>
    <row r="115" spans="1:33">
      <c r="A115" s="214" t="s">
        <v>1721</v>
      </c>
      <c r="B115" s="214" t="s">
        <v>452</v>
      </c>
      <c r="C115" s="214" t="s">
        <v>1721</v>
      </c>
      <c r="D115" s="214" t="s">
        <v>5334</v>
      </c>
      <c r="E115" s="214" t="s">
        <v>5335</v>
      </c>
      <c r="F115" s="214" t="s">
        <v>4135</v>
      </c>
      <c r="G115" s="214" t="s">
        <v>2919</v>
      </c>
      <c r="H115" s="214" t="s">
        <v>2920</v>
      </c>
      <c r="I115" s="214" t="s">
        <v>14</v>
      </c>
      <c r="J115" s="214" t="s">
        <v>2918</v>
      </c>
      <c r="K115" s="214">
        <v>0</v>
      </c>
      <c r="L115" s="214" t="s">
        <v>4386</v>
      </c>
      <c r="M115" s="214" t="s">
        <v>11</v>
      </c>
      <c r="N115" s="214" t="s">
        <v>1726</v>
      </c>
      <c r="O115" s="214" t="s">
        <v>11</v>
      </c>
      <c r="P115" s="214" t="s">
        <v>11</v>
      </c>
      <c r="Q115" s="22" t="str">
        <f t="shared" si="15"/>
        <v>在读</v>
      </c>
      <c r="R115" s="22" t="str">
        <f>IF(Q115="在读",IF(IFERROR(FIND("一",D115),0)&gt;0,"一对一",VLOOKUP(LEFT(D115,3),班级编码!A:H,8,0)),Q115)</f>
        <v>小高部</v>
      </c>
      <c r="S115" s="22" t="str">
        <f t="shared" si="16"/>
        <v>P3AF04G3426</v>
      </c>
      <c r="T115" s="22" t="str">
        <f t="shared" si="17"/>
        <v>赖情佳</v>
      </c>
      <c r="U115" s="22" t="str">
        <f t="shared" si="18"/>
        <v>覃爱怡</v>
      </c>
      <c r="V115" s="22" t="str">
        <f t="shared" si="19"/>
        <v xml:space="preserve">STA MARIA </v>
      </c>
      <c r="W115" s="22" t="str">
        <f t="shared" si="20"/>
        <v>覃爱怡</v>
      </c>
      <c r="X115" s="22" t="str">
        <f t="shared" si="21"/>
        <v xml:space="preserve">STA MARIA </v>
      </c>
      <c r="Y115" s="22">
        <f t="shared" si="22"/>
        <v>3</v>
      </c>
      <c r="Z115" s="22">
        <f t="shared" si="23"/>
        <v>6</v>
      </c>
      <c r="AA115" s="22" t="str">
        <f t="shared" si="13"/>
        <v/>
      </c>
      <c r="AB115" s="22">
        <f>COUNTIF($G$2:G115,G115)</f>
        <v>1</v>
      </c>
      <c r="AC115" s="22" t="str">
        <f t="shared" si="24"/>
        <v>P3A</v>
      </c>
      <c r="AD115" s="22" t="str">
        <f>VLOOKUP(D115,'2-班级信息'!A:AI,35,0)</f>
        <v>周二晚上</v>
      </c>
      <c r="AE115" s="22" t="str">
        <f>VLOOKUP(D115,'2-班级信息'!A:AL,12,0)</f>
        <v>3小时</v>
      </c>
      <c r="AF115" s="22" t="str">
        <f t="shared" si="14"/>
        <v>小学班</v>
      </c>
      <c r="AG115" s="22" t="str">
        <f t="shared" si="25"/>
        <v>小学平时3小时班</v>
      </c>
    </row>
    <row r="116" spans="1:33">
      <c r="A116" s="214" t="s">
        <v>1721</v>
      </c>
      <c r="B116" s="214" t="s">
        <v>452</v>
      </c>
      <c r="C116" s="214" t="s">
        <v>1721</v>
      </c>
      <c r="D116" s="214" t="s">
        <v>5334</v>
      </c>
      <c r="E116" s="214" t="s">
        <v>5335</v>
      </c>
      <c r="F116" s="214" t="s">
        <v>4135</v>
      </c>
      <c r="G116" s="214" t="s">
        <v>2916</v>
      </c>
      <c r="H116" s="214" t="s">
        <v>2917</v>
      </c>
      <c r="I116" s="214" t="s">
        <v>14</v>
      </c>
      <c r="J116" s="214" t="s">
        <v>2918</v>
      </c>
      <c r="K116" s="214">
        <v>0</v>
      </c>
      <c r="L116" s="214" t="s">
        <v>4387</v>
      </c>
      <c r="M116" s="214" t="s">
        <v>11</v>
      </c>
      <c r="N116" s="214" t="s">
        <v>1726</v>
      </c>
      <c r="O116" s="214" t="s">
        <v>11</v>
      </c>
      <c r="P116" s="214" t="s">
        <v>11</v>
      </c>
      <c r="Q116" s="22" t="str">
        <f t="shared" si="15"/>
        <v>在读</v>
      </c>
      <c r="R116" s="22" t="str">
        <f>IF(Q116="在读",IF(IFERROR(FIND("一",D116),0)&gt;0,"一对一",VLOOKUP(LEFT(D116,3),班级编码!A:H,8,0)),Q116)</f>
        <v>小高部</v>
      </c>
      <c r="S116" s="22" t="str">
        <f t="shared" si="16"/>
        <v>P3AF04G3426</v>
      </c>
      <c r="T116" s="22" t="str">
        <f t="shared" si="17"/>
        <v>赖情佳</v>
      </c>
      <c r="U116" s="22" t="str">
        <f t="shared" si="18"/>
        <v>覃爱怡</v>
      </c>
      <c r="V116" s="22" t="str">
        <f t="shared" si="19"/>
        <v xml:space="preserve">STA MARIA </v>
      </c>
      <c r="W116" s="22" t="str">
        <f t="shared" si="20"/>
        <v>覃爱怡</v>
      </c>
      <c r="X116" s="22" t="str">
        <f t="shared" si="21"/>
        <v xml:space="preserve">STA MARIA </v>
      </c>
      <c r="Y116" s="22">
        <f t="shared" si="22"/>
        <v>3</v>
      </c>
      <c r="Z116" s="22">
        <f t="shared" si="23"/>
        <v>6</v>
      </c>
      <c r="AA116" s="22" t="str">
        <f t="shared" si="13"/>
        <v/>
      </c>
      <c r="AB116" s="22">
        <f>COUNTIF($G$2:G116,G116)</f>
        <v>1</v>
      </c>
      <c r="AC116" s="22" t="str">
        <f t="shared" si="24"/>
        <v>P3A</v>
      </c>
      <c r="AD116" s="22" t="str">
        <f>VLOOKUP(D116,'2-班级信息'!A:AI,35,0)</f>
        <v>周二晚上</v>
      </c>
      <c r="AE116" s="22" t="str">
        <f>VLOOKUP(D116,'2-班级信息'!A:AL,12,0)</f>
        <v>3小时</v>
      </c>
      <c r="AF116" s="22" t="str">
        <f t="shared" si="14"/>
        <v>小学班</v>
      </c>
      <c r="AG116" s="22" t="str">
        <f t="shared" si="25"/>
        <v>小学平时3小时班</v>
      </c>
    </row>
    <row r="117" spans="1:33">
      <c r="A117" s="214" t="s">
        <v>1721</v>
      </c>
      <c r="B117" s="214" t="s">
        <v>4084</v>
      </c>
      <c r="C117" s="214" t="s">
        <v>1721</v>
      </c>
      <c r="D117" s="214" t="s">
        <v>4083</v>
      </c>
      <c r="E117" s="214" t="s">
        <v>11</v>
      </c>
      <c r="F117" s="214" t="s">
        <v>4085</v>
      </c>
      <c r="G117" s="214" t="s">
        <v>2912</v>
      </c>
      <c r="H117" s="214" t="s">
        <v>2913</v>
      </c>
      <c r="I117" s="214" t="s">
        <v>13</v>
      </c>
      <c r="J117" s="214" t="s">
        <v>2914</v>
      </c>
      <c r="K117" s="214">
        <v>0</v>
      </c>
      <c r="L117" s="214" t="s">
        <v>11</v>
      </c>
      <c r="M117" s="214" t="s">
        <v>11</v>
      </c>
      <c r="N117" s="214" t="s">
        <v>1726</v>
      </c>
      <c r="O117" s="214" t="s">
        <v>11</v>
      </c>
      <c r="P117" s="214" t="s">
        <v>11</v>
      </c>
      <c r="Q117" s="22" t="str">
        <f t="shared" si="15"/>
        <v>停读</v>
      </c>
      <c r="R117" s="22" t="str">
        <f>IF(Q117="在读",IF(IFERROR(FIND("一",D117),0)&gt;0,"一对一",VLOOKUP(LEFT(D117,3),班级编码!A:H,8,0)),Q117)</f>
        <v>停读</v>
      </c>
      <c r="S117" s="22" t="str">
        <f t="shared" si="16"/>
        <v>停读</v>
      </c>
      <c r="T117" s="22" t="str">
        <f t="shared" si="17"/>
        <v>陈欢</v>
      </c>
      <c r="U117" s="22" t="str">
        <f t="shared" si="18"/>
        <v/>
      </c>
      <c r="V117" s="22" t="str">
        <f t="shared" si="19"/>
        <v/>
      </c>
      <c r="W117" s="22" t="str">
        <f t="shared" si="20"/>
        <v/>
      </c>
      <c r="X117" s="22" t="str">
        <f t="shared" si="21"/>
        <v/>
      </c>
      <c r="Y117" s="22">
        <f t="shared" si="22"/>
        <v>0</v>
      </c>
      <c r="Z117" s="22">
        <f t="shared" si="23"/>
        <v>0</v>
      </c>
      <c r="AA117" s="22" t="str">
        <f t="shared" si="13"/>
        <v/>
      </c>
      <c r="AB117" s="22">
        <f>COUNTIF($G$2:G117,G117)</f>
        <v>1</v>
      </c>
      <c r="AC117" s="22" t="str">
        <f t="shared" si="24"/>
        <v>停读</v>
      </c>
      <c r="AD117" s="22" t="str">
        <f>VLOOKUP(D117,'2-班级信息'!A:AI,35,0)</f>
        <v/>
      </c>
      <c r="AE117" s="22" t="str">
        <f>VLOOKUP(D117,'2-班级信息'!A:AL,12,0)</f>
        <v/>
      </c>
      <c r="AF117" s="22" t="str">
        <f t="shared" si="14"/>
        <v>小学班</v>
      </c>
      <c r="AG117" s="22" t="str">
        <f t="shared" si="25"/>
        <v>小学平时班</v>
      </c>
    </row>
    <row r="118" spans="1:33">
      <c r="A118" s="214" t="s">
        <v>1721</v>
      </c>
      <c r="B118" s="214" t="s">
        <v>452</v>
      </c>
      <c r="C118" s="214" t="s">
        <v>1721</v>
      </c>
      <c r="D118" s="214" t="s">
        <v>4163</v>
      </c>
      <c r="E118" s="214" t="s">
        <v>4073</v>
      </c>
      <c r="F118" s="214" t="s">
        <v>4116</v>
      </c>
      <c r="G118" s="214" t="s">
        <v>2909</v>
      </c>
      <c r="H118" s="214" t="s">
        <v>2910</v>
      </c>
      <c r="I118" s="214" t="s">
        <v>15</v>
      </c>
      <c r="J118" s="214" t="s">
        <v>2911</v>
      </c>
      <c r="K118" s="214">
        <v>0</v>
      </c>
      <c r="L118" s="214" t="s">
        <v>4388</v>
      </c>
      <c r="M118" s="214" t="s">
        <v>11</v>
      </c>
      <c r="N118" s="214" t="s">
        <v>1726</v>
      </c>
      <c r="O118" s="214" t="s">
        <v>11</v>
      </c>
      <c r="P118" s="214" t="s">
        <v>11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初中部</v>
      </c>
      <c r="S118" s="22" t="str">
        <f t="shared" si="16"/>
        <v>J1ASR3G6724</v>
      </c>
      <c r="T118" s="22" t="str">
        <f t="shared" si="17"/>
        <v>张佩</v>
      </c>
      <c r="U118" s="22" t="str">
        <f t="shared" si="18"/>
        <v>赖情佳</v>
      </c>
      <c r="V118" s="22" t="str">
        <f t="shared" si="19"/>
        <v>STA MARIA ANTONIO III BILLONES</v>
      </c>
      <c r="W118" s="22" t="str">
        <f t="shared" si="20"/>
        <v>STA MARIA ANTONIO III BILLONES</v>
      </c>
      <c r="X118" s="22" t="str">
        <f t="shared" si="21"/>
        <v>赖情佳</v>
      </c>
      <c r="Y118" s="22">
        <f t="shared" si="22"/>
        <v>30</v>
      </c>
      <c r="Z118" s="22">
        <f t="shared" si="23"/>
        <v>30</v>
      </c>
      <c r="AA118" s="22" t="str">
        <f t="shared" si="13"/>
        <v/>
      </c>
      <c r="AB118" s="22">
        <f>COUNTIF($G$2:G118,G118)</f>
        <v>1</v>
      </c>
      <c r="AC118" s="22" t="str">
        <f t="shared" si="24"/>
        <v>J1A</v>
      </c>
      <c r="AD118" s="22" t="str">
        <f>VLOOKUP(D118,'2-班级信息'!A:AI,35,0)</f>
        <v>周六下午</v>
      </c>
      <c r="AE118" s="22" t="str">
        <f>VLOOKUP(D118,'2-班级信息'!A:AL,12,0)</f>
        <v>3小时</v>
      </c>
      <c r="AF118" s="22" t="str">
        <f t="shared" si="14"/>
        <v>小学班</v>
      </c>
      <c r="AG118" s="22" t="str">
        <f t="shared" si="25"/>
        <v>小学周末白天班</v>
      </c>
    </row>
    <row r="119" spans="1:33">
      <c r="A119" s="214" t="s">
        <v>1721</v>
      </c>
      <c r="B119" s="214" t="s">
        <v>452</v>
      </c>
      <c r="C119" s="214" t="s">
        <v>1721</v>
      </c>
      <c r="D119" s="214" t="s">
        <v>5337</v>
      </c>
      <c r="E119" s="214" t="s">
        <v>4073</v>
      </c>
      <c r="F119" s="214" t="s">
        <v>4200</v>
      </c>
      <c r="G119" s="214" t="s">
        <v>2877</v>
      </c>
      <c r="H119" s="214" t="s">
        <v>2878</v>
      </c>
      <c r="I119" s="214" t="s">
        <v>18</v>
      </c>
      <c r="J119" s="214" t="s">
        <v>2879</v>
      </c>
      <c r="K119" s="214">
        <v>0</v>
      </c>
      <c r="L119" s="214" t="s">
        <v>4389</v>
      </c>
      <c r="M119" s="214" t="s">
        <v>11</v>
      </c>
      <c r="N119" s="214" t="s">
        <v>2189</v>
      </c>
      <c r="O119" s="214" t="s">
        <v>11</v>
      </c>
      <c r="P119" s="214" t="s">
        <v>11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初中部</v>
      </c>
      <c r="S119" s="22" t="str">
        <f t="shared" si="16"/>
        <v>J2ASR7G6717</v>
      </c>
      <c r="T119" s="22" t="str">
        <f t="shared" si="17"/>
        <v>易青梅</v>
      </c>
      <c r="U119" s="22" t="str">
        <f t="shared" si="18"/>
        <v>覃爱怡</v>
      </c>
      <c r="V119" s="22" t="str">
        <f t="shared" si="19"/>
        <v xml:space="preserve">STA MARIA </v>
      </c>
      <c r="W119" s="22" t="str">
        <f t="shared" si="20"/>
        <v>覃爱怡</v>
      </c>
      <c r="X119" s="22" t="str">
        <f t="shared" si="21"/>
        <v xml:space="preserve">STA MARIA </v>
      </c>
      <c r="Y119" s="22">
        <f t="shared" si="22"/>
        <v>3</v>
      </c>
      <c r="Z119" s="22">
        <f t="shared" si="23"/>
        <v>6</v>
      </c>
      <c r="AA119" s="22" t="str">
        <f t="shared" si="13"/>
        <v/>
      </c>
      <c r="AB119" s="22">
        <f>COUNTIF($G$2:G119,G119)</f>
        <v>1</v>
      </c>
      <c r="AC119" s="22" t="str">
        <f t="shared" si="24"/>
        <v>J2A</v>
      </c>
      <c r="AD119" s="22" t="str">
        <f>VLOOKUP(D119,'2-班级信息'!A:AI,35,0)</f>
        <v>周六下午</v>
      </c>
      <c r="AE119" s="22" t="str">
        <f>VLOOKUP(D119,'2-班级信息'!A:AL,12,0)</f>
        <v>3小时</v>
      </c>
      <c r="AF119" s="22" t="str">
        <f t="shared" si="14"/>
        <v>中学班</v>
      </c>
      <c r="AG119" s="22" t="str">
        <f t="shared" si="25"/>
        <v>中学班</v>
      </c>
    </row>
    <row r="120" spans="1:33">
      <c r="A120" s="214" t="s">
        <v>1721</v>
      </c>
      <c r="B120" s="214" t="s">
        <v>452</v>
      </c>
      <c r="C120" s="214" t="s">
        <v>1721</v>
      </c>
      <c r="D120" s="214" t="s">
        <v>4176</v>
      </c>
      <c r="E120" s="214" t="s">
        <v>4150</v>
      </c>
      <c r="F120" s="214" t="s">
        <v>4149</v>
      </c>
      <c r="G120" s="214" t="s">
        <v>2868</v>
      </c>
      <c r="H120" s="214" t="s">
        <v>2869</v>
      </c>
      <c r="I120" s="214" t="s">
        <v>13</v>
      </c>
      <c r="J120" s="214" t="s">
        <v>2870</v>
      </c>
      <c r="K120" s="214">
        <v>0</v>
      </c>
      <c r="L120" s="214" t="s">
        <v>4390</v>
      </c>
      <c r="M120" s="214" t="s">
        <v>11</v>
      </c>
      <c r="N120" s="214" t="s">
        <v>2871</v>
      </c>
      <c r="O120" s="214" t="s">
        <v>11</v>
      </c>
      <c r="P120" s="214" t="s">
        <v>11</v>
      </c>
      <c r="Q120" s="22" t="str">
        <f t="shared" si="15"/>
        <v>在读</v>
      </c>
      <c r="R120" s="22" t="str">
        <f>IF(Q120="在读",IF(IFERROR(FIND("一",D120),0)&gt;0,"一对一",VLOOKUP(LEFT(D120,3),班级编码!A:H,8,0)),Q120)</f>
        <v>初中部</v>
      </c>
      <c r="S120" s="22" t="str">
        <f t="shared" si="16"/>
        <v>P5BBR6G5616</v>
      </c>
      <c r="T120" s="22" t="str">
        <f t="shared" si="17"/>
        <v>张佩</v>
      </c>
      <c r="U120" s="22" t="str">
        <f t="shared" si="18"/>
        <v>覃爱怡</v>
      </c>
      <c r="V120" s="22" t="str">
        <f t="shared" si="19"/>
        <v xml:space="preserve">STA MARIA </v>
      </c>
      <c r="W120" s="22" t="str">
        <f t="shared" si="20"/>
        <v>覃爱怡</v>
      </c>
      <c r="X120" s="22" t="str">
        <f t="shared" si="21"/>
        <v xml:space="preserve">STA MARIA </v>
      </c>
      <c r="Y120" s="22">
        <f t="shared" si="22"/>
        <v>3</v>
      </c>
      <c r="Z120" s="22">
        <f t="shared" si="23"/>
        <v>6</v>
      </c>
      <c r="AA120" s="22" t="str">
        <f t="shared" si="13"/>
        <v/>
      </c>
      <c r="AB120" s="22">
        <f>COUNTIF($G$2:G120,G120)</f>
        <v>1</v>
      </c>
      <c r="AC120" s="22" t="str">
        <f t="shared" si="24"/>
        <v>P5B</v>
      </c>
      <c r="AD120" s="22" t="str">
        <f>VLOOKUP(D120,'2-班级信息'!A:AI,35,0)</f>
        <v>周日上午</v>
      </c>
      <c r="AE120" s="22" t="str">
        <f>VLOOKUP(D120,'2-班级信息'!A:AL,12,0)</f>
        <v>3小时</v>
      </c>
      <c r="AF120" s="22" t="str">
        <f t="shared" si="14"/>
        <v>小学班</v>
      </c>
      <c r="AG120" s="22" t="str">
        <f t="shared" si="25"/>
        <v>小学周末白天班</v>
      </c>
    </row>
    <row r="121" spans="1:33">
      <c r="A121" s="214" t="s">
        <v>1721</v>
      </c>
      <c r="B121" s="214" t="s">
        <v>452</v>
      </c>
      <c r="C121" s="214" t="s">
        <v>1721</v>
      </c>
      <c r="D121" s="214" t="s">
        <v>4156</v>
      </c>
      <c r="E121" s="214" t="s">
        <v>4132</v>
      </c>
      <c r="F121" s="214" t="s">
        <v>4157</v>
      </c>
      <c r="G121" s="214" t="s">
        <v>2856</v>
      </c>
      <c r="H121" s="214" t="s">
        <v>2857</v>
      </c>
      <c r="I121" s="214" t="s">
        <v>15</v>
      </c>
      <c r="J121" s="214" t="s">
        <v>2858</v>
      </c>
      <c r="K121" s="214">
        <v>0</v>
      </c>
      <c r="L121" s="214" t="s">
        <v>4391</v>
      </c>
      <c r="M121" s="214" t="s">
        <v>11</v>
      </c>
      <c r="N121" s="214" t="s">
        <v>1726</v>
      </c>
      <c r="O121" s="214" t="s">
        <v>11</v>
      </c>
      <c r="P121" s="214" t="s">
        <v>11</v>
      </c>
      <c r="Q121" s="22" t="str">
        <f t="shared" si="15"/>
        <v>在读</v>
      </c>
      <c r="R121" s="22" t="str">
        <f>IF(Q121="在读",IF(IFERROR(FIND("一",D121),0)&gt;0,"一对一",VLOOKUP(LEFT(D121,3),班级编码!A:H,8,0)),Q121)</f>
        <v>初中部</v>
      </c>
      <c r="S121" s="22" t="str">
        <f t="shared" si="16"/>
        <v>J1BSR4G6712</v>
      </c>
      <c r="T121" s="22" t="str">
        <f t="shared" si="17"/>
        <v>张佩</v>
      </c>
      <c r="U121" s="22" t="str">
        <f t="shared" si="18"/>
        <v>黎洁瑜</v>
      </c>
      <c r="V121" s="22" t="str">
        <f t="shared" si="19"/>
        <v>STA MARIA ANTONIO III BILLONES</v>
      </c>
      <c r="W121" s="22" t="str">
        <f t="shared" si="20"/>
        <v>STA MARIA ANTONIO III BILLONES</v>
      </c>
      <c r="X121" s="22" t="str">
        <f t="shared" si="21"/>
        <v>黎洁瑜</v>
      </c>
      <c r="Y121" s="22">
        <f t="shared" si="22"/>
        <v>30</v>
      </c>
      <c r="Z121" s="22">
        <f t="shared" si="23"/>
        <v>30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J1B</v>
      </c>
      <c r="AD121" s="22" t="str">
        <f>VLOOKUP(D121,'2-班级信息'!A:AI,35,0)</f>
        <v>周六上午</v>
      </c>
      <c r="AE121" s="22" t="str">
        <f>VLOOKUP(D121,'2-班级信息'!A:AL,12,0)</f>
        <v>3小时</v>
      </c>
      <c r="AF121" s="22" t="str">
        <f t="shared" si="14"/>
        <v>小学班</v>
      </c>
      <c r="AG121" s="22" t="str">
        <f t="shared" si="25"/>
        <v>小学周末白天班</v>
      </c>
    </row>
    <row r="122" spans="1:33">
      <c r="A122" s="214" t="s">
        <v>1721</v>
      </c>
      <c r="B122" s="214" t="s">
        <v>4084</v>
      </c>
      <c r="C122" s="214" t="s">
        <v>1721</v>
      </c>
      <c r="D122" s="214" t="s">
        <v>4083</v>
      </c>
      <c r="E122" s="214" t="s">
        <v>11</v>
      </c>
      <c r="F122" s="214" t="s">
        <v>4085</v>
      </c>
      <c r="G122" s="214" t="s">
        <v>2852</v>
      </c>
      <c r="H122" s="214" t="s">
        <v>2853</v>
      </c>
      <c r="I122" s="214" t="s">
        <v>18</v>
      </c>
      <c r="J122" s="214" t="s">
        <v>2854</v>
      </c>
      <c r="K122" s="214">
        <v>0</v>
      </c>
      <c r="L122" s="214" t="s">
        <v>4392</v>
      </c>
      <c r="M122" s="214" t="s">
        <v>11</v>
      </c>
      <c r="N122" s="214" t="s">
        <v>1778</v>
      </c>
      <c r="O122" s="214" t="s">
        <v>11</v>
      </c>
      <c r="P122" s="214" t="s">
        <v>11</v>
      </c>
      <c r="Q122" s="22" t="str">
        <f t="shared" si="15"/>
        <v>停读</v>
      </c>
      <c r="R122" s="22" t="str">
        <f>IF(Q122="在读",IF(IFERROR(FIND("一",D122),0)&gt;0,"一对一",VLOOKUP(LEFT(D122,3),班级编码!A:H,8,0)),Q122)</f>
        <v>停读</v>
      </c>
      <c r="S122" s="22" t="str">
        <f t="shared" si="16"/>
        <v>停读</v>
      </c>
      <c r="T122" s="22" t="str">
        <f t="shared" si="17"/>
        <v>陈欢</v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停读</v>
      </c>
      <c r="AD122" s="22" t="str">
        <f>VLOOKUP(D122,'2-班级信息'!A:AI,35,0)</f>
        <v/>
      </c>
      <c r="AE122" s="22" t="str">
        <f>VLOOKUP(D122,'2-班级信息'!A:AL,12,0)</f>
        <v/>
      </c>
      <c r="AF122" s="22" t="str">
        <f t="shared" si="14"/>
        <v>中学班</v>
      </c>
      <c r="AG122" s="22" t="str">
        <f t="shared" si="25"/>
        <v>中学班</v>
      </c>
    </row>
    <row r="123" spans="1:33">
      <c r="A123" s="214" t="s">
        <v>1721</v>
      </c>
      <c r="B123" s="214" t="s">
        <v>452</v>
      </c>
      <c r="C123" s="214" t="s">
        <v>1721</v>
      </c>
      <c r="D123" s="214" t="s">
        <v>4176</v>
      </c>
      <c r="E123" s="214" t="s">
        <v>4150</v>
      </c>
      <c r="F123" s="214" t="s">
        <v>4149</v>
      </c>
      <c r="G123" s="214" t="s">
        <v>2834</v>
      </c>
      <c r="H123" s="214" t="s">
        <v>2835</v>
      </c>
      <c r="I123" s="214" t="s">
        <v>13</v>
      </c>
      <c r="J123" s="214" t="s">
        <v>2836</v>
      </c>
      <c r="K123" s="214">
        <v>0</v>
      </c>
      <c r="L123" s="214" t="s">
        <v>4393</v>
      </c>
      <c r="M123" s="214" t="s">
        <v>11</v>
      </c>
      <c r="N123" s="214" t="s">
        <v>1726</v>
      </c>
      <c r="O123" s="214" t="s">
        <v>11</v>
      </c>
      <c r="P123" s="214" t="s">
        <v>11</v>
      </c>
      <c r="Q123" s="22" t="str">
        <f t="shared" si="15"/>
        <v>在读</v>
      </c>
      <c r="R123" s="22" t="str">
        <f>IF(Q123="在读",IF(IFERROR(FIND("一",D123),0)&gt;0,"一对一",VLOOKUP(LEFT(D123,3),班级编码!A:H,8,0)),Q123)</f>
        <v>初中部</v>
      </c>
      <c r="S123" s="22" t="str">
        <f t="shared" si="16"/>
        <v>P5BBR6G5616</v>
      </c>
      <c r="T123" s="22" t="str">
        <f t="shared" si="17"/>
        <v>张佩</v>
      </c>
      <c r="U123" s="22" t="str">
        <f t="shared" si="18"/>
        <v>覃爱怡</v>
      </c>
      <c r="V123" s="22" t="str">
        <f t="shared" si="19"/>
        <v xml:space="preserve">STA MARIA </v>
      </c>
      <c r="W123" s="22" t="str">
        <f t="shared" si="20"/>
        <v>覃爱怡</v>
      </c>
      <c r="X123" s="22" t="str">
        <f t="shared" si="21"/>
        <v xml:space="preserve">STA MARIA </v>
      </c>
      <c r="Y123" s="22">
        <f t="shared" si="22"/>
        <v>3</v>
      </c>
      <c r="Z123" s="22">
        <f t="shared" si="23"/>
        <v>6</v>
      </c>
      <c r="AA123" s="22" t="str">
        <f t="shared" si="13"/>
        <v/>
      </c>
      <c r="AB123" s="22">
        <f>COUNTIF($G$2:G123,G123)</f>
        <v>1</v>
      </c>
      <c r="AC123" s="22" t="str">
        <f t="shared" si="24"/>
        <v>P5B</v>
      </c>
      <c r="AD123" s="22" t="str">
        <f>VLOOKUP(D123,'2-班级信息'!A:AI,35,0)</f>
        <v>周日上午</v>
      </c>
      <c r="AE123" s="22" t="str">
        <f>VLOOKUP(D123,'2-班级信息'!A:AL,12,0)</f>
        <v>3小时</v>
      </c>
      <c r="AF123" s="22" t="str">
        <f t="shared" si="14"/>
        <v>小学班</v>
      </c>
      <c r="AG123" s="22" t="str">
        <f t="shared" si="25"/>
        <v>小学周末白天班</v>
      </c>
    </row>
    <row r="124" spans="1:33">
      <c r="A124" s="214" t="s">
        <v>1721</v>
      </c>
      <c r="B124" s="214" t="s">
        <v>452</v>
      </c>
      <c r="C124" s="214" t="s">
        <v>1721</v>
      </c>
      <c r="D124" s="214" t="s">
        <v>4164</v>
      </c>
      <c r="E124" s="214" t="s">
        <v>4132</v>
      </c>
      <c r="F124" s="214" t="s">
        <v>4165</v>
      </c>
      <c r="G124" s="214" t="s">
        <v>2830</v>
      </c>
      <c r="H124" s="214" t="s">
        <v>2831</v>
      </c>
      <c r="I124" s="214" t="s">
        <v>16</v>
      </c>
      <c r="J124" s="214" t="s">
        <v>2832</v>
      </c>
      <c r="K124" s="214">
        <v>0</v>
      </c>
      <c r="L124" s="214" t="s">
        <v>4394</v>
      </c>
      <c r="M124" s="214" t="s">
        <v>11</v>
      </c>
      <c r="N124" s="214" t="s">
        <v>1726</v>
      </c>
      <c r="O124" s="214" t="s">
        <v>11</v>
      </c>
      <c r="P124" s="214" t="s">
        <v>11</v>
      </c>
      <c r="Q124" s="22" t="str">
        <f t="shared" si="15"/>
        <v>在读</v>
      </c>
      <c r="R124" s="22" t="str">
        <f>IF(Q124="在读",IF(IFERROR(FIND("一",D124),0)&gt;0,"一对一",VLOOKUP(LEFT(D124,3),班级编码!A:H,8,0)),Q124)</f>
        <v>小初部</v>
      </c>
      <c r="S124" s="22" t="str">
        <f t="shared" si="16"/>
        <v>P03K56G1228</v>
      </c>
      <c r="T124" s="22" t="str">
        <f t="shared" si="17"/>
        <v>覃爱怡</v>
      </c>
      <c r="U124" s="22" t="str">
        <f t="shared" si="18"/>
        <v>易青梅</v>
      </c>
      <c r="V124" s="22" t="str">
        <f t="shared" si="19"/>
        <v>STA MARIA ANTONIO III BILLONES</v>
      </c>
      <c r="W124" s="22" t="str">
        <f t="shared" si="20"/>
        <v>STA MARIA ANTONIO III BILLONES</v>
      </c>
      <c r="X124" s="22" t="str">
        <f t="shared" si="21"/>
        <v>易青梅</v>
      </c>
      <c r="Y124" s="22">
        <f t="shared" si="22"/>
        <v>30</v>
      </c>
      <c r="Z124" s="22">
        <f t="shared" si="23"/>
        <v>30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P03</v>
      </c>
      <c r="AD124" s="22" t="str">
        <f>VLOOKUP(D124,'2-班级信息'!A:AI,35,0)</f>
        <v>周六上午</v>
      </c>
      <c r="AE124" s="22" t="str">
        <f>VLOOKUP(D124,'2-班级信息'!A:AL,12,0)</f>
        <v>3小时</v>
      </c>
      <c r="AF124" s="22" t="str">
        <f t="shared" si="14"/>
        <v>小学班</v>
      </c>
      <c r="AG124" s="22" t="str">
        <f t="shared" si="25"/>
        <v>小学周末白天班</v>
      </c>
    </row>
    <row r="125" spans="1:33">
      <c r="A125" s="214" t="s">
        <v>1721</v>
      </c>
      <c r="B125" s="214" t="s">
        <v>452</v>
      </c>
      <c r="C125" s="214" t="s">
        <v>1721</v>
      </c>
      <c r="D125" s="214" t="s">
        <v>5340</v>
      </c>
      <c r="E125" s="214" t="s">
        <v>4073</v>
      </c>
      <c r="F125" s="214" t="s">
        <v>5341</v>
      </c>
      <c r="G125" s="214" t="s">
        <v>2827</v>
      </c>
      <c r="H125" s="214" t="s">
        <v>2828</v>
      </c>
      <c r="I125" s="214" t="s">
        <v>14</v>
      </c>
      <c r="J125" s="214" t="s">
        <v>2829</v>
      </c>
      <c r="K125" s="214">
        <v>0</v>
      </c>
      <c r="L125" s="214" t="s">
        <v>4395</v>
      </c>
      <c r="M125" s="214" t="s">
        <v>11</v>
      </c>
      <c r="N125" s="214" t="s">
        <v>1726</v>
      </c>
      <c r="O125" s="214" t="s">
        <v>11</v>
      </c>
      <c r="P125" s="214" t="s">
        <v>11</v>
      </c>
      <c r="Q125" s="22" t="str">
        <f t="shared" si="15"/>
        <v>在读</v>
      </c>
      <c r="R125" s="22" t="str">
        <f>IF(Q125="在读",IF(IFERROR(FIND("一",D125),0)&gt;0,"一对一",VLOOKUP(LEFT(D125,3),班级编码!A:H,8,0)),Q125)</f>
        <v>小高部</v>
      </c>
      <c r="S125" s="22" t="str">
        <f t="shared" si="16"/>
        <v>P4ABR5G4521</v>
      </c>
      <c r="T125" s="22" t="str">
        <f t="shared" si="17"/>
        <v>黎洁瑜</v>
      </c>
      <c r="U125" s="22" t="str">
        <f t="shared" si="18"/>
        <v>覃爱怡</v>
      </c>
      <c r="V125" s="22" t="str">
        <f t="shared" si="19"/>
        <v>Anna Khimo</v>
      </c>
      <c r="W125" s="22" t="str">
        <f t="shared" si="20"/>
        <v>覃爱怡</v>
      </c>
      <c r="X125" s="22" t="str">
        <f t="shared" si="21"/>
        <v>Anna Khimo</v>
      </c>
      <c r="Y125" s="22">
        <f t="shared" si="22"/>
        <v>3</v>
      </c>
      <c r="Z125" s="22">
        <f t="shared" si="23"/>
        <v>6</v>
      </c>
      <c r="AA125" s="22" t="str">
        <f t="shared" si="13"/>
        <v/>
      </c>
      <c r="AB125" s="22">
        <f>COUNTIF($G$2:G125,G125)</f>
        <v>1</v>
      </c>
      <c r="AC125" s="22" t="str">
        <f t="shared" si="24"/>
        <v>P4A</v>
      </c>
      <c r="AD125" s="22" t="str">
        <f>VLOOKUP(D125,'2-班级信息'!A:AI,35,0)</f>
        <v>周六下午</v>
      </c>
      <c r="AE125" s="22" t="str">
        <f>VLOOKUP(D125,'2-班级信息'!A:AL,12,0)</f>
        <v>3小时</v>
      </c>
      <c r="AF125" s="22" t="str">
        <f t="shared" si="14"/>
        <v>小学班</v>
      </c>
      <c r="AG125" s="22" t="str">
        <f t="shared" si="25"/>
        <v>小学周末白天班</v>
      </c>
    </row>
    <row r="126" spans="1:33">
      <c r="A126" s="214" t="s">
        <v>1721</v>
      </c>
      <c r="B126" s="214" t="s">
        <v>452</v>
      </c>
      <c r="C126" s="214" t="s">
        <v>1721</v>
      </c>
      <c r="D126" s="214" t="s">
        <v>5342</v>
      </c>
      <c r="E126" s="214" t="s">
        <v>4073</v>
      </c>
      <c r="F126" s="214" t="s">
        <v>5343</v>
      </c>
      <c r="G126" s="214" t="s">
        <v>2820</v>
      </c>
      <c r="H126" s="214" t="s">
        <v>2821</v>
      </c>
      <c r="I126" s="214" t="s">
        <v>10</v>
      </c>
      <c r="J126" s="214" t="s">
        <v>2822</v>
      </c>
      <c r="K126" s="214">
        <v>0</v>
      </c>
      <c r="L126" s="214" t="s">
        <v>4396</v>
      </c>
      <c r="M126" s="214" t="s">
        <v>11</v>
      </c>
      <c r="N126" s="214" t="s">
        <v>2444</v>
      </c>
      <c r="O126" s="214" t="s">
        <v>11</v>
      </c>
      <c r="P126" s="214" t="s">
        <v>11</v>
      </c>
      <c r="Q126" s="22" t="str">
        <f t="shared" si="15"/>
        <v>在读</v>
      </c>
      <c r="R126" s="22" t="str">
        <f>IF(Q126="在读",IF(IFERROR(FIND("一",D126),0)&gt;0,"一对一",VLOOKUP(LEFT(D126,3),班级编码!A:H,8,0)),Q126)</f>
        <v>小初部</v>
      </c>
      <c r="S126" s="22" t="str">
        <f t="shared" si="16"/>
        <v>P03F01G2335</v>
      </c>
      <c r="T126" s="22" t="str">
        <f t="shared" si="17"/>
        <v>赖情佳</v>
      </c>
      <c r="U126" s="22" t="str">
        <f t="shared" si="18"/>
        <v>覃爱怡</v>
      </c>
      <c r="V126" s="22" t="str">
        <f t="shared" si="19"/>
        <v>Anna Khimo</v>
      </c>
      <c r="W126" s="22" t="str">
        <f t="shared" si="20"/>
        <v>覃爱怡</v>
      </c>
      <c r="X126" s="22" t="str">
        <f t="shared" si="21"/>
        <v>Anna Khimo</v>
      </c>
      <c r="Y126" s="22">
        <f t="shared" si="22"/>
        <v>3</v>
      </c>
      <c r="Z126" s="22">
        <f t="shared" si="23"/>
        <v>6</v>
      </c>
      <c r="AA126" s="22" t="str">
        <f t="shared" si="13"/>
        <v/>
      </c>
      <c r="AB126" s="22">
        <f>COUNTIF($G$2:G126,G126)</f>
        <v>1</v>
      </c>
      <c r="AC126" s="22" t="str">
        <f t="shared" si="24"/>
        <v>P03</v>
      </c>
      <c r="AD126" s="22" t="str">
        <f>VLOOKUP(D126,'2-班级信息'!A:AI,35,0)</f>
        <v>周六下午</v>
      </c>
      <c r="AE126" s="22" t="str">
        <f>VLOOKUP(D126,'2-班级信息'!A:AL,12,0)</f>
        <v>3小时</v>
      </c>
      <c r="AF126" s="22" t="str">
        <f t="shared" si="14"/>
        <v>小学班</v>
      </c>
      <c r="AG126" s="22" t="str">
        <f t="shared" si="25"/>
        <v>小学周末白天班</v>
      </c>
    </row>
    <row r="127" spans="1:33">
      <c r="A127" s="214" t="s">
        <v>1721</v>
      </c>
      <c r="B127" s="214" t="s">
        <v>1189</v>
      </c>
      <c r="C127" s="214" t="s">
        <v>1721</v>
      </c>
      <c r="D127" s="214" t="s">
        <v>4197</v>
      </c>
      <c r="E127" s="214" t="s">
        <v>4184</v>
      </c>
      <c r="F127" s="214" t="s">
        <v>4198</v>
      </c>
      <c r="G127" s="214" t="s">
        <v>2802</v>
      </c>
      <c r="H127" s="214" t="s">
        <v>2803</v>
      </c>
      <c r="I127" s="214" t="s">
        <v>16</v>
      </c>
      <c r="J127" s="214" t="s">
        <v>2804</v>
      </c>
      <c r="K127" s="214">
        <v>0</v>
      </c>
      <c r="L127" s="214" t="s">
        <v>4397</v>
      </c>
      <c r="M127" s="214" t="s">
        <v>11</v>
      </c>
      <c r="N127" s="214" t="s">
        <v>1726</v>
      </c>
      <c r="O127" s="214" t="s">
        <v>11</v>
      </c>
      <c r="P127" s="214" t="s">
        <v>11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小初部</v>
      </c>
      <c r="S127" s="22" t="str">
        <f t="shared" si="16"/>
        <v>P03F01G1231</v>
      </c>
      <c r="T127" s="22" t="str">
        <f t="shared" si="17"/>
        <v>黎洁瑜</v>
      </c>
      <c r="U127" s="22" t="str">
        <f t="shared" si="18"/>
        <v>萧泽秀</v>
      </c>
      <c r="V127" s="22" t="str">
        <f t="shared" si="19"/>
        <v>YoYO</v>
      </c>
      <c r="W127" s="22" t="str">
        <f t="shared" si="20"/>
        <v>萧泽秀</v>
      </c>
      <c r="X127" s="22" t="str">
        <f t="shared" si="21"/>
        <v>YoYO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">
        <f>COUNTIF($G$2:G127,G127)</f>
        <v>1</v>
      </c>
      <c r="AC127" s="22" t="str">
        <f t="shared" si="24"/>
        <v>P03</v>
      </c>
      <c r="AD127" s="22" t="str">
        <f>VLOOKUP(D127,'2-班级信息'!A:AI,35,0)</f>
        <v>周三下午</v>
      </c>
      <c r="AE127" s="22" t="str">
        <f>VLOOKUP(D127,'2-班级信息'!A:AL,12,0)</f>
        <v>3小时</v>
      </c>
      <c r="AF127" s="22" t="str">
        <f t="shared" si="14"/>
        <v>小学班</v>
      </c>
      <c r="AG127" s="22" t="str">
        <f t="shared" si="25"/>
        <v>小学平时3小时班</v>
      </c>
    </row>
    <row r="128" spans="1:33">
      <c r="A128" s="214" t="s">
        <v>1721</v>
      </c>
      <c r="B128" s="214" t="s">
        <v>1189</v>
      </c>
      <c r="C128" s="214" t="s">
        <v>1721</v>
      </c>
      <c r="D128" s="214" t="s">
        <v>4207</v>
      </c>
      <c r="E128" s="214" t="s">
        <v>4188</v>
      </c>
      <c r="F128" s="214" t="s">
        <v>4208</v>
      </c>
      <c r="G128" s="214" t="s">
        <v>2799</v>
      </c>
      <c r="H128" s="214" t="s">
        <v>2800</v>
      </c>
      <c r="I128" s="214" t="s">
        <v>16</v>
      </c>
      <c r="J128" s="214" t="s">
        <v>2801</v>
      </c>
      <c r="K128" s="214">
        <v>0</v>
      </c>
      <c r="L128" s="214" t="s">
        <v>4398</v>
      </c>
      <c r="M128" s="214" t="s">
        <v>11</v>
      </c>
      <c r="N128" s="214" t="s">
        <v>1726</v>
      </c>
      <c r="O128" s="214" t="s">
        <v>11</v>
      </c>
      <c r="P128" s="214" t="s">
        <v>11</v>
      </c>
      <c r="Q128" s="22" t="str">
        <f t="shared" si="15"/>
        <v>在读</v>
      </c>
      <c r="R128" s="22" t="str">
        <f>IF(Q128="在读",IF(IFERROR(FIND("一",D128),0)&gt;0,"一对一",VLOOKUP(LEFT(D128,3),班级编码!A:H,8,0)),Q128)</f>
        <v>小初部</v>
      </c>
      <c r="S128" s="22" t="str">
        <f t="shared" si="16"/>
        <v>P03F01G2334</v>
      </c>
      <c r="T128" s="22" t="str">
        <f t="shared" si="17"/>
        <v>赖情佳</v>
      </c>
      <c r="U128" s="22" t="str">
        <f t="shared" si="18"/>
        <v>张佩</v>
      </c>
      <c r="V128" s="22" t="str">
        <f t="shared" si="19"/>
        <v>Abdul</v>
      </c>
      <c r="W128" s="22" t="str">
        <f t="shared" si="20"/>
        <v>张佩</v>
      </c>
      <c r="X128" s="22" t="str">
        <f t="shared" si="21"/>
        <v>Abdul</v>
      </c>
      <c r="Y128" s="22">
        <f t="shared" si="22"/>
        <v>2</v>
      </c>
      <c r="Z128" s="22">
        <f t="shared" si="23"/>
        <v>4</v>
      </c>
      <c r="AA128" s="22" t="str">
        <f t="shared" si="13"/>
        <v/>
      </c>
      <c r="AB128" s="22">
        <f>COUNTIF($G$2:G128,G128)</f>
        <v>1</v>
      </c>
      <c r="AC128" s="22" t="str">
        <f t="shared" si="24"/>
        <v>P03</v>
      </c>
      <c r="AD128" s="22" t="str">
        <f>VLOOKUP(D128,'2-班级信息'!A:AI,35,0)</f>
        <v>周三下午</v>
      </c>
      <c r="AE128" s="22" t="str">
        <f>VLOOKUP(D128,'2-班级信息'!A:AL,12,0)</f>
        <v>3小时</v>
      </c>
      <c r="AF128" s="22" t="str">
        <f t="shared" si="14"/>
        <v>小学班</v>
      </c>
      <c r="AG128" s="22" t="str">
        <f t="shared" si="25"/>
        <v>小学平时3小时班</v>
      </c>
    </row>
    <row r="129" spans="1:33">
      <c r="A129" s="214" t="s">
        <v>1721</v>
      </c>
      <c r="B129" s="214" t="s">
        <v>452</v>
      </c>
      <c r="C129" s="214" t="s">
        <v>1721</v>
      </c>
      <c r="D129" s="214" t="s">
        <v>5336</v>
      </c>
      <c r="E129" s="214" t="s">
        <v>4073</v>
      </c>
      <c r="F129" s="214" t="s">
        <v>4076</v>
      </c>
      <c r="G129" s="214" t="s">
        <v>2793</v>
      </c>
      <c r="H129" s="214" t="s">
        <v>2794</v>
      </c>
      <c r="I129" s="214" t="s">
        <v>17</v>
      </c>
      <c r="J129" s="214" t="s">
        <v>2795</v>
      </c>
      <c r="K129" s="214">
        <v>0</v>
      </c>
      <c r="L129" s="214" t="s">
        <v>4399</v>
      </c>
      <c r="M129" s="214" t="s">
        <v>11</v>
      </c>
      <c r="N129" s="214" t="s">
        <v>1786</v>
      </c>
      <c r="O129" s="214" t="s">
        <v>11</v>
      </c>
      <c r="P129" s="214" t="s">
        <v>11</v>
      </c>
      <c r="Q129" s="22" t="str">
        <f t="shared" si="15"/>
        <v>在读</v>
      </c>
      <c r="R129" s="22" t="str">
        <f>IF(Q129="在读",IF(IFERROR(FIND("一",D129),0)&gt;0,"一对一",VLOOKUP(LEFT(D129,3),班级编码!A:H,8,0)),Q129)</f>
        <v>初中部</v>
      </c>
      <c r="S129" s="22" t="str">
        <f t="shared" si="16"/>
        <v>J3BSR9G8906</v>
      </c>
      <c r="T129" s="22" t="str">
        <f t="shared" si="17"/>
        <v>萧泽秀</v>
      </c>
      <c r="U129" s="22" t="str">
        <f t="shared" si="18"/>
        <v>黎洁瑜</v>
      </c>
      <c r="V129" s="22" t="str">
        <f t="shared" si="19"/>
        <v xml:space="preserve">STA MARIA </v>
      </c>
      <c r="W129" s="22" t="str">
        <f t="shared" si="20"/>
        <v>黎洁瑜</v>
      </c>
      <c r="X129" s="22" t="str">
        <f t="shared" si="21"/>
        <v xml:space="preserve">STA MARIA </v>
      </c>
      <c r="Y129" s="22">
        <f t="shared" si="22"/>
        <v>3</v>
      </c>
      <c r="Z129" s="22">
        <f t="shared" si="23"/>
        <v>6</v>
      </c>
      <c r="AA129" s="22" t="str">
        <f t="shared" si="13"/>
        <v/>
      </c>
      <c r="AB129" s="22">
        <f>COUNTIF($G$2:G129,G129)</f>
        <v>1</v>
      </c>
      <c r="AC129" s="22" t="str">
        <f t="shared" si="24"/>
        <v>J3B</v>
      </c>
      <c r="AD129" s="22" t="str">
        <f>VLOOKUP(D129,'2-班级信息'!A:AI,35,0)</f>
        <v>周六下午</v>
      </c>
      <c r="AE129" s="22" t="str">
        <f>VLOOKUP(D129,'2-班级信息'!A:AL,12,0)</f>
        <v>3小时</v>
      </c>
      <c r="AF129" s="22" t="str">
        <f t="shared" si="14"/>
        <v>中学班</v>
      </c>
      <c r="AG129" s="22" t="str">
        <f t="shared" si="25"/>
        <v>中学班</v>
      </c>
    </row>
    <row r="130" spans="1:33">
      <c r="A130" s="214" t="s">
        <v>1721</v>
      </c>
      <c r="B130" s="214" t="s">
        <v>452</v>
      </c>
      <c r="C130" s="214" t="s">
        <v>1721</v>
      </c>
      <c r="D130" s="214" t="s">
        <v>5344</v>
      </c>
      <c r="E130" s="214" t="s">
        <v>4150</v>
      </c>
      <c r="F130" s="214" t="s">
        <v>5345</v>
      </c>
      <c r="G130" s="214" t="s">
        <v>2769</v>
      </c>
      <c r="H130" s="214" t="s">
        <v>2770</v>
      </c>
      <c r="I130" s="214" t="s">
        <v>14</v>
      </c>
      <c r="J130" s="214" t="s">
        <v>2771</v>
      </c>
      <c r="K130" s="214">
        <v>0</v>
      </c>
      <c r="L130" s="214" t="s">
        <v>4400</v>
      </c>
      <c r="M130" s="214" t="s">
        <v>11</v>
      </c>
      <c r="N130" s="214" t="s">
        <v>2591</v>
      </c>
      <c r="O130" s="214" t="s">
        <v>11</v>
      </c>
      <c r="P130" s="214" t="s">
        <v>11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小高部</v>
      </c>
      <c r="S130" s="22" t="str">
        <f t="shared" si="16"/>
        <v>P3AF05G2337</v>
      </c>
      <c r="T130" s="22" t="str">
        <f t="shared" si="17"/>
        <v>易青梅</v>
      </c>
      <c r="U130" s="22" t="str">
        <f t="shared" si="18"/>
        <v>萧泽秀</v>
      </c>
      <c r="V130" s="22" t="str">
        <f t="shared" si="19"/>
        <v>Saleh Abdu</v>
      </c>
      <c r="W130" s="22" t="str">
        <f t="shared" si="20"/>
        <v>萧泽秀</v>
      </c>
      <c r="X130" s="22" t="str">
        <f t="shared" si="21"/>
        <v>Saleh Abdu</v>
      </c>
      <c r="Y130" s="22">
        <f t="shared" si="22"/>
        <v>3</v>
      </c>
      <c r="Z130" s="22">
        <f t="shared" si="23"/>
        <v>6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P3A</v>
      </c>
      <c r="AD130" s="22" t="str">
        <f>VLOOKUP(D130,'2-班级信息'!A:AI,35,0)</f>
        <v>周日上午</v>
      </c>
      <c r="AE130" s="22" t="str">
        <f>VLOOKUP(D130,'2-班级信息'!A:AL,12,0)</f>
        <v>3小时</v>
      </c>
      <c r="AF130" s="22" t="str">
        <f t="shared" ref="AF130:AF193" si="27">IF(R130="一对一","一对一",VLOOKUP(I130,AH:AI,2,0))</f>
        <v>小学班</v>
      </c>
      <c r="AG130" s="22" t="str">
        <f t="shared" si="25"/>
        <v>小学周末白天班</v>
      </c>
    </row>
    <row r="131" spans="1:33">
      <c r="A131" s="214" t="s">
        <v>1721</v>
      </c>
      <c r="B131" s="214" t="s">
        <v>452</v>
      </c>
      <c r="C131" s="214" t="s">
        <v>1721</v>
      </c>
      <c r="D131" s="214" t="s">
        <v>4173</v>
      </c>
      <c r="E131" s="214" t="s">
        <v>4155</v>
      </c>
      <c r="F131" s="214" t="s">
        <v>4174</v>
      </c>
      <c r="G131" s="214" t="s">
        <v>2750</v>
      </c>
      <c r="H131" s="214" t="s">
        <v>2751</v>
      </c>
      <c r="I131" s="214" t="s">
        <v>14</v>
      </c>
      <c r="J131" s="214" t="s">
        <v>2752</v>
      </c>
      <c r="K131" s="214">
        <v>0</v>
      </c>
      <c r="L131" s="214" t="s">
        <v>4401</v>
      </c>
      <c r="M131" s="214" t="s">
        <v>11</v>
      </c>
      <c r="N131" s="214" t="s">
        <v>1766</v>
      </c>
      <c r="O131" s="214" t="s">
        <v>11</v>
      </c>
      <c r="P131" s="214" t="s">
        <v>11</v>
      </c>
      <c r="Q131" s="22" t="str">
        <f t="shared" ref="Q131:Q194" si="28">IF(D131="停读","停读",IF(D131="未进班","未进班",IF(AND(M131="",G131&lt;&gt;""),"在读"," ")))</f>
        <v>在读</v>
      </c>
      <c r="R131" s="22" t="str">
        <f>IF(Q131="在读",IF(IFERROR(FIND("一",D131),0)&gt;0,"一对一",VLOOKUP(LEFT(D131,3),班级编码!A:H,8,0)),Q131)</f>
        <v>小高部</v>
      </c>
      <c r="S131" s="22" t="str">
        <f t="shared" ref="S131:S194" si="29">+D131</f>
        <v>P2BF03G2327</v>
      </c>
      <c r="T131" s="22" t="str">
        <f t="shared" ref="T131:T194" si="30">IFERROR(LEFT(F131,FIND(",",F131)-1),F131)</f>
        <v>黎洁瑜</v>
      </c>
      <c r="U131" s="22" t="str">
        <f t="shared" ref="U131:U194" si="31">IF(Y131=Z131,X131,W131)</f>
        <v>赖情佳</v>
      </c>
      <c r="V131" s="22" t="str">
        <f t="shared" ref="V131:V194" si="32">IF(Y131=Z131,W131,X131)</f>
        <v>STA MARIA ANTONIO III BILLONES</v>
      </c>
      <c r="W131" s="22" t="str">
        <f t="shared" ref="W131:W194" si="33">IFERROR(MID(F131,FIND(",",F131)+1,FIND("@",SUBSTITUTE(F131,",","@",2))-FIND(",",F131)-1),IF(ISERROR(FIND(",",F131)),"",MID(F131,FIND(",",F131)+1,20)))</f>
        <v>STA MARIA ANTONIO III BILLONES</v>
      </c>
      <c r="X131" s="22" t="str">
        <f t="shared" ref="X131:X194" si="34">IFERROR(MID(F131,FIND("@",SUBSTITUTE(F131,",","@",2))+1,10),"")</f>
        <v>赖情佳</v>
      </c>
      <c r="Y131" s="22">
        <f t="shared" ref="Y131:Y194" si="35">LEN(W131)</f>
        <v>30</v>
      </c>
      <c r="Z131" s="22">
        <f t="shared" ref="Z131:Z194" si="36">LENB(W131)</f>
        <v>30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P2B</v>
      </c>
      <c r="AD131" s="22" t="str">
        <f>VLOOKUP(D131,'2-班级信息'!A:AI,35,0)</f>
        <v>周日下午</v>
      </c>
      <c r="AE131" s="22" t="str">
        <f>VLOOKUP(D131,'2-班级信息'!A:AL,12,0)</f>
        <v>3小时</v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小学周末白天班</v>
      </c>
    </row>
    <row r="132" spans="1:33">
      <c r="A132" s="214" t="s">
        <v>1721</v>
      </c>
      <c r="B132" s="214" t="s">
        <v>1189</v>
      </c>
      <c r="C132" s="214" t="s">
        <v>1721</v>
      </c>
      <c r="D132" s="214" t="s">
        <v>4186</v>
      </c>
      <c r="E132" s="214" t="s">
        <v>4188</v>
      </c>
      <c r="F132" s="214" t="s">
        <v>4187</v>
      </c>
      <c r="G132" s="214" t="s">
        <v>2747</v>
      </c>
      <c r="H132" s="214" t="s">
        <v>2748</v>
      </c>
      <c r="I132" s="214" t="s">
        <v>13</v>
      </c>
      <c r="J132" s="214" t="s">
        <v>2749</v>
      </c>
      <c r="K132" s="214">
        <v>0</v>
      </c>
      <c r="L132" s="214" t="s">
        <v>4402</v>
      </c>
      <c r="M132" s="214" t="s">
        <v>11</v>
      </c>
      <c r="N132" s="214" t="s">
        <v>1726</v>
      </c>
      <c r="O132" s="214" t="s">
        <v>11</v>
      </c>
      <c r="P132" s="214" t="s">
        <v>11</v>
      </c>
      <c r="Q132" s="22" t="str">
        <f t="shared" si="28"/>
        <v>在读</v>
      </c>
      <c r="R132" s="22" t="str">
        <f>IF(Q132="在读",IF(IFERROR(FIND("一",D132),0)&gt;0,"一对一",VLOOKUP(LEFT(D132,3),班级编码!A:H,8,0)),Q132)</f>
        <v>初中部</v>
      </c>
      <c r="S132" s="22" t="str">
        <f t="shared" si="29"/>
        <v>P5BBR6G5622</v>
      </c>
      <c r="T132" s="22" t="str">
        <f t="shared" si="30"/>
        <v>张佩</v>
      </c>
      <c r="U132" s="22" t="str">
        <f t="shared" si="31"/>
        <v>赖情佳</v>
      </c>
      <c r="V132" s="22" t="str">
        <f t="shared" si="32"/>
        <v>YoYO</v>
      </c>
      <c r="W132" s="22" t="str">
        <f t="shared" si="33"/>
        <v>YoYO</v>
      </c>
      <c r="X132" s="22" t="str">
        <f t="shared" si="34"/>
        <v>赖情佳</v>
      </c>
      <c r="Y132" s="22">
        <f t="shared" si="35"/>
        <v>4</v>
      </c>
      <c r="Z132" s="22">
        <f t="shared" si="36"/>
        <v>4</v>
      </c>
      <c r="AA132" s="22" t="str">
        <f t="shared" si="26"/>
        <v/>
      </c>
      <c r="AB132" s="22">
        <f>COUNTIF($G$2:G132,G132)</f>
        <v>1</v>
      </c>
      <c r="AC132" s="22" t="str">
        <f t="shared" si="37"/>
        <v>P5B</v>
      </c>
      <c r="AD132" s="22" t="str">
        <f>VLOOKUP(D132,'2-班级信息'!A:AI,35,0)</f>
        <v>周三下午</v>
      </c>
      <c r="AE132" s="22" t="str">
        <f>VLOOKUP(D132,'2-班级信息'!A:AL,12,0)</f>
        <v>3小时</v>
      </c>
      <c r="AF132" s="22" t="str">
        <f t="shared" si="27"/>
        <v>小学班</v>
      </c>
      <c r="AG132" s="22" t="str">
        <f t="shared" si="38"/>
        <v>小学平时3小时班</v>
      </c>
    </row>
    <row r="133" spans="1:33">
      <c r="A133" s="214" t="s">
        <v>1721</v>
      </c>
      <c r="B133" s="214" t="s">
        <v>452</v>
      </c>
      <c r="C133" s="214" t="s">
        <v>1721</v>
      </c>
      <c r="D133" s="214" t="s">
        <v>4158</v>
      </c>
      <c r="E133" s="214" t="s">
        <v>4132</v>
      </c>
      <c r="F133" s="214" t="s">
        <v>4076</v>
      </c>
      <c r="G133" s="214" t="s">
        <v>2709</v>
      </c>
      <c r="H133" s="214" t="s">
        <v>2710</v>
      </c>
      <c r="I133" s="214" t="s">
        <v>13</v>
      </c>
      <c r="J133" s="214" t="s">
        <v>2711</v>
      </c>
      <c r="K133" s="214">
        <v>0</v>
      </c>
      <c r="L133" s="214" t="s">
        <v>4403</v>
      </c>
      <c r="M133" s="214" t="s">
        <v>11</v>
      </c>
      <c r="N133" s="214" t="s">
        <v>1726</v>
      </c>
      <c r="O133" s="214" t="s">
        <v>11</v>
      </c>
      <c r="P133" s="214" t="s">
        <v>11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初中部</v>
      </c>
      <c r="S133" s="22" t="str">
        <f t="shared" si="29"/>
        <v>P5BBR5G5609</v>
      </c>
      <c r="T133" s="22" t="str">
        <f t="shared" si="30"/>
        <v>萧泽秀</v>
      </c>
      <c r="U133" s="22" t="str">
        <f t="shared" si="31"/>
        <v>黎洁瑜</v>
      </c>
      <c r="V133" s="22" t="str">
        <f t="shared" si="32"/>
        <v xml:space="preserve">STA MARIA </v>
      </c>
      <c r="W133" s="22" t="str">
        <f t="shared" si="33"/>
        <v>黎洁瑜</v>
      </c>
      <c r="X133" s="22" t="str">
        <f t="shared" si="34"/>
        <v xml:space="preserve">STA MARIA 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">
        <f>COUNTIF($G$2:G133,G133)</f>
        <v>1</v>
      </c>
      <c r="AC133" s="22" t="str">
        <f t="shared" si="37"/>
        <v>P5B</v>
      </c>
      <c r="AD133" s="22" t="str">
        <f>VLOOKUP(D133,'2-班级信息'!A:AI,35,0)</f>
        <v>周六上午</v>
      </c>
      <c r="AE133" s="22" t="str">
        <f>VLOOKUP(D133,'2-班级信息'!A:AL,12,0)</f>
        <v>3小时</v>
      </c>
      <c r="AF133" s="22" t="str">
        <f t="shared" si="27"/>
        <v>小学班</v>
      </c>
      <c r="AG133" s="22" t="str">
        <f t="shared" si="38"/>
        <v>小学周末白天班</v>
      </c>
    </row>
    <row r="134" spans="1:33">
      <c r="A134" s="214" t="s">
        <v>1721</v>
      </c>
      <c r="B134" s="214" t="s">
        <v>4084</v>
      </c>
      <c r="C134" s="214" t="s">
        <v>1721</v>
      </c>
      <c r="D134" s="214" t="s">
        <v>4083</v>
      </c>
      <c r="E134" s="214" t="s">
        <v>11</v>
      </c>
      <c r="F134" s="214" t="s">
        <v>4085</v>
      </c>
      <c r="G134" s="214" t="s">
        <v>2701</v>
      </c>
      <c r="H134" s="214" t="s">
        <v>2702</v>
      </c>
      <c r="I134" s="214" t="s">
        <v>13</v>
      </c>
      <c r="J134" s="214" t="s">
        <v>2703</v>
      </c>
      <c r="K134" s="214">
        <v>0</v>
      </c>
      <c r="L134" s="214" t="s">
        <v>11</v>
      </c>
      <c r="M134" s="214" t="s">
        <v>11</v>
      </c>
      <c r="N134" s="214" t="s">
        <v>1726</v>
      </c>
      <c r="O134" s="214" t="s">
        <v>11</v>
      </c>
      <c r="P134" s="214" t="s">
        <v>11</v>
      </c>
      <c r="Q134" s="22" t="str">
        <f t="shared" si="28"/>
        <v>停读</v>
      </c>
      <c r="R134" s="22" t="str">
        <f>IF(Q134="在读",IF(IFERROR(FIND("一",D134),0)&gt;0,"一对一",VLOOKUP(LEFT(D134,3),班级编码!A:H,8,0)),Q134)</f>
        <v>停读</v>
      </c>
      <c r="S134" s="22" t="str">
        <f t="shared" si="29"/>
        <v>停读</v>
      </c>
      <c r="T134" s="22" t="str">
        <f t="shared" si="30"/>
        <v>陈欢</v>
      </c>
      <c r="U134" s="22" t="str">
        <f t="shared" si="31"/>
        <v/>
      </c>
      <c r="V134" s="22" t="str">
        <f t="shared" si="32"/>
        <v/>
      </c>
      <c r="W134" s="22" t="str">
        <f t="shared" si="33"/>
        <v/>
      </c>
      <c r="X134" s="22" t="str">
        <f t="shared" si="34"/>
        <v/>
      </c>
      <c r="Y134" s="22">
        <f t="shared" si="35"/>
        <v>0</v>
      </c>
      <c r="Z134" s="22">
        <f t="shared" si="36"/>
        <v>0</v>
      </c>
      <c r="AA134" s="22" t="str">
        <f t="shared" si="26"/>
        <v/>
      </c>
      <c r="AB134" s="22">
        <f>COUNTIF($G$2:G134,G134)</f>
        <v>1</v>
      </c>
      <c r="AC134" s="22" t="str">
        <f t="shared" si="37"/>
        <v>停读</v>
      </c>
      <c r="AD134" s="22" t="str">
        <f>VLOOKUP(D134,'2-班级信息'!A:AI,35,0)</f>
        <v/>
      </c>
      <c r="AE134" s="22" t="str">
        <f>VLOOKUP(D134,'2-班级信息'!A:AL,12,0)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14" t="s">
        <v>1721</v>
      </c>
      <c r="B135" s="214" t="s">
        <v>1189</v>
      </c>
      <c r="C135" s="214" t="s">
        <v>1721</v>
      </c>
      <c r="D135" s="214" t="s">
        <v>4197</v>
      </c>
      <c r="E135" s="214" t="s">
        <v>4184</v>
      </c>
      <c r="F135" s="214" t="s">
        <v>4198</v>
      </c>
      <c r="G135" s="214" t="s">
        <v>2698</v>
      </c>
      <c r="H135" s="214" t="s">
        <v>2699</v>
      </c>
      <c r="I135" s="214" t="s">
        <v>16</v>
      </c>
      <c r="J135" s="214" t="s">
        <v>2700</v>
      </c>
      <c r="K135" s="214">
        <v>0</v>
      </c>
      <c r="L135" s="214" t="s">
        <v>4404</v>
      </c>
      <c r="M135" s="214" t="s">
        <v>11</v>
      </c>
      <c r="N135" s="214" t="s">
        <v>1726</v>
      </c>
      <c r="O135" s="214" t="s">
        <v>11</v>
      </c>
      <c r="P135" s="214" t="s">
        <v>11</v>
      </c>
      <c r="Q135" s="22" t="str">
        <f t="shared" si="28"/>
        <v>在读</v>
      </c>
      <c r="R135" s="22" t="str">
        <f>IF(Q135="在读",IF(IFERROR(FIND("一",D135),0)&gt;0,"一对一",VLOOKUP(LEFT(D135,3),班级编码!A:H,8,0)),Q135)</f>
        <v>小初部</v>
      </c>
      <c r="S135" s="22" t="str">
        <f t="shared" si="29"/>
        <v>P03F01G1231</v>
      </c>
      <c r="T135" s="22" t="str">
        <f t="shared" si="30"/>
        <v>黎洁瑜</v>
      </c>
      <c r="U135" s="22" t="str">
        <f t="shared" si="31"/>
        <v>萧泽秀</v>
      </c>
      <c r="V135" s="22" t="str">
        <f t="shared" si="32"/>
        <v>YoYO</v>
      </c>
      <c r="W135" s="22" t="str">
        <f t="shared" si="33"/>
        <v>萧泽秀</v>
      </c>
      <c r="X135" s="22" t="str">
        <f t="shared" si="34"/>
        <v>YoYO</v>
      </c>
      <c r="Y135" s="22">
        <f t="shared" si="35"/>
        <v>3</v>
      </c>
      <c r="Z135" s="22">
        <f t="shared" si="36"/>
        <v>6</v>
      </c>
      <c r="AA135" s="22" t="str">
        <f t="shared" si="26"/>
        <v/>
      </c>
      <c r="AB135" s="22">
        <f>COUNTIF($G$2:G135,G135)</f>
        <v>1</v>
      </c>
      <c r="AC135" s="22" t="str">
        <f t="shared" si="37"/>
        <v>P03</v>
      </c>
      <c r="AD135" s="22" t="str">
        <f>VLOOKUP(D135,'2-班级信息'!A:AI,35,0)</f>
        <v>周三下午</v>
      </c>
      <c r="AE135" s="22" t="str">
        <f>VLOOKUP(D135,'2-班级信息'!A:AL,12,0)</f>
        <v>3小时</v>
      </c>
      <c r="AF135" s="22" t="str">
        <f t="shared" si="27"/>
        <v>小学班</v>
      </c>
      <c r="AG135" s="22" t="str">
        <f t="shared" si="38"/>
        <v>小学平时3小时班</v>
      </c>
    </row>
    <row r="136" spans="1:33">
      <c r="A136" s="214" t="s">
        <v>1721</v>
      </c>
      <c r="B136" s="214" t="s">
        <v>1189</v>
      </c>
      <c r="C136" s="214" t="s">
        <v>1721</v>
      </c>
      <c r="D136" s="214" t="s">
        <v>4197</v>
      </c>
      <c r="E136" s="214" t="s">
        <v>4184</v>
      </c>
      <c r="F136" s="214" t="s">
        <v>4198</v>
      </c>
      <c r="G136" s="214" t="s">
        <v>2695</v>
      </c>
      <c r="H136" s="214" t="s">
        <v>2696</v>
      </c>
      <c r="I136" s="214" t="s">
        <v>16</v>
      </c>
      <c r="J136" s="214" t="s">
        <v>2697</v>
      </c>
      <c r="K136" s="214">
        <v>0</v>
      </c>
      <c r="L136" s="214" t="s">
        <v>4405</v>
      </c>
      <c r="M136" s="214" t="s">
        <v>11</v>
      </c>
      <c r="N136" s="214" t="s">
        <v>1726</v>
      </c>
      <c r="O136" s="214" t="s">
        <v>11</v>
      </c>
      <c r="P136" s="214" t="s">
        <v>11</v>
      </c>
      <c r="Q136" s="22" t="str">
        <f t="shared" si="28"/>
        <v>在读</v>
      </c>
      <c r="R136" s="22" t="str">
        <f>IF(Q136="在读",IF(IFERROR(FIND("一",D136),0)&gt;0,"一对一",VLOOKUP(LEFT(D136,3),班级编码!A:H,8,0)),Q136)</f>
        <v>小初部</v>
      </c>
      <c r="S136" s="22" t="str">
        <f t="shared" si="29"/>
        <v>P03F01G1231</v>
      </c>
      <c r="T136" s="22" t="str">
        <f t="shared" si="30"/>
        <v>黎洁瑜</v>
      </c>
      <c r="U136" s="22" t="str">
        <f t="shared" si="31"/>
        <v>萧泽秀</v>
      </c>
      <c r="V136" s="22" t="str">
        <f t="shared" si="32"/>
        <v>YoYO</v>
      </c>
      <c r="W136" s="22" t="str">
        <f t="shared" si="33"/>
        <v>萧泽秀</v>
      </c>
      <c r="X136" s="22" t="str">
        <f t="shared" si="34"/>
        <v>YoYO</v>
      </c>
      <c r="Y136" s="22">
        <f t="shared" si="35"/>
        <v>3</v>
      </c>
      <c r="Z136" s="22">
        <f t="shared" si="36"/>
        <v>6</v>
      </c>
      <c r="AA136" s="22" t="str">
        <f t="shared" si="26"/>
        <v/>
      </c>
      <c r="AB136" s="22">
        <f>COUNTIF($G$2:G136,G136)</f>
        <v>1</v>
      </c>
      <c r="AC136" s="22" t="str">
        <f t="shared" si="37"/>
        <v>P03</v>
      </c>
      <c r="AD136" s="22" t="str">
        <f>VLOOKUP(D136,'2-班级信息'!A:AI,35,0)</f>
        <v>周三下午</v>
      </c>
      <c r="AE136" s="22" t="str">
        <f>VLOOKUP(D136,'2-班级信息'!A:AL,12,0)</f>
        <v>3小时</v>
      </c>
      <c r="AF136" s="22" t="str">
        <f t="shared" si="27"/>
        <v>小学班</v>
      </c>
      <c r="AG136" s="22" t="str">
        <f t="shared" si="38"/>
        <v>小学平时3小时班</v>
      </c>
    </row>
    <row r="137" spans="1:33">
      <c r="A137" s="214" t="s">
        <v>1721</v>
      </c>
      <c r="B137" s="214" t="s">
        <v>452</v>
      </c>
      <c r="C137" s="214" t="s">
        <v>1721</v>
      </c>
      <c r="D137" s="214" t="s">
        <v>4176</v>
      </c>
      <c r="E137" s="214" t="s">
        <v>4150</v>
      </c>
      <c r="F137" s="214" t="s">
        <v>4149</v>
      </c>
      <c r="G137" s="214" t="s">
        <v>2692</v>
      </c>
      <c r="H137" s="214" t="s">
        <v>2693</v>
      </c>
      <c r="I137" s="214" t="s">
        <v>13</v>
      </c>
      <c r="J137" s="214" t="s">
        <v>2694</v>
      </c>
      <c r="K137" s="214">
        <v>0</v>
      </c>
      <c r="L137" s="214" t="s">
        <v>4406</v>
      </c>
      <c r="M137" s="214" t="s">
        <v>11</v>
      </c>
      <c r="N137" s="214" t="s">
        <v>1875</v>
      </c>
      <c r="O137" s="214" t="s">
        <v>11</v>
      </c>
      <c r="P137" s="214" t="s">
        <v>11</v>
      </c>
      <c r="Q137" s="22" t="str">
        <f t="shared" si="28"/>
        <v>在读</v>
      </c>
      <c r="R137" s="22" t="str">
        <f>IF(Q137="在读",IF(IFERROR(FIND("一",D137),0)&gt;0,"一对一",VLOOKUP(LEFT(D137,3),班级编码!A:H,8,0)),Q137)</f>
        <v>初中部</v>
      </c>
      <c r="S137" s="22" t="str">
        <f t="shared" si="29"/>
        <v>P5BBR6G5616</v>
      </c>
      <c r="T137" s="22" t="str">
        <f t="shared" si="30"/>
        <v>张佩</v>
      </c>
      <c r="U137" s="22" t="str">
        <f t="shared" si="31"/>
        <v>覃爱怡</v>
      </c>
      <c r="V137" s="22" t="str">
        <f t="shared" si="32"/>
        <v xml:space="preserve">STA MARIA </v>
      </c>
      <c r="W137" s="22" t="str">
        <f t="shared" si="33"/>
        <v>覃爱怡</v>
      </c>
      <c r="X137" s="22" t="str">
        <f t="shared" si="34"/>
        <v xml:space="preserve">STA MARIA </v>
      </c>
      <c r="Y137" s="22">
        <f t="shared" si="35"/>
        <v>3</v>
      </c>
      <c r="Z137" s="22">
        <f t="shared" si="36"/>
        <v>6</v>
      </c>
      <c r="AA137" s="22" t="str">
        <f t="shared" si="26"/>
        <v/>
      </c>
      <c r="AB137" s="22">
        <f>COUNTIF($G$2:G137,G137)</f>
        <v>1</v>
      </c>
      <c r="AC137" s="22" t="str">
        <f t="shared" si="37"/>
        <v>P5B</v>
      </c>
      <c r="AD137" s="22" t="str">
        <f>VLOOKUP(D137,'2-班级信息'!A:AI,35,0)</f>
        <v>周日上午</v>
      </c>
      <c r="AE137" s="22" t="str">
        <f>VLOOKUP(D137,'2-班级信息'!A:AL,12,0)</f>
        <v>3小时</v>
      </c>
      <c r="AF137" s="22" t="str">
        <f t="shared" si="27"/>
        <v>小学班</v>
      </c>
      <c r="AG137" s="22" t="str">
        <f t="shared" si="38"/>
        <v>小学周末白天班</v>
      </c>
    </row>
    <row r="138" spans="1:33">
      <c r="A138" s="214" t="s">
        <v>1721</v>
      </c>
      <c r="B138" s="214" t="s">
        <v>452</v>
      </c>
      <c r="C138" s="214" t="s">
        <v>1721</v>
      </c>
      <c r="D138" s="214" t="s">
        <v>4156</v>
      </c>
      <c r="E138" s="214" t="s">
        <v>4132</v>
      </c>
      <c r="F138" s="214" t="s">
        <v>4157</v>
      </c>
      <c r="G138" s="214" t="s">
        <v>2673</v>
      </c>
      <c r="H138" s="214" t="s">
        <v>2674</v>
      </c>
      <c r="I138" s="214" t="s">
        <v>15</v>
      </c>
      <c r="J138" s="214" t="s">
        <v>2675</v>
      </c>
      <c r="K138" s="214">
        <v>0</v>
      </c>
      <c r="L138" s="214" t="s">
        <v>4407</v>
      </c>
      <c r="M138" s="214" t="s">
        <v>11</v>
      </c>
      <c r="N138" s="214" t="s">
        <v>1778</v>
      </c>
      <c r="O138" s="214" t="s">
        <v>11</v>
      </c>
      <c r="P138" s="214" t="s">
        <v>11</v>
      </c>
      <c r="Q138" s="22" t="str">
        <f t="shared" si="28"/>
        <v>在读</v>
      </c>
      <c r="R138" s="22" t="str">
        <f>IF(Q138="在读",IF(IFERROR(FIND("一",D138),0)&gt;0,"一对一",VLOOKUP(LEFT(D138,3),班级编码!A:H,8,0)),Q138)</f>
        <v>初中部</v>
      </c>
      <c r="S138" s="22" t="str">
        <f t="shared" si="29"/>
        <v>J1BSR4G6712</v>
      </c>
      <c r="T138" s="22" t="str">
        <f t="shared" si="30"/>
        <v>张佩</v>
      </c>
      <c r="U138" s="22" t="str">
        <f t="shared" si="31"/>
        <v>黎洁瑜</v>
      </c>
      <c r="V138" s="22" t="str">
        <f t="shared" si="32"/>
        <v>STA MARIA ANTONIO III BILLONES</v>
      </c>
      <c r="W138" s="22" t="str">
        <f t="shared" si="33"/>
        <v>STA MARIA ANTONIO III BILLONES</v>
      </c>
      <c r="X138" s="22" t="str">
        <f t="shared" si="34"/>
        <v>黎洁瑜</v>
      </c>
      <c r="Y138" s="22">
        <f t="shared" si="35"/>
        <v>30</v>
      </c>
      <c r="Z138" s="22">
        <f t="shared" si="36"/>
        <v>30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J1B</v>
      </c>
      <c r="AD138" s="22" t="str">
        <f>VLOOKUP(D138,'2-班级信息'!A:AI,35,0)</f>
        <v>周六上午</v>
      </c>
      <c r="AE138" s="22" t="str">
        <f>VLOOKUP(D138,'2-班级信息'!A:AL,12,0)</f>
        <v>3小时</v>
      </c>
      <c r="AF138" s="22" t="str">
        <f t="shared" si="27"/>
        <v>小学班</v>
      </c>
      <c r="AG138" s="22" t="str">
        <f t="shared" si="38"/>
        <v>小学周末白天班</v>
      </c>
    </row>
    <row r="139" spans="1:33">
      <c r="A139" s="214" t="s">
        <v>1721</v>
      </c>
      <c r="B139" s="214" t="s">
        <v>452</v>
      </c>
      <c r="C139" s="214" t="s">
        <v>1721</v>
      </c>
      <c r="D139" s="214" t="s">
        <v>4175</v>
      </c>
      <c r="E139" s="214" t="s">
        <v>4150</v>
      </c>
      <c r="F139" s="214" t="s">
        <v>4152</v>
      </c>
      <c r="G139" s="214" t="s">
        <v>2663</v>
      </c>
      <c r="H139" s="214" t="s">
        <v>2664</v>
      </c>
      <c r="I139" s="214" t="s">
        <v>14</v>
      </c>
      <c r="J139" s="214" t="s">
        <v>2665</v>
      </c>
      <c r="K139" s="214">
        <v>0</v>
      </c>
      <c r="L139" s="214" t="s">
        <v>4408</v>
      </c>
      <c r="M139" s="214" t="s">
        <v>11</v>
      </c>
      <c r="N139" s="214" t="s">
        <v>1766</v>
      </c>
      <c r="O139" s="214" t="s">
        <v>11</v>
      </c>
      <c r="P139" s="214" t="s">
        <v>11</v>
      </c>
      <c r="Q139" s="22" t="str">
        <f t="shared" si="28"/>
        <v>在读</v>
      </c>
      <c r="R139" s="22" t="str">
        <f>IF(Q139="在读",IF(IFERROR(FIND("一",D139),0)&gt;0,"一对一",VLOOKUP(LEFT(D139,3),班级编码!A:H,8,0)),Q139)</f>
        <v>小高部</v>
      </c>
      <c r="S139" s="22" t="str">
        <f t="shared" si="29"/>
        <v>P3BF06G3413</v>
      </c>
      <c r="T139" s="22" t="str">
        <f t="shared" si="30"/>
        <v>萧泽秀</v>
      </c>
      <c r="U139" s="22" t="str">
        <f t="shared" si="31"/>
        <v>赖情佳</v>
      </c>
      <c r="V139" s="22" t="str">
        <f t="shared" si="32"/>
        <v xml:space="preserve">STA MARIA </v>
      </c>
      <c r="W139" s="22" t="str">
        <f t="shared" si="33"/>
        <v>赖情佳</v>
      </c>
      <c r="X139" s="22" t="str">
        <f t="shared" si="34"/>
        <v xml:space="preserve">STA MARIA </v>
      </c>
      <c r="Y139" s="22">
        <f t="shared" si="35"/>
        <v>3</v>
      </c>
      <c r="Z139" s="22">
        <f t="shared" si="36"/>
        <v>6</v>
      </c>
      <c r="AA139" s="22" t="str">
        <f t="shared" si="26"/>
        <v/>
      </c>
      <c r="AB139" s="22">
        <f>COUNTIF($G$2:G139,G139)</f>
        <v>1</v>
      </c>
      <c r="AC139" s="22" t="str">
        <f t="shared" si="37"/>
        <v>P3B</v>
      </c>
      <c r="AD139" s="22" t="str">
        <f>VLOOKUP(D139,'2-班级信息'!A:AI,35,0)</f>
        <v>周日上午</v>
      </c>
      <c r="AE139" s="22" t="str">
        <f>VLOOKUP(D139,'2-班级信息'!A:AL,12,0)</f>
        <v>3小时</v>
      </c>
      <c r="AF139" s="22" t="str">
        <f t="shared" si="27"/>
        <v>小学班</v>
      </c>
      <c r="AG139" s="22" t="str">
        <f t="shared" si="38"/>
        <v>小学周末白天班</v>
      </c>
    </row>
    <row r="140" spans="1:33">
      <c r="A140" s="214" t="s">
        <v>1721</v>
      </c>
      <c r="B140" s="214" t="s">
        <v>452</v>
      </c>
      <c r="C140" s="214" t="s">
        <v>1721</v>
      </c>
      <c r="D140" s="214" t="s">
        <v>4176</v>
      </c>
      <c r="E140" s="214" t="s">
        <v>4150</v>
      </c>
      <c r="F140" s="214" t="s">
        <v>4149</v>
      </c>
      <c r="G140" s="214" t="s">
        <v>2660</v>
      </c>
      <c r="H140" s="214" t="s">
        <v>2661</v>
      </c>
      <c r="I140" s="214" t="s">
        <v>13</v>
      </c>
      <c r="J140" s="214" t="s">
        <v>2662</v>
      </c>
      <c r="K140" s="214">
        <v>0</v>
      </c>
      <c r="L140" s="214" t="s">
        <v>4409</v>
      </c>
      <c r="M140" s="214" t="s">
        <v>11</v>
      </c>
      <c r="N140" s="214" t="s">
        <v>1726</v>
      </c>
      <c r="O140" s="214" t="s">
        <v>11</v>
      </c>
      <c r="P140" s="214" t="s">
        <v>11</v>
      </c>
      <c r="Q140" s="22" t="str">
        <f t="shared" si="28"/>
        <v>在读</v>
      </c>
      <c r="R140" s="22" t="str">
        <f>IF(Q140="在读",IF(IFERROR(FIND("一",D140),0)&gt;0,"一对一",VLOOKUP(LEFT(D140,3),班级编码!A:H,8,0)),Q140)</f>
        <v>初中部</v>
      </c>
      <c r="S140" s="22" t="str">
        <f t="shared" si="29"/>
        <v>P5BBR6G5616</v>
      </c>
      <c r="T140" s="22" t="str">
        <f t="shared" si="30"/>
        <v>张佩</v>
      </c>
      <c r="U140" s="22" t="str">
        <f t="shared" si="31"/>
        <v>覃爱怡</v>
      </c>
      <c r="V140" s="22" t="str">
        <f t="shared" si="32"/>
        <v xml:space="preserve">STA MARIA </v>
      </c>
      <c r="W140" s="22" t="str">
        <f t="shared" si="33"/>
        <v>覃爱怡</v>
      </c>
      <c r="X140" s="22" t="str">
        <f t="shared" si="34"/>
        <v xml:space="preserve">STA MARIA </v>
      </c>
      <c r="Y140" s="22">
        <f t="shared" si="35"/>
        <v>3</v>
      </c>
      <c r="Z140" s="22">
        <f t="shared" si="36"/>
        <v>6</v>
      </c>
      <c r="AA140" s="22" t="str">
        <f t="shared" si="26"/>
        <v/>
      </c>
      <c r="AB140" s="22">
        <f>COUNTIF($G$2:G140,G140)</f>
        <v>1</v>
      </c>
      <c r="AC140" s="22" t="str">
        <f t="shared" si="37"/>
        <v>P5B</v>
      </c>
      <c r="AD140" s="22" t="str">
        <f>VLOOKUP(D140,'2-班级信息'!A:AI,35,0)</f>
        <v>周日上午</v>
      </c>
      <c r="AE140" s="22" t="str">
        <f>VLOOKUP(D140,'2-班级信息'!A:AL,12,0)</f>
        <v>3小时</v>
      </c>
      <c r="AF140" s="22" t="str">
        <f t="shared" si="27"/>
        <v>小学班</v>
      </c>
      <c r="AG140" s="22" t="str">
        <f t="shared" si="38"/>
        <v>小学周末白天班</v>
      </c>
    </row>
    <row r="141" spans="1:33">
      <c r="A141" s="214" t="s">
        <v>1721</v>
      </c>
      <c r="B141" s="214" t="s">
        <v>452</v>
      </c>
      <c r="C141" s="214" t="s">
        <v>1721</v>
      </c>
      <c r="D141" s="214" t="s">
        <v>5338</v>
      </c>
      <c r="E141" s="214" t="s">
        <v>4073</v>
      </c>
      <c r="F141" s="214" t="s">
        <v>5339</v>
      </c>
      <c r="G141" s="214" t="s">
        <v>2636</v>
      </c>
      <c r="H141" s="214" t="s">
        <v>2637</v>
      </c>
      <c r="I141" s="214" t="s">
        <v>12</v>
      </c>
      <c r="J141" s="214" t="s">
        <v>2635</v>
      </c>
      <c r="K141" s="214">
        <v>0</v>
      </c>
      <c r="L141" s="214" t="s">
        <v>4410</v>
      </c>
      <c r="M141" s="214" t="s">
        <v>11</v>
      </c>
      <c r="N141" s="214" t="s">
        <v>2638</v>
      </c>
      <c r="O141" s="214" t="s">
        <v>11</v>
      </c>
      <c r="P141" s="214" t="s">
        <v>11</v>
      </c>
      <c r="Q141" s="22" t="str">
        <f t="shared" si="28"/>
        <v>在读</v>
      </c>
      <c r="R141" s="22" t="str">
        <f>IF(Q141="在读",IF(IFERROR(FIND("一",D141),0)&gt;0,"一对一",VLOOKUP(LEFT(D141,3),班级编码!A:H,8,0)),Q141)</f>
        <v>初中部</v>
      </c>
      <c r="S141" s="22" t="str">
        <f t="shared" si="29"/>
        <v>P5BBR5G5618</v>
      </c>
      <c r="T141" s="22" t="str">
        <f t="shared" si="30"/>
        <v>易青梅</v>
      </c>
      <c r="U141" s="22" t="str">
        <f t="shared" si="31"/>
        <v>张佩</v>
      </c>
      <c r="V141" s="22" t="str">
        <f t="shared" si="32"/>
        <v>Anna Khimo</v>
      </c>
      <c r="W141" s="22" t="str">
        <f t="shared" si="33"/>
        <v>张佩</v>
      </c>
      <c r="X141" s="22" t="str">
        <f t="shared" si="34"/>
        <v>Anna Khimo</v>
      </c>
      <c r="Y141" s="22">
        <f t="shared" si="35"/>
        <v>2</v>
      </c>
      <c r="Z141" s="22">
        <f t="shared" si="36"/>
        <v>4</v>
      </c>
      <c r="AA141" s="22" t="str">
        <f t="shared" si="26"/>
        <v/>
      </c>
      <c r="AB141" s="22">
        <f>COUNTIF($G$2:G141,G141)</f>
        <v>1</v>
      </c>
      <c r="AC141" s="22" t="str">
        <f t="shared" si="37"/>
        <v>P5B</v>
      </c>
      <c r="AD141" s="22" t="str">
        <f>VLOOKUP(D141,'2-班级信息'!A:AI,35,0)</f>
        <v>周六下午</v>
      </c>
      <c r="AE141" s="22" t="str">
        <f>VLOOKUP(D141,'2-班级信息'!A:AL,12,0)</f>
        <v>3小时</v>
      </c>
      <c r="AF141" s="22" t="str">
        <f t="shared" si="27"/>
        <v>小学班</v>
      </c>
      <c r="AG141" s="22" t="str">
        <f t="shared" si="38"/>
        <v>小学周末白天班</v>
      </c>
    </row>
    <row r="142" spans="1:33">
      <c r="A142" s="214" t="s">
        <v>1721</v>
      </c>
      <c r="B142" s="214" t="s">
        <v>452</v>
      </c>
      <c r="C142" s="214" t="s">
        <v>1721</v>
      </c>
      <c r="D142" s="214" t="s">
        <v>5336</v>
      </c>
      <c r="E142" s="214" t="s">
        <v>4073</v>
      </c>
      <c r="F142" s="214" t="s">
        <v>4076</v>
      </c>
      <c r="G142" s="214" t="s">
        <v>2633</v>
      </c>
      <c r="H142" s="214" t="s">
        <v>2634</v>
      </c>
      <c r="I142" s="214" t="s">
        <v>17</v>
      </c>
      <c r="J142" s="214" t="s">
        <v>2635</v>
      </c>
      <c r="K142" s="214">
        <v>0</v>
      </c>
      <c r="L142" s="214" t="s">
        <v>4411</v>
      </c>
      <c r="M142" s="214" t="s">
        <v>11</v>
      </c>
      <c r="N142" s="214" t="s">
        <v>1786</v>
      </c>
      <c r="O142" s="214" t="s">
        <v>11</v>
      </c>
      <c r="P142" s="214" t="s">
        <v>11</v>
      </c>
      <c r="Q142" s="22" t="str">
        <f t="shared" si="28"/>
        <v>在读</v>
      </c>
      <c r="R142" s="22" t="str">
        <f>IF(Q142="在读",IF(IFERROR(FIND("一",D142),0)&gt;0,"一对一",VLOOKUP(LEFT(D142,3),班级编码!A:H,8,0)),Q142)</f>
        <v>初中部</v>
      </c>
      <c r="S142" s="22" t="str">
        <f t="shared" si="29"/>
        <v>J3BSR9G8906</v>
      </c>
      <c r="T142" s="22" t="str">
        <f t="shared" si="30"/>
        <v>萧泽秀</v>
      </c>
      <c r="U142" s="22" t="str">
        <f t="shared" si="31"/>
        <v>黎洁瑜</v>
      </c>
      <c r="V142" s="22" t="str">
        <f t="shared" si="32"/>
        <v xml:space="preserve">STA MARIA </v>
      </c>
      <c r="W142" s="22" t="str">
        <f t="shared" si="33"/>
        <v>黎洁瑜</v>
      </c>
      <c r="X142" s="22" t="str">
        <f t="shared" si="34"/>
        <v xml:space="preserve">STA MARIA </v>
      </c>
      <c r="Y142" s="22">
        <f t="shared" si="35"/>
        <v>3</v>
      </c>
      <c r="Z142" s="22">
        <f t="shared" si="36"/>
        <v>6</v>
      </c>
      <c r="AA142" s="22" t="str">
        <f t="shared" si="26"/>
        <v/>
      </c>
      <c r="AB142" s="22">
        <f>COUNTIF($G$2:G142,G142)</f>
        <v>1</v>
      </c>
      <c r="AC142" s="22" t="str">
        <f t="shared" si="37"/>
        <v>J3B</v>
      </c>
      <c r="AD142" s="22" t="str">
        <f>VLOOKUP(D142,'2-班级信息'!A:AI,35,0)</f>
        <v>周六下午</v>
      </c>
      <c r="AE142" s="22" t="str">
        <f>VLOOKUP(D142,'2-班级信息'!A:AL,12,0)</f>
        <v>3小时</v>
      </c>
      <c r="AF142" s="22" t="str">
        <f t="shared" si="27"/>
        <v>中学班</v>
      </c>
      <c r="AG142" s="22" t="str">
        <f t="shared" si="38"/>
        <v>中学班</v>
      </c>
    </row>
    <row r="143" spans="1:33">
      <c r="A143" s="214" t="s">
        <v>1721</v>
      </c>
      <c r="B143" s="214" t="s">
        <v>4084</v>
      </c>
      <c r="C143" s="214" t="s">
        <v>1721</v>
      </c>
      <c r="D143" s="214" t="s">
        <v>4083</v>
      </c>
      <c r="E143" s="214" t="s">
        <v>11</v>
      </c>
      <c r="F143" s="214" t="s">
        <v>4085</v>
      </c>
      <c r="G143" s="214" t="s">
        <v>2629</v>
      </c>
      <c r="H143" s="214" t="s">
        <v>2630</v>
      </c>
      <c r="I143" s="214" t="s">
        <v>15</v>
      </c>
      <c r="J143" s="214" t="s">
        <v>2631</v>
      </c>
      <c r="K143" s="214">
        <v>0</v>
      </c>
      <c r="L143" s="214" t="s">
        <v>4412</v>
      </c>
      <c r="M143" s="214" t="s">
        <v>11</v>
      </c>
      <c r="N143" s="214" t="s">
        <v>1875</v>
      </c>
      <c r="O143" s="214" t="s">
        <v>11</v>
      </c>
      <c r="P143" s="214" t="s">
        <v>11</v>
      </c>
      <c r="Q143" s="22" t="str">
        <f t="shared" si="28"/>
        <v>停读</v>
      </c>
      <c r="R143" s="22" t="str">
        <f>IF(Q143="在读",IF(IFERROR(FIND("一",D143),0)&gt;0,"一对一",VLOOKUP(LEFT(D143,3),班级编码!A:H,8,0)),Q143)</f>
        <v>停读</v>
      </c>
      <c r="S143" s="22" t="str">
        <f t="shared" si="29"/>
        <v>停读</v>
      </c>
      <c r="T143" s="22" t="str">
        <f t="shared" si="30"/>
        <v>陈欢</v>
      </c>
      <c r="U143" s="22" t="str">
        <f t="shared" si="31"/>
        <v/>
      </c>
      <c r="V143" s="22" t="str">
        <f t="shared" si="32"/>
        <v/>
      </c>
      <c r="W143" s="22" t="str">
        <f t="shared" si="33"/>
        <v/>
      </c>
      <c r="X143" s="22" t="str">
        <f t="shared" si="34"/>
        <v/>
      </c>
      <c r="Y143" s="22">
        <f t="shared" si="35"/>
        <v>0</v>
      </c>
      <c r="Z143" s="22">
        <f t="shared" si="36"/>
        <v>0</v>
      </c>
      <c r="AA143" s="22" t="str">
        <f t="shared" si="26"/>
        <v/>
      </c>
      <c r="AB143" s="22">
        <f>COUNTIF($G$2:G143,G143)</f>
        <v>1</v>
      </c>
      <c r="AC143" s="22" t="str">
        <f t="shared" si="37"/>
        <v>停读</v>
      </c>
      <c r="AD143" s="22" t="str">
        <f>VLOOKUP(D143,'2-班级信息'!A:AI,35,0)</f>
        <v/>
      </c>
      <c r="AE143" s="22" t="str">
        <f>VLOOKUP(D143,'2-班级信息'!A:AL,12,0)</f>
        <v/>
      </c>
      <c r="AF143" s="22" t="str">
        <f t="shared" si="27"/>
        <v>小学班</v>
      </c>
      <c r="AG143" s="22" t="str">
        <f t="shared" si="38"/>
        <v>小学平时班</v>
      </c>
    </row>
    <row r="144" spans="1:33">
      <c r="A144" s="214" t="s">
        <v>1721</v>
      </c>
      <c r="B144" s="214" t="s">
        <v>452</v>
      </c>
      <c r="C144" s="214" t="s">
        <v>1721</v>
      </c>
      <c r="D144" s="214" t="s">
        <v>4173</v>
      </c>
      <c r="E144" s="214" t="s">
        <v>4155</v>
      </c>
      <c r="F144" s="214" t="s">
        <v>4174</v>
      </c>
      <c r="G144" s="214" t="s">
        <v>2626</v>
      </c>
      <c r="H144" s="214" t="s">
        <v>2627</v>
      </c>
      <c r="I144" s="214" t="s">
        <v>14</v>
      </c>
      <c r="J144" s="214" t="s">
        <v>2628</v>
      </c>
      <c r="K144" s="214">
        <v>0</v>
      </c>
      <c r="L144" s="214" t="s">
        <v>4413</v>
      </c>
      <c r="M144" s="214" t="s">
        <v>11</v>
      </c>
      <c r="N144" s="214" t="s">
        <v>1766</v>
      </c>
      <c r="O144" s="214" t="s">
        <v>11</v>
      </c>
      <c r="P144" s="214" t="s">
        <v>11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小高部</v>
      </c>
      <c r="S144" s="22" t="str">
        <f t="shared" si="29"/>
        <v>P2BF03G2327</v>
      </c>
      <c r="T144" s="22" t="str">
        <f t="shared" si="30"/>
        <v>黎洁瑜</v>
      </c>
      <c r="U144" s="22" t="str">
        <f t="shared" si="31"/>
        <v>赖情佳</v>
      </c>
      <c r="V144" s="22" t="str">
        <f t="shared" si="32"/>
        <v>STA MARIA ANTONIO III BILLONES</v>
      </c>
      <c r="W144" s="22" t="str">
        <f t="shared" si="33"/>
        <v>STA MARIA ANTONIO III BILLONES</v>
      </c>
      <c r="X144" s="22" t="str">
        <f t="shared" si="34"/>
        <v>赖情佳</v>
      </c>
      <c r="Y144" s="22">
        <f t="shared" si="35"/>
        <v>30</v>
      </c>
      <c r="Z144" s="22">
        <f t="shared" si="36"/>
        <v>30</v>
      </c>
      <c r="AA144" s="22" t="str">
        <f t="shared" si="26"/>
        <v/>
      </c>
      <c r="AB144" s="22">
        <f>COUNTIF($G$2:G144,G144)</f>
        <v>1</v>
      </c>
      <c r="AC144" s="22" t="str">
        <f t="shared" si="37"/>
        <v>P2B</v>
      </c>
      <c r="AD144" s="22" t="str">
        <f>VLOOKUP(D144,'2-班级信息'!A:AI,35,0)</f>
        <v>周日下午</v>
      </c>
      <c r="AE144" s="22" t="str">
        <f>VLOOKUP(D144,'2-班级信息'!A:AL,12,0)</f>
        <v>3小时</v>
      </c>
      <c r="AF144" s="22" t="str">
        <f t="shared" si="27"/>
        <v>小学班</v>
      </c>
      <c r="AG144" s="22" t="str">
        <f t="shared" si="38"/>
        <v>小学周末白天班</v>
      </c>
    </row>
    <row r="145" spans="1:33">
      <c r="A145" s="214" t="s">
        <v>1721</v>
      </c>
      <c r="B145" s="214" t="s">
        <v>452</v>
      </c>
      <c r="C145" s="214" t="s">
        <v>1721</v>
      </c>
      <c r="D145" s="214" t="s">
        <v>4176</v>
      </c>
      <c r="E145" s="214" t="s">
        <v>4150</v>
      </c>
      <c r="F145" s="214" t="s">
        <v>4149</v>
      </c>
      <c r="G145" s="214" t="s">
        <v>2623</v>
      </c>
      <c r="H145" s="214" t="s">
        <v>2624</v>
      </c>
      <c r="I145" s="214" t="s">
        <v>13</v>
      </c>
      <c r="J145" s="214" t="s">
        <v>2625</v>
      </c>
      <c r="K145" s="214">
        <v>0</v>
      </c>
      <c r="L145" s="214" t="s">
        <v>4414</v>
      </c>
      <c r="M145" s="214" t="s">
        <v>11</v>
      </c>
      <c r="N145" s="214" t="s">
        <v>2336</v>
      </c>
      <c r="O145" s="214" t="s">
        <v>11</v>
      </c>
      <c r="P145" s="214" t="s">
        <v>11</v>
      </c>
      <c r="Q145" s="22" t="str">
        <f t="shared" si="28"/>
        <v>在读</v>
      </c>
      <c r="R145" s="22" t="str">
        <f>IF(Q145="在读",IF(IFERROR(FIND("一",D145),0)&gt;0,"一对一",VLOOKUP(LEFT(D145,3),班级编码!A:H,8,0)),Q145)</f>
        <v>初中部</v>
      </c>
      <c r="S145" s="22" t="str">
        <f t="shared" si="29"/>
        <v>P5BBR6G5616</v>
      </c>
      <c r="T145" s="22" t="str">
        <f t="shared" si="30"/>
        <v>张佩</v>
      </c>
      <c r="U145" s="22" t="str">
        <f t="shared" si="31"/>
        <v>覃爱怡</v>
      </c>
      <c r="V145" s="22" t="str">
        <f t="shared" si="32"/>
        <v xml:space="preserve">STA MARIA </v>
      </c>
      <c r="W145" s="22" t="str">
        <f t="shared" si="33"/>
        <v>覃爱怡</v>
      </c>
      <c r="X145" s="22" t="str">
        <f t="shared" si="34"/>
        <v xml:space="preserve">STA MARIA </v>
      </c>
      <c r="Y145" s="22">
        <f t="shared" si="35"/>
        <v>3</v>
      </c>
      <c r="Z145" s="22">
        <f t="shared" si="36"/>
        <v>6</v>
      </c>
      <c r="AA145" s="22" t="str">
        <f t="shared" si="26"/>
        <v/>
      </c>
      <c r="AB145" s="22">
        <f>COUNTIF($G$2:G145,G145)</f>
        <v>1</v>
      </c>
      <c r="AC145" s="22" t="str">
        <f t="shared" si="37"/>
        <v>P5B</v>
      </c>
      <c r="AD145" s="22" t="str">
        <f>VLOOKUP(D145,'2-班级信息'!A:AI,35,0)</f>
        <v>周日上午</v>
      </c>
      <c r="AE145" s="22" t="str">
        <f>VLOOKUP(D145,'2-班级信息'!A:AL,12,0)</f>
        <v>3小时</v>
      </c>
      <c r="AF145" s="22" t="str">
        <f t="shared" si="27"/>
        <v>小学班</v>
      </c>
      <c r="AG145" s="22" t="str">
        <f t="shared" si="38"/>
        <v>小学周末白天班</v>
      </c>
    </row>
    <row r="146" spans="1:33">
      <c r="A146" s="214" t="s">
        <v>1721</v>
      </c>
      <c r="B146" s="214" t="s">
        <v>4084</v>
      </c>
      <c r="C146" s="214" t="s">
        <v>1721</v>
      </c>
      <c r="D146" s="214" t="s">
        <v>4083</v>
      </c>
      <c r="E146" s="214" t="s">
        <v>11</v>
      </c>
      <c r="F146" s="214" t="s">
        <v>4085</v>
      </c>
      <c r="G146" s="214" t="s">
        <v>2610</v>
      </c>
      <c r="H146" s="214" t="s">
        <v>2611</v>
      </c>
      <c r="I146" s="214" t="s">
        <v>18</v>
      </c>
      <c r="J146" s="214" t="s">
        <v>2612</v>
      </c>
      <c r="K146" s="214">
        <v>0</v>
      </c>
      <c r="L146" s="214" t="s">
        <v>11</v>
      </c>
      <c r="M146" s="214" t="s">
        <v>11</v>
      </c>
      <c r="N146" s="214" t="s">
        <v>1786</v>
      </c>
      <c r="O146" s="214" t="s">
        <v>11</v>
      </c>
      <c r="P146" s="214" t="s">
        <v>11</v>
      </c>
      <c r="Q146" s="22" t="str">
        <f t="shared" si="28"/>
        <v>停读</v>
      </c>
      <c r="R146" s="22" t="str">
        <f>IF(Q146="在读",IF(IFERROR(FIND("一",D146),0)&gt;0,"一对一",VLOOKUP(LEFT(D146,3),班级编码!A:H,8,0)),Q146)</f>
        <v>停读</v>
      </c>
      <c r="S146" s="22" t="str">
        <f t="shared" si="29"/>
        <v>停读</v>
      </c>
      <c r="T146" s="22" t="str">
        <f t="shared" si="30"/>
        <v>陈欢</v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停读</v>
      </c>
      <c r="AD146" s="22" t="str">
        <f>VLOOKUP(D146,'2-班级信息'!A:AI,35,0)</f>
        <v/>
      </c>
      <c r="AE146" s="22" t="str">
        <f>VLOOKUP(D146,'2-班级信息'!A:AL,12,0)</f>
        <v/>
      </c>
      <c r="AF146" s="22" t="str">
        <f t="shared" si="27"/>
        <v>中学班</v>
      </c>
      <c r="AG146" s="22" t="str">
        <f t="shared" si="38"/>
        <v>中学班</v>
      </c>
    </row>
    <row r="147" spans="1:33">
      <c r="A147" s="214" t="s">
        <v>1721</v>
      </c>
      <c r="B147" s="214" t="s">
        <v>452</v>
      </c>
      <c r="C147" s="214" t="s">
        <v>1721</v>
      </c>
      <c r="D147" s="214" t="s">
        <v>4148</v>
      </c>
      <c r="E147" s="214" t="s">
        <v>4150</v>
      </c>
      <c r="F147" s="214" t="s">
        <v>4149</v>
      </c>
      <c r="G147" s="214" t="s">
        <v>2601</v>
      </c>
      <c r="H147" s="214" t="s">
        <v>2602</v>
      </c>
      <c r="I147" s="214" t="s">
        <v>15</v>
      </c>
      <c r="J147" s="214" t="s">
        <v>2603</v>
      </c>
      <c r="K147" s="214">
        <v>0</v>
      </c>
      <c r="L147" s="214" t="s">
        <v>4415</v>
      </c>
      <c r="M147" s="214" t="s">
        <v>11</v>
      </c>
      <c r="N147" s="214" t="s">
        <v>1726</v>
      </c>
      <c r="O147" s="214" t="s">
        <v>11</v>
      </c>
      <c r="P147" s="214" t="s">
        <v>11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初中部</v>
      </c>
      <c r="S147" s="22" t="str">
        <f t="shared" si="29"/>
        <v>J1BSR4G6711</v>
      </c>
      <c r="T147" s="22" t="str">
        <f t="shared" si="30"/>
        <v>张佩</v>
      </c>
      <c r="U147" s="22" t="str">
        <f t="shared" si="31"/>
        <v>覃爱怡</v>
      </c>
      <c r="V147" s="22" t="str">
        <f t="shared" si="32"/>
        <v xml:space="preserve">STA MARIA </v>
      </c>
      <c r="W147" s="22" t="str">
        <f t="shared" si="33"/>
        <v>覃爱怡</v>
      </c>
      <c r="X147" s="22" t="str">
        <f t="shared" si="34"/>
        <v xml:space="preserve">STA MARIA </v>
      </c>
      <c r="Y147" s="22">
        <f t="shared" si="35"/>
        <v>3</v>
      </c>
      <c r="Z147" s="22">
        <f t="shared" si="36"/>
        <v>6</v>
      </c>
      <c r="AA147" s="22" t="str">
        <f t="shared" si="26"/>
        <v/>
      </c>
      <c r="AB147" s="22">
        <f>COUNTIF($G$2:G147,G147)</f>
        <v>1</v>
      </c>
      <c r="AC147" s="22" t="str">
        <f t="shared" si="37"/>
        <v>J1B</v>
      </c>
      <c r="AD147" s="22" t="str">
        <f>VLOOKUP(D147,'2-班级信息'!A:AI,35,0)</f>
        <v>周日上午</v>
      </c>
      <c r="AE147" s="22" t="str">
        <f>VLOOKUP(D147,'2-班级信息'!A:AL,12,0)</f>
        <v>3小时</v>
      </c>
      <c r="AF147" s="22" t="str">
        <f t="shared" si="27"/>
        <v>小学班</v>
      </c>
      <c r="AG147" s="22" t="str">
        <f t="shared" si="38"/>
        <v>小学周末白天班</v>
      </c>
    </row>
    <row r="148" spans="1:33">
      <c r="A148" s="214" t="s">
        <v>1721</v>
      </c>
      <c r="B148" s="214" t="s">
        <v>452</v>
      </c>
      <c r="C148" s="214" t="s">
        <v>1721</v>
      </c>
      <c r="D148" s="214" t="s">
        <v>4172</v>
      </c>
      <c r="E148" s="214" t="s">
        <v>4155</v>
      </c>
      <c r="F148" s="214" t="s">
        <v>4157</v>
      </c>
      <c r="G148" s="214" t="s">
        <v>2588</v>
      </c>
      <c r="H148" s="214" t="s">
        <v>2589</v>
      </c>
      <c r="I148" s="214" t="s">
        <v>15</v>
      </c>
      <c r="J148" s="214" t="s">
        <v>2590</v>
      </c>
      <c r="K148" s="214">
        <v>0</v>
      </c>
      <c r="L148" s="214" t="s">
        <v>4416</v>
      </c>
      <c r="M148" s="214" t="s">
        <v>11</v>
      </c>
      <c r="N148" s="214" t="s">
        <v>2591</v>
      </c>
      <c r="O148" s="214" t="s">
        <v>11</v>
      </c>
      <c r="P148" s="214" t="s">
        <v>11</v>
      </c>
      <c r="Q148" s="22" t="str">
        <f t="shared" si="28"/>
        <v>在读</v>
      </c>
      <c r="R148" s="22" t="str">
        <f>IF(Q148="在读",IF(IFERROR(FIND("一",D148),0)&gt;0,"一对一",VLOOKUP(LEFT(D148,3),班级编码!A:H,8,0)),Q148)</f>
        <v>初中部</v>
      </c>
      <c r="S148" s="22" t="str">
        <f t="shared" si="29"/>
        <v>P6BBR6G5610</v>
      </c>
      <c r="T148" s="22" t="str">
        <f t="shared" si="30"/>
        <v>张佩</v>
      </c>
      <c r="U148" s="22" t="str">
        <f t="shared" si="31"/>
        <v>黎洁瑜</v>
      </c>
      <c r="V148" s="22" t="str">
        <f t="shared" si="32"/>
        <v>STA MARIA ANTONIO III BILLONES</v>
      </c>
      <c r="W148" s="22" t="str">
        <f t="shared" si="33"/>
        <v>STA MARIA ANTONIO III BILLONES</v>
      </c>
      <c r="X148" s="22" t="str">
        <f t="shared" si="34"/>
        <v>黎洁瑜</v>
      </c>
      <c r="Y148" s="22">
        <f t="shared" si="35"/>
        <v>30</v>
      </c>
      <c r="Z148" s="22">
        <f t="shared" si="36"/>
        <v>30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P6B</v>
      </c>
      <c r="AD148" s="22" t="str">
        <f>VLOOKUP(D148,'2-班级信息'!A:AI,35,0)</f>
        <v>周日下午</v>
      </c>
      <c r="AE148" s="22" t="str">
        <f>VLOOKUP(D148,'2-班级信息'!A:AL,12,0)</f>
        <v>3小时</v>
      </c>
      <c r="AF148" s="22" t="str">
        <f t="shared" si="27"/>
        <v>小学班</v>
      </c>
      <c r="AG148" s="22" t="str">
        <f t="shared" si="38"/>
        <v>小学周末白天班</v>
      </c>
    </row>
    <row r="149" spans="1:33">
      <c r="A149" s="214" t="s">
        <v>1721</v>
      </c>
      <c r="B149" s="214" t="s">
        <v>452</v>
      </c>
      <c r="C149" s="214" t="s">
        <v>1721</v>
      </c>
      <c r="D149" s="214" t="s">
        <v>4164</v>
      </c>
      <c r="E149" s="214" t="s">
        <v>4132</v>
      </c>
      <c r="F149" s="214" t="s">
        <v>4165</v>
      </c>
      <c r="G149" s="214" t="s">
        <v>2575</v>
      </c>
      <c r="H149" s="214" t="s">
        <v>2576</v>
      </c>
      <c r="I149" s="214" t="s">
        <v>10</v>
      </c>
      <c r="J149" s="214" t="s">
        <v>2577</v>
      </c>
      <c r="K149" s="214">
        <v>0</v>
      </c>
      <c r="L149" s="214" t="s">
        <v>4417</v>
      </c>
      <c r="M149" s="214" t="s">
        <v>11</v>
      </c>
      <c r="N149" s="214" t="s">
        <v>2578</v>
      </c>
      <c r="O149" s="214" t="s">
        <v>11</v>
      </c>
      <c r="P149" s="214" t="s">
        <v>11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小初部</v>
      </c>
      <c r="S149" s="22" t="str">
        <f t="shared" si="29"/>
        <v>P03K56G1228</v>
      </c>
      <c r="T149" s="22" t="str">
        <f t="shared" si="30"/>
        <v>覃爱怡</v>
      </c>
      <c r="U149" s="22" t="str">
        <f t="shared" si="31"/>
        <v>易青梅</v>
      </c>
      <c r="V149" s="22" t="str">
        <f t="shared" si="32"/>
        <v>STA MARIA ANTONIO III BILLONES</v>
      </c>
      <c r="W149" s="22" t="str">
        <f t="shared" si="33"/>
        <v>STA MARIA ANTONIO III BILLONES</v>
      </c>
      <c r="X149" s="22" t="str">
        <f t="shared" si="34"/>
        <v>易青梅</v>
      </c>
      <c r="Y149" s="22">
        <f t="shared" si="35"/>
        <v>30</v>
      </c>
      <c r="Z149" s="22">
        <f t="shared" si="36"/>
        <v>30</v>
      </c>
      <c r="AA149" s="22" t="str">
        <f t="shared" si="26"/>
        <v/>
      </c>
      <c r="AB149" s="22">
        <f>COUNTIF($G$2:G149,G149)</f>
        <v>1</v>
      </c>
      <c r="AC149" s="22" t="str">
        <f t="shared" si="37"/>
        <v>P03</v>
      </c>
      <c r="AD149" s="22" t="str">
        <f>VLOOKUP(D149,'2-班级信息'!A:AI,35,0)</f>
        <v>周六上午</v>
      </c>
      <c r="AE149" s="22" t="str">
        <f>VLOOKUP(D149,'2-班级信息'!A:AL,12,0)</f>
        <v>3小时</v>
      </c>
      <c r="AF149" s="22" t="str">
        <f t="shared" si="27"/>
        <v>小学班</v>
      </c>
      <c r="AG149" s="22" t="str">
        <f t="shared" si="38"/>
        <v>小学周末白天班</v>
      </c>
    </row>
    <row r="150" spans="1:33">
      <c r="A150" s="214" t="s">
        <v>1721</v>
      </c>
      <c r="B150" s="214" t="s">
        <v>452</v>
      </c>
      <c r="C150" s="214" t="s">
        <v>1721</v>
      </c>
      <c r="D150" s="214" t="s">
        <v>4166</v>
      </c>
      <c r="E150" s="214" t="s">
        <v>4132</v>
      </c>
      <c r="F150" s="214" t="s">
        <v>4116</v>
      </c>
      <c r="G150" s="214" t="s">
        <v>2566</v>
      </c>
      <c r="H150" s="214" t="s">
        <v>2567</v>
      </c>
      <c r="I150" s="214" t="s">
        <v>12</v>
      </c>
      <c r="J150" s="214" t="s">
        <v>2568</v>
      </c>
      <c r="K150" s="214">
        <v>0</v>
      </c>
      <c r="L150" s="214" t="s">
        <v>4418</v>
      </c>
      <c r="M150" s="214" t="s">
        <v>11</v>
      </c>
      <c r="N150" s="214" t="s">
        <v>1726</v>
      </c>
      <c r="O150" s="214" t="s">
        <v>11</v>
      </c>
      <c r="P150" s="214" t="s">
        <v>11</v>
      </c>
      <c r="Q150" s="22" t="str">
        <f t="shared" si="28"/>
        <v>在读</v>
      </c>
      <c r="R150" s="22" t="str">
        <f>IF(Q150="在读",IF(IFERROR(FIND("一",D150),0)&gt;0,"一对一",VLOOKUP(LEFT(D150,3),班级编码!A:H,8,0)),Q150)</f>
        <v>小高部</v>
      </c>
      <c r="S150" s="22" t="str">
        <f t="shared" si="29"/>
        <v>P3BF06G3415</v>
      </c>
      <c r="T150" s="22" t="str">
        <f t="shared" si="30"/>
        <v>张佩</v>
      </c>
      <c r="U150" s="22" t="str">
        <f t="shared" si="31"/>
        <v>赖情佳</v>
      </c>
      <c r="V150" s="22" t="str">
        <f t="shared" si="32"/>
        <v>STA MARIA ANTONIO III BILLONES</v>
      </c>
      <c r="W150" s="22" t="str">
        <f t="shared" si="33"/>
        <v>STA MARIA ANTONIO III BILLONES</v>
      </c>
      <c r="X150" s="22" t="str">
        <f t="shared" si="34"/>
        <v>赖情佳</v>
      </c>
      <c r="Y150" s="22">
        <f t="shared" si="35"/>
        <v>30</v>
      </c>
      <c r="Z150" s="22">
        <f t="shared" si="36"/>
        <v>30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P3B</v>
      </c>
      <c r="AD150" s="22" t="str">
        <f>VLOOKUP(D150,'2-班级信息'!A:AI,35,0)</f>
        <v>周六上午</v>
      </c>
      <c r="AE150" s="22" t="str">
        <f>VLOOKUP(D150,'2-班级信息'!A:AL,12,0)</f>
        <v>3小时</v>
      </c>
      <c r="AF150" s="22" t="str">
        <f t="shared" si="27"/>
        <v>小学班</v>
      </c>
      <c r="AG150" s="22" t="str">
        <f t="shared" si="38"/>
        <v>小学周末白天班</v>
      </c>
    </row>
    <row r="151" spans="1:33">
      <c r="A151" s="214" t="s">
        <v>1721</v>
      </c>
      <c r="B151" s="214" t="s">
        <v>452</v>
      </c>
      <c r="C151" s="214" t="s">
        <v>1721</v>
      </c>
      <c r="D151" s="214" t="s">
        <v>4166</v>
      </c>
      <c r="E151" s="214" t="s">
        <v>4132</v>
      </c>
      <c r="F151" s="214" t="s">
        <v>4116</v>
      </c>
      <c r="G151" s="214" t="s">
        <v>2553</v>
      </c>
      <c r="H151" s="214" t="s">
        <v>2554</v>
      </c>
      <c r="I151" s="214" t="s">
        <v>14</v>
      </c>
      <c r="J151" s="214" t="s">
        <v>2555</v>
      </c>
      <c r="K151" s="214">
        <v>0</v>
      </c>
      <c r="L151" s="214" t="s">
        <v>4419</v>
      </c>
      <c r="M151" s="214" t="s">
        <v>11</v>
      </c>
      <c r="N151" s="214" t="s">
        <v>1726</v>
      </c>
      <c r="O151" s="214" t="s">
        <v>11</v>
      </c>
      <c r="P151" s="214" t="s">
        <v>11</v>
      </c>
      <c r="Q151" s="22" t="str">
        <f t="shared" si="28"/>
        <v>在读</v>
      </c>
      <c r="R151" s="22" t="str">
        <f>IF(Q151="在读",IF(IFERROR(FIND("一",D151),0)&gt;0,"一对一",VLOOKUP(LEFT(D151,3),班级编码!A:H,8,0)),Q151)</f>
        <v>小高部</v>
      </c>
      <c r="S151" s="22" t="str">
        <f t="shared" si="29"/>
        <v>P3BF06G3415</v>
      </c>
      <c r="T151" s="22" t="str">
        <f t="shared" si="30"/>
        <v>张佩</v>
      </c>
      <c r="U151" s="22" t="str">
        <f t="shared" si="31"/>
        <v>赖情佳</v>
      </c>
      <c r="V151" s="22" t="str">
        <f t="shared" si="32"/>
        <v>STA MARIA ANTONIO III BILLONES</v>
      </c>
      <c r="W151" s="22" t="str">
        <f t="shared" si="33"/>
        <v>STA MARIA ANTONIO III BILLONES</v>
      </c>
      <c r="X151" s="22" t="str">
        <f t="shared" si="34"/>
        <v>赖情佳</v>
      </c>
      <c r="Y151" s="22">
        <f t="shared" si="35"/>
        <v>30</v>
      </c>
      <c r="Z151" s="22">
        <f t="shared" si="36"/>
        <v>30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P3B</v>
      </c>
      <c r="AD151" s="22" t="str">
        <f>VLOOKUP(D151,'2-班级信息'!A:AI,35,0)</f>
        <v>周六上午</v>
      </c>
      <c r="AE151" s="22" t="str">
        <f>VLOOKUP(D151,'2-班级信息'!A:AL,12,0)</f>
        <v>3小时</v>
      </c>
      <c r="AF151" s="22" t="str">
        <f t="shared" si="27"/>
        <v>小学班</v>
      </c>
      <c r="AG151" s="22" t="str">
        <f t="shared" si="38"/>
        <v>小学周末白天班</v>
      </c>
    </row>
    <row r="152" spans="1:33">
      <c r="A152" s="214" t="s">
        <v>1721</v>
      </c>
      <c r="B152" s="214" t="s">
        <v>452</v>
      </c>
      <c r="C152" s="214" t="s">
        <v>1721</v>
      </c>
      <c r="D152" s="214" t="s">
        <v>5342</v>
      </c>
      <c r="E152" s="214" t="s">
        <v>4073</v>
      </c>
      <c r="F152" s="214" t="s">
        <v>5343</v>
      </c>
      <c r="G152" s="214" t="s">
        <v>2550</v>
      </c>
      <c r="H152" s="214" t="s">
        <v>2551</v>
      </c>
      <c r="I152" s="214" t="s">
        <v>16</v>
      </c>
      <c r="J152" s="214" t="s">
        <v>2552</v>
      </c>
      <c r="K152" s="214">
        <v>0</v>
      </c>
      <c r="L152" s="214" t="s">
        <v>4420</v>
      </c>
      <c r="M152" s="214" t="s">
        <v>11</v>
      </c>
      <c r="N152" s="214" t="s">
        <v>1766</v>
      </c>
      <c r="O152" s="214" t="s">
        <v>11</v>
      </c>
      <c r="P152" s="214" t="s">
        <v>11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小初部</v>
      </c>
      <c r="S152" s="22" t="str">
        <f t="shared" si="29"/>
        <v>P03F01G2335</v>
      </c>
      <c r="T152" s="22" t="str">
        <f t="shared" si="30"/>
        <v>赖情佳</v>
      </c>
      <c r="U152" s="22" t="str">
        <f t="shared" si="31"/>
        <v>覃爱怡</v>
      </c>
      <c r="V152" s="22" t="str">
        <f t="shared" si="32"/>
        <v>Anna Khimo</v>
      </c>
      <c r="W152" s="22" t="str">
        <f t="shared" si="33"/>
        <v>覃爱怡</v>
      </c>
      <c r="X152" s="22" t="str">
        <f t="shared" si="34"/>
        <v>Anna Khimo</v>
      </c>
      <c r="Y152" s="22">
        <f t="shared" si="35"/>
        <v>3</v>
      </c>
      <c r="Z152" s="22">
        <f t="shared" si="36"/>
        <v>6</v>
      </c>
      <c r="AA152" s="22" t="str">
        <f t="shared" si="26"/>
        <v/>
      </c>
      <c r="AB152" s="22">
        <f>COUNTIF($G$2:G152,G152)</f>
        <v>1</v>
      </c>
      <c r="AC152" s="22" t="str">
        <f t="shared" si="37"/>
        <v>P03</v>
      </c>
      <c r="AD152" s="22" t="str">
        <f>VLOOKUP(D152,'2-班级信息'!A:AI,35,0)</f>
        <v>周六下午</v>
      </c>
      <c r="AE152" s="22" t="str">
        <f>VLOOKUP(D152,'2-班级信息'!A:AL,12,0)</f>
        <v>3小时</v>
      </c>
      <c r="AF152" s="22" t="str">
        <f t="shared" si="27"/>
        <v>小学班</v>
      </c>
      <c r="AG152" s="22" t="str">
        <f t="shared" si="38"/>
        <v>小学周末白天班</v>
      </c>
    </row>
    <row r="153" spans="1:33">
      <c r="A153" s="214" t="s">
        <v>1721</v>
      </c>
      <c r="B153" s="214" t="s">
        <v>459</v>
      </c>
      <c r="C153" s="214" t="s">
        <v>1721</v>
      </c>
      <c r="D153" s="214" t="s">
        <v>4167</v>
      </c>
      <c r="E153" s="214" t="s">
        <v>4169</v>
      </c>
      <c r="F153" s="214" t="s">
        <v>4168</v>
      </c>
      <c r="G153" s="214" t="s">
        <v>2538</v>
      </c>
      <c r="H153" s="214" t="s">
        <v>2539</v>
      </c>
      <c r="I153" s="214" t="s">
        <v>1669</v>
      </c>
      <c r="J153" s="214" t="s">
        <v>2540</v>
      </c>
      <c r="K153" s="214">
        <v>0</v>
      </c>
      <c r="L153" s="214" t="s">
        <v>4421</v>
      </c>
      <c r="M153" s="214" t="s">
        <v>11</v>
      </c>
      <c r="N153" s="214" t="s">
        <v>2348</v>
      </c>
      <c r="O153" s="214" t="s">
        <v>11</v>
      </c>
      <c r="P153" s="214" t="s">
        <v>11</v>
      </c>
      <c r="Q153" s="22" t="str">
        <f t="shared" si="28"/>
        <v>在读</v>
      </c>
      <c r="R153" s="22" t="str">
        <f>IF(Q153="在读",IF(IFERROR(FIND("一",D153),0)&gt;0,"一对一",VLOOKUP(LEFT(D153,3),班级编码!A:H,8,0)),Q153)</f>
        <v>幼儿部</v>
      </c>
      <c r="S153" s="22" t="str">
        <f t="shared" si="29"/>
        <v>K05000GXD36</v>
      </c>
      <c r="T153" s="22" t="str">
        <f t="shared" si="30"/>
        <v>萧泽秀</v>
      </c>
      <c r="U153" s="22" t="str">
        <f t="shared" si="31"/>
        <v/>
      </c>
      <c r="V153" s="22" t="str">
        <f t="shared" si="32"/>
        <v>Marry</v>
      </c>
      <c r="W153" s="22" t="str">
        <f t="shared" si="33"/>
        <v>Marry</v>
      </c>
      <c r="X153" s="22" t="str">
        <f t="shared" si="34"/>
        <v/>
      </c>
      <c r="Y153" s="22">
        <f t="shared" si="35"/>
        <v>5</v>
      </c>
      <c r="Z153" s="22">
        <f t="shared" si="36"/>
        <v>5</v>
      </c>
      <c r="AA153" s="22" t="str">
        <f t="shared" si="26"/>
        <v/>
      </c>
      <c r="AB153" s="22">
        <f>COUNTIF($G$2:G153,G153)</f>
        <v>1</v>
      </c>
      <c r="AC153" s="22" t="str">
        <f t="shared" si="37"/>
        <v>K05</v>
      </c>
      <c r="AD153" s="22" t="str">
        <f>VLOOKUP(D153,'2-班级信息'!A:AI,35,0)</f>
        <v>周四晚上</v>
      </c>
      <c r="AE153" s="22" t="str">
        <f>VLOOKUP(D153,'2-班级信息'!A:AL,12,0)</f>
        <v>1.5小时</v>
      </c>
      <c r="AF153" s="22" t="str">
        <f t="shared" si="27"/>
        <v>幼儿班</v>
      </c>
      <c r="AG153" s="22" t="str">
        <f t="shared" si="38"/>
        <v>幼儿班</v>
      </c>
    </row>
    <row r="154" spans="1:33">
      <c r="A154" s="214" t="s">
        <v>1721</v>
      </c>
      <c r="B154" s="214" t="s">
        <v>452</v>
      </c>
      <c r="C154" s="214" t="s">
        <v>1721</v>
      </c>
      <c r="D154" s="214" t="s">
        <v>5342</v>
      </c>
      <c r="E154" s="214" t="s">
        <v>4073</v>
      </c>
      <c r="F154" s="214" t="s">
        <v>5343</v>
      </c>
      <c r="G154" s="214" t="s">
        <v>2528</v>
      </c>
      <c r="H154" s="214" t="s">
        <v>2529</v>
      </c>
      <c r="I154" s="214" t="s">
        <v>10</v>
      </c>
      <c r="J154" s="214" t="s">
        <v>2530</v>
      </c>
      <c r="K154" s="214">
        <v>0</v>
      </c>
      <c r="L154" s="214" t="s">
        <v>4423</v>
      </c>
      <c r="M154" s="214" t="s">
        <v>11</v>
      </c>
      <c r="N154" s="214" t="s">
        <v>2444</v>
      </c>
      <c r="O154" s="214" t="s">
        <v>11</v>
      </c>
      <c r="P154" s="214" t="s">
        <v>11</v>
      </c>
      <c r="Q154" s="22" t="str">
        <f t="shared" si="28"/>
        <v>在读</v>
      </c>
      <c r="R154" s="22" t="str">
        <f>IF(Q154="在读",IF(IFERROR(FIND("一",D154),0)&gt;0,"一对一",VLOOKUP(LEFT(D154,3),班级编码!A:H,8,0)),Q154)</f>
        <v>小初部</v>
      </c>
      <c r="S154" s="22" t="str">
        <f t="shared" si="29"/>
        <v>P03F01G2335</v>
      </c>
      <c r="T154" s="22" t="str">
        <f t="shared" si="30"/>
        <v>赖情佳</v>
      </c>
      <c r="U154" s="22" t="str">
        <f t="shared" si="31"/>
        <v>覃爱怡</v>
      </c>
      <c r="V154" s="22" t="str">
        <f t="shared" si="32"/>
        <v>Anna Khimo</v>
      </c>
      <c r="W154" s="22" t="str">
        <f t="shared" si="33"/>
        <v>覃爱怡</v>
      </c>
      <c r="X154" s="22" t="str">
        <f t="shared" si="34"/>
        <v>Anna Khimo</v>
      </c>
      <c r="Y154" s="22">
        <f t="shared" si="35"/>
        <v>3</v>
      </c>
      <c r="Z154" s="22">
        <f t="shared" si="36"/>
        <v>6</v>
      </c>
      <c r="AA154" s="22" t="str">
        <f t="shared" si="26"/>
        <v>重复</v>
      </c>
      <c r="AB154" s="22">
        <f>COUNTIF($G$2:G154,G154)</f>
        <v>1</v>
      </c>
      <c r="AC154" s="22" t="str">
        <f t="shared" si="37"/>
        <v>P03</v>
      </c>
      <c r="AD154" s="22" t="str">
        <f>VLOOKUP(D154,'2-班级信息'!A:AI,35,0)</f>
        <v>周六下午</v>
      </c>
      <c r="AE154" s="22" t="str">
        <f>VLOOKUP(D154,'2-班级信息'!A:AL,12,0)</f>
        <v>3小时</v>
      </c>
      <c r="AF154" s="22" t="str">
        <f t="shared" si="27"/>
        <v>小学班</v>
      </c>
      <c r="AG154" s="22" t="str">
        <f t="shared" si="38"/>
        <v>小学周末白天班</v>
      </c>
    </row>
    <row r="155" spans="1:33">
      <c r="A155" s="214" t="s">
        <v>1721</v>
      </c>
      <c r="B155" s="214" t="s">
        <v>4097</v>
      </c>
      <c r="C155" s="214" t="s">
        <v>1721</v>
      </c>
      <c r="D155" s="214" t="s">
        <v>4096</v>
      </c>
      <c r="E155" s="214" t="s">
        <v>11</v>
      </c>
      <c r="F155" s="214" t="s">
        <v>11</v>
      </c>
      <c r="G155" s="214" t="s">
        <v>2528</v>
      </c>
      <c r="H155" s="214" t="s">
        <v>2529</v>
      </c>
      <c r="I155" s="214" t="s">
        <v>10</v>
      </c>
      <c r="J155" s="214" t="s">
        <v>2530</v>
      </c>
      <c r="K155" s="214">
        <v>0</v>
      </c>
      <c r="L155" s="214" t="s">
        <v>4422</v>
      </c>
      <c r="M155" s="216" t="s">
        <v>5376</v>
      </c>
      <c r="N155" s="214" t="s">
        <v>2444</v>
      </c>
      <c r="O155" s="214" t="s">
        <v>11</v>
      </c>
      <c r="P155" s="214" t="s">
        <v>11</v>
      </c>
      <c r="Q155" s="22" t="str">
        <f t="shared" si="28"/>
        <v xml:space="preserve"> </v>
      </c>
      <c r="R155" s="22" t="str">
        <f>IF(Q155="在读",IF(IFERROR(FIND("一",D155),0)&gt;0,"一对一",VLOOKUP(LEFT(D155,3),班级编码!A:H,8,0)),Q155)</f>
        <v xml:space="preserve"> </v>
      </c>
      <c r="S155" s="22" t="str">
        <f t="shared" si="29"/>
        <v>广州区域-游学会员（2016年48800元）_殷聆菲_吴易辰_戴梓煊_杨濠歌_顾珊瑜_王宇翔_韦佳烨</v>
      </c>
      <c r="T155" s="22" t="str">
        <f t="shared" si="30"/>
        <v/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>重复</v>
      </c>
      <c r="AB155" s="22">
        <f>COUNTIF($G$2:G155,G155)</f>
        <v>2</v>
      </c>
      <c r="AC155" s="22" t="str">
        <f t="shared" si="37"/>
        <v>广州区</v>
      </c>
      <c r="AD155" s="22" t="str">
        <f>VLOOKUP(D155,'2-班级信息'!A:AI,35,0)</f>
        <v/>
      </c>
      <c r="AE155" s="22" t="str">
        <f>VLOOKUP(D155,'2-班级信息'!A:AL,12,0)</f>
        <v/>
      </c>
      <c r="AF155" s="22" t="str">
        <f t="shared" si="27"/>
        <v>小学班</v>
      </c>
      <c r="AG155" s="22" t="str">
        <f t="shared" si="38"/>
        <v>小学平时班</v>
      </c>
    </row>
    <row r="156" spans="1:33">
      <c r="A156" s="214" t="s">
        <v>1721</v>
      </c>
      <c r="B156" s="214" t="s">
        <v>452</v>
      </c>
      <c r="C156" s="214" t="s">
        <v>1721</v>
      </c>
      <c r="D156" s="214" t="s">
        <v>4148</v>
      </c>
      <c r="E156" s="214" t="s">
        <v>4150</v>
      </c>
      <c r="F156" s="214" t="s">
        <v>4149</v>
      </c>
      <c r="G156" s="214" t="s">
        <v>2521</v>
      </c>
      <c r="H156" s="214" t="s">
        <v>2522</v>
      </c>
      <c r="I156" s="214" t="s">
        <v>12</v>
      </c>
      <c r="J156" s="214" t="s">
        <v>2523</v>
      </c>
      <c r="K156" s="214">
        <v>0</v>
      </c>
      <c r="L156" s="214" t="s">
        <v>4424</v>
      </c>
      <c r="M156" s="214" t="s">
        <v>11</v>
      </c>
      <c r="N156" s="214" t="s">
        <v>1766</v>
      </c>
      <c r="O156" s="214" t="s">
        <v>11</v>
      </c>
      <c r="P156" s="214" t="s">
        <v>11</v>
      </c>
      <c r="Q156" s="22" t="str">
        <f t="shared" si="28"/>
        <v>在读</v>
      </c>
      <c r="R156" s="22" t="str">
        <f>IF(Q156="在读",IF(IFERROR(FIND("一",D156),0)&gt;0,"一对一",VLOOKUP(LEFT(D156,3),班级编码!A:H,8,0)),Q156)</f>
        <v>初中部</v>
      </c>
      <c r="S156" s="22" t="str">
        <f t="shared" si="29"/>
        <v>J1BSR4G6711</v>
      </c>
      <c r="T156" s="22" t="str">
        <f t="shared" si="30"/>
        <v>张佩</v>
      </c>
      <c r="U156" s="22" t="str">
        <f t="shared" si="31"/>
        <v>覃爱怡</v>
      </c>
      <c r="V156" s="22" t="str">
        <f t="shared" si="32"/>
        <v xml:space="preserve">STA MARIA </v>
      </c>
      <c r="W156" s="22" t="str">
        <f t="shared" si="33"/>
        <v>覃爱怡</v>
      </c>
      <c r="X156" s="22" t="str">
        <f t="shared" si="34"/>
        <v xml:space="preserve">STA MARIA </v>
      </c>
      <c r="Y156" s="22">
        <f t="shared" si="35"/>
        <v>3</v>
      </c>
      <c r="Z156" s="22">
        <f t="shared" si="36"/>
        <v>6</v>
      </c>
      <c r="AA156" s="22" t="str">
        <f t="shared" si="26"/>
        <v/>
      </c>
      <c r="AB156" s="22">
        <f>COUNTIF($G$2:G156,G156)</f>
        <v>1</v>
      </c>
      <c r="AC156" s="22" t="str">
        <f t="shared" si="37"/>
        <v>J1B</v>
      </c>
      <c r="AD156" s="22" t="str">
        <f>VLOOKUP(D156,'2-班级信息'!A:AI,35,0)</f>
        <v>周日上午</v>
      </c>
      <c r="AE156" s="22" t="str">
        <f>VLOOKUP(D156,'2-班级信息'!A:AL,12,0)</f>
        <v>3小时</v>
      </c>
      <c r="AF156" s="22" t="str">
        <f t="shared" si="27"/>
        <v>小学班</v>
      </c>
      <c r="AG156" s="22" t="str">
        <f t="shared" si="38"/>
        <v>小学周末白天班</v>
      </c>
    </row>
    <row r="157" spans="1:33">
      <c r="A157" s="214" t="s">
        <v>1721</v>
      </c>
      <c r="B157" s="214" t="s">
        <v>452</v>
      </c>
      <c r="C157" s="214" t="s">
        <v>1721</v>
      </c>
      <c r="D157" s="214" t="s">
        <v>4173</v>
      </c>
      <c r="E157" s="214" t="s">
        <v>4155</v>
      </c>
      <c r="F157" s="214" t="s">
        <v>4174</v>
      </c>
      <c r="G157" s="214" t="s">
        <v>2518</v>
      </c>
      <c r="H157" s="214" t="s">
        <v>2519</v>
      </c>
      <c r="I157" s="214" t="s">
        <v>14</v>
      </c>
      <c r="J157" s="214" t="s">
        <v>2520</v>
      </c>
      <c r="K157" s="214">
        <v>0</v>
      </c>
      <c r="L157" s="214" t="s">
        <v>4425</v>
      </c>
      <c r="M157" s="214" t="s">
        <v>11</v>
      </c>
      <c r="N157" s="214" t="s">
        <v>1726</v>
      </c>
      <c r="O157" s="214" t="s">
        <v>11</v>
      </c>
      <c r="P157" s="214" t="s">
        <v>11</v>
      </c>
      <c r="Q157" s="22" t="str">
        <f t="shared" si="28"/>
        <v>在读</v>
      </c>
      <c r="R157" s="22" t="str">
        <f>IF(Q157="在读",IF(IFERROR(FIND("一",D157),0)&gt;0,"一对一",VLOOKUP(LEFT(D157,3),班级编码!A:H,8,0)),Q157)</f>
        <v>小高部</v>
      </c>
      <c r="S157" s="22" t="str">
        <f t="shared" si="29"/>
        <v>P2BF03G2327</v>
      </c>
      <c r="T157" s="22" t="str">
        <f t="shared" si="30"/>
        <v>黎洁瑜</v>
      </c>
      <c r="U157" s="22" t="str">
        <f t="shared" si="31"/>
        <v>赖情佳</v>
      </c>
      <c r="V157" s="22" t="str">
        <f t="shared" si="32"/>
        <v>STA MARIA ANTONIO III BILLONES</v>
      </c>
      <c r="W157" s="22" t="str">
        <f t="shared" si="33"/>
        <v>STA MARIA ANTONIO III BILLONES</v>
      </c>
      <c r="X157" s="22" t="str">
        <f t="shared" si="34"/>
        <v>赖情佳</v>
      </c>
      <c r="Y157" s="22">
        <f t="shared" si="35"/>
        <v>30</v>
      </c>
      <c r="Z157" s="22">
        <f t="shared" si="36"/>
        <v>30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P2B</v>
      </c>
      <c r="AD157" s="22" t="str">
        <f>VLOOKUP(D157,'2-班级信息'!A:AI,35,0)</f>
        <v>周日下午</v>
      </c>
      <c r="AE157" s="22" t="str">
        <f>VLOOKUP(D157,'2-班级信息'!A:AL,12,0)</f>
        <v>3小时</v>
      </c>
      <c r="AF157" s="22" t="str">
        <f t="shared" si="27"/>
        <v>小学班</v>
      </c>
      <c r="AG157" s="22" t="str">
        <f t="shared" si="38"/>
        <v>小学周末白天班</v>
      </c>
    </row>
    <row r="158" spans="1:33">
      <c r="A158" s="214" t="s">
        <v>1721</v>
      </c>
      <c r="B158" s="214" t="s">
        <v>4084</v>
      </c>
      <c r="C158" s="214" t="s">
        <v>1721</v>
      </c>
      <c r="D158" s="214" t="s">
        <v>4083</v>
      </c>
      <c r="E158" s="214" t="s">
        <v>11</v>
      </c>
      <c r="F158" s="214" t="s">
        <v>4085</v>
      </c>
      <c r="G158" s="214" t="s">
        <v>2499</v>
      </c>
      <c r="H158" s="214" t="s">
        <v>2500</v>
      </c>
      <c r="I158" s="214" t="s">
        <v>13</v>
      </c>
      <c r="J158" s="214" t="s">
        <v>2501</v>
      </c>
      <c r="K158" s="214">
        <v>0</v>
      </c>
      <c r="L158" s="214" t="s">
        <v>4426</v>
      </c>
      <c r="M158" s="214" t="s">
        <v>11</v>
      </c>
      <c r="N158" s="214" t="s">
        <v>1726</v>
      </c>
      <c r="O158" s="214" t="s">
        <v>11</v>
      </c>
      <c r="P158" s="214" t="s">
        <v>11</v>
      </c>
      <c r="Q158" s="22" t="str">
        <f t="shared" si="28"/>
        <v>停读</v>
      </c>
      <c r="R158" s="22" t="str">
        <f>IF(Q158="在读",IF(IFERROR(FIND("一",D158),0)&gt;0,"一对一",VLOOKUP(LEFT(D158,3),班级编码!A:H,8,0)),Q158)</f>
        <v>停读</v>
      </c>
      <c r="S158" s="22" t="str">
        <f t="shared" si="29"/>
        <v>停读</v>
      </c>
      <c r="T158" s="22" t="str">
        <f t="shared" si="30"/>
        <v>陈欢</v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停读</v>
      </c>
      <c r="AD158" s="22" t="str">
        <f>VLOOKUP(D158,'2-班级信息'!A:AI,35,0)</f>
        <v/>
      </c>
      <c r="AE158" s="22" t="str">
        <f>VLOOKUP(D158,'2-班级信息'!A:AL,12,0)</f>
        <v/>
      </c>
      <c r="AF158" s="22" t="str">
        <f t="shared" si="27"/>
        <v>小学班</v>
      </c>
      <c r="AG158" s="22" t="str">
        <f t="shared" si="38"/>
        <v>小学平时班</v>
      </c>
    </row>
    <row r="159" spans="1:33">
      <c r="A159" s="214" t="s">
        <v>1721</v>
      </c>
      <c r="B159" s="214" t="s">
        <v>4084</v>
      </c>
      <c r="C159" s="214" t="s">
        <v>1721</v>
      </c>
      <c r="D159" s="214" t="s">
        <v>4083</v>
      </c>
      <c r="E159" s="214" t="s">
        <v>11</v>
      </c>
      <c r="F159" s="214" t="s">
        <v>4085</v>
      </c>
      <c r="G159" s="214" t="s">
        <v>2490</v>
      </c>
      <c r="H159" s="214" t="s">
        <v>2491</v>
      </c>
      <c r="I159" s="214" t="s">
        <v>18</v>
      </c>
      <c r="J159" s="214" t="s">
        <v>2492</v>
      </c>
      <c r="K159" s="214">
        <v>0</v>
      </c>
      <c r="L159" s="214" t="s">
        <v>11</v>
      </c>
      <c r="M159" s="214" t="s">
        <v>11</v>
      </c>
      <c r="N159" s="214" t="s">
        <v>2098</v>
      </c>
      <c r="O159" s="214" t="s">
        <v>11</v>
      </c>
      <c r="P159" s="214" t="s">
        <v>11</v>
      </c>
      <c r="Q159" s="22" t="str">
        <f t="shared" si="28"/>
        <v>停读</v>
      </c>
      <c r="R159" s="22" t="str">
        <f>IF(Q159="在读",IF(IFERROR(FIND("一",D159),0)&gt;0,"一对一",VLOOKUP(LEFT(D159,3),班级编码!A:H,8,0)),Q159)</f>
        <v>停读</v>
      </c>
      <c r="S159" s="22" t="str">
        <f t="shared" si="29"/>
        <v>停读</v>
      </c>
      <c r="T159" s="22" t="str">
        <f t="shared" si="30"/>
        <v>陈欢</v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停读</v>
      </c>
      <c r="AD159" s="22" t="str">
        <f>VLOOKUP(D159,'2-班级信息'!A:AI,35,0)</f>
        <v/>
      </c>
      <c r="AE159" s="22" t="str">
        <f>VLOOKUP(D159,'2-班级信息'!A:AL,12,0)</f>
        <v/>
      </c>
      <c r="AF159" s="22" t="str">
        <f t="shared" si="27"/>
        <v>中学班</v>
      </c>
      <c r="AG159" s="22" t="str">
        <f t="shared" si="38"/>
        <v>中学班</v>
      </c>
    </row>
    <row r="160" spans="1:33">
      <c r="A160" s="214" t="s">
        <v>1721</v>
      </c>
      <c r="B160" s="214" t="s">
        <v>1189</v>
      </c>
      <c r="C160" s="214" t="s">
        <v>1721</v>
      </c>
      <c r="D160" s="214" t="s">
        <v>4197</v>
      </c>
      <c r="E160" s="214" t="s">
        <v>4184</v>
      </c>
      <c r="F160" s="214" t="s">
        <v>4198</v>
      </c>
      <c r="G160" s="214" t="s">
        <v>2481</v>
      </c>
      <c r="H160" s="214" t="s">
        <v>2482</v>
      </c>
      <c r="I160" s="214" t="s">
        <v>16</v>
      </c>
      <c r="J160" s="214" t="s">
        <v>2483</v>
      </c>
      <c r="K160" s="214">
        <v>0</v>
      </c>
      <c r="L160" s="214" t="s">
        <v>4427</v>
      </c>
      <c r="M160" s="214" t="s">
        <v>11</v>
      </c>
      <c r="N160" s="214" t="s">
        <v>1726</v>
      </c>
      <c r="O160" s="214" t="s">
        <v>11</v>
      </c>
      <c r="P160" s="214" t="s">
        <v>11</v>
      </c>
      <c r="Q160" s="22" t="str">
        <f t="shared" si="28"/>
        <v>在读</v>
      </c>
      <c r="R160" s="22" t="str">
        <f>IF(Q160="在读",IF(IFERROR(FIND("一",D160),0)&gt;0,"一对一",VLOOKUP(LEFT(D160,3),班级编码!A:H,8,0)),Q160)</f>
        <v>小初部</v>
      </c>
      <c r="S160" s="22" t="str">
        <f t="shared" si="29"/>
        <v>P03F01G1231</v>
      </c>
      <c r="T160" s="22" t="str">
        <f t="shared" si="30"/>
        <v>黎洁瑜</v>
      </c>
      <c r="U160" s="22" t="str">
        <f t="shared" si="31"/>
        <v>萧泽秀</v>
      </c>
      <c r="V160" s="22" t="str">
        <f t="shared" si="32"/>
        <v>YoYO</v>
      </c>
      <c r="W160" s="22" t="str">
        <f t="shared" si="33"/>
        <v>萧泽秀</v>
      </c>
      <c r="X160" s="22" t="str">
        <f t="shared" si="34"/>
        <v>YoYO</v>
      </c>
      <c r="Y160" s="22">
        <f t="shared" si="35"/>
        <v>3</v>
      </c>
      <c r="Z160" s="22">
        <f t="shared" si="36"/>
        <v>6</v>
      </c>
      <c r="AA160" s="22" t="str">
        <f t="shared" si="26"/>
        <v/>
      </c>
      <c r="AB160" s="22">
        <f>COUNTIF($G$2:G160,G160)</f>
        <v>1</v>
      </c>
      <c r="AC160" s="22" t="str">
        <f t="shared" si="37"/>
        <v>P03</v>
      </c>
      <c r="AD160" s="22" t="str">
        <f>VLOOKUP(D160,'2-班级信息'!A:AI,35,0)</f>
        <v>周三下午</v>
      </c>
      <c r="AE160" s="22" t="str">
        <f>VLOOKUP(D160,'2-班级信息'!A:AL,12,0)</f>
        <v>3小时</v>
      </c>
      <c r="AF160" s="22" t="str">
        <f t="shared" si="27"/>
        <v>小学班</v>
      </c>
      <c r="AG160" s="22" t="str">
        <f t="shared" si="38"/>
        <v>小学平时3小时班</v>
      </c>
    </row>
    <row r="161" spans="1:33">
      <c r="A161" s="214" t="s">
        <v>1721</v>
      </c>
      <c r="B161" s="214" t="s">
        <v>452</v>
      </c>
      <c r="C161" s="214" t="s">
        <v>1721</v>
      </c>
      <c r="D161" s="214" t="s">
        <v>4148</v>
      </c>
      <c r="E161" s="214" t="s">
        <v>4150</v>
      </c>
      <c r="F161" s="214" t="s">
        <v>4149</v>
      </c>
      <c r="G161" s="214" t="s">
        <v>2478</v>
      </c>
      <c r="H161" s="214" t="s">
        <v>2479</v>
      </c>
      <c r="I161" s="214" t="s">
        <v>15</v>
      </c>
      <c r="J161" s="214" t="s">
        <v>2480</v>
      </c>
      <c r="K161" s="214">
        <v>0</v>
      </c>
      <c r="L161" s="214" t="s">
        <v>4428</v>
      </c>
      <c r="M161" s="214" t="s">
        <v>11</v>
      </c>
      <c r="N161" s="214" t="s">
        <v>1778</v>
      </c>
      <c r="O161" s="214" t="s">
        <v>11</v>
      </c>
      <c r="P161" s="214" t="s">
        <v>11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初中部</v>
      </c>
      <c r="S161" s="22" t="str">
        <f t="shared" si="29"/>
        <v>J1BSR4G6711</v>
      </c>
      <c r="T161" s="22" t="str">
        <f t="shared" si="30"/>
        <v>张佩</v>
      </c>
      <c r="U161" s="22" t="str">
        <f t="shared" si="31"/>
        <v>覃爱怡</v>
      </c>
      <c r="V161" s="22" t="str">
        <f t="shared" si="32"/>
        <v xml:space="preserve">STA MARIA </v>
      </c>
      <c r="W161" s="22" t="str">
        <f t="shared" si="33"/>
        <v>覃爱怡</v>
      </c>
      <c r="X161" s="22" t="str">
        <f t="shared" si="34"/>
        <v xml:space="preserve">STA MARIA </v>
      </c>
      <c r="Y161" s="22">
        <f t="shared" si="35"/>
        <v>3</v>
      </c>
      <c r="Z161" s="22">
        <f t="shared" si="36"/>
        <v>6</v>
      </c>
      <c r="AA161" s="22" t="str">
        <f t="shared" si="26"/>
        <v/>
      </c>
      <c r="AB161" s="22">
        <f>COUNTIF($G$2:G161,G161)</f>
        <v>1</v>
      </c>
      <c r="AC161" s="22" t="str">
        <f t="shared" si="37"/>
        <v>J1B</v>
      </c>
      <c r="AD161" s="22" t="str">
        <f>VLOOKUP(D161,'2-班级信息'!A:AI,35,0)</f>
        <v>周日上午</v>
      </c>
      <c r="AE161" s="22" t="str">
        <f>VLOOKUP(D161,'2-班级信息'!A:AL,12,0)</f>
        <v>3小时</v>
      </c>
      <c r="AF161" s="22" t="str">
        <f t="shared" si="27"/>
        <v>小学班</v>
      </c>
      <c r="AG161" s="22" t="str">
        <f t="shared" si="38"/>
        <v>小学周末白天班</v>
      </c>
    </row>
    <row r="162" spans="1:33">
      <c r="A162" s="214" t="s">
        <v>1721</v>
      </c>
      <c r="B162" s="214" t="s">
        <v>452</v>
      </c>
      <c r="C162" s="214" t="s">
        <v>1721</v>
      </c>
      <c r="D162" s="214" t="s">
        <v>4176</v>
      </c>
      <c r="E162" s="214" t="s">
        <v>4150</v>
      </c>
      <c r="F162" s="214" t="s">
        <v>4149</v>
      </c>
      <c r="G162" s="214" t="s">
        <v>2471</v>
      </c>
      <c r="H162" s="214" t="s">
        <v>2472</v>
      </c>
      <c r="I162" s="214" t="s">
        <v>13</v>
      </c>
      <c r="J162" s="214" t="s">
        <v>2473</v>
      </c>
      <c r="K162" s="214">
        <v>0</v>
      </c>
      <c r="L162" s="214" t="s">
        <v>4429</v>
      </c>
      <c r="M162" s="214" t="s">
        <v>11</v>
      </c>
      <c r="N162" s="214" t="s">
        <v>1766</v>
      </c>
      <c r="O162" s="214" t="s">
        <v>11</v>
      </c>
      <c r="P162" s="214" t="s">
        <v>11</v>
      </c>
      <c r="Q162" s="22" t="str">
        <f t="shared" si="28"/>
        <v>在读</v>
      </c>
      <c r="R162" s="22" t="str">
        <f>IF(Q162="在读",IF(IFERROR(FIND("一",D162),0)&gt;0,"一对一",VLOOKUP(LEFT(D162,3),班级编码!A:H,8,0)),Q162)</f>
        <v>初中部</v>
      </c>
      <c r="S162" s="22" t="str">
        <f t="shared" si="29"/>
        <v>P5BBR6G5616</v>
      </c>
      <c r="T162" s="22" t="str">
        <f t="shared" si="30"/>
        <v>张佩</v>
      </c>
      <c r="U162" s="22" t="str">
        <f t="shared" si="31"/>
        <v>覃爱怡</v>
      </c>
      <c r="V162" s="22" t="str">
        <f t="shared" si="32"/>
        <v xml:space="preserve">STA MARIA </v>
      </c>
      <c r="W162" s="22" t="str">
        <f t="shared" si="33"/>
        <v>覃爱怡</v>
      </c>
      <c r="X162" s="22" t="str">
        <f t="shared" si="34"/>
        <v xml:space="preserve">STA MARIA </v>
      </c>
      <c r="Y162" s="22">
        <f t="shared" si="35"/>
        <v>3</v>
      </c>
      <c r="Z162" s="22">
        <f t="shared" si="36"/>
        <v>6</v>
      </c>
      <c r="AA162" s="22" t="str">
        <f t="shared" si="26"/>
        <v/>
      </c>
      <c r="AB162" s="22">
        <f>COUNTIF($G$2:G162,G162)</f>
        <v>1</v>
      </c>
      <c r="AC162" s="22" t="str">
        <f t="shared" si="37"/>
        <v>P5B</v>
      </c>
      <c r="AD162" s="22" t="str">
        <f>VLOOKUP(D162,'2-班级信息'!A:AI,35,0)</f>
        <v>周日上午</v>
      </c>
      <c r="AE162" s="22" t="str">
        <f>VLOOKUP(D162,'2-班级信息'!A:AL,12,0)</f>
        <v>3小时</v>
      </c>
      <c r="AF162" s="22" t="str">
        <f t="shared" si="27"/>
        <v>小学班</v>
      </c>
      <c r="AG162" s="22" t="str">
        <f t="shared" si="38"/>
        <v>小学周末白天班</v>
      </c>
    </row>
    <row r="163" spans="1:33">
      <c r="A163" s="214" t="s">
        <v>1721</v>
      </c>
      <c r="B163" s="214" t="s">
        <v>4084</v>
      </c>
      <c r="C163" s="214" t="s">
        <v>1721</v>
      </c>
      <c r="D163" s="214" t="s">
        <v>4083</v>
      </c>
      <c r="E163" s="214" t="s">
        <v>11</v>
      </c>
      <c r="F163" s="214" t="s">
        <v>4085</v>
      </c>
      <c r="G163" s="214" t="s">
        <v>2460</v>
      </c>
      <c r="H163" s="214" t="s">
        <v>2461</v>
      </c>
      <c r="I163" s="214" t="s">
        <v>17</v>
      </c>
      <c r="J163" s="214" t="s">
        <v>2462</v>
      </c>
      <c r="K163" s="214">
        <v>0</v>
      </c>
      <c r="L163" s="214" t="s">
        <v>4430</v>
      </c>
      <c r="M163" s="214" t="s">
        <v>11</v>
      </c>
      <c r="N163" s="214" t="s">
        <v>1786</v>
      </c>
      <c r="O163" s="214" t="s">
        <v>11</v>
      </c>
      <c r="P163" s="214" t="s">
        <v>11</v>
      </c>
      <c r="Q163" s="22" t="str">
        <f t="shared" si="28"/>
        <v>停读</v>
      </c>
      <c r="R163" s="22" t="str">
        <f>IF(Q163="在读",IF(IFERROR(FIND("一",D163),0)&gt;0,"一对一",VLOOKUP(LEFT(D163,3),班级编码!A:H,8,0)),Q163)</f>
        <v>停读</v>
      </c>
      <c r="S163" s="22" t="str">
        <f t="shared" si="29"/>
        <v>停读</v>
      </c>
      <c r="T163" s="22" t="str">
        <f t="shared" si="30"/>
        <v>陈欢</v>
      </c>
      <c r="U163" s="22" t="str">
        <f t="shared" si="31"/>
        <v/>
      </c>
      <c r="V163" s="22" t="str">
        <f t="shared" si="32"/>
        <v/>
      </c>
      <c r="W163" s="22" t="str">
        <f t="shared" si="33"/>
        <v/>
      </c>
      <c r="X163" s="22" t="str">
        <f t="shared" si="34"/>
        <v/>
      </c>
      <c r="Y163" s="22">
        <f t="shared" si="35"/>
        <v>0</v>
      </c>
      <c r="Z163" s="22">
        <f t="shared" si="36"/>
        <v>0</v>
      </c>
      <c r="AA163" s="22" t="str">
        <f t="shared" si="26"/>
        <v/>
      </c>
      <c r="AB163" s="22">
        <f>COUNTIF($G$2:G163,G163)</f>
        <v>1</v>
      </c>
      <c r="AC163" s="22" t="str">
        <f t="shared" si="37"/>
        <v>停读</v>
      </c>
      <c r="AD163" s="22" t="str">
        <f>VLOOKUP(D163,'2-班级信息'!A:AI,35,0)</f>
        <v/>
      </c>
      <c r="AE163" s="22" t="str">
        <f>VLOOKUP(D163,'2-班级信息'!A:AL,12,0)</f>
        <v/>
      </c>
      <c r="AF163" s="22" t="str">
        <f t="shared" si="27"/>
        <v>中学班</v>
      </c>
      <c r="AG163" s="22" t="str">
        <f t="shared" si="38"/>
        <v>中学班</v>
      </c>
    </row>
    <row r="164" spans="1:33">
      <c r="A164" s="214" t="s">
        <v>1721</v>
      </c>
      <c r="B164" s="214" t="s">
        <v>452</v>
      </c>
      <c r="C164" s="214" t="s">
        <v>1721</v>
      </c>
      <c r="D164" s="214" t="s">
        <v>4166</v>
      </c>
      <c r="E164" s="214" t="s">
        <v>4132</v>
      </c>
      <c r="F164" s="214" t="s">
        <v>4116</v>
      </c>
      <c r="G164" s="214" t="s">
        <v>2457</v>
      </c>
      <c r="H164" s="214" t="s">
        <v>2458</v>
      </c>
      <c r="I164" s="214" t="s">
        <v>14</v>
      </c>
      <c r="J164" s="214" t="s">
        <v>2459</v>
      </c>
      <c r="K164" s="214">
        <v>0</v>
      </c>
      <c r="L164" s="214" t="s">
        <v>4431</v>
      </c>
      <c r="M164" s="214" t="s">
        <v>11</v>
      </c>
      <c r="N164" s="214" t="s">
        <v>1726</v>
      </c>
      <c r="O164" s="214" t="s">
        <v>11</v>
      </c>
      <c r="P164" s="214" t="s">
        <v>11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小高部</v>
      </c>
      <c r="S164" s="22" t="str">
        <f t="shared" si="29"/>
        <v>P3BF06G3415</v>
      </c>
      <c r="T164" s="22" t="str">
        <f t="shared" si="30"/>
        <v>张佩</v>
      </c>
      <c r="U164" s="22" t="str">
        <f t="shared" si="31"/>
        <v>赖情佳</v>
      </c>
      <c r="V164" s="22" t="str">
        <f t="shared" si="32"/>
        <v>STA MARIA ANTONIO III BILLONES</v>
      </c>
      <c r="W164" s="22" t="str">
        <f t="shared" si="33"/>
        <v>STA MARIA ANTONIO III BILLONES</v>
      </c>
      <c r="X164" s="22" t="str">
        <f t="shared" si="34"/>
        <v>赖情佳</v>
      </c>
      <c r="Y164" s="22">
        <f t="shared" si="35"/>
        <v>30</v>
      </c>
      <c r="Z164" s="22">
        <f t="shared" si="36"/>
        <v>30</v>
      </c>
      <c r="AA164" s="22" t="str">
        <f t="shared" si="26"/>
        <v/>
      </c>
      <c r="AB164" s="22">
        <f>COUNTIF($G$2:G164,G164)</f>
        <v>1</v>
      </c>
      <c r="AC164" s="22" t="str">
        <f t="shared" si="37"/>
        <v>P3B</v>
      </c>
      <c r="AD164" s="22" t="str">
        <f>VLOOKUP(D164,'2-班级信息'!A:AI,35,0)</f>
        <v>周六上午</v>
      </c>
      <c r="AE164" s="22" t="str">
        <f>VLOOKUP(D164,'2-班级信息'!A:AL,12,0)</f>
        <v>3小时</v>
      </c>
      <c r="AF164" s="22" t="str">
        <f t="shared" si="27"/>
        <v>小学班</v>
      </c>
      <c r="AG164" s="22" t="str">
        <f t="shared" si="38"/>
        <v>小学周末白天班</v>
      </c>
    </row>
    <row r="165" spans="1:33">
      <c r="A165" s="214" t="s">
        <v>1721</v>
      </c>
      <c r="B165" s="214" t="s">
        <v>452</v>
      </c>
      <c r="C165" s="214" t="s">
        <v>1721</v>
      </c>
      <c r="D165" s="214" t="s">
        <v>4176</v>
      </c>
      <c r="E165" s="214" t="s">
        <v>4150</v>
      </c>
      <c r="F165" s="214" t="s">
        <v>4149</v>
      </c>
      <c r="G165" s="214" t="s">
        <v>2453</v>
      </c>
      <c r="H165" s="214" t="s">
        <v>2454</v>
      </c>
      <c r="I165" s="214" t="s">
        <v>12</v>
      </c>
      <c r="J165" s="214" t="s">
        <v>2455</v>
      </c>
      <c r="K165" s="214">
        <v>0</v>
      </c>
      <c r="L165" s="214" t="s">
        <v>4432</v>
      </c>
      <c r="M165" s="214" t="s">
        <v>11</v>
      </c>
      <c r="N165" s="214" t="s">
        <v>1766</v>
      </c>
      <c r="O165" s="214" t="s">
        <v>11</v>
      </c>
      <c r="P165" s="214" t="s">
        <v>11</v>
      </c>
      <c r="Q165" s="22" t="str">
        <f t="shared" si="28"/>
        <v>在读</v>
      </c>
      <c r="R165" s="22" t="str">
        <f>IF(Q165="在读",IF(IFERROR(FIND("一",D165),0)&gt;0,"一对一",VLOOKUP(LEFT(D165,3),班级编码!A:H,8,0)),Q165)</f>
        <v>初中部</v>
      </c>
      <c r="S165" s="22" t="str">
        <f t="shared" si="29"/>
        <v>P5BBR6G5616</v>
      </c>
      <c r="T165" s="22" t="str">
        <f t="shared" si="30"/>
        <v>张佩</v>
      </c>
      <c r="U165" s="22" t="str">
        <f t="shared" si="31"/>
        <v>覃爱怡</v>
      </c>
      <c r="V165" s="22" t="str">
        <f t="shared" si="32"/>
        <v xml:space="preserve">STA MARIA </v>
      </c>
      <c r="W165" s="22" t="str">
        <f t="shared" si="33"/>
        <v>覃爱怡</v>
      </c>
      <c r="X165" s="22" t="str">
        <f t="shared" si="34"/>
        <v xml:space="preserve">STA MARIA </v>
      </c>
      <c r="Y165" s="22">
        <f t="shared" si="35"/>
        <v>3</v>
      </c>
      <c r="Z165" s="22">
        <f t="shared" si="36"/>
        <v>6</v>
      </c>
      <c r="AA165" s="22" t="str">
        <f t="shared" si="26"/>
        <v/>
      </c>
      <c r="AB165" s="22">
        <f>COUNTIF($G$2:G165,G165)</f>
        <v>1</v>
      </c>
      <c r="AC165" s="22" t="str">
        <f t="shared" si="37"/>
        <v>P5B</v>
      </c>
      <c r="AD165" s="22" t="str">
        <f>VLOOKUP(D165,'2-班级信息'!A:AI,35,0)</f>
        <v>周日上午</v>
      </c>
      <c r="AE165" s="22" t="str">
        <f>VLOOKUP(D165,'2-班级信息'!A:AL,12,0)</f>
        <v>3小时</v>
      </c>
      <c r="AF165" s="22" t="str">
        <f t="shared" si="27"/>
        <v>小学班</v>
      </c>
      <c r="AG165" s="22" t="str">
        <f t="shared" si="38"/>
        <v>小学周末白天班</v>
      </c>
    </row>
    <row r="166" spans="1:33">
      <c r="A166" s="214" t="s">
        <v>1721</v>
      </c>
      <c r="B166" s="214" t="s">
        <v>452</v>
      </c>
      <c r="C166" s="214" t="s">
        <v>1721</v>
      </c>
      <c r="D166" s="214" t="s">
        <v>5349</v>
      </c>
      <c r="E166" s="214" t="s">
        <v>4155</v>
      </c>
      <c r="F166" s="214" t="s">
        <v>5350</v>
      </c>
      <c r="G166" s="214" t="s">
        <v>2450</v>
      </c>
      <c r="H166" s="214" t="s">
        <v>2451</v>
      </c>
      <c r="I166" s="214" t="s">
        <v>14</v>
      </c>
      <c r="J166" s="214" t="s">
        <v>2452</v>
      </c>
      <c r="K166" s="214">
        <v>0</v>
      </c>
      <c r="L166" s="214" t="s">
        <v>4433</v>
      </c>
      <c r="M166" s="214" t="s">
        <v>11</v>
      </c>
      <c r="N166" s="214" t="s">
        <v>1726</v>
      </c>
      <c r="O166" s="214" t="s">
        <v>11</v>
      </c>
      <c r="P166" s="214" t="s">
        <v>11</v>
      </c>
      <c r="Q166" s="22" t="str">
        <f t="shared" si="28"/>
        <v>在读</v>
      </c>
      <c r="R166" s="22" t="str">
        <f>IF(Q166="在读",IF(IFERROR(FIND("一",D166),0)&gt;0,"一对一",VLOOKUP(LEFT(D166,3),班级编码!A:H,8,0)),Q166)</f>
        <v>小高部</v>
      </c>
      <c r="S166" s="22" t="str">
        <f t="shared" si="29"/>
        <v>P2BF03G3433</v>
      </c>
      <c r="T166" s="22" t="str">
        <f t="shared" si="30"/>
        <v>黎洁瑜</v>
      </c>
      <c r="U166" s="22" t="str">
        <f t="shared" si="31"/>
        <v>萧泽秀</v>
      </c>
      <c r="V166" s="22" t="str">
        <f t="shared" si="32"/>
        <v>Saleh Abdu</v>
      </c>
      <c r="W166" s="22" t="str">
        <f t="shared" si="33"/>
        <v>萧泽秀</v>
      </c>
      <c r="X166" s="22" t="str">
        <f t="shared" si="34"/>
        <v>Saleh Abdu</v>
      </c>
      <c r="Y166" s="22">
        <f t="shared" si="35"/>
        <v>3</v>
      </c>
      <c r="Z166" s="22">
        <f t="shared" si="36"/>
        <v>6</v>
      </c>
      <c r="AA166" s="22" t="str">
        <f t="shared" si="26"/>
        <v/>
      </c>
      <c r="AB166" s="22">
        <f>COUNTIF($G$2:G166,G166)</f>
        <v>1</v>
      </c>
      <c r="AC166" s="22" t="str">
        <f t="shared" si="37"/>
        <v>P2B</v>
      </c>
      <c r="AD166" s="22" t="str">
        <f>VLOOKUP(D166,'2-班级信息'!A:AI,35,0)</f>
        <v>周日下午</v>
      </c>
      <c r="AE166" s="22" t="str">
        <f>VLOOKUP(D166,'2-班级信息'!A:AL,12,0)</f>
        <v>3小时</v>
      </c>
      <c r="AF166" s="22" t="str">
        <f t="shared" si="27"/>
        <v>小学班</v>
      </c>
      <c r="AG166" s="22" t="str">
        <f t="shared" si="38"/>
        <v>小学周末白天班</v>
      </c>
    </row>
    <row r="167" spans="1:33">
      <c r="A167" s="214" t="s">
        <v>1721</v>
      </c>
      <c r="B167" s="214" t="s">
        <v>4084</v>
      </c>
      <c r="C167" s="214" t="s">
        <v>1721</v>
      </c>
      <c r="D167" s="214" t="s">
        <v>4083</v>
      </c>
      <c r="E167" s="214" t="s">
        <v>11</v>
      </c>
      <c r="F167" s="214" t="s">
        <v>4085</v>
      </c>
      <c r="G167" s="214" t="s">
        <v>2416</v>
      </c>
      <c r="H167" s="214" t="s">
        <v>2417</v>
      </c>
      <c r="I167" s="214" t="s">
        <v>16</v>
      </c>
      <c r="J167" s="214" t="s">
        <v>2418</v>
      </c>
      <c r="K167" s="214">
        <v>0</v>
      </c>
      <c r="L167" s="214" t="s">
        <v>11</v>
      </c>
      <c r="M167" s="214" t="s">
        <v>11</v>
      </c>
      <c r="N167" s="214" t="s">
        <v>1726</v>
      </c>
      <c r="O167" s="214" t="s">
        <v>11</v>
      </c>
      <c r="P167" s="214" t="s">
        <v>11</v>
      </c>
      <c r="Q167" s="22" t="str">
        <f t="shared" si="28"/>
        <v>停读</v>
      </c>
      <c r="R167" s="22" t="str">
        <f>IF(Q167="在读",IF(IFERROR(FIND("一",D167),0)&gt;0,"一对一",VLOOKUP(LEFT(D167,3),班级编码!A:H,8,0)),Q167)</f>
        <v>停读</v>
      </c>
      <c r="S167" s="22" t="str">
        <f t="shared" si="29"/>
        <v>停读</v>
      </c>
      <c r="T167" s="22" t="str">
        <f t="shared" si="30"/>
        <v>陈欢</v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停读</v>
      </c>
      <c r="AD167" s="22" t="str">
        <f>VLOOKUP(D167,'2-班级信息'!A:AI,35,0)</f>
        <v/>
      </c>
      <c r="AE167" s="22" t="str">
        <f>VLOOKUP(D167,'2-班级信息'!A:AL,12,0)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14" t="s">
        <v>1721</v>
      </c>
      <c r="B168" s="214" t="s">
        <v>452</v>
      </c>
      <c r="C168" s="214" t="s">
        <v>1721</v>
      </c>
      <c r="D168" s="214" t="s">
        <v>5336</v>
      </c>
      <c r="E168" s="214" t="s">
        <v>4073</v>
      </c>
      <c r="F168" s="214" t="s">
        <v>4076</v>
      </c>
      <c r="G168" s="214" t="s">
        <v>2397</v>
      </c>
      <c r="H168" s="214" t="s">
        <v>2398</v>
      </c>
      <c r="I168" s="214" t="s">
        <v>17</v>
      </c>
      <c r="J168" s="214" t="s">
        <v>2399</v>
      </c>
      <c r="K168" s="214">
        <v>0</v>
      </c>
      <c r="L168" s="214" t="s">
        <v>4434</v>
      </c>
      <c r="M168" s="214" t="s">
        <v>11</v>
      </c>
      <c r="N168" s="214" t="s">
        <v>2400</v>
      </c>
      <c r="O168" s="214" t="s">
        <v>11</v>
      </c>
      <c r="P168" s="214" t="s">
        <v>11</v>
      </c>
      <c r="Q168" s="22" t="str">
        <f t="shared" si="28"/>
        <v>在读</v>
      </c>
      <c r="R168" s="22" t="str">
        <f>IF(Q168="在读",IF(IFERROR(FIND("一",D168),0)&gt;0,"一对一",VLOOKUP(LEFT(D168,3),班级编码!A:H,8,0)),Q168)</f>
        <v>初中部</v>
      </c>
      <c r="S168" s="22" t="str">
        <f t="shared" si="29"/>
        <v>J3BSR9G8906</v>
      </c>
      <c r="T168" s="22" t="str">
        <f t="shared" si="30"/>
        <v>萧泽秀</v>
      </c>
      <c r="U168" s="22" t="str">
        <f t="shared" si="31"/>
        <v>黎洁瑜</v>
      </c>
      <c r="V168" s="22" t="str">
        <f t="shared" si="32"/>
        <v xml:space="preserve">STA MARIA </v>
      </c>
      <c r="W168" s="22" t="str">
        <f t="shared" si="33"/>
        <v>黎洁瑜</v>
      </c>
      <c r="X168" s="22" t="str">
        <f t="shared" si="34"/>
        <v xml:space="preserve">STA MARIA </v>
      </c>
      <c r="Y168" s="22">
        <f t="shared" si="35"/>
        <v>3</v>
      </c>
      <c r="Z168" s="22">
        <f t="shared" si="36"/>
        <v>6</v>
      </c>
      <c r="AA168" s="22" t="str">
        <f t="shared" si="26"/>
        <v/>
      </c>
      <c r="AB168" s="22">
        <f>COUNTIF($G$2:G168,G168)</f>
        <v>1</v>
      </c>
      <c r="AC168" s="22" t="str">
        <f t="shared" si="37"/>
        <v>J3B</v>
      </c>
      <c r="AD168" s="22" t="str">
        <f>VLOOKUP(D168,'2-班级信息'!A:AI,35,0)</f>
        <v>周六下午</v>
      </c>
      <c r="AE168" s="22" t="str">
        <f>VLOOKUP(D168,'2-班级信息'!A:AL,12,0)</f>
        <v>3小时</v>
      </c>
      <c r="AF168" s="22" t="str">
        <f t="shared" si="27"/>
        <v>中学班</v>
      </c>
      <c r="AG168" s="22" t="str">
        <f t="shared" si="38"/>
        <v>中学班</v>
      </c>
    </row>
    <row r="169" spans="1:33">
      <c r="A169" s="214" t="s">
        <v>1721</v>
      </c>
      <c r="B169" s="214" t="s">
        <v>452</v>
      </c>
      <c r="C169" s="214" t="s">
        <v>1721</v>
      </c>
      <c r="D169" s="214" t="s">
        <v>4175</v>
      </c>
      <c r="E169" s="214" t="s">
        <v>4150</v>
      </c>
      <c r="F169" s="214" t="s">
        <v>4152</v>
      </c>
      <c r="G169" s="214" t="s">
        <v>2389</v>
      </c>
      <c r="H169" s="214" t="s">
        <v>2390</v>
      </c>
      <c r="I169" s="214" t="s">
        <v>14</v>
      </c>
      <c r="J169" s="214" t="s">
        <v>2391</v>
      </c>
      <c r="K169" s="214">
        <v>0</v>
      </c>
      <c r="L169" s="214" t="s">
        <v>4435</v>
      </c>
      <c r="M169" s="214" t="s">
        <v>11</v>
      </c>
      <c r="N169" s="214" t="s">
        <v>1726</v>
      </c>
      <c r="O169" s="214" t="s">
        <v>11</v>
      </c>
      <c r="P169" s="214" t="s">
        <v>11</v>
      </c>
      <c r="Q169" s="22" t="str">
        <f t="shared" si="28"/>
        <v>在读</v>
      </c>
      <c r="R169" s="22" t="str">
        <f>IF(Q169="在读",IF(IFERROR(FIND("一",D169),0)&gt;0,"一对一",VLOOKUP(LEFT(D169,3),班级编码!A:H,8,0)),Q169)</f>
        <v>小高部</v>
      </c>
      <c r="S169" s="22" t="str">
        <f t="shared" si="29"/>
        <v>P3BF06G3413</v>
      </c>
      <c r="T169" s="22" t="str">
        <f t="shared" si="30"/>
        <v>萧泽秀</v>
      </c>
      <c r="U169" s="22" t="str">
        <f t="shared" si="31"/>
        <v>赖情佳</v>
      </c>
      <c r="V169" s="22" t="str">
        <f t="shared" si="32"/>
        <v xml:space="preserve">STA MARIA </v>
      </c>
      <c r="W169" s="22" t="str">
        <f t="shared" si="33"/>
        <v>赖情佳</v>
      </c>
      <c r="X169" s="22" t="str">
        <f t="shared" si="34"/>
        <v xml:space="preserve">STA MARIA </v>
      </c>
      <c r="Y169" s="22">
        <f t="shared" si="35"/>
        <v>3</v>
      </c>
      <c r="Z169" s="22">
        <f t="shared" si="36"/>
        <v>6</v>
      </c>
      <c r="AA169" s="22" t="str">
        <f t="shared" si="26"/>
        <v/>
      </c>
      <c r="AB169" s="22">
        <f>COUNTIF($G$2:G169,G169)</f>
        <v>1</v>
      </c>
      <c r="AC169" s="22" t="str">
        <f t="shared" si="37"/>
        <v>P3B</v>
      </c>
      <c r="AD169" s="22" t="str">
        <f>VLOOKUP(D169,'2-班级信息'!A:AI,35,0)</f>
        <v>周日上午</v>
      </c>
      <c r="AE169" s="22" t="str">
        <f>VLOOKUP(D169,'2-班级信息'!A:AL,12,0)</f>
        <v>3小时</v>
      </c>
      <c r="AF169" s="22" t="str">
        <f t="shared" si="27"/>
        <v>小学班</v>
      </c>
      <c r="AG169" s="22" t="str">
        <f t="shared" si="38"/>
        <v>小学周末白天班</v>
      </c>
    </row>
    <row r="170" spans="1:33">
      <c r="A170" s="214" t="s">
        <v>1721</v>
      </c>
      <c r="B170" s="214" t="s">
        <v>452</v>
      </c>
      <c r="C170" s="214" t="s">
        <v>1721</v>
      </c>
      <c r="D170" s="214" t="s">
        <v>4148</v>
      </c>
      <c r="E170" s="214" t="s">
        <v>4150</v>
      </c>
      <c r="F170" s="214" t="s">
        <v>4149</v>
      </c>
      <c r="G170" s="214" t="s">
        <v>2386</v>
      </c>
      <c r="H170" s="214" t="s">
        <v>2387</v>
      </c>
      <c r="I170" s="214" t="s">
        <v>15</v>
      </c>
      <c r="J170" s="214" t="s">
        <v>2388</v>
      </c>
      <c r="K170" s="214">
        <v>0</v>
      </c>
      <c r="L170" s="214" t="s">
        <v>4436</v>
      </c>
      <c r="M170" s="214" t="s">
        <v>11</v>
      </c>
      <c r="N170" s="214" t="s">
        <v>1778</v>
      </c>
      <c r="O170" s="214" t="s">
        <v>11</v>
      </c>
      <c r="P170" s="214" t="s">
        <v>11</v>
      </c>
      <c r="Q170" s="22" t="str">
        <f t="shared" si="28"/>
        <v>在读</v>
      </c>
      <c r="R170" s="22" t="str">
        <f>IF(Q170="在读",IF(IFERROR(FIND("一",D170),0)&gt;0,"一对一",VLOOKUP(LEFT(D170,3),班级编码!A:H,8,0)),Q170)</f>
        <v>初中部</v>
      </c>
      <c r="S170" s="22" t="str">
        <f t="shared" si="29"/>
        <v>J1BSR4G6711</v>
      </c>
      <c r="T170" s="22" t="str">
        <f t="shared" si="30"/>
        <v>张佩</v>
      </c>
      <c r="U170" s="22" t="str">
        <f t="shared" si="31"/>
        <v>覃爱怡</v>
      </c>
      <c r="V170" s="22" t="str">
        <f t="shared" si="32"/>
        <v xml:space="preserve">STA MARIA </v>
      </c>
      <c r="W170" s="22" t="str">
        <f t="shared" si="33"/>
        <v>覃爱怡</v>
      </c>
      <c r="X170" s="22" t="str">
        <f t="shared" si="34"/>
        <v xml:space="preserve">STA MARIA </v>
      </c>
      <c r="Y170" s="22">
        <f t="shared" si="35"/>
        <v>3</v>
      </c>
      <c r="Z170" s="22">
        <f t="shared" si="36"/>
        <v>6</v>
      </c>
      <c r="AA170" s="22" t="str">
        <f t="shared" si="26"/>
        <v/>
      </c>
      <c r="AB170" s="22">
        <f>COUNTIF($G$2:G170,G170)</f>
        <v>1</v>
      </c>
      <c r="AC170" s="22" t="str">
        <f t="shared" si="37"/>
        <v>J1B</v>
      </c>
      <c r="AD170" s="22" t="str">
        <f>VLOOKUP(D170,'2-班级信息'!A:AI,35,0)</f>
        <v>周日上午</v>
      </c>
      <c r="AE170" s="22" t="str">
        <f>VLOOKUP(D170,'2-班级信息'!A:AL,12,0)</f>
        <v>3小时</v>
      </c>
      <c r="AF170" s="22" t="str">
        <f t="shared" si="27"/>
        <v>小学班</v>
      </c>
      <c r="AG170" s="22" t="str">
        <f t="shared" si="38"/>
        <v>小学周末白天班</v>
      </c>
    </row>
    <row r="171" spans="1:33">
      <c r="A171" s="214" t="s">
        <v>1721</v>
      </c>
      <c r="B171" s="214" t="s">
        <v>452</v>
      </c>
      <c r="C171" s="214" t="s">
        <v>1721</v>
      </c>
      <c r="D171" s="214" t="s">
        <v>4148</v>
      </c>
      <c r="E171" s="214" t="s">
        <v>4150</v>
      </c>
      <c r="F171" s="214" t="s">
        <v>4149</v>
      </c>
      <c r="G171" s="214" t="s">
        <v>2379</v>
      </c>
      <c r="H171" s="214" t="s">
        <v>2380</v>
      </c>
      <c r="I171" s="214" t="s">
        <v>15</v>
      </c>
      <c r="J171" s="214" t="s">
        <v>2381</v>
      </c>
      <c r="K171" s="214">
        <v>0</v>
      </c>
      <c r="L171" s="214" t="s">
        <v>4437</v>
      </c>
      <c r="M171" s="214" t="s">
        <v>11</v>
      </c>
      <c r="N171" s="214" t="s">
        <v>2189</v>
      </c>
      <c r="O171" s="214" t="s">
        <v>11</v>
      </c>
      <c r="P171" s="214" t="s">
        <v>11</v>
      </c>
      <c r="Q171" s="22" t="str">
        <f t="shared" si="28"/>
        <v>在读</v>
      </c>
      <c r="R171" s="22" t="str">
        <f>IF(Q171="在读",IF(IFERROR(FIND("一",D171),0)&gt;0,"一对一",VLOOKUP(LEFT(D171,3),班级编码!A:H,8,0)),Q171)</f>
        <v>初中部</v>
      </c>
      <c r="S171" s="22" t="str">
        <f t="shared" si="29"/>
        <v>J1BSR4G6711</v>
      </c>
      <c r="T171" s="22" t="str">
        <f t="shared" si="30"/>
        <v>张佩</v>
      </c>
      <c r="U171" s="22" t="str">
        <f t="shared" si="31"/>
        <v>覃爱怡</v>
      </c>
      <c r="V171" s="22" t="str">
        <f t="shared" si="32"/>
        <v xml:space="preserve">STA MARIA </v>
      </c>
      <c r="W171" s="22" t="str">
        <f t="shared" si="33"/>
        <v>覃爱怡</v>
      </c>
      <c r="X171" s="22" t="str">
        <f t="shared" si="34"/>
        <v xml:space="preserve">STA MARIA </v>
      </c>
      <c r="Y171" s="22">
        <f t="shared" si="35"/>
        <v>3</v>
      </c>
      <c r="Z171" s="22">
        <f t="shared" si="36"/>
        <v>6</v>
      </c>
      <c r="AA171" s="22" t="str">
        <f t="shared" si="26"/>
        <v/>
      </c>
      <c r="AB171" s="22">
        <f>COUNTIF($G$2:G171,G171)</f>
        <v>1</v>
      </c>
      <c r="AC171" s="22" t="str">
        <f t="shared" si="37"/>
        <v>J1B</v>
      </c>
      <c r="AD171" s="22" t="str">
        <f>VLOOKUP(D171,'2-班级信息'!A:AI,35,0)</f>
        <v>周日上午</v>
      </c>
      <c r="AE171" s="22" t="str">
        <f>VLOOKUP(D171,'2-班级信息'!A:AL,12,0)</f>
        <v>3小时</v>
      </c>
      <c r="AF171" s="22" t="str">
        <f t="shared" si="27"/>
        <v>小学班</v>
      </c>
      <c r="AG171" s="22" t="str">
        <f t="shared" si="38"/>
        <v>小学周末白天班</v>
      </c>
    </row>
    <row r="172" spans="1:33">
      <c r="A172" s="214" t="s">
        <v>1721</v>
      </c>
      <c r="B172" s="214" t="s">
        <v>1189</v>
      </c>
      <c r="C172" s="214" t="s">
        <v>1721</v>
      </c>
      <c r="D172" s="214" t="s">
        <v>4197</v>
      </c>
      <c r="E172" s="214" t="s">
        <v>4184</v>
      </c>
      <c r="F172" s="214" t="s">
        <v>4198</v>
      </c>
      <c r="G172" s="214" t="s">
        <v>2368</v>
      </c>
      <c r="H172" s="214" t="s">
        <v>2369</v>
      </c>
      <c r="I172" s="214" t="s">
        <v>16</v>
      </c>
      <c r="J172" s="214" t="s">
        <v>2370</v>
      </c>
      <c r="K172" s="214">
        <v>0</v>
      </c>
      <c r="L172" s="214" t="s">
        <v>4438</v>
      </c>
      <c r="M172" s="214" t="s">
        <v>11</v>
      </c>
      <c r="N172" s="214" t="s">
        <v>1726</v>
      </c>
      <c r="O172" s="214" t="s">
        <v>11</v>
      </c>
      <c r="P172" s="214" t="s">
        <v>11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小初部</v>
      </c>
      <c r="S172" s="22" t="str">
        <f t="shared" si="29"/>
        <v>P03F01G1231</v>
      </c>
      <c r="T172" s="22" t="str">
        <f t="shared" si="30"/>
        <v>黎洁瑜</v>
      </c>
      <c r="U172" s="22" t="str">
        <f t="shared" si="31"/>
        <v>萧泽秀</v>
      </c>
      <c r="V172" s="22" t="str">
        <f t="shared" si="32"/>
        <v>YoYO</v>
      </c>
      <c r="W172" s="22" t="str">
        <f t="shared" si="33"/>
        <v>萧泽秀</v>
      </c>
      <c r="X172" s="22" t="str">
        <f t="shared" si="34"/>
        <v>YoYO</v>
      </c>
      <c r="Y172" s="22">
        <f t="shared" si="35"/>
        <v>3</v>
      </c>
      <c r="Z172" s="22">
        <f t="shared" si="36"/>
        <v>6</v>
      </c>
      <c r="AA172" s="22" t="str">
        <f t="shared" si="26"/>
        <v/>
      </c>
      <c r="AB172" s="22">
        <f>COUNTIF($G$2:G172,G172)</f>
        <v>1</v>
      </c>
      <c r="AC172" s="22" t="str">
        <f t="shared" si="37"/>
        <v>P03</v>
      </c>
      <c r="AD172" s="22" t="str">
        <f>VLOOKUP(D172,'2-班级信息'!A:AI,35,0)</f>
        <v>周三下午</v>
      </c>
      <c r="AE172" s="22" t="str">
        <f>VLOOKUP(D172,'2-班级信息'!A:AL,12,0)</f>
        <v>3小时</v>
      </c>
      <c r="AF172" s="22" t="str">
        <f t="shared" si="27"/>
        <v>小学班</v>
      </c>
      <c r="AG172" s="22" t="str">
        <f t="shared" si="38"/>
        <v>小学平时3小时班</v>
      </c>
    </row>
    <row r="173" spans="1:33">
      <c r="A173" s="214" t="s">
        <v>1721</v>
      </c>
      <c r="B173" s="214" t="s">
        <v>452</v>
      </c>
      <c r="C173" s="214" t="s">
        <v>1721</v>
      </c>
      <c r="D173" s="214" t="s">
        <v>5338</v>
      </c>
      <c r="E173" s="214" t="s">
        <v>4073</v>
      </c>
      <c r="F173" s="214" t="s">
        <v>5339</v>
      </c>
      <c r="G173" s="214" t="s">
        <v>2349</v>
      </c>
      <c r="H173" s="214" t="s">
        <v>2350</v>
      </c>
      <c r="I173" s="214" t="s">
        <v>12</v>
      </c>
      <c r="J173" s="214" t="s">
        <v>2351</v>
      </c>
      <c r="K173" s="214">
        <v>0</v>
      </c>
      <c r="L173" s="214" t="s">
        <v>4439</v>
      </c>
      <c r="M173" s="214" t="s">
        <v>11</v>
      </c>
      <c r="N173" s="214" t="s">
        <v>1726</v>
      </c>
      <c r="O173" s="214" t="s">
        <v>11</v>
      </c>
      <c r="P173" s="214" t="s">
        <v>11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初中部</v>
      </c>
      <c r="S173" s="22" t="str">
        <f t="shared" si="29"/>
        <v>P5BBR5G5618</v>
      </c>
      <c r="T173" s="22" t="str">
        <f t="shared" si="30"/>
        <v>易青梅</v>
      </c>
      <c r="U173" s="22" t="str">
        <f t="shared" si="31"/>
        <v>张佩</v>
      </c>
      <c r="V173" s="22" t="str">
        <f t="shared" si="32"/>
        <v>Anna Khimo</v>
      </c>
      <c r="W173" s="22" t="str">
        <f t="shared" si="33"/>
        <v>张佩</v>
      </c>
      <c r="X173" s="22" t="str">
        <f t="shared" si="34"/>
        <v>Anna Khimo</v>
      </c>
      <c r="Y173" s="22">
        <f t="shared" si="35"/>
        <v>2</v>
      </c>
      <c r="Z173" s="22">
        <f t="shared" si="36"/>
        <v>4</v>
      </c>
      <c r="AA173" s="22" t="str">
        <f t="shared" si="26"/>
        <v/>
      </c>
      <c r="AB173" s="22">
        <f>COUNTIF($G$2:G173,G173)</f>
        <v>1</v>
      </c>
      <c r="AC173" s="22" t="str">
        <f t="shared" si="37"/>
        <v>P5B</v>
      </c>
      <c r="AD173" s="22" t="str">
        <f>VLOOKUP(D173,'2-班级信息'!A:AI,35,0)</f>
        <v>周六下午</v>
      </c>
      <c r="AE173" s="22" t="str">
        <f>VLOOKUP(D173,'2-班级信息'!A:AL,12,0)</f>
        <v>3小时</v>
      </c>
      <c r="AF173" s="22" t="str">
        <f t="shared" si="27"/>
        <v>小学班</v>
      </c>
      <c r="AG173" s="22" t="str">
        <f t="shared" si="38"/>
        <v>小学周末白天班</v>
      </c>
    </row>
    <row r="174" spans="1:33">
      <c r="A174" s="214" t="s">
        <v>1721</v>
      </c>
      <c r="B174" s="214" t="s">
        <v>459</v>
      </c>
      <c r="C174" s="214" t="s">
        <v>1721</v>
      </c>
      <c r="D174" s="214" t="s">
        <v>4167</v>
      </c>
      <c r="E174" s="214" t="s">
        <v>4169</v>
      </c>
      <c r="F174" s="214" t="s">
        <v>4168</v>
      </c>
      <c r="G174" s="214" t="s">
        <v>2345</v>
      </c>
      <c r="H174" s="214" t="s">
        <v>2346</v>
      </c>
      <c r="I174" s="214" t="s">
        <v>1669</v>
      </c>
      <c r="J174" s="214" t="s">
        <v>2347</v>
      </c>
      <c r="K174" s="214">
        <v>0</v>
      </c>
      <c r="L174" s="214" t="s">
        <v>4440</v>
      </c>
      <c r="M174" s="214" t="s">
        <v>11</v>
      </c>
      <c r="N174" s="214" t="s">
        <v>2348</v>
      </c>
      <c r="O174" s="214" t="s">
        <v>11</v>
      </c>
      <c r="P174" s="214" t="s">
        <v>11</v>
      </c>
      <c r="Q174" s="22" t="str">
        <f t="shared" si="28"/>
        <v>在读</v>
      </c>
      <c r="R174" s="22" t="str">
        <f>IF(Q174="在读",IF(IFERROR(FIND("一",D174),0)&gt;0,"一对一",VLOOKUP(LEFT(D174,3),班级编码!A:H,8,0)),Q174)</f>
        <v>幼儿部</v>
      </c>
      <c r="S174" s="22" t="str">
        <f t="shared" si="29"/>
        <v>K05000GXD36</v>
      </c>
      <c r="T174" s="22" t="str">
        <f t="shared" si="30"/>
        <v>萧泽秀</v>
      </c>
      <c r="U174" s="22" t="str">
        <f t="shared" si="31"/>
        <v/>
      </c>
      <c r="V174" s="22" t="str">
        <f t="shared" si="32"/>
        <v>Marry</v>
      </c>
      <c r="W174" s="22" t="str">
        <f t="shared" si="33"/>
        <v>Marry</v>
      </c>
      <c r="X174" s="22" t="str">
        <f t="shared" si="34"/>
        <v/>
      </c>
      <c r="Y174" s="22">
        <f t="shared" si="35"/>
        <v>5</v>
      </c>
      <c r="Z174" s="22">
        <f t="shared" si="36"/>
        <v>5</v>
      </c>
      <c r="AA174" s="22" t="str">
        <f t="shared" si="26"/>
        <v/>
      </c>
      <c r="AB174" s="22">
        <f>COUNTIF($G$2:G174,G174)</f>
        <v>1</v>
      </c>
      <c r="AC174" s="22" t="str">
        <f t="shared" si="37"/>
        <v>K05</v>
      </c>
      <c r="AD174" s="22" t="str">
        <f>VLOOKUP(D174,'2-班级信息'!A:AI,35,0)</f>
        <v>周四晚上</v>
      </c>
      <c r="AE174" s="22" t="str">
        <f>VLOOKUP(D174,'2-班级信息'!A:AL,12,0)</f>
        <v>1.5小时</v>
      </c>
      <c r="AF174" s="22" t="str">
        <f t="shared" si="27"/>
        <v>幼儿班</v>
      </c>
      <c r="AG174" s="22" t="str">
        <f t="shared" si="38"/>
        <v>幼儿班</v>
      </c>
    </row>
    <row r="175" spans="1:33">
      <c r="A175" s="214" t="s">
        <v>1721</v>
      </c>
      <c r="B175" s="214" t="s">
        <v>452</v>
      </c>
      <c r="C175" s="214" t="s">
        <v>1721</v>
      </c>
      <c r="D175" s="214" t="s">
        <v>4164</v>
      </c>
      <c r="E175" s="214" t="s">
        <v>4132</v>
      </c>
      <c r="F175" s="214" t="s">
        <v>4165</v>
      </c>
      <c r="G175" s="214" t="s">
        <v>2333</v>
      </c>
      <c r="H175" s="214" t="s">
        <v>2334</v>
      </c>
      <c r="I175" s="214" t="s">
        <v>16</v>
      </c>
      <c r="J175" s="214" t="s">
        <v>2335</v>
      </c>
      <c r="K175" s="214">
        <v>0</v>
      </c>
      <c r="L175" s="214" t="s">
        <v>4441</v>
      </c>
      <c r="M175" s="214" t="s">
        <v>11</v>
      </c>
      <c r="N175" s="214" t="s">
        <v>2336</v>
      </c>
      <c r="O175" s="214" t="s">
        <v>11</v>
      </c>
      <c r="P175" s="214" t="s">
        <v>11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小初部</v>
      </c>
      <c r="S175" s="22" t="str">
        <f t="shared" si="29"/>
        <v>P03K56G1228</v>
      </c>
      <c r="T175" s="22" t="str">
        <f t="shared" si="30"/>
        <v>覃爱怡</v>
      </c>
      <c r="U175" s="22" t="str">
        <f t="shared" si="31"/>
        <v>易青梅</v>
      </c>
      <c r="V175" s="22" t="str">
        <f t="shared" si="32"/>
        <v>STA MARIA ANTONIO III BILLONES</v>
      </c>
      <c r="W175" s="22" t="str">
        <f t="shared" si="33"/>
        <v>STA MARIA ANTONIO III BILLONES</v>
      </c>
      <c r="X175" s="22" t="str">
        <f t="shared" si="34"/>
        <v>易青梅</v>
      </c>
      <c r="Y175" s="22">
        <f t="shared" si="35"/>
        <v>30</v>
      </c>
      <c r="Z175" s="22">
        <f t="shared" si="36"/>
        <v>30</v>
      </c>
      <c r="AA175" s="22" t="str">
        <f t="shared" si="26"/>
        <v/>
      </c>
      <c r="AB175" s="22">
        <f>COUNTIF($G$2:G175,G175)</f>
        <v>1</v>
      </c>
      <c r="AC175" s="22" t="str">
        <f t="shared" si="37"/>
        <v>P03</v>
      </c>
      <c r="AD175" s="22" t="str">
        <f>VLOOKUP(D175,'2-班级信息'!A:AI,35,0)</f>
        <v>周六上午</v>
      </c>
      <c r="AE175" s="22" t="str">
        <f>VLOOKUP(D175,'2-班级信息'!A:AL,12,0)</f>
        <v>3小时</v>
      </c>
      <c r="AF175" s="22" t="str">
        <f t="shared" si="27"/>
        <v>小学班</v>
      </c>
      <c r="AG175" s="22" t="str">
        <f t="shared" si="38"/>
        <v>小学周末白天班</v>
      </c>
    </row>
    <row r="176" spans="1:33">
      <c r="A176" s="214" t="s">
        <v>1721</v>
      </c>
      <c r="B176" s="214" t="s">
        <v>4084</v>
      </c>
      <c r="C176" s="214" t="s">
        <v>1721</v>
      </c>
      <c r="D176" s="214" t="s">
        <v>4083</v>
      </c>
      <c r="E176" s="214" t="s">
        <v>11</v>
      </c>
      <c r="F176" s="214" t="s">
        <v>4085</v>
      </c>
      <c r="G176" s="214" t="s">
        <v>2320</v>
      </c>
      <c r="H176" s="214" t="s">
        <v>2321</v>
      </c>
      <c r="I176" s="214" t="s">
        <v>17</v>
      </c>
      <c r="J176" s="214" t="s">
        <v>2322</v>
      </c>
      <c r="K176" s="214">
        <v>0</v>
      </c>
      <c r="L176" s="214" t="s">
        <v>4442</v>
      </c>
      <c r="M176" s="214" t="s">
        <v>11</v>
      </c>
      <c r="N176" s="214" t="s">
        <v>2323</v>
      </c>
      <c r="O176" s="214" t="s">
        <v>11</v>
      </c>
      <c r="P176" s="214" t="s">
        <v>11</v>
      </c>
      <c r="Q176" s="22" t="str">
        <f t="shared" si="28"/>
        <v>停读</v>
      </c>
      <c r="R176" s="22" t="str">
        <f>IF(Q176="在读",IF(IFERROR(FIND("一",D176),0)&gt;0,"一对一",VLOOKUP(LEFT(D176,3),班级编码!A:H,8,0)),Q176)</f>
        <v>停读</v>
      </c>
      <c r="S176" s="22" t="str">
        <f t="shared" si="29"/>
        <v>停读</v>
      </c>
      <c r="T176" s="22" t="str">
        <f t="shared" si="30"/>
        <v>陈欢</v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停读</v>
      </c>
      <c r="AD176" s="22" t="str">
        <f>VLOOKUP(D176,'2-班级信息'!A:AI,35,0)</f>
        <v/>
      </c>
      <c r="AE176" s="22" t="str">
        <f>VLOOKUP(D176,'2-班级信息'!A:AL,12,0)</f>
        <v/>
      </c>
      <c r="AF176" s="22" t="str">
        <f t="shared" si="27"/>
        <v>中学班</v>
      </c>
      <c r="AG176" s="22" t="str">
        <f t="shared" si="38"/>
        <v>中学班</v>
      </c>
    </row>
    <row r="177" spans="1:33">
      <c r="A177" s="214" t="s">
        <v>1721</v>
      </c>
      <c r="B177" s="214" t="s">
        <v>1189</v>
      </c>
      <c r="C177" s="214" t="s">
        <v>1721</v>
      </c>
      <c r="D177" s="214" t="s">
        <v>4207</v>
      </c>
      <c r="E177" s="214" t="s">
        <v>4188</v>
      </c>
      <c r="F177" s="214" t="s">
        <v>4208</v>
      </c>
      <c r="G177" s="214" t="s">
        <v>2317</v>
      </c>
      <c r="H177" s="214" t="s">
        <v>2318</v>
      </c>
      <c r="I177" s="214" t="s">
        <v>16</v>
      </c>
      <c r="J177" s="214" t="s">
        <v>2319</v>
      </c>
      <c r="K177" s="214">
        <v>0</v>
      </c>
      <c r="L177" s="214" t="s">
        <v>4443</v>
      </c>
      <c r="M177" s="214" t="s">
        <v>11</v>
      </c>
      <c r="N177" s="214" t="s">
        <v>1726</v>
      </c>
      <c r="O177" s="214" t="s">
        <v>11</v>
      </c>
      <c r="P177" s="214" t="s">
        <v>11</v>
      </c>
      <c r="Q177" s="22" t="str">
        <f t="shared" si="28"/>
        <v>在读</v>
      </c>
      <c r="R177" s="22" t="str">
        <f>IF(Q177="在读",IF(IFERROR(FIND("一",D177),0)&gt;0,"一对一",VLOOKUP(LEFT(D177,3),班级编码!A:H,8,0)),Q177)</f>
        <v>小初部</v>
      </c>
      <c r="S177" s="22" t="str">
        <f t="shared" si="29"/>
        <v>P03F01G2334</v>
      </c>
      <c r="T177" s="22" t="str">
        <f t="shared" si="30"/>
        <v>赖情佳</v>
      </c>
      <c r="U177" s="22" t="str">
        <f t="shared" si="31"/>
        <v>张佩</v>
      </c>
      <c r="V177" s="22" t="str">
        <f t="shared" si="32"/>
        <v>Abdul</v>
      </c>
      <c r="W177" s="22" t="str">
        <f t="shared" si="33"/>
        <v>张佩</v>
      </c>
      <c r="X177" s="22" t="str">
        <f t="shared" si="34"/>
        <v>Abdul</v>
      </c>
      <c r="Y177" s="22">
        <f t="shared" si="35"/>
        <v>2</v>
      </c>
      <c r="Z177" s="22">
        <f t="shared" si="36"/>
        <v>4</v>
      </c>
      <c r="AA177" s="22" t="str">
        <f t="shared" si="26"/>
        <v/>
      </c>
      <c r="AB177" s="22">
        <f>COUNTIF($G$2:G177,G177)</f>
        <v>1</v>
      </c>
      <c r="AC177" s="22" t="str">
        <f t="shared" si="37"/>
        <v>P03</v>
      </c>
      <c r="AD177" s="22" t="str">
        <f>VLOOKUP(D177,'2-班级信息'!A:AI,35,0)</f>
        <v>周三下午</v>
      </c>
      <c r="AE177" s="22" t="str">
        <f>VLOOKUP(D177,'2-班级信息'!A:AL,12,0)</f>
        <v>3小时</v>
      </c>
      <c r="AF177" s="22" t="str">
        <f t="shared" si="27"/>
        <v>小学班</v>
      </c>
      <c r="AG177" s="22" t="str">
        <f t="shared" si="38"/>
        <v>小学平时3小时班</v>
      </c>
    </row>
    <row r="178" spans="1:33">
      <c r="A178" s="214" t="s">
        <v>1721</v>
      </c>
      <c r="B178" s="214" t="s">
        <v>452</v>
      </c>
      <c r="C178" s="214" t="s">
        <v>1721</v>
      </c>
      <c r="D178" s="214" t="s">
        <v>4172</v>
      </c>
      <c r="E178" s="214" t="s">
        <v>4155</v>
      </c>
      <c r="F178" s="214" t="s">
        <v>4157</v>
      </c>
      <c r="G178" s="214" t="s">
        <v>2296</v>
      </c>
      <c r="H178" s="214" t="s">
        <v>2297</v>
      </c>
      <c r="I178" s="214" t="s">
        <v>13</v>
      </c>
      <c r="J178" s="214" t="s">
        <v>2298</v>
      </c>
      <c r="K178" s="214">
        <v>0</v>
      </c>
      <c r="L178" s="214" t="s">
        <v>4444</v>
      </c>
      <c r="M178" s="214" t="s">
        <v>11</v>
      </c>
      <c r="N178" s="214" t="s">
        <v>1726</v>
      </c>
      <c r="O178" s="214" t="s">
        <v>11</v>
      </c>
      <c r="P178" s="214" t="s">
        <v>11</v>
      </c>
      <c r="Q178" s="22" t="str">
        <f t="shared" si="28"/>
        <v>在读</v>
      </c>
      <c r="R178" s="22" t="str">
        <f>IF(Q178="在读",IF(IFERROR(FIND("一",D178),0)&gt;0,"一对一",VLOOKUP(LEFT(D178,3),班级编码!A:H,8,0)),Q178)</f>
        <v>初中部</v>
      </c>
      <c r="S178" s="22" t="str">
        <f t="shared" si="29"/>
        <v>P6BBR6G5610</v>
      </c>
      <c r="T178" s="22" t="str">
        <f t="shared" si="30"/>
        <v>张佩</v>
      </c>
      <c r="U178" s="22" t="str">
        <f t="shared" si="31"/>
        <v>黎洁瑜</v>
      </c>
      <c r="V178" s="22" t="str">
        <f t="shared" si="32"/>
        <v>STA MARIA ANTONIO III BILLONES</v>
      </c>
      <c r="W178" s="22" t="str">
        <f t="shared" si="33"/>
        <v>STA MARIA ANTONIO III BILLONES</v>
      </c>
      <c r="X178" s="22" t="str">
        <f t="shared" si="34"/>
        <v>黎洁瑜</v>
      </c>
      <c r="Y178" s="22">
        <f t="shared" si="35"/>
        <v>30</v>
      </c>
      <c r="Z178" s="22">
        <f t="shared" si="36"/>
        <v>30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P6B</v>
      </c>
      <c r="AD178" s="22" t="str">
        <f>VLOOKUP(D178,'2-班级信息'!A:AI,35,0)</f>
        <v>周日下午</v>
      </c>
      <c r="AE178" s="22" t="str">
        <f>VLOOKUP(D178,'2-班级信息'!A:AL,12,0)</f>
        <v>3小时</v>
      </c>
      <c r="AF178" s="22" t="str">
        <f t="shared" si="27"/>
        <v>小学班</v>
      </c>
      <c r="AG178" s="22" t="str">
        <f t="shared" si="38"/>
        <v>小学周末白天班</v>
      </c>
    </row>
    <row r="179" spans="1:33">
      <c r="A179" s="214" t="s">
        <v>1721</v>
      </c>
      <c r="B179" s="214" t="s">
        <v>459</v>
      </c>
      <c r="C179" s="214" t="s">
        <v>1721</v>
      </c>
      <c r="D179" s="214" t="s">
        <v>4167</v>
      </c>
      <c r="E179" s="214" t="s">
        <v>4169</v>
      </c>
      <c r="F179" s="214" t="s">
        <v>4168</v>
      </c>
      <c r="G179" s="214" t="s">
        <v>2287</v>
      </c>
      <c r="H179" s="214" t="s">
        <v>2288</v>
      </c>
      <c r="I179" s="214" t="s">
        <v>1669</v>
      </c>
      <c r="J179" s="214" t="s">
        <v>2289</v>
      </c>
      <c r="K179" s="214">
        <v>0</v>
      </c>
      <c r="L179" s="214" t="s">
        <v>4445</v>
      </c>
      <c r="M179" s="214" t="s">
        <v>11</v>
      </c>
      <c r="N179" s="214" t="s">
        <v>2290</v>
      </c>
      <c r="O179" s="214" t="s">
        <v>11</v>
      </c>
      <c r="P179" s="214" t="s">
        <v>11</v>
      </c>
      <c r="Q179" s="22" t="str">
        <f t="shared" si="28"/>
        <v>在读</v>
      </c>
      <c r="R179" s="22" t="str">
        <f>IF(Q179="在读",IF(IFERROR(FIND("一",D179),0)&gt;0,"一对一",VLOOKUP(LEFT(D179,3),班级编码!A:H,8,0)),Q179)</f>
        <v>幼儿部</v>
      </c>
      <c r="S179" s="22" t="str">
        <f t="shared" si="29"/>
        <v>K05000GXD36</v>
      </c>
      <c r="T179" s="22" t="str">
        <f t="shared" si="30"/>
        <v>萧泽秀</v>
      </c>
      <c r="U179" s="22" t="str">
        <f t="shared" si="31"/>
        <v/>
      </c>
      <c r="V179" s="22" t="str">
        <f t="shared" si="32"/>
        <v>Marry</v>
      </c>
      <c r="W179" s="22" t="str">
        <f t="shared" si="33"/>
        <v>Marry</v>
      </c>
      <c r="X179" s="22" t="str">
        <f t="shared" si="34"/>
        <v/>
      </c>
      <c r="Y179" s="22">
        <f t="shared" si="35"/>
        <v>5</v>
      </c>
      <c r="Z179" s="22">
        <f t="shared" si="36"/>
        <v>5</v>
      </c>
      <c r="AA179" s="22" t="str">
        <f t="shared" si="26"/>
        <v/>
      </c>
      <c r="AB179" s="22">
        <f>COUNTIF($G$2:G179,G179)</f>
        <v>1</v>
      </c>
      <c r="AC179" s="22" t="str">
        <f t="shared" si="37"/>
        <v>K05</v>
      </c>
      <c r="AD179" s="22" t="str">
        <f>VLOOKUP(D179,'2-班级信息'!A:AI,35,0)</f>
        <v>周四晚上</v>
      </c>
      <c r="AE179" s="22" t="str">
        <f>VLOOKUP(D179,'2-班级信息'!A:AL,12,0)</f>
        <v>1.5小时</v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4" t="s">
        <v>1721</v>
      </c>
      <c r="B180" s="214" t="s">
        <v>1189</v>
      </c>
      <c r="C180" s="214" t="s">
        <v>1721</v>
      </c>
      <c r="D180" s="214" t="s">
        <v>4207</v>
      </c>
      <c r="E180" s="214" t="s">
        <v>4188</v>
      </c>
      <c r="F180" s="214" t="s">
        <v>4208</v>
      </c>
      <c r="G180" s="214" t="s">
        <v>2284</v>
      </c>
      <c r="H180" s="214" t="s">
        <v>2285</v>
      </c>
      <c r="I180" s="214" t="s">
        <v>10</v>
      </c>
      <c r="J180" s="214" t="s">
        <v>2286</v>
      </c>
      <c r="K180" s="214">
        <v>0</v>
      </c>
      <c r="L180" s="214" t="s">
        <v>4446</v>
      </c>
      <c r="M180" s="214" t="s">
        <v>11</v>
      </c>
      <c r="N180" s="214" t="s">
        <v>1726</v>
      </c>
      <c r="O180" s="214" t="s">
        <v>11</v>
      </c>
      <c r="P180" s="214" t="s">
        <v>11</v>
      </c>
      <c r="Q180" s="22" t="str">
        <f t="shared" si="28"/>
        <v>在读</v>
      </c>
      <c r="R180" s="22" t="str">
        <f>IF(Q180="在读",IF(IFERROR(FIND("一",D180),0)&gt;0,"一对一",VLOOKUP(LEFT(D180,3),班级编码!A:H,8,0)),Q180)</f>
        <v>小初部</v>
      </c>
      <c r="S180" s="22" t="str">
        <f t="shared" si="29"/>
        <v>P03F01G2334</v>
      </c>
      <c r="T180" s="22" t="str">
        <f t="shared" si="30"/>
        <v>赖情佳</v>
      </c>
      <c r="U180" s="22" t="str">
        <f t="shared" si="31"/>
        <v>张佩</v>
      </c>
      <c r="V180" s="22" t="str">
        <f t="shared" si="32"/>
        <v>Abdul</v>
      </c>
      <c r="W180" s="22" t="str">
        <f t="shared" si="33"/>
        <v>张佩</v>
      </c>
      <c r="X180" s="22" t="str">
        <f t="shared" si="34"/>
        <v>Abdul</v>
      </c>
      <c r="Y180" s="22">
        <f t="shared" si="35"/>
        <v>2</v>
      </c>
      <c r="Z180" s="22">
        <f t="shared" si="36"/>
        <v>4</v>
      </c>
      <c r="AA180" s="22" t="str">
        <f t="shared" si="26"/>
        <v/>
      </c>
      <c r="AB180" s="22">
        <f>COUNTIF($G$2:G180,G180)</f>
        <v>1</v>
      </c>
      <c r="AC180" s="22" t="str">
        <f t="shared" si="37"/>
        <v>P03</v>
      </c>
      <c r="AD180" s="22" t="str">
        <f>VLOOKUP(D180,'2-班级信息'!A:AI,35,0)</f>
        <v>周三下午</v>
      </c>
      <c r="AE180" s="22" t="str">
        <f>VLOOKUP(D180,'2-班级信息'!A:AL,12,0)</f>
        <v>3小时</v>
      </c>
      <c r="AF180" s="22" t="str">
        <f t="shared" si="27"/>
        <v>小学班</v>
      </c>
      <c r="AG180" s="22" t="str">
        <f t="shared" si="38"/>
        <v>小学平时3小时班</v>
      </c>
    </row>
    <row r="181" spans="1:33">
      <c r="A181" s="214" t="s">
        <v>1721</v>
      </c>
      <c r="B181" s="214" t="s">
        <v>459</v>
      </c>
      <c r="C181" s="214" t="s">
        <v>1721</v>
      </c>
      <c r="D181" s="214" t="s">
        <v>4086</v>
      </c>
      <c r="E181" s="214" t="s">
        <v>4089</v>
      </c>
      <c r="F181" s="214" t="s">
        <v>4087</v>
      </c>
      <c r="G181" s="214" t="s">
        <v>2281</v>
      </c>
      <c r="H181" s="214" t="s">
        <v>2282</v>
      </c>
      <c r="I181" s="214" t="s">
        <v>1669</v>
      </c>
      <c r="J181" s="214" t="s">
        <v>2283</v>
      </c>
      <c r="K181" s="214">
        <v>0</v>
      </c>
      <c r="L181" s="214" t="s">
        <v>4447</v>
      </c>
      <c r="M181" s="214" t="s">
        <v>11</v>
      </c>
      <c r="N181" s="214" t="s">
        <v>1946</v>
      </c>
      <c r="O181" s="214" t="s">
        <v>11</v>
      </c>
      <c r="P181" s="214" t="s">
        <v>11</v>
      </c>
      <c r="Q181" s="22" t="str">
        <f t="shared" si="28"/>
        <v>在读</v>
      </c>
      <c r="R181" s="22" t="str">
        <f>IF(Q181="在读",IF(IFERROR(FIND("一",D181),0)&gt;0,"一对一",VLOOKUP(LEFT(D181,3),班级编码!A:H,8,0)),Q181)</f>
        <v>幼儿部</v>
      </c>
      <c r="S181" s="22" t="str">
        <f t="shared" si="29"/>
        <v>K03000GXZ23</v>
      </c>
      <c r="T181" s="22" t="str">
        <f t="shared" si="30"/>
        <v>陈敏华</v>
      </c>
      <c r="U181" s="22" t="str">
        <f t="shared" si="31"/>
        <v/>
      </c>
      <c r="V181" s="22" t="str">
        <f t="shared" si="32"/>
        <v>STA MARIA ANTONIO II</v>
      </c>
      <c r="W181" s="22" t="str">
        <f t="shared" si="33"/>
        <v>STA MARIA ANTONIO II</v>
      </c>
      <c r="X181" s="22" t="str">
        <f t="shared" si="34"/>
        <v/>
      </c>
      <c r="Y181" s="22">
        <f t="shared" si="35"/>
        <v>20</v>
      </c>
      <c r="Z181" s="22">
        <f t="shared" si="36"/>
        <v>20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K03</v>
      </c>
      <c r="AD181" s="22" t="str">
        <f>VLOOKUP(D181,'2-班级信息'!A:AI,35,0)</f>
        <v>周五下午</v>
      </c>
      <c r="AE181" s="22" t="str">
        <f>VLOOKUP(D181,'2-班级信息'!A:AL,12,0)</f>
        <v>1.5小时</v>
      </c>
      <c r="AF181" s="22" t="str">
        <f t="shared" si="27"/>
        <v>幼儿班</v>
      </c>
      <c r="AG181" s="22" t="str">
        <f t="shared" si="38"/>
        <v>幼儿班</v>
      </c>
    </row>
    <row r="182" spans="1:33">
      <c r="A182" s="214" t="s">
        <v>1721</v>
      </c>
      <c r="B182" s="214" t="s">
        <v>452</v>
      </c>
      <c r="C182" s="214" t="s">
        <v>1721</v>
      </c>
      <c r="D182" s="214" t="s">
        <v>4175</v>
      </c>
      <c r="E182" s="214" t="s">
        <v>4150</v>
      </c>
      <c r="F182" s="214" t="s">
        <v>4152</v>
      </c>
      <c r="G182" s="214" t="s">
        <v>2278</v>
      </c>
      <c r="H182" s="214" t="s">
        <v>2279</v>
      </c>
      <c r="I182" s="214" t="s">
        <v>14</v>
      </c>
      <c r="J182" s="214" t="s">
        <v>2280</v>
      </c>
      <c r="K182" s="214">
        <v>0</v>
      </c>
      <c r="L182" s="214" t="s">
        <v>4448</v>
      </c>
      <c r="M182" s="214" t="s">
        <v>11</v>
      </c>
      <c r="N182" s="214" t="s">
        <v>1726</v>
      </c>
      <c r="O182" s="214" t="s">
        <v>11</v>
      </c>
      <c r="P182" s="214" t="s">
        <v>11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小高部</v>
      </c>
      <c r="S182" s="22" t="str">
        <f t="shared" si="29"/>
        <v>P3BF06G3413</v>
      </c>
      <c r="T182" s="22" t="str">
        <f t="shared" si="30"/>
        <v>萧泽秀</v>
      </c>
      <c r="U182" s="22" t="str">
        <f t="shared" si="31"/>
        <v>赖情佳</v>
      </c>
      <c r="V182" s="22" t="str">
        <f t="shared" si="32"/>
        <v xml:space="preserve">STA MARIA </v>
      </c>
      <c r="W182" s="22" t="str">
        <f t="shared" si="33"/>
        <v>赖情佳</v>
      </c>
      <c r="X182" s="22" t="str">
        <f t="shared" si="34"/>
        <v xml:space="preserve">STA MARIA 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">
        <f>COUNTIF($G$2:G182,G182)</f>
        <v>1</v>
      </c>
      <c r="AC182" s="22" t="str">
        <f t="shared" si="37"/>
        <v>P3B</v>
      </c>
      <c r="AD182" s="22" t="str">
        <f>VLOOKUP(D182,'2-班级信息'!A:AI,35,0)</f>
        <v>周日上午</v>
      </c>
      <c r="AE182" s="22" t="str">
        <f>VLOOKUP(D182,'2-班级信息'!A:AL,12,0)</f>
        <v>3小时</v>
      </c>
      <c r="AF182" s="22" t="str">
        <f t="shared" si="27"/>
        <v>小学班</v>
      </c>
      <c r="AG182" s="22" t="str">
        <f t="shared" si="38"/>
        <v>小学周末白天班</v>
      </c>
    </row>
    <row r="183" spans="1:33">
      <c r="A183" s="214" t="s">
        <v>1721</v>
      </c>
      <c r="B183" s="214" t="s">
        <v>4084</v>
      </c>
      <c r="C183" s="214" t="s">
        <v>1721</v>
      </c>
      <c r="D183" s="214" t="s">
        <v>4083</v>
      </c>
      <c r="E183" s="214" t="s">
        <v>11</v>
      </c>
      <c r="F183" s="214" t="s">
        <v>4085</v>
      </c>
      <c r="G183" s="214" t="s">
        <v>2273</v>
      </c>
      <c r="H183" s="214" t="s">
        <v>2274</v>
      </c>
      <c r="I183" s="214" t="s">
        <v>13</v>
      </c>
      <c r="J183" s="214" t="s">
        <v>2275</v>
      </c>
      <c r="K183" s="214">
        <v>0</v>
      </c>
      <c r="L183" s="214" t="s">
        <v>11</v>
      </c>
      <c r="M183" s="214" t="s">
        <v>11</v>
      </c>
      <c r="N183" s="214" t="s">
        <v>1722</v>
      </c>
      <c r="O183" s="214" t="s">
        <v>11</v>
      </c>
      <c r="P183" s="214" t="s">
        <v>11</v>
      </c>
      <c r="Q183" s="22" t="str">
        <f t="shared" si="28"/>
        <v>停读</v>
      </c>
      <c r="R183" s="22" t="str">
        <f>IF(Q183="在读",IF(IFERROR(FIND("一",D183),0)&gt;0,"一对一",VLOOKUP(LEFT(D183,3),班级编码!A:H,8,0)),Q183)</f>
        <v>停读</v>
      </c>
      <c r="S183" s="22" t="str">
        <f t="shared" si="29"/>
        <v>停读</v>
      </c>
      <c r="T183" s="22" t="str">
        <f t="shared" si="30"/>
        <v>陈欢</v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停读</v>
      </c>
      <c r="AD183" s="22" t="str">
        <f>VLOOKUP(D183,'2-班级信息'!A:AI,35,0)</f>
        <v/>
      </c>
      <c r="AE183" s="22" t="str">
        <f>VLOOKUP(D183,'2-班级信息'!A:AL,12,0)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4" t="s">
        <v>1721</v>
      </c>
      <c r="B184" s="214" t="s">
        <v>452</v>
      </c>
      <c r="C184" s="214" t="s">
        <v>1721</v>
      </c>
      <c r="D184" s="214" t="s">
        <v>5334</v>
      </c>
      <c r="E184" s="214" t="s">
        <v>5335</v>
      </c>
      <c r="F184" s="214" t="s">
        <v>4135</v>
      </c>
      <c r="G184" s="214" t="s">
        <v>2264</v>
      </c>
      <c r="H184" s="214" t="s">
        <v>2265</v>
      </c>
      <c r="I184" s="214" t="s">
        <v>14</v>
      </c>
      <c r="J184" s="214" t="s">
        <v>2266</v>
      </c>
      <c r="K184" s="214">
        <v>0</v>
      </c>
      <c r="L184" s="214" t="s">
        <v>4449</v>
      </c>
      <c r="M184" s="214" t="s">
        <v>11</v>
      </c>
      <c r="N184" s="214" t="s">
        <v>2267</v>
      </c>
      <c r="O184" s="214" t="s">
        <v>11</v>
      </c>
      <c r="P184" s="214" t="s">
        <v>11</v>
      </c>
      <c r="Q184" s="22" t="str">
        <f t="shared" si="28"/>
        <v>在读</v>
      </c>
      <c r="R184" s="22" t="str">
        <f>IF(Q184="在读",IF(IFERROR(FIND("一",D184),0)&gt;0,"一对一",VLOOKUP(LEFT(D184,3),班级编码!A:H,8,0)),Q184)</f>
        <v>小高部</v>
      </c>
      <c r="S184" s="22" t="str">
        <f t="shared" si="29"/>
        <v>P3AF04G3426</v>
      </c>
      <c r="T184" s="22" t="str">
        <f t="shared" si="30"/>
        <v>赖情佳</v>
      </c>
      <c r="U184" s="22" t="str">
        <f t="shared" si="31"/>
        <v>覃爱怡</v>
      </c>
      <c r="V184" s="22" t="str">
        <f t="shared" si="32"/>
        <v xml:space="preserve">STA MARIA </v>
      </c>
      <c r="W184" s="22" t="str">
        <f t="shared" si="33"/>
        <v>覃爱怡</v>
      </c>
      <c r="X184" s="22" t="str">
        <f t="shared" si="34"/>
        <v xml:space="preserve">STA MARIA </v>
      </c>
      <c r="Y184" s="22">
        <f t="shared" si="35"/>
        <v>3</v>
      </c>
      <c r="Z184" s="22">
        <f t="shared" si="36"/>
        <v>6</v>
      </c>
      <c r="AA184" s="22" t="str">
        <f t="shared" si="26"/>
        <v/>
      </c>
      <c r="AB184" s="22">
        <f>COUNTIF($G$2:G184,G184)</f>
        <v>1</v>
      </c>
      <c r="AC184" s="22" t="str">
        <f t="shared" si="37"/>
        <v>P3A</v>
      </c>
      <c r="AD184" s="22" t="str">
        <f>VLOOKUP(D184,'2-班级信息'!A:AI,35,0)</f>
        <v>周二晚上</v>
      </c>
      <c r="AE184" s="22" t="str">
        <f>VLOOKUP(D184,'2-班级信息'!A:AL,12,0)</f>
        <v>3小时</v>
      </c>
      <c r="AF184" s="22" t="str">
        <f t="shared" si="27"/>
        <v>小学班</v>
      </c>
      <c r="AG184" s="22" t="str">
        <f t="shared" si="38"/>
        <v>小学平时3小时班</v>
      </c>
    </row>
    <row r="185" spans="1:33">
      <c r="A185" s="214" t="s">
        <v>1721</v>
      </c>
      <c r="B185" s="214" t="s">
        <v>452</v>
      </c>
      <c r="C185" s="214" t="s">
        <v>1721</v>
      </c>
      <c r="D185" s="214" t="s">
        <v>5334</v>
      </c>
      <c r="E185" s="214" t="s">
        <v>5335</v>
      </c>
      <c r="F185" s="214" t="s">
        <v>4135</v>
      </c>
      <c r="G185" s="214" t="s">
        <v>2261</v>
      </c>
      <c r="H185" s="214" t="s">
        <v>2262</v>
      </c>
      <c r="I185" s="214" t="s">
        <v>14</v>
      </c>
      <c r="J185" s="214" t="s">
        <v>2263</v>
      </c>
      <c r="K185" s="214">
        <v>0</v>
      </c>
      <c r="L185" s="214" t="s">
        <v>4450</v>
      </c>
      <c r="M185" s="214" t="s">
        <v>11</v>
      </c>
      <c r="N185" s="214" t="s">
        <v>1726</v>
      </c>
      <c r="O185" s="214" t="s">
        <v>11</v>
      </c>
      <c r="P185" s="214" t="s">
        <v>11</v>
      </c>
      <c r="Q185" s="22" t="str">
        <f t="shared" si="28"/>
        <v>在读</v>
      </c>
      <c r="R185" s="22" t="str">
        <f>IF(Q185="在读",IF(IFERROR(FIND("一",D185),0)&gt;0,"一对一",VLOOKUP(LEFT(D185,3),班级编码!A:H,8,0)),Q185)</f>
        <v>小高部</v>
      </c>
      <c r="S185" s="22" t="str">
        <f t="shared" si="29"/>
        <v>P3AF04G3426</v>
      </c>
      <c r="T185" s="22" t="str">
        <f t="shared" si="30"/>
        <v>赖情佳</v>
      </c>
      <c r="U185" s="22" t="str">
        <f t="shared" si="31"/>
        <v>覃爱怡</v>
      </c>
      <c r="V185" s="22" t="str">
        <f t="shared" si="32"/>
        <v xml:space="preserve">STA MARIA </v>
      </c>
      <c r="W185" s="22" t="str">
        <f t="shared" si="33"/>
        <v>覃爱怡</v>
      </c>
      <c r="X185" s="22" t="str">
        <f t="shared" si="34"/>
        <v xml:space="preserve">STA MARIA </v>
      </c>
      <c r="Y185" s="22">
        <f t="shared" si="35"/>
        <v>3</v>
      </c>
      <c r="Z185" s="22">
        <f t="shared" si="36"/>
        <v>6</v>
      </c>
      <c r="AA185" s="22" t="str">
        <f t="shared" si="26"/>
        <v/>
      </c>
      <c r="AB185" s="22">
        <f>COUNTIF($G$2:G185,G185)</f>
        <v>1</v>
      </c>
      <c r="AC185" s="22" t="str">
        <f t="shared" si="37"/>
        <v>P3A</v>
      </c>
      <c r="AD185" s="22" t="str">
        <f>VLOOKUP(D185,'2-班级信息'!A:AI,35,0)</f>
        <v>周二晚上</v>
      </c>
      <c r="AE185" s="22" t="str">
        <f>VLOOKUP(D185,'2-班级信息'!A:AL,12,0)</f>
        <v>3小时</v>
      </c>
      <c r="AF185" s="22" t="str">
        <f t="shared" si="27"/>
        <v>小学班</v>
      </c>
      <c r="AG185" s="22" t="str">
        <f t="shared" si="38"/>
        <v>小学平时3小时班</v>
      </c>
    </row>
    <row r="186" spans="1:33">
      <c r="A186" s="214" t="s">
        <v>1721</v>
      </c>
      <c r="B186" s="214" t="s">
        <v>452</v>
      </c>
      <c r="C186" s="214" t="s">
        <v>1721</v>
      </c>
      <c r="D186" s="214" t="s">
        <v>4179</v>
      </c>
      <c r="E186" s="214" t="s">
        <v>4150</v>
      </c>
      <c r="F186" s="214" t="s">
        <v>4180</v>
      </c>
      <c r="G186" s="214" t="s">
        <v>2253</v>
      </c>
      <c r="H186" s="214" t="s">
        <v>2254</v>
      </c>
      <c r="I186" s="214" t="s">
        <v>16</v>
      </c>
      <c r="J186" s="214" t="s">
        <v>2255</v>
      </c>
      <c r="K186" s="214">
        <v>0</v>
      </c>
      <c r="L186" s="214" t="s">
        <v>4452</v>
      </c>
      <c r="M186" s="214" t="s">
        <v>11</v>
      </c>
      <c r="N186" s="214" t="s">
        <v>1766</v>
      </c>
      <c r="O186" s="214" t="s">
        <v>11</v>
      </c>
      <c r="P186" s="214" t="s">
        <v>11</v>
      </c>
      <c r="Q186" s="22" t="str">
        <f t="shared" si="28"/>
        <v>在读</v>
      </c>
      <c r="R186" s="22" t="str">
        <f>IF(Q186="在读",IF(IFERROR(FIND("一",D186),0)&gt;0,"一对一",VLOOKUP(LEFT(D186,3),班级编码!A:H,8,0)),Q186)</f>
        <v>小初部</v>
      </c>
      <c r="S186" s="22" t="str">
        <f t="shared" si="29"/>
        <v>P03F02G1202</v>
      </c>
      <c r="T186" s="22" t="str">
        <f t="shared" si="30"/>
        <v>王玲</v>
      </c>
      <c r="U186" s="22" t="str">
        <f t="shared" si="31"/>
        <v>赖情佳</v>
      </c>
      <c r="V186" s="22" t="str">
        <f t="shared" si="32"/>
        <v xml:space="preserve">STA MARIA </v>
      </c>
      <c r="W186" s="22" t="str">
        <f t="shared" si="33"/>
        <v>赖情佳</v>
      </c>
      <c r="X186" s="22" t="str">
        <f t="shared" si="34"/>
        <v xml:space="preserve">STA MARIA </v>
      </c>
      <c r="Y186" s="22">
        <f t="shared" si="35"/>
        <v>3</v>
      </c>
      <c r="Z186" s="22">
        <f t="shared" si="36"/>
        <v>6</v>
      </c>
      <c r="AA186" s="22" t="str">
        <f t="shared" si="26"/>
        <v>重复</v>
      </c>
      <c r="AB186" s="22">
        <f>COUNTIF($G$2:G186,G186)</f>
        <v>1</v>
      </c>
      <c r="AC186" s="22" t="str">
        <f t="shared" si="37"/>
        <v>P03</v>
      </c>
      <c r="AD186" s="22" t="str">
        <f>VLOOKUP(D186,'2-班级信息'!A:AI,35,0)</f>
        <v>周日上午</v>
      </c>
      <c r="AE186" s="22" t="str">
        <f>VLOOKUP(D186,'2-班级信息'!A:AL,12,0)</f>
        <v>3小时</v>
      </c>
      <c r="AF186" s="22" t="str">
        <f t="shared" si="27"/>
        <v>小学班</v>
      </c>
      <c r="AG186" s="22" t="str">
        <f t="shared" si="38"/>
        <v>小学周末白天班</v>
      </c>
    </row>
    <row r="187" spans="1:33">
      <c r="A187" s="214" t="s">
        <v>1721</v>
      </c>
      <c r="B187" s="214" t="s">
        <v>4097</v>
      </c>
      <c r="C187" s="214" t="s">
        <v>1721</v>
      </c>
      <c r="D187" s="214" t="s">
        <v>4096</v>
      </c>
      <c r="E187" s="214" t="s">
        <v>11</v>
      </c>
      <c r="F187" s="214" t="s">
        <v>11</v>
      </c>
      <c r="G187" s="214" t="s">
        <v>2253</v>
      </c>
      <c r="H187" s="214" t="s">
        <v>2254</v>
      </c>
      <c r="I187" s="214" t="s">
        <v>16</v>
      </c>
      <c r="J187" s="214" t="s">
        <v>2255</v>
      </c>
      <c r="K187" s="214">
        <v>0</v>
      </c>
      <c r="L187" s="214" t="s">
        <v>4451</v>
      </c>
      <c r="M187" s="216" t="s">
        <v>5376</v>
      </c>
      <c r="N187" s="214" t="s">
        <v>1766</v>
      </c>
      <c r="O187" s="214" t="s">
        <v>11</v>
      </c>
      <c r="P187" s="214" t="s">
        <v>11</v>
      </c>
      <c r="Q187" s="22" t="str">
        <f t="shared" si="28"/>
        <v xml:space="preserve"> </v>
      </c>
      <c r="R187" s="22" t="str">
        <f>IF(Q187="在读",IF(IFERROR(FIND("一",D187),0)&gt;0,"一对一",VLOOKUP(LEFT(D187,3),班级编码!A:H,8,0)),Q187)</f>
        <v xml:space="preserve"> </v>
      </c>
      <c r="S187" s="22" t="str">
        <f t="shared" si="29"/>
        <v>广州区域-游学会员（2016年48800元）_殷聆菲_吴易辰_戴梓煊_杨濠歌_顾珊瑜_王宇翔_韦佳烨</v>
      </c>
      <c r="T187" s="22" t="str">
        <f t="shared" si="30"/>
        <v/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>重复</v>
      </c>
      <c r="AB187" s="22">
        <f>COUNTIF($G$2:G187,G187)</f>
        <v>2</v>
      </c>
      <c r="AC187" s="22" t="str">
        <f t="shared" si="37"/>
        <v>广州区</v>
      </c>
      <c r="AD187" s="22" t="str">
        <f>VLOOKUP(D187,'2-班级信息'!A:AI,35,0)</f>
        <v/>
      </c>
      <c r="AE187" s="22" t="str">
        <f>VLOOKUP(D187,'2-班级信息'!A:AL,12,0)</f>
        <v/>
      </c>
      <c r="AF187" s="22" t="str">
        <f t="shared" si="27"/>
        <v>小学班</v>
      </c>
      <c r="AG187" s="22" t="str">
        <f t="shared" si="38"/>
        <v>小学平时班</v>
      </c>
    </row>
    <row r="188" spans="1:33">
      <c r="A188" s="214" t="s">
        <v>1721</v>
      </c>
      <c r="B188" s="214" t="s">
        <v>452</v>
      </c>
      <c r="C188" s="214" t="s">
        <v>1721</v>
      </c>
      <c r="D188" s="214" t="s">
        <v>4172</v>
      </c>
      <c r="E188" s="214" t="s">
        <v>4155</v>
      </c>
      <c r="F188" s="214" t="s">
        <v>4157</v>
      </c>
      <c r="G188" s="214" t="s">
        <v>2250</v>
      </c>
      <c r="H188" s="214" t="s">
        <v>2251</v>
      </c>
      <c r="I188" s="214" t="s">
        <v>12</v>
      </c>
      <c r="J188" s="214" t="s">
        <v>2252</v>
      </c>
      <c r="K188" s="214">
        <v>0</v>
      </c>
      <c r="L188" s="214" t="s">
        <v>4453</v>
      </c>
      <c r="M188" s="214" t="s">
        <v>11</v>
      </c>
      <c r="N188" s="214" t="s">
        <v>1726</v>
      </c>
      <c r="O188" s="214" t="s">
        <v>11</v>
      </c>
      <c r="P188" s="214" t="s">
        <v>11</v>
      </c>
      <c r="Q188" s="22" t="str">
        <f t="shared" si="28"/>
        <v>在读</v>
      </c>
      <c r="R188" s="22" t="str">
        <f>IF(Q188="在读",IF(IFERROR(FIND("一",D188),0)&gt;0,"一对一",VLOOKUP(LEFT(D188,3),班级编码!A:H,8,0)),Q188)</f>
        <v>初中部</v>
      </c>
      <c r="S188" s="22" t="str">
        <f t="shared" si="29"/>
        <v>P6BBR6G5610</v>
      </c>
      <c r="T188" s="22" t="str">
        <f t="shared" si="30"/>
        <v>张佩</v>
      </c>
      <c r="U188" s="22" t="str">
        <f t="shared" si="31"/>
        <v>黎洁瑜</v>
      </c>
      <c r="V188" s="22" t="str">
        <f t="shared" si="32"/>
        <v>STA MARIA ANTONIO III BILLONES</v>
      </c>
      <c r="W188" s="22" t="str">
        <f t="shared" si="33"/>
        <v>STA MARIA ANTONIO III BILLONES</v>
      </c>
      <c r="X188" s="22" t="str">
        <f t="shared" si="34"/>
        <v>黎洁瑜</v>
      </c>
      <c r="Y188" s="22">
        <f t="shared" si="35"/>
        <v>30</v>
      </c>
      <c r="Z188" s="22">
        <f t="shared" si="36"/>
        <v>30</v>
      </c>
      <c r="AA188" s="22" t="str">
        <f t="shared" si="26"/>
        <v/>
      </c>
      <c r="AB188" s="22">
        <f>COUNTIF($G$2:G188,G188)</f>
        <v>1</v>
      </c>
      <c r="AC188" s="22" t="str">
        <f t="shared" si="37"/>
        <v>P6B</v>
      </c>
      <c r="AD188" s="22" t="str">
        <f>VLOOKUP(D188,'2-班级信息'!A:AI,35,0)</f>
        <v>周日下午</v>
      </c>
      <c r="AE188" s="22" t="str">
        <f>VLOOKUP(D188,'2-班级信息'!A:AL,12,0)</f>
        <v>3小时</v>
      </c>
      <c r="AF188" s="22" t="str">
        <f t="shared" si="27"/>
        <v>小学班</v>
      </c>
      <c r="AG188" s="22" t="str">
        <f t="shared" si="38"/>
        <v>小学周末白天班</v>
      </c>
    </row>
    <row r="189" spans="1:33">
      <c r="A189" s="214" t="s">
        <v>1721</v>
      </c>
      <c r="B189" s="214" t="s">
        <v>452</v>
      </c>
      <c r="C189" s="214" t="s">
        <v>1721</v>
      </c>
      <c r="D189" s="214" t="s">
        <v>4148</v>
      </c>
      <c r="E189" s="214" t="s">
        <v>4150</v>
      </c>
      <c r="F189" s="214" t="s">
        <v>4149</v>
      </c>
      <c r="G189" s="214" t="s">
        <v>2247</v>
      </c>
      <c r="H189" s="214" t="s">
        <v>2248</v>
      </c>
      <c r="I189" s="214" t="s">
        <v>15</v>
      </c>
      <c r="J189" s="214" t="s">
        <v>2249</v>
      </c>
      <c r="K189" s="214">
        <v>0</v>
      </c>
      <c r="L189" s="214" t="s">
        <v>4454</v>
      </c>
      <c r="M189" s="214" t="s">
        <v>11</v>
      </c>
      <c r="N189" s="214" t="s">
        <v>1766</v>
      </c>
      <c r="O189" s="214" t="s">
        <v>11</v>
      </c>
      <c r="P189" s="214" t="s">
        <v>11</v>
      </c>
      <c r="Q189" s="22" t="str">
        <f t="shared" si="28"/>
        <v>在读</v>
      </c>
      <c r="R189" s="22" t="str">
        <f>IF(Q189="在读",IF(IFERROR(FIND("一",D189),0)&gt;0,"一对一",VLOOKUP(LEFT(D189,3),班级编码!A:H,8,0)),Q189)</f>
        <v>初中部</v>
      </c>
      <c r="S189" s="22" t="str">
        <f t="shared" si="29"/>
        <v>J1BSR4G6711</v>
      </c>
      <c r="T189" s="22" t="str">
        <f t="shared" si="30"/>
        <v>张佩</v>
      </c>
      <c r="U189" s="22" t="str">
        <f t="shared" si="31"/>
        <v>覃爱怡</v>
      </c>
      <c r="V189" s="22" t="str">
        <f t="shared" si="32"/>
        <v xml:space="preserve">STA MARIA </v>
      </c>
      <c r="W189" s="22" t="str">
        <f t="shared" si="33"/>
        <v>覃爱怡</v>
      </c>
      <c r="X189" s="22" t="str">
        <f t="shared" si="34"/>
        <v xml:space="preserve">STA MARIA </v>
      </c>
      <c r="Y189" s="22">
        <f t="shared" si="35"/>
        <v>3</v>
      </c>
      <c r="Z189" s="22">
        <f t="shared" si="36"/>
        <v>6</v>
      </c>
      <c r="AA189" s="22" t="str">
        <f t="shared" si="26"/>
        <v/>
      </c>
      <c r="AB189" s="22">
        <f>COUNTIF($G$2:G189,G189)</f>
        <v>1</v>
      </c>
      <c r="AC189" s="22" t="str">
        <f t="shared" si="37"/>
        <v>J1B</v>
      </c>
      <c r="AD189" s="22" t="str">
        <f>VLOOKUP(D189,'2-班级信息'!A:AI,35,0)</f>
        <v>周日上午</v>
      </c>
      <c r="AE189" s="22" t="str">
        <f>VLOOKUP(D189,'2-班级信息'!A:AL,12,0)</f>
        <v>3小时</v>
      </c>
      <c r="AF189" s="22" t="str">
        <f t="shared" si="27"/>
        <v>小学班</v>
      </c>
      <c r="AG189" s="22" t="str">
        <f t="shared" si="38"/>
        <v>小学周末白天班</v>
      </c>
    </row>
    <row r="190" spans="1:33">
      <c r="A190" s="214" t="s">
        <v>1721</v>
      </c>
      <c r="B190" s="214" t="s">
        <v>4084</v>
      </c>
      <c r="C190" s="214" t="s">
        <v>1721</v>
      </c>
      <c r="D190" s="214" t="s">
        <v>4083</v>
      </c>
      <c r="E190" s="214" t="s">
        <v>11</v>
      </c>
      <c r="F190" s="214" t="s">
        <v>4085</v>
      </c>
      <c r="G190" s="214" t="s">
        <v>2243</v>
      </c>
      <c r="H190" s="214" t="s">
        <v>2244</v>
      </c>
      <c r="I190" s="214" t="s">
        <v>10</v>
      </c>
      <c r="J190" s="214" t="s">
        <v>2245</v>
      </c>
      <c r="K190" s="214">
        <v>0</v>
      </c>
      <c r="L190" s="214" t="s">
        <v>11</v>
      </c>
      <c r="M190" s="214" t="s">
        <v>11</v>
      </c>
      <c r="N190" s="214" t="s">
        <v>1726</v>
      </c>
      <c r="O190" s="214" t="s">
        <v>11</v>
      </c>
      <c r="P190" s="214" t="s">
        <v>11</v>
      </c>
      <c r="Q190" s="22" t="str">
        <f t="shared" si="28"/>
        <v>停读</v>
      </c>
      <c r="R190" s="22" t="str">
        <f>IF(Q190="在读",IF(IFERROR(FIND("一",D190),0)&gt;0,"一对一",VLOOKUP(LEFT(D190,3),班级编码!A:H,8,0)),Q190)</f>
        <v>停读</v>
      </c>
      <c r="S190" s="22" t="str">
        <f t="shared" si="29"/>
        <v>停读</v>
      </c>
      <c r="T190" s="22" t="str">
        <f t="shared" si="30"/>
        <v>陈欢</v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1</v>
      </c>
      <c r="AC190" s="22" t="str">
        <f t="shared" si="37"/>
        <v>停读</v>
      </c>
      <c r="AD190" s="22" t="str">
        <f>VLOOKUP(D190,'2-班级信息'!A:AI,35,0)</f>
        <v/>
      </c>
      <c r="AE190" s="22" t="str">
        <f>VLOOKUP(D190,'2-班级信息'!A:AL,12,0)</f>
        <v/>
      </c>
      <c r="AF190" s="22" t="str">
        <f t="shared" si="27"/>
        <v>小学班</v>
      </c>
      <c r="AG190" s="22" t="str">
        <f t="shared" si="38"/>
        <v>小学平时班</v>
      </c>
    </row>
    <row r="191" spans="1:33">
      <c r="A191" s="214" t="s">
        <v>1721</v>
      </c>
      <c r="B191" s="214" t="s">
        <v>452</v>
      </c>
      <c r="C191" s="214" t="s">
        <v>1721</v>
      </c>
      <c r="D191" s="214" t="s">
        <v>5342</v>
      </c>
      <c r="E191" s="214" t="s">
        <v>4073</v>
      </c>
      <c r="F191" s="214" t="s">
        <v>5343</v>
      </c>
      <c r="G191" s="214" t="s">
        <v>2230</v>
      </c>
      <c r="H191" s="214" t="s">
        <v>2231</v>
      </c>
      <c r="I191" s="214" t="s">
        <v>10</v>
      </c>
      <c r="J191" s="214" t="s">
        <v>2188</v>
      </c>
      <c r="K191" s="214">
        <v>0</v>
      </c>
      <c r="L191" s="214" t="s">
        <v>4455</v>
      </c>
      <c r="M191" s="214" t="s">
        <v>11</v>
      </c>
      <c r="N191" s="214" t="s">
        <v>2232</v>
      </c>
      <c r="O191" s="214" t="s">
        <v>11</v>
      </c>
      <c r="P191" s="214" t="s">
        <v>11</v>
      </c>
      <c r="Q191" s="22" t="str">
        <f t="shared" si="28"/>
        <v>在读</v>
      </c>
      <c r="R191" s="22" t="str">
        <f>IF(Q191="在读",IF(IFERROR(FIND("一",D191),0)&gt;0,"一对一",VLOOKUP(LEFT(D191,3),班级编码!A:H,8,0)),Q191)</f>
        <v>小初部</v>
      </c>
      <c r="S191" s="22" t="str">
        <f t="shared" si="29"/>
        <v>P03F01G2335</v>
      </c>
      <c r="T191" s="22" t="str">
        <f t="shared" si="30"/>
        <v>赖情佳</v>
      </c>
      <c r="U191" s="22" t="str">
        <f t="shared" si="31"/>
        <v>覃爱怡</v>
      </c>
      <c r="V191" s="22" t="str">
        <f t="shared" si="32"/>
        <v>Anna Khimo</v>
      </c>
      <c r="W191" s="22" t="str">
        <f t="shared" si="33"/>
        <v>覃爱怡</v>
      </c>
      <c r="X191" s="22" t="str">
        <f t="shared" si="34"/>
        <v>Anna Khimo</v>
      </c>
      <c r="Y191" s="22">
        <f t="shared" si="35"/>
        <v>3</v>
      </c>
      <c r="Z191" s="22">
        <f t="shared" si="36"/>
        <v>6</v>
      </c>
      <c r="AA191" s="22" t="str">
        <f t="shared" si="26"/>
        <v/>
      </c>
      <c r="AB191" s="22">
        <f>COUNTIF($G$2:G191,G191)</f>
        <v>1</v>
      </c>
      <c r="AC191" s="22" t="str">
        <f t="shared" si="37"/>
        <v>P03</v>
      </c>
      <c r="AD191" s="22" t="str">
        <f>VLOOKUP(D191,'2-班级信息'!A:AI,35,0)</f>
        <v>周六下午</v>
      </c>
      <c r="AE191" s="22" t="str">
        <f>VLOOKUP(D191,'2-班级信息'!A:AL,12,0)</f>
        <v>3小时</v>
      </c>
      <c r="AF191" s="22" t="str">
        <f t="shared" si="27"/>
        <v>小学班</v>
      </c>
      <c r="AG191" s="22" t="str">
        <f t="shared" si="38"/>
        <v>小学周末白天班</v>
      </c>
    </row>
    <row r="192" spans="1:33">
      <c r="A192" s="214" t="s">
        <v>1721</v>
      </c>
      <c r="B192" s="214" t="s">
        <v>1189</v>
      </c>
      <c r="C192" s="214" t="s">
        <v>1721</v>
      </c>
      <c r="D192" s="214" t="s">
        <v>4197</v>
      </c>
      <c r="E192" s="214" t="s">
        <v>4184</v>
      </c>
      <c r="F192" s="214" t="s">
        <v>4198</v>
      </c>
      <c r="G192" s="214" t="s">
        <v>2227</v>
      </c>
      <c r="H192" s="214" t="s">
        <v>2228</v>
      </c>
      <c r="I192" s="214" t="s">
        <v>16</v>
      </c>
      <c r="J192" s="214" t="s">
        <v>2229</v>
      </c>
      <c r="K192" s="214">
        <v>0</v>
      </c>
      <c r="L192" s="214" t="s">
        <v>4456</v>
      </c>
      <c r="M192" s="214" t="s">
        <v>11</v>
      </c>
      <c r="N192" s="214" t="s">
        <v>1726</v>
      </c>
      <c r="O192" s="214" t="s">
        <v>11</v>
      </c>
      <c r="P192" s="214" t="s">
        <v>11</v>
      </c>
      <c r="Q192" s="22" t="str">
        <f t="shared" si="28"/>
        <v>在读</v>
      </c>
      <c r="R192" s="22" t="str">
        <f>IF(Q192="在读",IF(IFERROR(FIND("一",D192),0)&gt;0,"一对一",VLOOKUP(LEFT(D192,3),班级编码!A:H,8,0)),Q192)</f>
        <v>小初部</v>
      </c>
      <c r="S192" s="22" t="str">
        <f t="shared" si="29"/>
        <v>P03F01G1231</v>
      </c>
      <c r="T192" s="22" t="str">
        <f t="shared" si="30"/>
        <v>黎洁瑜</v>
      </c>
      <c r="U192" s="22" t="str">
        <f t="shared" si="31"/>
        <v>萧泽秀</v>
      </c>
      <c r="V192" s="22" t="str">
        <f t="shared" si="32"/>
        <v>YoYO</v>
      </c>
      <c r="W192" s="22" t="str">
        <f t="shared" si="33"/>
        <v>萧泽秀</v>
      </c>
      <c r="X192" s="22" t="str">
        <f t="shared" si="34"/>
        <v>YoYO</v>
      </c>
      <c r="Y192" s="22">
        <f t="shared" si="35"/>
        <v>3</v>
      </c>
      <c r="Z192" s="22">
        <f t="shared" si="36"/>
        <v>6</v>
      </c>
      <c r="AA192" s="22" t="str">
        <f t="shared" si="26"/>
        <v/>
      </c>
      <c r="AB192" s="22">
        <f>COUNTIF($G$2:G192,G192)</f>
        <v>1</v>
      </c>
      <c r="AC192" s="22" t="str">
        <f t="shared" si="37"/>
        <v>P03</v>
      </c>
      <c r="AD192" s="22" t="str">
        <f>VLOOKUP(D192,'2-班级信息'!A:AI,35,0)</f>
        <v>周三下午</v>
      </c>
      <c r="AE192" s="22" t="str">
        <f>VLOOKUP(D192,'2-班级信息'!A:AL,12,0)</f>
        <v>3小时</v>
      </c>
      <c r="AF192" s="22" t="str">
        <f t="shared" si="27"/>
        <v>小学班</v>
      </c>
      <c r="AG192" s="22" t="str">
        <f t="shared" si="38"/>
        <v>小学平时3小时班</v>
      </c>
    </row>
    <row r="193" spans="1:33">
      <c r="A193" s="214" t="s">
        <v>1721</v>
      </c>
      <c r="B193" s="214" t="s">
        <v>4084</v>
      </c>
      <c r="C193" s="214" t="s">
        <v>1721</v>
      </c>
      <c r="D193" s="214" t="s">
        <v>4083</v>
      </c>
      <c r="E193" s="214" t="s">
        <v>11</v>
      </c>
      <c r="F193" s="214" t="s">
        <v>4085</v>
      </c>
      <c r="G193" s="214" t="s">
        <v>2218</v>
      </c>
      <c r="H193" s="214" t="s">
        <v>2219</v>
      </c>
      <c r="I193" s="214" t="s">
        <v>15</v>
      </c>
      <c r="J193" s="214" t="s">
        <v>2220</v>
      </c>
      <c r="K193" s="214">
        <v>0</v>
      </c>
      <c r="L193" s="214" t="s">
        <v>4457</v>
      </c>
      <c r="M193" s="214" t="s">
        <v>11</v>
      </c>
      <c r="N193" s="214" t="s">
        <v>1726</v>
      </c>
      <c r="O193" s="214" t="s">
        <v>11</v>
      </c>
      <c r="P193" s="214" t="s">
        <v>11</v>
      </c>
      <c r="Q193" s="22" t="str">
        <f t="shared" si="28"/>
        <v>停读</v>
      </c>
      <c r="R193" s="22" t="str">
        <f>IF(Q193="在读",IF(IFERROR(FIND("一",D193),0)&gt;0,"一对一",VLOOKUP(LEFT(D193,3),班级编码!A:H,8,0)),Q193)</f>
        <v>停读</v>
      </c>
      <c r="S193" s="22" t="str">
        <f t="shared" si="29"/>
        <v>停读</v>
      </c>
      <c r="T193" s="22" t="str">
        <f t="shared" si="30"/>
        <v>陈欢</v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1</v>
      </c>
      <c r="AC193" s="22" t="str">
        <f t="shared" si="37"/>
        <v>停读</v>
      </c>
      <c r="AD193" s="22" t="str">
        <f>VLOOKUP(D193,'2-班级信息'!A:AI,35,0)</f>
        <v/>
      </c>
      <c r="AE193" s="22" t="str">
        <f>VLOOKUP(D193,'2-班级信息'!A:AL,12,0)</f>
        <v/>
      </c>
      <c r="AF193" s="22" t="str">
        <f t="shared" si="27"/>
        <v>小学班</v>
      </c>
      <c r="AG193" s="22" t="str">
        <f t="shared" si="38"/>
        <v>小学平时班</v>
      </c>
    </row>
    <row r="194" spans="1:33">
      <c r="A194" s="214" t="s">
        <v>1721</v>
      </c>
      <c r="B194" s="214" t="s">
        <v>1189</v>
      </c>
      <c r="C194" s="214" t="s">
        <v>1721</v>
      </c>
      <c r="D194" s="214" t="s">
        <v>4197</v>
      </c>
      <c r="E194" s="214" t="s">
        <v>4184</v>
      </c>
      <c r="F194" s="214" t="s">
        <v>4198</v>
      </c>
      <c r="G194" s="214" t="s">
        <v>2215</v>
      </c>
      <c r="H194" s="214" t="s">
        <v>2216</v>
      </c>
      <c r="I194" s="214" t="s">
        <v>16</v>
      </c>
      <c r="J194" s="214" t="s">
        <v>2217</v>
      </c>
      <c r="K194" s="214">
        <v>0</v>
      </c>
      <c r="L194" s="214" t="s">
        <v>4458</v>
      </c>
      <c r="M194" s="214" t="s">
        <v>11</v>
      </c>
      <c r="N194" s="214" t="s">
        <v>1726</v>
      </c>
      <c r="O194" s="214" t="s">
        <v>11</v>
      </c>
      <c r="P194" s="214" t="s">
        <v>11</v>
      </c>
      <c r="Q194" s="22" t="str">
        <f t="shared" si="28"/>
        <v>在读</v>
      </c>
      <c r="R194" s="22" t="str">
        <f>IF(Q194="在读",IF(IFERROR(FIND("一",D194),0)&gt;0,"一对一",VLOOKUP(LEFT(D194,3),班级编码!A:H,8,0)),Q194)</f>
        <v>小初部</v>
      </c>
      <c r="S194" s="22" t="str">
        <f t="shared" si="29"/>
        <v>P03F01G1231</v>
      </c>
      <c r="T194" s="22" t="str">
        <f t="shared" si="30"/>
        <v>黎洁瑜</v>
      </c>
      <c r="U194" s="22" t="str">
        <f t="shared" si="31"/>
        <v>萧泽秀</v>
      </c>
      <c r="V194" s="22" t="str">
        <f t="shared" si="32"/>
        <v>YoYO</v>
      </c>
      <c r="W194" s="22" t="str">
        <f t="shared" si="33"/>
        <v>萧泽秀</v>
      </c>
      <c r="X194" s="22" t="str">
        <f t="shared" si="34"/>
        <v>YoYO</v>
      </c>
      <c r="Y194" s="22">
        <f t="shared" si="35"/>
        <v>3</v>
      </c>
      <c r="Z194" s="22">
        <f t="shared" si="36"/>
        <v>6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P03</v>
      </c>
      <c r="AD194" s="22" t="str">
        <f>VLOOKUP(D194,'2-班级信息'!A:AI,35,0)</f>
        <v>周三下午</v>
      </c>
      <c r="AE194" s="22" t="str">
        <f>VLOOKUP(D194,'2-班级信息'!A:AL,12,0)</f>
        <v>3小时</v>
      </c>
      <c r="AF194" s="22" t="str">
        <f t="shared" ref="AF194:AF257" si="40">IF(R194="一对一","一对一",VLOOKUP(I194,AH:AI,2,0))</f>
        <v>小学班</v>
      </c>
      <c r="AG194" s="22" t="str">
        <f t="shared" si="38"/>
        <v>小学平时3小时班</v>
      </c>
    </row>
    <row r="195" spans="1:33">
      <c r="A195" s="214" t="s">
        <v>1721</v>
      </c>
      <c r="B195" s="214" t="s">
        <v>452</v>
      </c>
      <c r="C195" s="214" t="s">
        <v>1721</v>
      </c>
      <c r="D195" s="214" t="s">
        <v>5337</v>
      </c>
      <c r="E195" s="214" t="s">
        <v>4073</v>
      </c>
      <c r="F195" s="214" t="s">
        <v>4200</v>
      </c>
      <c r="G195" s="214" t="s">
        <v>2209</v>
      </c>
      <c r="H195" s="214" t="s">
        <v>2210</v>
      </c>
      <c r="I195" s="214" t="s">
        <v>18</v>
      </c>
      <c r="J195" s="214" t="s">
        <v>2211</v>
      </c>
      <c r="K195" s="214">
        <v>0</v>
      </c>
      <c r="L195" s="214" t="s">
        <v>4459</v>
      </c>
      <c r="M195" s="214" t="s">
        <v>11</v>
      </c>
      <c r="N195" s="214" t="s">
        <v>1786</v>
      </c>
      <c r="O195" s="214" t="s">
        <v>11</v>
      </c>
      <c r="P195" s="214" t="s">
        <v>11</v>
      </c>
      <c r="Q195" s="22" t="str">
        <f t="shared" ref="Q195:Q258" si="41">IF(D195="停读","停读",IF(D195="未进班","未进班",IF(AND(M195="",G195&lt;&gt;""),"在读"," ")))</f>
        <v>在读</v>
      </c>
      <c r="R195" s="22" t="str">
        <f>IF(Q195="在读",IF(IFERROR(FIND("一",D195),0)&gt;0,"一对一",VLOOKUP(LEFT(D195,3),班级编码!A:H,8,0)),Q195)</f>
        <v>初中部</v>
      </c>
      <c r="S195" s="22" t="str">
        <f t="shared" ref="S195:S258" si="42">+D195</f>
        <v>J2ASR7G6717</v>
      </c>
      <c r="T195" s="22" t="str">
        <f t="shared" ref="T195:T258" si="43">IFERROR(LEFT(F195,FIND(",",F195)-1),F195)</f>
        <v>易青梅</v>
      </c>
      <c r="U195" s="22" t="str">
        <f t="shared" ref="U195:U258" si="44">IF(Y195=Z195,X195,W195)</f>
        <v>覃爱怡</v>
      </c>
      <c r="V195" s="22" t="str">
        <f t="shared" ref="V195:V258" si="45">IF(Y195=Z195,W195,X195)</f>
        <v xml:space="preserve">STA MARIA </v>
      </c>
      <c r="W195" s="22" t="str">
        <f t="shared" ref="W195:W258" si="46">IFERROR(MID(F195,FIND(",",F195)+1,FIND("@",SUBSTITUTE(F195,",","@",2))-FIND(",",F195)-1),IF(ISERROR(FIND(",",F195)),"",MID(F195,FIND(",",F195)+1,20)))</f>
        <v>覃爱怡</v>
      </c>
      <c r="X195" s="22" t="str">
        <f t="shared" ref="X195:X258" si="47">IFERROR(MID(F195,FIND("@",SUBSTITUTE(F195,",","@",2))+1,10),"")</f>
        <v xml:space="preserve">STA MARIA </v>
      </c>
      <c r="Y195" s="22">
        <f t="shared" ref="Y195:Y258" si="48">LEN(W195)</f>
        <v>3</v>
      </c>
      <c r="Z195" s="22">
        <f t="shared" ref="Z195:Z258" si="49">LENB(W195)</f>
        <v>6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J2A</v>
      </c>
      <c r="AD195" s="22" t="str">
        <f>VLOOKUP(D195,'2-班级信息'!A:AI,35,0)</f>
        <v>周六下午</v>
      </c>
      <c r="AE195" s="22" t="str">
        <f>VLOOKUP(D195,'2-班级信息'!A:AL,12,0)</f>
        <v>3小时</v>
      </c>
      <c r="AF195" s="22" t="str">
        <f t="shared" si="40"/>
        <v>中学班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中学班</v>
      </c>
    </row>
    <row r="196" spans="1:33">
      <c r="A196" s="214" t="s">
        <v>1721</v>
      </c>
      <c r="B196" s="214" t="s">
        <v>452</v>
      </c>
      <c r="C196" s="214" t="s">
        <v>1721</v>
      </c>
      <c r="D196" s="214" t="s">
        <v>5336</v>
      </c>
      <c r="E196" s="214" t="s">
        <v>4073</v>
      </c>
      <c r="F196" s="214" t="s">
        <v>4076</v>
      </c>
      <c r="G196" s="214" t="s">
        <v>2206</v>
      </c>
      <c r="H196" s="214" t="s">
        <v>2207</v>
      </c>
      <c r="I196" s="214" t="s">
        <v>17</v>
      </c>
      <c r="J196" s="214" t="s">
        <v>2208</v>
      </c>
      <c r="K196" s="214">
        <v>0</v>
      </c>
      <c r="L196" s="214" t="s">
        <v>4460</v>
      </c>
      <c r="M196" s="214" t="s">
        <v>11</v>
      </c>
      <c r="N196" s="214" t="s">
        <v>2189</v>
      </c>
      <c r="O196" s="214" t="s">
        <v>11</v>
      </c>
      <c r="P196" s="214" t="s">
        <v>11</v>
      </c>
      <c r="Q196" s="22" t="str">
        <f t="shared" si="41"/>
        <v>在读</v>
      </c>
      <c r="R196" s="22" t="str">
        <f>IF(Q196="在读",IF(IFERROR(FIND("一",D196),0)&gt;0,"一对一",VLOOKUP(LEFT(D196,3),班级编码!A:H,8,0)),Q196)</f>
        <v>初中部</v>
      </c>
      <c r="S196" s="22" t="str">
        <f t="shared" si="42"/>
        <v>J3BSR9G8906</v>
      </c>
      <c r="T196" s="22" t="str">
        <f t="shared" si="43"/>
        <v>萧泽秀</v>
      </c>
      <c r="U196" s="22" t="str">
        <f t="shared" si="44"/>
        <v>黎洁瑜</v>
      </c>
      <c r="V196" s="22" t="str">
        <f t="shared" si="45"/>
        <v xml:space="preserve">STA MARIA </v>
      </c>
      <c r="W196" s="22" t="str">
        <f t="shared" si="46"/>
        <v>黎洁瑜</v>
      </c>
      <c r="X196" s="22" t="str">
        <f t="shared" si="47"/>
        <v xml:space="preserve">STA MARIA </v>
      </c>
      <c r="Y196" s="22">
        <f t="shared" si="48"/>
        <v>3</v>
      </c>
      <c r="Z196" s="22">
        <f t="shared" si="49"/>
        <v>6</v>
      </c>
      <c r="AA196" s="22" t="str">
        <f t="shared" si="39"/>
        <v/>
      </c>
      <c r="AB196" s="22">
        <f>COUNTIF($G$2:G196,G196)</f>
        <v>1</v>
      </c>
      <c r="AC196" s="22" t="str">
        <f t="shared" si="50"/>
        <v>J3B</v>
      </c>
      <c r="AD196" s="22" t="str">
        <f>VLOOKUP(D196,'2-班级信息'!A:AI,35,0)</f>
        <v>周六下午</v>
      </c>
      <c r="AE196" s="22" t="str">
        <f>VLOOKUP(D196,'2-班级信息'!A:AL,12,0)</f>
        <v>3小时</v>
      </c>
      <c r="AF196" s="22" t="str">
        <f t="shared" si="40"/>
        <v>中学班</v>
      </c>
      <c r="AG196" s="22" t="str">
        <f t="shared" si="51"/>
        <v>中学班</v>
      </c>
    </row>
    <row r="197" spans="1:33">
      <c r="A197" s="214" t="s">
        <v>1721</v>
      </c>
      <c r="B197" s="214" t="s">
        <v>1189</v>
      </c>
      <c r="C197" s="214" t="s">
        <v>1721</v>
      </c>
      <c r="D197" s="214" t="s">
        <v>4182</v>
      </c>
      <c r="E197" s="214" t="s">
        <v>4184</v>
      </c>
      <c r="F197" s="214" t="s">
        <v>4183</v>
      </c>
      <c r="G197" s="214" t="s">
        <v>2190</v>
      </c>
      <c r="H197" s="214" t="s">
        <v>2191</v>
      </c>
      <c r="I197" s="214" t="s">
        <v>16</v>
      </c>
      <c r="J197" s="214" t="s">
        <v>2192</v>
      </c>
      <c r="K197" s="214">
        <v>0</v>
      </c>
      <c r="L197" s="214" t="s">
        <v>4461</v>
      </c>
      <c r="M197" s="214" t="s">
        <v>11</v>
      </c>
      <c r="N197" s="214" t="s">
        <v>1726</v>
      </c>
      <c r="O197" s="214" t="s">
        <v>11</v>
      </c>
      <c r="P197" s="214" t="s">
        <v>11</v>
      </c>
      <c r="Q197" s="22" t="str">
        <f t="shared" si="41"/>
        <v>在读</v>
      </c>
      <c r="R197" s="22" t="str">
        <f>IF(Q197="在读",IF(IFERROR(FIND("一",D197),0)&gt;0,"一对一",VLOOKUP(LEFT(D197,3),班级编码!A:H,8,0)),Q197)</f>
        <v>小初部</v>
      </c>
      <c r="S197" s="22" t="str">
        <f t="shared" si="42"/>
        <v>P02K34G1229</v>
      </c>
      <c r="T197" s="22" t="str">
        <f t="shared" si="43"/>
        <v>萧泽秀</v>
      </c>
      <c r="U197" s="22" t="str">
        <f t="shared" si="44"/>
        <v>黎洁瑜</v>
      </c>
      <c r="V197" s="22" t="str">
        <f t="shared" si="45"/>
        <v>YoYO</v>
      </c>
      <c r="W197" s="22" t="str">
        <f t="shared" si="46"/>
        <v>YoYO</v>
      </c>
      <c r="X197" s="22" t="str">
        <f t="shared" si="47"/>
        <v>黎洁瑜</v>
      </c>
      <c r="Y197" s="22">
        <f t="shared" si="48"/>
        <v>4</v>
      </c>
      <c r="Z197" s="22">
        <f t="shared" si="49"/>
        <v>4</v>
      </c>
      <c r="AA197" s="22" t="str">
        <f t="shared" si="39"/>
        <v/>
      </c>
      <c r="AB197" s="22">
        <f>COUNTIF($G$2:G197,G197)</f>
        <v>1</v>
      </c>
      <c r="AC197" s="22" t="str">
        <f t="shared" si="50"/>
        <v>P02</v>
      </c>
      <c r="AD197" s="22" t="str">
        <f>VLOOKUP(D197,'2-班级信息'!A:AI,35,0)</f>
        <v>周三下午</v>
      </c>
      <c r="AE197" s="22" t="str">
        <f>VLOOKUP(D197,'2-班级信息'!A:AL,12,0)</f>
        <v>3小时</v>
      </c>
      <c r="AF197" s="22" t="str">
        <f t="shared" si="40"/>
        <v>小学班</v>
      </c>
      <c r="AG197" s="22" t="str">
        <f t="shared" si="51"/>
        <v>小学平时3小时班</v>
      </c>
    </row>
    <row r="198" spans="1:33">
      <c r="A198" s="214" t="s">
        <v>1721</v>
      </c>
      <c r="B198" s="214" t="s">
        <v>452</v>
      </c>
      <c r="C198" s="214" t="s">
        <v>1721</v>
      </c>
      <c r="D198" s="214" t="s">
        <v>5340</v>
      </c>
      <c r="E198" s="214" t="s">
        <v>4073</v>
      </c>
      <c r="F198" s="214" t="s">
        <v>5341</v>
      </c>
      <c r="G198" s="214" t="s">
        <v>2186</v>
      </c>
      <c r="H198" s="214" t="s">
        <v>2187</v>
      </c>
      <c r="I198" s="214" t="s">
        <v>12</v>
      </c>
      <c r="J198" s="214" t="s">
        <v>2188</v>
      </c>
      <c r="K198" s="214">
        <v>0</v>
      </c>
      <c r="L198" s="214" t="s">
        <v>4462</v>
      </c>
      <c r="M198" s="214" t="s">
        <v>11</v>
      </c>
      <c r="N198" s="214" t="s">
        <v>2189</v>
      </c>
      <c r="O198" s="214" t="s">
        <v>11</v>
      </c>
      <c r="P198" s="214" t="s">
        <v>11</v>
      </c>
      <c r="Q198" s="22" t="str">
        <f t="shared" si="41"/>
        <v>在读</v>
      </c>
      <c r="R198" s="22" t="str">
        <f>IF(Q198="在读",IF(IFERROR(FIND("一",D198),0)&gt;0,"一对一",VLOOKUP(LEFT(D198,3),班级编码!A:H,8,0)),Q198)</f>
        <v>小高部</v>
      </c>
      <c r="S198" s="22" t="str">
        <f t="shared" si="42"/>
        <v>P4ABR5G4521</v>
      </c>
      <c r="T198" s="22" t="str">
        <f t="shared" si="43"/>
        <v>黎洁瑜</v>
      </c>
      <c r="U198" s="22" t="str">
        <f t="shared" si="44"/>
        <v>覃爱怡</v>
      </c>
      <c r="V198" s="22" t="str">
        <f t="shared" si="45"/>
        <v>Anna Khimo</v>
      </c>
      <c r="W198" s="22" t="str">
        <f t="shared" si="46"/>
        <v>覃爱怡</v>
      </c>
      <c r="X198" s="22" t="str">
        <f t="shared" si="47"/>
        <v>Anna Khimo</v>
      </c>
      <c r="Y198" s="22">
        <f t="shared" si="48"/>
        <v>3</v>
      </c>
      <c r="Z198" s="22">
        <f t="shared" si="49"/>
        <v>6</v>
      </c>
      <c r="AA198" s="22" t="str">
        <f t="shared" si="39"/>
        <v/>
      </c>
      <c r="AB198" s="22">
        <f>COUNTIF($G$2:G198,G198)</f>
        <v>1</v>
      </c>
      <c r="AC198" s="22" t="str">
        <f t="shared" si="50"/>
        <v>P4A</v>
      </c>
      <c r="AD198" s="22" t="str">
        <f>VLOOKUP(D198,'2-班级信息'!A:AI,35,0)</f>
        <v>周六下午</v>
      </c>
      <c r="AE198" s="22" t="str">
        <f>VLOOKUP(D198,'2-班级信息'!A:AL,12,0)</f>
        <v>3小时</v>
      </c>
      <c r="AF198" s="22" t="str">
        <f t="shared" si="40"/>
        <v>小学班</v>
      </c>
      <c r="AG198" s="22" t="str">
        <f t="shared" si="51"/>
        <v>小学周末白天班</v>
      </c>
    </row>
    <row r="199" spans="1:33">
      <c r="A199" s="214" t="s">
        <v>1721</v>
      </c>
      <c r="B199" s="214" t="s">
        <v>464</v>
      </c>
      <c r="C199" s="214" t="s">
        <v>1721</v>
      </c>
      <c r="D199" s="214" t="s">
        <v>4122</v>
      </c>
      <c r="E199" s="214" t="s">
        <v>4125</v>
      </c>
      <c r="F199" s="214" t="s">
        <v>4123</v>
      </c>
      <c r="G199" s="214" t="s">
        <v>2182</v>
      </c>
      <c r="H199" s="214" t="s">
        <v>2183</v>
      </c>
      <c r="I199" s="214" t="s">
        <v>1669</v>
      </c>
      <c r="J199" s="214" t="s">
        <v>2184</v>
      </c>
      <c r="K199" s="214">
        <v>0</v>
      </c>
      <c r="L199" s="214" t="s">
        <v>4463</v>
      </c>
      <c r="M199" s="214" t="s">
        <v>11</v>
      </c>
      <c r="N199" s="214" t="s">
        <v>2185</v>
      </c>
      <c r="O199" s="214" t="s">
        <v>11</v>
      </c>
      <c r="P199" s="214" t="s">
        <v>11</v>
      </c>
      <c r="Q199" s="22" t="str">
        <f t="shared" si="41"/>
        <v>在读</v>
      </c>
      <c r="R199" s="22" t="str">
        <f>IF(Q199="在读",IF(IFERROR(FIND("一",D199),0)&gt;0,"一对一",VLOOKUP(LEFT(D199,3),班级编码!A:H,8,0)),Q199)</f>
        <v>幼儿部</v>
      </c>
      <c r="S199" s="22" t="str">
        <f t="shared" si="42"/>
        <v>K03ADPGZD32</v>
      </c>
      <c r="T199" s="22" t="str">
        <f t="shared" si="43"/>
        <v>萧泽秀</v>
      </c>
      <c r="U199" s="22" t="str">
        <f t="shared" si="44"/>
        <v/>
      </c>
      <c r="V199" s="22" t="str">
        <f t="shared" si="45"/>
        <v>STA MARIA ANTONIO II</v>
      </c>
      <c r="W199" s="22" t="str">
        <f t="shared" si="46"/>
        <v>STA MARIA ANTONIO II</v>
      </c>
      <c r="X199" s="22" t="str">
        <f t="shared" si="47"/>
        <v/>
      </c>
      <c r="Y199" s="22">
        <f t="shared" si="48"/>
        <v>20</v>
      </c>
      <c r="Z199" s="22">
        <f t="shared" si="49"/>
        <v>20</v>
      </c>
      <c r="AA199" s="22" t="str">
        <f t="shared" si="39"/>
        <v/>
      </c>
      <c r="AB199" s="22">
        <f>COUNTIF($G$2:G199,G199)</f>
        <v>1</v>
      </c>
      <c r="AC199" s="22" t="str">
        <f t="shared" si="50"/>
        <v>K03</v>
      </c>
      <c r="AD199" s="22" t="str">
        <f>VLOOKUP(D199,'2-班级信息'!A:AI,35,0)</f>
        <v>周六上午</v>
      </c>
      <c r="AE199" s="22" t="str">
        <f>VLOOKUP(D199,'2-班级信息'!A:AL,12,0)</f>
        <v>1.5小时</v>
      </c>
      <c r="AF199" s="22" t="str">
        <f t="shared" si="40"/>
        <v>幼儿班</v>
      </c>
      <c r="AG199" s="22" t="str">
        <f t="shared" si="51"/>
        <v>幼儿班</v>
      </c>
    </row>
    <row r="200" spans="1:33">
      <c r="A200" s="214" t="s">
        <v>1721</v>
      </c>
      <c r="B200" s="214" t="s">
        <v>1189</v>
      </c>
      <c r="C200" s="214" t="s">
        <v>1721</v>
      </c>
      <c r="D200" s="214" t="s">
        <v>4207</v>
      </c>
      <c r="E200" s="214" t="s">
        <v>4188</v>
      </c>
      <c r="F200" s="214" t="s">
        <v>4208</v>
      </c>
      <c r="G200" s="214" t="s">
        <v>2179</v>
      </c>
      <c r="H200" s="214" t="s">
        <v>2180</v>
      </c>
      <c r="I200" s="214" t="s">
        <v>16</v>
      </c>
      <c r="J200" s="214" t="s">
        <v>2181</v>
      </c>
      <c r="K200" s="214">
        <v>0</v>
      </c>
      <c r="L200" s="214" t="s">
        <v>4464</v>
      </c>
      <c r="M200" s="214" t="s">
        <v>11</v>
      </c>
      <c r="N200" s="214" t="s">
        <v>1726</v>
      </c>
      <c r="O200" s="214" t="s">
        <v>11</v>
      </c>
      <c r="P200" s="214" t="s">
        <v>11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小初部</v>
      </c>
      <c r="S200" s="22" t="str">
        <f t="shared" si="42"/>
        <v>P03F01G2334</v>
      </c>
      <c r="T200" s="22" t="str">
        <f t="shared" si="43"/>
        <v>赖情佳</v>
      </c>
      <c r="U200" s="22" t="str">
        <f t="shared" si="44"/>
        <v>张佩</v>
      </c>
      <c r="V200" s="22" t="str">
        <f t="shared" si="45"/>
        <v>Abdul</v>
      </c>
      <c r="W200" s="22" t="str">
        <f t="shared" si="46"/>
        <v>张佩</v>
      </c>
      <c r="X200" s="22" t="str">
        <f t="shared" si="47"/>
        <v>Abdul</v>
      </c>
      <c r="Y200" s="22">
        <f t="shared" si="48"/>
        <v>2</v>
      </c>
      <c r="Z200" s="22">
        <f t="shared" si="49"/>
        <v>4</v>
      </c>
      <c r="AA200" s="22" t="str">
        <f t="shared" si="39"/>
        <v/>
      </c>
      <c r="AB200" s="22">
        <f>COUNTIF($G$2:G200,G200)</f>
        <v>1</v>
      </c>
      <c r="AC200" s="22" t="str">
        <f t="shared" si="50"/>
        <v>P03</v>
      </c>
      <c r="AD200" s="22" t="str">
        <f>VLOOKUP(D200,'2-班级信息'!A:AI,35,0)</f>
        <v>周三下午</v>
      </c>
      <c r="AE200" s="22" t="str">
        <f>VLOOKUP(D200,'2-班级信息'!A:AL,12,0)</f>
        <v>3小时</v>
      </c>
      <c r="AF200" s="22" t="str">
        <f t="shared" si="40"/>
        <v>小学班</v>
      </c>
      <c r="AG200" s="22" t="str">
        <f t="shared" si="51"/>
        <v>小学平时3小时班</v>
      </c>
    </row>
    <row r="201" spans="1:33">
      <c r="A201" s="214" t="s">
        <v>1721</v>
      </c>
      <c r="B201" s="214" t="s">
        <v>452</v>
      </c>
      <c r="C201" s="214" t="s">
        <v>1721</v>
      </c>
      <c r="D201" s="214" t="s">
        <v>4175</v>
      </c>
      <c r="E201" s="214" t="s">
        <v>4150</v>
      </c>
      <c r="F201" s="214" t="s">
        <v>4152</v>
      </c>
      <c r="G201" s="214" t="s">
        <v>2176</v>
      </c>
      <c r="H201" s="214" t="s">
        <v>2177</v>
      </c>
      <c r="I201" s="214" t="s">
        <v>14</v>
      </c>
      <c r="J201" s="214" t="s">
        <v>2178</v>
      </c>
      <c r="K201" s="214">
        <v>0</v>
      </c>
      <c r="L201" s="214" t="s">
        <v>4465</v>
      </c>
      <c r="M201" s="214" t="s">
        <v>11</v>
      </c>
      <c r="N201" s="214" t="s">
        <v>1726</v>
      </c>
      <c r="O201" s="214" t="s">
        <v>11</v>
      </c>
      <c r="P201" s="214" t="s">
        <v>11</v>
      </c>
      <c r="Q201" s="22" t="str">
        <f t="shared" si="41"/>
        <v>在读</v>
      </c>
      <c r="R201" s="22" t="str">
        <f>IF(Q201="在读",IF(IFERROR(FIND("一",D201),0)&gt;0,"一对一",VLOOKUP(LEFT(D201,3),班级编码!A:H,8,0)),Q201)</f>
        <v>小高部</v>
      </c>
      <c r="S201" s="22" t="str">
        <f t="shared" si="42"/>
        <v>P3BF06G3413</v>
      </c>
      <c r="T201" s="22" t="str">
        <f t="shared" si="43"/>
        <v>萧泽秀</v>
      </c>
      <c r="U201" s="22" t="str">
        <f t="shared" si="44"/>
        <v>赖情佳</v>
      </c>
      <c r="V201" s="22" t="str">
        <f t="shared" si="45"/>
        <v xml:space="preserve">STA MARIA </v>
      </c>
      <c r="W201" s="22" t="str">
        <f t="shared" si="46"/>
        <v>赖情佳</v>
      </c>
      <c r="X201" s="22" t="str">
        <f t="shared" si="47"/>
        <v xml:space="preserve">STA MARIA </v>
      </c>
      <c r="Y201" s="22">
        <f t="shared" si="48"/>
        <v>3</v>
      </c>
      <c r="Z201" s="22">
        <f t="shared" si="49"/>
        <v>6</v>
      </c>
      <c r="AA201" s="22" t="str">
        <f t="shared" si="39"/>
        <v/>
      </c>
      <c r="AB201" s="22">
        <f>COUNTIF($G$2:G201,G201)</f>
        <v>1</v>
      </c>
      <c r="AC201" s="22" t="str">
        <f t="shared" si="50"/>
        <v>P3B</v>
      </c>
      <c r="AD201" s="22" t="str">
        <f>VLOOKUP(D201,'2-班级信息'!A:AI,35,0)</f>
        <v>周日上午</v>
      </c>
      <c r="AE201" s="22" t="str">
        <f>VLOOKUP(D201,'2-班级信息'!A:AL,12,0)</f>
        <v>3小时</v>
      </c>
      <c r="AF201" s="22" t="str">
        <f t="shared" si="40"/>
        <v>小学班</v>
      </c>
      <c r="AG201" s="22" t="str">
        <f t="shared" si="51"/>
        <v>小学周末白天班</v>
      </c>
    </row>
    <row r="202" spans="1:33">
      <c r="A202" s="214" t="s">
        <v>1721</v>
      </c>
      <c r="B202" s="214" t="s">
        <v>452</v>
      </c>
      <c r="C202" s="214" t="s">
        <v>1721</v>
      </c>
      <c r="D202" s="214" t="s">
        <v>4173</v>
      </c>
      <c r="E202" s="214" t="s">
        <v>4155</v>
      </c>
      <c r="F202" s="214" t="s">
        <v>4174</v>
      </c>
      <c r="G202" s="214" t="s">
        <v>2173</v>
      </c>
      <c r="H202" s="214" t="s">
        <v>2174</v>
      </c>
      <c r="I202" s="214" t="s">
        <v>10</v>
      </c>
      <c r="J202" s="214" t="s">
        <v>2175</v>
      </c>
      <c r="K202" s="214">
        <v>0</v>
      </c>
      <c r="L202" s="214" t="s">
        <v>4466</v>
      </c>
      <c r="M202" s="214" t="s">
        <v>11</v>
      </c>
      <c r="N202" s="214" t="s">
        <v>1726</v>
      </c>
      <c r="O202" s="214" t="s">
        <v>11</v>
      </c>
      <c r="P202" s="214" t="s">
        <v>11</v>
      </c>
      <c r="Q202" s="22" t="str">
        <f t="shared" si="41"/>
        <v>在读</v>
      </c>
      <c r="R202" s="22" t="str">
        <f>IF(Q202="在读",IF(IFERROR(FIND("一",D202),0)&gt;0,"一对一",VLOOKUP(LEFT(D202,3),班级编码!A:H,8,0)),Q202)</f>
        <v>小高部</v>
      </c>
      <c r="S202" s="22" t="str">
        <f t="shared" si="42"/>
        <v>P2BF03G2327</v>
      </c>
      <c r="T202" s="22" t="str">
        <f t="shared" si="43"/>
        <v>黎洁瑜</v>
      </c>
      <c r="U202" s="22" t="str">
        <f t="shared" si="44"/>
        <v>赖情佳</v>
      </c>
      <c r="V202" s="22" t="str">
        <f t="shared" si="45"/>
        <v>STA MARIA ANTONIO III BILLONES</v>
      </c>
      <c r="W202" s="22" t="str">
        <f t="shared" si="46"/>
        <v>STA MARIA ANTONIO III BILLONES</v>
      </c>
      <c r="X202" s="22" t="str">
        <f t="shared" si="47"/>
        <v>赖情佳</v>
      </c>
      <c r="Y202" s="22">
        <f t="shared" si="48"/>
        <v>30</v>
      </c>
      <c r="Z202" s="22">
        <f t="shared" si="49"/>
        <v>30</v>
      </c>
      <c r="AA202" s="22" t="str">
        <f t="shared" si="39"/>
        <v/>
      </c>
      <c r="AB202" s="22">
        <f>COUNTIF($G$2:G202,G202)</f>
        <v>1</v>
      </c>
      <c r="AC202" s="22" t="str">
        <f t="shared" si="50"/>
        <v>P2B</v>
      </c>
      <c r="AD202" s="22" t="str">
        <f>VLOOKUP(D202,'2-班级信息'!A:AI,35,0)</f>
        <v>周日下午</v>
      </c>
      <c r="AE202" s="22" t="str">
        <f>VLOOKUP(D202,'2-班级信息'!A:AL,12,0)</f>
        <v>3小时</v>
      </c>
      <c r="AF202" s="22" t="str">
        <f t="shared" si="40"/>
        <v>小学班</v>
      </c>
      <c r="AG202" s="22" t="str">
        <f t="shared" si="51"/>
        <v>小学周末白天班</v>
      </c>
    </row>
    <row r="203" spans="1:33">
      <c r="A203" s="214" t="s">
        <v>1721</v>
      </c>
      <c r="B203" s="214" t="s">
        <v>4084</v>
      </c>
      <c r="C203" s="214" t="s">
        <v>1721</v>
      </c>
      <c r="D203" s="214" t="s">
        <v>4083</v>
      </c>
      <c r="E203" s="214" t="s">
        <v>11</v>
      </c>
      <c r="F203" s="214" t="s">
        <v>4085</v>
      </c>
      <c r="G203" s="214" t="s">
        <v>2168</v>
      </c>
      <c r="H203" s="214" t="s">
        <v>2169</v>
      </c>
      <c r="I203" s="214" t="s">
        <v>17</v>
      </c>
      <c r="J203" s="214" t="s">
        <v>2170</v>
      </c>
      <c r="K203" s="214">
        <v>0</v>
      </c>
      <c r="L203" s="214" t="s">
        <v>4467</v>
      </c>
      <c r="M203" s="214" t="s">
        <v>11</v>
      </c>
      <c r="N203" s="214" t="s">
        <v>2171</v>
      </c>
      <c r="O203" s="214" t="s">
        <v>11</v>
      </c>
      <c r="P203" s="214" t="s">
        <v>11</v>
      </c>
      <c r="Q203" s="22" t="str">
        <f t="shared" si="41"/>
        <v>停读</v>
      </c>
      <c r="R203" s="22" t="str">
        <f>IF(Q203="在读",IF(IFERROR(FIND("一",D203),0)&gt;0,"一对一",VLOOKUP(LEFT(D203,3),班级编码!A:H,8,0)),Q203)</f>
        <v>停读</v>
      </c>
      <c r="S203" s="22" t="str">
        <f t="shared" si="42"/>
        <v>停读</v>
      </c>
      <c r="T203" s="22" t="str">
        <f t="shared" si="43"/>
        <v>陈欢</v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1</v>
      </c>
      <c r="AC203" s="22" t="str">
        <f t="shared" si="50"/>
        <v>停读</v>
      </c>
      <c r="AD203" s="22" t="str">
        <f>VLOOKUP(D203,'2-班级信息'!A:AI,35,0)</f>
        <v/>
      </c>
      <c r="AE203" s="22" t="str">
        <f>VLOOKUP(D203,'2-班级信息'!A:AL,12,0)</f>
        <v/>
      </c>
      <c r="AF203" s="22" t="str">
        <f t="shared" si="40"/>
        <v>中学班</v>
      </c>
      <c r="AG203" s="22" t="str">
        <f t="shared" si="51"/>
        <v>中学班</v>
      </c>
    </row>
    <row r="204" spans="1:33">
      <c r="A204" s="214" t="s">
        <v>1721</v>
      </c>
      <c r="B204" s="214" t="s">
        <v>452</v>
      </c>
      <c r="C204" s="214" t="s">
        <v>1721</v>
      </c>
      <c r="D204" s="214" t="s">
        <v>5338</v>
      </c>
      <c r="E204" s="214" t="s">
        <v>4073</v>
      </c>
      <c r="F204" s="214" t="s">
        <v>5339</v>
      </c>
      <c r="G204" s="214" t="s">
        <v>2158</v>
      </c>
      <c r="H204" s="214" t="s">
        <v>2159</v>
      </c>
      <c r="I204" s="214" t="s">
        <v>12</v>
      </c>
      <c r="J204" s="214" t="s">
        <v>2160</v>
      </c>
      <c r="K204" s="214">
        <v>0</v>
      </c>
      <c r="L204" s="214" t="s">
        <v>4468</v>
      </c>
      <c r="M204" s="214" t="s">
        <v>11</v>
      </c>
      <c r="N204" s="214" t="s">
        <v>1766</v>
      </c>
      <c r="O204" s="214" t="s">
        <v>11</v>
      </c>
      <c r="P204" s="214" t="s">
        <v>11</v>
      </c>
      <c r="Q204" s="22" t="str">
        <f t="shared" si="41"/>
        <v>在读</v>
      </c>
      <c r="R204" s="22" t="str">
        <f>IF(Q204="在读",IF(IFERROR(FIND("一",D204),0)&gt;0,"一对一",VLOOKUP(LEFT(D204,3),班级编码!A:H,8,0)),Q204)</f>
        <v>初中部</v>
      </c>
      <c r="S204" s="22" t="str">
        <f t="shared" si="42"/>
        <v>P5BBR5G5618</v>
      </c>
      <c r="T204" s="22" t="str">
        <f t="shared" si="43"/>
        <v>易青梅</v>
      </c>
      <c r="U204" s="22" t="str">
        <f t="shared" si="44"/>
        <v>张佩</v>
      </c>
      <c r="V204" s="22" t="str">
        <f t="shared" si="45"/>
        <v>Anna Khimo</v>
      </c>
      <c r="W204" s="22" t="str">
        <f t="shared" si="46"/>
        <v>张佩</v>
      </c>
      <c r="X204" s="22" t="str">
        <f t="shared" si="47"/>
        <v>Anna Khimo</v>
      </c>
      <c r="Y204" s="22">
        <f t="shared" si="48"/>
        <v>2</v>
      </c>
      <c r="Z204" s="22">
        <f t="shared" si="49"/>
        <v>4</v>
      </c>
      <c r="AA204" s="22" t="str">
        <f t="shared" si="39"/>
        <v/>
      </c>
      <c r="AB204" s="22">
        <f>COUNTIF($G$2:G204,G204)</f>
        <v>1</v>
      </c>
      <c r="AC204" s="22" t="str">
        <f t="shared" si="50"/>
        <v>P5B</v>
      </c>
      <c r="AD204" s="22" t="str">
        <f>VLOOKUP(D204,'2-班级信息'!A:AI,35,0)</f>
        <v>周六下午</v>
      </c>
      <c r="AE204" s="22" t="str">
        <f>VLOOKUP(D204,'2-班级信息'!A:AL,12,0)</f>
        <v>3小时</v>
      </c>
      <c r="AF204" s="22" t="str">
        <f t="shared" si="40"/>
        <v>小学班</v>
      </c>
      <c r="AG204" s="22" t="str">
        <f t="shared" si="51"/>
        <v>小学周末白天班</v>
      </c>
    </row>
    <row r="205" spans="1:33">
      <c r="A205" s="214" t="s">
        <v>1721</v>
      </c>
      <c r="B205" s="214" t="s">
        <v>459</v>
      </c>
      <c r="C205" s="214" t="s">
        <v>1721</v>
      </c>
      <c r="D205" s="214" t="s">
        <v>4167</v>
      </c>
      <c r="E205" s="214" t="s">
        <v>4169</v>
      </c>
      <c r="F205" s="214" t="s">
        <v>4168</v>
      </c>
      <c r="G205" s="214" t="s">
        <v>2135</v>
      </c>
      <c r="H205" s="214" t="s">
        <v>2136</v>
      </c>
      <c r="I205" s="214" t="s">
        <v>1702</v>
      </c>
      <c r="J205" s="214" t="s">
        <v>2137</v>
      </c>
      <c r="K205" s="214">
        <v>0</v>
      </c>
      <c r="L205" s="214" t="s">
        <v>4469</v>
      </c>
      <c r="M205" s="214" t="s">
        <v>11</v>
      </c>
      <c r="N205" s="214" t="s">
        <v>1742</v>
      </c>
      <c r="O205" s="214" t="s">
        <v>11</v>
      </c>
      <c r="P205" s="214" t="s">
        <v>11</v>
      </c>
      <c r="Q205" s="22" t="str">
        <f t="shared" si="41"/>
        <v>在读</v>
      </c>
      <c r="R205" s="22" t="str">
        <f>IF(Q205="在读",IF(IFERROR(FIND("一",D205),0)&gt;0,"一对一",VLOOKUP(LEFT(D205,3),班级编码!A:H,8,0)),Q205)</f>
        <v>幼儿部</v>
      </c>
      <c r="S205" s="22" t="str">
        <f t="shared" si="42"/>
        <v>K05000GXD36</v>
      </c>
      <c r="T205" s="22" t="str">
        <f t="shared" si="43"/>
        <v>萧泽秀</v>
      </c>
      <c r="U205" s="22" t="str">
        <f t="shared" si="44"/>
        <v/>
      </c>
      <c r="V205" s="22" t="str">
        <f t="shared" si="45"/>
        <v>Marry</v>
      </c>
      <c r="W205" s="22" t="str">
        <f t="shared" si="46"/>
        <v>Marry</v>
      </c>
      <c r="X205" s="22" t="str">
        <f t="shared" si="47"/>
        <v/>
      </c>
      <c r="Y205" s="22">
        <f t="shared" si="48"/>
        <v>5</v>
      </c>
      <c r="Z205" s="22">
        <f t="shared" si="49"/>
        <v>5</v>
      </c>
      <c r="AA205" s="22" t="str">
        <f t="shared" si="39"/>
        <v/>
      </c>
      <c r="AB205" s="22">
        <f>COUNTIF($G$2:G205,G205)</f>
        <v>1</v>
      </c>
      <c r="AC205" s="22" t="str">
        <f t="shared" si="50"/>
        <v>K05</v>
      </c>
      <c r="AD205" s="22" t="str">
        <f>VLOOKUP(D205,'2-班级信息'!A:AI,35,0)</f>
        <v>周四晚上</v>
      </c>
      <c r="AE205" s="22" t="str">
        <f>VLOOKUP(D205,'2-班级信息'!A:AL,12,0)</f>
        <v>1.5小时</v>
      </c>
      <c r="AF205" s="22" t="str">
        <f t="shared" si="40"/>
        <v>中学班</v>
      </c>
      <c r="AG205" s="22" t="str">
        <f t="shared" si="51"/>
        <v>中学班</v>
      </c>
    </row>
    <row r="206" spans="1:33">
      <c r="A206" s="214" t="s">
        <v>1721</v>
      </c>
      <c r="B206" s="214" t="s">
        <v>452</v>
      </c>
      <c r="C206" s="214" t="s">
        <v>1721</v>
      </c>
      <c r="D206" s="214" t="s">
        <v>5340</v>
      </c>
      <c r="E206" s="214" t="s">
        <v>4073</v>
      </c>
      <c r="F206" s="214" t="s">
        <v>5341</v>
      </c>
      <c r="G206" s="214" t="s">
        <v>2131</v>
      </c>
      <c r="H206" s="214" t="s">
        <v>2132</v>
      </c>
      <c r="I206" s="214" t="s">
        <v>14</v>
      </c>
      <c r="J206" s="214" t="s">
        <v>2133</v>
      </c>
      <c r="K206" s="214">
        <v>0</v>
      </c>
      <c r="L206" s="214" t="s">
        <v>4470</v>
      </c>
      <c r="M206" s="214" t="s">
        <v>11</v>
      </c>
      <c r="N206" s="214" t="s">
        <v>1726</v>
      </c>
      <c r="O206" s="214" t="s">
        <v>11</v>
      </c>
      <c r="P206" s="214" t="s">
        <v>11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小高部</v>
      </c>
      <c r="S206" s="22" t="str">
        <f t="shared" si="42"/>
        <v>P4ABR5G4521</v>
      </c>
      <c r="T206" s="22" t="str">
        <f t="shared" si="43"/>
        <v>黎洁瑜</v>
      </c>
      <c r="U206" s="22" t="str">
        <f t="shared" si="44"/>
        <v>覃爱怡</v>
      </c>
      <c r="V206" s="22" t="str">
        <f t="shared" si="45"/>
        <v>Anna Khimo</v>
      </c>
      <c r="W206" s="22" t="str">
        <f t="shared" si="46"/>
        <v>覃爱怡</v>
      </c>
      <c r="X206" s="22" t="str">
        <f t="shared" si="47"/>
        <v>Anna Khimo</v>
      </c>
      <c r="Y206" s="22">
        <f t="shared" si="48"/>
        <v>3</v>
      </c>
      <c r="Z206" s="22">
        <f t="shared" si="49"/>
        <v>6</v>
      </c>
      <c r="AA206" s="22" t="str">
        <f t="shared" si="39"/>
        <v/>
      </c>
      <c r="AB206" s="22">
        <f>COUNTIF($G$2:G206,G206)</f>
        <v>1</v>
      </c>
      <c r="AC206" s="22" t="str">
        <f t="shared" si="50"/>
        <v>P4A</v>
      </c>
      <c r="AD206" s="22" t="str">
        <f>VLOOKUP(D206,'2-班级信息'!A:AI,35,0)</f>
        <v>周六下午</v>
      </c>
      <c r="AE206" s="22" t="str">
        <f>VLOOKUP(D206,'2-班级信息'!A:AL,12,0)</f>
        <v>3小时</v>
      </c>
      <c r="AF206" s="22" t="str">
        <f t="shared" si="40"/>
        <v>小学班</v>
      </c>
      <c r="AG206" s="22" t="str">
        <f t="shared" si="51"/>
        <v>小学周末白天班</v>
      </c>
    </row>
    <row r="207" spans="1:33">
      <c r="A207" s="214" t="s">
        <v>1721</v>
      </c>
      <c r="B207" s="214" t="s">
        <v>452</v>
      </c>
      <c r="C207" s="214" t="s">
        <v>1721</v>
      </c>
      <c r="D207" s="214" t="s">
        <v>5338</v>
      </c>
      <c r="E207" s="214" t="s">
        <v>4073</v>
      </c>
      <c r="F207" s="214" t="s">
        <v>5339</v>
      </c>
      <c r="G207" s="214" t="s">
        <v>2118</v>
      </c>
      <c r="H207" s="214" t="s">
        <v>2119</v>
      </c>
      <c r="I207" s="214" t="s">
        <v>12</v>
      </c>
      <c r="J207" s="214" t="s">
        <v>2120</v>
      </c>
      <c r="K207" s="214">
        <v>0</v>
      </c>
      <c r="L207" s="214" t="s">
        <v>4471</v>
      </c>
      <c r="M207" s="214" t="s">
        <v>11</v>
      </c>
      <c r="N207" s="214" t="s">
        <v>1766</v>
      </c>
      <c r="O207" s="214" t="s">
        <v>11</v>
      </c>
      <c r="P207" s="214" t="s">
        <v>11</v>
      </c>
      <c r="Q207" s="22" t="str">
        <f t="shared" si="41"/>
        <v>在读</v>
      </c>
      <c r="R207" s="22" t="str">
        <f>IF(Q207="在读",IF(IFERROR(FIND("一",D207),0)&gt;0,"一对一",VLOOKUP(LEFT(D207,3),班级编码!A:H,8,0)),Q207)</f>
        <v>初中部</v>
      </c>
      <c r="S207" s="22" t="str">
        <f t="shared" si="42"/>
        <v>P5BBR5G5618</v>
      </c>
      <c r="T207" s="22" t="str">
        <f t="shared" si="43"/>
        <v>易青梅</v>
      </c>
      <c r="U207" s="22" t="str">
        <f t="shared" si="44"/>
        <v>张佩</v>
      </c>
      <c r="V207" s="22" t="str">
        <f t="shared" si="45"/>
        <v>Anna Khimo</v>
      </c>
      <c r="W207" s="22" t="str">
        <f t="shared" si="46"/>
        <v>张佩</v>
      </c>
      <c r="X207" s="22" t="str">
        <f t="shared" si="47"/>
        <v>Anna Khimo</v>
      </c>
      <c r="Y207" s="22">
        <f t="shared" si="48"/>
        <v>2</v>
      </c>
      <c r="Z207" s="22">
        <f t="shared" si="49"/>
        <v>4</v>
      </c>
      <c r="AA207" s="22" t="str">
        <f t="shared" si="39"/>
        <v/>
      </c>
      <c r="AB207" s="22">
        <f>COUNTIF($G$2:G207,G207)</f>
        <v>1</v>
      </c>
      <c r="AC207" s="22" t="str">
        <f t="shared" si="50"/>
        <v>P5B</v>
      </c>
      <c r="AD207" s="22" t="str">
        <f>VLOOKUP(D207,'2-班级信息'!A:AI,35,0)</f>
        <v>周六下午</v>
      </c>
      <c r="AE207" s="22" t="str">
        <f>VLOOKUP(D207,'2-班级信息'!A:AL,12,0)</f>
        <v>3小时</v>
      </c>
      <c r="AF207" s="22" t="str">
        <f t="shared" si="40"/>
        <v>小学班</v>
      </c>
      <c r="AG207" s="22" t="str">
        <f t="shared" si="51"/>
        <v>小学周末白天班</v>
      </c>
    </row>
    <row r="208" spans="1:33">
      <c r="A208" s="214" t="s">
        <v>1721</v>
      </c>
      <c r="B208" s="214" t="s">
        <v>452</v>
      </c>
      <c r="C208" s="214" t="s">
        <v>1721</v>
      </c>
      <c r="D208" s="214" t="s">
        <v>4175</v>
      </c>
      <c r="E208" s="214" t="s">
        <v>4150</v>
      </c>
      <c r="F208" s="214" t="s">
        <v>4152</v>
      </c>
      <c r="G208" s="214" t="s">
        <v>2111</v>
      </c>
      <c r="H208" s="214" t="s">
        <v>2112</v>
      </c>
      <c r="I208" s="214" t="s">
        <v>12</v>
      </c>
      <c r="J208" s="214" t="s">
        <v>2113</v>
      </c>
      <c r="K208" s="214">
        <v>0</v>
      </c>
      <c r="L208" s="214" t="s">
        <v>4472</v>
      </c>
      <c r="M208" s="214" t="s">
        <v>11</v>
      </c>
      <c r="N208" s="214" t="s">
        <v>1726</v>
      </c>
      <c r="O208" s="214" t="s">
        <v>11</v>
      </c>
      <c r="P208" s="214" t="s">
        <v>11</v>
      </c>
      <c r="Q208" s="22" t="str">
        <f t="shared" si="41"/>
        <v>在读</v>
      </c>
      <c r="R208" s="22" t="str">
        <f>IF(Q208="在读",IF(IFERROR(FIND("一",D208),0)&gt;0,"一对一",VLOOKUP(LEFT(D208,3),班级编码!A:H,8,0)),Q208)</f>
        <v>小高部</v>
      </c>
      <c r="S208" s="22" t="str">
        <f t="shared" si="42"/>
        <v>P3BF06G3413</v>
      </c>
      <c r="T208" s="22" t="str">
        <f t="shared" si="43"/>
        <v>萧泽秀</v>
      </c>
      <c r="U208" s="22" t="str">
        <f t="shared" si="44"/>
        <v>赖情佳</v>
      </c>
      <c r="V208" s="22" t="str">
        <f t="shared" si="45"/>
        <v xml:space="preserve">STA MARIA </v>
      </c>
      <c r="W208" s="22" t="str">
        <f t="shared" si="46"/>
        <v>赖情佳</v>
      </c>
      <c r="X208" s="22" t="str">
        <f t="shared" si="47"/>
        <v xml:space="preserve">STA MARIA </v>
      </c>
      <c r="Y208" s="22">
        <f t="shared" si="48"/>
        <v>3</v>
      </c>
      <c r="Z208" s="22">
        <f t="shared" si="49"/>
        <v>6</v>
      </c>
      <c r="AA208" s="22" t="str">
        <f t="shared" si="39"/>
        <v/>
      </c>
      <c r="AB208" s="22">
        <f>COUNTIF($G$2:G208,G208)</f>
        <v>1</v>
      </c>
      <c r="AC208" s="22" t="str">
        <f t="shared" si="50"/>
        <v>P3B</v>
      </c>
      <c r="AD208" s="22" t="str">
        <f>VLOOKUP(D208,'2-班级信息'!A:AI,35,0)</f>
        <v>周日上午</v>
      </c>
      <c r="AE208" s="22" t="str">
        <f>VLOOKUP(D208,'2-班级信息'!A:AL,12,0)</f>
        <v>3小时</v>
      </c>
      <c r="AF208" s="22" t="str">
        <f t="shared" si="40"/>
        <v>小学班</v>
      </c>
      <c r="AG208" s="22" t="str">
        <f t="shared" si="51"/>
        <v>小学周末白天班</v>
      </c>
    </row>
    <row r="209" spans="1:33">
      <c r="A209" s="214" t="s">
        <v>1721</v>
      </c>
      <c r="B209" s="214" t="s">
        <v>452</v>
      </c>
      <c r="C209" s="214" t="s">
        <v>1721</v>
      </c>
      <c r="D209" s="214" t="s">
        <v>4164</v>
      </c>
      <c r="E209" s="214" t="s">
        <v>4132</v>
      </c>
      <c r="F209" s="214" t="s">
        <v>4165</v>
      </c>
      <c r="G209" s="214" t="s">
        <v>2103</v>
      </c>
      <c r="H209" s="214" t="s">
        <v>2104</v>
      </c>
      <c r="I209" s="214" t="s">
        <v>10</v>
      </c>
      <c r="J209" s="214" t="s">
        <v>2105</v>
      </c>
      <c r="K209" s="214">
        <v>0</v>
      </c>
      <c r="L209" s="214" t="s">
        <v>4473</v>
      </c>
      <c r="M209" s="214" t="s">
        <v>11</v>
      </c>
      <c r="N209" s="214" t="s">
        <v>2106</v>
      </c>
      <c r="O209" s="214" t="s">
        <v>11</v>
      </c>
      <c r="P209" s="214" t="s">
        <v>11</v>
      </c>
      <c r="Q209" s="22" t="str">
        <f t="shared" si="41"/>
        <v>在读</v>
      </c>
      <c r="R209" s="22" t="str">
        <f>IF(Q209="在读",IF(IFERROR(FIND("一",D209),0)&gt;0,"一对一",VLOOKUP(LEFT(D209,3),班级编码!A:H,8,0)),Q209)</f>
        <v>小初部</v>
      </c>
      <c r="S209" s="22" t="str">
        <f t="shared" si="42"/>
        <v>P03K56G1228</v>
      </c>
      <c r="T209" s="22" t="str">
        <f t="shared" si="43"/>
        <v>覃爱怡</v>
      </c>
      <c r="U209" s="22" t="str">
        <f t="shared" si="44"/>
        <v>易青梅</v>
      </c>
      <c r="V209" s="22" t="str">
        <f t="shared" si="45"/>
        <v>STA MARIA ANTONIO III BILLONES</v>
      </c>
      <c r="W209" s="22" t="str">
        <f t="shared" si="46"/>
        <v>STA MARIA ANTONIO III BILLONES</v>
      </c>
      <c r="X209" s="22" t="str">
        <f t="shared" si="47"/>
        <v>易青梅</v>
      </c>
      <c r="Y209" s="22">
        <f t="shared" si="48"/>
        <v>30</v>
      </c>
      <c r="Z209" s="22">
        <f t="shared" si="49"/>
        <v>30</v>
      </c>
      <c r="AA209" s="22" t="str">
        <f t="shared" si="39"/>
        <v/>
      </c>
      <c r="AB209" s="22">
        <f>COUNTIF($G$2:G209,G209)</f>
        <v>1</v>
      </c>
      <c r="AC209" s="22" t="str">
        <f t="shared" si="50"/>
        <v>P03</v>
      </c>
      <c r="AD209" s="22" t="str">
        <f>VLOOKUP(D209,'2-班级信息'!A:AI,35,0)</f>
        <v>周六上午</v>
      </c>
      <c r="AE209" s="22" t="str">
        <f>VLOOKUP(D209,'2-班级信息'!A:AL,12,0)</f>
        <v>3小时</v>
      </c>
      <c r="AF209" s="22" t="str">
        <f t="shared" si="40"/>
        <v>小学班</v>
      </c>
      <c r="AG209" s="22" t="str">
        <f t="shared" si="51"/>
        <v>小学周末白天班</v>
      </c>
    </row>
    <row r="210" spans="1:33">
      <c r="A210" s="214" t="s">
        <v>1721</v>
      </c>
      <c r="B210" s="214" t="s">
        <v>452</v>
      </c>
      <c r="C210" s="214" t="s">
        <v>1721</v>
      </c>
      <c r="D210" s="214" t="s">
        <v>4156</v>
      </c>
      <c r="E210" s="214" t="s">
        <v>4132</v>
      </c>
      <c r="F210" s="214" t="s">
        <v>4157</v>
      </c>
      <c r="G210" s="214" t="s">
        <v>2100</v>
      </c>
      <c r="H210" s="214" t="s">
        <v>2101</v>
      </c>
      <c r="I210" s="214" t="s">
        <v>15</v>
      </c>
      <c r="J210" s="214" t="s">
        <v>2102</v>
      </c>
      <c r="K210" s="214">
        <v>0</v>
      </c>
      <c r="L210" s="214" t="s">
        <v>4474</v>
      </c>
      <c r="M210" s="214" t="s">
        <v>11</v>
      </c>
      <c r="N210" s="214" t="s">
        <v>1726</v>
      </c>
      <c r="O210" s="214" t="s">
        <v>11</v>
      </c>
      <c r="P210" s="214" t="s">
        <v>11</v>
      </c>
      <c r="Q210" s="22" t="str">
        <f t="shared" si="41"/>
        <v>在读</v>
      </c>
      <c r="R210" s="22" t="str">
        <f>IF(Q210="在读",IF(IFERROR(FIND("一",D210),0)&gt;0,"一对一",VLOOKUP(LEFT(D210,3),班级编码!A:H,8,0)),Q210)</f>
        <v>初中部</v>
      </c>
      <c r="S210" s="22" t="str">
        <f t="shared" si="42"/>
        <v>J1BSR4G6712</v>
      </c>
      <c r="T210" s="22" t="str">
        <f t="shared" si="43"/>
        <v>张佩</v>
      </c>
      <c r="U210" s="22" t="str">
        <f t="shared" si="44"/>
        <v>黎洁瑜</v>
      </c>
      <c r="V210" s="22" t="str">
        <f t="shared" si="45"/>
        <v>STA MARIA ANTONIO III BILLONES</v>
      </c>
      <c r="W210" s="22" t="str">
        <f t="shared" si="46"/>
        <v>STA MARIA ANTONIO III BILLONES</v>
      </c>
      <c r="X210" s="22" t="str">
        <f t="shared" si="47"/>
        <v>黎洁瑜</v>
      </c>
      <c r="Y210" s="22">
        <f t="shared" si="48"/>
        <v>30</v>
      </c>
      <c r="Z210" s="22">
        <f t="shared" si="49"/>
        <v>30</v>
      </c>
      <c r="AA210" s="22" t="str">
        <f t="shared" si="39"/>
        <v/>
      </c>
      <c r="AB210" s="22">
        <f>COUNTIF($G$2:G210,G210)</f>
        <v>1</v>
      </c>
      <c r="AC210" s="22" t="str">
        <f t="shared" si="50"/>
        <v>J1B</v>
      </c>
      <c r="AD210" s="22" t="str">
        <f>VLOOKUP(D210,'2-班级信息'!A:AI,35,0)</f>
        <v>周六上午</v>
      </c>
      <c r="AE210" s="22" t="str">
        <f>VLOOKUP(D210,'2-班级信息'!A:AL,12,0)</f>
        <v>3小时</v>
      </c>
      <c r="AF210" s="22" t="str">
        <f t="shared" si="40"/>
        <v>小学班</v>
      </c>
      <c r="AG210" s="22" t="str">
        <f t="shared" si="51"/>
        <v>小学周末白天班</v>
      </c>
    </row>
    <row r="211" spans="1:33">
      <c r="A211" s="214" t="s">
        <v>1721</v>
      </c>
      <c r="B211" s="214" t="s">
        <v>452</v>
      </c>
      <c r="C211" s="214" t="s">
        <v>1721</v>
      </c>
      <c r="D211" s="214" t="s">
        <v>5336</v>
      </c>
      <c r="E211" s="214" t="s">
        <v>4073</v>
      </c>
      <c r="F211" s="214" t="s">
        <v>4076</v>
      </c>
      <c r="G211" s="214" t="s">
        <v>2093</v>
      </c>
      <c r="H211" s="214" t="s">
        <v>2094</v>
      </c>
      <c r="I211" s="214" t="s">
        <v>17</v>
      </c>
      <c r="J211" s="214" t="s">
        <v>2095</v>
      </c>
      <c r="K211" s="214">
        <v>0</v>
      </c>
      <c r="L211" s="214" t="s">
        <v>4475</v>
      </c>
      <c r="M211" s="214" t="s">
        <v>11</v>
      </c>
      <c r="N211" s="214" t="s">
        <v>1786</v>
      </c>
      <c r="O211" s="214" t="s">
        <v>11</v>
      </c>
      <c r="P211" s="214" t="s">
        <v>11</v>
      </c>
      <c r="Q211" s="22" t="str">
        <f t="shared" si="41"/>
        <v>在读</v>
      </c>
      <c r="R211" s="22" t="str">
        <f>IF(Q211="在读",IF(IFERROR(FIND("一",D211),0)&gt;0,"一对一",VLOOKUP(LEFT(D211,3),班级编码!A:H,8,0)),Q211)</f>
        <v>初中部</v>
      </c>
      <c r="S211" s="22" t="str">
        <f t="shared" si="42"/>
        <v>J3BSR9G8906</v>
      </c>
      <c r="T211" s="22" t="str">
        <f t="shared" si="43"/>
        <v>萧泽秀</v>
      </c>
      <c r="U211" s="22" t="str">
        <f t="shared" si="44"/>
        <v>黎洁瑜</v>
      </c>
      <c r="V211" s="22" t="str">
        <f t="shared" si="45"/>
        <v xml:space="preserve">STA MARIA </v>
      </c>
      <c r="W211" s="22" t="str">
        <f t="shared" si="46"/>
        <v>黎洁瑜</v>
      </c>
      <c r="X211" s="22" t="str">
        <f t="shared" si="47"/>
        <v xml:space="preserve">STA MARIA </v>
      </c>
      <c r="Y211" s="22">
        <f t="shared" si="48"/>
        <v>3</v>
      </c>
      <c r="Z211" s="22">
        <f t="shared" si="49"/>
        <v>6</v>
      </c>
      <c r="AA211" s="22" t="str">
        <f t="shared" si="39"/>
        <v/>
      </c>
      <c r="AB211" s="22">
        <f>COUNTIF($G$2:G211,G211)</f>
        <v>1</v>
      </c>
      <c r="AC211" s="22" t="str">
        <f t="shared" si="50"/>
        <v>J3B</v>
      </c>
      <c r="AD211" s="22" t="str">
        <f>VLOOKUP(D211,'2-班级信息'!A:AI,35,0)</f>
        <v>周六下午</v>
      </c>
      <c r="AE211" s="22" t="str">
        <f>VLOOKUP(D211,'2-班级信息'!A:AL,12,0)</f>
        <v>3小时</v>
      </c>
      <c r="AF211" s="22" t="str">
        <f t="shared" si="40"/>
        <v>中学班</v>
      </c>
      <c r="AG211" s="22" t="str">
        <f t="shared" si="51"/>
        <v>中学班</v>
      </c>
    </row>
    <row r="212" spans="1:33">
      <c r="A212" s="214" t="s">
        <v>1721</v>
      </c>
      <c r="B212" s="214" t="s">
        <v>464</v>
      </c>
      <c r="C212" s="214" t="s">
        <v>1721</v>
      </c>
      <c r="D212" s="214" t="s">
        <v>4122</v>
      </c>
      <c r="E212" s="214" t="s">
        <v>4125</v>
      </c>
      <c r="F212" s="214" t="s">
        <v>4123</v>
      </c>
      <c r="G212" s="214" t="s">
        <v>2089</v>
      </c>
      <c r="H212" s="214" t="s">
        <v>2090</v>
      </c>
      <c r="I212" s="214" t="s">
        <v>1669</v>
      </c>
      <c r="J212" s="214" t="s">
        <v>2091</v>
      </c>
      <c r="K212" s="214">
        <v>0</v>
      </c>
      <c r="L212" s="214" t="s">
        <v>4476</v>
      </c>
      <c r="M212" s="214" t="s">
        <v>11</v>
      </c>
      <c r="N212" s="214" t="s">
        <v>2092</v>
      </c>
      <c r="O212" s="214" t="s">
        <v>11</v>
      </c>
      <c r="P212" s="214" t="s">
        <v>11</v>
      </c>
      <c r="Q212" s="22" t="str">
        <f t="shared" si="41"/>
        <v>在读</v>
      </c>
      <c r="R212" s="22" t="str">
        <f>IF(Q212="在读",IF(IFERROR(FIND("一",D212),0)&gt;0,"一对一",VLOOKUP(LEFT(D212,3),班级编码!A:H,8,0)),Q212)</f>
        <v>幼儿部</v>
      </c>
      <c r="S212" s="22" t="str">
        <f t="shared" si="42"/>
        <v>K03ADPGZD32</v>
      </c>
      <c r="T212" s="22" t="str">
        <f t="shared" si="43"/>
        <v>萧泽秀</v>
      </c>
      <c r="U212" s="22" t="str">
        <f t="shared" si="44"/>
        <v/>
      </c>
      <c r="V212" s="22" t="str">
        <f t="shared" si="45"/>
        <v>STA MARIA ANTONIO II</v>
      </c>
      <c r="W212" s="22" t="str">
        <f t="shared" si="46"/>
        <v>STA MARIA ANTONIO II</v>
      </c>
      <c r="X212" s="22" t="str">
        <f t="shared" si="47"/>
        <v/>
      </c>
      <c r="Y212" s="22">
        <f t="shared" si="48"/>
        <v>20</v>
      </c>
      <c r="Z212" s="22">
        <f t="shared" si="49"/>
        <v>20</v>
      </c>
      <c r="AA212" s="22" t="str">
        <f t="shared" si="39"/>
        <v/>
      </c>
      <c r="AB212" s="22">
        <f>COUNTIF($G$2:G212,G212)</f>
        <v>1</v>
      </c>
      <c r="AC212" s="22" t="str">
        <f t="shared" si="50"/>
        <v>K03</v>
      </c>
      <c r="AD212" s="22" t="str">
        <f>VLOOKUP(D212,'2-班级信息'!A:AI,35,0)</f>
        <v>周六上午</v>
      </c>
      <c r="AE212" s="22" t="str">
        <f>VLOOKUP(D212,'2-班级信息'!A:AL,12,0)</f>
        <v>1.5小时</v>
      </c>
      <c r="AF212" s="22" t="str">
        <f t="shared" si="40"/>
        <v>幼儿班</v>
      </c>
      <c r="AG212" s="22" t="str">
        <f t="shared" si="51"/>
        <v>幼儿班</v>
      </c>
    </row>
    <row r="213" spans="1:33">
      <c r="A213" s="214" t="s">
        <v>1721</v>
      </c>
      <c r="B213" s="214" t="s">
        <v>459</v>
      </c>
      <c r="C213" s="214" t="s">
        <v>1721</v>
      </c>
      <c r="D213" s="214" t="s">
        <v>4086</v>
      </c>
      <c r="E213" s="214" t="s">
        <v>4089</v>
      </c>
      <c r="F213" s="214" t="s">
        <v>4087</v>
      </c>
      <c r="G213" s="214" t="s">
        <v>2086</v>
      </c>
      <c r="H213" s="214" t="s">
        <v>2087</v>
      </c>
      <c r="I213" s="214" t="s">
        <v>1669</v>
      </c>
      <c r="J213" s="214" t="s">
        <v>2088</v>
      </c>
      <c r="K213" s="214">
        <v>0</v>
      </c>
      <c r="L213" s="214" t="s">
        <v>4477</v>
      </c>
      <c r="M213" s="214" t="s">
        <v>11</v>
      </c>
      <c r="N213" s="214" t="s">
        <v>1742</v>
      </c>
      <c r="O213" s="214" t="s">
        <v>11</v>
      </c>
      <c r="P213" s="214" t="s">
        <v>11</v>
      </c>
      <c r="Q213" s="22" t="str">
        <f t="shared" si="41"/>
        <v>在读</v>
      </c>
      <c r="R213" s="22" t="str">
        <f>IF(Q213="在读",IF(IFERROR(FIND("一",D213),0)&gt;0,"一对一",VLOOKUP(LEFT(D213,3),班级编码!A:H,8,0)),Q213)</f>
        <v>幼儿部</v>
      </c>
      <c r="S213" s="22" t="str">
        <f t="shared" si="42"/>
        <v>K03000GXZ23</v>
      </c>
      <c r="T213" s="22" t="str">
        <f t="shared" si="43"/>
        <v>陈敏华</v>
      </c>
      <c r="U213" s="22" t="str">
        <f t="shared" si="44"/>
        <v/>
      </c>
      <c r="V213" s="22" t="str">
        <f t="shared" si="45"/>
        <v>STA MARIA ANTONIO II</v>
      </c>
      <c r="W213" s="22" t="str">
        <f t="shared" si="46"/>
        <v>STA MARIA ANTONIO II</v>
      </c>
      <c r="X213" s="22" t="str">
        <f t="shared" si="47"/>
        <v/>
      </c>
      <c r="Y213" s="22">
        <f t="shared" si="48"/>
        <v>20</v>
      </c>
      <c r="Z213" s="22">
        <f t="shared" si="49"/>
        <v>20</v>
      </c>
      <c r="AA213" s="22" t="str">
        <f t="shared" si="39"/>
        <v/>
      </c>
      <c r="AB213" s="22">
        <f>COUNTIF($G$2:G213,G213)</f>
        <v>1</v>
      </c>
      <c r="AC213" s="22" t="str">
        <f t="shared" si="50"/>
        <v>K03</v>
      </c>
      <c r="AD213" s="22" t="str">
        <f>VLOOKUP(D213,'2-班级信息'!A:AI,35,0)</f>
        <v>周五下午</v>
      </c>
      <c r="AE213" s="22" t="str">
        <f>VLOOKUP(D213,'2-班级信息'!A:AL,12,0)</f>
        <v>1.5小时</v>
      </c>
      <c r="AF213" s="22" t="str">
        <f t="shared" si="40"/>
        <v>幼儿班</v>
      </c>
      <c r="AG213" s="22" t="str">
        <f t="shared" si="51"/>
        <v>幼儿班</v>
      </c>
    </row>
    <row r="214" spans="1:33">
      <c r="A214" s="214" t="s">
        <v>1721</v>
      </c>
      <c r="B214" s="214" t="s">
        <v>452</v>
      </c>
      <c r="C214" s="214" t="s">
        <v>1721</v>
      </c>
      <c r="D214" s="214" t="s">
        <v>4158</v>
      </c>
      <c r="E214" s="214" t="s">
        <v>4132</v>
      </c>
      <c r="F214" s="214" t="s">
        <v>4076</v>
      </c>
      <c r="G214" s="214" t="s">
        <v>2083</v>
      </c>
      <c r="H214" s="214" t="s">
        <v>2084</v>
      </c>
      <c r="I214" s="214" t="s">
        <v>13</v>
      </c>
      <c r="J214" s="214" t="s">
        <v>2085</v>
      </c>
      <c r="K214" s="214">
        <v>0</v>
      </c>
      <c r="L214" s="214" t="s">
        <v>4478</v>
      </c>
      <c r="M214" s="214" t="s">
        <v>11</v>
      </c>
      <c r="N214" s="214" t="s">
        <v>1726</v>
      </c>
      <c r="O214" s="214" t="s">
        <v>11</v>
      </c>
      <c r="P214" s="214" t="s">
        <v>11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初中部</v>
      </c>
      <c r="S214" s="22" t="str">
        <f t="shared" si="42"/>
        <v>P5BBR5G5609</v>
      </c>
      <c r="T214" s="22" t="str">
        <f t="shared" si="43"/>
        <v>萧泽秀</v>
      </c>
      <c r="U214" s="22" t="str">
        <f t="shared" si="44"/>
        <v>黎洁瑜</v>
      </c>
      <c r="V214" s="22" t="str">
        <f t="shared" si="45"/>
        <v xml:space="preserve">STA MARIA </v>
      </c>
      <c r="W214" s="22" t="str">
        <f t="shared" si="46"/>
        <v>黎洁瑜</v>
      </c>
      <c r="X214" s="22" t="str">
        <f t="shared" si="47"/>
        <v xml:space="preserve">STA MARIA </v>
      </c>
      <c r="Y214" s="22">
        <f t="shared" si="48"/>
        <v>3</v>
      </c>
      <c r="Z214" s="22">
        <f t="shared" si="49"/>
        <v>6</v>
      </c>
      <c r="AA214" s="22" t="str">
        <f t="shared" si="39"/>
        <v/>
      </c>
      <c r="AB214" s="22">
        <f>COUNTIF($G$2:G214,G214)</f>
        <v>1</v>
      </c>
      <c r="AC214" s="22" t="str">
        <f t="shared" si="50"/>
        <v>P5B</v>
      </c>
      <c r="AD214" s="22" t="str">
        <f>VLOOKUP(D214,'2-班级信息'!A:AI,35,0)</f>
        <v>周六上午</v>
      </c>
      <c r="AE214" s="22" t="str">
        <f>VLOOKUP(D214,'2-班级信息'!A:AL,12,0)</f>
        <v>3小时</v>
      </c>
      <c r="AF214" s="22" t="str">
        <f t="shared" si="40"/>
        <v>小学班</v>
      </c>
      <c r="AG214" s="22" t="str">
        <f t="shared" si="51"/>
        <v>小学周末白天班</v>
      </c>
    </row>
    <row r="215" spans="1:33">
      <c r="A215" s="214" t="s">
        <v>1721</v>
      </c>
      <c r="B215" s="214" t="s">
        <v>4084</v>
      </c>
      <c r="C215" s="214" t="s">
        <v>1721</v>
      </c>
      <c r="D215" s="214" t="s">
        <v>4083</v>
      </c>
      <c r="E215" s="214" t="s">
        <v>11</v>
      </c>
      <c r="F215" s="214" t="s">
        <v>4085</v>
      </c>
      <c r="G215" s="214" t="s">
        <v>2070</v>
      </c>
      <c r="H215" s="214" t="s">
        <v>2071</v>
      </c>
      <c r="I215" s="214" t="s">
        <v>17</v>
      </c>
      <c r="J215" s="214" t="s">
        <v>2072</v>
      </c>
      <c r="K215" s="214">
        <v>0</v>
      </c>
      <c r="L215" s="214" t="s">
        <v>4479</v>
      </c>
      <c r="M215" s="214" t="s">
        <v>11</v>
      </c>
      <c r="N215" s="214" t="s">
        <v>2073</v>
      </c>
      <c r="O215" s="214" t="s">
        <v>11</v>
      </c>
      <c r="P215" s="214" t="s">
        <v>11</v>
      </c>
      <c r="Q215" s="22" t="str">
        <f t="shared" si="41"/>
        <v>停读</v>
      </c>
      <c r="R215" s="22" t="str">
        <f>IF(Q215="在读",IF(IFERROR(FIND("一",D215),0)&gt;0,"一对一",VLOOKUP(LEFT(D215,3),班级编码!A:H,8,0)),Q215)</f>
        <v>停读</v>
      </c>
      <c r="S215" s="22" t="str">
        <f t="shared" si="42"/>
        <v>停读</v>
      </c>
      <c r="T215" s="22" t="str">
        <f t="shared" si="43"/>
        <v>陈欢</v>
      </c>
      <c r="U215" s="22" t="str">
        <f t="shared" si="44"/>
        <v/>
      </c>
      <c r="V215" s="22" t="str">
        <f t="shared" si="45"/>
        <v/>
      </c>
      <c r="W215" s="22" t="str">
        <f t="shared" si="46"/>
        <v/>
      </c>
      <c r="X215" s="22" t="str">
        <f t="shared" si="47"/>
        <v/>
      </c>
      <c r="Y215" s="22">
        <f t="shared" si="48"/>
        <v>0</v>
      </c>
      <c r="Z215" s="22">
        <f t="shared" si="49"/>
        <v>0</v>
      </c>
      <c r="AA215" s="22" t="str">
        <f t="shared" si="39"/>
        <v/>
      </c>
      <c r="AB215" s="22">
        <f>COUNTIF($G$2:G215,G215)</f>
        <v>1</v>
      </c>
      <c r="AC215" s="22" t="str">
        <f t="shared" si="50"/>
        <v>停读</v>
      </c>
      <c r="AD215" s="22" t="str">
        <f>VLOOKUP(D215,'2-班级信息'!A:AI,35,0)</f>
        <v/>
      </c>
      <c r="AE215" s="22" t="str">
        <f>VLOOKUP(D215,'2-班级信息'!A:AL,12,0)</f>
        <v/>
      </c>
      <c r="AF215" s="22" t="str">
        <f t="shared" si="40"/>
        <v>中学班</v>
      </c>
      <c r="AG215" s="22" t="str">
        <f t="shared" si="51"/>
        <v>中学班</v>
      </c>
    </row>
    <row r="216" spans="1:33">
      <c r="A216" s="214" t="s">
        <v>1721</v>
      </c>
      <c r="B216" s="214" t="s">
        <v>452</v>
      </c>
      <c r="C216" s="214" t="s">
        <v>1721</v>
      </c>
      <c r="D216" s="214" t="s">
        <v>5344</v>
      </c>
      <c r="E216" s="214" t="s">
        <v>4150</v>
      </c>
      <c r="F216" s="214" t="s">
        <v>5345</v>
      </c>
      <c r="G216" s="214" t="s">
        <v>2036</v>
      </c>
      <c r="H216" s="214" t="s">
        <v>2037</v>
      </c>
      <c r="I216" s="214" t="s">
        <v>14</v>
      </c>
      <c r="J216" s="214" t="s">
        <v>2038</v>
      </c>
      <c r="K216" s="214">
        <v>0</v>
      </c>
      <c r="L216" s="214" t="s">
        <v>5357</v>
      </c>
      <c r="M216" s="214" t="s">
        <v>11</v>
      </c>
      <c r="N216" s="214" t="s">
        <v>1726</v>
      </c>
      <c r="O216" s="214" t="s">
        <v>11</v>
      </c>
      <c r="P216" s="214" t="s">
        <v>11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小高部</v>
      </c>
      <c r="S216" s="22" t="str">
        <f t="shared" si="42"/>
        <v>P3AF05G2337</v>
      </c>
      <c r="T216" s="22" t="str">
        <f t="shared" si="43"/>
        <v>易青梅</v>
      </c>
      <c r="U216" s="22" t="str">
        <f t="shared" si="44"/>
        <v>萧泽秀</v>
      </c>
      <c r="V216" s="22" t="str">
        <f t="shared" si="45"/>
        <v>Saleh Abdu</v>
      </c>
      <c r="W216" s="22" t="str">
        <f t="shared" si="46"/>
        <v>萧泽秀</v>
      </c>
      <c r="X216" s="22" t="str">
        <f t="shared" si="47"/>
        <v>Saleh Abdu</v>
      </c>
      <c r="Y216" s="22">
        <f t="shared" si="48"/>
        <v>3</v>
      </c>
      <c r="Z216" s="22">
        <f t="shared" si="49"/>
        <v>6</v>
      </c>
      <c r="AA216" s="22" t="str">
        <f t="shared" si="39"/>
        <v/>
      </c>
      <c r="AB216" s="22">
        <f>COUNTIF($G$2:G216,G216)</f>
        <v>1</v>
      </c>
      <c r="AC216" s="22" t="str">
        <f t="shared" si="50"/>
        <v>P3A</v>
      </c>
      <c r="AD216" s="22" t="str">
        <f>VLOOKUP(D216,'2-班级信息'!A:AI,35,0)</f>
        <v>周日上午</v>
      </c>
      <c r="AE216" s="22" t="str">
        <f>VLOOKUP(D216,'2-班级信息'!A:AL,12,0)</f>
        <v>3小时</v>
      </c>
      <c r="AF216" s="22" t="str">
        <f t="shared" si="40"/>
        <v>小学班</v>
      </c>
      <c r="AG216" s="22" t="str">
        <f t="shared" si="51"/>
        <v>小学周末白天班</v>
      </c>
    </row>
    <row r="217" spans="1:33">
      <c r="A217" s="214" t="s">
        <v>1721</v>
      </c>
      <c r="B217" s="214" t="s">
        <v>1189</v>
      </c>
      <c r="C217" s="214" t="s">
        <v>1721</v>
      </c>
      <c r="D217" s="214" t="s">
        <v>4207</v>
      </c>
      <c r="E217" s="214" t="s">
        <v>4188</v>
      </c>
      <c r="F217" s="214" t="s">
        <v>4208</v>
      </c>
      <c r="G217" s="214" t="s">
        <v>2026</v>
      </c>
      <c r="H217" s="214" t="s">
        <v>2027</v>
      </c>
      <c r="I217" s="214" t="s">
        <v>14</v>
      </c>
      <c r="J217" s="214" t="s">
        <v>2028</v>
      </c>
      <c r="K217" s="214">
        <v>0</v>
      </c>
      <c r="L217" s="214" t="s">
        <v>4480</v>
      </c>
      <c r="M217" s="214" t="s">
        <v>11</v>
      </c>
      <c r="N217" s="214" t="s">
        <v>1726</v>
      </c>
      <c r="O217" s="214" t="s">
        <v>11</v>
      </c>
      <c r="P217" s="214" t="s">
        <v>11</v>
      </c>
      <c r="Q217" s="22" t="str">
        <f t="shared" si="41"/>
        <v>在读</v>
      </c>
      <c r="R217" s="22" t="str">
        <f>IF(Q217="在读",IF(IFERROR(FIND("一",D217),0)&gt;0,"一对一",VLOOKUP(LEFT(D217,3),班级编码!A:H,8,0)),Q217)</f>
        <v>小初部</v>
      </c>
      <c r="S217" s="22" t="str">
        <f t="shared" si="42"/>
        <v>P03F01G2334</v>
      </c>
      <c r="T217" s="22" t="str">
        <f t="shared" si="43"/>
        <v>赖情佳</v>
      </c>
      <c r="U217" s="22" t="str">
        <f t="shared" si="44"/>
        <v>张佩</v>
      </c>
      <c r="V217" s="22" t="str">
        <f t="shared" si="45"/>
        <v>Abdul</v>
      </c>
      <c r="W217" s="22" t="str">
        <f t="shared" si="46"/>
        <v>张佩</v>
      </c>
      <c r="X217" s="22" t="str">
        <f t="shared" si="47"/>
        <v>Abdul</v>
      </c>
      <c r="Y217" s="22">
        <f t="shared" si="48"/>
        <v>2</v>
      </c>
      <c r="Z217" s="22">
        <f t="shared" si="49"/>
        <v>4</v>
      </c>
      <c r="AA217" s="22" t="str">
        <f t="shared" si="39"/>
        <v/>
      </c>
      <c r="AB217" s="22">
        <f>COUNTIF($G$2:G217,G217)</f>
        <v>1</v>
      </c>
      <c r="AC217" s="22" t="str">
        <f t="shared" si="50"/>
        <v>P03</v>
      </c>
      <c r="AD217" s="22" t="str">
        <f>VLOOKUP(D217,'2-班级信息'!A:AI,35,0)</f>
        <v>周三下午</v>
      </c>
      <c r="AE217" s="22" t="str">
        <f>VLOOKUP(D217,'2-班级信息'!A:AL,12,0)</f>
        <v>3小时</v>
      </c>
      <c r="AF217" s="22" t="str">
        <f t="shared" si="40"/>
        <v>小学班</v>
      </c>
      <c r="AG217" s="22" t="str">
        <f t="shared" si="51"/>
        <v>小学平时3小时班</v>
      </c>
    </row>
    <row r="218" spans="1:33">
      <c r="A218" s="214" t="s">
        <v>1721</v>
      </c>
      <c r="B218" s="214" t="s">
        <v>452</v>
      </c>
      <c r="C218" s="214" t="s">
        <v>1721</v>
      </c>
      <c r="D218" s="214" t="s">
        <v>5342</v>
      </c>
      <c r="E218" s="214" t="s">
        <v>4073</v>
      </c>
      <c r="F218" s="214" t="s">
        <v>5343</v>
      </c>
      <c r="G218" s="214" t="s">
        <v>2016</v>
      </c>
      <c r="H218" s="214" t="s">
        <v>2017</v>
      </c>
      <c r="I218" s="214" t="s">
        <v>16</v>
      </c>
      <c r="J218" s="214" t="s">
        <v>2006</v>
      </c>
      <c r="K218" s="214">
        <v>0</v>
      </c>
      <c r="L218" s="214" t="s">
        <v>4481</v>
      </c>
      <c r="M218" s="214" t="s">
        <v>11</v>
      </c>
      <c r="N218" s="214" t="s">
        <v>1778</v>
      </c>
      <c r="O218" s="214" t="s">
        <v>11</v>
      </c>
      <c r="P218" s="214" t="s">
        <v>11</v>
      </c>
      <c r="Q218" s="22" t="str">
        <f t="shared" si="41"/>
        <v>在读</v>
      </c>
      <c r="R218" s="22" t="str">
        <f>IF(Q218="在读",IF(IFERROR(FIND("一",D218),0)&gt;0,"一对一",VLOOKUP(LEFT(D218,3),班级编码!A:H,8,0)),Q218)</f>
        <v>小初部</v>
      </c>
      <c r="S218" s="22" t="str">
        <f t="shared" si="42"/>
        <v>P03F01G2335</v>
      </c>
      <c r="T218" s="22" t="str">
        <f t="shared" si="43"/>
        <v>赖情佳</v>
      </c>
      <c r="U218" s="22" t="str">
        <f t="shared" si="44"/>
        <v>覃爱怡</v>
      </c>
      <c r="V218" s="22" t="str">
        <f t="shared" si="45"/>
        <v>Anna Khimo</v>
      </c>
      <c r="W218" s="22" t="str">
        <f t="shared" si="46"/>
        <v>覃爱怡</v>
      </c>
      <c r="X218" s="22" t="str">
        <f t="shared" si="47"/>
        <v>Anna Khimo</v>
      </c>
      <c r="Y218" s="22">
        <f t="shared" si="48"/>
        <v>3</v>
      </c>
      <c r="Z218" s="22">
        <f t="shared" si="49"/>
        <v>6</v>
      </c>
      <c r="AA218" s="22" t="str">
        <f t="shared" si="39"/>
        <v/>
      </c>
      <c r="AB218" s="22">
        <f>COUNTIF($G$2:G218,G218)</f>
        <v>1</v>
      </c>
      <c r="AC218" s="22" t="str">
        <f t="shared" si="50"/>
        <v>P03</v>
      </c>
      <c r="AD218" s="22" t="str">
        <f>VLOOKUP(D218,'2-班级信息'!A:AI,35,0)</f>
        <v>周六下午</v>
      </c>
      <c r="AE218" s="22" t="str">
        <f>VLOOKUP(D218,'2-班级信息'!A:AL,12,0)</f>
        <v>3小时</v>
      </c>
      <c r="AF218" s="22" t="str">
        <f t="shared" si="40"/>
        <v>小学班</v>
      </c>
      <c r="AG218" s="22" t="str">
        <f t="shared" si="51"/>
        <v>小学周末白天班</v>
      </c>
    </row>
    <row r="219" spans="1:33">
      <c r="A219" s="214" t="s">
        <v>1721</v>
      </c>
      <c r="B219" s="214" t="s">
        <v>452</v>
      </c>
      <c r="C219" s="214" t="s">
        <v>1721</v>
      </c>
      <c r="D219" s="214" t="s">
        <v>4156</v>
      </c>
      <c r="E219" s="214" t="s">
        <v>4132</v>
      </c>
      <c r="F219" s="214" t="s">
        <v>4157</v>
      </c>
      <c r="G219" s="214" t="s">
        <v>2013</v>
      </c>
      <c r="H219" s="214" t="s">
        <v>2014</v>
      </c>
      <c r="I219" s="214" t="s">
        <v>15</v>
      </c>
      <c r="J219" s="214" t="s">
        <v>2015</v>
      </c>
      <c r="K219" s="214">
        <v>0</v>
      </c>
      <c r="L219" s="214" t="s">
        <v>4482</v>
      </c>
      <c r="M219" s="214" t="s">
        <v>11</v>
      </c>
      <c r="N219" s="214" t="s">
        <v>1726</v>
      </c>
      <c r="O219" s="214" t="s">
        <v>11</v>
      </c>
      <c r="P219" s="214" t="s">
        <v>11</v>
      </c>
      <c r="Q219" s="22" t="str">
        <f t="shared" si="41"/>
        <v>在读</v>
      </c>
      <c r="R219" s="22" t="str">
        <f>IF(Q219="在读",IF(IFERROR(FIND("一",D219),0)&gt;0,"一对一",VLOOKUP(LEFT(D219,3),班级编码!A:H,8,0)),Q219)</f>
        <v>初中部</v>
      </c>
      <c r="S219" s="22" t="str">
        <f t="shared" si="42"/>
        <v>J1BSR4G6712</v>
      </c>
      <c r="T219" s="22" t="str">
        <f t="shared" si="43"/>
        <v>张佩</v>
      </c>
      <c r="U219" s="22" t="str">
        <f t="shared" si="44"/>
        <v>黎洁瑜</v>
      </c>
      <c r="V219" s="22" t="str">
        <f t="shared" si="45"/>
        <v>STA MARIA ANTONIO III BILLONES</v>
      </c>
      <c r="W219" s="22" t="str">
        <f t="shared" si="46"/>
        <v>STA MARIA ANTONIO III BILLONES</v>
      </c>
      <c r="X219" s="22" t="str">
        <f t="shared" si="47"/>
        <v>黎洁瑜</v>
      </c>
      <c r="Y219" s="22">
        <f t="shared" si="48"/>
        <v>30</v>
      </c>
      <c r="Z219" s="22">
        <f t="shared" si="49"/>
        <v>30</v>
      </c>
      <c r="AA219" s="22" t="str">
        <f t="shared" si="39"/>
        <v/>
      </c>
      <c r="AB219" s="22">
        <f>COUNTIF($G$2:G219,G219)</f>
        <v>1</v>
      </c>
      <c r="AC219" s="22" t="str">
        <f t="shared" si="50"/>
        <v>J1B</v>
      </c>
      <c r="AD219" s="22" t="str">
        <f>VLOOKUP(D219,'2-班级信息'!A:AI,35,0)</f>
        <v>周六上午</v>
      </c>
      <c r="AE219" s="22" t="str">
        <f>VLOOKUP(D219,'2-班级信息'!A:AL,12,0)</f>
        <v>3小时</v>
      </c>
      <c r="AF219" s="22" t="str">
        <f t="shared" si="40"/>
        <v>小学班</v>
      </c>
      <c r="AG219" s="22" t="str">
        <f t="shared" si="51"/>
        <v>小学周末白天班</v>
      </c>
    </row>
    <row r="220" spans="1:33">
      <c r="A220" s="214" t="s">
        <v>1721</v>
      </c>
      <c r="B220" s="214" t="s">
        <v>4289</v>
      </c>
      <c r="C220" s="214" t="s">
        <v>1721</v>
      </c>
      <c r="D220" s="214" t="s">
        <v>4098</v>
      </c>
      <c r="E220" s="214" t="s">
        <v>4101</v>
      </c>
      <c r="F220" s="214" t="s">
        <v>4099</v>
      </c>
      <c r="G220" s="214" t="s">
        <v>2004</v>
      </c>
      <c r="H220" s="214" t="s">
        <v>2005</v>
      </c>
      <c r="I220" s="214" t="s">
        <v>15</v>
      </c>
      <c r="J220" s="214" t="s">
        <v>2006</v>
      </c>
      <c r="K220" s="214">
        <v>0</v>
      </c>
      <c r="L220" s="214" t="s">
        <v>4483</v>
      </c>
      <c r="M220" s="214" t="s">
        <v>11</v>
      </c>
      <c r="N220" s="214" t="s">
        <v>1726</v>
      </c>
      <c r="O220" s="214" t="s">
        <v>11</v>
      </c>
      <c r="P220" s="214" t="s">
        <v>11</v>
      </c>
      <c r="Q220" s="22" t="str">
        <f t="shared" si="41"/>
        <v>在读</v>
      </c>
      <c r="R220" s="22" t="str">
        <f>IF(Q220="在读",IF(IFERROR(FIND("一",D220),0)&gt;0,"一对一",VLOOKUP(LEFT(D220,3),班级编码!A:H,8,0)),Q220)</f>
        <v>一对一</v>
      </c>
      <c r="S220" s="22" t="str">
        <f t="shared" si="42"/>
        <v>P6A一对一02</v>
      </c>
      <c r="T220" s="22" t="str">
        <f t="shared" si="43"/>
        <v>黎洁瑜</v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1</v>
      </c>
      <c r="AC220" s="22" t="str">
        <f t="shared" si="50"/>
        <v>一对一</v>
      </c>
      <c r="AD220" s="22" t="str">
        <f>VLOOKUP(D220,'2-班级信息'!A:AI,35,0)</f>
        <v>一对一</v>
      </c>
      <c r="AE220" s="22" t="str">
        <f>VLOOKUP(D220,'2-班级信息'!A:AL,12,0)</f>
        <v>2小时</v>
      </c>
      <c r="AF220" s="22" t="str">
        <f t="shared" si="40"/>
        <v>一对一</v>
      </c>
      <c r="AG220" s="22" t="str">
        <f t="shared" si="51"/>
        <v>一对一</v>
      </c>
    </row>
    <row r="221" spans="1:33">
      <c r="A221" s="214" t="s">
        <v>1721</v>
      </c>
      <c r="B221" s="214" t="s">
        <v>452</v>
      </c>
      <c r="C221" s="214" t="s">
        <v>1721</v>
      </c>
      <c r="D221" s="214" t="s">
        <v>4173</v>
      </c>
      <c r="E221" s="214" t="s">
        <v>4155</v>
      </c>
      <c r="F221" s="214" t="s">
        <v>4174</v>
      </c>
      <c r="G221" s="214" t="s">
        <v>1997</v>
      </c>
      <c r="H221" s="214" t="s">
        <v>1998</v>
      </c>
      <c r="I221" s="214" t="s">
        <v>10</v>
      </c>
      <c r="J221" s="214" t="s">
        <v>1999</v>
      </c>
      <c r="K221" s="214">
        <v>0</v>
      </c>
      <c r="L221" s="214" t="s">
        <v>4484</v>
      </c>
      <c r="M221" s="214" t="s">
        <v>11</v>
      </c>
      <c r="N221" s="214" t="s">
        <v>1726</v>
      </c>
      <c r="O221" s="214" t="s">
        <v>11</v>
      </c>
      <c r="P221" s="214" t="s">
        <v>11</v>
      </c>
      <c r="Q221" s="22" t="str">
        <f t="shared" si="41"/>
        <v>在读</v>
      </c>
      <c r="R221" s="22" t="str">
        <f>IF(Q221="在读",IF(IFERROR(FIND("一",D221),0)&gt;0,"一对一",VLOOKUP(LEFT(D221,3),班级编码!A:H,8,0)),Q221)</f>
        <v>小高部</v>
      </c>
      <c r="S221" s="22" t="str">
        <f t="shared" si="42"/>
        <v>P2BF03G2327</v>
      </c>
      <c r="T221" s="22" t="str">
        <f t="shared" si="43"/>
        <v>黎洁瑜</v>
      </c>
      <c r="U221" s="22" t="str">
        <f t="shared" si="44"/>
        <v>赖情佳</v>
      </c>
      <c r="V221" s="22" t="str">
        <f t="shared" si="45"/>
        <v>STA MARIA ANTONIO III BILLONES</v>
      </c>
      <c r="W221" s="22" t="str">
        <f t="shared" si="46"/>
        <v>STA MARIA ANTONIO III BILLONES</v>
      </c>
      <c r="X221" s="22" t="str">
        <f t="shared" si="47"/>
        <v>赖情佳</v>
      </c>
      <c r="Y221" s="22">
        <f t="shared" si="48"/>
        <v>30</v>
      </c>
      <c r="Z221" s="22">
        <f t="shared" si="49"/>
        <v>30</v>
      </c>
      <c r="AA221" s="22" t="str">
        <f t="shared" si="39"/>
        <v/>
      </c>
      <c r="AB221" s="22">
        <f>COUNTIF($G$2:G221,G221)</f>
        <v>1</v>
      </c>
      <c r="AC221" s="22" t="str">
        <f t="shared" si="50"/>
        <v>P2B</v>
      </c>
      <c r="AD221" s="22" t="str">
        <f>VLOOKUP(D221,'2-班级信息'!A:AI,35,0)</f>
        <v>周日下午</v>
      </c>
      <c r="AE221" s="22" t="str">
        <f>VLOOKUP(D221,'2-班级信息'!A:AL,12,0)</f>
        <v>3小时</v>
      </c>
      <c r="AF221" s="22" t="str">
        <f t="shared" si="40"/>
        <v>小学班</v>
      </c>
      <c r="AG221" s="22" t="str">
        <f t="shared" si="51"/>
        <v>小学周末白天班</v>
      </c>
    </row>
    <row r="222" spans="1:33">
      <c r="A222" s="214" t="s">
        <v>1721</v>
      </c>
      <c r="B222" s="214" t="s">
        <v>452</v>
      </c>
      <c r="C222" s="214" t="s">
        <v>1721</v>
      </c>
      <c r="D222" s="214" t="s">
        <v>4164</v>
      </c>
      <c r="E222" s="214" t="s">
        <v>4132</v>
      </c>
      <c r="F222" s="214" t="s">
        <v>4165</v>
      </c>
      <c r="G222" s="214" t="s">
        <v>1993</v>
      </c>
      <c r="H222" s="214" t="s">
        <v>1994</v>
      </c>
      <c r="I222" s="214" t="s">
        <v>1669</v>
      </c>
      <c r="J222" s="214" t="s">
        <v>1966</v>
      </c>
      <c r="K222" s="214">
        <v>0</v>
      </c>
      <c r="L222" s="214" t="s">
        <v>4485</v>
      </c>
      <c r="M222" s="214" t="s">
        <v>11</v>
      </c>
      <c r="N222" s="214" t="s">
        <v>1995</v>
      </c>
      <c r="O222" s="214" t="s">
        <v>11</v>
      </c>
      <c r="P222" s="214" t="s">
        <v>11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小初部</v>
      </c>
      <c r="S222" s="22" t="str">
        <f t="shared" si="42"/>
        <v>P03K56G1228</v>
      </c>
      <c r="T222" s="22" t="str">
        <f t="shared" si="43"/>
        <v>覃爱怡</v>
      </c>
      <c r="U222" s="22" t="str">
        <f t="shared" si="44"/>
        <v>易青梅</v>
      </c>
      <c r="V222" s="22" t="str">
        <f t="shared" si="45"/>
        <v>STA MARIA ANTONIO III BILLONES</v>
      </c>
      <c r="W222" s="22" t="str">
        <f t="shared" si="46"/>
        <v>STA MARIA ANTONIO III BILLONES</v>
      </c>
      <c r="X222" s="22" t="str">
        <f t="shared" si="47"/>
        <v>易青梅</v>
      </c>
      <c r="Y222" s="22">
        <f t="shared" si="48"/>
        <v>30</v>
      </c>
      <c r="Z222" s="22">
        <f t="shared" si="49"/>
        <v>30</v>
      </c>
      <c r="AA222" s="22" t="str">
        <f t="shared" si="39"/>
        <v>重复</v>
      </c>
      <c r="AB222" s="22">
        <f>COUNTIF($G$2:G222,G222)</f>
        <v>1</v>
      </c>
      <c r="AC222" s="22" t="str">
        <f t="shared" si="50"/>
        <v>P03</v>
      </c>
      <c r="AD222" s="22" t="str">
        <f>VLOOKUP(D222,'2-班级信息'!A:AI,35,0)</f>
        <v>周六上午</v>
      </c>
      <c r="AE222" s="22" t="str">
        <f>VLOOKUP(D222,'2-班级信息'!A:AL,12,0)</f>
        <v>3小时</v>
      </c>
      <c r="AF222" s="22" t="str">
        <f t="shared" si="40"/>
        <v>幼儿班</v>
      </c>
      <c r="AG222" s="22" t="str">
        <f t="shared" si="51"/>
        <v>幼儿班</v>
      </c>
    </row>
    <row r="223" spans="1:33">
      <c r="A223" s="214" t="s">
        <v>1721</v>
      </c>
      <c r="B223" s="214" t="s">
        <v>4097</v>
      </c>
      <c r="C223" s="214" t="s">
        <v>1721</v>
      </c>
      <c r="D223" s="214" t="s">
        <v>4128</v>
      </c>
      <c r="E223" s="214" t="s">
        <v>11</v>
      </c>
      <c r="F223" s="214" t="s">
        <v>11</v>
      </c>
      <c r="G223" s="214" t="s">
        <v>1993</v>
      </c>
      <c r="H223" s="214" t="s">
        <v>1994</v>
      </c>
      <c r="I223" s="214" t="s">
        <v>1669</v>
      </c>
      <c r="J223" s="214" t="s">
        <v>1966</v>
      </c>
      <c r="K223" s="214">
        <v>0</v>
      </c>
      <c r="L223" s="214" t="s">
        <v>4486</v>
      </c>
      <c r="M223" s="216" t="s">
        <v>5376</v>
      </c>
      <c r="N223" s="214" t="s">
        <v>1995</v>
      </c>
      <c r="O223" s="214" t="s">
        <v>11</v>
      </c>
      <c r="P223" s="214" t="s">
        <v>11</v>
      </c>
      <c r="Q223" s="22" t="str">
        <f t="shared" si="41"/>
        <v xml:space="preserve"> </v>
      </c>
      <c r="R223" s="22" t="str">
        <f>IF(Q223="在读",IF(IFERROR(FIND("一",D223),0)&gt;0,"一对一",VLOOKUP(LEFT(D223,3),班级编码!A:H,8,0)),Q223)</f>
        <v xml:space="preserve"> </v>
      </c>
      <c r="S223" s="22" t="str">
        <f t="shared" si="42"/>
        <v>广州区域-游学会员（2016年48800元）_张茗茹</v>
      </c>
      <c r="T223" s="22" t="str">
        <f t="shared" si="43"/>
        <v/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>重复</v>
      </c>
      <c r="AB223" s="22">
        <f>COUNTIF($G$2:G223,G223)</f>
        <v>2</v>
      </c>
      <c r="AC223" s="22" t="str">
        <f t="shared" si="50"/>
        <v>广州区</v>
      </c>
      <c r="AD223" s="22" t="str">
        <f>VLOOKUP(D223,'2-班级信息'!A:AI,35,0)</f>
        <v/>
      </c>
      <c r="AE223" s="22" t="str">
        <f>VLOOKUP(D223,'2-班级信息'!A:AL,12,0)</f>
        <v/>
      </c>
      <c r="AF223" s="22" t="str">
        <f t="shared" si="40"/>
        <v>幼儿班</v>
      </c>
      <c r="AG223" s="22" t="str">
        <f t="shared" si="51"/>
        <v>幼儿班</v>
      </c>
    </row>
    <row r="224" spans="1:33">
      <c r="A224" s="214" t="s">
        <v>1721</v>
      </c>
      <c r="B224" s="214" t="s">
        <v>452</v>
      </c>
      <c r="C224" s="214" t="s">
        <v>1721</v>
      </c>
      <c r="D224" s="214" t="s">
        <v>5334</v>
      </c>
      <c r="E224" s="214" t="s">
        <v>5335</v>
      </c>
      <c r="F224" s="214" t="s">
        <v>4135</v>
      </c>
      <c r="G224" s="214" t="s">
        <v>1985</v>
      </c>
      <c r="H224" s="214" t="s">
        <v>1986</v>
      </c>
      <c r="I224" s="214" t="s">
        <v>14</v>
      </c>
      <c r="J224" s="214" t="s">
        <v>1987</v>
      </c>
      <c r="K224" s="214">
        <v>0</v>
      </c>
      <c r="L224" s="214" t="s">
        <v>4487</v>
      </c>
      <c r="M224" s="214" t="s">
        <v>11</v>
      </c>
      <c r="N224" s="214" t="s">
        <v>1935</v>
      </c>
      <c r="O224" s="214" t="s">
        <v>11</v>
      </c>
      <c r="P224" s="214" t="s">
        <v>11</v>
      </c>
      <c r="Q224" s="22" t="str">
        <f t="shared" si="41"/>
        <v>在读</v>
      </c>
      <c r="R224" s="22" t="str">
        <f>IF(Q224="在读",IF(IFERROR(FIND("一",D224),0)&gt;0,"一对一",VLOOKUP(LEFT(D224,3),班级编码!A:H,8,0)),Q224)</f>
        <v>小高部</v>
      </c>
      <c r="S224" s="22" t="str">
        <f t="shared" si="42"/>
        <v>P3AF04G3426</v>
      </c>
      <c r="T224" s="22" t="str">
        <f t="shared" si="43"/>
        <v>赖情佳</v>
      </c>
      <c r="U224" s="22" t="str">
        <f t="shared" si="44"/>
        <v>覃爱怡</v>
      </c>
      <c r="V224" s="22" t="str">
        <f t="shared" si="45"/>
        <v xml:space="preserve">STA MARIA </v>
      </c>
      <c r="W224" s="22" t="str">
        <f t="shared" si="46"/>
        <v>覃爱怡</v>
      </c>
      <c r="X224" s="22" t="str">
        <f t="shared" si="47"/>
        <v xml:space="preserve">STA MARIA </v>
      </c>
      <c r="Y224" s="22">
        <f t="shared" si="48"/>
        <v>3</v>
      </c>
      <c r="Z224" s="22">
        <f t="shared" si="49"/>
        <v>6</v>
      </c>
      <c r="AA224" s="22" t="str">
        <f t="shared" si="39"/>
        <v/>
      </c>
      <c r="AB224" s="22">
        <f>COUNTIF($G$2:G224,G224)</f>
        <v>1</v>
      </c>
      <c r="AC224" s="22" t="str">
        <f t="shared" si="50"/>
        <v>P3A</v>
      </c>
      <c r="AD224" s="22" t="str">
        <f>VLOOKUP(D224,'2-班级信息'!A:AI,35,0)</f>
        <v>周二晚上</v>
      </c>
      <c r="AE224" s="22" t="str">
        <f>VLOOKUP(D224,'2-班级信息'!A:AL,12,0)</f>
        <v>3小时</v>
      </c>
      <c r="AF224" s="22" t="str">
        <f t="shared" si="40"/>
        <v>小学班</v>
      </c>
      <c r="AG224" s="22" t="str">
        <f t="shared" si="51"/>
        <v>小学平时3小时班</v>
      </c>
    </row>
    <row r="225" spans="1:33">
      <c r="A225" s="214" t="s">
        <v>1721</v>
      </c>
      <c r="B225" s="214" t="s">
        <v>452</v>
      </c>
      <c r="C225" s="214" t="s">
        <v>1721</v>
      </c>
      <c r="D225" s="214" t="s">
        <v>5338</v>
      </c>
      <c r="E225" s="214" t="s">
        <v>4073</v>
      </c>
      <c r="F225" s="214" t="s">
        <v>5339</v>
      </c>
      <c r="G225" s="214" t="s">
        <v>1982</v>
      </c>
      <c r="H225" s="214" t="s">
        <v>1983</v>
      </c>
      <c r="I225" s="214" t="s">
        <v>14</v>
      </c>
      <c r="J225" s="214" t="s">
        <v>1984</v>
      </c>
      <c r="K225" s="214">
        <v>0</v>
      </c>
      <c r="L225" s="214" t="s">
        <v>4488</v>
      </c>
      <c r="M225" s="214" t="s">
        <v>11</v>
      </c>
      <c r="N225" s="214" t="s">
        <v>1778</v>
      </c>
      <c r="O225" s="214" t="s">
        <v>11</v>
      </c>
      <c r="P225" s="214" t="s">
        <v>11</v>
      </c>
      <c r="Q225" s="22" t="str">
        <f t="shared" si="41"/>
        <v>在读</v>
      </c>
      <c r="R225" s="22" t="str">
        <f>IF(Q225="在读",IF(IFERROR(FIND("一",D225),0)&gt;0,"一对一",VLOOKUP(LEFT(D225,3),班级编码!A:H,8,0)),Q225)</f>
        <v>初中部</v>
      </c>
      <c r="S225" s="22" t="str">
        <f t="shared" si="42"/>
        <v>P5BBR5G5618</v>
      </c>
      <c r="T225" s="22" t="str">
        <f t="shared" si="43"/>
        <v>易青梅</v>
      </c>
      <c r="U225" s="22" t="str">
        <f t="shared" si="44"/>
        <v>张佩</v>
      </c>
      <c r="V225" s="22" t="str">
        <f t="shared" si="45"/>
        <v>Anna Khimo</v>
      </c>
      <c r="W225" s="22" t="str">
        <f t="shared" si="46"/>
        <v>张佩</v>
      </c>
      <c r="X225" s="22" t="str">
        <f t="shared" si="47"/>
        <v>Anna Khimo</v>
      </c>
      <c r="Y225" s="22">
        <f t="shared" si="48"/>
        <v>2</v>
      </c>
      <c r="Z225" s="22">
        <f t="shared" si="49"/>
        <v>4</v>
      </c>
      <c r="AA225" s="22" t="str">
        <f t="shared" si="39"/>
        <v/>
      </c>
      <c r="AB225" s="22">
        <f>COUNTIF($G$2:G225,G225)</f>
        <v>1</v>
      </c>
      <c r="AC225" s="22" t="str">
        <f t="shared" si="50"/>
        <v>P5B</v>
      </c>
      <c r="AD225" s="22" t="str">
        <f>VLOOKUP(D225,'2-班级信息'!A:AI,35,0)</f>
        <v>周六下午</v>
      </c>
      <c r="AE225" s="22" t="str">
        <f>VLOOKUP(D225,'2-班级信息'!A:AL,12,0)</f>
        <v>3小时</v>
      </c>
      <c r="AF225" s="22" t="str">
        <f t="shared" si="40"/>
        <v>小学班</v>
      </c>
      <c r="AG225" s="22" t="str">
        <f t="shared" si="51"/>
        <v>小学周末白天班</v>
      </c>
    </row>
    <row r="226" spans="1:33">
      <c r="A226" s="214" t="s">
        <v>1721</v>
      </c>
      <c r="B226" s="214" t="s">
        <v>452</v>
      </c>
      <c r="C226" s="214" t="s">
        <v>1721</v>
      </c>
      <c r="D226" s="214" t="s">
        <v>4163</v>
      </c>
      <c r="E226" s="214" t="s">
        <v>4073</v>
      </c>
      <c r="F226" s="214" t="s">
        <v>4116</v>
      </c>
      <c r="G226" s="214" t="s">
        <v>1979</v>
      </c>
      <c r="H226" s="214" t="s">
        <v>1980</v>
      </c>
      <c r="I226" s="214" t="s">
        <v>15</v>
      </c>
      <c r="J226" s="214" t="s">
        <v>1981</v>
      </c>
      <c r="K226" s="214">
        <v>0</v>
      </c>
      <c r="L226" s="214" t="s">
        <v>4489</v>
      </c>
      <c r="M226" s="214" t="s">
        <v>11</v>
      </c>
      <c r="N226" s="214" t="s">
        <v>1778</v>
      </c>
      <c r="O226" s="214" t="s">
        <v>11</v>
      </c>
      <c r="P226" s="214" t="s">
        <v>11</v>
      </c>
      <c r="Q226" s="22" t="str">
        <f t="shared" si="41"/>
        <v>在读</v>
      </c>
      <c r="R226" s="22" t="str">
        <f>IF(Q226="在读",IF(IFERROR(FIND("一",D226),0)&gt;0,"一对一",VLOOKUP(LEFT(D226,3),班级编码!A:H,8,0)),Q226)</f>
        <v>初中部</v>
      </c>
      <c r="S226" s="22" t="str">
        <f t="shared" si="42"/>
        <v>J1ASR3G6724</v>
      </c>
      <c r="T226" s="22" t="str">
        <f t="shared" si="43"/>
        <v>张佩</v>
      </c>
      <c r="U226" s="22" t="str">
        <f t="shared" si="44"/>
        <v>赖情佳</v>
      </c>
      <c r="V226" s="22" t="str">
        <f t="shared" si="45"/>
        <v>STA MARIA ANTONIO III BILLONES</v>
      </c>
      <c r="W226" s="22" t="str">
        <f t="shared" si="46"/>
        <v>STA MARIA ANTONIO III BILLONES</v>
      </c>
      <c r="X226" s="22" t="str">
        <f t="shared" si="47"/>
        <v>赖情佳</v>
      </c>
      <c r="Y226" s="22">
        <f t="shared" si="48"/>
        <v>30</v>
      </c>
      <c r="Z226" s="22">
        <f t="shared" si="49"/>
        <v>30</v>
      </c>
      <c r="AA226" s="22" t="str">
        <f t="shared" si="39"/>
        <v/>
      </c>
      <c r="AB226" s="22">
        <f>COUNTIF($G$2:G226,G226)</f>
        <v>1</v>
      </c>
      <c r="AC226" s="22" t="str">
        <f t="shared" si="50"/>
        <v>J1A</v>
      </c>
      <c r="AD226" s="22" t="str">
        <f>VLOOKUP(D226,'2-班级信息'!A:AI,35,0)</f>
        <v>周六下午</v>
      </c>
      <c r="AE226" s="22" t="str">
        <f>VLOOKUP(D226,'2-班级信息'!A:AL,12,0)</f>
        <v>3小时</v>
      </c>
      <c r="AF226" s="22" t="str">
        <f t="shared" si="40"/>
        <v>小学班</v>
      </c>
      <c r="AG226" s="22" t="str">
        <f t="shared" si="51"/>
        <v>小学周末白天班</v>
      </c>
    </row>
    <row r="227" spans="1:33">
      <c r="A227" s="214" t="s">
        <v>1721</v>
      </c>
      <c r="B227" s="214" t="s">
        <v>452</v>
      </c>
      <c r="C227" s="214" t="s">
        <v>1721</v>
      </c>
      <c r="D227" s="214" t="s">
        <v>5336</v>
      </c>
      <c r="E227" s="214" t="s">
        <v>4073</v>
      </c>
      <c r="F227" s="214" t="s">
        <v>4076</v>
      </c>
      <c r="G227" s="214" t="s">
        <v>1964</v>
      </c>
      <c r="H227" s="214" t="s">
        <v>1965</v>
      </c>
      <c r="I227" s="214" t="s">
        <v>17</v>
      </c>
      <c r="J227" s="214" t="s">
        <v>1966</v>
      </c>
      <c r="K227" s="214">
        <v>0</v>
      </c>
      <c r="L227" s="214" t="s">
        <v>4490</v>
      </c>
      <c r="M227" s="214" t="s">
        <v>11</v>
      </c>
      <c r="N227" s="214" t="s">
        <v>1786</v>
      </c>
      <c r="O227" s="214" t="s">
        <v>11</v>
      </c>
      <c r="P227" s="214" t="s">
        <v>11</v>
      </c>
      <c r="Q227" s="22" t="str">
        <f t="shared" si="41"/>
        <v>在读</v>
      </c>
      <c r="R227" s="22" t="str">
        <f>IF(Q227="在读",IF(IFERROR(FIND("一",D227),0)&gt;0,"一对一",VLOOKUP(LEFT(D227,3),班级编码!A:H,8,0)),Q227)</f>
        <v>初中部</v>
      </c>
      <c r="S227" s="22" t="str">
        <f t="shared" si="42"/>
        <v>J3BSR9G8906</v>
      </c>
      <c r="T227" s="22" t="str">
        <f t="shared" si="43"/>
        <v>萧泽秀</v>
      </c>
      <c r="U227" s="22" t="str">
        <f t="shared" si="44"/>
        <v>黎洁瑜</v>
      </c>
      <c r="V227" s="22" t="str">
        <f t="shared" si="45"/>
        <v xml:space="preserve">STA MARIA </v>
      </c>
      <c r="W227" s="22" t="str">
        <f t="shared" si="46"/>
        <v>黎洁瑜</v>
      </c>
      <c r="X227" s="22" t="str">
        <f t="shared" si="47"/>
        <v xml:space="preserve">STA MARIA </v>
      </c>
      <c r="Y227" s="22">
        <f t="shared" si="48"/>
        <v>3</v>
      </c>
      <c r="Z227" s="22">
        <f t="shared" si="49"/>
        <v>6</v>
      </c>
      <c r="AA227" s="22" t="str">
        <f t="shared" si="39"/>
        <v/>
      </c>
      <c r="AB227" s="22">
        <f>COUNTIF($G$2:G227,G227)</f>
        <v>1</v>
      </c>
      <c r="AC227" s="22" t="str">
        <f t="shared" si="50"/>
        <v>J3B</v>
      </c>
      <c r="AD227" s="22" t="str">
        <f>VLOOKUP(D227,'2-班级信息'!A:AI,35,0)</f>
        <v>周六下午</v>
      </c>
      <c r="AE227" s="22" t="str">
        <f>VLOOKUP(D227,'2-班级信息'!A:AL,12,0)</f>
        <v>3小时</v>
      </c>
      <c r="AF227" s="22" t="str">
        <f t="shared" si="40"/>
        <v>中学班</v>
      </c>
      <c r="AG227" s="22" t="str">
        <f t="shared" si="51"/>
        <v>中学班</v>
      </c>
    </row>
    <row r="228" spans="1:33">
      <c r="A228" s="214" t="s">
        <v>1721</v>
      </c>
      <c r="B228" s="214" t="s">
        <v>1189</v>
      </c>
      <c r="C228" s="214" t="s">
        <v>1721</v>
      </c>
      <c r="D228" s="214" t="s">
        <v>4207</v>
      </c>
      <c r="E228" s="214" t="s">
        <v>4188</v>
      </c>
      <c r="F228" s="214" t="s">
        <v>4208</v>
      </c>
      <c r="G228" s="214" t="s">
        <v>1956</v>
      </c>
      <c r="H228" s="214" t="s">
        <v>1957</v>
      </c>
      <c r="I228" s="214" t="s">
        <v>14</v>
      </c>
      <c r="J228" s="214" t="s">
        <v>1931</v>
      </c>
      <c r="K228" s="214">
        <v>0</v>
      </c>
      <c r="L228" s="214" t="s">
        <v>4491</v>
      </c>
      <c r="M228" s="214" t="s">
        <v>11</v>
      </c>
      <c r="N228" s="214" t="s">
        <v>1726</v>
      </c>
      <c r="O228" s="214" t="s">
        <v>11</v>
      </c>
      <c r="P228" s="214" t="s">
        <v>11</v>
      </c>
      <c r="Q228" s="22" t="str">
        <f t="shared" si="41"/>
        <v>在读</v>
      </c>
      <c r="R228" s="22" t="str">
        <f>IF(Q228="在读",IF(IFERROR(FIND("一",D228),0)&gt;0,"一对一",VLOOKUP(LEFT(D228,3),班级编码!A:H,8,0)),Q228)</f>
        <v>小初部</v>
      </c>
      <c r="S228" s="22" t="str">
        <f t="shared" si="42"/>
        <v>P03F01G2334</v>
      </c>
      <c r="T228" s="22" t="str">
        <f t="shared" si="43"/>
        <v>赖情佳</v>
      </c>
      <c r="U228" s="22" t="str">
        <f t="shared" si="44"/>
        <v>张佩</v>
      </c>
      <c r="V228" s="22" t="str">
        <f t="shared" si="45"/>
        <v>Abdul</v>
      </c>
      <c r="W228" s="22" t="str">
        <f t="shared" si="46"/>
        <v>张佩</v>
      </c>
      <c r="X228" s="22" t="str">
        <f t="shared" si="47"/>
        <v>Abdul</v>
      </c>
      <c r="Y228" s="22">
        <f t="shared" si="48"/>
        <v>2</v>
      </c>
      <c r="Z228" s="22">
        <f t="shared" si="49"/>
        <v>4</v>
      </c>
      <c r="AA228" s="22" t="str">
        <f t="shared" si="39"/>
        <v/>
      </c>
      <c r="AB228" s="22">
        <f>COUNTIF($G$2:G228,G228)</f>
        <v>1</v>
      </c>
      <c r="AC228" s="22" t="str">
        <f t="shared" si="50"/>
        <v>P03</v>
      </c>
      <c r="AD228" s="22" t="str">
        <f>VLOOKUP(D228,'2-班级信息'!A:AI,35,0)</f>
        <v>周三下午</v>
      </c>
      <c r="AE228" s="22" t="str">
        <f>VLOOKUP(D228,'2-班级信息'!A:AL,12,0)</f>
        <v>3小时</v>
      </c>
      <c r="AF228" s="22" t="str">
        <f t="shared" si="40"/>
        <v>小学班</v>
      </c>
      <c r="AG228" s="22" t="str">
        <f t="shared" si="51"/>
        <v>小学平时3小时班</v>
      </c>
    </row>
    <row r="229" spans="1:33">
      <c r="A229" s="214" t="s">
        <v>1721</v>
      </c>
      <c r="B229" s="214" t="s">
        <v>452</v>
      </c>
      <c r="C229" s="214" t="s">
        <v>1721</v>
      </c>
      <c r="D229" s="214" t="s">
        <v>5338</v>
      </c>
      <c r="E229" s="214" t="s">
        <v>4073</v>
      </c>
      <c r="F229" s="214" t="s">
        <v>5339</v>
      </c>
      <c r="G229" s="214" t="s">
        <v>1937</v>
      </c>
      <c r="H229" s="214" t="s">
        <v>1938</v>
      </c>
      <c r="I229" s="214" t="s">
        <v>12</v>
      </c>
      <c r="J229" s="214" t="s">
        <v>1939</v>
      </c>
      <c r="K229" s="214">
        <v>0</v>
      </c>
      <c r="L229" s="214" t="s">
        <v>4492</v>
      </c>
      <c r="M229" s="214" t="s">
        <v>11</v>
      </c>
      <c r="N229" s="214" t="s">
        <v>1778</v>
      </c>
      <c r="O229" s="214" t="s">
        <v>11</v>
      </c>
      <c r="P229" s="214" t="s">
        <v>11</v>
      </c>
      <c r="Q229" s="22" t="str">
        <f t="shared" si="41"/>
        <v>在读</v>
      </c>
      <c r="R229" s="22" t="str">
        <f>IF(Q229="在读",IF(IFERROR(FIND("一",D229),0)&gt;0,"一对一",VLOOKUP(LEFT(D229,3),班级编码!A:H,8,0)),Q229)</f>
        <v>初中部</v>
      </c>
      <c r="S229" s="22" t="str">
        <f t="shared" si="42"/>
        <v>P5BBR5G5618</v>
      </c>
      <c r="T229" s="22" t="str">
        <f t="shared" si="43"/>
        <v>易青梅</v>
      </c>
      <c r="U229" s="22" t="str">
        <f t="shared" si="44"/>
        <v>张佩</v>
      </c>
      <c r="V229" s="22" t="str">
        <f t="shared" si="45"/>
        <v>Anna Khimo</v>
      </c>
      <c r="W229" s="22" t="str">
        <f t="shared" si="46"/>
        <v>张佩</v>
      </c>
      <c r="X229" s="22" t="str">
        <f t="shared" si="47"/>
        <v>Anna Khimo</v>
      </c>
      <c r="Y229" s="22">
        <f t="shared" si="48"/>
        <v>2</v>
      </c>
      <c r="Z229" s="22">
        <f t="shared" si="49"/>
        <v>4</v>
      </c>
      <c r="AA229" s="22" t="str">
        <f t="shared" si="39"/>
        <v/>
      </c>
      <c r="AB229" s="22">
        <f>COUNTIF($G$2:G229,G229)</f>
        <v>1</v>
      </c>
      <c r="AC229" s="22" t="str">
        <f t="shared" si="50"/>
        <v>P5B</v>
      </c>
      <c r="AD229" s="22" t="str">
        <f>VLOOKUP(D229,'2-班级信息'!A:AI,35,0)</f>
        <v>周六下午</v>
      </c>
      <c r="AE229" s="22" t="str">
        <f>VLOOKUP(D229,'2-班级信息'!A:AL,12,0)</f>
        <v>3小时</v>
      </c>
      <c r="AF229" s="22" t="str">
        <f t="shared" si="40"/>
        <v>小学班</v>
      </c>
      <c r="AG229" s="22" t="str">
        <f t="shared" si="51"/>
        <v>小学周末白天班</v>
      </c>
    </row>
    <row r="230" spans="1:33">
      <c r="A230" s="214" t="s">
        <v>1721</v>
      </c>
      <c r="B230" s="214" t="s">
        <v>452</v>
      </c>
      <c r="C230" s="214" t="s">
        <v>1721</v>
      </c>
      <c r="D230" s="214" t="s">
        <v>4173</v>
      </c>
      <c r="E230" s="214" t="s">
        <v>4155</v>
      </c>
      <c r="F230" s="214" t="s">
        <v>4174</v>
      </c>
      <c r="G230" s="214" t="s">
        <v>1916</v>
      </c>
      <c r="H230" s="214" t="s">
        <v>1917</v>
      </c>
      <c r="I230" s="214" t="s">
        <v>14</v>
      </c>
      <c r="J230" s="214" t="s">
        <v>1918</v>
      </c>
      <c r="K230" s="214">
        <v>0</v>
      </c>
      <c r="L230" s="214" t="s">
        <v>4493</v>
      </c>
      <c r="M230" s="214" t="s">
        <v>11</v>
      </c>
      <c r="N230" s="214" t="s">
        <v>1726</v>
      </c>
      <c r="O230" s="214" t="s">
        <v>11</v>
      </c>
      <c r="P230" s="214" t="s">
        <v>11</v>
      </c>
      <c r="Q230" s="22" t="str">
        <f t="shared" si="41"/>
        <v>在读</v>
      </c>
      <c r="R230" s="22" t="str">
        <f>IF(Q230="在读",IF(IFERROR(FIND("一",D230),0)&gt;0,"一对一",VLOOKUP(LEFT(D230,3),班级编码!A:H,8,0)),Q230)</f>
        <v>小高部</v>
      </c>
      <c r="S230" s="22" t="str">
        <f t="shared" si="42"/>
        <v>P2BF03G2327</v>
      </c>
      <c r="T230" s="22" t="str">
        <f t="shared" si="43"/>
        <v>黎洁瑜</v>
      </c>
      <c r="U230" s="22" t="str">
        <f t="shared" si="44"/>
        <v>赖情佳</v>
      </c>
      <c r="V230" s="22" t="str">
        <f t="shared" si="45"/>
        <v>STA MARIA ANTONIO III BILLONES</v>
      </c>
      <c r="W230" s="22" t="str">
        <f t="shared" si="46"/>
        <v>STA MARIA ANTONIO III BILLONES</v>
      </c>
      <c r="X230" s="22" t="str">
        <f t="shared" si="47"/>
        <v>赖情佳</v>
      </c>
      <c r="Y230" s="22">
        <f t="shared" si="48"/>
        <v>30</v>
      </c>
      <c r="Z230" s="22">
        <f t="shared" si="49"/>
        <v>30</v>
      </c>
      <c r="AA230" s="22" t="str">
        <f t="shared" si="39"/>
        <v/>
      </c>
      <c r="AB230" s="22">
        <f>COUNTIF($G$2:G230,G230)</f>
        <v>1</v>
      </c>
      <c r="AC230" s="22" t="str">
        <f t="shared" si="50"/>
        <v>P2B</v>
      </c>
      <c r="AD230" s="22" t="str">
        <f>VLOOKUP(D230,'2-班级信息'!A:AI,35,0)</f>
        <v>周日下午</v>
      </c>
      <c r="AE230" s="22" t="str">
        <f>VLOOKUP(D230,'2-班级信息'!A:AL,12,0)</f>
        <v>3小时</v>
      </c>
      <c r="AF230" s="22" t="str">
        <f t="shared" si="40"/>
        <v>小学班</v>
      </c>
      <c r="AG230" s="22" t="str">
        <f t="shared" si="51"/>
        <v>小学周末白天班</v>
      </c>
    </row>
    <row r="231" spans="1:33">
      <c r="A231" s="214" t="s">
        <v>1721</v>
      </c>
      <c r="B231" s="214" t="s">
        <v>452</v>
      </c>
      <c r="C231" s="214" t="s">
        <v>1721</v>
      </c>
      <c r="D231" s="214" t="s">
        <v>4172</v>
      </c>
      <c r="E231" s="214" t="s">
        <v>4155</v>
      </c>
      <c r="F231" s="214" t="s">
        <v>4157</v>
      </c>
      <c r="G231" s="214" t="s">
        <v>1893</v>
      </c>
      <c r="H231" s="214" t="s">
        <v>1894</v>
      </c>
      <c r="I231" s="214" t="s">
        <v>13</v>
      </c>
      <c r="J231" s="214" t="s">
        <v>1895</v>
      </c>
      <c r="K231" s="214">
        <v>0</v>
      </c>
      <c r="L231" s="214" t="s">
        <v>4494</v>
      </c>
      <c r="M231" s="214" t="s">
        <v>11</v>
      </c>
      <c r="N231" s="214" t="s">
        <v>1896</v>
      </c>
      <c r="O231" s="214" t="s">
        <v>11</v>
      </c>
      <c r="P231" s="214" t="s">
        <v>11</v>
      </c>
      <c r="Q231" s="22" t="str">
        <f t="shared" si="41"/>
        <v>在读</v>
      </c>
      <c r="R231" s="22" t="str">
        <f>IF(Q231="在读",IF(IFERROR(FIND("一",D231),0)&gt;0,"一对一",VLOOKUP(LEFT(D231,3),班级编码!A:H,8,0)),Q231)</f>
        <v>初中部</v>
      </c>
      <c r="S231" s="22" t="str">
        <f t="shared" si="42"/>
        <v>P6BBR6G5610</v>
      </c>
      <c r="T231" s="22" t="str">
        <f t="shared" si="43"/>
        <v>张佩</v>
      </c>
      <c r="U231" s="22" t="str">
        <f t="shared" si="44"/>
        <v>黎洁瑜</v>
      </c>
      <c r="V231" s="22" t="str">
        <f t="shared" si="45"/>
        <v>STA MARIA ANTONIO III BILLONES</v>
      </c>
      <c r="W231" s="22" t="str">
        <f t="shared" si="46"/>
        <v>STA MARIA ANTONIO III BILLONES</v>
      </c>
      <c r="X231" s="22" t="str">
        <f t="shared" si="47"/>
        <v>黎洁瑜</v>
      </c>
      <c r="Y231" s="22">
        <f t="shared" si="48"/>
        <v>30</v>
      </c>
      <c r="Z231" s="22">
        <f t="shared" si="49"/>
        <v>30</v>
      </c>
      <c r="AA231" s="22" t="str">
        <f t="shared" si="39"/>
        <v/>
      </c>
      <c r="AB231" s="22">
        <f>COUNTIF($G$2:G231,G231)</f>
        <v>1</v>
      </c>
      <c r="AC231" s="22" t="str">
        <f t="shared" si="50"/>
        <v>P6B</v>
      </c>
      <c r="AD231" s="22" t="str">
        <f>VLOOKUP(D231,'2-班级信息'!A:AI,35,0)</f>
        <v>周日下午</v>
      </c>
      <c r="AE231" s="22" t="str">
        <f>VLOOKUP(D231,'2-班级信息'!A:AL,12,0)</f>
        <v>3小时</v>
      </c>
      <c r="AF231" s="22" t="str">
        <f t="shared" si="40"/>
        <v>小学班</v>
      </c>
      <c r="AG231" s="22" t="str">
        <f t="shared" si="51"/>
        <v>小学周末白天班</v>
      </c>
    </row>
    <row r="232" spans="1:33">
      <c r="A232" s="214" t="s">
        <v>1721</v>
      </c>
      <c r="B232" s="214" t="s">
        <v>4105</v>
      </c>
      <c r="C232" s="214" t="s">
        <v>1721</v>
      </c>
      <c r="D232" s="214" t="s">
        <v>4104</v>
      </c>
      <c r="E232" s="214" t="s">
        <v>4150</v>
      </c>
      <c r="F232" s="214" t="s">
        <v>4106</v>
      </c>
      <c r="G232" s="214" t="s">
        <v>1889</v>
      </c>
      <c r="H232" s="214" t="s">
        <v>1890</v>
      </c>
      <c r="I232" s="214" t="s">
        <v>1669</v>
      </c>
      <c r="J232" s="214" t="s">
        <v>1891</v>
      </c>
      <c r="K232" s="214">
        <v>0</v>
      </c>
      <c r="L232" s="214" t="s">
        <v>4495</v>
      </c>
      <c r="M232" s="216" t="s">
        <v>5377</v>
      </c>
      <c r="N232" s="214" t="s">
        <v>1892</v>
      </c>
      <c r="O232" s="214" t="s">
        <v>11</v>
      </c>
      <c r="P232" s="214" t="s">
        <v>11</v>
      </c>
      <c r="Q232" s="22" t="str">
        <f t="shared" si="41"/>
        <v xml:space="preserve"> </v>
      </c>
      <c r="R232" s="22" t="str">
        <f>IF(Q232="在读",IF(IFERROR(FIND("一",D232),0)&gt;0,"一对一",VLOOKUP(LEFT(D232,3),班级编码!A:H,8,0)),Q232)</f>
        <v xml:space="preserve"> </v>
      </c>
      <c r="S232" s="22" t="str">
        <f t="shared" si="42"/>
        <v>金牌P01K12G1202</v>
      </c>
      <c r="T232" s="22" t="str">
        <f t="shared" si="43"/>
        <v>STA MARIA ANTONIO III BILLONES</v>
      </c>
      <c r="U232" s="22" t="str">
        <f t="shared" si="44"/>
        <v>萧泽秀</v>
      </c>
      <c r="V232" s="22" t="str">
        <f t="shared" si="45"/>
        <v/>
      </c>
      <c r="W232" s="22" t="str">
        <f t="shared" si="46"/>
        <v>萧泽秀</v>
      </c>
      <c r="X232" s="22" t="str">
        <f t="shared" si="47"/>
        <v/>
      </c>
      <c r="Y232" s="22">
        <f t="shared" si="48"/>
        <v>3</v>
      </c>
      <c r="Z232" s="22">
        <f t="shared" si="49"/>
        <v>6</v>
      </c>
      <c r="AA232" s="22" t="str">
        <f t="shared" si="39"/>
        <v>重复</v>
      </c>
      <c r="AB232" s="22">
        <f>COUNTIF($G$2:G232,G232)</f>
        <v>1</v>
      </c>
      <c r="AC232" s="22" t="str">
        <f t="shared" si="50"/>
        <v>金牌P</v>
      </c>
      <c r="AD232" s="22" t="str">
        <f>VLOOKUP(D232,'2-班级信息'!A:AI,35,0)</f>
        <v>周日上午</v>
      </c>
      <c r="AE232" s="22" t="str">
        <f>VLOOKUP(D232,'2-班级信息'!A:AL,12,0)</f>
        <v>3小时</v>
      </c>
      <c r="AF232" s="22" t="str">
        <f t="shared" si="40"/>
        <v>幼儿班</v>
      </c>
      <c r="AG232" s="22" t="str">
        <f t="shared" si="51"/>
        <v>幼儿班</v>
      </c>
    </row>
    <row r="233" spans="1:33">
      <c r="A233" s="214" t="s">
        <v>1721</v>
      </c>
      <c r="B233" s="214" t="s">
        <v>452</v>
      </c>
      <c r="C233" s="214" t="s">
        <v>1721</v>
      </c>
      <c r="D233" s="214" t="s">
        <v>4179</v>
      </c>
      <c r="E233" s="214" t="s">
        <v>4150</v>
      </c>
      <c r="F233" s="214" t="s">
        <v>4180</v>
      </c>
      <c r="G233" s="214" t="s">
        <v>1889</v>
      </c>
      <c r="H233" s="214" t="s">
        <v>1890</v>
      </c>
      <c r="I233" s="214" t="s">
        <v>1669</v>
      </c>
      <c r="J233" s="214" t="s">
        <v>1891</v>
      </c>
      <c r="K233" s="214">
        <v>0</v>
      </c>
      <c r="L233" s="214" t="s">
        <v>4496</v>
      </c>
      <c r="M233" s="214" t="s">
        <v>11</v>
      </c>
      <c r="N233" s="214" t="s">
        <v>1892</v>
      </c>
      <c r="O233" s="214" t="s">
        <v>11</v>
      </c>
      <c r="P233" s="214" t="s">
        <v>11</v>
      </c>
      <c r="Q233" s="22" t="str">
        <f t="shared" si="41"/>
        <v>在读</v>
      </c>
      <c r="R233" s="22" t="str">
        <f>IF(Q233="在读",IF(IFERROR(FIND("一",D233),0)&gt;0,"一对一",VLOOKUP(LEFT(D233,3),班级编码!A:H,8,0)),Q233)</f>
        <v>小初部</v>
      </c>
      <c r="S233" s="22" t="str">
        <f t="shared" si="42"/>
        <v>P03F02G1202</v>
      </c>
      <c r="T233" s="22" t="str">
        <f t="shared" si="43"/>
        <v>王玲</v>
      </c>
      <c r="U233" s="22" t="str">
        <f t="shared" si="44"/>
        <v>赖情佳</v>
      </c>
      <c r="V233" s="22" t="str">
        <f t="shared" si="45"/>
        <v xml:space="preserve">STA MARIA </v>
      </c>
      <c r="W233" s="22" t="str">
        <f t="shared" si="46"/>
        <v>赖情佳</v>
      </c>
      <c r="X233" s="22" t="str">
        <f t="shared" si="47"/>
        <v xml:space="preserve">STA MARIA </v>
      </c>
      <c r="Y233" s="22">
        <f t="shared" si="48"/>
        <v>3</v>
      </c>
      <c r="Z233" s="22">
        <f t="shared" si="49"/>
        <v>6</v>
      </c>
      <c r="AA233" s="22" t="str">
        <f t="shared" si="39"/>
        <v>重复</v>
      </c>
      <c r="AB233" s="22">
        <f>COUNTIF($G$2:G233,G233)</f>
        <v>2</v>
      </c>
      <c r="AC233" s="22" t="str">
        <f t="shared" si="50"/>
        <v>P03</v>
      </c>
      <c r="AD233" s="22" t="str">
        <f>VLOOKUP(D233,'2-班级信息'!A:AI,35,0)</f>
        <v>周日上午</v>
      </c>
      <c r="AE233" s="22" t="str">
        <f>VLOOKUP(D233,'2-班级信息'!A:AL,12,0)</f>
        <v>3小时</v>
      </c>
      <c r="AF233" s="22" t="str">
        <f t="shared" si="40"/>
        <v>幼儿班</v>
      </c>
      <c r="AG233" s="22" t="str">
        <f t="shared" si="51"/>
        <v>幼儿班</v>
      </c>
    </row>
    <row r="234" spans="1:33">
      <c r="A234" s="214" t="s">
        <v>1721</v>
      </c>
      <c r="B234" s="214" t="s">
        <v>452</v>
      </c>
      <c r="C234" s="214" t="s">
        <v>1721</v>
      </c>
      <c r="D234" s="214" t="s">
        <v>5349</v>
      </c>
      <c r="E234" s="214" t="s">
        <v>4155</v>
      </c>
      <c r="F234" s="214" t="s">
        <v>5350</v>
      </c>
      <c r="G234" s="214" t="s">
        <v>1879</v>
      </c>
      <c r="H234" s="214" t="s">
        <v>1880</v>
      </c>
      <c r="I234" s="214" t="s">
        <v>10</v>
      </c>
      <c r="J234" s="214" t="s">
        <v>1881</v>
      </c>
      <c r="K234" s="214">
        <v>0</v>
      </c>
      <c r="L234" s="214" t="s">
        <v>4497</v>
      </c>
      <c r="M234" s="214" t="s">
        <v>11</v>
      </c>
      <c r="N234" s="214" t="s">
        <v>1726</v>
      </c>
      <c r="O234" s="214" t="s">
        <v>11</v>
      </c>
      <c r="P234" s="214" t="s">
        <v>11</v>
      </c>
      <c r="Q234" s="22" t="str">
        <f t="shared" si="41"/>
        <v>在读</v>
      </c>
      <c r="R234" s="22" t="str">
        <f>IF(Q234="在读",IF(IFERROR(FIND("一",D234),0)&gt;0,"一对一",VLOOKUP(LEFT(D234,3),班级编码!A:H,8,0)),Q234)</f>
        <v>小高部</v>
      </c>
      <c r="S234" s="22" t="str">
        <f t="shared" si="42"/>
        <v>P2BF03G3433</v>
      </c>
      <c r="T234" s="22" t="str">
        <f t="shared" si="43"/>
        <v>黎洁瑜</v>
      </c>
      <c r="U234" s="22" t="str">
        <f t="shared" si="44"/>
        <v>萧泽秀</v>
      </c>
      <c r="V234" s="22" t="str">
        <f t="shared" si="45"/>
        <v>Saleh Abdu</v>
      </c>
      <c r="W234" s="22" t="str">
        <f t="shared" si="46"/>
        <v>萧泽秀</v>
      </c>
      <c r="X234" s="22" t="str">
        <f t="shared" si="47"/>
        <v>Saleh Abdu</v>
      </c>
      <c r="Y234" s="22">
        <f t="shared" si="48"/>
        <v>3</v>
      </c>
      <c r="Z234" s="22">
        <f t="shared" si="49"/>
        <v>6</v>
      </c>
      <c r="AA234" s="22" t="str">
        <f t="shared" si="39"/>
        <v/>
      </c>
      <c r="AB234" s="22">
        <f>COUNTIF($G$2:G234,G234)</f>
        <v>1</v>
      </c>
      <c r="AC234" s="22" t="str">
        <f t="shared" si="50"/>
        <v>P2B</v>
      </c>
      <c r="AD234" s="22" t="str">
        <f>VLOOKUP(D234,'2-班级信息'!A:AI,35,0)</f>
        <v>周日下午</v>
      </c>
      <c r="AE234" s="22" t="str">
        <f>VLOOKUP(D234,'2-班级信息'!A:AL,12,0)</f>
        <v>3小时</v>
      </c>
      <c r="AF234" s="22" t="str">
        <f t="shared" si="40"/>
        <v>小学班</v>
      </c>
      <c r="AG234" s="22" t="str">
        <f t="shared" si="51"/>
        <v>小学周末白天班</v>
      </c>
    </row>
    <row r="235" spans="1:33">
      <c r="A235" s="214" t="s">
        <v>1721</v>
      </c>
      <c r="B235" s="214" t="s">
        <v>452</v>
      </c>
      <c r="C235" s="214" t="s">
        <v>1721</v>
      </c>
      <c r="D235" s="214" t="s">
        <v>4164</v>
      </c>
      <c r="E235" s="214" t="s">
        <v>4132</v>
      </c>
      <c r="F235" s="214" t="s">
        <v>4165</v>
      </c>
      <c r="G235" s="214" t="s">
        <v>1876</v>
      </c>
      <c r="H235" s="214" t="s">
        <v>1877</v>
      </c>
      <c r="I235" s="214" t="s">
        <v>10</v>
      </c>
      <c r="J235" s="214" t="s">
        <v>1878</v>
      </c>
      <c r="K235" s="214">
        <v>0</v>
      </c>
      <c r="L235" s="214" t="s">
        <v>4498</v>
      </c>
      <c r="M235" s="214" t="s">
        <v>11</v>
      </c>
      <c r="N235" s="214" t="s">
        <v>1726</v>
      </c>
      <c r="O235" s="214" t="s">
        <v>11</v>
      </c>
      <c r="P235" s="214" t="s">
        <v>11</v>
      </c>
      <c r="Q235" s="22" t="str">
        <f t="shared" si="41"/>
        <v>在读</v>
      </c>
      <c r="R235" s="22" t="str">
        <f>IF(Q235="在读",IF(IFERROR(FIND("一",D235),0)&gt;0,"一对一",VLOOKUP(LEFT(D235,3),班级编码!A:H,8,0)),Q235)</f>
        <v>小初部</v>
      </c>
      <c r="S235" s="22" t="str">
        <f t="shared" si="42"/>
        <v>P03K56G1228</v>
      </c>
      <c r="T235" s="22" t="str">
        <f t="shared" si="43"/>
        <v>覃爱怡</v>
      </c>
      <c r="U235" s="22" t="str">
        <f t="shared" si="44"/>
        <v>易青梅</v>
      </c>
      <c r="V235" s="22" t="str">
        <f t="shared" si="45"/>
        <v>STA MARIA ANTONIO III BILLONES</v>
      </c>
      <c r="W235" s="22" t="str">
        <f t="shared" si="46"/>
        <v>STA MARIA ANTONIO III BILLONES</v>
      </c>
      <c r="X235" s="22" t="str">
        <f t="shared" si="47"/>
        <v>易青梅</v>
      </c>
      <c r="Y235" s="22">
        <f t="shared" si="48"/>
        <v>30</v>
      </c>
      <c r="Z235" s="22">
        <f t="shared" si="49"/>
        <v>30</v>
      </c>
      <c r="AA235" s="22" t="str">
        <f t="shared" si="39"/>
        <v/>
      </c>
      <c r="AB235" s="22">
        <f>COUNTIF($G$2:G235,G235)</f>
        <v>1</v>
      </c>
      <c r="AC235" s="22" t="str">
        <f t="shared" si="50"/>
        <v>P03</v>
      </c>
      <c r="AD235" s="22" t="str">
        <f>VLOOKUP(D235,'2-班级信息'!A:AI,35,0)</f>
        <v>周六上午</v>
      </c>
      <c r="AE235" s="22" t="str">
        <f>VLOOKUP(D235,'2-班级信息'!A:AL,12,0)</f>
        <v>3小时</v>
      </c>
      <c r="AF235" s="22" t="str">
        <f t="shared" si="40"/>
        <v>小学班</v>
      </c>
      <c r="AG235" s="22" t="str">
        <f t="shared" si="51"/>
        <v>小学周末白天班</v>
      </c>
    </row>
    <row r="236" spans="1:33">
      <c r="A236" s="214" t="s">
        <v>1721</v>
      </c>
      <c r="B236" s="214" t="s">
        <v>452</v>
      </c>
      <c r="C236" s="214" t="s">
        <v>1721</v>
      </c>
      <c r="D236" s="214" t="s">
        <v>4179</v>
      </c>
      <c r="E236" s="214" t="s">
        <v>4150</v>
      </c>
      <c r="F236" s="214" t="s">
        <v>4180</v>
      </c>
      <c r="G236" s="214" t="s">
        <v>1862</v>
      </c>
      <c r="H236" s="214" t="s">
        <v>1863</v>
      </c>
      <c r="I236" s="214" t="s">
        <v>1669</v>
      </c>
      <c r="J236" s="214" t="s">
        <v>1864</v>
      </c>
      <c r="K236" s="214">
        <v>0</v>
      </c>
      <c r="L236" s="214" t="s">
        <v>4499</v>
      </c>
      <c r="M236" s="214" t="s">
        <v>11</v>
      </c>
      <c r="N236" s="214" t="s">
        <v>1865</v>
      </c>
      <c r="O236" s="214" t="s">
        <v>11</v>
      </c>
      <c r="P236" s="214" t="s">
        <v>11</v>
      </c>
      <c r="Q236" s="22" t="str">
        <f t="shared" si="41"/>
        <v>在读</v>
      </c>
      <c r="R236" s="22" t="str">
        <f>IF(Q236="在读",IF(IFERROR(FIND("一",D236),0)&gt;0,"一对一",VLOOKUP(LEFT(D236,3),班级编码!A:H,8,0)),Q236)</f>
        <v>小初部</v>
      </c>
      <c r="S236" s="22" t="str">
        <f t="shared" si="42"/>
        <v>P03F02G1202</v>
      </c>
      <c r="T236" s="22" t="str">
        <f t="shared" si="43"/>
        <v>王玲</v>
      </c>
      <c r="U236" s="22" t="str">
        <f t="shared" si="44"/>
        <v>赖情佳</v>
      </c>
      <c r="V236" s="22" t="str">
        <f t="shared" si="45"/>
        <v xml:space="preserve">STA MARIA </v>
      </c>
      <c r="W236" s="22" t="str">
        <f t="shared" si="46"/>
        <v>赖情佳</v>
      </c>
      <c r="X236" s="22" t="str">
        <f t="shared" si="47"/>
        <v xml:space="preserve">STA MARIA </v>
      </c>
      <c r="Y236" s="22">
        <f t="shared" si="48"/>
        <v>3</v>
      </c>
      <c r="Z236" s="22">
        <f t="shared" si="49"/>
        <v>6</v>
      </c>
      <c r="AA236" s="22" t="str">
        <f t="shared" si="39"/>
        <v/>
      </c>
      <c r="AB236" s="22">
        <f>COUNTIF($G$2:G236,G236)</f>
        <v>1</v>
      </c>
      <c r="AC236" s="22" t="str">
        <f t="shared" si="50"/>
        <v>P03</v>
      </c>
      <c r="AD236" s="22" t="str">
        <f>VLOOKUP(D236,'2-班级信息'!A:AI,35,0)</f>
        <v>周日上午</v>
      </c>
      <c r="AE236" s="22" t="str">
        <f>VLOOKUP(D236,'2-班级信息'!A:AL,12,0)</f>
        <v>3小时</v>
      </c>
      <c r="AF236" s="22" t="str">
        <f t="shared" si="40"/>
        <v>幼儿班</v>
      </c>
      <c r="AG236" s="22" t="str">
        <f t="shared" si="51"/>
        <v>幼儿班</v>
      </c>
    </row>
    <row r="237" spans="1:33">
      <c r="A237" s="214" t="s">
        <v>1721</v>
      </c>
      <c r="B237" s="214" t="s">
        <v>4084</v>
      </c>
      <c r="C237" s="214" t="s">
        <v>1721</v>
      </c>
      <c r="D237" s="214" t="s">
        <v>4083</v>
      </c>
      <c r="E237" s="214" t="s">
        <v>11</v>
      </c>
      <c r="F237" s="214" t="s">
        <v>4085</v>
      </c>
      <c r="G237" s="214" t="s">
        <v>1858</v>
      </c>
      <c r="H237" s="214" t="s">
        <v>1859</v>
      </c>
      <c r="I237" s="214" t="s">
        <v>10</v>
      </c>
      <c r="J237" s="214" t="s">
        <v>1860</v>
      </c>
      <c r="K237" s="214">
        <v>0</v>
      </c>
      <c r="L237" s="214" t="s">
        <v>11</v>
      </c>
      <c r="M237" s="214" t="s">
        <v>11</v>
      </c>
      <c r="N237" s="214" t="s">
        <v>1726</v>
      </c>
      <c r="O237" s="214" t="s">
        <v>11</v>
      </c>
      <c r="P237" s="214" t="s">
        <v>11</v>
      </c>
      <c r="Q237" s="22" t="str">
        <f t="shared" si="41"/>
        <v>停读</v>
      </c>
      <c r="R237" s="22" t="str">
        <f>IF(Q237="在读",IF(IFERROR(FIND("一",D237),0)&gt;0,"一对一",VLOOKUP(LEFT(D237,3),班级编码!A:H,8,0)),Q237)</f>
        <v>停读</v>
      </c>
      <c r="S237" s="22" t="str">
        <f t="shared" si="42"/>
        <v>停读</v>
      </c>
      <c r="T237" s="22" t="str">
        <f t="shared" si="43"/>
        <v>陈欢</v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1</v>
      </c>
      <c r="AC237" s="22" t="str">
        <f t="shared" si="50"/>
        <v>停读</v>
      </c>
      <c r="AD237" s="22" t="str">
        <f>VLOOKUP(D237,'2-班级信息'!A:AI,35,0)</f>
        <v/>
      </c>
      <c r="AE237" s="22" t="str">
        <f>VLOOKUP(D237,'2-班级信息'!A:AL,12,0)</f>
        <v/>
      </c>
      <c r="AF237" s="22" t="str">
        <f t="shared" si="40"/>
        <v>小学班</v>
      </c>
      <c r="AG237" s="22" t="str">
        <f t="shared" si="51"/>
        <v>小学平时班</v>
      </c>
    </row>
    <row r="238" spans="1:33">
      <c r="A238" s="214" t="s">
        <v>1721</v>
      </c>
      <c r="B238" s="214" t="s">
        <v>1189</v>
      </c>
      <c r="C238" s="214" t="s">
        <v>1721</v>
      </c>
      <c r="D238" s="214" t="s">
        <v>4207</v>
      </c>
      <c r="E238" s="214" t="s">
        <v>4188</v>
      </c>
      <c r="F238" s="214" t="s">
        <v>4208</v>
      </c>
      <c r="G238" s="214" t="s">
        <v>1851</v>
      </c>
      <c r="H238" s="214" t="s">
        <v>1852</v>
      </c>
      <c r="I238" s="214" t="s">
        <v>10</v>
      </c>
      <c r="J238" s="214" t="s">
        <v>1853</v>
      </c>
      <c r="K238" s="214">
        <v>0</v>
      </c>
      <c r="L238" s="214" t="s">
        <v>4500</v>
      </c>
      <c r="M238" s="214" t="s">
        <v>11</v>
      </c>
      <c r="N238" s="214" t="s">
        <v>1726</v>
      </c>
      <c r="O238" s="214" t="s">
        <v>11</v>
      </c>
      <c r="P238" s="214" t="s">
        <v>11</v>
      </c>
      <c r="Q238" s="22" t="str">
        <f t="shared" si="41"/>
        <v>在读</v>
      </c>
      <c r="R238" s="22" t="str">
        <f>IF(Q238="在读",IF(IFERROR(FIND("一",D238),0)&gt;0,"一对一",VLOOKUP(LEFT(D238,3),班级编码!A:H,8,0)),Q238)</f>
        <v>小初部</v>
      </c>
      <c r="S238" s="22" t="str">
        <f t="shared" si="42"/>
        <v>P03F01G2334</v>
      </c>
      <c r="T238" s="22" t="str">
        <f t="shared" si="43"/>
        <v>赖情佳</v>
      </c>
      <c r="U238" s="22" t="str">
        <f t="shared" si="44"/>
        <v>张佩</v>
      </c>
      <c r="V238" s="22" t="str">
        <f t="shared" si="45"/>
        <v>Abdul</v>
      </c>
      <c r="W238" s="22" t="str">
        <f t="shared" si="46"/>
        <v>张佩</v>
      </c>
      <c r="X238" s="22" t="str">
        <f t="shared" si="47"/>
        <v>Abdul</v>
      </c>
      <c r="Y238" s="22">
        <f t="shared" si="48"/>
        <v>2</v>
      </c>
      <c r="Z238" s="22">
        <f t="shared" si="49"/>
        <v>4</v>
      </c>
      <c r="AA238" s="22" t="str">
        <f t="shared" si="39"/>
        <v/>
      </c>
      <c r="AB238" s="22">
        <f>COUNTIF($G$2:G238,G238)</f>
        <v>1</v>
      </c>
      <c r="AC238" s="22" t="str">
        <f t="shared" si="50"/>
        <v>P03</v>
      </c>
      <c r="AD238" s="22" t="str">
        <f>VLOOKUP(D238,'2-班级信息'!A:AI,35,0)</f>
        <v>周三下午</v>
      </c>
      <c r="AE238" s="22" t="str">
        <f>VLOOKUP(D238,'2-班级信息'!A:AL,12,0)</f>
        <v>3小时</v>
      </c>
      <c r="AF238" s="22" t="str">
        <f t="shared" si="40"/>
        <v>小学班</v>
      </c>
      <c r="AG238" s="22" t="str">
        <f t="shared" si="51"/>
        <v>小学平时3小时班</v>
      </c>
    </row>
    <row r="239" spans="1:33">
      <c r="A239" s="214" t="s">
        <v>1721</v>
      </c>
      <c r="B239" s="214" t="s">
        <v>452</v>
      </c>
      <c r="C239" s="214" t="s">
        <v>1721</v>
      </c>
      <c r="D239" s="214" t="s">
        <v>4175</v>
      </c>
      <c r="E239" s="214" t="s">
        <v>4150</v>
      </c>
      <c r="F239" s="214" t="s">
        <v>4152</v>
      </c>
      <c r="G239" s="214" t="s">
        <v>1843</v>
      </c>
      <c r="H239" s="214" t="s">
        <v>1844</v>
      </c>
      <c r="I239" s="214" t="s">
        <v>14</v>
      </c>
      <c r="J239" s="214" t="s">
        <v>1845</v>
      </c>
      <c r="K239" s="214">
        <v>0</v>
      </c>
      <c r="L239" s="214" t="s">
        <v>4501</v>
      </c>
      <c r="M239" s="214" t="s">
        <v>11</v>
      </c>
      <c r="N239" s="214" t="s">
        <v>1766</v>
      </c>
      <c r="O239" s="214" t="s">
        <v>11</v>
      </c>
      <c r="P239" s="214" t="s">
        <v>11</v>
      </c>
      <c r="Q239" s="22" t="str">
        <f t="shared" si="41"/>
        <v>在读</v>
      </c>
      <c r="R239" s="22" t="str">
        <f>IF(Q239="在读",IF(IFERROR(FIND("一",D239),0)&gt;0,"一对一",VLOOKUP(LEFT(D239,3),班级编码!A:H,8,0)),Q239)</f>
        <v>小高部</v>
      </c>
      <c r="S239" s="22" t="str">
        <f t="shared" si="42"/>
        <v>P3BF06G3413</v>
      </c>
      <c r="T239" s="22" t="str">
        <f t="shared" si="43"/>
        <v>萧泽秀</v>
      </c>
      <c r="U239" s="22" t="str">
        <f t="shared" si="44"/>
        <v>赖情佳</v>
      </c>
      <c r="V239" s="22" t="str">
        <f t="shared" si="45"/>
        <v xml:space="preserve">STA MARIA </v>
      </c>
      <c r="W239" s="22" t="str">
        <f t="shared" si="46"/>
        <v>赖情佳</v>
      </c>
      <c r="X239" s="22" t="str">
        <f t="shared" si="47"/>
        <v xml:space="preserve">STA MARIA </v>
      </c>
      <c r="Y239" s="22">
        <f t="shared" si="48"/>
        <v>3</v>
      </c>
      <c r="Z239" s="22">
        <f t="shared" si="49"/>
        <v>6</v>
      </c>
      <c r="AA239" s="22" t="str">
        <f t="shared" si="39"/>
        <v/>
      </c>
      <c r="AB239" s="22">
        <f>COUNTIF($G$2:G239,G239)</f>
        <v>1</v>
      </c>
      <c r="AC239" s="22" t="str">
        <f t="shared" si="50"/>
        <v>P3B</v>
      </c>
      <c r="AD239" s="22" t="str">
        <f>VLOOKUP(D239,'2-班级信息'!A:AI,35,0)</f>
        <v>周日上午</v>
      </c>
      <c r="AE239" s="22" t="str">
        <f>VLOOKUP(D239,'2-班级信息'!A:AL,12,0)</f>
        <v>3小时</v>
      </c>
      <c r="AF239" s="22" t="str">
        <f t="shared" si="40"/>
        <v>小学班</v>
      </c>
      <c r="AG239" s="22" t="str">
        <f t="shared" si="51"/>
        <v>小学周末白天班</v>
      </c>
    </row>
    <row r="240" spans="1:33">
      <c r="A240" s="214" t="s">
        <v>1721</v>
      </c>
      <c r="B240" s="214" t="s">
        <v>452</v>
      </c>
      <c r="C240" s="214" t="s">
        <v>1721</v>
      </c>
      <c r="D240" s="214" t="s">
        <v>4176</v>
      </c>
      <c r="E240" s="214" t="s">
        <v>4150</v>
      </c>
      <c r="F240" s="214" t="s">
        <v>4149</v>
      </c>
      <c r="G240" s="214" t="s">
        <v>1832</v>
      </c>
      <c r="H240" s="214" t="s">
        <v>1833</v>
      </c>
      <c r="I240" s="214" t="s">
        <v>13</v>
      </c>
      <c r="J240" s="214" t="s">
        <v>1834</v>
      </c>
      <c r="K240" s="214">
        <v>0</v>
      </c>
      <c r="L240" s="214" t="s">
        <v>4502</v>
      </c>
      <c r="M240" s="214" t="s">
        <v>11</v>
      </c>
      <c r="N240" s="214" t="s">
        <v>1726</v>
      </c>
      <c r="O240" s="214" t="s">
        <v>11</v>
      </c>
      <c r="P240" s="214" t="s">
        <v>11</v>
      </c>
      <c r="Q240" s="22" t="str">
        <f t="shared" si="41"/>
        <v>在读</v>
      </c>
      <c r="R240" s="22" t="str">
        <f>IF(Q240="在读",IF(IFERROR(FIND("一",D240),0)&gt;0,"一对一",VLOOKUP(LEFT(D240,3),班级编码!A:H,8,0)),Q240)</f>
        <v>初中部</v>
      </c>
      <c r="S240" s="22" t="str">
        <f t="shared" si="42"/>
        <v>P5BBR6G5616</v>
      </c>
      <c r="T240" s="22" t="str">
        <f t="shared" si="43"/>
        <v>张佩</v>
      </c>
      <c r="U240" s="22" t="str">
        <f t="shared" si="44"/>
        <v>覃爱怡</v>
      </c>
      <c r="V240" s="22" t="str">
        <f t="shared" si="45"/>
        <v xml:space="preserve">STA MARIA </v>
      </c>
      <c r="W240" s="22" t="str">
        <f t="shared" si="46"/>
        <v>覃爱怡</v>
      </c>
      <c r="X240" s="22" t="str">
        <f t="shared" si="47"/>
        <v xml:space="preserve">STA MARIA </v>
      </c>
      <c r="Y240" s="22">
        <f t="shared" si="48"/>
        <v>3</v>
      </c>
      <c r="Z240" s="22">
        <f t="shared" si="49"/>
        <v>6</v>
      </c>
      <c r="AA240" s="22" t="str">
        <f t="shared" si="39"/>
        <v/>
      </c>
      <c r="AB240" s="22">
        <f>COUNTIF($G$2:G240,G240)</f>
        <v>1</v>
      </c>
      <c r="AC240" s="22" t="str">
        <f t="shared" si="50"/>
        <v>P5B</v>
      </c>
      <c r="AD240" s="22" t="str">
        <f>VLOOKUP(D240,'2-班级信息'!A:AI,35,0)</f>
        <v>周日上午</v>
      </c>
      <c r="AE240" s="22" t="str">
        <f>VLOOKUP(D240,'2-班级信息'!A:AL,12,0)</f>
        <v>3小时</v>
      </c>
      <c r="AF240" s="22" t="str">
        <f t="shared" si="40"/>
        <v>小学班</v>
      </c>
      <c r="AG240" s="22" t="str">
        <f t="shared" si="51"/>
        <v>小学周末白天班</v>
      </c>
    </row>
    <row r="241" spans="1:33">
      <c r="A241" s="214" t="s">
        <v>1721</v>
      </c>
      <c r="B241" s="214" t="s">
        <v>1189</v>
      </c>
      <c r="C241" s="214" t="s">
        <v>1721</v>
      </c>
      <c r="D241" s="214" t="s">
        <v>4186</v>
      </c>
      <c r="E241" s="214" t="s">
        <v>4188</v>
      </c>
      <c r="F241" s="214" t="s">
        <v>4187</v>
      </c>
      <c r="G241" s="214" t="s">
        <v>1816</v>
      </c>
      <c r="H241" s="214" t="s">
        <v>1817</v>
      </c>
      <c r="I241" s="214" t="s">
        <v>13</v>
      </c>
      <c r="J241" s="214" t="s">
        <v>1818</v>
      </c>
      <c r="K241" s="214">
        <v>0</v>
      </c>
      <c r="L241" s="214" t="s">
        <v>4503</v>
      </c>
      <c r="M241" s="214" t="s">
        <v>11</v>
      </c>
      <c r="N241" s="214" t="s">
        <v>1726</v>
      </c>
      <c r="O241" s="214" t="s">
        <v>11</v>
      </c>
      <c r="P241" s="214" t="s">
        <v>11</v>
      </c>
      <c r="Q241" s="22" t="str">
        <f t="shared" si="41"/>
        <v>在读</v>
      </c>
      <c r="R241" s="22" t="str">
        <f>IF(Q241="在读",IF(IFERROR(FIND("一",D241),0)&gt;0,"一对一",VLOOKUP(LEFT(D241,3),班级编码!A:H,8,0)),Q241)</f>
        <v>初中部</v>
      </c>
      <c r="S241" s="22" t="str">
        <f t="shared" si="42"/>
        <v>P5BBR6G5622</v>
      </c>
      <c r="T241" s="22" t="str">
        <f t="shared" si="43"/>
        <v>张佩</v>
      </c>
      <c r="U241" s="22" t="str">
        <f t="shared" si="44"/>
        <v>赖情佳</v>
      </c>
      <c r="V241" s="22" t="str">
        <f t="shared" si="45"/>
        <v>YoYO</v>
      </c>
      <c r="W241" s="22" t="str">
        <f t="shared" si="46"/>
        <v>YoYO</v>
      </c>
      <c r="X241" s="22" t="str">
        <f t="shared" si="47"/>
        <v>赖情佳</v>
      </c>
      <c r="Y241" s="22">
        <f t="shared" si="48"/>
        <v>4</v>
      </c>
      <c r="Z241" s="22">
        <f t="shared" si="49"/>
        <v>4</v>
      </c>
      <c r="AA241" s="22" t="str">
        <f t="shared" si="39"/>
        <v/>
      </c>
      <c r="AB241" s="22">
        <f>COUNTIF($G$2:G241,G241)</f>
        <v>1</v>
      </c>
      <c r="AC241" s="22" t="str">
        <f t="shared" si="50"/>
        <v>P5B</v>
      </c>
      <c r="AD241" s="22" t="str">
        <f>VLOOKUP(D241,'2-班级信息'!A:AI,35,0)</f>
        <v>周三下午</v>
      </c>
      <c r="AE241" s="22" t="str">
        <f>VLOOKUP(D241,'2-班级信息'!A:AL,12,0)</f>
        <v>3小时</v>
      </c>
      <c r="AF241" s="22" t="str">
        <f t="shared" si="40"/>
        <v>小学班</v>
      </c>
      <c r="AG241" s="22" t="str">
        <f t="shared" si="51"/>
        <v>小学平时3小时班</v>
      </c>
    </row>
    <row r="242" spans="1:33">
      <c r="A242" s="214" t="s">
        <v>1721</v>
      </c>
      <c r="B242" s="214" t="s">
        <v>1189</v>
      </c>
      <c r="C242" s="214" t="s">
        <v>1721</v>
      </c>
      <c r="D242" s="214" t="s">
        <v>4197</v>
      </c>
      <c r="E242" s="214" t="s">
        <v>4184</v>
      </c>
      <c r="F242" s="214" t="s">
        <v>4198</v>
      </c>
      <c r="G242" s="214" t="s">
        <v>1788</v>
      </c>
      <c r="H242" s="214" t="s">
        <v>1789</v>
      </c>
      <c r="I242" s="214" t="s">
        <v>16</v>
      </c>
      <c r="J242" s="214" t="s">
        <v>1790</v>
      </c>
      <c r="K242" s="214">
        <v>0</v>
      </c>
      <c r="L242" s="214" t="s">
        <v>4504</v>
      </c>
      <c r="M242" s="214" t="s">
        <v>11</v>
      </c>
      <c r="N242" s="214" t="s">
        <v>1726</v>
      </c>
      <c r="O242" s="214" t="s">
        <v>11</v>
      </c>
      <c r="P242" s="214" t="s">
        <v>11</v>
      </c>
      <c r="Q242" s="22" t="str">
        <f t="shared" si="41"/>
        <v>在读</v>
      </c>
      <c r="R242" s="22" t="str">
        <f>IF(Q242="在读",IF(IFERROR(FIND("一",D242),0)&gt;0,"一对一",VLOOKUP(LEFT(D242,3),班级编码!A:H,8,0)),Q242)</f>
        <v>小初部</v>
      </c>
      <c r="S242" s="22" t="str">
        <f t="shared" si="42"/>
        <v>P03F01G1231</v>
      </c>
      <c r="T242" s="22" t="str">
        <f t="shared" si="43"/>
        <v>黎洁瑜</v>
      </c>
      <c r="U242" s="22" t="str">
        <f t="shared" si="44"/>
        <v>萧泽秀</v>
      </c>
      <c r="V242" s="22" t="str">
        <f t="shared" si="45"/>
        <v>YoYO</v>
      </c>
      <c r="W242" s="22" t="str">
        <f t="shared" si="46"/>
        <v>萧泽秀</v>
      </c>
      <c r="X242" s="22" t="str">
        <f t="shared" si="47"/>
        <v>YoYO</v>
      </c>
      <c r="Y242" s="22">
        <f t="shared" si="48"/>
        <v>3</v>
      </c>
      <c r="Z242" s="22">
        <f t="shared" si="49"/>
        <v>6</v>
      </c>
      <c r="AA242" s="22" t="str">
        <f t="shared" si="39"/>
        <v/>
      </c>
      <c r="AB242" s="22">
        <f>COUNTIF($G$2:G242,G242)</f>
        <v>1</v>
      </c>
      <c r="AC242" s="22" t="str">
        <f t="shared" si="50"/>
        <v>P03</v>
      </c>
      <c r="AD242" s="22" t="str">
        <f>VLOOKUP(D242,'2-班级信息'!A:AI,35,0)</f>
        <v>周三下午</v>
      </c>
      <c r="AE242" s="22" t="str">
        <f>VLOOKUP(D242,'2-班级信息'!A:AL,12,0)</f>
        <v>3小时</v>
      </c>
      <c r="AF242" s="22" t="str">
        <f t="shared" si="40"/>
        <v>小学班</v>
      </c>
      <c r="AG242" s="22" t="str">
        <f t="shared" si="51"/>
        <v>小学平时3小时班</v>
      </c>
    </row>
    <row r="243" spans="1:33">
      <c r="A243" s="214" t="s">
        <v>1721</v>
      </c>
      <c r="B243" s="214" t="s">
        <v>4084</v>
      </c>
      <c r="C243" s="214" t="s">
        <v>1721</v>
      </c>
      <c r="D243" s="214" t="s">
        <v>4083</v>
      </c>
      <c r="E243" s="214" t="s">
        <v>11</v>
      </c>
      <c r="F243" s="214" t="s">
        <v>4085</v>
      </c>
      <c r="G243" s="214" t="s">
        <v>1783</v>
      </c>
      <c r="H243" s="214" t="s">
        <v>1784</v>
      </c>
      <c r="I243" s="214" t="s">
        <v>17</v>
      </c>
      <c r="J243" s="214" t="s">
        <v>1785</v>
      </c>
      <c r="K243" s="214">
        <v>0</v>
      </c>
      <c r="L243" s="214" t="s">
        <v>11</v>
      </c>
      <c r="M243" s="214" t="s">
        <v>11</v>
      </c>
      <c r="N243" s="214" t="s">
        <v>1786</v>
      </c>
      <c r="O243" s="214" t="s">
        <v>11</v>
      </c>
      <c r="P243" s="214" t="s">
        <v>11</v>
      </c>
      <c r="Q243" s="22" t="str">
        <f t="shared" si="41"/>
        <v>停读</v>
      </c>
      <c r="R243" s="22" t="str">
        <f>IF(Q243="在读",IF(IFERROR(FIND("一",D243),0)&gt;0,"一对一",VLOOKUP(LEFT(D243,3),班级编码!A:H,8,0)),Q243)</f>
        <v>停读</v>
      </c>
      <c r="S243" s="22" t="str">
        <f t="shared" si="42"/>
        <v>停读</v>
      </c>
      <c r="T243" s="22" t="str">
        <f t="shared" si="43"/>
        <v>陈欢</v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1</v>
      </c>
      <c r="AC243" s="22" t="str">
        <f t="shared" si="50"/>
        <v>停读</v>
      </c>
      <c r="AD243" s="22" t="str">
        <f>VLOOKUP(D243,'2-班级信息'!A:AI,35,0)</f>
        <v/>
      </c>
      <c r="AE243" s="22" t="str">
        <f>VLOOKUP(D243,'2-班级信息'!A:AL,12,0)</f>
        <v/>
      </c>
      <c r="AF243" s="22" t="str">
        <f t="shared" si="40"/>
        <v>中学班</v>
      </c>
      <c r="AG243" s="22" t="str">
        <f t="shared" si="51"/>
        <v>中学班</v>
      </c>
    </row>
    <row r="244" spans="1:33">
      <c r="A244" s="214" t="s">
        <v>1721</v>
      </c>
      <c r="B244" s="214" t="s">
        <v>452</v>
      </c>
      <c r="C244" s="214" t="s">
        <v>1721</v>
      </c>
      <c r="D244" s="214" t="s">
        <v>5337</v>
      </c>
      <c r="E244" s="214" t="s">
        <v>4073</v>
      </c>
      <c r="F244" s="214" t="s">
        <v>4200</v>
      </c>
      <c r="G244" s="214" t="s">
        <v>1775</v>
      </c>
      <c r="H244" s="214" t="s">
        <v>1776</v>
      </c>
      <c r="I244" s="214" t="s">
        <v>15</v>
      </c>
      <c r="J244" s="214" t="s">
        <v>1777</v>
      </c>
      <c r="K244" s="214">
        <v>0</v>
      </c>
      <c r="L244" s="214" t="s">
        <v>4505</v>
      </c>
      <c r="M244" s="214" t="s">
        <v>11</v>
      </c>
      <c r="N244" s="214" t="s">
        <v>1778</v>
      </c>
      <c r="O244" s="214" t="s">
        <v>11</v>
      </c>
      <c r="P244" s="214" t="s">
        <v>11</v>
      </c>
      <c r="Q244" s="22" t="str">
        <f t="shared" si="41"/>
        <v>在读</v>
      </c>
      <c r="R244" s="22" t="str">
        <f>IF(Q244="在读",IF(IFERROR(FIND("一",D244),0)&gt;0,"一对一",VLOOKUP(LEFT(D244,3),班级编码!A:H,8,0)),Q244)</f>
        <v>初中部</v>
      </c>
      <c r="S244" s="22" t="str">
        <f t="shared" si="42"/>
        <v>J2ASR7G6717</v>
      </c>
      <c r="T244" s="22" t="str">
        <f t="shared" si="43"/>
        <v>易青梅</v>
      </c>
      <c r="U244" s="22" t="str">
        <f t="shared" si="44"/>
        <v>覃爱怡</v>
      </c>
      <c r="V244" s="22" t="str">
        <f t="shared" si="45"/>
        <v xml:space="preserve">STA MARIA </v>
      </c>
      <c r="W244" s="22" t="str">
        <f t="shared" si="46"/>
        <v>覃爱怡</v>
      </c>
      <c r="X244" s="22" t="str">
        <f t="shared" si="47"/>
        <v xml:space="preserve">STA MARIA </v>
      </c>
      <c r="Y244" s="22">
        <f t="shared" si="48"/>
        <v>3</v>
      </c>
      <c r="Z244" s="22">
        <f t="shared" si="49"/>
        <v>6</v>
      </c>
      <c r="AA244" s="22" t="str">
        <f t="shared" si="39"/>
        <v/>
      </c>
      <c r="AB244" s="22">
        <f>COUNTIF($G$2:G244,G244)</f>
        <v>1</v>
      </c>
      <c r="AC244" s="22" t="str">
        <f t="shared" si="50"/>
        <v>J2A</v>
      </c>
      <c r="AD244" s="22" t="str">
        <f>VLOOKUP(D244,'2-班级信息'!A:AI,35,0)</f>
        <v>周六下午</v>
      </c>
      <c r="AE244" s="22" t="str">
        <f>VLOOKUP(D244,'2-班级信息'!A:AL,12,0)</f>
        <v>3小时</v>
      </c>
      <c r="AF244" s="22" t="str">
        <f t="shared" si="40"/>
        <v>小学班</v>
      </c>
      <c r="AG244" s="22" t="str">
        <f t="shared" si="51"/>
        <v>小学周末白天班</v>
      </c>
    </row>
    <row r="245" spans="1:33">
      <c r="A245" s="214" t="s">
        <v>1721</v>
      </c>
      <c r="B245" s="214" t="s">
        <v>452</v>
      </c>
      <c r="C245" s="214" t="s">
        <v>1721</v>
      </c>
      <c r="D245" s="214" t="s">
        <v>5340</v>
      </c>
      <c r="E245" s="214" t="s">
        <v>4073</v>
      </c>
      <c r="F245" s="214" t="s">
        <v>5341</v>
      </c>
      <c r="G245" s="214" t="s">
        <v>1763</v>
      </c>
      <c r="H245" s="214" t="s">
        <v>1764</v>
      </c>
      <c r="I245" s="214" t="s">
        <v>14</v>
      </c>
      <c r="J245" s="214" t="s">
        <v>1765</v>
      </c>
      <c r="K245" s="214">
        <v>0</v>
      </c>
      <c r="L245" s="214" t="s">
        <v>4506</v>
      </c>
      <c r="M245" s="214" t="s">
        <v>11</v>
      </c>
      <c r="N245" s="214" t="s">
        <v>1766</v>
      </c>
      <c r="O245" s="214" t="s">
        <v>11</v>
      </c>
      <c r="P245" s="214" t="s">
        <v>11</v>
      </c>
      <c r="Q245" s="22" t="str">
        <f t="shared" si="41"/>
        <v>在读</v>
      </c>
      <c r="R245" s="22" t="str">
        <f>IF(Q245="在读",IF(IFERROR(FIND("一",D245),0)&gt;0,"一对一",VLOOKUP(LEFT(D245,3),班级编码!A:H,8,0)),Q245)</f>
        <v>小高部</v>
      </c>
      <c r="S245" s="22" t="str">
        <f t="shared" si="42"/>
        <v>P4ABR5G4521</v>
      </c>
      <c r="T245" s="22" t="str">
        <f t="shared" si="43"/>
        <v>黎洁瑜</v>
      </c>
      <c r="U245" s="22" t="str">
        <f t="shared" si="44"/>
        <v>覃爱怡</v>
      </c>
      <c r="V245" s="22" t="str">
        <f t="shared" si="45"/>
        <v>Anna Khimo</v>
      </c>
      <c r="W245" s="22" t="str">
        <f t="shared" si="46"/>
        <v>覃爱怡</v>
      </c>
      <c r="X245" s="22" t="str">
        <f t="shared" si="47"/>
        <v>Anna Khimo</v>
      </c>
      <c r="Y245" s="22">
        <f t="shared" si="48"/>
        <v>3</v>
      </c>
      <c r="Z245" s="22">
        <f t="shared" si="49"/>
        <v>6</v>
      </c>
      <c r="AA245" s="22" t="str">
        <f t="shared" si="39"/>
        <v/>
      </c>
      <c r="AB245" s="22">
        <f>COUNTIF($G$2:G245,G245)</f>
        <v>1</v>
      </c>
      <c r="AC245" s="22" t="str">
        <f t="shared" si="50"/>
        <v>P4A</v>
      </c>
      <c r="AD245" s="22" t="str">
        <f>VLOOKUP(D245,'2-班级信息'!A:AI,35,0)</f>
        <v>周六下午</v>
      </c>
      <c r="AE245" s="22" t="str">
        <f>VLOOKUP(D245,'2-班级信息'!A:AL,12,0)</f>
        <v>3小时</v>
      </c>
      <c r="AF245" s="22" t="str">
        <f t="shared" si="40"/>
        <v>小学班</v>
      </c>
      <c r="AG245" s="22" t="str">
        <f t="shared" si="51"/>
        <v>小学周末白天班</v>
      </c>
    </row>
    <row r="246" spans="1:33">
      <c r="A246" s="214" t="s">
        <v>1721</v>
      </c>
      <c r="B246" s="214" t="s">
        <v>452</v>
      </c>
      <c r="C246" s="214" t="s">
        <v>1721</v>
      </c>
      <c r="D246" s="214" t="s">
        <v>4176</v>
      </c>
      <c r="E246" s="214" t="s">
        <v>4150</v>
      </c>
      <c r="F246" s="214" t="s">
        <v>4149</v>
      </c>
      <c r="G246" s="214" t="s">
        <v>1723</v>
      </c>
      <c r="H246" s="214" t="s">
        <v>1724</v>
      </c>
      <c r="I246" s="214" t="s">
        <v>13</v>
      </c>
      <c r="J246" s="214" t="s">
        <v>1725</v>
      </c>
      <c r="K246" s="214">
        <v>0</v>
      </c>
      <c r="L246" s="214" t="s">
        <v>4507</v>
      </c>
      <c r="M246" s="214" t="s">
        <v>11</v>
      </c>
      <c r="N246" s="214" t="s">
        <v>1726</v>
      </c>
      <c r="O246" s="214" t="s">
        <v>11</v>
      </c>
      <c r="P246" s="214" t="s">
        <v>11</v>
      </c>
      <c r="Q246" s="22" t="str">
        <f t="shared" si="41"/>
        <v>在读</v>
      </c>
      <c r="R246" s="22" t="str">
        <f>IF(Q246="在读",IF(IFERROR(FIND("一",D246),0)&gt;0,"一对一",VLOOKUP(LEFT(D246,3),班级编码!A:H,8,0)),Q246)</f>
        <v>初中部</v>
      </c>
      <c r="S246" s="22" t="str">
        <f t="shared" si="42"/>
        <v>P5BBR6G5616</v>
      </c>
      <c r="T246" s="22" t="str">
        <f t="shared" si="43"/>
        <v>张佩</v>
      </c>
      <c r="U246" s="22" t="str">
        <f t="shared" si="44"/>
        <v>覃爱怡</v>
      </c>
      <c r="V246" s="22" t="str">
        <f t="shared" si="45"/>
        <v xml:space="preserve">STA MARIA </v>
      </c>
      <c r="W246" s="22" t="str">
        <f t="shared" si="46"/>
        <v>覃爱怡</v>
      </c>
      <c r="X246" s="22" t="str">
        <f t="shared" si="47"/>
        <v xml:space="preserve">STA MARIA </v>
      </c>
      <c r="Y246" s="22">
        <f t="shared" si="48"/>
        <v>3</v>
      </c>
      <c r="Z246" s="22">
        <f t="shared" si="49"/>
        <v>6</v>
      </c>
      <c r="AA246" s="22" t="str">
        <f t="shared" si="39"/>
        <v/>
      </c>
      <c r="AB246" s="22">
        <f>COUNTIF($G$2:G246,G246)</f>
        <v>1</v>
      </c>
      <c r="AC246" s="22" t="str">
        <f t="shared" si="50"/>
        <v>P5B</v>
      </c>
      <c r="AD246" s="22" t="str">
        <f>VLOOKUP(D246,'2-班级信息'!A:AI,35,0)</f>
        <v>周日上午</v>
      </c>
      <c r="AE246" s="22" t="str">
        <f>VLOOKUP(D246,'2-班级信息'!A:AL,12,0)</f>
        <v>3小时</v>
      </c>
      <c r="AF246" s="22" t="str">
        <f t="shared" si="40"/>
        <v>小学班</v>
      </c>
      <c r="AG246" s="22" t="str">
        <f t="shared" si="51"/>
        <v>小学周末白天班</v>
      </c>
    </row>
    <row r="247" spans="1:33">
      <c r="A247" s="214" t="s">
        <v>1721</v>
      </c>
      <c r="B247" s="214" t="s">
        <v>452</v>
      </c>
      <c r="C247" s="214" t="s">
        <v>1721</v>
      </c>
      <c r="D247" s="214" t="s">
        <v>5349</v>
      </c>
      <c r="E247" s="214" t="s">
        <v>4155</v>
      </c>
      <c r="F247" s="214" t="s">
        <v>5350</v>
      </c>
      <c r="G247" s="214" t="s">
        <v>1718</v>
      </c>
      <c r="H247" s="214" t="s">
        <v>1719</v>
      </c>
      <c r="I247" s="214" t="s">
        <v>10</v>
      </c>
      <c r="J247" s="214" t="s">
        <v>1720</v>
      </c>
      <c r="K247" s="214">
        <v>0</v>
      </c>
      <c r="L247" s="214" t="s">
        <v>4508</v>
      </c>
      <c r="M247" s="214" t="s">
        <v>11</v>
      </c>
      <c r="N247" s="214" t="s">
        <v>1722</v>
      </c>
      <c r="O247" s="214" t="s">
        <v>11</v>
      </c>
      <c r="P247" s="214" t="s">
        <v>11</v>
      </c>
      <c r="Q247" s="22" t="str">
        <f t="shared" si="41"/>
        <v>在读</v>
      </c>
      <c r="R247" s="22" t="str">
        <f>IF(Q247="在读",IF(IFERROR(FIND("一",D247),0)&gt;0,"一对一",VLOOKUP(LEFT(D247,3),班级编码!A:H,8,0)),Q247)</f>
        <v>小高部</v>
      </c>
      <c r="S247" s="22" t="str">
        <f t="shared" si="42"/>
        <v>P2BF03G3433</v>
      </c>
      <c r="T247" s="22" t="str">
        <f t="shared" si="43"/>
        <v>黎洁瑜</v>
      </c>
      <c r="U247" s="22" t="str">
        <f t="shared" si="44"/>
        <v>萧泽秀</v>
      </c>
      <c r="V247" s="22" t="str">
        <f t="shared" si="45"/>
        <v>Saleh Abdu</v>
      </c>
      <c r="W247" s="22" t="str">
        <f t="shared" si="46"/>
        <v>萧泽秀</v>
      </c>
      <c r="X247" s="22" t="str">
        <f t="shared" si="47"/>
        <v>Saleh Abdu</v>
      </c>
      <c r="Y247" s="22">
        <f t="shared" si="48"/>
        <v>3</v>
      </c>
      <c r="Z247" s="22">
        <f t="shared" si="49"/>
        <v>6</v>
      </c>
      <c r="AA247" s="22" t="str">
        <f t="shared" si="39"/>
        <v/>
      </c>
      <c r="AB247" s="22">
        <f>COUNTIF($G$2:G247,G247)</f>
        <v>1</v>
      </c>
      <c r="AC247" s="22" t="str">
        <f t="shared" si="50"/>
        <v>P2B</v>
      </c>
      <c r="AD247" s="22" t="str">
        <f>VLOOKUP(D247,'2-班级信息'!A:AI,35,0)</f>
        <v>周日下午</v>
      </c>
      <c r="AE247" s="22" t="str">
        <f>VLOOKUP(D247,'2-班级信息'!A:AL,12,0)</f>
        <v>3小时</v>
      </c>
      <c r="AF247" s="22" t="str">
        <f t="shared" si="40"/>
        <v>小学班</v>
      </c>
      <c r="AG247" s="22" t="str">
        <f t="shared" si="51"/>
        <v>小学周末白天班</v>
      </c>
    </row>
    <row r="248" spans="1:33">
      <c r="A248" s="214" t="s">
        <v>1721</v>
      </c>
      <c r="B248" s="214" t="s">
        <v>452</v>
      </c>
      <c r="C248" s="214" t="s">
        <v>1721</v>
      </c>
      <c r="D248" s="214" t="s">
        <v>5342</v>
      </c>
      <c r="E248" s="214" t="s">
        <v>4073</v>
      </c>
      <c r="F248" s="214" t="s">
        <v>5343</v>
      </c>
      <c r="G248" s="214" t="s">
        <v>2683</v>
      </c>
      <c r="H248" s="214" t="s">
        <v>2684</v>
      </c>
      <c r="I248" s="214" t="s">
        <v>16</v>
      </c>
      <c r="J248" s="214" t="s">
        <v>2685</v>
      </c>
      <c r="K248" s="214">
        <v>0</v>
      </c>
      <c r="L248" s="214" t="s">
        <v>4509</v>
      </c>
      <c r="M248" s="214" t="s">
        <v>11</v>
      </c>
      <c r="N248" s="214" t="s">
        <v>2686</v>
      </c>
      <c r="O248" s="214" t="s">
        <v>11</v>
      </c>
      <c r="P248" s="214" t="s">
        <v>2685</v>
      </c>
      <c r="Q248" s="22" t="str">
        <f t="shared" si="41"/>
        <v>在读</v>
      </c>
      <c r="R248" s="22" t="str">
        <f>IF(Q248="在读",IF(IFERROR(FIND("一",D248),0)&gt;0,"一对一",VLOOKUP(LEFT(D248,3),班级编码!A:H,8,0)),Q248)</f>
        <v>小初部</v>
      </c>
      <c r="S248" s="22" t="str">
        <f t="shared" si="42"/>
        <v>P03F01G2335</v>
      </c>
      <c r="T248" s="22" t="str">
        <f t="shared" si="43"/>
        <v>赖情佳</v>
      </c>
      <c r="U248" s="22" t="str">
        <f t="shared" si="44"/>
        <v>覃爱怡</v>
      </c>
      <c r="V248" s="22" t="str">
        <f t="shared" si="45"/>
        <v>Anna Khimo</v>
      </c>
      <c r="W248" s="22" t="str">
        <f t="shared" si="46"/>
        <v>覃爱怡</v>
      </c>
      <c r="X248" s="22" t="str">
        <f t="shared" si="47"/>
        <v>Anna Khimo</v>
      </c>
      <c r="Y248" s="22">
        <f t="shared" si="48"/>
        <v>3</v>
      </c>
      <c r="Z248" s="22">
        <f t="shared" si="49"/>
        <v>6</v>
      </c>
      <c r="AA248" s="22" t="str">
        <f t="shared" si="39"/>
        <v/>
      </c>
      <c r="AB248" s="22">
        <f>COUNTIF($G$2:G248,G248)</f>
        <v>1</v>
      </c>
      <c r="AC248" s="22" t="str">
        <f t="shared" si="50"/>
        <v>P03</v>
      </c>
      <c r="AD248" s="22" t="str">
        <f>VLOOKUP(D248,'2-班级信息'!A:AI,35,0)</f>
        <v>周六下午</v>
      </c>
      <c r="AE248" s="22" t="str">
        <f>VLOOKUP(D248,'2-班级信息'!A:AL,12,0)</f>
        <v>3小时</v>
      </c>
      <c r="AF248" s="22" t="str">
        <f t="shared" si="40"/>
        <v>小学班</v>
      </c>
      <c r="AG248" s="22" t="str">
        <f t="shared" si="51"/>
        <v>小学周末白天班</v>
      </c>
    </row>
    <row r="249" spans="1:33">
      <c r="A249" s="214" t="s">
        <v>1721</v>
      </c>
      <c r="B249" s="214" t="s">
        <v>452</v>
      </c>
      <c r="C249" s="214" t="s">
        <v>1721</v>
      </c>
      <c r="D249" s="214" t="s">
        <v>5342</v>
      </c>
      <c r="E249" s="214" t="s">
        <v>4073</v>
      </c>
      <c r="F249" s="214" t="s">
        <v>5343</v>
      </c>
      <c r="G249" s="214" t="s">
        <v>2141</v>
      </c>
      <c r="H249" s="214" t="s">
        <v>2142</v>
      </c>
      <c r="I249" s="214" t="s">
        <v>16</v>
      </c>
      <c r="J249" s="214" t="s">
        <v>2143</v>
      </c>
      <c r="K249" s="214">
        <v>0</v>
      </c>
      <c r="L249" s="214" t="s">
        <v>4510</v>
      </c>
      <c r="M249" s="214" t="s">
        <v>11</v>
      </c>
      <c r="N249" s="214" t="s">
        <v>1726</v>
      </c>
      <c r="O249" s="214" t="s">
        <v>11</v>
      </c>
      <c r="P249" s="214" t="s">
        <v>2143</v>
      </c>
      <c r="Q249" s="22" t="str">
        <f t="shared" si="41"/>
        <v>在读</v>
      </c>
      <c r="R249" s="22" t="str">
        <f>IF(Q249="在读",IF(IFERROR(FIND("一",D249),0)&gt;0,"一对一",VLOOKUP(LEFT(D249,3),班级编码!A:H,8,0)),Q249)</f>
        <v>小初部</v>
      </c>
      <c r="S249" s="22" t="str">
        <f t="shared" si="42"/>
        <v>P03F01G2335</v>
      </c>
      <c r="T249" s="22" t="str">
        <f t="shared" si="43"/>
        <v>赖情佳</v>
      </c>
      <c r="U249" s="22" t="str">
        <f t="shared" si="44"/>
        <v>覃爱怡</v>
      </c>
      <c r="V249" s="22" t="str">
        <f t="shared" si="45"/>
        <v>Anna Khimo</v>
      </c>
      <c r="W249" s="22" t="str">
        <f t="shared" si="46"/>
        <v>覃爱怡</v>
      </c>
      <c r="X249" s="22" t="str">
        <f t="shared" si="47"/>
        <v>Anna Khimo</v>
      </c>
      <c r="Y249" s="22">
        <f t="shared" si="48"/>
        <v>3</v>
      </c>
      <c r="Z249" s="22">
        <f t="shared" si="49"/>
        <v>6</v>
      </c>
      <c r="AA249" s="22" t="str">
        <f t="shared" si="39"/>
        <v>重复</v>
      </c>
      <c r="AB249" s="22">
        <f>COUNTIF($G$2:G249,G249)</f>
        <v>1</v>
      </c>
      <c r="AC249" s="22" t="str">
        <f t="shared" si="50"/>
        <v>P03</v>
      </c>
      <c r="AD249" s="22" t="str">
        <f>VLOOKUP(D249,'2-班级信息'!A:AI,35,0)</f>
        <v>周六下午</v>
      </c>
      <c r="AE249" s="22" t="str">
        <f>VLOOKUP(D249,'2-班级信息'!A:AL,12,0)</f>
        <v>3小时</v>
      </c>
      <c r="AF249" s="22" t="str">
        <f t="shared" si="40"/>
        <v>小学班</v>
      </c>
      <c r="AG249" s="22" t="str">
        <f t="shared" si="51"/>
        <v>小学周末白天班</v>
      </c>
    </row>
    <row r="250" spans="1:33">
      <c r="A250" s="214" t="s">
        <v>1721</v>
      </c>
      <c r="B250" s="214" t="s">
        <v>4097</v>
      </c>
      <c r="C250" s="214" t="s">
        <v>1721</v>
      </c>
      <c r="D250" s="214" t="s">
        <v>4096</v>
      </c>
      <c r="E250" s="214" t="s">
        <v>11</v>
      </c>
      <c r="F250" s="214" t="s">
        <v>11</v>
      </c>
      <c r="G250" s="214" t="s">
        <v>2141</v>
      </c>
      <c r="H250" s="214" t="s">
        <v>2142</v>
      </c>
      <c r="I250" s="214" t="s">
        <v>16</v>
      </c>
      <c r="J250" s="214" t="s">
        <v>2143</v>
      </c>
      <c r="K250" s="214">
        <v>0</v>
      </c>
      <c r="L250" s="214" t="s">
        <v>4511</v>
      </c>
      <c r="M250" s="216" t="s">
        <v>5376</v>
      </c>
      <c r="N250" s="214" t="s">
        <v>1726</v>
      </c>
      <c r="O250" s="214" t="s">
        <v>11</v>
      </c>
      <c r="P250" s="214" t="s">
        <v>2143</v>
      </c>
      <c r="Q250" s="22" t="str">
        <f t="shared" si="41"/>
        <v xml:space="preserve"> </v>
      </c>
      <c r="R250" s="22" t="str">
        <f>IF(Q250="在读",IF(IFERROR(FIND("一",D250),0)&gt;0,"一对一",VLOOKUP(LEFT(D250,3),班级编码!A:H,8,0)),Q250)</f>
        <v xml:space="preserve"> </v>
      </c>
      <c r="S250" s="22" t="str">
        <f t="shared" si="42"/>
        <v>广州区域-游学会员（2016年48800元）_殷聆菲_吴易辰_戴梓煊_杨濠歌_顾珊瑜_王宇翔_韦佳烨</v>
      </c>
      <c r="T250" s="22" t="str">
        <f t="shared" si="43"/>
        <v/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>重复</v>
      </c>
      <c r="AB250" s="22">
        <f>COUNTIF($G$2:G250,G250)</f>
        <v>2</v>
      </c>
      <c r="AC250" s="22" t="str">
        <f t="shared" si="50"/>
        <v>广州区</v>
      </c>
      <c r="AD250" s="22" t="str">
        <f>VLOOKUP(D250,'2-班级信息'!A:AI,35,0)</f>
        <v/>
      </c>
      <c r="AE250" s="22" t="str">
        <f>VLOOKUP(D250,'2-班级信息'!A:AL,12,0)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>
      <c r="A251" s="214" t="s">
        <v>1721</v>
      </c>
      <c r="B251" s="214" t="s">
        <v>4068</v>
      </c>
      <c r="C251" s="214" t="s">
        <v>1721</v>
      </c>
      <c r="D251" s="214" t="s">
        <v>1703</v>
      </c>
      <c r="E251" s="214" t="s">
        <v>11</v>
      </c>
      <c r="F251" s="214" t="s">
        <v>11</v>
      </c>
      <c r="G251" s="214" t="s">
        <v>3237</v>
      </c>
      <c r="H251" s="214" t="s">
        <v>3238</v>
      </c>
      <c r="I251" s="214" t="s">
        <v>15</v>
      </c>
      <c r="J251" s="214" t="s">
        <v>3239</v>
      </c>
      <c r="K251" s="214">
        <v>0</v>
      </c>
      <c r="L251" s="214" t="s">
        <v>11</v>
      </c>
      <c r="M251" s="214" t="s">
        <v>11</v>
      </c>
      <c r="N251" s="214" t="s">
        <v>3240</v>
      </c>
      <c r="O251" s="214" t="s">
        <v>11</v>
      </c>
      <c r="P251" s="214" t="s">
        <v>11</v>
      </c>
      <c r="Q251" s="22" t="str">
        <f t="shared" si="41"/>
        <v>未进班</v>
      </c>
      <c r="R251" s="22" t="str">
        <f>IF(Q251="在读",IF(IFERROR(FIND("一",D251),0)&gt;0,"一对一",VLOOKUP(LEFT(D251,3),班级编码!A:H,8,0)),Q251)</f>
        <v>未进班</v>
      </c>
      <c r="S251" s="22" t="str">
        <f t="shared" si="42"/>
        <v>未进班</v>
      </c>
      <c r="T251" s="22" t="str">
        <f t="shared" si="43"/>
        <v/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1</v>
      </c>
      <c r="AC251" s="22" t="str">
        <f t="shared" si="50"/>
        <v>未进班</v>
      </c>
      <c r="AD251" s="22" t="str">
        <f>VLOOKUP(D251,'2-班级信息'!A:AI,35,0)</f>
        <v/>
      </c>
      <c r="AE251" s="22" t="str">
        <f>VLOOKUP(D251,'2-班级信息'!A:AL,12,0)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>
      <c r="A252" s="214" t="s">
        <v>1721</v>
      </c>
      <c r="B252" s="214" t="s">
        <v>452</v>
      </c>
      <c r="C252" s="214" t="s">
        <v>1721</v>
      </c>
      <c r="D252" s="214" t="s">
        <v>5344</v>
      </c>
      <c r="E252" s="214" t="s">
        <v>4150</v>
      </c>
      <c r="F252" s="214" t="s">
        <v>5345</v>
      </c>
      <c r="G252" s="214" t="s">
        <v>3707</v>
      </c>
      <c r="H252" s="214" t="s">
        <v>3708</v>
      </c>
      <c r="I252" s="214" t="s">
        <v>14</v>
      </c>
      <c r="J252" s="214" t="s">
        <v>3709</v>
      </c>
      <c r="K252" s="214">
        <v>0</v>
      </c>
      <c r="L252" s="214" t="s">
        <v>4512</v>
      </c>
      <c r="M252" s="214" t="s">
        <v>11</v>
      </c>
      <c r="N252" s="214" t="s">
        <v>1726</v>
      </c>
      <c r="O252" s="214" t="s">
        <v>11</v>
      </c>
      <c r="P252" s="214" t="s">
        <v>11</v>
      </c>
      <c r="Q252" s="22" t="str">
        <f t="shared" si="41"/>
        <v>在读</v>
      </c>
      <c r="R252" s="22" t="str">
        <f>IF(Q252="在读",IF(IFERROR(FIND("一",D252),0)&gt;0,"一对一",VLOOKUP(LEFT(D252,3),班级编码!A:H,8,0)),Q252)</f>
        <v>小高部</v>
      </c>
      <c r="S252" s="22" t="str">
        <f t="shared" si="42"/>
        <v>P3AF05G2337</v>
      </c>
      <c r="T252" s="22" t="str">
        <f t="shared" si="43"/>
        <v>易青梅</v>
      </c>
      <c r="U252" s="22" t="str">
        <f t="shared" si="44"/>
        <v>萧泽秀</v>
      </c>
      <c r="V252" s="22" t="str">
        <f t="shared" si="45"/>
        <v>Saleh Abdu</v>
      </c>
      <c r="W252" s="22" t="str">
        <f t="shared" si="46"/>
        <v>萧泽秀</v>
      </c>
      <c r="X252" s="22" t="str">
        <f t="shared" si="47"/>
        <v>Saleh Abdu</v>
      </c>
      <c r="Y252" s="22">
        <f t="shared" si="48"/>
        <v>3</v>
      </c>
      <c r="Z252" s="22">
        <f t="shared" si="49"/>
        <v>6</v>
      </c>
      <c r="AA252" s="22" t="str">
        <f t="shared" si="39"/>
        <v/>
      </c>
      <c r="AB252" s="22">
        <f>COUNTIF($G$2:G252,G252)</f>
        <v>1</v>
      </c>
      <c r="AC252" s="22" t="str">
        <f t="shared" si="50"/>
        <v>P3A</v>
      </c>
      <c r="AD252" s="22" t="str">
        <f>VLOOKUP(D252,'2-班级信息'!A:AI,35,0)</f>
        <v>周日上午</v>
      </c>
      <c r="AE252" s="22" t="str">
        <f>VLOOKUP(D252,'2-班级信息'!A:AL,12,0)</f>
        <v>3小时</v>
      </c>
      <c r="AF252" s="22" t="str">
        <f t="shared" si="40"/>
        <v>小学班</v>
      </c>
      <c r="AG252" s="22" t="str">
        <f t="shared" si="51"/>
        <v>小学周末白天班</v>
      </c>
    </row>
    <row r="253" spans="1:33">
      <c r="A253" s="214" t="s">
        <v>1721</v>
      </c>
      <c r="B253" s="214" t="s">
        <v>452</v>
      </c>
      <c r="C253" s="214" t="s">
        <v>1721</v>
      </c>
      <c r="D253" s="214" t="s">
        <v>5344</v>
      </c>
      <c r="E253" s="214" t="s">
        <v>4150</v>
      </c>
      <c r="F253" s="214" t="s">
        <v>5345</v>
      </c>
      <c r="G253" s="214" t="s">
        <v>2579</v>
      </c>
      <c r="H253" s="214" t="s">
        <v>2580</v>
      </c>
      <c r="I253" s="214" t="s">
        <v>14</v>
      </c>
      <c r="J253" s="214" t="s">
        <v>2581</v>
      </c>
      <c r="K253" s="214">
        <v>0</v>
      </c>
      <c r="L253" s="214" t="s">
        <v>4513</v>
      </c>
      <c r="M253" s="214" t="s">
        <v>11</v>
      </c>
      <c r="N253" s="214" t="s">
        <v>1726</v>
      </c>
      <c r="O253" s="214" t="s">
        <v>11</v>
      </c>
      <c r="P253" s="214" t="s">
        <v>11</v>
      </c>
      <c r="Q253" s="22" t="str">
        <f t="shared" si="41"/>
        <v>在读</v>
      </c>
      <c r="R253" s="22" t="str">
        <f>IF(Q253="在读",IF(IFERROR(FIND("一",D253),0)&gt;0,"一对一",VLOOKUP(LEFT(D253,3),班级编码!A:H,8,0)),Q253)</f>
        <v>小高部</v>
      </c>
      <c r="S253" s="22" t="str">
        <f t="shared" si="42"/>
        <v>P3AF05G2337</v>
      </c>
      <c r="T253" s="22" t="str">
        <f t="shared" si="43"/>
        <v>易青梅</v>
      </c>
      <c r="U253" s="22" t="str">
        <f t="shared" si="44"/>
        <v>萧泽秀</v>
      </c>
      <c r="V253" s="22" t="str">
        <f t="shared" si="45"/>
        <v>Saleh Abdu</v>
      </c>
      <c r="W253" s="22" t="str">
        <f t="shared" si="46"/>
        <v>萧泽秀</v>
      </c>
      <c r="X253" s="22" t="str">
        <f t="shared" si="47"/>
        <v>Saleh Abdu</v>
      </c>
      <c r="Y253" s="22">
        <f t="shared" si="48"/>
        <v>3</v>
      </c>
      <c r="Z253" s="22">
        <f t="shared" si="49"/>
        <v>6</v>
      </c>
      <c r="AA253" s="22" t="str">
        <f t="shared" si="39"/>
        <v>重复</v>
      </c>
      <c r="AB253" s="22">
        <f>COUNTIF($G$2:G253,G253)</f>
        <v>1</v>
      </c>
      <c r="AC253" s="22" t="str">
        <f t="shared" si="50"/>
        <v>P3A</v>
      </c>
      <c r="AD253" s="22" t="str">
        <f>VLOOKUP(D253,'2-班级信息'!A:AI,35,0)</f>
        <v>周日上午</v>
      </c>
      <c r="AE253" s="22" t="str">
        <f>VLOOKUP(D253,'2-班级信息'!A:AL,12,0)</f>
        <v>3小时</v>
      </c>
      <c r="AF253" s="22" t="str">
        <f t="shared" si="40"/>
        <v>小学班</v>
      </c>
      <c r="AG253" s="22" t="str">
        <f t="shared" si="51"/>
        <v>小学周末白天班</v>
      </c>
    </row>
    <row r="254" spans="1:33">
      <c r="A254" s="214" t="s">
        <v>1721</v>
      </c>
      <c r="B254" s="214" t="s">
        <v>4097</v>
      </c>
      <c r="C254" s="214" t="s">
        <v>1721</v>
      </c>
      <c r="D254" s="214" t="s">
        <v>4096</v>
      </c>
      <c r="E254" s="214" t="s">
        <v>11</v>
      </c>
      <c r="F254" s="214" t="s">
        <v>11</v>
      </c>
      <c r="G254" s="214" t="s">
        <v>2579</v>
      </c>
      <c r="H254" s="214" t="s">
        <v>2580</v>
      </c>
      <c r="I254" s="214" t="s">
        <v>14</v>
      </c>
      <c r="J254" s="214" t="s">
        <v>2581</v>
      </c>
      <c r="K254" s="214">
        <v>0</v>
      </c>
      <c r="L254" s="214" t="s">
        <v>4513</v>
      </c>
      <c r="M254" s="216" t="s">
        <v>5376</v>
      </c>
      <c r="N254" s="214" t="s">
        <v>1726</v>
      </c>
      <c r="O254" s="214" t="s">
        <v>11</v>
      </c>
      <c r="P254" s="214" t="s">
        <v>11</v>
      </c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 t="str">
        <f t="shared" si="42"/>
        <v>广州区域-游学会员（2016年48800元）_殷聆菲_吴易辰_戴梓煊_杨濠歌_顾珊瑜_王宇翔_韦佳烨</v>
      </c>
      <c r="T254" s="22" t="str">
        <f t="shared" si="43"/>
        <v/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>重复</v>
      </c>
      <c r="AB254" s="22">
        <f>COUNTIF($G$2:G254,G254)</f>
        <v>2</v>
      </c>
      <c r="AC254" s="22" t="str">
        <f t="shared" si="50"/>
        <v>广州区</v>
      </c>
      <c r="AD254" s="22" t="str">
        <f>VLOOKUP(D254,'2-班级信息'!A:AI,35,0)</f>
        <v/>
      </c>
      <c r="AE254" s="22" t="str">
        <f>VLOOKUP(D254,'2-班级信息'!A:AL,12,0)</f>
        <v/>
      </c>
      <c r="AF254" s="22" t="str">
        <f t="shared" si="40"/>
        <v>小学班</v>
      </c>
      <c r="AG254" s="22" t="str">
        <f t="shared" si="51"/>
        <v>小学平时班</v>
      </c>
    </row>
    <row r="255" spans="1:33">
      <c r="A255" s="214" t="s">
        <v>1721</v>
      </c>
      <c r="B255" s="214" t="s">
        <v>4097</v>
      </c>
      <c r="C255" s="214" t="s">
        <v>1721</v>
      </c>
      <c r="D255" s="214" t="s">
        <v>4096</v>
      </c>
      <c r="E255" s="214" t="s">
        <v>11</v>
      </c>
      <c r="F255" s="214" t="s">
        <v>11</v>
      </c>
      <c r="G255" s="214" t="s">
        <v>2439</v>
      </c>
      <c r="H255" s="214" t="s">
        <v>2440</v>
      </c>
      <c r="I255" s="214" t="s">
        <v>16</v>
      </c>
      <c r="J255" s="214" t="s">
        <v>2441</v>
      </c>
      <c r="K255" s="214">
        <v>0</v>
      </c>
      <c r="L255" s="214" t="s">
        <v>4515</v>
      </c>
      <c r="M255" s="216" t="s">
        <v>5376</v>
      </c>
      <c r="N255" s="214" t="s">
        <v>2444</v>
      </c>
      <c r="O255" s="214" t="s">
        <v>2443</v>
      </c>
      <c r="P255" s="214" t="s">
        <v>2441</v>
      </c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 t="str">
        <f t="shared" si="42"/>
        <v>广州区域-游学会员（2016年48800元）_殷聆菲_吴易辰_戴梓煊_杨濠歌_顾珊瑜_王宇翔_韦佳烨</v>
      </c>
      <c r="T255" s="22" t="str">
        <f t="shared" si="43"/>
        <v/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>重复</v>
      </c>
      <c r="AB255" s="22">
        <f>COUNTIF($G$2:G255,G255)</f>
        <v>1</v>
      </c>
      <c r="AC255" s="22" t="str">
        <f t="shared" si="50"/>
        <v>广州区</v>
      </c>
      <c r="AD255" s="22" t="str">
        <f>VLOOKUP(D255,'2-班级信息'!A:AI,35,0)</f>
        <v/>
      </c>
      <c r="AE255" s="22" t="str">
        <f>VLOOKUP(D255,'2-班级信息'!A:AL,12,0)</f>
        <v/>
      </c>
      <c r="AF255" s="22" t="str">
        <f t="shared" si="40"/>
        <v>小学班</v>
      </c>
      <c r="AG255" s="22" t="str">
        <f t="shared" si="51"/>
        <v>小学平时班</v>
      </c>
    </row>
    <row r="256" spans="1:33">
      <c r="A256" s="214" t="s">
        <v>1721</v>
      </c>
      <c r="B256" s="214" t="s">
        <v>452</v>
      </c>
      <c r="C256" s="214" t="s">
        <v>1721</v>
      </c>
      <c r="D256" s="214" t="s">
        <v>4190</v>
      </c>
      <c r="E256" s="214" t="s">
        <v>4155</v>
      </c>
      <c r="F256" s="214" t="s">
        <v>4135</v>
      </c>
      <c r="G256" s="214" t="s">
        <v>2439</v>
      </c>
      <c r="H256" s="214" t="s">
        <v>2440</v>
      </c>
      <c r="I256" s="214" t="s">
        <v>16</v>
      </c>
      <c r="J256" s="214" t="s">
        <v>2441</v>
      </c>
      <c r="K256" s="214">
        <v>0</v>
      </c>
      <c r="L256" s="214" t="s">
        <v>4514</v>
      </c>
      <c r="M256" s="214" t="s">
        <v>11</v>
      </c>
      <c r="N256" s="214" t="s">
        <v>2444</v>
      </c>
      <c r="O256" s="214" t="s">
        <v>2443</v>
      </c>
      <c r="P256" s="214" t="s">
        <v>2441</v>
      </c>
      <c r="Q256" s="22" t="str">
        <f t="shared" si="41"/>
        <v>在读</v>
      </c>
      <c r="R256" s="22" t="str">
        <f>IF(Q256="在读",IF(IFERROR(FIND("一",D256),0)&gt;0,"一对一",VLOOKUP(LEFT(D256,3),班级编码!A:H,8,0)),Q256)</f>
        <v>小初部</v>
      </c>
      <c r="S256" s="22" t="str">
        <f t="shared" si="42"/>
        <v>P02K34G1238</v>
      </c>
      <c r="T256" s="22" t="str">
        <f t="shared" si="43"/>
        <v>赖情佳</v>
      </c>
      <c r="U256" s="22" t="str">
        <f t="shared" si="44"/>
        <v>覃爱怡</v>
      </c>
      <c r="V256" s="22" t="str">
        <f t="shared" si="45"/>
        <v xml:space="preserve">STA MARIA </v>
      </c>
      <c r="W256" s="22" t="str">
        <f t="shared" si="46"/>
        <v>覃爱怡</v>
      </c>
      <c r="X256" s="22" t="str">
        <f t="shared" si="47"/>
        <v xml:space="preserve">STA MARIA </v>
      </c>
      <c r="Y256" s="22">
        <f t="shared" si="48"/>
        <v>3</v>
      </c>
      <c r="Z256" s="22">
        <f t="shared" si="49"/>
        <v>6</v>
      </c>
      <c r="AA256" s="22" t="str">
        <f t="shared" si="39"/>
        <v>重复</v>
      </c>
      <c r="AB256" s="22">
        <f>COUNTIF($G$2:G256,G256)</f>
        <v>2</v>
      </c>
      <c r="AC256" s="22" t="str">
        <f t="shared" si="50"/>
        <v>P02</v>
      </c>
      <c r="AD256" s="22" t="str">
        <f>VLOOKUP(D256,'2-班级信息'!A:AI,35,0)</f>
        <v>周日下午</v>
      </c>
      <c r="AE256" s="22" t="str">
        <f>VLOOKUP(D256,'2-班级信息'!A:AL,12,0)</f>
        <v>3小时</v>
      </c>
      <c r="AF256" s="22" t="str">
        <f t="shared" si="40"/>
        <v>小学班</v>
      </c>
      <c r="AG256" s="22" t="str">
        <f t="shared" si="51"/>
        <v>小学周末白天班</v>
      </c>
    </row>
    <row r="257" spans="1:33">
      <c r="A257" s="214" t="s">
        <v>1721</v>
      </c>
      <c r="B257" s="214" t="s">
        <v>452</v>
      </c>
      <c r="C257" s="214" t="s">
        <v>1721</v>
      </c>
      <c r="D257" s="214" t="s">
        <v>4190</v>
      </c>
      <c r="E257" s="214" t="s">
        <v>4155</v>
      </c>
      <c r="F257" s="214" t="s">
        <v>4135</v>
      </c>
      <c r="G257" s="214" t="s">
        <v>2361</v>
      </c>
      <c r="H257" s="214" t="s">
        <v>2362</v>
      </c>
      <c r="I257" s="214" t="s">
        <v>16</v>
      </c>
      <c r="J257" s="214" t="s">
        <v>2364</v>
      </c>
      <c r="K257" s="214">
        <v>0</v>
      </c>
      <c r="L257" s="214" t="s">
        <v>4516</v>
      </c>
      <c r="M257" s="214" t="s">
        <v>11</v>
      </c>
      <c r="N257" s="214" t="s">
        <v>1804</v>
      </c>
      <c r="O257" s="214" t="s">
        <v>11</v>
      </c>
      <c r="P257" s="214" t="s">
        <v>2364</v>
      </c>
      <c r="Q257" s="22" t="str">
        <f t="shared" si="41"/>
        <v>在读</v>
      </c>
      <c r="R257" s="22" t="str">
        <f>IF(Q257="在读",IF(IFERROR(FIND("一",D257),0)&gt;0,"一对一",VLOOKUP(LEFT(D257,3),班级编码!A:H,8,0)),Q257)</f>
        <v>小初部</v>
      </c>
      <c r="S257" s="22" t="str">
        <f t="shared" si="42"/>
        <v>P02K34G1238</v>
      </c>
      <c r="T257" s="22" t="str">
        <f t="shared" si="43"/>
        <v>赖情佳</v>
      </c>
      <c r="U257" s="22" t="str">
        <f t="shared" si="44"/>
        <v>覃爱怡</v>
      </c>
      <c r="V257" s="22" t="str">
        <f t="shared" si="45"/>
        <v xml:space="preserve">STA MARIA </v>
      </c>
      <c r="W257" s="22" t="str">
        <f t="shared" si="46"/>
        <v>覃爱怡</v>
      </c>
      <c r="X257" s="22" t="str">
        <f t="shared" si="47"/>
        <v xml:space="preserve">STA MARIA </v>
      </c>
      <c r="Y257" s="22">
        <f t="shared" si="48"/>
        <v>3</v>
      </c>
      <c r="Z257" s="22">
        <f t="shared" si="49"/>
        <v>6</v>
      </c>
      <c r="AA257" s="22" t="str">
        <f t="shared" si="39"/>
        <v/>
      </c>
      <c r="AB257" s="22">
        <f>COUNTIF($G$2:G257,G257)</f>
        <v>1</v>
      </c>
      <c r="AC257" s="22" t="str">
        <f t="shared" si="50"/>
        <v>P02</v>
      </c>
      <c r="AD257" s="22" t="str">
        <f>VLOOKUP(D257,'2-班级信息'!A:AI,35,0)</f>
        <v>周日下午</v>
      </c>
      <c r="AE257" s="22" t="str">
        <f>VLOOKUP(D257,'2-班级信息'!A:AL,12,0)</f>
        <v>3小时</v>
      </c>
      <c r="AF257" s="22" t="str">
        <f t="shared" si="40"/>
        <v>小学班</v>
      </c>
      <c r="AG257" s="22" t="str">
        <f t="shared" si="51"/>
        <v>小学周末白天班</v>
      </c>
    </row>
    <row r="258" spans="1:33">
      <c r="A258" s="214" t="s">
        <v>1721</v>
      </c>
      <c r="B258" s="214" t="s">
        <v>1189</v>
      </c>
      <c r="C258" s="214" t="s">
        <v>1721</v>
      </c>
      <c r="D258" s="214" t="s">
        <v>4182</v>
      </c>
      <c r="E258" s="214" t="s">
        <v>4184</v>
      </c>
      <c r="F258" s="214" t="s">
        <v>4183</v>
      </c>
      <c r="G258" s="214" t="s">
        <v>3107</v>
      </c>
      <c r="H258" s="214" t="s">
        <v>3108</v>
      </c>
      <c r="I258" s="214" t="s">
        <v>16</v>
      </c>
      <c r="J258" s="214" t="s">
        <v>3110</v>
      </c>
      <c r="K258" s="214">
        <v>0</v>
      </c>
      <c r="L258" s="214" t="s">
        <v>4517</v>
      </c>
      <c r="M258" s="214" t="s">
        <v>11</v>
      </c>
      <c r="N258" s="214" t="s">
        <v>2043</v>
      </c>
      <c r="O258" s="214" t="s">
        <v>11</v>
      </c>
      <c r="P258" s="214" t="s">
        <v>3110</v>
      </c>
      <c r="Q258" s="22" t="str">
        <f t="shared" si="41"/>
        <v>在读</v>
      </c>
      <c r="R258" s="22" t="str">
        <f>IF(Q258="在读",IF(IFERROR(FIND("一",D258),0)&gt;0,"一对一",VLOOKUP(LEFT(D258,3),班级编码!A:H,8,0)),Q258)</f>
        <v>小初部</v>
      </c>
      <c r="S258" s="22" t="str">
        <f t="shared" si="42"/>
        <v>P02K34G1229</v>
      </c>
      <c r="T258" s="22" t="str">
        <f t="shared" si="43"/>
        <v>萧泽秀</v>
      </c>
      <c r="U258" s="22" t="str">
        <f t="shared" si="44"/>
        <v>黎洁瑜</v>
      </c>
      <c r="V258" s="22" t="str">
        <f t="shared" si="45"/>
        <v>YoYO</v>
      </c>
      <c r="W258" s="22" t="str">
        <f t="shared" si="46"/>
        <v>YoYO</v>
      </c>
      <c r="X258" s="22" t="str">
        <f t="shared" si="47"/>
        <v>黎洁瑜</v>
      </c>
      <c r="Y258" s="22">
        <f t="shared" si="48"/>
        <v>4</v>
      </c>
      <c r="Z258" s="22">
        <f t="shared" si="49"/>
        <v>4</v>
      </c>
      <c r="AA258" s="22" t="str">
        <f t="shared" ref="AA258:AA321" si="52">IF(COUNTIF(G:G,G258)&gt;1,"重复","")</f>
        <v/>
      </c>
      <c r="AB258" s="22">
        <f>COUNTIF($G$2:G258,G258)</f>
        <v>1</v>
      </c>
      <c r="AC258" s="22" t="str">
        <f t="shared" si="50"/>
        <v>P02</v>
      </c>
      <c r="AD258" s="22" t="str">
        <f>VLOOKUP(D258,'2-班级信息'!A:AI,35,0)</f>
        <v>周三下午</v>
      </c>
      <c r="AE258" s="22" t="str">
        <f>VLOOKUP(D258,'2-班级信息'!A:AL,12,0)</f>
        <v>3小时</v>
      </c>
      <c r="AF258" s="22" t="str">
        <f t="shared" ref="AF258:AF321" si="53">IF(R258="一对一","一对一",VLOOKUP(I258,AH:AI,2,0))</f>
        <v>小学班</v>
      </c>
      <c r="AG258" s="22" t="str">
        <f t="shared" si="51"/>
        <v>小学平时3小时班</v>
      </c>
    </row>
    <row r="259" spans="1:33">
      <c r="A259" s="214" t="s">
        <v>1721</v>
      </c>
      <c r="B259" s="214" t="s">
        <v>1189</v>
      </c>
      <c r="C259" s="214" t="s">
        <v>1721</v>
      </c>
      <c r="D259" s="214" t="s">
        <v>4182</v>
      </c>
      <c r="E259" s="214" t="s">
        <v>4184</v>
      </c>
      <c r="F259" s="214" t="s">
        <v>4183</v>
      </c>
      <c r="G259" s="214" t="s">
        <v>3521</v>
      </c>
      <c r="H259" s="214" t="s">
        <v>3522</v>
      </c>
      <c r="I259" s="214" t="s">
        <v>16</v>
      </c>
      <c r="J259" s="214" t="s">
        <v>3524</v>
      </c>
      <c r="K259" s="214">
        <v>0</v>
      </c>
      <c r="L259" s="214" t="s">
        <v>4518</v>
      </c>
      <c r="M259" s="214" t="s">
        <v>11</v>
      </c>
      <c r="N259" s="214" t="s">
        <v>1726</v>
      </c>
      <c r="O259" s="214" t="s">
        <v>11</v>
      </c>
      <c r="P259" s="214" t="s">
        <v>3524</v>
      </c>
      <c r="Q259" s="22" t="str">
        <f t="shared" ref="Q259:Q322" si="54">IF(D259="停读","停读",IF(D259="未进班","未进班",IF(AND(M259="",G259&lt;&gt;""),"在读"," ")))</f>
        <v>在读</v>
      </c>
      <c r="R259" s="22" t="str">
        <f>IF(Q259="在读",IF(IFERROR(FIND("一",D259),0)&gt;0,"一对一",VLOOKUP(LEFT(D259,3),班级编码!A:H,8,0)),Q259)</f>
        <v>小初部</v>
      </c>
      <c r="S259" s="22" t="str">
        <f t="shared" ref="S259:S322" si="55">+D259</f>
        <v>P02K34G1229</v>
      </c>
      <c r="T259" s="22" t="str">
        <f t="shared" ref="T259:T322" si="56">IFERROR(LEFT(F259,FIND(",",F259)-1),F259)</f>
        <v>萧泽秀</v>
      </c>
      <c r="U259" s="22" t="str">
        <f t="shared" ref="U259:U322" si="57">IF(Y259=Z259,X259,W259)</f>
        <v>黎洁瑜</v>
      </c>
      <c r="V259" s="22" t="str">
        <f t="shared" ref="V259:V322" si="58">IF(Y259=Z259,W259,X259)</f>
        <v>YoYO</v>
      </c>
      <c r="W259" s="22" t="str">
        <f t="shared" ref="W259:W322" si="59">IFERROR(MID(F259,FIND(",",F259)+1,FIND("@",SUBSTITUTE(F259,",","@",2))-FIND(",",F259)-1),IF(ISERROR(FIND(",",F259)),"",MID(F259,FIND(",",F259)+1,20)))</f>
        <v>YoYO</v>
      </c>
      <c r="X259" s="22" t="str">
        <f t="shared" ref="X259:X322" si="60">IFERROR(MID(F259,FIND("@",SUBSTITUTE(F259,",","@",2))+1,10),"")</f>
        <v>黎洁瑜</v>
      </c>
      <c r="Y259" s="22">
        <f t="shared" ref="Y259:Y322" si="61">LEN(W259)</f>
        <v>4</v>
      </c>
      <c r="Z259" s="22">
        <f t="shared" ref="Z259:Z322" si="62">LENB(W259)</f>
        <v>4</v>
      </c>
      <c r="AA259" s="22" t="str">
        <f t="shared" si="52"/>
        <v/>
      </c>
      <c r="AB259" s="22">
        <f>COUNTIF($G$2:G259,G259)</f>
        <v>1</v>
      </c>
      <c r="AC259" s="22" t="str">
        <f t="shared" ref="AC259:AC322" si="63">IF(IFERROR(FIND("一",D259),0)&gt;0,"一对一",LEFT(D259,3))</f>
        <v>P02</v>
      </c>
      <c r="AD259" s="22" t="str">
        <f>VLOOKUP(D259,'2-班级信息'!A:AI,35,0)</f>
        <v>周三下午</v>
      </c>
      <c r="AE259" s="22" t="str">
        <f>VLOOKUP(D259,'2-班级信息'!A:AL,12,0)</f>
        <v>3小时</v>
      </c>
      <c r="AF259" s="22" t="str">
        <f t="shared" si="53"/>
        <v>小学班</v>
      </c>
      <c r="AG259" s="22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小学平时3小时班</v>
      </c>
    </row>
    <row r="260" spans="1:33">
      <c r="A260" s="214" t="s">
        <v>1721</v>
      </c>
      <c r="B260" s="214" t="s">
        <v>459</v>
      </c>
      <c r="C260" s="214" t="s">
        <v>1721</v>
      </c>
      <c r="D260" s="214" t="s">
        <v>4167</v>
      </c>
      <c r="E260" s="214" t="s">
        <v>4169</v>
      </c>
      <c r="F260" s="214" t="s">
        <v>4168</v>
      </c>
      <c r="G260" s="214" t="s">
        <v>2007</v>
      </c>
      <c r="H260" s="214" t="s">
        <v>2008</v>
      </c>
      <c r="I260" s="214" t="s">
        <v>1686</v>
      </c>
      <c r="J260" s="214" t="s">
        <v>2009</v>
      </c>
      <c r="K260" s="214">
        <v>0</v>
      </c>
      <c r="L260" s="214" t="s">
        <v>4519</v>
      </c>
      <c r="M260" s="214" t="s">
        <v>11</v>
      </c>
      <c r="N260" s="214" t="s">
        <v>1742</v>
      </c>
      <c r="O260" s="214" t="s">
        <v>11</v>
      </c>
      <c r="P260" s="214" t="s">
        <v>2009</v>
      </c>
      <c r="Q260" s="22" t="str">
        <f t="shared" si="54"/>
        <v>在读</v>
      </c>
      <c r="R260" s="22" t="str">
        <f>IF(Q260="在读",IF(IFERROR(FIND("一",D260),0)&gt;0,"一对一",VLOOKUP(LEFT(D260,3),班级编码!A:H,8,0)),Q260)</f>
        <v>幼儿部</v>
      </c>
      <c r="S260" s="22" t="str">
        <f t="shared" si="55"/>
        <v>K05000GXD36</v>
      </c>
      <c r="T260" s="22" t="str">
        <f t="shared" si="56"/>
        <v>萧泽秀</v>
      </c>
      <c r="U260" s="22" t="str">
        <f t="shared" si="57"/>
        <v/>
      </c>
      <c r="V260" s="22" t="str">
        <f t="shared" si="58"/>
        <v>Marry</v>
      </c>
      <c r="W260" s="22" t="str">
        <f t="shared" si="59"/>
        <v>Marry</v>
      </c>
      <c r="X260" s="22" t="str">
        <f t="shared" si="60"/>
        <v/>
      </c>
      <c r="Y260" s="22">
        <f t="shared" si="61"/>
        <v>5</v>
      </c>
      <c r="Z260" s="22">
        <f t="shared" si="62"/>
        <v>5</v>
      </c>
      <c r="AA260" s="22" t="str">
        <f t="shared" si="52"/>
        <v/>
      </c>
      <c r="AB260" s="22">
        <f>COUNTIF($G$2:G260,G260)</f>
        <v>1</v>
      </c>
      <c r="AC260" s="22" t="str">
        <f t="shared" si="63"/>
        <v>K05</v>
      </c>
      <c r="AD260" s="22" t="str">
        <f>VLOOKUP(D260,'2-班级信息'!A:AI,35,0)</f>
        <v>周四晚上</v>
      </c>
      <c r="AE260" s="22" t="str">
        <f>VLOOKUP(D260,'2-班级信息'!A:AL,12,0)</f>
        <v>1.5小时</v>
      </c>
      <c r="AF260" s="22" t="str">
        <f t="shared" si="53"/>
        <v>幼儿班</v>
      </c>
      <c r="AG260" s="22" t="str">
        <f t="shared" si="64"/>
        <v>幼儿班</v>
      </c>
    </row>
    <row r="261" spans="1:33">
      <c r="A261" s="214" t="s">
        <v>1721</v>
      </c>
      <c r="B261" s="214" t="s">
        <v>1189</v>
      </c>
      <c r="C261" s="214" t="s">
        <v>1721</v>
      </c>
      <c r="D261" s="214" t="s">
        <v>4197</v>
      </c>
      <c r="E261" s="214" t="s">
        <v>4184</v>
      </c>
      <c r="F261" s="214" t="s">
        <v>4198</v>
      </c>
      <c r="G261" s="214" t="s">
        <v>3474</v>
      </c>
      <c r="H261" s="214" t="s">
        <v>3475</v>
      </c>
      <c r="I261" s="214" t="s">
        <v>16</v>
      </c>
      <c r="J261" s="214" t="s">
        <v>3477</v>
      </c>
      <c r="K261" s="214">
        <v>0</v>
      </c>
      <c r="L261" s="214" t="s">
        <v>4520</v>
      </c>
      <c r="M261" s="214" t="s">
        <v>11</v>
      </c>
      <c r="N261" s="214" t="s">
        <v>1726</v>
      </c>
      <c r="O261" s="214" t="s">
        <v>3479</v>
      </c>
      <c r="P261" s="214" t="s">
        <v>3477</v>
      </c>
      <c r="Q261" s="22" t="str">
        <f t="shared" si="54"/>
        <v>在读</v>
      </c>
      <c r="R261" s="22" t="str">
        <f>IF(Q261="在读",IF(IFERROR(FIND("一",D261),0)&gt;0,"一对一",VLOOKUP(LEFT(D261,3),班级编码!A:H,8,0)),Q261)</f>
        <v>小初部</v>
      </c>
      <c r="S261" s="22" t="str">
        <f t="shared" si="55"/>
        <v>P03F01G1231</v>
      </c>
      <c r="T261" s="22" t="str">
        <f t="shared" si="56"/>
        <v>黎洁瑜</v>
      </c>
      <c r="U261" s="22" t="str">
        <f t="shared" si="57"/>
        <v>萧泽秀</v>
      </c>
      <c r="V261" s="22" t="str">
        <f t="shared" si="58"/>
        <v>YoYO</v>
      </c>
      <c r="W261" s="22" t="str">
        <f t="shared" si="59"/>
        <v>萧泽秀</v>
      </c>
      <c r="X261" s="22" t="str">
        <f t="shared" si="60"/>
        <v>YoYO</v>
      </c>
      <c r="Y261" s="22">
        <f t="shared" si="61"/>
        <v>3</v>
      </c>
      <c r="Z261" s="22">
        <f t="shared" si="62"/>
        <v>6</v>
      </c>
      <c r="AA261" s="22" t="str">
        <f t="shared" si="52"/>
        <v/>
      </c>
      <c r="AB261" s="22">
        <f>COUNTIF($G$2:G261,G261)</f>
        <v>1</v>
      </c>
      <c r="AC261" s="22" t="str">
        <f t="shared" si="63"/>
        <v>P03</v>
      </c>
      <c r="AD261" s="22" t="str">
        <f>VLOOKUP(D261,'2-班级信息'!A:AI,35,0)</f>
        <v>周三下午</v>
      </c>
      <c r="AE261" s="22" t="str">
        <f>VLOOKUP(D261,'2-班级信息'!A:AL,12,0)</f>
        <v>3小时</v>
      </c>
      <c r="AF261" s="22" t="str">
        <f t="shared" si="53"/>
        <v>小学班</v>
      </c>
      <c r="AG261" s="22" t="str">
        <f t="shared" si="64"/>
        <v>小学平时3小时班</v>
      </c>
    </row>
    <row r="262" spans="1:33">
      <c r="A262" s="214" t="s">
        <v>1721</v>
      </c>
      <c r="B262" s="214" t="s">
        <v>1189</v>
      </c>
      <c r="C262" s="214" t="s">
        <v>1721</v>
      </c>
      <c r="D262" s="214" t="s">
        <v>4182</v>
      </c>
      <c r="E262" s="214" t="s">
        <v>4184</v>
      </c>
      <c r="F262" s="214" t="s">
        <v>4183</v>
      </c>
      <c r="G262" s="214" t="s">
        <v>2304</v>
      </c>
      <c r="H262" s="214" t="s">
        <v>2305</v>
      </c>
      <c r="I262" s="214" t="s">
        <v>16</v>
      </c>
      <c r="J262" s="214" t="s">
        <v>2306</v>
      </c>
      <c r="K262" s="214">
        <v>0</v>
      </c>
      <c r="L262" s="214" t="s">
        <v>4521</v>
      </c>
      <c r="M262" s="214" t="s">
        <v>11</v>
      </c>
      <c r="N262" s="214" t="s">
        <v>1726</v>
      </c>
      <c r="O262" s="214" t="s">
        <v>11</v>
      </c>
      <c r="P262" s="214" t="s">
        <v>2309</v>
      </c>
      <c r="Q262" s="22" t="str">
        <f t="shared" si="54"/>
        <v>在读</v>
      </c>
      <c r="R262" s="22" t="str">
        <f>IF(Q262="在读",IF(IFERROR(FIND("一",D262),0)&gt;0,"一对一",VLOOKUP(LEFT(D262,3),班级编码!A:H,8,0)),Q262)</f>
        <v>小初部</v>
      </c>
      <c r="S262" s="22" t="str">
        <f t="shared" si="55"/>
        <v>P02K34G1229</v>
      </c>
      <c r="T262" s="22" t="str">
        <f t="shared" si="56"/>
        <v>萧泽秀</v>
      </c>
      <c r="U262" s="22" t="str">
        <f t="shared" si="57"/>
        <v>黎洁瑜</v>
      </c>
      <c r="V262" s="22" t="str">
        <f t="shared" si="58"/>
        <v>YoYO</v>
      </c>
      <c r="W262" s="22" t="str">
        <f t="shared" si="59"/>
        <v>YoYO</v>
      </c>
      <c r="X262" s="22" t="str">
        <f t="shared" si="60"/>
        <v>黎洁瑜</v>
      </c>
      <c r="Y262" s="22">
        <f t="shared" si="61"/>
        <v>4</v>
      </c>
      <c r="Z262" s="22">
        <f t="shared" si="62"/>
        <v>4</v>
      </c>
      <c r="AA262" s="22" t="str">
        <f t="shared" si="52"/>
        <v/>
      </c>
      <c r="AB262" s="22">
        <f>COUNTIF($G$2:G262,G262)</f>
        <v>1</v>
      </c>
      <c r="AC262" s="22" t="str">
        <f t="shared" si="63"/>
        <v>P02</v>
      </c>
      <c r="AD262" s="22" t="str">
        <f>VLOOKUP(D262,'2-班级信息'!A:AI,35,0)</f>
        <v>周三下午</v>
      </c>
      <c r="AE262" s="22" t="str">
        <f>VLOOKUP(D262,'2-班级信息'!A:AL,12,0)</f>
        <v>3小时</v>
      </c>
      <c r="AF262" s="22" t="str">
        <f t="shared" si="53"/>
        <v>小学班</v>
      </c>
      <c r="AG262" s="22" t="str">
        <f t="shared" si="64"/>
        <v>小学平时3小时班</v>
      </c>
    </row>
    <row r="263" spans="1:33">
      <c r="A263" s="214" t="s">
        <v>1721</v>
      </c>
      <c r="B263" s="214" t="s">
        <v>452</v>
      </c>
      <c r="C263" s="214" t="s">
        <v>1721</v>
      </c>
      <c r="D263" s="214" t="s">
        <v>4164</v>
      </c>
      <c r="E263" s="214" t="s">
        <v>4132</v>
      </c>
      <c r="F263" s="214" t="s">
        <v>4165</v>
      </c>
      <c r="G263" s="214" t="s">
        <v>3591</v>
      </c>
      <c r="H263" s="214" t="s">
        <v>3592</v>
      </c>
      <c r="I263" s="214" t="s">
        <v>10</v>
      </c>
      <c r="J263" s="214" t="s">
        <v>3594</v>
      </c>
      <c r="K263" s="214">
        <v>0</v>
      </c>
      <c r="L263" s="214" t="s">
        <v>4522</v>
      </c>
      <c r="M263" s="214" t="s">
        <v>11</v>
      </c>
      <c r="N263" s="214" t="s">
        <v>1726</v>
      </c>
      <c r="O263" s="214" t="s">
        <v>11</v>
      </c>
      <c r="P263" s="214" t="s">
        <v>3594</v>
      </c>
      <c r="Q263" s="22" t="str">
        <f t="shared" si="54"/>
        <v>在读</v>
      </c>
      <c r="R263" s="22" t="str">
        <f>IF(Q263="在读",IF(IFERROR(FIND("一",D263),0)&gt;0,"一对一",VLOOKUP(LEFT(D263,3),班级编码!A:H,8,0)),Q263)</f>
        <v>小初部</v>
      </c>
      <c r="S263" s="22" t="str">
        <f t="shared" si="55"/>
        <v>P03K56G1228</v>
      </c>
      <c r="T263" s="22" t="str">
        <f t="shared" si="56"/>
        <v>覃爱怡</v>
      </c>
      <c r="U263" s="22" t="str">
        <f t="shared" si="57"/>
        <v>易青梅</v>
      </c>
      <c r="V263" s="22" t="str">
        <f t="shared" si="58"/>
        <v>STA MARIA ANTONIO III BILLONES</v>
      </c>
      <c r="W263" s="22" t="str">
        <f t="shared" si="59"/>
        <v>STA MARIA ANTONIO III BILLONES</v>
      </c>
      <c r="X263" s="22" t="str">
        <f t="shared" si="60"/>
        <v>易青梅</v>
      </c>
      <c r="Y263" s="22">
        <f t="shared" si="61"/>
        <v>30</v>
      </c>
      <c r="Z263" s="22">
        <f t="shared" si="62"/>
        <v>30</v>
      </c>
      <c r="AA263" s="22" t="str">
        <f t="shared" si="52"/>
        <v/>
      </c>
      <c r="AB263" s="22">
        <f>COUNTIF($G$2:G263,G263)</f>
        <v>1</v>
      </c>
      <c r="AC263" s="22" t="str">
        <f t="shared" si="63"/>
        <v>P03</v>
      </c>
      <c r="AD263" s="22" t="str">
        <f>VLOOKUP(D263,'2-班级信息'!A:AI,35,0)</f>
        <v>周六上午</v>
      </c>
      <c r="AE263" s="22" t="str">
        <f>VLOOKUP(D263,'2-班级信息'!A:AL,12,0)</f>
        <v>3小时</v>
      </c>
      <c r="AF263" s="22" t="str">
        <f t="shared" si="53"/>
        <v>小学班</v>
      </c>
      <c r="AG263" s="22" t="str">
        <f t="shared" si="64"/>
        <v>小学周末白天班</v>
      </c>
    </row>
    <row r="264" spans="1:33">
      <c r="A264" s="214" t="s">
        <v>1721</v>
      </c>
      <c r="B264" s="214" t="s">
        <v>459</v>
      </c>
      <c r="C264" s="214" t="s">
        <v>1721</v>
      </c>
      <c r="D264" s="214" t="s">
        <v>4086</v>
      </c>
      <c r="E264" s="214" t="s">
        <v>4089</v>
      </c>
      <c r="F264" s="214" t="s">
        <v>4087</v>
      </c>
      <c r="G264" s="214" t="s">
        <v>1748</v>
      </c>
      <c r="H264" s="214" t="s">
        <v>1749</v>
      </c>
      <c r="I264" s="214" t="s">
        <v>1669</v>
      </c>
      <c r="J264" s="214" t="s">
        <v>1752</v>
      </c>
      <c r="K264" s="214">
        <v>0</v>
      </c>
      <c r="L264" s="214" t="s">
        <v>4523</v>
      </c>
      <c r="M264" s="214" t="s">
        <v>11</v>
      </c>
      <c r="N264" s="214" t="s">
        <v>1755</v>
      </c>
      <c r="O264" s="214" t="s">
        <v>1754</v>
      </c>
      <c r="P264" s="214" t="s">
        <v>1752</v>
      </c>
      <c r="Q264" s="22" t="str">
        <f t="shared" si="54"/>
        <v>在读</v>
      </c>
      <c r="R264" s="22" t="str">
        <f>IF(Q264="在读",IF(IFERROR(FIND("一",D264),0)&gt;0,"一对一",VLOOKUP(LEFT(D264,3),班级编码!A:H,8,0)),Q264)</f>
        <v>幼儿部</v>
      </c>
      <c r="S264" s="22" t="str">
        <f t="shared" si="55"/>
        <v>K03000GXZ23</v>
      </c>
      <c r="T264" s="22" t="str">
        <f t="shared" si="56"/>
        <v>陈敏华</v>
      </c>
      <c r="U264" s="22" t="str">
        <f t="shared" si="57"/>
        <v/>
      </c>
      <c r="V264" s="22" t="str">
        <f t="shared" si="58"/>
        <v>STA MARIA ANTONIO II</v>
      </c>
      <c r="W264" s="22" t="str">
        <f t="shared" si="59"/>
        <v>STA MARIA ANTONIO II</v>
      </c>
      <c r="X264" s="22" t="str">
        <f t="shared" si="60"/>
        <v/>
      </c>
      <c r="Y264" s="22">
        <f t="shared" si="61"/>
        <v>20</v>
      </c>
      <c r="Z264" s="22">
        <f t="shared" si="62"/>
        <v>20</v>
      </c>
      <c r="AA264" s="22" t="str">
        <f t="shared" si="52"/>
        <v/>
      </c>
      <c r="AB264" s="22">
        <f>COUNTIF($G$2:G264,G264)</f>
        <v>1</v>
      </c>
      <c r="AC264" s="22" t="str">
        <f t="shared" si="63"/>
        <v>K03</v>
      </c>
      <c r="AD264" s="22" t="str">
        <f>VLOOKUP(D264,'2-班级信息'!A:AI,35,0)</f>
        <v>周五下午</v>
      </c>
      <c r="AE264" s="22" t="str">
        <f>VLOOKUP(D264,'2-班级信息'!A:AL,12,0)</f>
        <v>1.5小时</v>
      </c>
      <c r="AF264" s="22" t="str">
        <f t="shared" si="53"/>
        <v>幼儿班</v>
      </c>
      <c r="AG264" s="22" t="str">
        <f t="shared" si="64"/>
        <v>幼儿班</v>
      </c>
    </row>
    <row r="265" spans="1:33">
      <c r="A265" s="214" t="s">
        <v>1721</v>
      </c>
      <c r="B265" s="214" t="s">
        <v>452</v>
      </c>
      <c r="C265" s="214" t="s">
        <v>1721</v>
      </c>
      <c r="D265" s="214" t="s">
        <v>5349</v>
      </c>
      <c r="E265" s="214" t="s">
        <v>4155</v>
      </c>
      <c r="F265" s="214" t="s">
        <v>5350</v>
      </c>
      <c r="G265" s="214" t="s">
        <v>3539</v>
      </c>
      <c r="H265" s="214" t="s">
        <v>3540</v>
      </c>
      <c r="I265" s="214" t="s">
        <v>14</v>
      </c>
      <c r="J265" s="214" t="s">
        <v>3542</v>
      </c>
      <c r="K265" s="214">
        <v>0</v>
      </c>
      <c r="L265" s="214" t="s">
        <v>4524</v>
      </c>
      <c r="M265" s="214" t="s">
        <v>11</v>
      </c>
      <c r="N265" s="214" t="s">
        <v>1726</v>
      </c>
      <c r="O265" s="214" t="s">
        <v>3542</v>
      </c>
      <c r="P265" s="214" t="s">
        <v>3545</v>
      </c>
      <c r="Q265" s="22" t="str">
        <f t="shared" si="54"/>
        <v>在读</v>
      </c>
      <c r="R265" s="22" t="str">
        <f>IF(Q265="在读",IF(IFERROR(FIND("一",D265),0)&gt;0,"一对一",VLOOKUP(LEFT(D265,3),班级编码!A:H,8,0)),Q265)</f>
        <v>小高部</v>
      </c>
      <c r="S265" s="22" t="str">
        <f t="shared" si="55"/>
        <v>P2BF03G3433</v>
      </c>
      <c r="T265" s="22" t="str">
        <f t="shared" si="56"/>
        <v>黎洁瑜</v>
      </c>
      <c r="U265" s="22" t="str">
        <f t="shared" si="57"/>
        <v>萧泽秀</v>
      </c>
      <c r="V265" s="22" t="str">
        <f t="shared" si="58"/>
        <v>Saleh Abdu</v>
      </c>
      <c r="W265" s="22" t="str">
        <f t="shared" si="59"/>
        <v>萧泽秀</v>
      </c>
      <c r="X265" s="22" t="str">
        <f t="shared" si="60"/>
        <v>Saleh Abdu</v>
      </c>
      <c r="Y265" s="22">
        <f t="shared" si="61"/>
        <v>3</v>
      </c>
      <c r="Z265" s="22">
        <f t="shared" si="62"/>
        <v>6</v>
      </c>
      <c r="AA265" s="22" t="str">
        <f t="shared" si="52"/>
        <v/>
      </c>
      <c r="AB265" s="22">
        <f>COUNTIF($G$2:G265,G265)</f>
        <v>1</v>
      </c>
      <c r="AC265" s="22" t="str">
        <f t="shared" si="63"/>
        <v>P2B</v>
      </c>
      <c r="AD265" s="22" t="str">
        <f>VLOOKUP(D265,'2-班级信息'!A:AI,35,0)</f>
        <v>周日下午</v>
      </c>
      <c r="AE265" s="22" t="str">
        <f>VLOOKUP(D265,'2-班级信息'!A:AL,12,0)</f>
        <v>3小时</v>
      </c>
      <c r="AF265" s="22" t="str">
        <f t="shared" si="53"/>
        <v>小学班</v>
      </c>
      <c r="AG265" s="22" t="str">
        <f t="shared" si="64"/>
        <v>小学周末白天班</v>
      </c>
    </row>
    <row r="266" spans="1:33">
      <c r="A266" s="214" t="s">
        <v>1721</v>
      </c>
      <c r="B266" s="214" t="s">
        <v>4289</v>
      </c>
      <c r="C266" s="214" t="s">
        <v>1721</v>
      </c>
      <c r="D266" s="214" t="s">
        <v>4137</v>
      </c>
      <c r="E266" s="214" t="s">
        <v>4139</v>
      </c>
      <c r="F266" s="214" t="s">
        <v>4138</v>
      </c>
      <c r="G266" s="214" t="s">
        <v>3556</v>
      </c>
      <c r="H266" s="214" t="s">
        <v>3557</v>
      </c>
      <c r="I266" s="214" t="s">
        <v>13</v>
      </c>
      <c r="J266" s="214" t="s">
        <v>3545</v>
      </c>
      <c r="K266" s="214">
        <v>0</v>
      </c>
      <c r="L266" s="214" t="s">
        <v>4525</v>
      </c>
      <c r="M266" s="214" t="s">
        <v>11</v>
      </c>
      <c r="N266" s="214" t="s">
        <v>1726</v>
      </c>
      <c r="O266" s="214" t="s">
        <v>11</v>
      </c>
      <c r="P266" s="214" t="s">
        <v>11</v>
      </c>
      <c r="Q266" s="22" t="str">
        <f t="shared" si="54"/>
        <v>在读</v>
      </c>
      <c r="R266" s="22" t="str">
        <f>IF(Q266="在读",IF(IFERROR(FIND("一",D266),0)&gt;0,"一对一",VLOOKUP(LEFT(D266,3),班级编码!A:H,8,0)),Q266)</f>
        <v>一对一</v>
      </c>
      <c r="S266" s="22" t="str">
        <f t="shared" si="55"/>
        <v>P4A一对三04</v>
      </c>
      <c r="T266" s="22" t="str">
        <f t="shared" si="56"/>
        <v>张佩</v>
      </c>
      <c r="U266" s="22" t="str">
        <f t="shared" si="57"/>
        <v/>
      </c>
      <c r="V266" s="22" t="str">
        <f t="shared" si="58"/>
        <v>STA MARIA ANTONIO II</v>
      </c>
      <c r="W266" s="22" t="str">
        <f t="shared" si="59"/>
        <v>STA MARIA ANTONIO II</v>
      </c>
      <c r="X266" s="22" t="str">
        <f t="shared" si="60"/>
        <v/>
      </c>
      <c r="Y266" s="22">
        <f t="shared" si="61"/>
        <v>20</v>
      </c>
      <c r="Z266" s="22">
        <f t="shared" si="62"/>
        <v>20</v>
      </c>
      <c r="AA266" s="22" t="str">
        <f t="shared" si="52"/>
        <v/>
      </c>
      <c r="AB266" s="22">
        <f>COUNTIF($G$2:G266,G266)</f>
        <v>1</v>
      </c>
      <c r="AC266" s="22" t="str">
        <f t="shared" si="63"/>
        <v>一对一</v>
      </c>
      <c r="AD266" s="22" t="str">
        <f>VLOOKUP(D266,'2-班级信息'!A:AI,35,0)</f>
        <v>一对一</v>
      </c>
      <c r="AE266" s="22" t="str">
        <f>VLOOKUP(D266,'2-班级信息'!A:AL,12,0)</f>
        <v>2小时</v>
      </c>
      <c r="AF266" s="22" t="str">
        <f t="shared" si="53"/>
        <v>一对一</v>
      </c>
      <c r="AG266" s="22" t="str">
        <f t="shared" si="64"/>
        <v>一对一</v>
      </c>
    </row>
    <row r="267" spans="1:33">
      <c r="A267" s="214" t="s">
        <v>1721</v>
      </c>
      <c r="B267" s="214" t="s">
        <v>4289</v>
      </c>
      <c r="C267" s="214" t="s">
        <v>1721</v>
      </c>
      <c r="D267" s="214" t="s">
        <v>4137</v>
      </c>
      <c r="E267" s="214" t="s">
        <v>4139</v>
      </c>
      <c r="F267" s="214" t="s">
        <v>4138</v>
      </c>
      <c r="G267" s="214" t="s">
        <v>1882</v>
      </c>
      <c r="H267" s="214" t="s">
        <v>1883</v>
      </c>
      <c r="I267" s="214" t="s">
        <v>13</v>
      </c>
      <c r="J267" s="214" t="s">
        <v>1885</v>
      </c>
      <c r="K267" s="214">
        <v>0</v>
      </c>
      <c r="L267" s="214" t="s">
        <v>4526</v>
      </c>
      <c r="M267" s="214" t="s">
        <v>11</v>
      </c>
      <c r="N267" s="214" t="s">
        <v>1726</v>
      </c>
      <c r="O267" s="214" t="s">
        <v>11</v>
      </c>
      <c r="P267" s="214" t="s">
        <v>1885</v>
      </c>
      <c r="Q267" s="22" t="str">
        <f t="shared" si="54"/>
        <v>在读</v>
      </c>
      <c r="R267" s="22" t="str">
        <f>IF(Q267="在读",IF(IFERROR(FIND("一",D267),0)&gt;0,"一对一",VLOOKUP(LEFT(D267,3),班级编码!A:H,8,0)),Q267)</f>
        <v>一对一</v>
      </c>
      <c r="S267" s="22" t="str">
        <f t="shared" si="55"/>
        <v>P4A一对三04</v>
      </c>
      <c r="T267" s="22" t="str">
        <f t="shared" si="56"/>
        <v>张佩</v>
      </c>
      <c r="U267" s="22" t="str">
        <f t="shared" si="57"/>
        <v/>
      </c>
      <c r="V267" s="22" t="str">
        <f t="shared" si="58"/>
        <v>STA MARIA ANTONIO II</v>
      </c>
      <c r="W267" s="22" t="str">
        <f t="shared" si="59"/>
        <v>STA MARIA ANTONIO II</v>
      </c>
      <c r="X267" s="22" t="str">
        <f t="shared" si="60"/>
        <v/>
      </c>
      <c r="Y267" s="22">
        <f t="shared" si="61"/>
        <v>20</v>
      </c>
      <c r="Z267" s="22">
        <f t="shared" si="62"/>
        <v>20</v>
      </c>
      <c r="AA267" s="22" t="str">
        <f t="shared" si="52"/>
        <v/>
      </c>
      <c r="AB267" s="22">
        <f>COUNTIF($G$2:G267,G267)</f>
        <v>1</v>
      </c>
      <c r="AC267" s="22" t="str">
        <f t="shared" si="63"/>
        <v>一对一</v>
      </c>
      <c r="AD267" s="22" t="str">
        <f>VLOOKUP(D267,'2-班级信息'!A:AI,35,0)</f>
        <v>一对一</v>
      </c>
      <c r="AE267" s="22" t="str">
        <f>VLOOKUP(D267,'2-班级信息'!A:AL,12,0)</f>
        <v>2小时</v>
      </c>
      <c r="AF267" s="22" t="str">
        <f t="shared" si="53"/>
        <v>一对一</v>
      </c>
      <c r="AG267" s="22" t="str">
        <f t="shared" si="64"/>
        <v>一对一</v>
      </c>
    </row>
    <row r="268" spans="1:33">
      <c r="A268" s="214" t="s">
        <v>1721</v>
      </c>
      <c r="B268" s="214" t="s">
        <v>459</v>
      </c>
      <c r="C268" s="214" t="s">
        <v>1721</v>
      </c>
      <c r="D268" s="214" t="s">
        <v>4167</v>
      </c>
      <c r="E268" s="214" t="s">
        <v>4169</v>
      </c>
      <c r="F268" s="214" t="s">
        <v>4168</v>
      </c>
      <c r="G268" s="214" t="s">
        <v>2776</v>
      </c>
      <c r="H268" s="214" t="s">
        <v>2777</v>
      </c>
      <c r="I268" s="214" t="s">
        <v>1686</v>
      </c>
      <c r="J268" s="214" t="s">
        <v>2778</v>
      </c>
      <c r="K268" s="214">
        <v>0</v>
      </c>
      <c r="L268" s="214" t="s">
        <v>4527</v>
      </c>
      <c r="M268" s="214" t="s">
        <v>11</v>
      </c>
      <c r="N268" s="214" t="s">
        <v>2780</v>
      </c>
      <c r="O268" s="214" t="s">
        <v>11</v>
      </c>
      <c r="P268" s="214" t="s">
        <v>2778</v>
      </c>
      <c r="Q268" s="22" t="str">
        <f t="shared" si="54"/>
        <v>在读</v>
      </c>
      <c r="R268" s="22" t="str">
        <f>IF(Q268="在读",IF(IFERROR(FIND("一",D268),0)&gt;0,"一对一",VLOOKUP(LEFT(D268,3),班级编码!A:H,8,0)),Q268)</f>
        <v>幼儿部</v>
      </c>
      <c r="S268" s="22" t="str">
        <f t="shared" si="55"/>
        <v>K05000GXD36</v>
      </c>
      <c r="T268" s="22" t="str">
        <f t="shared" si="56"/>
        <v>萧泽秀</v>
      </c>
      <c r="U268" s="22" t="str">
        <f t="shared" si="57"/>
        <v/>
      </c>
      <c r="V268" s="22" t="str">
        <f t="shared" si="58"/>
        <v>Marry</v>
      </c>
      <c r="W268" s="22" t="str">
        <f t="shared" si="59"/>
        <v>Marry</v>
      </c>
      <c r="X268" s="22" t="str">
        <f t="shared" si="60"/>
        <v/>
      </c>
      <c r="Y268" s="22">
        <f t="shared" si="61"/>
        <v>5</v>
      </c>
      <c r="Z268" s="22">
        <f t="shared" si="62"/>
        <v>5</v>
      </c>
      <c r="AA268" s="22" t="str">
        <f t="shared" si="52"/>
        <v/>
      </c>
      <c r="AB268" s="22">
        <f>COUNTIF($G$2:G268,G268)</f>
        <v>1</v>
      </c>
      <c r="AC268" s="22" t="str">
        <f t="shared" si="63"/>
        <v>K05</v>
      </c>
      <c r="AD268" s="22" t="str">
        <f>VLOOKUP(D268,'2-班级信息'!A:AI,35,0)</f>
        <v>周四晚上</v>
      </c>
      <c r="AE268" s="22" t="str">
        <f>VLOOKUP(D268,'2-班级信息'!A:AL,12,0)</f>
        <v>1.5小时</v>
      </c>
      <c r="AF268" s="22" t="str">
        <f t="shared" si="53"/>
        <v>幼儿班</v>
      </c>
      <c r="AG268" s="22" t="str">
        <f t="shared" si="64"/>
        <v>幼儿班</v>
      </c>
    </row>
    <row r="269" spans="1:33">
      <c r="A269" s="214" t="s">
        <v>1721</v>
      </c>
      <c r="B269" s="214" t="s">
        <v>459</v>
      </c>
      <c r="C269" s="214" t="s">
        <v>1721</v>
      </c>
      <c r="D269" s="214" t="s">
        <v>4167</v>
      </c>
      <c r="E269" s="214" t="s">
        <v>4169</v>
      </c>
      <c r="F269" s="214" t="s">
        <v>4168</v>
      </c>
      <c r="G269" s="214" t="s">
        <v>2786</v>
      </c>
      <c r="H269" s="214" t="s">
        <v>2787</v>
      </c>
      <c r="I269" s="214" t="s">
        <v>1686</v>
      </c>
      <c r="J269" s="214" t="s">
        <v>2789</v>
      </c>
      <c r="K269" s="214">
        <v>0</v>
      </c>
      <c r="L269" s="214" t="s">
        <v>4528</v>
      </c>
      <c r="M269" s="214" t="s">
        <v>11</v>
      </c>
      <c r="N269" s="214" t="s">
        <v>2792</v>
      </c>
      <c r="O269" s="214" t="s">
        <v>11</v>
      </c>
      <c r="P269" s="214" t="s">
        <v>2789</v>
      </c>
      <c r="Q269" s="22" t="str">
        <f t="shared" si="54"/>
        <v>在读</v>
      </c>
      <c r="R269" s="22" t="str">
        <f>IF(Q269="在读",IF(IFERROR(FIND("一",D269),0)&gt;0,"一对一",VLOOKUP(LEFT(D269,3),班级编码!A:H,8,0)),Q269)</f>
        <v>幼儿部</v>
      </c>
      <c r="S269" s="22" t="str">
        <f t="shared" si="55"/>
        <v>K05000GXD36</v>
      </c>
      <c r="T269" s="22" t="str">
        <f t="shared" si="56"/>
        <v>萧泽秀</v>
      </c>
      <c r="U269" s="22" t="str">
        <f t="shared" si="57"/>
        <v/>
      </c>
      <c r="V269" s="22" t="str">
        <f t="shared" si="58"/>
        <v>Marry</v>
      </c>
      <c r="W269" s="22" t="str">
        <f t="shared" si="59"/>
        <v>Marry</v>
      </c>
      <c r="X269" s="22" t="str">
        <f t="shared" si="60"/>
        <v/>
      </c>
      <c r="Y269" s="22">
        <f t="shared" si="61"/>
        <v>5</v>
      </c>
      <c r="Z269" s="22">
        <f t="shared" si="62"/>
        <v>5</v>
      </c>
      <c r="AA269" s="22" t="str">
        <f t="shared" si="52"/>
        <v/>
      </c>
      <c r="AB269" s="22">
        <f>COUNTIF($G$2:G269,G269)</f>
        <v>1</v>
      </c>
      <c r="AC269" s="22" t="str">
        <f t="shared" si="63"/>
        <v>K05</v>
      </c>
      <c r="AD269" s="22" t="str">
        <f>VLOOKUP(D269,'2-班级信息'!A:AI,35,0)</f>
        <v>周四晚上</v>
      </c>
      <c r="AE269" s="22" t="str">
        <f>VLOOKUP(D269,'2-班级信息'!A:AL,12,0)</f>
        <v>1.5小时</v>
      </c>
      <c r="AF269" s="22" t="str">
        <f t="shared" si="53"/>
        <v>幼儿班</v>
      </c>
      <c r="AG269" s="22" t="str">
        <f t="shared" si="64"/>
        <v>幼儿班</v>
      </c>
    </row>
    <row r="270" spans="1:33">
      <c r="A270" s="214" t="s">
        <v>1721</v>
      </c>
      <c r="B270" s="214" t="s">
        <v>1189</v>
      </c>
      <c r="C270" s="214" t="s">
        <v>1721</v>
      </c>
      <c r="D270" s="214" t="s">
        <v>4182</v>
      </c>
      <c r="E270" s="214" t="s">
        <v>4184</v>
      </c>
      <c r="F270" s="214" t="s">
        <v>4183</v>
      </c>
      <c r="G270" s="214" t="s">
        <v>3047</v>
      </c>
      <c r="H270" s="214" t="s">
        <v>3048</v>
      </c>
      <c r="I270" s="214" t="s">
        <v>10</v>
      </c>
      <c r="J270" s="214" t="s">
        <v>3049</v>
      </c>
      <c r="K270" s="214">
        <v>0</v>
      </c>
      <c r="L270" s="214" t="s">
        <v>4529</v>
      </c>
      <c r="M270" s="214" t="s">
        <v>11</v>
      </c>
      <c r="N270" s="214" t="s">
        <v>1726</v>
      </c>
      <c r="O270" s="214" t="s">
        <v>11</v>
      </c>
      <c r="P270" s="214" t="s">
        <v>3049</v>
      </c>
      <c r="Q270" s="22" t="str">
        <f t="shared" si="54"/>
        <v>在读</v>
      </c>
      <c r="R270" s="22" t="str">
        <f>IF(Q270="在读",IF(IFERROR(FIND("一",D270),0)&gt;0,"一对一",VLOOKUP(LEFT(D270,3),班级编码!A:H,8,0)),Q270)</f>
        <v>小初部</v>
      </c>
      <c r="S270" s="22" t="str">
        <f t="shared" si="55"/>
        <v>P02K34G1229</v>
      </c>
      <c r="T270" s="22" t="str">
        <f t="shared" si="56"/>
        <v>萧泽秀</v>
      </c>
      <c r="U270" s="22" t="str">
        <f t="shared" si="57"/>
        <v>黎洁瑜</v>
      </c>
      <c r="V270" s="22" t="str">
        <f t="shared" si="58"/>
        <v>YoYO</v>
      </c>
      <c r="W270" s="22" t="str">
        <f t="shared" si="59"/>
        <v>YoYO</v>
      </c>
      <c r="X270" s="22" t="str">
        <f t="shared" si="60"/>
        <v>黎洁瑜</v>
      </c>
      <c r="Y270" s="22">
        <f t="shared" si="61"/>
        <v>4</v>
      </c>
      <c r="Z270" s="22">
        <f t="shared" si="62"/>
        <v>4</v>
      </c>
      <c r="AA270" s="22" t="str">
        <f t="shared" si="52"/>
        <v/>
      </c>
      <c r="AB270" s="22">
        <f>COUNTIF($G$2:G270,G270)</f>
        <v>1</v>
      </c>
      <c r="AC270" s="22" t="str">
        <f t="shared" si="63"/>
        <v>P02</v>
      </c>
      <c r="AD270" s="22" t="str">
        <f>VLOOKUP(D270,'2-班级信息'!A:AI,35,0)</f>
        <v>周三下午</v>
      </c>
      <c r="AE270" s="22" t="str">
        <f>VLOOKUP(D270,'2-班级信息'!A:AL,12,0)</f>
        <v>3小时</v>
      </c>
      <c r="AF270" s="22" t="str">
        <f t="shared" si="53"/>
        <v>小学班</v>
      </c>
      <c r="AG270" s="22" t="str">
        <f t="shared" si="64"/>
        <v>小学平时3小时班</v>
      </c>
    </row>
    <row r="271" spans="1:33">
      <c r="A271" s="214" t="s">
        <v>1721</v>
      </c>
      <c r="B271" s="214" t="s">
        <v>464</v>
      </c>
      <c r="C271" s="214" t="s">
        <v>1721</v>
      </c>
      <c r="D271" s="214" t="s">
        <v>4122</v>
      </c>
      <c r="E271" s="214" t="s">
        <v>4125</v>
      </c>
      <c r="F271" s="214" t="s">
        <v>4123</v>
      </c>
      <c r="G271" s="214" t="s">
        <v>2062</v>
      </c>
      <c r="H271" s="214" t="s">
        <v>2063</v>
      </c>
      <c r="I271" s="214" t="s">
        <v>1669</v>
      </c>
      <c r="J271" s="214" t="s">
        <v>2065</v>
      </c>
      <c r="K271" s="214">
        <v>0</v>
      </c>
      <c r="L271" s="214" t="s">
        <v>4530</v>
      </c>
      <c r="M271" s="214" t="s">
        <v>11</v>
      </c>
      <c r="N271" s="214" t="s">
        <v>2069</v>
      </c>
      <c r="O271" s="214" t="s">
        <v>2067</v>
      </c>
      <c r="P271" s="214" t="s">
        <v>2065</v>
      </c>
      <c r="Q271" s="22" t="str">
        <f t="shared" si="54"/>
        <v>在读</v>
      </c>
      <c r="R271" s="22" t="str">
        <f>IF(Q271="在读",IF(IFERROR(FIND("一",D271),0)&gt;0,"一对一",VLOOKUP(LEFT(D271,3),班级编码!A:H,8,0)),Q271)</f>
        <v>幼儿部</v>
      </c>
      <c r="S271" s="22" t="str">
        <f t="shared" si="55"/>
        <v>K03ADPGZD32</v>
      </c>
      <c r="T271" s="22" t="str">
        <f t="shared" si="56"/>
        <v>萧泽秀</v>
      </c>
      <c r="U271" s="22" t="str">
        <f t="shared" si="57"/>
        <v/>
      </c>
      <c r="V271" s="22" t="str">
        <f t="shared" si="58"/>
        <v>STA MARIA ANTONIO II</v>
      </c>
      <c r="W271" s="22" t="str">
        <f t="shared" si="59"/>
        <v>STA MARIA ANTONIO II</v>
      </c>
      <c r="X271" s="22" t="str">
        <f t="shared" si="60"/>
        <v/>
      </c>
      <c r="Y271" s="22">
        <f t="shared" si="61"/>
        <v>20</v>
      </c>
      <c r="Z271" s="22">
        <f t="shared" si="62"/>
        <v>20</v>
      </c>
      <c r="AA271" s="22" t="str">
        <f t="shared" si="52"/>
        <v/>
      </c>
      <c r="AB271" s="22">
        <f>COUNTIF($G$2:G271,G271)</f>
        <v>1</v>
      </c>
      <c r="AC271" s="22" t="str">
        <f t="shared" si="63"/>
        <v>K03</v>
      </c>
      <c r="AD271" s="22" t="str">
        <f>VLOOKUP(D271,'2-班级信息'!A:AI,35,0)</f>
        <v>周六上午</v>
      </c>
      <c r="AE271" s="22" t="str">
        <f>VLOOKUP(D271,'2-班级信息'!A:AL,12,0)</f>
        <v>1.5小时</v>
      </c>
      <c r="AF271" s="22" t="str">
        <f t="shared" si="53"/>
        <v>幼儿班</v>
      </c>
      <c r="AG271" s="22" t="str">
        <f t="shared" si="64"/>
        <v>幼儿班</v>
      </c>
    </row>
    <row r="272" spans="1:33">
      <c r="A272" s="214" t="s">
        <v>1721</v>
      </c>
      <c r="B272" s="214" t="s">
        <v>464</v>
      </c>
      <c r="C272" s="214" t="s">
        <v>1721</v>
      </c>
      <c r="D272" s="214" t="s">
        <v>4122</v>
      </c>
      <c r="E272" s="214" t="s">
        <v>4125</v>
      </c>
      <c r="F272" s="214" t="s">
        <v>4123</v>
      </c>
      <c r="G272" s="214" t="s">
        <v>3747</v>
      </c>
      <c r="H272" s="214" t="s">
        <v>3748</v>
      </c>
      <c r="I272" s="214" t="s">
        <v>1669</v>
      </c>
      <c r="J272" s="214" t="s">
        <v>3750</v>
      </c>
      <c r="K272" s="214">
        <v>0</v>
      </c>
      <c r="L272" s="214" t="s">
        <v>4531</v>
      </c>
      <c r="M272" s="214" t="s">
        <v>11</v>
      </c>
      <c r="N272" s="214" t="s">
        <v>2069</v>
      </c>
      <c r="O272" s="214" t="s">
        <v>3752</v>
      </c>
      <c r="P272" s="214" t="s">
        <v>3750</v>
      </c>
      <c r="Q272" s="22" t="str">
        <f t="shared" si="54"/>
        <v>在读</v>
      </c>
      <c r="R272" s="22" t="str">
        <f>IF(Q272="在读",IF(IFERROR(FIND("一",D272),0)&gt;0,"一对一",VLOOKUP(LEFT(D272,3),班级编码!A:H,8,0)),Q272)</f>
        <v>幼儿部</v>
      </c>
      <c r="S272" s="22" t="str">
        <f t="shared" si="55"/>
        <v>K03ADPGZD32</v>
      </c>
      <c r="T272" s="22" t="str">
        <f t="shared" si="56"/>
        <v>萧泽秀</v>
      </c>
      <c r="U272" s="22" t="str">
        <f t="shared" si="57"/>
        <v/>
      </c>
      <c r="V272" s="22" t="str">
        <f t="shared" si="58"/>
        <v>STA MARIA ANTONIO II</v>
      </c>
      <c r="W272" s="22" t="str">
        <f t="shared" si="59"/>
        <v>STA MARIA ANTONIO II</v>
      </c>
      <c r="X272" s="22" t="str">
        <f t="shared" si="60"/>
        <v/>
      </c>
      <c r="Y272" s="22">
        <f t="shared" si="61"/>
        <v>20</v>
      </c>
      <c r="Z272" s="22">
        <f t="shared" si="62"/>
        <v>20</v>
      </c>
      <c r="AA272" s="22" t="str">
        <f t="shared" si="52"/>
        <v/>
      </c>
      <c r="AB272" s="22">
        <f>COUNTIF($G$2:G272,G272)</f>
        <v>1</v>
      </c>
      <c r="AC272" s="22" t="str">
        <f t="shared" si="63"/>
        <v>K03</v>
      </c>
      <c r="AD272" s="22" t="str">
        <f>VLOOKUP(D272,'2-班级信息'!A:AI,35,0)</f>
        <v>周六上午</v>
      </c>
      <c r="AE272" s="22" t="str">
        <f>VLOOKUP(D272,'2-班级信息'!A:AL,12,0)</f>
        <v>1.5小时</v>
      </c>
      <c r="AF272" s="22" t="str">
        <f t="shared" si="53"/>
        <v>幼儿班</v>
      </c>
      <c r="AG272" s="22" t="str">
        <f t="shared" si="64"/>
        <v>幼儿班</v>
      </c>
    </row>
    <row r="273" spans="1:33">
      <c r="A273" s="214" t="s">
        <v>1721</v>
      </c>
      <c r="B273" s="214" t="s">
        <v>1189</v>
      </c>
      <c r="C273" s="214" t="s">
        <v>1721</v>
      </c>
      <c r="D273" s="214" t="s">
        <v>5351</v>
      </c>
      <c r="E273" s="214" t="s">
        <v>5352</v>
      </c>
      <c r="F273" s="214" t="s">
        <v>4135</v>
      </c>
      <c r="G273" s="214" t="s">
        <v>3117</v>
      </c>
      <c r="H273" s="214" t="s">
        <v>3118</v>
      </c>
      <c r="I273" s="214" t="s">
        <v>16</v>
      </c>
      <c r="J273" s="214" t="s">
        <v>3119</v>
      </c>
      <c r="K273" s="214">
        <v>0</v>
      </c>
      <c r="L273" s="214" t="s">
        <v>4532</v>
      </c>
      <c r="M273" s="214" t="s">
        <v>11</v>
      </c>
      <c r="N273" s="214" t="s">
        <v>1726</v>
      </c>
      <c r="O273" s="214" t="s">
        <v>11</v>
      </c>
      <c r="P273" s="214" t="s">
        <v>3119</v>
      </c>
      <c r="Q273" s="22" t="str">
        <f t="shared" si="54"/>
        <v>在读</v>
      </c>
      <c r="R273" s="22" t="str">
        <f>IF(Q273="在读",IF(IFERROR(FIND("一",D273),0)&gt;0,"一对一",VLOOKUP(LEFT(D273,3),班级编码!A:H,8,0)),Q273)</f>
        <v>小初部</v>
      </c>
      <c r="S273" s="22" t="str">
        <f t="shared" si="55"/>
        <v>P02K34G3439</v>
      </c>
      <c r="T273" s="22" t="str">
        <f t="shared" si="56"/>
        <v>赖情佳</v>
      </c>
      <c r="U273" s="22" t="str">
        <f t="shared" si="57"/>
        <v>覃爱怡</v>
      </c>
      <c r="V273" s="22" t="str">
        <f t="shared" si="58"/>
        <v xml:space="preserve">STA MARIA </v>
      </c>
      <c r="W273" s="22" t="str">
        <f t="shared" si="59"/>
        <v>覃爱怡</v>
      </c>
      <c r="X273" s="22" t="str">
        <f t="shared" si="60"/>
        <v xml:space="preserve">STA MARIA </v>
      </c>
      <c r="Y273" s="22">
        <f t="shared" si="61"/>
        <v>3</v>
      </c>
      <c r="Z273" s="22">
        <f t="shared" si="62"/>
        <v>6</v>
      </c>
      <c r="AA273" s="22" t="str">
        <f t="shared" si="52"/>
        <v/>
      </c>
      <c r="AB273" s="22">
        <f>COUNTIF($G$2:G273,G273)</f>
        <v>1</v>
      </c>
      <c r="AC273" s="22" t="str">
        <f t="shared" si="63"/>
        <v>P02</v>
      </c>
      <c r="AD273" s="22" t="str">
        <f>VLOOKUP(D273,'2-班级信息'!A:AI,35,0)</f>
        <v>周四下午</v>
      </c>
      <c r="AE273" s="22" t="str">
        <f>VLOOKUP(D273,'2-班级信息'!A:AL,12,0)</f>
        <v>3小时</v>
      </c>
      <c r="AF273" s="22" t="str">
        <f t="shared" si="53"/>
        <v>小学班</v>
      </c>
      <c r="AG273" s="22" t="str">
        <f t="shared" si="64"/>
        <v>小学平时3小时班</v>
      </c>
    </row>
    <row r="274" spans="1:33">
      <c r="A274" s="214" t="s">
        <v>1721</v>
      </c>
      <c r="B274" s="214" t="s">
        <v>1189</v>
      </c>
      <c r="C274" s="214" t="s">
        <v>1721</v>
      </c>
      <c r="D274" s="214" t="s">
        <v>5351</v>
      </c>
      <c r="E274" s="214" t="s">
        <v>5352</v>
      </c>
      <c r="F274" s="214" t="s">
        <v>4135</v>
      </c>
      <c r="G274" s="214" t="s">
        <v>3937</v>
      </c>
      <c r="H274" s="214" t="s">
        <v>3938</v>
      </c>
      <c r="I274" s="214" t="s">
        <v>16</v>
      </c>
      <c r="J274" s="214" t="s">
        <v>3940</v>
      </c>
      <c r="K274" s="214">
        <v>0</v>
      </c>
      <c r="L274" s="214" t="s">
        <v>4533</v>
      </c>
      <c r="M274" s="214" t="s">
        <v>11</v>
      </c>
      <c r="N274" s="214" t="s">
        <v>1726</v>
      </c>
      <c r="O274" s="214" t="s">
        <v>11</v>
      </c>
      <c r="P274" s="214" t="s">
        <v>3940</v>
      </c>
      <c r="Q274" s="22" t="str">
        <f t="shared" si="54"/>
        <v>在读</v>
      </c>
      <c r="R274" s="22" t="str">
        <f>IF(Q274="在读",IF(IFERROR(FIND("一",D274),0)&gt;0,"一对一",VLOOKUP(LEFT(D274,3),班级编码!A:H,8,0)),Q274)</f>
        <v>小初部</v>
      </c>
      <c r="S274" s="22" t="str">
        <f t="shared" si="55"/>
        <v>P02K34G3439</v>
      </c>
      <c r="T274" s="22" t="str">
        <f t="shared" si="56"/>
        <v>赖情佳</v>
      </c>
      <c r="U274" s="22" t="str">
        <f t="shared" si="57"/>
        <v>覃爱怡</v>
      </c>
      <c r="V274" s="22" t="str">
        <f t="shared" si="58"/>
        <v xml:space="preserve">STA MARIA </v>
      </c>
      <c r="W274" s="22" t="str">
        <f t="shared" si="59"/>
        <v>覃爱怡</v>
      </c>
      <c r="X274" s="22" t="str">
        <f t="shared" si="60"/>
        <v xml:space="preserve">STA MARIA </v>
      </c>
      <c r="Y274" s="22">
        <f t="shared" si="61"/>
        <v>3</v>
      </c>
      <c r="Z274" s="22">
        <f t="shared" si="62"/>
        <v>6</v>
      </c>
      <c r="AA274" s="22" t="str">
        <f t="shared" si="52"/>
        <v/>
      </c>
      <c r="AB274" s="22">
        <f>COUNTIF($G$2:G274,G274)</f>
        <v>1</v>
      </c>
      <c r="AC274" s="22" t="str">
        <f t="shared" si="63"/>
        <v>P02</v>
      </c>
      <c r="AD274" s="22" t="str">
        <f>VLOOKUP(D274,'2-班级信息'!A:AI,35,0)</f>
        <v>周四下午</v>
      </c>
      <c r="AE274" s="22" t="str">
        <f>VLOOKUP(D274,'2-班级信息'!A:AL,12,0)</f>
        <v>3小时</v>
      </c>
      <c r="AF274" s="22" t="str">
        <f t="shared" si="53"/>
        <v>小学班</v>
      </c>
      <c r="AG274" s="22" t="str">
        <f t="shared" si="64"/>
        <v>小学平时3小时班</v>
      </c>
    </row>
    <row r="275" spans="1:33">
      <c r="A275" s="214" t="s">
        <v>1721</v>
      </c>
      <c r="B275" s="214" t="s">
        <v>464</v>
      </c>
      <c r="C275" s="214" t="s">
        <v>1721</v>
      </c>
      <c r="D275" s="214" t="s">
        <v>4191</v>
      </c>
      <c r="E275" s="214" t="s">
        <v>4193</v>
      </c>
      <c r="F275" s="214" t="s">
        <v>4192</v>
      </c>
      <c r="G275" s="214" t="s">
        <v>2930</v>
      </c>
      <c r="H275" s="214" t="s">
        <v>2931</v>
      </c>
      <c r="I275" s="214" t="s">
        <v>1669</v>
      </c>
      <c r="J275" s="214" t="s">
        <v>2932</v>
      </c>
      <c r="K275" s="214">
        <v>0</v>
      </c>
      <c r="L275" s="214" t="s">
        <v>4534</v>
      </c>
      <c r="M275" s="214" t="s">
        <v>11</v>
      </c>
      <c r="N275" s="214" t="s">
        <v>1865</v>
      </c>
      <c r="O275" s="214" t="s">
        <v>2934</v>
      </c>
      <c r="P275" s="214" t="s">
        <v>2932</v>
      </c>
      <c r="Q275" s="22" t="str">
        <f t="shared" si="54"/>
        <v>在读</v>
      </c>
      <c r="R275" s="22" t="str">
        <f>IF(Q275="在读",IF(IFERROR(FIND("一",D275),0)&gt;0,"一对一",VLOOKUP(LEFT(D275,3),班级编码!A:H,8,0)),Q275)</f>
        <v>幼儿部</v>
      </c>
      <c r="S275" s="22" t="str">
        <f t="shared" si="55"/>
        <v>K03ADPGZD42</v>
      </c>
      <c r="T275" s="22" t="str">
        <f t="shared" si="56"/>
        <v>覃爱怡</v>
      </c>
      <c r="U275" s="22" t="str">
        <f t="shared" si="57"/>
        <v/>
      </c>
      <c r="V275" s="22" t="str">
        <f t="shared" si="58"/>
        <v>STA MARIA ANTONIO II</v>
      </c>
      <c r="W275" s="22" t="str">
        <f t="shared" si="59"/>
        <v>STA MARIA ANTONIO II</v>
      </c>
      <c r="X275" s="22" t="str">
        <f t="shared" si="60"/>
        <v/>
      </c>
      <c r="Y275" s="22">
        <f t="shared" si="61"/>
        <v>20</v>
      </c>
      <c r="Z275" s="22">
        <f t="shared" si="62"/>
        <v>20</v>
      </c>
      <c r="AA275" s="22" t="str">
        <f t="shared" si="52"/>
        <v/>
      </c>
      <c r="AB275" s="22">
        <f>COUNTIF($G$2:G275,G275)</f>
        <v>1</v>
      </c>
      <c r="AC275" s="22" t="str">
        <f t="shared" si="63"/>
        <v>K03</v>
      </c>
      <c r="AD275" s="22" t="str">
        <f>VLOOKUP(D275,'2-班级信息'!A:AI,35,0)</f>
        <v>周日上午</v>
      </c>
      <c r="AE275" s="22" t="str">
        <f>VLOOKUP(D275,'2-班级信息'!A:AL,12,0)</f>
        <v>1.5小时</v>
      </c>
      <c r="AF275" s="22" t="str">
        <f t="shared" si="53"/>
        <v>幼儿班</v>
      </c>
      <c r="AG275" s="22" t="str">
        <f t="shared" si="64"/>
        <v>幼儿班</v>
      </c>
    </row>
    <row r="276" spans="1:33">
      <c r="A276" s="214" t="s">
        <v>1721</v>
      </c>
      <c r="B276" s="214" t="s">
        <v>452</v>
      </c>
      <c r="C276" s="214" t="s">
        <v>1721</v>
      </c>
      <c r="D276" s="214" t="s">
        <v>4179</v>
      </c>
      <c r="E276" s="214" t="s">
        <v>4150</v>
      </c>
      <c r="F276" s="214" t="s">
        <v>4180</v>
      </c>
      <c r="G276" s="214" t="s">
        <v>3242</v>
      </c>
      <c r="H276" s="214" t="s">
        <v>3243</v>
      </c>
      <c r="I276" s="214" t="s">
        <v>16</v>
      </c>
      <c r="J276" s="214" t="s">
        <v>3245</v>
      </c>
      <c r="K276" s="214">
        <v>0</v>
      </c>
      <c r="L276" s="214" t="s">
        <v>4535</v>
      </c>
      <c r="M276" s="214" t="s">
        <v>11</v>
      </c>
      <c r="N276" s="214" t="s">
        <v>1726</v>
      </c>
      <c r="O276" s="214" t="s">
        <v>11</v>
      </c>
      <c r="P276" s="214" t="s">
        <v>3245</v>
      </c>
      <c r="Q276" s="22" t="str">
        <f t="shared" si="54"/>
        <v>在读</v>
      </c>
      <c r="R276" s="22" t="str">
        <f>IF(Q276="在读",IF(IFERROR(FIND("一",D276),0)&gt;0,"一对一",VLOOKUP(LEFT(D276,3),班级编码!A:H,8,0)),Q276)</f>
        <v>小初部</v>
      </c>
      <c r="S276" s="22" t="str">
        <f t="shared" si="55"/>
        <v>P03F02G1202</v>
      </c>
      <c r="T276" s="22" t="str">
        <f t="shared" si="56"/>
        <v>王玲</v>
      </c>
      <c r="U276" s="22" t="str">
        <f t="shared" si="57"/>
        <v>赖情佳</v>
      </c>
      <c r="V276" s="22" t="str">
        <f t="shared" si="58"/>
        <v xml:space="preserve">STA MARIA </v>
      </c>
      <c r="W276" s="22" t="str">
        <f t="shared" si="59"/>
        <v>赖情佳</v>
      </c>
      <c r="X276" s="22" t="str">
        <f t="shared" si="60"/>
        <v xml:space="preserve">STA MARIA </v>
      </c>
      <c r="Y276" s="22">
        <f t="shared" si="61"/>
        <v>3</v>
      </c>
      <c r="Z276" s="22">
        <f t="shared" si="62"/>
        <v>6</v>
      </c>
      <c r="AA276" s="22" t="str">
        <f t="shared" si="52"/>
        <v/>
      </c>
      <c r="AB276" s="22">
        <f>COUNTIF($G$2:G276,G276)</f>
        <v>1</v>
      </c>
      <c r="AC276" s="22" t="str">
        <f t="shared" si="63"/>
        <v>P03</v>
      </c>
      <c r="AD276" s="22" t="str">
        <f>VLOOKUP(D276,'2-班级信息'!A:AI,35,0)</f>
        <v>周日上午</v>
      </c>
      <c r="AE276" s="22" t="str">
        <f>VLOOKUP(D276,'2-班级信息'!A:AL,12,0)</f>
        <v>3小时</v>
      </c>
      <c r="AF276" s="22" t="str">
        <f t="shared" si="53"/>
        <v>小学班</v>
      </c>
      <c r="AG276" s="22" t="str">
        <f t="shared" si="64"/>
        <v>小学周末白天班</v>
      </c>
    </row>
    <row r="277" spans="1:33">
      <c r="A277" s="214" t="s">
        <v>1721</v>
      </c>
      <c r="B277" s="214" t="s">
        <v>1189</v>
      </c>
      <c r="C277" s="214" t="s">
        <v>1721</v>
      </c>
      <c r="D277" s="214" t="s">
        <v>4182</v>
      </c>
      <c r="E277" s="214" t="s">
        <v>4184</v>
      </c>
      <c r="F277" s="214" t="s">
        <v>4183</v>
      </c>
      <c r="G277" s="214" t="s">
        <v>4007</v>
      </c>
      <c r="H277" s="214" t="s">
        <v>4008</v>
      </c>
      <c r="I277" s="214" t="s">
        <v>16</v>
      </c>
      <c r="J277" s="214" t="s">
        <v>4009</v>
      </c>
      <c r="K277" s="214">
        <v>0</v>
      </c>
      <c r="L277" s="214" t="s">
        <v>4536</v>
      </c>
      <c r="M277" s="214" t="s">
        <v>11</v>
      </c>
      <c r="N277" s="214" t="s">
        <v>1726</v>
      </c>
      <c r="O277" s="214" t="s">
        <v>11</v>
      </c>
      <c r="P277" s="214" t="s">
        <v>11</v>
      </c>
      <c r="Q277" s="22" t="str">
        <f t="shared" si="54"/>
        <v>在读</v>
      </c>
      <c r="R277" s="22" t="str">
        <f>IF(Q277="在读",IF(IFERROR(FIND("一",D277),0)&gt;0,"一对一",VLOOKUP(LEFT(D277,3),班级编码!A:H,8,0)),Q277)</f>
        <v>小初部</v>
      </c>
      <c r="S277" s="22" t="str">
        <f t="shared" si="55"/>
        <v>P02K34G1229</v>
      </c>
      <c r="T277" s="22" t="str">
        <f t="shared" si="56"/>
        <v>萧泽秀</v>
      </c>
      <c r="U277" s="22" t="str">
        <f t="shared" si="57"/>
        <v>黎洁瑜</v>
      </c>
      <c r="V277" s="22" t="str">
        <f t="shared" si="58"/>
        <v>YoYO</v>
      </c>
      <c r="W277" s="22" t="str">
        <f t="shared" si="59"/>
        <v>YoYO</v>
      </c>
      <c r="X277" s="22" t="str">
        <f t="shared" si="60"/>
        <v>黎洁瑜</v>
      </c>
      <c r="Y277" s="22">
        <f t="shared" si="61"/>
        <v>4</v>
      </c>
      <c r="Z277" s="22">
        <f t="shared" si="62"/>
        <v>4</v>
      </c>
      <c r="AA277" s="22" t="str">
        <f t="shared" si="52"/>
        <v/>
      </c>
      <c r="AB277" s="22">
        <f>COUNTIF($G$2:G277,G277)</f>
        <v>1</v>
      </c>
      <c r="AC277" s="22" t="str">
        <f t="shared" si="63"/>
        <v>P02</v>
      </c>
      <c r="AD277" s="22" t="str">
        <f>VLOOKUP(D277,'2-班级信息'!A:AI,35,0)</f>
        <v>周三下午</v>
      </c>
      <c r="AE277" s="22" t="str">
        <f>VLOOKUP(D277,'2-班级信息'!A:AL,12,0)</f>
        <v>3小时</v>
      </c>
      <c r="AF277" s="22" t="str">
        <f t="shared" si="53"/>
        <v>小学班</v>
      </c>
      <c r="AG277" s="22" t="str">
        <f t="shared" si="64"/>
        <v>小学平时3小时班</v>
      </c>
    </row>
    <row r="278" spans="1:33">
      <c r="A278" s="214" t="s">
        <v>1721</v>
      </c>
      <c r="B278" s="214" t="s">
        <v>452</v>
      </c>
      <c r="C278" s="214" t="s">
        <v>1721</v>
      </c>
      <c r="D278" s="214" t="s">
        <v>5344</v>
      </c>
      <c r="E278" s="214" t="s">
        <v>4150</v>
      </c>
      <c r="F278" s="214" t="s">
        <v>5345</v>
      </c>
      <c r="G278" s="214" t="s">
        <v>1835</v>
      </c>
      <c r="H278" s="214" t="s">
        <v>1836</v>
      </c>
      <c r="I278" s="214" t="s">
        <v>14</v>
      </c>
      <c r="J278" s="214" t="s">
        <v>1839</v>
      </c>
      <c r="K278" s="214">
        <v>0</v>
      </c>
      <c r="L278" s="214" t="s">
        <v>4537</v>
      </c>
      <c r="M278" s="214" t="s">
        <v>11</v>
      </c>
      <c r="N278" s="214" t="s">
        <v>1726</v>
      </c>
      <c r="O278" s="214" t="s">
        <v>1841</v>
      </c>
      <c r="P278" s="214" t="s">
        <v>1839</v>
      </c>
      <c r="Q278" s="22" t="str">
        <f t="shared" si="54"/>
        <v>在读</v>
      </c>
      <c r="R278" s="22" t="str">
        <f>IF(Q278="在读",IF(IFERROR(FIND("一",D278),0)&gt;0,"一对一",VLOOKUP(LEFT(D278,3),班级编码!A:H,8,0)),Q278)</f>
        <v>小高部</v>
      </c>
      <c r="S278" s="22" t="str">
        <f t="shared" si="55"/>
        <v>P3AF05G2337</v>
      </c>
      <c r="T278" s="22" t="str">
        <f t="shared" si="56"/>
        <v>易青梅</v>
      </c>
      <c r="U278" s="22" t="str">
        <f t="shared" si="57"/>
        <v>萧泽秀</v>
      </c>
      <c r="V278" s="22" t="str">
        <f t="shared" si="58"/>
        <v>Saleh Abdu</v>
      </c>
      <c r="W278" s="22" t="str">
        <f t="shared" si="59"/>
        <v>萧泽秀</v>
      </c>
      <c r="X278" s="22" t="str">
        <f t="shared" si="60"/>
        <v>Saleh Abdu</v>
      </c>
      <c r="Y278" s="22">
        <f t="shared" si="61"/>
        <v>3</v>
      </c>
      <c r="Z278" s="22">
        <f t="shared" si="62"/>
        <v>6</v>
      </c>
      <c r="AA278" s="22" t="str">
        <f t="shared" si="52"/>
        <v/>
      </c>
      <c r="AB278" s="22">
        <f>COUNTIF($G$2:G278,G278)</f>
        <v>1</v>
      </c>
      <c r="AC278" s="22" t="str">
        <f t="shared" si="63"/>
        <v>P3A</v>
      </c>
      <c r="AD278" s="22" t="str">
        <f>VLOOKUP(D278,'2-班级信息'!A:AI,35,0)</f>
        <v>周日上午</v>
      </c>
      <c r="AE278" s="22" t="str">
        <f>VLOOKUP(D278,'2-班级信息'!A:AL,12,0)</f>
        <v>3小时</v>
      </c>
      <c r="AF278" s="22" t="str">
        <f t="shared" si="53"/>
        <v>小学班</v>
      </c>
      <c r="AG278" s="22" t="str">
        <f t="shared" si="64"/>
        <v>小学周末白天班</v>
      </c>
    </row>
    <row r="279" spans="1:33">
      <c r="A279" s="214" t="s">
        <v>1721</v>
      </c>
      <c r="B279" s="214" t="s">
        <v>452</v>
      </c>
      <c r="C279" s="214" t="s">
        <v>1721</v>
      </c>
      <c r="D279" s="214" t="s">
        <v>4164</v>
      </c>
      <c r="E279" s="214" t="s">
        <v>4132</v>
      </c>
      <c r="F279" s="214" t="s">
        <v>4165</v>
      </c>
      <c r="G279" s="214" t="s">
        <v>3643</v>
      </c>
      <c r="H279" s="214" t="s">
        <v>3644</v>
      </c>
      <c r="I279" s="214" t="s">
        <v>16</v>
      </c>
      <c r="J279" s="214" t="s">
        <v>3646</v>
      </c>
      <c r="K279" s="214">
        <v>0</v>
      </c>
      <c r="L279" s="214" t="s">
        <v>4538</v>
      </c>
      <c r="M279" s="214" t="s">
        <v>11</v>
      </c>
      <c r="N279" s="214" t="s">
        <v>1722</v>
      </c>
      <c r="O279" s="214" t="s">
        <v>3649</v>
      </c>
      <c r="P279" s="214" t="s">
        <v>3646</v>
      </c>
      <c r="Q279" s="22" t="str">
        <f t="shared" si="54"/>
        <v>在读</v>
      </c>
      <c r="R279" s="22" t="str">
        <f>IF(Q279="在读",IF(IFERROR(FIND("一",D279),0)&gt;0,"一对一",VLOOKUP(LEFT(D279,3),班级编码!A:H,8,0)),Q279)</f>
        <v>小初部</v>
      </c>
      <c r="S279" s="22" t="str">
        <f t="shared" si="55"/>
        <v>P03K56G1228</v>
      </c>
      <c r="T279" s="22" t="str">
        <f t="shared" si="56"/>
        <v>覃爱怡</v>
      </c>
      <c r="U279" s="22" t="str">
        <f t="shared" si="57"/>
        <v>易青梅</v>
      </c>
      <c r="V279" s="22" t="str">
        <f t="shared" si="58"/>
        <v>STA MARIA ANTONIO III BILLONES</v>
      </c>
      <c r="W279" s="22" t="str">
        <f t="shared" si="59"/>
        <v>STA MARIA ANTONIO III BILLONES</v>
      </c>
      <c r="X279" s="22" t="str">
        <f t="shared" si="60"/>
        <v>易青梅</v>
      </c>
      <c r="Y279" s="22">
        <f t="shared" si="61"/>
        <v>30</v>
      </c>
      <c r="Z279" s="22">
        <f t="shared" si="62"/>
        <v>30</v>
      </c>
      <c r="AA279" s="22" t="str">
        <f t="shared" si="52"/>
        <v/>
      </c>
      <c r="AB279" s="22">
        <f>COUNTIF($G$2:G279,G279)</f>
        <v>1</v>
      </c>
      <c r="AC279" s="22" t="str">
        <f t="shared" si="63"/>
        <v>P03</v>
      </c>
      <c r="AD279" s="22" t="str">
        <f>VLOOKUP(D279,'2-班级信息'!A:AI,35,0)</f>
        <v>周六上午</v>
      </c>
      <c r="AE279" s="22" t="str">
        <f>VLOOKUP(D279,'2-班级信息'!A:AL,12,0)</f>
        <v>3小时</v>
      </c>
      <c r="AF279" s="22" t="str">
        <f t="shared" si="53"/>
        <v>小学班</v>
      </c>
      <c r="AG279" s="22" t="str">
        <f t="shared" si="64"/>
        <v>小学周末白天班</v>
      </c>
    </row>
    <row r="280" spans="1:33">
      <c r="A280" s="214" t="s">
        <v>1721</v>
      </c>
      <c r="B280" s="214" t="s">
        <v>1189</v>
      </c>
      <c r="C280" s="214" t="s">
        <v>1721</v>
      </c>
      <c r="D280" s="214" t="s">
        <v>4182</v>
      </c>
      <c r="E280" s="214" t="s">
        <v>4184</v>
      </c>
      <c r="F280" s="214" t="s">
        <v>4183</v>
      </c>
      <c r="G280" s="214" t="s">
        <v>3549</v>
      </c>
      <c r="H280" s="214" t="s">
        <v>3550</v>
      </c>
      <c r="I280" s="214" t="s">
        <v>10</v>
      </c>
      <c r="J280" s="214" t="s">
        <v>3552</v>
      </c>
      <c r="K280" s="214">
        <v>0</v>
      </c>
      <c r="L280" s="214" t="s">
        <v>4539</v>
      </c>
      <c r="M280" s="214" t="s">
        <v>11</v>
      </c>
      <c r="N280" s="214" t="s">
        <v>1726</v>
      </c>
      <c r="O280" s="214" t="s">
        <v>11</v>
      </c>
      <c r="P280" s="214" t="s">
        <v>3552</v>
      </c>
      <c r="Q280" s="22" t="str">
        <f t="shared" si="54"/>
        <v>在读</v>
      </c>
      <c r="R280" s="22" t="str">
        <f>IF(Q280="在读",IF(IFERROR(FIND("一",D280),0)&gt;0,"一对一",VLOOKUP(LEFT(D280,3),班级编码!A:H,8,0)),Q280)</f>
        <v>小初部</v>
      </c>
      <c r="S280" s="22" t="str">
        <f t="shared" si="55"/>
        <v>P02K34G1229</v>
      </c>
      <c r="T280" s="22" t="str">
        <f t="shared" si="56"/>
        <v>萧泽秀</v>
      </c>
      <c r="U280" s="22" t="str">
        <f t="shared" si="57"/>
        <v>黎洁瑜</v>
      </c>
      <c r="V280" s="22" t="str">
        <f t="shared" si="58"/>
        <v>YoYO</v>
      </c>
      <c r="W280" s="22" t="str">
        <f t="shared" si="59"/>
        <v>YoYO</v>
      </c>
      <c r="X280" s="22" t="str">
        <f t="shared" si="60"/>
        <v>黎洁瑜</v>
      </c>
      <c r="Y280" s="22">
        <f t="shared" si="61"/>
        <v>4</v>
      </c>
      <c r="Z280" s="22">
        <f t="shared" si="62"/>
        <v>4</v>
      </c>
      <c r="AA280" s="22" t="str">
        <f t="shared" si="52"/>
        <v/>
      </c>
      <c r="AB280" s="22">
        <f>COUNTIF($G$2:G280,G280)</f>
        <v>1</v>
      </c>
      <c r="AC280" s="22" t="str">
        <f t="shared" si="63"/>
        <v>P02</v>
      </c>
      <c r="AD280" s="22" t="str">
        <f>VLOOKUP(D280,'2-班级信息'!A:AI,35,0)</f>
        <v>周三下午</v>
      </c>
      <c r="AE280" s="22" t="str">
        <f>VLOOKUP(D280,'2-班级信息'!A:AL,12,0)</f>
        <v>3小时</v>
      </c>
      <c r="AF280" s="22" t="str">
        <f t="shared" si="53"/>
        <v>小学班</v>
      </c>
      <c r="AG280" s="22" t="str">
        <f t="shared" si="64"/>
        <v>小学平时3小时班</v>
      </c>
    </row>
    <row r="281" spans="1:33">
      <c r="A281" s="214" t="s">
        <v>1721</v>
      </c>
      <c r="B281" s="214" t="s">
        <v>452</v>
      </c>
      <c r="C281" s="214" t="s">
        <v>1721</v>
      </c>
      <c r="D281" s="214" t="s">
        <v>4179</v>
      </c>
      <c r="E281" s="214" t="s">
        <v>4150</v>
      </c>
      <c r="F281" s="214" t="s">
        <v>4180</v>
      </c>
      <c r="G281" s="214" t="s">
        <v>1767</v>
      </c>
      <c r="H281" s="214" t="s">
        <v>1768</v>
      </c>
      <c r="I281" s="214" t="s">
        <v>16</v>
      </c>
      <c r="J281" s="214" t="s">
        <v>1770</v>
      </c>
      <c r="K281" s="214">
        <v>0</v>
      </c>
      <c r="L281" s="214" t="s">
        <v>4540</v>
      </c>
      <c r="M281" s="214" t="s">
        <v>11</v>
      </c>
      <c r="N281" s="214" t="s">
        <v>1726</v>
      </c>
      <c r="O281" s="214" t="s">
        <v>1773</v>
      </c>
      <c r="P281" s="214" t="s">
        <v>1770</v>
      </c>
      <c r="Q281" s="22" t="str">
        <f t="shared" si="54"/>
        <v>在读</v>
      </c>
      <c r="R281" s="22" t="str">
        <f>IF(Q281="在读",IF(IFERROR(FIND("一",D281),0)&gt;0,"一对一",VLOOKUP(LEFT(D281,3),班级编码!A:H,8,0)),Q281)</f>
        <v>小初部</v>
      </c>
      <c r="S281" s="22" t="str">
        <f t="shared" si="55"/>
        <v>P03F02G1202</v>
      </c>
      <c r="T281" s="22" t="str">
        <f t="shared" si="56"/>
        <v>王玲</v>
      </c>
      <c r="U281" s="22" t="str">
        <f t="shared" si="57"/>
        <v>赖情佳</v>
      </c>
      <c r="V281" s="22" t="str">
        <f t="shared" si="58"/>
        <v xml:space="preserve">STA MARIA </v>
      </c>
      <c r="W281" s="22" t="str">
        <f t="shared" si="59"/>
        <v>赖情佳</v>
      </c>
      <c r="X281" s="22" t="str">
        <f t="shared" si="60"/>
        <v xml:space="preserve">STA MARIA </v>
      </c>
      <c r="Y281" s="22">
        <f t="shared" si="61"/>
        <v>3</v>
      </c>
      <c r="Z281" s="22">
        <f t="shared" si="62"/>
        <v>6</v>
      </c>
      <c r="AA281" s="22" t="str">
        <f t="shared" si="52"/>
        <v/>
      </c>
      <c r="AB281" s="22">
        <f>COUNTIF($G$2:G281,G281)</f>
        <v>1</v>
      </c>
      <c r="AC281" s="22" t="str">
        <f t="shared" si="63"/>
        <v>P03</v>
      </c>
      <c r="AD281" s="22" t="str">
        <f>VLOOKUP(D281,'2-班级信息'!A:AI,35,0)</f>
        <v>周日上午</v>
      </c>
      <c r="AE281" s="22" t="str">
        <f>VLOOKUP(D281,'2-班级信息'!A:AL,12,0)</f>
        <v>3小时</v>
      </c>
      <c r="AF281" s="22" t="str">
        <f t="shared" si="53"/>
        <v>小学班</v>
      </c>
      <c r="AG281" s="22" t="str">
        <f t="shared" si="64"/>
        <v>小学周末白天班</v>
      </c>
    </row>
    <row r="282" spans="1:33">
      <c r="A282" s="214" t="s">
        <v>1721</v>
      </c>
      <c r="B282" s="214" t="s">
        <v>1189</v>
      </c>
      <c r="C282" s="214" t="s">
        <v>1721</v>
      </c>
      <c r="D282" s="214" t="s">
        <v>5351</v>
      </c>
      <c r="E282" s="214" t="s">
        <v>5352</v>
      </c>
      <c r="F282" s="214" t="s">
        <v>4135</v>
      </c>
      <c r="G282" s="214" t="s">
        <v>2161</v>
      </c>
      <c r="H282" s="214" t="s">
        <v>2162</v>
      </c>
      <c r="I282" s="214" t="s">
        <v>16</v>
      </c>
      <c r="J282" s="214" t="s">
        <v>2164</v>
      </c>
      <c r="K282" s="214">
        <v>0</v>
      </c>
      <c r="L282" s="214" t="s">
        <v>4541</v>
      </c>
      <c r="M282" s="214" t="s">
        <v>11</v>
      </c>
      <c r="N282" s="214" t="s">
        <v>1726</v>
      </c>
      <c r="O282" s="214" t="s">
        <v>2167</v>
      </c>
      <c r="P282" s="214" t="s">
        <v>11</v>
      </c>
      <c r="Q282" s="22" t="str">
        <f t="shared" si="54"/>
        <v>在读</v>
      </c>
      <c r="R282" s="22" t="str">
        <f>IF(Q282="在读",IF(IFERROR(FIND("一",D282),0)&gt;0,"一对一",VLOOKUP(LEFT(D282,3),班级编码!A:H,8,0)),Q282)</f>
        <v>小初部</v>
      </c>
      <c r="S282" s="22" t="str">
        <f t="shared" si="55"/>
        <v>P02K34G3439</v>
      </c>
      <c r="T282" s="22" t="str">
        <f t="shared" si="56"/>
        <v>赖情佳</v>
      </c>
      <c r="U282" s="22" t="str">
        <f t="shared" si="57"/>
        <v>覃爱怡</v>
      </c>
      <c r="V282" s="22" t="str">
        <f t="shared" si="58"/>
        <v xml:space="preserve">STA MARIA </v>
      </c>
      <c r="W282" s="22" t="str">
        <f t="shared" si="59"/>
        <v>覃爱怡</v>
      </c>
      <c r="X282" s="22" t="str">
        <f t="shared" si="60"/>
        <v xml:space="preserve">STA MARIA </v>
      </c>
      <c r="Y282" s="22">
        <f t="shared" si="61"/>
        <v>3</v>
      </c>
      <c r="Z282" s="22">
        <f t="shared" si="62"/>
        <v>6</v>
      </c>
      <c r="AA282" s="22" t="str">
        <f t="shared" si="52"/>
        <v/>
      </c>
      <c r="AB282" s="22">
        <f>COUNTIF($G$2:G282,G282)</f>
        <v>1</v>
      </c>
      <c r="AC282" s="22" t="str">
        <f t="shared" si="63"/>
        <v>P02</v>
      </c>
      <c r="AD282" s="22" t="str">
        <f>VLOOKUP(D282,'2-班级信息'!A:AI,35,0)</f>
        <v>周四下午</v>
      </c>
      <c r="AE282" s="22" t="str">
        <f>VLOOKUP(D282,'2-班级信息'!A:AL,12,0)</f>
        <v>3小时</v>
      </c>
      <c r="AF282" s="22" t="str">
        <f t="shared" si="53"/>
        <v>小学班</v>
      </c>
      <c r="AG282" s="22" t="str">
        <f t="shared" si="64"/>
        <v>小学平时3小时班</v>
      </c>
    </row>
    <row r="283" spans="1:33">
      <c r="A283" s="214" t="s">
        <v>1721</v>
      </c>
      <c r="B283" s="214" t="s">
        <v>452</v>
      </c>
      <c r="C283" s="214" t="s">
        <v>1721</v>
      </c>
      <c r="D283" s="214" t="s">
        <v>4190</v>
      </c>
      <c r="E283" s="214" t="s">
        <v>4155</v>
      </c>
      <c r="F283" s="214" t="s">
        <v>4135</v>
      </c>
      <c r="G283" s="214" t="s">
        <v>2901</v>
      </c>
      <c r="H283" s="214" t="s">
        <v>2902</v>
      </c>
      <c r="I283" s="214" t="s">
        <v>10</v>
      </c>
      <c r="J283" s="214" t="s">
        <v>2904</v>
      </c>
      <c r="K283" s="214">
        <v>0</v>
      </c>
      <c r="L283" s="214" t="s">
        <v>4542</v>
      </c>
      <c r="M283" s="214" t="s">
        <v>11</v>
      </c>
      <c r="N283" s="214" t="s">
        <v>1726</v>
      </c>
      <c r="O283" s="214" t="s">
        <v>2907</v>
      </c>
      <c r="P283" s="214" t="s">
        <v>2904</v>
      </c>
      <c r="Q283" s="22" t="str">
        <f t="shared" si="54"/>
        <v>在读</v>
      </c>
      <c r="R283" s="22" t="str">
        <f>IF(Q283="在读",IF(IFERROR(FIND("一",D283),0)&gt;0,"一对一",VLOOKUP(LEFT(D283,3),班级编码!A:H,8,0)),Q283)</f>
        <v>小初部</v>
      </c>
      <c r="S283" s="22" t="str">
        <f t="shared" si="55"/>
        <v>P02K34G1238</v>
      </c>
      <c r="T283" s="22" t="str">
        <f t="shared" si="56"/>
        <v>赖情佳</v>
      </c>
      <c r="U283" s="22" t="str">
        <f t="shared" si="57"/>
        <v>覃爱怡</v>
      </c>
      <c r="V283" s="22" t="str">
        <f t="shared" si="58"/>
        <v xml:space="preserve">STA MARIA </v>
      </c>
      <c r="W283" s="22" t="str">
        <f t="shared" si="59"/>
        <v>覃爱怡</v>
      </c>
      <c r="X283" s="22" t="str">
        <f t="shared" si="60"/>
        <v xml:space="preserve">STA MARIA </v>
      </c>
      <c r="Y283" s="22">
        <f t="shared" si="61"/>
        <v>3</v>
      </c>
      <c r="Z283" s="22">
        <f t="shared" si="62"/>
        <v>6</v>
      </c>
      <c r="AA283" s="22" t="str">
        <f t="shared" si="52"/>
        <v/>
      </c>
      <c r="AB283" s="22">
        <f>COUNTIF($G$2:G283,G283)</f>
        <v>1</v>
      </c>
      <c r="AC283" s="22" t="str">
        <f t="shared" si="63"/>
        <v>P02</v>
      </c>
      <c r="AD283" s="22" t="str">
        <f>VLOOKUP(D283,'2-班级信息'!A:AI,35,0)</f>
        <v>周日下午</v>
      </c>
      <c r="AE283" s="22" t="str">
        <f>VLOOKUP(D283,'2-班级信息'!A:AL,12,0)</f>
        <v>3小时</v>
      </c>
      <c r="AF283" s="22" t="str">
        <f t="shared" si="53"/>
        <v>小学班</v>
      </c>
      <c r="AG283" s="22" t="str">
        <f t="shared" si="64"/>
        <v>小学周末白天班</v>
      </c>
    </row>
    <row r="284" spans="1:33">
      <c r="A284" s="214" t="s">
        <v>1721</v>
      </c>
      <c r="B284" s="214" t="s">
        <v>452</v>
      </c>
      <c r="C284" s="214" t="s">
        <v>1721</v>
      </c>
      <c r="D284" s="214" t="s">
        <v>4179</v>
      </c>
      <c r="E284" s="214" t="s">
        <v>4150</v>
      </c>
      <c r="F284" s="214" t="s">
        <v>4180</v>
      </c>
      <c r="G284" s="214" t="s">
        <v>3168</v>
      </c>
      <c r="H284" s="214" t="s">
        <v>3169</v>
      </c>
      <c r="I284" s="214" t="s">
        <v>10</v>
      </c>
      <c r="J284" s="214" t="s">
        <v>3171</v>
      </c>
      <c r="K284" s="214">
        <v>0</v>
      </c>
      <c r="L284" s="214" t="s">
        <v>4543</v>
      </c>
      <c r="M284" s="214" t="s">
        <v>11</v>
      </c>
      <c r="N284" s="214" t="s">
        <v>1766</v>
      </c>
      <c r="O284" s="214" t="s">
        <v>3173</v>
      </c>
      <c r="P284" s="214" t="s">
        <v>3171</v>
      </c>
      <c r="Q284" s="22" t="str">
        <f t="shared" si="54"/>
        <v>在读</v>
      </c>
      <c r="R284" s="22" t="str">
        <f>IF(Q284="在读",IF(IFERROR(FIND("一",D284),0)&gt;0,"一对一",VLOOKUP(LEFT(D284,3),班级编码!A:H,8,0)),Q284)</f>
        <v>小初部</v>
      </c>
      <c r="S284" s="22" t="str">
        <f t="shared" si="55"/>
        <v>P03F02G1202</v>
      </c>
      <c r="T284" s="22" t="str">
        <f t="shared" si="56"/>
        <v>王玲</v>
      </c>
      <c r="U284" s="22" t="str">
        <f t="shared" si="57"/>
        <v>赖情佳</v>
      </c>
      <c r="V284" s="22" t="str">
        <f t="shared" si="58"/>
        <v xml:space="preserve">STA MARIA </v>
      </c>
      <c r="W284" s="22" t="str">
        <f t="shared" si="59"/>
        <v>赖情佳</v>
      </c>
      <c r="X284" s="22" t="str">
        <f t="shared" si="60"/>
        <v xml:space="preserve">STA MARIA </v>
      </c>
      <c r="Y284" s="22">
        <f t="shared" si="61"/>
        <v>3</v>
      </c>
      <c r="Z284" s="22">
        <f t="shared" si="62"/>
        <v>6</v>
      </c>
      <c r="AA284" s="22" t="str">
        <f t="shared" si="52"/>
        <v/>
      </c>
      <c r="AB284" s="22">
        <f>COUNTIF($G$2:G284,G284)</f>
        <v>1</v>
      </c>
      <c r="AC284" s="22" t="str">
        <f t="shared" si="63"/>
        <v>P03</v>
      </c>
      <c r="AD284" s="22" t="str">
        <f>VLOOKUP(D284,'2-班级信息'!A:AI,35,0)</f>
        <v>周日上午</v>
      </c>
      <c r="AE284" s="22" t="str">
        <f>VLOOKUP(D284,'2-班级信息'!A:AL,12,0)</f>
        <v>3小时</v>
      </c>
      <c r="AF284" s="22" t="str">
        <f t="shared" si="53"/>
        <v>小学班</v>
      </c>
      <c r="AG284" s="22" t="str">
        <f t="shared" si="64"/>
        <v>小学周末白天班</v>
      </c>
    </row>
    <row r="285" spans="1:33">
      <c r="A285" s="214" t="s">
        <v>1721</v>
      </c>
      <c r="B285" s="214" t="s">
        <v>464</v>
      </c>
      <c r="C285" s="214" t="s">
        <v>1721</v>
      </c>
      <c r="D285" s="214" t="s">
        <v>4122</v>
      </c>
      <c r="E285" s="214" t="s">
        <v>4125</v>
      </c>
      <c r="F285" s="214" t="s">
        <v>4123</v>
      </c>
      <c r="G285" s="214" t="s">
        <v>2524</v>
      </c>
      <c r="H285" s="214" t="s">
        <v>2525</v>
      </c>
      <c r="I285" s="214" t="s">
        <v>1687</v>
      </c>
      <c r="J285" s="214" t="s">
        <v>2527</v>
      </c>
      <c r="K285" s="214">
        <v>0</v>
      </c>
      <c r="L285" s="214" t="s">
        <v>4544</v>
      </c>
      <c r="M285" s="214" t="s">
        <v>11</v>
      </c>
      <c r="N285" s="214" t="s">
        <v>1742</v>
      </c>
      <c r="O285" s="214" t="s">
        <v>11</v>
      </c>
      <c r="P285" s="214" t="s">
        <v>2527</v>
      </c>
      <c r="Q285" s="22" t="str">
        <f t="shared" si="54"/>
        <v>在读</v>
      </c>
      <c r="R285" s="22" t="str">
        <f>IF(Q285="在读",IF(IFERROR(FIND("一",D285),0)&gt;0,"一对一",VLOOKUP(LEFT(D285,3),班级编码!A:H,8,0)),Q285)</f>
        <v>幼儿部</v>
      </c>
      <c r="S285" s="22" t="str">
        <f t="shared" si="55"/>
        <v>K03ADPGZD32</v>
      </c>
      <c r="T285" s="22" t="str">
        <f t="shared" si="56"/>
        <v>萧泽秀</v>
      </c>
      <c r="U285" s="22" t="str">
        <f t="shared" si="57"/>
        <v/>
      </c>
      <c r="V285" s="22" t="str">
        <f t="shared" si="58"/>
        <v>STA MARIA ANTONIO II</v>
      </c>
      <c r="W285" s="22" t="str">
        <f t="shared" si="59"/>
        <v>STA MARIA ANTONIO II</v>
      </c>
      <c r="X285" s="22" t="str">
        <f t="shared" si="60"/>
        <v/>
      </c>
      <c r="Y285" s="22">
        <f t="shared" si="61"/>
        <v>20</v>
      </c>
      <c r="Z285" s="22">
        <f t="shared" si="62"/>
        <v>20</v>
      </c>
      <c r="AA285" s="22" t="str">
        <f t="shared" si="52"/>
        <v/>
      </c>
      <c r="AB285" s="22">
        <f>COUNTIF($G$2:G285,G285)</f>
        <v>1</v>
      </c>
      <c r="AC285" s="22" t="str">
        <f t="shared" si="63"/>
        <v>K03</v>
      </c>
      <c r="AD285" s="22" t="str">
        <f>VLOOKUP(D285,'2-班级信息'!A:AI,35,0)</f>
        <v>周六上午</v>
      </c>
      <c r="AE285" s="22" t="str">
        <f>VLOOKUP(D285,'2-班级信息'!A:AL,12,0)</f>
        <v>1.5小时</v>
      </c>
      <c r="AF285" s="22" t="str">
        <f t="shared" si="53"/>
        <v>幼儿班</v>
      </c>
      <c r="AG285" s="22" t="str">
        <f t="shared" si="64"/>
        <v>幼儿班</v>
      </c>
    </row>
    <row r="286" spans="1:33">
      <c r="A286" s="214" t="s">
        <v>1721</v>
      </c>
      <c r="B286" s="214" t="s">
        <v>1189</v>
      </c>
      <c r="C286" s="214" t="s">
        <v>1721</v>
      </c>
      <c r="D286" s="214" t="s">
        <v>5351</v>
      </c>
      <c r="E286" s="214" t="s">
        <v>5352</v>
      </c>
      <c r="F286" s="214" t="s">
        <v>4135</v>
      </c>
      <c r="G286" s="214" t="s">
        <v>1791</v>
      </c>
      <c r="H286" s="214" t="s">
        <v>1792</v>
      </c>
      <c r="I286" s="214" t="s">
        <v>16</v>
      </c>
      <c r="J286" s="214" t="s">
        <v>1794</v>
      </c>
      <c r="K286" s="214">
        <v>0</v>
      </c>
      <c r="L286" s="214" t="s">
        <v>4545</v>
      </c>
      <c r="M286" s="214" t="s">
        <v>11</v>
      </c>
      <c r="N286" s="214" t="s">
        <v>1726</v>
      </c>
      <c r="O286" s="214" t="s">
        <v>11</v>
      </c>
      <c r="P286" s="214" t="s">
        <v>1794</v>
      </c>
      <c r="Q286" s="22" t="str">
        <f t="shared" si="54"/>
        <v>在读</v>
      </c>
      <c r="R286" s="22" t="str">
        <f>IF(Q286="在读",IF(IFERROR(FIND("一",D286),0)&gt;0,"一对一",VLOOKUP(LEFT(D286,3),班级编码!A:H,8,0)),Q286)</f>
        <v>小初部</v>
      </c>
      <c r="S286" s="22" t="str">
        <f t="shared" si="55"/>
        <v>P02K34G3439</v>
      </c>
      <c r="T286" s="22" t="str">
        <f t="shared" si="56"/>
        <v>赖情佳</v>
      </c>
      <c r="U286" s="22" t="str">
        <f t="shared" si="57"/>
        <v>覃爱怡</v>
      </c>
      <c r="V286" s="22" t="str">
        <f t="shared" si="58"/>
        <v xml:space="preserve">STA MARIA </v>
      </c>
      <c r="W286" s="22" t="str">
        <f t="shared" si="59"/>
        <v>覃爱怡</v>
      </c>
      <c r="X286" s="22" t="str">
        <f t="shared" si="60"/>
        <v xml:space="preserve">STA MARIA </v>
      </c>
      <c r="Y286" s="22">
        <f t="shared" si="61"/>
        <v>3</v>
      </c>
      <c r="Z286" s="22">
        <f t="shared" si="62"/>
        <v>6</v>
      </c>
      <c r="AA286" s="22" t="str">
        <f t="shared" si="52"/>
        <v/>
      </c>
      <c r="AB286" s="22">
        <f>COUNTIF($G$2:G286,G286)</f>
        <v>1</v>
      </c>
      <c r="AC286" s="22" t="str">
        <f t="shared" si="63"/>
        <v>P02</v>
      </c>
      <c r="AD286" s="22" t="str">
        <f>VLOOKUP(D286,'2-班级信息'!A:AI,35,0)</f>
        <v>周四下午</v>
      </c>
      <c r="AE286" s="22" t="str">
        <f>VLOOKUP(D286,'2-班级信息'!A:AL,12,0)</f>
        <v>3小时</v>
      </c>
      <c r="AF286" s="22" t="str">
        <f t="shared" si="53"/>
        <v>小学班</v>
      </c>
      <c r="AG286" s="22" t="str">
        <f t="shared" si="64"/>
        <v>小学平时3小时班</v>
      </c>
    </row>
    <row r="287" spans="1:33">
      <c r="A287" s="214" t="s">
        <v>1721</v>
      </c>
      <c r="B287" s="214" t="s">
        <v>1189</v>
      </c>
      <c r="C287" s="214" t="s">
        <v>1721</v>
      </c>
      <c r="D287" s="214" t="s">
        <v>5351</v>
      </c>
      <c r="E287" s="214" t="s">
        <v>5352</v>
      </c>
      <c r="F287" s="214" t="s">
        <v>4135</v>
      </c>
      <c r="G287" s="214" t="s">
        <v>1819</v>
      </c>
      <c r="H287" s="214" t="s">
        <v>1820</v>
      </c>
      <c r="I287" s="214" t="s">
        <v>16</v>
      </c>
      <c r="J287" s="214" t="s">
        <v>1822</v>
      </c>
      <c r="K287" s="214">
        <v>0</v>
      </c>
      <c r="L287" s="214" t="s">
        <v>4546</v>
      </c>
      <c r="M287" s="214" t="s">
        <v>11</v>
      </c>
      <c r="N287" s="214" t="s">
        <v>1726</v>
      </c>
      <c r="O287" s="214" t="s">
        <v>1822</v>
      </c>
      <c r="P287" s="214" t="s">
        <v>11</v>
      </c>
      <c r="Q287" s="22" t="str">
        <f t="shared" si="54"/>
        <v>在读</v>
      </c>
      <c r="R287" s="22" t="str">
        <f>IF(Q287="在读",IF(IFERROR(FIND("一",D287),0)&gt;0,"一对一",VLOOKUP(LEFT(D287,3),班级编码!A:H,8,0)),Q287)</f>
        <v>小初部</v>
      </c>
      <c r="S287" s="22" t="str">
        <f t="shared" si="55"/>
        <v>P02K34G3439</v>
      </c>
      <c r="T287" s="22" t="str">
        <f t="shared" si="56"/>
        <v>赖情佳</v>
      </c>
      <c r="U287" s="22" t="str">
        <f t="shared" si="57"/>
        <v>覃爱怡</v>
      </c>
      <c r="V287" s="22" t="str">
        <f t="shared" si="58"/>
        <v xml:space="preserve">STA MARIA </v>
      </c>
      <c r="W287" s="22" t="str">
        <f t="shared" si="59"/>
        <v>覃爱怡</v>
      </c>
      <c r="X287" s="22" t="str">
        <f t="shared" si="60"/>
        <v xml:space="preserve">STA MARIA </v>
      </c>
      <c r="Y287" s="22">
        <f t="shared" si="61"/>
        <v>3</v>
      </c>
      <c r="Z287" s="22">
        <f t="shared" si="62"/>
        <v>6</v>
      </c>
      <c r="AA287" s="22" t="str">
        <f t="shared" si="52"/>
        <v/>
      </c>
      <c r="AB287" s="22">
        <f>COUNTIF($G$2:G287,G287)</f>
        <v>1</v>
      </c>
      <c r="AC287" s="22" t="str">
        <f t="shared" si="63"/>
        <v>P02</v>
      </c>
      <c r="AD287" s="22" t="str">
        <f>VLOOKUP(D287,'2-班级信息'!A:AI,35,0)</f>
        <v>周四下午</v>
      </c>
      <c r="AE287" s="22" t="str">
        <f>VLOOKUP(D287,'2-班级信息'!A:AL,12,0)</f>
        <v>3小时</v>
      </c>
      <c r="AF287" s="22" t="str">
        <f t="shared" si="53"/>
        <v>小学班</v>
      </c>
      <c r="AG287" s="22" t="str">
        <f t="shared" si="64"/>
        <v>小学平时3小时班</v>
      </c>
    </row>
    <row r="288" spans="1:33">
      <c r="A288" s="214" t="s">
        <v>1721</v>
      </c>
      <c r="B288" s="214" t="s">
        <v>1189</v>
      </c>
      <c r="C288" s="214" t="s">
        <v>1721</v>
      </c>
      <c r="D288" s="214" t="s">
        <v>5351</v>
      </c>
      <c r="E288" s="214" t="s">
        <v>5352</v>
      </c>
      <c r="F288" s="214" t="s">
        <v>4135</v>
      </c>
      <c r="G288" s="214" t="s">
        <v>3824</v>
      </c>
      <c r="H288" s="214" t="s">
        <v>3825</v>
      </c>
      <c r="I288" s="214" t="s">
        <v>16</v>
      </c>
      <c r="J288" s="214" t="s">
        <v>3827</v>
      </c>
      <c r="K288" s="214">
        <v>0</v>
      </c>
      <c r="L288" s="214" t="s">
        <v>4547</v>
      </c>
      <c r="M288" s="214" t="s">
        <v>11</v>
      </c>
      <c r="N288" s="214" t="s">
        <v>1726</v>
      </c>
      <c r="O288" s="214" t="s">
        <v>3830</v>
      </c>
      <c r="P288" s="214" t="s">
        <v>3827</v>
      </c>
      <c r="Q288" s="22" t="str">
        <f t="shared" si="54"/>
        <v>在读</v>
      </c>
      <c r="R288" s="22" t="str">
        <f>IF(Q288="在读",IF(IFERROR(FIND("一",D288),0)&gt;0,"一对一",VLOOKUP(LEFT(D288,3),班级编码!A:H,8,0)),Q288)</f>
        <v>小初部</v>
      </c>
      <c r="S288" s="22" t="str">
        <f t="shared" si="55"/>
        <v>P02K34G3439</v>
      </c>
      <c r="T288" s="22" t="str">
        <f t="shared" si="56"/>
        <v>赖情佳</v>
      </c>
      <c r="U288" s="22" t="str">
        <f t="shared" si="57"/>
        <v>覃爱怡</v>
      </c>
      <c r="V288" s="22" t="str">
        <f t="shared" si="58"/>
        <v xml:space="preserve">STA MARIA </v>
      </c>
      <c r="W288" s="22" t="str">
        <f t="shared" si="59"/>
        <v>覃爱怡</v>
      </c>
      <c r="X288" s="22" t="str">
        <f t="shared" si="60"/>
        <v xml:space="preserve">STA MARIA </v>
      </c>
      <c r="Y288" s="22">
        <f t="shared" si="61"/>
        <v>3</v>
      </c>
      <c r="Z288" s="22">
        <f t="shared" si="62"/>
        <v>6</v>
      </c>
      <c r="AA288" s="22" t="str">
        <f t="shared" si="52"/>
        <v/>
      </c>
      <c r="AB288" s="22">
        <f>COUNTIF($G$2:G288,G288)</f>
        <v>1</v>
      </c>
      <c r="AC288" s="22" t="str">
        <f t="shared" si="63"/>
        <v>P02</v>
      </c>
      <c r="AD288" s="22" t="str">
        <f>VLOOKUP(D288,'2-班级信息'!A:AI,35,0)</f>
        <v>周四下午</v>
      </c>
      <c r="AE288" s="22" t="str">
        <f>VLOOKUP(D288,'2-班级信息'!A:AL,12,0)</f>
        <v>3小时</v>
      </c>
      <c r="AF288" s="22" t="str">
        <f t="shared" si="53"/>
        <v>小学班</v>
      </c>
      <c r="AG288" s="22" t="str">
        <f t="shared" si="64"/>
        <v>小学平时3小时班</v>
      </c>
    </row>
    <row r="289" spans="1:33">
      <c r="A289" s="214" t="s">
        <v>1721</v>
      </c>
      <c r="B289" s="214" t="s">
        <v>1189</v>
      </c>
      <c r="C289" s="214" t="s">
        <v>1721</v>
      </c>
      <c r="D289" s="214" t="s">
        <v>5351</v>
      </c>
      <c r="E289" s="214" t="s">
        <v>5352</v>
      </c>
      <c r="F289" s="214" t="s">
        <v>4135</v>
      </c>
      <c r="G289" s="214" t="s">
        <v>3668</v>
      </c>
      <c r="H289" s="214" t="s">
        <v>3669</v>
      </c>
      <c r="I289" s="214" t="s">
        <v>16</v>
      </c>
      <c r="J289" s="214" t="s">
        <v>3671</v>
      </c>
      <c r="K289" s="214">
        <v>0</v>
      </c>
      <c r="L289" s="214" t="s">
        <v>4548</v>
      </c>
      <c r="M289" s="214" t="s">
        <v>11</v>
      </c>
      <c r="N289" s="214" t="s">
        <v>1726</v>
      </c>
      <c r="O289" s="214" t="s">
        <v>11</v>
      </c>
      <c r="P289" s="214" t="s">
        <v>3671</v>
      </c>
      <c r="Q289" s="22" t="str">
        <f t="shared" si="54"/>
        <v>在读</v>
      </c>
      <c r="R289" s="22" t="str">
        <f>IF(Q289="在读",IF(IFERROR(FIND("一",D289),0)&gt;0,"一对一",VLOOKUP(LEFT(D289,3),班级编码!A:H,8,0)),Q289)</f>
        <v>小初部</v>
      </c>
      <c r="S289" s="22" t="str">
        <f t="shared" si="55"/>
        <v>P02K34G3439</v>
      </c>
      <c r="T289" s="22" t="str">
        <f t="shared" si="56"/>
        <v>赖情佳</v>
      </c>
      <c r="U289" s="22" t="str">
        <f t="shared" si="57"/>
        <v>覃爱怡</v>
      </c>
      <c r="V289" s="22" t="str">
        <f t="shared" si="58"/>
        <v xml:space="preserve">STA MARIA </v>
      </c>
      <c r="W289" s="22" t="str">
        <f t="shared" si="59"/>
        <v>覃爱怡</v>
      </c>
      <c r="X289" s="22" t="str">
        <f t="shared" si="60"/>
        <v xml:space="preserve">STA MARIA </v>
      </c>
      <c r="Y289" s="22">
        <f t="shared" si="61"/>
        <v>3</v>
      </c>
      <c r="Z289" s="22">
        <f t="shared" si="62"/>
        <v>6</v>
      </c>
      <c r="AA289" s="22" t="str">
        <f t="shared" si="52"/>
        <v/>
      </c>
      <c r="AB289" s="22">
        <f>COUNTIF($G$2:G289,G289)</f>
        <v>1</v>
      </c>
      <c r="AC289" s="22" t="str">
        <f t="shared" si="63"/>
        <v>P02</v>
      </c>
      <c r="AD289" s="22" t="str">
        <f>VLOOKUP(D289,'2-班级信息'!A:AI,35,0)</f>
        <v>周四下午</v>
      </c>
      <c r="AE289" s="22" t="str">
        <f>VLOOKUP(D289,'2-班级信息'!A:AL,12,0)</f>
        <v>3小时</v>
      </c>
      <c r="AF289" s="22" t="str">
        <f t="shared" si="53"/>
        <v>小学班</v>
      </c>
      <c r="AG289" s="22" t="str">
        <f t="shared" si="64"/>
        <v>小学平时3小时班</v>
      </c>
    </row>
    <row r="290" spans="1:33">
      <c r="A290" s="214" t="s">
        <v>1721</v>
      </c>
      <c r="B290" s="214" t="s">
        <v>4549</v>
      </c>
      <c r="C290" s="214" t="s">
        <v>1721</v>
      </c>
      <c r="D290" s="214" t="s">
        <v>4159</v>
      </c>
      <c r="E290" s="214" t="s">
        <v>4161</v>
      </c>
      <c r="F290" s="214" t="s">
        <v>4160</v>
      </c>
      <c r="G290" s="214" t="s">
        <v>3952</v>
      </c>
      <c r="H290" s="214" t="s">
        <v>3953</v>
      </c>
      <c r="I290" s="214" t="s">
        <v>16</v>
      </c>
      <c r="J290" s="214" t="s">
        <v>3954</v>
      </c>
      <c r="K290" s="214">
        <v>0</v>
      </c>
      <c r="L290" s="214" t="s">
        <v>4550</v>
      </c>
      <c r="M290" s="214" t="s">
        <v>11</v>
      </c>
      <c r="N290" s="214" t="s">
        <v>1726</v>
      </c>
      <c r="O290" s="214" t="s">
        <v>11</v>
      </c>
      <c r="P290" s="214" t="s">
        <v>3954</v>
      </c>
      <c r="Q290" s="22" t="str">
        <f t="shared" si="54"/>
        <v>在读</v>
      </c>
      <c r="R290" s="22" t="str">
        <f>IF(Q290="在读",IF(IFERROR(FIND("一",D290),0)&gt;0,"一对一",VLOOKUP(LEFT(D290,3),班级编码!A:H,8,0)),Q290)</f>
        <v>一对一</v>
      </c>
      <c r="S290" s="22" t="str">
        <f t="shared" si="55"/>
        <v>P01一对一05</v>
      </c>
      <c r="T290" s="22" t="str">
        <f t="shared" si="56"/>
        <v>陈敏华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">
        <f>COUNTIF($G$2:G290,G290)</f>
        <v>1</v>
      </c>
      <c r="AC290" s="22" t="str">
        <f t="shared" si="63"/>
        <v>一对一</v>
      </c>
      <c r="AD290" s="22" t="str">
        <f>VLOOKUP(D290,'2-班级信息'!A:AI,35,0)</f>
        <v>一对一</v>
      </c>
      <c r="AE290" s="22" t="str">
        <f>VLOOKUP(D290,'2-班级信息'!A:AL,12,0)</f>
        <v>1小时</v>
      </c>
      <c r="AF290" s="22" t="str">
        <f t="shared" si="53"/>
        <v>一对一</v>
      </c>
      <c r="AG290" s="22" t="str">
        <f t="shared" si="64"/>
        <v>一对一</v>
      </c>
    </row>
    <row r="291" spans="1:33">
      <c r="A291" s="214" t="s">
        <v>1721</v>
      </c>
      <c r="B291" s="214" t="s">
        <v>1189</v>
      </c>
      <c r="C291" s="214" t="s">
        <v>1721</v>
      </c>
      <c r="D291" s="214" t="s">
        <v>4182</v>
      </c>
      <c r="E291" s="214" t="s">
        <v>4184</v>
      </c>
      <c r="F291" s="214" t="s">
        <v>4183</v>
      </c>
      <c r="G291" s="214" t="s">
        <v>3794</v>
      </c>
      <c r="H291" s="214" t="s">
        <v>3795</v>
      </c>
      <c r="I291" s="214" t="s">
        <v>10</v>
      </c>
      <c r="J291" s="214" t="s">
        <v>3797</v>
      </c>
      <c r="K291" s="214">
        <v>0</v>
      </c>
      <c r="L291" s="214" t="s">
        <v>4551</v>
      </c>
      <c r="M291" s="214" t="s">
        <v>11</v>
      </c>
      <c r="N291" s="214" t="s">
        <v>1726</v>
      </c>
      <c r="O291" s="214" t="s">
        <v>3800</v>
      </c>
      <c r="P291" s="214" t="s">
        <v>3802</v>
      </c>
      <c r="Q291" s="22" t="str">
        <f t="shared" si="54"/>
        <v>在读</v>
      </c>
      <c r="R291" s="22" t="str">
        <f>IF(Q291="在读",IF(IFERROR(FIND("一",D291),0)&gt;0,"一对一",VLOOKUP(LEFT(D291,3),班级编码!A:H,8,0)),Q291)</f>
        <v>小初部</v>
      </c>
      <c r="S291" s="22" t="str">
        <f t="shared" si="55"/>
        <v>P02K34G1229</v>
      </c>
      <c r="T291" s="22" t="str">
        <f t="shared" si="56"/>
        <v>萧泽秀</v>
      </c>
      <c r="U291" s="22" t="str">
        <f t="shared" si="57"/>
        <v>黎洁瑜</v>
      </c>
      <c r="V291" s="22" t="str">
        <f t="shared" si="58"/>
        <v>YoYO</v>
      </c>
      <c r="W291" s="22" t="str">
        <f t="shared" si="59"/>
        <v>YoYO</v>
      </c>
      <c r="X291" s="22" t="str">
        <f t="shared" si="60"/>
        <v>黎洁瑜</v>
      </c>
      <c r="Y291" s="22">
        <f t="shared" si="61"/>
        <v>4</v>
      </c>
      <c r="Z291" s="22">
        <f t="shared" si="62"/>
        <v>4</v>
      </c>
      <c r="AA291" s="22" t="str">
        <f t="shared" si="52"/>
        <v/>
      </c>
      <c r="AB291" s="22">
        <f>COUNTIF($G$2:G291,G291)</f>
        <v>1</v>
      </c>
      <c r="AC291" s="22" t="str">
        <f t="shared" si="63"/>
        <v>P02</v>
      </c>
      <c r="AD291" s="22" t="str">
        <f>VLOOKUP(D291,'2-班级信息'!A:AI,35,0)</f>
        <v>周三下午</v>
      </c>
      <c r="AE291" s="22" t="str">
        <f>VLOOKUP(D291,'2-班级信息'!A:AL,12,0)</f>
        <v>3小时</v>
      </c>
      <c r="AF291" s="22" t="str">
        <f t="shared" si="53"/>
        <v>小学班</v>
      </c>
      <c r="AG291" s="22" t="str">
        <f t="shared" si="64"/>
        <v>小学平时3小时班</v>
      </c>
    </row>
    <row r="292" spans="1:33">
      <c r="A292" s="214" t="s">
        <v>1721</v>
      </c>
      <c r="B292" s="214" t="s">
        <v>452</v>
      </c>
      <c r="C292" s="214" t="s">
        <v>1721</v>
      </c>
      <c r="D292" s="214" t="s">
        <v>4179</v>
      </c>
      <c r="E292" s="214" t="s">
        <v>4150</v>
      </c>
      <c r="F292" s="214" t="s">
        <v>4180</v>
      </c>
      <c r="G292" s="214" t="s">
        <v>1904</v>
      </c>
      <c r="H292" s="214" t="s">
        <v>1905</v>
      </c>
      <c r="I292" s="214" t="s">
        <v>10</v>
      </c>
      <c r="J292" s="214" t="s">
        <v>1907</v>
      </c>
      <c r="K292" s="214">
        <v>0</v>
      </c>
      <c r="L292" s="214" t="s">
        <v>4552</v>
      </c>
      <c r="M292" s="214" t="s">
        <v>11</v>
      </c>
      <c r="N292" s="214" t="s">
        <v>1804</v>
      </c>
      <c r="O292" s="214" t="s">
        <v>11</v>
      </c>
      <c r="P292" s="214" t="s">
        <v>1907</v>
      </c>
      <c r="Q292" s="22" t="str">
        <f t="shared" si="54"/>
        <v>在读</v>
      </c>
      <c r="R292" s="22" t="str">
        <f>IF(Q292="在读",IF(IFERROR(FIND("一",D292),0)&gt;0,"一对一",VLOOKUP(LEFT(D292,3),班级编码!A:H,8,0)),Q292)</f>
        <v>小初部</v>
      </c>
      <c r="S292" s="22" t="str">
        <f t="shared" si="55"/>
        <v>P03F02G1202</v>
      </c>
      <c r="T292" s="22" t="str">
        <f t="shared" si="56"/>
        <v>王玲</v>
      </c>
      <c r="U292" s="22" t="str">
        <f t="shared" si="57"/>
        <v>赖情佳</v>
      </c>
      <c r="V292" s="22" t="str">
        <f t="shared" si="58"/>
        <v xml:space="preserve">STA MARIA </v>
      </c>
      <c r="W292" s="22" t="str">
        <f t="shared" si="59"/>
        <v>赖情佳</v>
      </c>
      <c r="X292" s="22" t="str">
        <f t="shared" si="60"/>
        <v xml:space="preserve">STA MARIA </v>
      </c>
      <c r="Y292" s="22">
        <f t="shared" si="61"/>
        <v>3</v>
      </c>
      <c r="Z292" s="22">
        <f t="shared" si="62"/>
        <v>6</v>
      </c>
      <c r="AA292" s="22" t="str">
        <f t="shared" si="52"/>
        <v/>
      </c>
      <c r="AB292" s="22">
        <f>COUNTIF($G$2:G292,G292)</f>
        <v>1</v>
      </c>
      <c r="AC292" s="22" t="str">
        <f t="shared" si="63"/>
        <v>P03</v>
      </c>
      <c r="AD292" s="22" t="str">
        <f>VLOOKUP(D292,'2-班级信息'!A:AI,35,0)</f>
        <v>周日上午</v>
      </c>
      <c r="AE292" s="22" t="str">
        <f>VLOOKUP(D292,'2-班级信息'!A:AL,12,0)</f>
        <v>3小时</v>
      </c>
      <c r="AF292" s="22" t="str">
        <f t="shared" si="53"/>
        <v>小学班</v>
      </c>
      <c r="AG292" s="22" t="str">
        <f t="shared" si="64"/>
        <v>小学周末白天班</v>
      </c>
    </row>
    <row r="293" spans="1:33">
      <c r="A293" s="214" t="s">
        <v>1721</v>
      </c>
      <c r="B293" s="214" t="s">
        <v>1189</v>
      </c>
      <c r="C293" s="214" t="s">
        <v>1721</v>
      </c>
      <c r="D293" s="214" t="s">
        <v>5351</v>
      </c>
      <c r="E293" s="214" t="s">
        <v>5352</v>
      </c>
      <c r="F293" s="214" t="s">
        <v>4135</v>
      </c>
      <c r="G293" s="214" t="s">
        <v>3882</v>
      </c>
      <c r="H293" s="214" t="s">
        <v>3883</v>
      </c>
      <c r="I293" s="214" t="s">
        <v>10</v>
      </c>
      <c r="J293" s="214" t="s">
        <v>3885</v>
      </c>
      <c r="K293" s="214">
        <v>0</v>
      </c>
      <c r="L293" s="214" t="s">
        <v>4553</v>
      </c>
      <c r="M293" s="214" t="s">
        <v>11</v>
      </c>
      <c r="N293" s="214" t="s">
        <v>1726</v>
      </c>
      <c r="O293" s="214" t="s">
        <v>3887</v>
      </c>
      <c r="P293" s="214" t="s">
        <v>3885</v>
      </c>
      <c r="Q293" s="22" t="str">
        <f t="shared" si="54"/>
        <v>在读</v>
      </c>
      <c r="R293" s="22" t="str">
        <f>IF(Q293="在读",IF(IFERROR(FIND("一",D293),0)&gt;0,"一对一",VLOOKUP(LEFT(D293,3),班级编码!A:H,8,0)),Q293)</f>
        <v>小初部</v>
      </c>
      <c r="S293" s="22" t="str">
        <f t="shared" si="55"/>
        <v>P02K34G3439</v>
      </c>
      <c r="T293" s="22" t="str">
        <f t="shared" si="56"/>
        <v>赖情佳</v>
      </c>
      <c r="U293" s="22" t="str">
        <f t="shared" si="57"/>
        <v>覃爱怡</v>
      </c>
      <c r="V293" s="22" t="str">
        <f t="shared" si="58"/>
        <v xml:space="preserve">STA MARIA </v>
      </c>
      <c r="W293" s="22" t="str">
        <f t="shared" si="59"/>
        <v>覃爱怡</v>
      </c>
      <c r="X293" s="22" t="str">
        <f t="shared" si="60"/>
        <v xml:space="preserve">STA MARIA </v>
      </c>
      <c r="Y293" s="22">
        <f t="shared" si="61"/>
        <v>3</v>
      </c>
      <c r="Z293" s="22">
        <f t="shared" si="62"/>
        <v>6</v>
      </c>
      <c r="AA293" s="22" t="str">
        <f t="shared" si="52"/>
        <v/>
      </c>
      <c r="AB293" s="22">
        <f>COUNTIF($G$2:G293,G293)</f>
        <v>1</v>
      </c>
      <c r="AC293" s="22" t="str">
        <f t="shared" si="63"/>
        <v>P02</v>
      </c>
      <c r="AD293" s="22" t="str">
        <f>VLOOKUP(D293,'2-班级信息'!A:AI,35,0)</f>
        <v>周四下午</v>
      </c>
      <c r="AE293" s="22" t="str">
        <f>VLOOKUP(D293,'2-班级信息'!A:AL,12,0)</f>
        <v>3小时</v>
      </c>
      <c r="AF293" s="22" t="str">
        <f t="shared" si="53"/>
        <v>小学班</v>
      </c>
      <c r="AG293" s="22" t="str">
        <f t="shared" si="64"/>
        <v>小学平时3小时班</v>
      </c>
    </row>
    <row r="294" spans="1:33">
      <c r="A294" s="214" t="s">
        <v>1721</v>
      </c>
      <c r="B294" s="214" t="s">
        <v>452</v>
      </c>
      <c r="C294" s="214" t="s">
        <v>1721</v>
      </c>
      <c r="D294" s="214" t="s">
        <v>5334</v>
      </c>
      <c r="E294" s="214" t="s">
        <v>5335</v>
      </c>
      <c r="F294" s="214" t="s">
        <v>4135</v>
      </c>
      <c r="G294" s="214" t="s">
        <v>3696</v>
      </c>
      <c r="H294" s="214" t="s">
        <v>3697</v>
      </c>
      <c r="I294" s="214" t="s">
        <v>14</v>
      </c>
      <c r="J294" s="214" t="s">
        <v>3699</v>
      </c>
      <c r="K294" s="214">
        <v>0</v>
      </c>
      <c r="L294" s="214" t="s">
        <v>4554</v>
      </c>
      <c r="M294" s="214" t="s">
        <v>11</v>
      </c>
      <c r="N294" s="214" t="s">
        <v>1766</v>
      </c>
      <c r="O294" s="214" t="s">
        <v>3702</v>
      </c>
      <c r="P294" s="214" t="s">
        <v>3699</v>
      </c>
      <c r="Q294" s="22" t="str">
        <f t="shared" si="54"/>
        <v>在读</v>
      </c>
      <c r="R294" s="22" t="str">
        <f>IF(Q294="在读",IF(IFERROR(FIND("一",D294),0)&gt;0,"一对一",VLOOKUP(LEFT(D294,3),班级编码!A:H,8,0)),Q294)</f>
        <v>小高部</v>
      </c>
      <c r="S294" s="22" t="str">
        <f t="shared" si="55"/>
        <v>P3AF04G3426</v>
      </c>
      <c r="T294" s="22" t="str">
        <f t="shared" si="56"/>
        <v>赖情佳</v>
      </c>
      <c r="U294" s="22" t="str">
        <f t="shared" si="57"/>
        <v>覃爱怡</v>
      </c>
      <c r="V294" s="22" t="str">
        <f t="shared" si="58"/>
        <v xml:space="preserve">STA MARIA </v>
      </c>
      <c r="W294" s="22" t="str">
        <f t="shared" si="59"/>
        <v>覃爱怡</v>
      </c>
      <c r="X294" s="22" t="str">
        <f t="shared" si="60"/>
        <v xml:space="preserve">STA MARIA </v>
      </c>
      <c r="Y294" s="22">
        <f t="shared" si="61"/>
        <v>3</v>
      </c>
      <c r="Z294" s="22">
        <f t="shared" si="62"/>
        <v>6</v>
      </c>
      <c r="AA294" s="22" t="str">
        <f t="shared" si="52"/>
        <v/>
      </c>
      <c r="AB294" s="22">
        <f>COUNTIF($G$2:G294,G294)</f>
        <v>1</v>
      </c>
      <c r="AC294" s="22" t="str">
        <f t="shared" si="63"/>
        <v>P3A</v>
      </c>
      <c r="AD294" s="22" t="str">
        <f>VLOOKUP(D294,'2-班级信息'!A:AI,35,0)</f>
        <v>周二晚上</v>
      </c>
      <c r="AE294" s="22" t="str">
        <f>VLOOKUP(D294,'2-班级信息'!A:AL,12,0)</f>
        <v>3小时</v>
      </c>
      <c r="AF294" s="22" t="str">
        <f t="shared" si="53"/>
        <v>小学班</v>
      </c>
      <c r="AG294" s="22" t="str">
        <f t="shared" si="64"/>
        <v>小学平时3小时班</v>
      </c>
    </row>
    <row r="295" spans="1:33">
      <c r="A295" s="214" t="s">
        <v>1721</v>
      </c>
      <c r="B295" s="214" t="s">
        <v>1189</v>
      </c>
      <c r="C295" s="214" t="s">
        <v>1721</v>
      </c>
      <c r="D295" s="214" t="s">
        <v>4186</v>
      </c>
      <c r="E295" s="214" t="s">
        <v>4188</v>
      </c>
      <c r="F295" s="214" t="s">
        <v>4187</v>
      </c>
      <c r="G295" s="214" t="s">
        <v>3710</v>
      </c>
      <c r="H295" s="214" t="s">
        <v>3711</v>
      </c>
      <c r="I295" s="214" t="s">
        <v>13</v>
      </c>
      <c r="J295" s="214" t="s">
        <v>3712</v>
      </c>
      <c r="K295" s="214">
        <v>0</v>
      </c>
      <c r="L295" s="214" t="s">
        <v>4555</v>
      </c>
      <c r="M295" s="214" t="s">
        <v>11</v>
      </c>
      <c r="N295" s="214" t="s">
        <v>1726</v>
      </c>
      <c r="O295" s="214" t="s">
        <v>11</v>
      </c>
      <c r="P295" s="214" t="s">
        <v>11</v>
      </c>
      <c r="Q295" s="22" t="str">
        <f t="shared" si="54"/>
        <v>在读</v>
      </c>
      <c r="R295" s="22" t="str">
        <f>IF(Q295="在读",IF(IFERROR(FIND("一",D295),0)&gt;0,"一对一",VLOOKUP(LEFT(D295,3),班级编码!A:H,8,0)),Q295)</f>
        <v>初中部</v>
      </c>
      <c r="S295" s="22" t="str">
        <f t="shared" si="55"/>
        <v>P5BBR6G5622</v>
      </c>
      <c r="T295" s="22" t="str">
        <f t="shared" si="56"/>
        <v>张佩</v>
      </c>
      <c r="U295" s="22" t="str">
        <f t="shared" si="57"/>
        <v>赖情佳</v>
      </c>
      <c r="V295" s="22" t="str">
        <f t="shared" si="58"/>
        <v>YoYO</v>
      </c>
      <c r="W295" s="22" t="str">
        <f t="shared" si="59"/>
        <v>YoYO</v>
      </c>
      <c r="X295" s="22" t="str">
        <f t="shared" si="60"/>
        <v>赖情佳</v>
      </c>
      <c r="Y295" s="22">
        <f t="shared" si="61"/>
        <v>4</v>
      </c>
      <c r="Z295" s="22">
        <f t="shared" si="62"/>
        <v>4</v>
      </c>
      <c r="AA295" s="22" t="str">
        <f t="shared" si="52"/>
        <v/>
      </c>
      <c r="AB295" s="22">
        <f>COUNTIF($G$2:G295,G295)</f>
        <v>1</v>
      </c>
      <c r="AC295" s="22" t="str">
        <f t="shared" si="63"/>
        <v>P5B</v>
      </c>
      <c r="AD295" s="22" t="str">
        <f>VLOOKUP(D295,'2-班级信息'!A:AI,35,0)</f>
        <v>周三下午</v>
      </c>
      <c r="AE295" s="22" t="str">
        <f>VLOOKUP(D295,'2-班级信息'!A:AL,12,0)</f>
        <v>3小时</v>
      </c>
      <c r="AF295" s="22" t="str">
        <f t="shared" si="53"/>
        <v>小学班</v>
      </c>
      <c r="AG295" s="22" t="str">
        <f t="shared" si="64"/>
        <v>小学平时3小时班</v>
      </c>
    </row>
    <row r="296" spans="1:33">
      <c r="A296" s="214" t="s">
        <v>1721</v>
      </c>
      <c r="B296" s="214" t="s">
        <v>452</v>
      </c>
      <c r="C296" s="214" t="s">
        <v>1721</v>
      </c>
      <c r="D296" s="214" t="s">
        <v>4176</v>
      </c>
      <c r="E296" s="214" t="s">
        <v>4150</v>
      </c>
      <c r="F296" s="214" t="s">
        <v>4149</v>
      </c>
      <c r="G296" s="214" t="s">
        <v>3205</v>
      </c>
      <c r="H296" s="214" t="s">
        <v>3206</v>
      </c>
      <c r="I296" s="214" t="s">
        <v>13</v>
      </c>
      <c r="J296" s="214" t="s">
        <v>3207</v>
      </c>
      <c r="K296" s="214">
        <v>0</v>
      </c>
      <c r="L296" s="214" t="s">
        <v>4556</v>
      </c>
      <c r="M296" s="214" t="s">
        <v>11</v>
      </c>
      <c r="N296" s="214" t="s">
        <v>1726</v>
      </c>
      <c r="O296" s="214" t="s">
        <v>11</v>
      </c>
      <c r="P296" s="214" t="s">
        <v>11</v>
      </c>
      <c r="Q296" s="22" t="str">
        <f t="shared" si="54"/>
        <v>在读</v>
      </c>
      <c r="R296" s="22" t="str">
        <f>IF(Q296="在读",IF(IFERROR(FIND("一",D296),0)&gt;0,"一对一",VLOOKUP(LEFT(D296,3),班级编码!A:H,8,0)),Q296)</f>
        <v>初中部</v>
      </c>
      <c r="S296" s="22" t="str">
        <f t="shared" si="55"/>
        <v>P5BBR6G5616</v>
      </c>
      <c r="T296" s="22" t="str">
        <f t="shared" si="56"/>
        <v>张佩</v>
      </c>
      <c r="U296" s="22" t="str">
        <f t="shared" si="57"/>
        <v>覃爱怡</v>
      </c>
      <c r="V296" s="22" t="str">
        <f t="shared" si="58"/>
        <v xml:space="preserve">STA MARIA </v>
      </c>
      <c r="W296" s="22" t="str">
        <f t="shared" si="59"/>
        <v>覃爱怡</v>
      </c>
      <c r="X296" s="22" t="str">
        <f t="shared" si="60"/>
        <v xml:space="preserve">STA MARIA </v>
      </c>
      <c r="Y296" s="22">
        <f t="shared" si="61"/>
        <v>3</v>
      </c>
      <c r="Z296" s="22">
        <f t="shared" si="62"/>
        <v>6</v>
      </c>
      <c r="AA296" s="22" t="str">
        <f t="shared" si="52"/>
        <v/>
      </c>
      <c r="AB296" s="22">
        <f>COUNTIF($G$2:G296,G296)</f>
        <v>1</v>
      </c>
      <c r="AC296" s="22" t="str">
        <f t="shared" si="63"/>
        <v>P5B</v>
      </c>
      <c r="AD296" s="22" t="str">
        <f>VLOOKUP(D296,'2-班级信息'!A:AI,35,0)</f>
        <v>周日上午</v>
      </c>
      <c r="AE296" s="22" t="str">
        <f>VLOOKUP(D296,'2-班级信息'!A:AL,12,0)</f>
        <v>3小时</v>
      </c>
      <c r="AF296" s="22" t="str">
        <f t="shared" si="53"/>
        <v>小学班</v>
      </c>
      <c r="AG296" s="22" t="str">
        <f t="shared" si="64"/>
        <v>小学周末白天班</v>
      </c>
    </row>
    <row r="297" spans="1:33">
      <c r="A297" s="214" t="s">
        <v>1721</v>
      </c>
      <c r="B297" s="214" t="s">
        <v>452</v>
      </c>
      <c r="C297" s="214" t="s">
        <v>1721</v>
      </c>
      <c r="D297" s="214" t="s">
        <v>4190</v>
      </c>
      <c r="E297" s="214" t="s">
        <v>4155</v>
      </c>
      <c r="F297" s="214" t="s">
        <v>4135</v>
      </c>
      <c r="G297" s="214" t="s">
        <v>3970</v>
      </c>
      <c r="H297" s="214" t="s">
        <v>3971</v>
      </c>
      <c r="I297" s="214" t="s">
        <v>10</v>
      </c>
      <c r="J297" s="214" t="s">
        <v>3972</v>
      </c>
      <c r="K297" s="214">
        <v>0</v>
      </c>
      <c r="L297" s="214" t="s">
        <v>4557</v>
      </c>
      <c r="M297" s="214" t="s">
        <v>11</v>
      </c>
      <c r="N297" s="214" t="s">
        <v>3973</v>
      </c>
      <c r="O297" s="214" t="s">
        <v>11</v>
      </c>
      <c r="P297" s="214" t="s">
        <v>11</v>
      </c>
      <c r="Q297" s="22" t="str">
        <f t="shared" si="54"/>
        <v>在读</v>
      </c>
      <c r="R297" s="22" t="str">
        <f>IF(Q297="在读",IF(IFERROR(FIND("一",D297),0)&gt;0,"一对一",VLOOKUP(LEFT(D297,3),班级编码!A:H,8,0)),Q297)</f>
        <v>小初部</v>
      </c>
      <c r="S297" s="22" t="str">
        <f t="shared" si="55"/>
        <v>P02K34G1238</v>
      </c>
      <c r="T297" s="22" t="str">
        <f t="shared" si="56"/>
        <v>赖情佳</v>
      </c>
      <c r="U297" s="22" t="str">
        <f t="shared" si="57"/>
        <v>覃爱怡</v>
      </c>
      <c r="V297" s="22" t="str">
        <f t="shared" si="58"/>
        <v xml:space="preserve">STA MARIA </v>
      </c>
      <c r="W297" s="22" t="str">
        <f t="shared" si="59"/>
        <v>覃爱怡</v>
      </c>
      <c r="X297" s="22" t="str">
        <f t="shared" si="60"/>
        <v xml:space="preserve">STA MARIA </v>
      </c>
      <c r="Y297" s="22">
        <f t="shared" si="61"/>
        <v>3</v>
      </c>
      <c r="Z297" s="22">
        <f t="shared" si="62"/>
        <v>6</v>
      </c>
      <c r="AA297" s="22" t="str">
        <f t="shared" si="52"/>
        <v/>
      </c>
      <c r="AB297" s="22">
        <f>COUNTIF($G$2:G297,G297)</f>
        <v>1</v>
      </c>
      <c r="AC297" s="22" t="str">
        <f t="shared" si="63"/>
        <v>P02</v>
      </c>
      <c r="AD297" s="22" t="str">
        <f>VLOOKUP(D297,'2-班级信息'!A:AI,35,0)</f>
        <v>周日下午</v>
      </c>
      <c r="AE297" s="22" t="str">
        <f>VLOOKUP(D297,'2-班级信息'!A:AL,12,0)</f>
        <v>3小时</v>
      </c>
      <c r="AF297" s="22" t="str">
        <f t="shared" si="53"/>
        <v>小学班</v>
      </c>
      <c r="AG297" s="22" t="str">
        <f t="shared" si="64"/>
        <v>小学周末白天班</v>
      </c>
    </row>
    <row r="298" spans="1:33">
      <c r="A298" s="214" t="s">
        <v>1721</v>
      </c>
      <c r="B298" s="214" t="s">
        <v>464</v>
      </c>
      <c r="C298" s="214" t="s">
        <v>1721</v>
      </c>
      <c r="D298" s="214" t="s">
        <v>4122</v>
      </c>
      <c r="E298" s="214" t="s">
        <v>4125</v>
      </c>
      <c r="F298" s="214" t="s">
        <v>4123</v>
      </c>
      <c r="G298" s="214" t="s">
        <v>3849</v>
      </c>
      <c r="H298" s="214" t="s">
        <v>3850</v>
      </c>
      <c r="I298" s="214" t="s">
        <v>1686</v>
      </c>
      <c r="J298" s="214" t="s">
        <v>3852</v>
      </c>
      <c r="K298" s="214">
        <v>0</v>
      </c>
      <c r="L298" s="214" t="s">
        <v>4558</v>
      </c>
      <c r="M298" s="214" t="s">
        <v>11</v>
      </c>
      <c r="N298" s="214" t="s">
        <v>2332</v>
      </c>
      <c r="O298" s="214" t="s">
        <v>11</v>
      </c>
      <c r="P298" s="214" t="s">
        <v>11</v>
      </c>
      <c r="Q298" s="22" t="str">
        <f t="shared" si="54"/>
        <v>在读</v>
      </c>
      <c r="R298" s="22" t="str">
        <f>IF(Q298="在读",IF(IFERROR(FIND("一",D298),0)&gt;0,"一对一",VLOOKUP(LEFT(D298,3),班级编码!A:H,8,0)),Q298)</f>
        <v>幼儿部</v>
      </c>
      <c r="S298" s="22" t="str">
        <f t="shared" si="55"/>
        <v>K03ADPGZD32</v>
      </c>
      <c r="T298" s="22" t="str">
        <f t="shared" si="56"/>
        <v>萧泽秀</v>
      </c>
      <c r="U298" s="22" t="str">
        <f t="shared" si="57"/>
        <v/>
      </c>
      <c r="V298" s="22" t="str">
        <f t="shared" si="58"/>
        <v>STA MARIA ANTONIO II</v>
      </c>
      <c r="W298" s="22" t="str">
        <f t="shared" si="59"/>
        <v>STA MARIA ANTONIO II</v>
      </c>
      <c r="X298" s="22" t="str">
        <f t="shared" si="60"/>
        <v/>
      </c>
      <c r="Y298" s="22">
        <f t="shared" si="61"/>
        <v>20</v>
      </c>
      <c r="Z298" s="22">
        <f t="shared" si="62"/>
        <v>20</v>
      </c>
      <c r="AA298" s="22" t="str">
        <f t="shared" si="52"/>
        <v/>
      </c>
      <c r="AB298" s="22">
        <f>COUNTIF($G$2:G298,G298)</f>
        <v>1</v>
      </c>
      <c r="AC298" s="22" t="str">
        <f t="shared" si="63"/>
        <v>K03</v>
      </c>
      <c r="AD298" s="22" t="str">
        <f>VLOOKUP(D298,'2-班级信息'!A:AI,35,0)</f>
        <v>周六上午</v>
      </c>
      <c r="AE298" s="22" t="str">
        <f>VLOOKUP(D298,'2-班级信息'!A:AL,12,0)</f>
        <v>1.5小时</v>
      </c>
      <c r="AF298" s="22" t="str">
        <f t="shared" si="53"/>
        <v>幼儿班</v>
      </c>
      <c r="AG298" s="22" t="str">
        <f t="shared" si="64"/>
        <v>幼儿班</v>
      </c>
    </row>
    <row r="299" spans="1:33">
      <c r="A299" s="214" t="s">
        <v>1721</v>
      </c>
      <c r="B299" s="214" t="s">
        <v>464</v>
      </c>
      <c r="C299" s="214" t="s">
        <v>1721</v>
      </c>
      <c r="D299" s="214" t="s">
        <v>4122</v>
      </c>
      <c r="E299" s="214" t="s">
        <v>4125</v>
      </c>
      <c r="F299" s="214" t="s">
        <v>4123</v>
      </c>
      <c r="G299" s="214" t="s">
        <v>2126</v>
      </c>
      <c r="H299" s="214" t="s">
        <v>2127</v>
      </c>
      <c r="I299" s="214" t="s">
        <v>1686</v>
      </c>
      <c r="J299" s="214" t="s">
        <v>2129</v>
      </c>
      <c r="K299" s="214">
        <v>0</v>
      </c>
      <c r="L299" s="214" t="s">
        <v>4559</v>
      </c>
      <c r="M299" s="214" t="s">
        <v>11</v>
      </c>
      <c r="N299" s="214" t="s">
        <v>1737</v>
      </c>
      <c r="O299" s="214" t="s">
        <v>11</v>
      </c>
      <c r="P299" s="214" t="s">
        <v>11</v>
      </c>
      <c r="Q299" s="22" t="str">
        <f t="shared" si="54"/>
        <v>在读</v>
      </c>
      <c r="R299" s="22" t="str">
        <f>IF(Q299="在读",IF(IFERROR(FIND("一",D299),0)&gt;0,"一对一",VLOOKUP(LEFT(D299,3),班级编码!A:H,8,0)),Q299)</f>
        <v>幼儿部</v>
      </c>
      <c r="S299" s="22" t="str">
        <f t="shared" si="55"/>
        <v>K03ADPGZD32</v>
      </c>
      <c r="T299" s="22" t="str">
        <f t="shared" si="56"/>
        <v>萧泽秀</v>
      </c>
      <c r="U299" s="22" t="str">
        <f t="shared" si="57"/>
        <v/>
      </c>
      <c r="V299" s="22" t="str">
        <f t="shared" si="58"/>
        <v>STA MARIA ANTONIO II</v>
      </c>
      <c r="W299" s="22" t="str">
        <f t="shared" si="59"/>
        <v>STA MARIA ANTONIO II</v>
      </c>
      <c r="X299" s="22" t="str">
        <f t="shared" si="60"/>
        <v/>
      </c>
      <c r="Y299" s="22">
        <f t="shared" si="61"/>
        <v>20</v>
      </c>
      <c r="Z299" s="22">
        <f t="shared" si="62"/>
        <v>20</v>
      </c>
      <c r="AA299" s="22" t="str">
        <f t="shared" si="52"/>
        <v/>
      </c>
      <c r="AB299" s="22">
        <f>COUNTIF($G$2:G299,G299)</f>
        <v>1</v>
      </c>
      <c r="AC299" s="22" t="str">
        <f t="shared" si="63"/>
        <v>K03</v>
      </c>
      <c r="AD299" s="22" t="str">
        <f>VLOOKUP(D299,'2-班级信息'!A:AI,35,0)</f>
        <v>周六上午</v>
      </c>
      <c r="AE299" s="22" t="str">
        <f>VLOOKUP(D299,'2-班级信息'!A:AL,12,0)</f>
        <v>1.5小时</v>
      </c>
      <c r="AF299" s="22" t="str">
        <f t="shared" si="53"/>
        <v>幼儿班</v>
      </c>
      <c r="AG299" s="22" t="str">
        <f t="shared" si="64"/>
        <v>幼儿班</v>
      </c>
    </row>
    <row r="300" spans="1:33">
      <c r="A300" s="214" t="s">
        <v>1721</v>
      </c>
      <c r="B300" s="214" t="s">
        <v>1189</v>
      </c>
      <c r="C300" s="214" t="s">
        <v>1721</v>
      </c>
      <c r="D300" s="214" t="s">
        <v>5351</v>
      </c>
      <c r="E300" s="214" t="s">
        <v>5352</v>
      </c>
      <c r="F300" s="214" t="s">
        <v>4135</v>
      </c>
      <c r="G300" s="214" t="s">
        <v>2884</v>
      </c>
      <c r="H300" s="214" t="s">
        <v>2885</v>
      </c>
      <c r="I300" s="214" t="s">
        <v>16</v>
      </c>
      <c r="J300" s="214" t="s">
        <v>2887</v>
      </c>
      <c r="K300" s="214">
        <v>0</v>
      </c>
      <c r="L300" s="214" t="s">
        <v>4560</v>
      </c>
      <c r="M300" s="214" t="s">
        <v>11</v>
      </c>
      <c r="N300" s="214" t="s">
        <v>1726</v>
      </c>
      <c r="O300" s="214" t="s">
        <v>11</v>
      </c>
      <c r="P300" s="214" t="s">
        <v>11</v>
      </c>
      <c r="Q300" s="22" t="str">
        <f t="shared" si="54"/>
        <v>在读</v>
      </c>
      <c r="R300" s="22" t="str">
        <f>IF(Q300="在读",IF(IFERROR(FIND("一",D300),0)&gt;0,"一对一",VLOOKUP(LEFT(D300,3),班级编码!A:H,8,0)),Q300)</f>
        <v>小初部</v>
      </c>
      <c r="S300" s="22" t="str">
        <f t="shared" si="55"/>
        <v>P02K34G3439</v>
      </c>
      <c r="T300" s="22" t="str">
        <f t="shared" si="56"/>
        <v>赖情佳</v>
      </c>
      <c r="U300" s="22" t="str">
        <f t="shared" si="57"/>
        <v>覃爱怡</v>
      </c>
      <c r="V300" s="22" t="str">
        <f t="shared" si="58"/>
        <v xml:space="preserve">STA MARIA </v>
      </c>
      <c r="W300" s="22" t="str">
        <f t="shared" si="59"/>
        <v>覃爱怡</v>
      </c>
      <c r="X300" s="22" t="str">
        <f t="shared" si="60"/>
        <v xml:space="preserve">STA MARIA </v>
      </c>
      <c r="Y300" s="22">
        <f t="shared" si="61"/>
        <v>3</v>
      </c>
      <c r="Z300" s="22">
        <f t="shared" si="62"/>
        <v>6</v>
      </c>
      <c r="AA300" s="22" t="str">
        <f t="shared" si="52"/>
        <v/>
      </c>
      <c r="AB300" s="22">
        <f>COUNTIF($G$2:G300,G300)</f>
        <v>1</v>
      </c>
      <c r="AC300" s="22" t="str">
        <f t="shared" si="63"/>
        <v>P02</v>
      </c>
      <c r="AD300" s="22" t="str">
        <f>VLOOKUP(D300,'2-班级信息'!A:AI,35,0)</f>
        <v>周四下午</v>
      </c>
      <c r="AE300" s="22" t="str">
        <f>VLOOKUP(D300,'2-班级信息'!A:AL,12,0)</f>
        <v>3小时</v>
      </c>
      <c r="AF300" s="22" t="str">
        <f t="shared" si="53"/>
        <v>小学班</v>
      </c>
      <c r="AG300" s="22" t="str">
        <f t="shared" si="64"/>
        <v>小学平时3小时班</v>
      </c>
    </row>
    <row r="301" spans="1:33">
      <c r="A301" s="214" t="s">
        <v>1721</v>
      </c>
      <c r="B301" s="214" t="s">
        <v>1189</v>
      </c>
      <c r="C301" s="214" t="s">
        <v>1721</v>
      </c>
      <c r="D301" s="214" t="s">
        <v>5351</v>
      </c>
      <c r="E301" s="214" t="s">
        <v>5352</v>
      </c>
      <c r="F301" s="214" t="s">
        <v>4135</v>
      </c>
      <c r="G301" s="214" t="s">
        <v>3898</v>
      </c>
      <c r="H301" s="214" t="s">
        <v>3899</v>
      </c>
      <c r="I301" s="214" t="s">
        <v>10</v>
      </c>
      <c r="J301" s="214" t="s">
        <v>3901</v>
      </c>
      <c r="K301" s="214">
        <v>0</v>
      </c>
      <c r="L301" s="214" t="s">
        <v>4561</v>
      </c>
      <c r="M301" s="214" t="s">
        <v>11</v>
      </c>
      <c r="N301" s="214" t="s">
        <v>1726</v>
      </c>
      <c r="O301" s="214" t="s">
        <v>11</v>
      </c>
      <c r="P301" s="214" t="s">
        <v>3901</v>
      </c>
      <c r="Q301" s="22" t="str">
        <f t="shared" si="54"/>
        <v>在读</v>
      </c>
      <c r="R301" s="22" t="str">
        <f>IF(Q301="在读",IF(IFERROR(FIND("一",D301),0)&gt;0,"一对一",VLOOKUP(LEFT(D301,3),班级编码!A:H,8,0)),Q301)</f>
        <v>小初部</v>
      </c>
      <c r="S301" s="22" t="str">
        <f t="shared" si="55"/>
        <v>P02K34G3439</v>
      </c>
      <c r="T301" s="22" t="str">
        <f t="shared" si="56"/>
        <v>赖情佳</v>
      </c>
      <c r="U301" s="22" t="str">
        <f t="shared" si="57"/>
        <v>覃爱怡</v>
      </c>
      <c r="V301" s="22" t="str">
        <f t="shared" si="58"/>
        <v xml:space="preserve">STA MARIA </v>
      </c>
      <c r="W301" s="22" t="str">
        <f t="shared" si="59"/>
        <v>覃爱怡</v>
      </c>
      <c r="X301" s="22" t="str">
        <f t="shared" si="60"/>
        <v xml:space="preserve">STA MARIA </v>
      </c>
      <c r="Y301" s="22">
        <f t="shared" si="61"/>
        <v>3</v>
      </c>
      <c r="Z301" s="22">
        <f t="shared" si="62"/>
        <v>6</v>
      </c>
      <c r="AA301" s="22" t="str">
        <f t="shared" si="52"/>
        <v/>
      </c>
      <c r="AB301" s="22">
        <f>COUNTIF($G$2:G301,G301)</f>
        <v>1</v>
      </c>
      <c r="AC301" s="22" t="str">
        <f t="shared" si="63"/>
        <v>P02</v>
      </c>
      <c r="AD301" s="22" t="str">
        <f>VLOOKUP(D301,'2-班级信息'!A:AI,35,0)</f>
        <v>周四下午</v>
      </c>
      <c r="AE301" s="22" t="str">
        <f>VLOOKUP(D301,'2-班级信息'!A:AL,12,0)</f>
        <v>3小时</v>
      </c>
      <c r="AF301" s="22" t="str">
        <f t="shared" si="53"/>
        <v>小学班</v>
      </c>
      <c r="AG301" s="22" t="str">
        <f t="shared" si="64"/>
        <v>小学平时3小时班</v>
      </c>
    </row>
    <row r="302" spans="1:33">
      <c r="A302" s="214" t="s">
        <v>1721</v>
      </c>
      <c r="B302" s="214" t="s">
        <v>1189</v>
      </c>
      <c r="C302" s="214" t="s">
        <v>1721</v>
      </c>
      <c r="D302" s="214" t="s">
        <v>5351</v>
      </c>
      <c r="E302" s="214" t="s">
        <v>5352</v>
      </c>
      <c r="F302" s="214" t="s">
        <v>4135</v>
      </c>
      <c r="G302" s="214" t="s">
        <v>3265</v>
      </c>
      <c r="H302" s="214" t="s">
        <v>3266</v>
      </c>
      <c r="I302" s="214" t="s">
        <v>16</v>
      </c>
      <c r="J302" s="214" t="s">
        <v>3268</v>
      </c>
      <c r="K302" s="214">
        <v>0</v>
      </c>
      <c r="L302" s="214" t="s">
        <v>4562</v>
      </c>
      <c r="M302" s="214" t="s">
        <v>11</v>
      </c>
      <c r="N302" s="214" t="s">
        <v>1697</v>
      </c>
      <c r="O302" s="214" t="s">
        <v>3271</v>
      </c>
      <c r="P302" s="214" t="s">
        <v>3268</v>
      </c>
      <c r="Q302" s="22" t="str">
        <f t="shared" si="54"/>
        <v>在读</v>
      </c>
      <c r="R302" s="22" t="str">
        <f>IF(Q302="在读",IF(IFERROR(FIND("一",D302),0)&gt;0,"一对一",VLOOKUP(LEFT(D302,3),班级编码!A:H,8,0)),Q302)</f>
        <v>小初部</v>
      </c>
      <c r="S302" s="22" t="str">
        <f t="shared" si="55"/>
        <v>P02K34G3439</v>
      </c>
      <c r="T302" s="22" t="str">
        <f t="shared" si="56"/>
        <v>赖情佳</v>
      </c>
      <c r="U302" s="22" t="str">
        <f t="shared" si="57"/>
        <v>覃爱怡</v>
      </c>
      <c r="V302" s="22" t="str">
        <f t="shared" si="58"/>
        <v xml:space="preserve">STA MARIA </v>
      </c>
      <c r="W302" s="22" t="str">
        <f t="shared" si="59"/>
        <v>覃爱怡</v>
      </c>
      <c r="X302" s="22" t="str">
        <f t="shared" si="60"/>
        <v xml:space="preserve">STA MARIA </v>
      </c>
      <c r="Y302" s="22">
        <f t="shared" si="61"/>
        <v>3</v>
      </c>
      <c r="Z302" s="22">
        <f t="shared" si="62"/>
        <v>6</v>
      </c>
      <c r="AA302" s="22" t="str">
        <f t="shared" si="52"/>
        <v/>
      </c>
      <c r="AB302" s="22">
        <f>COUNTIF($G$2:G302,G302)</f>
        <v>1</v>
      </c>
      <c r="AC302" s="22" t="str">
        <f t="shared" si="63"/>
        <v>P02</v>
      </c>
      <c r="AD302" s="22" t="str">
        <f>VLOOKUP(D302,'2-班级信息'!A:AI,35,0)</f>
        <v>周四下午</v>
      </c>
      <c r="AE302" s="22" t="str">
        <f>VLOOKUP(D302,'2-班级信息'!A:AL,12,0)</f>
        <v>3小时</v>
      </c>
      <c r="AF302" s="22" t="str">
        <f t="shared" si="53"/>
        <v>小学班</v>
      </c>
      <c r="AG302" s="22" t="str">
        <f t="shared" si="64"/>
        <v>小学平时3小时班</v>
      </c>
    </row>
    <row r="303" spans="1:33">
      <c r="A303" s="214" t="s">
        <v>1721</v>
      </c>
      <c r="B303" s="214" t="s">
        <v>452</v>
      </c>
      <c r="C303" s="214" t="s">
        <v>1721</v>
      </c>
      <c r="D303" s="214" t="s">
        <v>5334</v>
      </c>
      <c r="E303" s="214" t="s">
        <v>5335</v>
      </c>
      <c r="F303" s="214" t="s">
        <v>4135</v>
      </c>
      <c r="G303" s="214" t="s">
        <v>3209</v>
      </c>
      <c r="H303" s="214" t="s">
        <v>3210</v>
      </c>
      <c r="I303" s="214" t="s">
        <v>14</v>
      </c>
      <c r="J303" s="214" t="s">
        <v>3212</v>
      </c>
      <c r="K303" s="214">
        <v>0</v>
      </c>
      <c r="L303" s="214" t="s">
        <v>4563</v>
      </c>
      <c r="M303" s="214" t="s">
        <v>11</v>
      </c>
      <c r="N303" s="214" t="s">
        <v>3216</v>
      </c>
      <c r="O303" s="214" t="s">
        <v>3214</v>
      </c>
      <c r="P303" s="214" t="s">
        <v>3212</v>
      </c>
      <c r="Q303" s="22" t="str">
        <f t="shared" si="54"/>
        <v>在读</v>
      </c>
      <c r="R303" s="22" t="str">
        <f>IF(Q303="在读",IF(IFERROR(FIND("一",D303),0)&gt;0,"一对一",VLOOKUP(LEFT(D303,3),班级编码!A:H,8,0)),Q303)</f>
        <v>小高部</v>
      </c>
      <c r="S303" s="22" t="str">
        <f t="shared" si="55"/>
        <v>P3AF04G3426</v>
      </c>
      <c r="T303" s="22" t="str">
        <f t="shared" si="56"/>
        <v>赖情佳</v>
      </c>
      <c r="U303" s="22" t="str">
        <f t="shared" si="57"/>
        <v>覃爱怡</v>
      </c>
      <c r="V303" s="22" t="str">
        <f t="shared" si="58"/>
        <v xml:space="preserve">STA MARIA </v>
      </c>
      <c r="W303" s="22" t="str">
        <f t="shared" si="59"/>
        <v>覃爱怡</v>
      </c>
      <c r="X303" s="22" t="str">
        <f t="shared" si="60"/>
        <v xml:space="preserve">STA MARIA </v>
      </c>
      <c r="Y303" s="22">
        <f t="shared" si="61"/>
        <v>3</v>
      </c>
      <c r="Z303" s="22">
        <f t="shared" si="62"/>
        <v>6</v>
      </c>
      <c r="AA303" s="22" t="str">
        <f t="shared" si="52"/>
        <v/>
      </c>
      <c r="AB303" s="22">
        <f>COUNTIF($G$2:G303,G303)</f>
        <v>1</v>
      </c>
      <c r="AC303" s="22" t="str">
        <f t="shared" si="63"/>
        <v>P3A</v>
      </c>
      <c r="AD303" s="22" t="str">
        <f>VLOOKUP(D303,'2-班级信息'!A:AI,35,0)</f>
        <v>周二晚上</v>
      </c>
      <c r="AE303" s="22" t="str">
        <f>VLOOKUP(D303,'2-班级信息'!A:AL,12,0)</f>
        <v>3小时</v>
      </c>
      <c r="AF303" s="22" t="str">
        <f t="shared" si="53"/>
        <v>小学班</v>
      </c>
      <c r="AG303" s="22" t="str">
        <f t="shared" si="64"/>
        <v>小学平时3小时班</v>
      </c>
    </row>
    <row r="304" spans="1:33">
      <c r="A304" s="214" t="s">
        <v>1721</v>
      </c>
      <c r="B304" s="214" t="s">
        <v>452</v>
      </c>
      <c r="C304" s="214" t="s">
        <v>1721</v>
      </c>
      <c r="D304" s="214" t="s">
        <v>5334</v>
      </c>
      <c r="E304" s="214" t="s">
        <v>5335</v>
      </c>
      <c r="F304" s="214" t="s">
        <v>4135</v>
      </c>
      <c r="G304" s="214" t="s">
        <v>2971</v>
      </c>
      <c r="H304" s="214" t="s">
        <v>2972</v>
      </c>
      <c r="I304" s="214" t="s">
        <v>14</v>
      </c>
      <c r="J304" s="214" t="s">
        <v>2974</v>
      </c>
      <c r="K304" s="214">
        <v>0</v>
      </c>
      <c r="L304" s="214" t="s">
        <v>4564</v>
      </c>
      <c r="M304" s="214" t="s">
        <v>11</v>
      </c>
      <c r="N304" s="214" t="s">
        <v>2267</v>
      </c>
      <c r="O304" s="214" t="s">
        <v>2977</v>
      </c>
      <c r="P304" s="214" t="s">
        <v>2974</v>
      </c>
      <c r="Q304" s="22" t="str">
        <f t="shared" si="54"/>
        <v>在读</v>
      </c>
      <c r="R304" s="22" t="str">
        <f>IF(Q304="在读",IF(IFERROR(FIND("一",D304),0)&gt;0,"一对一",VLOOKUP(LEFT(D304,3),班级编码!A:H,8,0)),Q304)</f>
        <v>小高部</v>
      </c>
      <c r="S304" s="22" t="str">
        <f t="shared" si="55"/>
        <v>P3AF04G3426</v>
      </c>
      <c r="T304" s="22" t="str">
        <f t="shared" si="56"/>
        <v>赖情佳</v>
      </c>
      <c r="U304" s="22" t="str">
        <f t="shared" si="57"/>
        <v>覃爱怡</v>
      </c>
      <c r="V304" s="22" t="str">
        <f t="shared" si="58"/>
        <v xml:space="preserve">STA MARIA </v>
      </c>
      <c r="W304" s="22" t="str">
        <f t="shared" si="59"/>
        <v>覃爱怡</v>
      </c>
      <c r="X304" s="22" t="str">
        <f t="shared" si="60"/>
        <v xml:space="preserve">STA MARIA </v>
      </c>
      <c r="Y304" s="22">
        <f t="shared" si="61"/>
        <v>3</v>
      </c>
      <c r="Z304" s="22">
        <f t="shared" si="62"/>
        <v>6</v>
      </c>
      <c r="AA304" s="22" t="str">
        <f t="shared" si="52"/>
        <v/>
      </c>
      <c r="AB304" s="22">
        <f>COUNTIF($G$2:G304,G304)</f>
        <v>1</v>
      </c>
      <c r="AC304" s="22" t="str">
        <f t="shared" si="63"/>
        <v>P3A</v>
      </c>
      <c r="AD304" s="22" t="str">
        <f>VLOOKUP(D304,'2-班级信息'!A:AI,35,0)</f>
        <v>周二晚上</v>
      </c>
      <c r="AE304" s="22" t="str">
        <f>VLOOKUP(D304,'2-班级信息'!A:AL,12,0)</f>
        <v>3小时</v>
      </c>
      <c r="AF304" s="22" t="str">
        <f t="shared" si="53"/>
        <v>小学班</v>
      </c>
      <c r="AG304" s="22" t="str">
        <f t="shared" si="64"/>
        <v>小学平时3小时班</v>
      </c>
    </row>
    <row r="305" spans="1:33">
      <c r="A305" s="214" t="s">
        <v>1721</v>
      </c>
      <c r="B305" s="214" t="s">
        <v>452</v>
      </c>
      <c r="C305" s="214" t="s">
        <v>1721</v>
      </c>
      <c r="D305" s="214" t="s">
        <v>4176</v>
      </c>
      <c r="E305" s="214" t="s">
        <v>4150</v>
      </c>
      <c r="F305" s="214" t="s">
        <v>4149</v>
      </c>
      <c r="G305" s="214" t="s">
        <v>2029</v>
      </c>
      <c r="H305" s="214" t="s">
        <v>2030</v>
      </c>
      <c r="I305" s="214" t="s">
        <v>13</v>
      </c>
      <c r="J305" s="214" t="s">
        <v>2032</v>
      </c>
      <c r="K305" s="214">
        <v>0</v>
      </c>
      <c r="L305" s="214" t="s">
        <v>4565</v>
      </c>
      <c r="M305" s="214" t="s">
        <v>11</v>
      </c>
      <c r="N305" s="214" t="s">
        <v>1726</v>
      </c>
      <c r="O305" s="214" t="s">
        <v>2035</v>
      </c>
      <c r="P305" s="214" t="s">
        <v>2032</v>
      </c>
      <c r="Q305" s="22" t="str">
        <f t="shared" si="54"/>
        <v>在读</v>
      </c>
      <c r="R305" s="22" t="str">
        <f>IF(Q305="在读",IF(IFERROR(FIND("一",D305),0)&gt;0,"一对一",VLOOKUP(LEFT(D305,3),班级编码!A:H,8,0)),Q305)</f>
        <v>初中部</v>
      </c>
      <c r="S305" s="22" t="str">
        <f t="shared" si="55"/>
        <v>P5BBR6G5616</v>
      </c>
      <c r="T305" s="22" t="str">
        <f t="shared" si="56"/>
        <v>张佩</v>
      </c>
      <c r="U305" s="22" t="str">
        <f t="shared" si="57"/>
        <v>覃爱怡</v>
      </c>
      <c r="V305" s="22" t="str">
        <f t="shared" si="58"/>
        <v xml:space="preserve">STA MARIA </v>
      </c>
      <c r="W305" s="22" t="str">
        <f t="shared" si="59"/>
        <v>覃爱怡</v>
      </c>
      <c r="X305" s="22" t="str">
        <f t="shared" si="60"/>
        <v xml:space="preserve">STA MARIA </v>
      </c>
      <c r="Y305" s="22">
        <f t="shared" si="61"/>
        <v>3</v>
      </c>
      <c r="Z305" s="22">
        <f t="shared" si="62"/>
        <v>6</v>
      </c>
      <c r="AA305" s="22" t="str">
        <f t="shared" si="52"/>
        <v/>
      </c>
      <c r="AB305" s="22">
        <f>COUNTIF($G$2:G305,G305)</f>
        <v>1</v>
      </c>
      <c r="AC305" s="22" t="str">
        <f t="shared" si="63"/>
        <v>P5B</v>
      </c>
      <c r="AD305" s="22" t="str">
        <f>VLOOKUP(D305,'2-班级信息'!A:AI,35,0)</f>
        <v>周日上午</v>
      </c>
      <c r="AE305" s="22" t="str">
        <f>VLOOKUP(D305,'2-班级信息'!A:AL,12,0)</f>
        <v>3小时</v>
      </c>
      <c r="AF305" s="22" t="str">
        <f t="shared" si="53"/>
        <v>小学班</v>
      </c>
      <c r="AG305" s="22" t="str">
        <f t="shared" si="64"/>
        <v>小学周末白天班</v>
      </c>
    </row>
    <row r="306" spans="1:33">
      <c r="A306" s="214" t="s">
        <v>1721</v>
      </c>
      <c r="B306" s="214" t="s">
        <v>1189</v>
      </c>
      <c r="C306" s="214" t="s">
        <v>1721</v>
      </c>
      <c r="D306" s="214" t="s">
        <v>4182</v>
      </c>
      <c r="E306" s="214" t="s">
        <v>4184</v>
      </c>
      <c r="F306" s="214" t="s">
        <v>4183</v>
      </c>
      <c r="G306" s="214" t="s">
        <v>4044</v>
      </c>
      <c r="H306" s="214" t="s">
        <v>4045</v>
      </c>
      <c r="I306" s="214" t="s">
        <v>16</v>
      </c>
      <c r="J306" s="214" t="s">
        <v>4047</v>
      </c>
      <c r="K306" s="214">
        <v>0</v>
      </c>
      <c r="L306" s="214" t="s">
        <v>4566</v>
      </c>
      <c r="M306" s="214" t="s">
        <v>11</v>
      </c>
      <c r="N306" s="214" t="s">
        <v>1726</v>
      </c>
      <c r="O306" s="214" t="s">
        <v>4049</v>
      </c>
      <c r="P306" s="214" t="s">
        <v>4047</v>
      </c>
      <c r="Q306" s="22" t="str">
        <f t="shared" si="54"/>
        <v>在读</v>
      </c>
      <c r="R306" s="22" t="str">
        <f>IF(Q306="在读",IF(IFERROR(FIND("一",D306),0)&gt;0,"一对一",VLOOKUP(LEFT(D306,3),班级编码!A:H,8,0)),Q306)</f>
        <v>小初部</v>
      </c>
      <c r="S306" s="22" t="str">
        <f t="shared" si="55"/>
        <v>P02K34G1229</v>
      </c>
      <c r="T306" s="22" t="str">
        <f t="shared" si="56"/>
        <v>萧泽秀</v>
      </c>
      <c r="U306" s="22" t="str">
        <f t="shared" si="57"/>
        <v>黎洁瑜</v>
      </c>
      <c r="V306" s="22" t="str">
        <f t="shared" si="58"/>
        <v>YoYO</v>
      </c>
      <c r="W306" s="22" t="str">
        <f t="shared" si="59"/>
        <v>YoYO</v>
      </c>
      <c r="X306" s="22" t="str">
        <f t="shared" si="60"/>
        <v>黎洁瑜</v>
      </c>
      <c r="Y306" s="22">
        <f t="shared" si="61"/>
        <v>4</v>
      </c>
      <c r="Z306" s="22">
        <f t="shared" si="62"/>
        <v>4</v>
      </c>
      <c r="AA306" s="22" t="str">
        <f t="shared" si="52"/>
        <v/>
      </c>
      <c r="AB306" s="22">
        <f>COUNTIF($G$2:G306,G306)</f>
        <v>1</v>
      </c>
      <c r="AC306" s="22" t="str">
        <f t="shared" si="63"/>
        <v>P02</v>
      </c>
      <c r="AD306" s="22" t="str">
        <f>VLOOKUP(D306,'2-班级信息'!A:AI,35,0)</f>
        <v>周三下午</v>
      </c>
      <c r="AE306" s="22" t="str">
        <f>VLOOKUP(D306,'2-班级信息'!A:AL,12,0)</f>
        <v>3小时</v>
      </c>
      <c r="AF306" s="22" t="str">
        <f t="shared" si="53"/>
        <v>小学班</v>
      </c>
      <c r="AG306" s="22" t="str">
        <f t="shared" si="64"/>
        <v>小学平时3小时班</v>
      </c>
    </row>
    <row r="307" spans="1:33">
      <c r="A307" s="214" t="s">
        <v>1721</v>
      </c>
      <c r="B307" s="214" t="s">
        <v>452</v>
      </c>
      <c r="C307" s="214" t="s">
        <v>1721</v>
      </c>
      <c r="D307" s="214" t="s">
        <v>4185</v>
      </c>
      <c r="E307" s="214" t="s">
        <v>4132</v>
      </c>
      <c r="F307" s="214" t="s">
        <v>5333</v>
      </c>
      <c r="G307" s="214" t="s">
        <v>2725</v>
      </c>
      <c r="H307" s="214" t="s">
        <v>2726</v>
      </c>
      <c r="I307" s="214" t="s">
        <v>16</v>
      </c>
      <c r="J307" s="214" t="s">
        <v>2727</v>
      </c>
      <c r="K307" s="214">
        <v>0</v>
      </c>
      <c r="L307" s="214" t="s">
        <v>4567</v>
      </c>
      <c r="M307" s="214" t="s">
        <v>11</v>
      </c>
      <c r="N307" s="214" t="s">
        <v>1726</v>
      </c>
      <c r="O307" s="214" t="s">
        <v>11</v>
      </c>
      <c r="P307" s="214" t="s">
        <v>2727</v>
      </c>
      <c r="Q307" s="22" t="str">
        <f t="shared" si="54"/>
        <v>在读</v>
      </c>
      <c r="R307" s="22" t="str">
        <f>IF(Q307="在读",IF(IFERROR(FIND("一",D307),0)&gt;0,"一对一",VLOOKUP(LEFT(D307,3),班级编码!A:H,8,0)),Q307)</f>
        <v>小初部</v>
      </c>
      <c r="S307" s="22" t="str">
        <f t="shared" si="55"/>
        <v>P01K12G1241</v>
      </c>
      <c r="T307" s="22" t="str">
        <f t="shared" si="56"/>
        <v>赖情佳</v>
      </c>
      <c r="U307" s="22" t="str">
        <f t="shared" si="57"/>
        <v>易青梅</v>
      </c>
      <c r="V307" s="22" t="str">
        <f t="shared" si="58"/>
        <v>YoYO</v>
      </c>
      <c r="W307" s="22" t="str">
        <f t="shared" si="59"/>
        <v>易青梅</v>
      </c>
      <c r="X307" s="22" t="str">
        <f t="shared" si="60"/>
        <v>YoYO</v>
      </c>
      <c r="Y307" s="22">
        <f t="shared" si="61"/>
        <v>3</v>
      </c>
      <c r="Z307" s="22">
        <f t="shared" si="62"/>
        <v>6</v>
      </c>
      <c r="AA307" s="22" t="str">
        <f t="shared" si="52"/>
        <v/>
      </c>
      <c r="AB307" s="22">
        <f>COUNTIF($G$2:G307,G307)</f>
        <v>1</v>
      </c>
      <c r="AC307" s="22" t="str">
        <f t="shared" si="63"/>
        <v>P01</v>
      </c>
      <c r="AD307" s="22" t="str">
        <f>VLOOKUP(D307,'2-班级信息'!A:AI,35,0)</f>
        <v>周六上午</v>
      </c>
      <c r="AE307" s="22" t="str">
        <f>VLOOKUP(D307,'2-班级信息'!A:AL,12,0)</f>
        <v>3小时</v>
      </c>
      <c r="AF307" s="22" t="str">
        <f t="shared" si="53"/>
        <v>小学班</v>
      </c>
      <c r="AG307" s="22" t="str">
        <f t="shared" si="64"/>
        <v>小学周末白天班</v>
      </c>
    </row>
    <row r="308" spans="1:33">
      <c r="A308" s="214" t="s">
        <v>1721</v>
      </c>
      <c r="B308" s="214" t="s">
        <v>464</v>
      </c>
      <c r="C308" s="214" t="s">
        <v>1721</v>
      </c>
      <c r="D308" s="214" t="s">
        <v>4191</v>
      </c>
      <c r="E308" s="214" t="s">
        <v>4193</v>
      </c>
      <c r="F308" s="214" t="s">
        <v>4192</v>
      </c>
      <c r="G308" s="214" t="s">
        <v>3684</v>
      </c>
      <c r="H308" s="214" t="s">
        <v>3685</v>
      </c>
      <c r="I308" s="214" t="s">
        <v>1686</v>
      </c>
      <c r="J308" s="214" t="s">
        <v>3687</v>
      </c>
      <c r="K308" s="214">
        <v>0</v>
      </c>
      <c r="L308" s="214" t="s">
        <v>4568</v>
      </c>
      <c r="M308" s="214" t="s">
        <v>11</v>
      </c>
      <c r="N308" s="214" t="s">
        <v>2332</v>
      </c>
      <c r="O308" s="214" t="s">
        <v>11</v>
      </c>
      <c r="P308" s="214" t="s">
        <v>3687</v>
      </c>
      <c r="Q308" s="22" t="str">
        <f t="shared" si="54"/>
        <v>在读</v>
      </c>
      <c r="R308" s="22" t="str">
        <f>IF(Q308="在读",IF(IFERROR(FIND("一",D308),0)&gt;0,"一对一",VLOOKUP(LEFT(D308,3),班级编码!A:H,8,0)),Q308)</f>
        <v>幼儿部</v>
      </c>
      <c r="S308" s="22" t="str">
        <f t="shared" si="55"/>
        <v>K03ADPGZD42</v>
      </c>
      <c r="T308" s="22" t="str">
        <f t="shared" si="56"/>
        <v>覃爱怡</v>
      </c>
      <c r="U308" s="22" t="str">
        <f t="shared" si="57"/>
        <v/>
      </c>
      <c r="V308" s="22" t="str">
        <f t="shared" si="58"/>
        <v>STA MARIA ANTONIO II</v>
      </c>
      <c r="W308" s="22" t="str">
        <f t="shared" si="59"/>
        <v>STA MARIA ANTONIO II</v>
      </c>
      <c r="X308" s="22" t="str">
        <f t="shared" si="60"/>
        <v/>
      </c>
      <c r="Y308" s="22">
        <f t="shared" si="61"/>
        <v>20</v>
      </c>
      <c r="Z308" s="22">
        <f t="shared" si="62"/>
        <v>20</v>
      </c>
      <c r="AA308" s="22" t="str">
        <f t="shared" si="52"/>
        <v/>
      </c>
      <c r="AB308" s="22">
        <f>COUNTIF($G$2:G308,G308)</f>
        <v>1</v>
      </c>
      <c r="AC308" s="22" t="str">
        <f t="shared" si="63"/>
        <v>K03</v>
      </c>
      <c r="AD308" s="22" t="str">
        <f>VLOOKUP(D308,'2-班级信息'!A:AI,35,0)</f>
        <v>周日上午</v>
      </c>
      <c r="AE308" s="22" t="str">
        <f>VLOOKUP(D308,'2-班级信息'!A:AL,12,0)</f>
        <v>1.5小时</v>
      </c>
      <c r="AF308" s="22" t="str">
        <f t="shared" si="53"/>
        <v>幼儿班</v>
      </c>
      <c r="AG308" s="22" t="str">
        <f t="shared" si="64"/>
        <v>幼儿班</v>
      </c>
    </row>
    <row r="309" spans="1:33">
      <c r="A309" s="214" t="s">
        <v>1721</v>
      </c>
      <c r="B309" s="214" t="s">
        <v>464</v>
      </c>
      <c r="C309" s="214" t="s">
        <v>1721</v>
      </c>
      <c r="D309" s="214" t="s">
        <v>4122</v>
      </c>
      <c r="E309" s="214" t="s">
        <v>4125</v>
      </c>
      <c r="F309" s="214" t="s">
        <v>4123</v>
      </c>
      <c r="G309" s="214" t="s">
        <v>3608</v>
      </c>
      <c r="H309" s="214" t="s">
        <v>3609</v>
      </c>
      <c r="I309" s="214" t="s">
        <v>1687</v>
      </c>
      <c r="J309" s="214" t="s">
        <v>3607</v>
      </c>
      <c r="K309" s="214">
        <v>0</v>
      </c>
      <c r="L309" s="214" t="s">
        <v>4569</v>
      </c>
      <c r="M309" s="214" t="s">
        <v>11</v>
      </c>
      <c r="N309" s="214" t="s">
        <v>3613</v>
      </c>
      <c r="O309" s="214" t="s">
        <v>11</v>
      </c>
      <c r="P309" s="214" t="s">
        <v>3607</v>
      </c>
      <c r="Q309" s="22" t="str">
        <f t="shared" si="54"/>
        <v>在读</v>
      </c>
      <c r="R309" s="22" t="str">
        <f>IF(Q309="在读",IF(IFERROR(FIND("一",D309),0)&gt;0,"一对一",VLOOKUP(LEFT(D309,3),班级编码!A:H,8,0)),Q309)</f>
        <v>幼儿部</v>
      </c>
      <c r="S309" s="22" t="str">
        <f t="shared" si="55"/>
        <v>K03ADPGZD32</v>
      </c>
      <c r="T309" s="22" t="str">
        <f t="shared" si="56"/>
        <v>萧泽秀</v>
      </c>
      <c r="U309" s="22" t="str">
        <f t="shared" si="57"/>
        <v/>
      </c>
      <c r="V309" s="22" t="str">
        <f t="shared" si="58"/>
        <v>STA MARIA ANTONIO II</v>
      </c>
      <c r="W309" s="22" t="str">
        <f t="shared" si="59"/>
        <v>STA MARIA ANTONIO II</v>
      </c>
      <c r="X309" s="22" t="str">
        <f t="shared" si="60"/>
        <v/>
      </c>
      <c r="Y309" s="22">
        <f t="shared" si="61"/>
        <v>20</v>
      </c>
      <c r="Z309" s="22">
        <f t="shared" si="62"/>
        <v>20</v>
      </c>
      <c r="AA309" s="22" t="str">
        <f t="shared" si="52"/>
        <v/>
      </c>
      <c r="AB309" s="22">
        <f>COUNTIF($G$2:G309,G309)</f>
        <v>1</v>
      </c>
      <c r="AC309" s="22" t="str">
        <f t="shared" si="63"/>
        <v>K03</v>
      </c>
      <c r="AD309" s="22" t="str">
        <f>VLOOKUP(D309,'2-班级信息'!A:AI,35,0)</f>
        <v>周六上午</v>
      </c>
      <c r="AE309" s="22" t="str">
        <f>VLOOKUP(D309,'2-班级信息'!A:AL,12,0)</f>
        <v>1.5小时</v>
      </c>
      <c r="AF309" s="22" t="str">
        <f t="shared" si="53"/>
        <v>幼儿班</v>
      </c>
      <c r="AG309" s="22" t="str">
        <f t="shared" si="64"/>
        <v>幼儿班</v>
      </c>
    </row>
    <row r="310" spans="1:33">
      <c r="A310" s="214" t="s">
        <v>1721</v>
      </c>
      <c r="B310" s="214" t="s">
        <v>452</v>
      </c>
      <c r="C310" s="214" t="s">
        <v>1721</v>
      </c>
      <c r="D310" s="214" t="s">
        <v>4185</v>
      </c>
      <c r="E310" s="214" t="s">
        <v>4132</v>
      </c>
      <c r="F310" s="214" t="s">
        <v>5333</v>
      </c>
      <c r="G310" s="214" t="s">
        <v>3133</v>
      </c>
      <c r="H310" s="214" t="s">
        <v>3134</v>
      </c>
      <c r="I310" s="214" t="s">
        <v>16</v>
      </c>
      <c r="J310" s="214" t="s">
        <v>3136</v>
      </c>
      <c r="K310" s="214">
        <v>0</v>
      </c>
      <c r="L310" s="214" t="s">
        <v>4570</v>
      </c>
      <c r="M310" s="214" t="s">
        <v>11</v>
      </c>
      <c r="N310" s="214" t="s">
        <v>1726</v>
      </c>
      <c r="O310" s="214" t="s">
        <v>3139</v>
      </c>
      <c r="P310" s="214" t="s">
        <v>3136</v>
      </c>
      <c r="Q310" s="22" t="str">
        <f t="shared" si="54"/>
        <v>在读</v>
      </c>
      <c r="R310" s="22" t="str">
        <f>IF(Q310="在读",IF(IFERROR(FIND("一",D310),0)&gt;0,"一对一",VLOOKUP(LEFT(D310,3),班级编码!A:H,8,0)),Q310)</f>
        <v>小初部</v>
      </c>
      <c r="S310" s="22" t="str">
        <f t="shared" si="55"/>
        <v>P01K12G1241</v>
      </c>
      <c r="T310" s="22" t="str">
        <f t="shared" si="56"/>
        <v>赖情佳</v>
      </c>
      <c r="U310" s="22" t="str">
        <f t="shared" si="57"/>
        <v>易青梅</v>
      </c>
      <c r="V310" s="22" t="str">
        <f t="shared" si="58"/>
        <v>YoYO</v>
      </c>
      <c r="W310" s="22" t="str">
        <f t="shared" si="59"/>
        <v>易青梅</v>
      </c>
      <c r="X310" s="22" t="str">
        <f t="shared" si="60"/>
        <v>YoYO</v>
      </c>
      <c r="Y310" s="22">
        <f t="shared" si="61"/>
        <v>3</v>
      </c>
      <c r="Z310" s="22">
        <f t="shared" si="62"/>
        <v>6</v>
      </c>
      <c r="AA310" s="22" t="str">
        <f t="shared" si="52"/>
        <v/>
      </c>
      <c r="AB310" s="22">
        <f>COUNTIF($G$2:G310,G310)</f>
        <v>1</v>
      </c>
      <c r="AC310" s="22" t="str">
        <f t="shared" si="63"/>
        <v>P01</v>
      </c>
      <c r="AD310" s="22" t="str">
        <f>VLOOKUP(D310,'2-班级信息'!A:AI,35,0)</f>
        <v>周六上午</v>
      </c>
      <c r="AE310" s="22" t="str">
        <f>VLOOKUP(D310,'2-班级信息'!A:AL,12,0)</f>
        <v>3小时</v>
      </c>
      <c r="AF310" s="22" t="str">
        <f t="shared" si="53"/>
        <v>小学班</v>
      </c>
      <c r="AG310" s="22" t="str">
        <f t="shared" si="64"/>
        <v>小学周末白天班</v>
      </c>
    </row>
    <row r="311" spans="1:33">
      <c r="A311" s="214" t="s">
        <v>1721</v>
      </c>
      <c r="B311" s="214" t="s">
        <v>452</v>
      </c>
      <c r="C311" s="214" t="s">
        <v>1721</v>
      </c>
      <c r="D311" s="214" t="s">
        <v>4185</v>
      </c>
      <c r="E311" s="214" t="s">
        <v>4132</v>
      </c>
      <c r="F311" s="214" t="s">
        <v>5333</v>
      </c>
      <c r="G311" s="214" t="s">
        <v>4001</v>
      </c>
      <c r="H311" s="214" t="s">
        <v>4002</v>
      </c>
      <c r="I311" s="214" t="s">
        <v>16</v>
      </c>
      <c r="J311" s="214" t="s">
        <v>4004</v>
      </c>
      <c r="K311" s="214">
        <v>0</v>
      </c>
      <c r="L311" s="214" t="s">
        <v>4571</v>
      </c>
      <c r="M311" s="214" t="s">
        <v>11</v>
      </c>
      <c r="N311" s="214" t="s">
        <v>1726</v>
      </c>
      <c r="O311" s="214" t="s">
        <v>11</v>
      </c>
      <c r="P311" s="214" t="s">
        <v>4004</v>
      </c>
      <c r="Q311" s="22" t="str">
        <f t="shared" si="54"/>
        <v>在读</v>
      </c>
      <c r="R311" s="22" t="str">
        <f>IF(Q311="在读",IF(IFERROR(FIND("一",D311),0)&gt;0,"一对一",VLOOKUP(LEFT(D311,3),班级编码!A:H,8,0)),Q311)</f>
        <v>小初部</v>
      </c>
      <c r="S311" s="22" t="str">
        <f t="shared" si="55"/>
        <v>P01K12G1241</v>
      </c>
      <c r="T311" s="22" t="str">
        <f t="shared" si="56"/>
        <v>赖情佳</v>
      </c>
      <c r="U311" s="22" t="str">
        <f t="shared" si="57"/>
        <v>易青梅</v>
      </c>
      <c r="V311" s="22" t="str">
        <f t="shared" si="58"/>
        <v>YoYO</v>
      </c>
      <c r="W311" s="22" t="str">
        <f t="shared" si="59"/>
        <v>易青梅</v>
      </c>
      <c r="X311" s="22" t="str">
        <f t="shared" si="60"/>
        <v>YoYO</v>
      </c>
      <c r="Y311" s="22">
        <f t="shared" si="61"/>
        <v>3</v>
      </c>
      <c r="Z311" s="22">
        <f t="shared" si="62"/>
        <v>6</v>
      </c>
      <c r="AA311" s="22" t="str">
        <f t="shared" si="52"/>
        <v/>
      </c>
      <c r="AB311" s="22">
        <f>COUNTIF($G$2:G311,G311)</f>
        <v>1</v>
      </c>
      <c r="AC311" s="22" t="str">
        <f t="shared" si="63"/>
        <v>P01</v>
      </c>
      <c r="AD311" s="22" t="str">
        <f>VLOOKUP(D311,'2-班级信息'!A:AI,35,0)</f>
        <v>周六上午</v>
      </c>
      <c r="AE311" s="22" t="str">
        <f>VLOOKUP(D311,'2-班级信息'!A:AL,12,0)</f>
        <v>3小时</v>
      </c>
      <c r="AF311" s="22" t="str">
        <f t="shared" si="53"/>
        <v>小学班</v>
      </c>
      <c r="AG311" s="22" t="str">
        <f t="shared" si="64"/>
        <v>小学周末白天班</v>
      </c>
    </row>
    <row r="312" spans="1:33">
      <c r="A312" s="214" t="s">
        <v>1721</v>
      </c>
      <c r="B312" s="214" t="s">
        <v>452</v>
      </c>
      <c r="C312" s="214" t="s">
        <v>1721</v>
      </c>
      <c r="D312" s="214" t="s">
        <v>4185</v>
      </c>
      <c r="E312" s="214" t="s">
        <v>4132</v>
      </c>
      <c r="F312" s="214" t="s">
        <v>5333</v>
      </c>
      <c r="G312" s="214" t="s">
        <v>2146</v>
      </c>
      <c r="H312" s="214" t="s">
        <v>2147</v>
      </c>
      <c r="I312" s="214" t="s">
        <v>10</v>
      </c>
      <c r="J312" s="214" t="s">
        <v>2149</v>
      </c>
      <c r="K312" s="214">
        <v>0</v>
      </c>
      <c r="L312" s="214" t="s">
        <v>4572</v>
      </c>
      <c r="M312" s="214" t="s">
        <v>11</v>
      </c>
      <c r="N312" s="214" t="s">
        <v>1778</v>
      </c>
      <c r="O312" s="214" t="s">
        <v>11</v>
      </c>
      <c r="P312" s="214" t="s">
        <v>11</v>
      </c>
      <c r="Q312" s="22" t="str">
        <f t="shared" si="54"/>
        <v>在读</v>
      </c>
      <c r="R312" s="22" t="str">
        <f>IF(Q312="在读",IF(IFERROR(FIND("一",D312),0)&gt;0,"一对一",VLOOKUP(LEFT(D312,3),班级编码!A:H,8,0)),Q312)</f>
        <v>小初部</v>
      </c>
      <c r="S312" s="22" t="str">
        <f t="shared" si="55"/>
        <v>P01K12G1241</v>
      </c>
      <c r="T312" s="22" t="str">
        <f t="shared" si="56"/>
        <v>赖情佳</v>
      </c>
      <c r="U312" s="22" t="str">
        <f t="shared" si="57"/>
        <v>易青梅</v>
      </c>
      <c r="V312" s="22" t="str">
        <f t="shared" si="58"/>
        <v>YoYO</v>
      </c>
      <c r="W312" s="22" t="str">
        <f t="shared" si="59"/>
        <v>易青梅</v>
      </c>
      <c r="X312" s="22" t="str">
        <f t="shared" si="60"/>
        <v>YoYO</v>
      </c>
      <c r="Y312" s="22">
        <f t="shared" si="61"/>
        <v>3</v>
      </c>
      <c r="Z312" s="22">
        <f t="shared" si="62"/>
        <v>6</v>
      </c>
      <c r="AA312" s="22" t="str">
        <f t="shared" si="52"/>
        <v/>
      </c>
      <c r="AB312" s="22">
        <f>COUNTIF($G$2:G312,G312)</f>
        <v>1</v>
      </c>
      <c r="AC312" s="22" t="str">
        <f t="shared" si="63"/>
        <v>P01</v>
      </c>
      <c r="AD312" s="22" t="str">
        <f>VLOOKUP(D312,'2-班级信息'!A:AI,35,0)</f>
        <v>周六上午</v>
      </c>
      <c r="AE312" s="22" t="str">
        <f>VLOOKUP(D312,'2-班级信息'!A:AL,12,0)</f>
        <v>3小时</v>
      </c>
      <c r="AF312" s="22" t="str">
        <f t="shared" si="53"/>
        <v>小学班</v>
      </c>
      <c r="AG312" s="22" t="str">
        <f t="shared" si="64"/>
        <v>小学周末白天班</v>
      </c>
    </row>
    <row r="313" spans="1:33">
      <c r="A313" s="214" t="s">
        <v>1721</v>
      </c>
      <c r="B313" s="214" t="s">
        <v>1189</v>
      </c>
      <c r="C313" s="214" t="s">
        <v>1721</v>
      </c>
      <c r="D313" s="214" t="s">
        <v>4182</v>
      </c>
      <c r="E313" s="214" t="s">
        <v>4184</v>
      </c>
      <c r="F313" s="214" t="s">
        <v>4183</v>
      </c>
      <c r="G313" s="214" t="s">
        <v>2639</v>
      </c>
      <c r="H313" s="214" t="s">
        <v>2640</v>
      </c>
      <c r="I313" s="214" t="s">
        <v>16</v>
      </c>
      <c r="J313" s="214" t="s">
        <v>2642</v>
      </c>
      <c r="K313" s="214">
        <v>0</v>
      </c>
      <c r="L313" s="214" t="s">
        <v>4573</v>
      </c>
      <c r="M313" s="214" t="s">
        <v>11</v>
      </c>
      <c r="N313" s="214" t="s">
        <v>1726</v>
      </c>
      <c r="O313" s="214" t="s">
        <v>2643</v>
      </c>
      <c r="P313" s="214" t="s">
        <v>2642</v>
      </c>
      <c r="Q313" s="22" t="str">
        <f t="shared" si="54"/>
        <v>在读</v>
      </c>
      <c r="R313" s="22" t="str">
        <f>IF(Q313="在读",IF(IFERROR(FIND("一",D313),0)&gt;0,"一对一",VLOOKUP(LEFT(D313,3),班级编码!A:H,8,0)),Q313)</f>
        <v>小初部</v>
      </c>
      <c r="S313" s="22" t="str">
        <f t="shared" si="55"/>
        <v>P02K34G1229</v>
      </c>
      <c r="T313" s="22" t="str">
        <f t="shared" si="56"/>
        <v>萧泽秀</v>
      </c>
      <c r="U313" s="22" t="str">
        <f t="shared" si="57"/>
        <v>黎洁瑜</v>
      </c>
      <c r="V313" s="22" t="str">
        <f t="shared" si="58"/>
        <v>YoYO</v>
      </c>
      <c r="W313" s="22" t="str">
        <f t="shared" si="59"/>
        <v>YoYO</v>
      </c>
      <c r="X313" s="22" t="str">
        <f t="shared" si="60"/>
        <v>黎洁瑜</v>
      </c>
      <c r="Y313" s="22">
        <f t="shared" si="61"/>
        <v>4</v>
      </c>
      <c r="Z313" s="22">
        <f t="shared" si="62"/>
        <v>4</v>
      </c>
      <c r="AA313" s="22" t="str">
        <f t="shared" si="52"/>
        <v/>
      </c>
      <c r="AB313" s="22">
        <f>COUNTIF($G$2:G313,G313)</f>
        <v>1</v>
      </c>
      <c r="AC313" s="22" t="str">
        <f t="shared" si="63"/>
        <v>P02</v>
      </c>
      <c r="AD313" s="22" t="str">
        <f>VLOOKUP(D313,'2-班级信息'!A:AI,35,0)</f>
        <v>周三下午</v>
      </c>
      <c r="AE313" s="22" t="str">
        <f>VLOOKUP(D313,'2-班级信息'!A:AL,12,0)</f>
        <v>3小时</v>
      </c>
      <c r="AF313" s="22" t="str">
        <f t="shared" si="53"/>
        <v>小学班</v>
      </c>
      <c r="AG313" s="22" t="str">
        <f t="shared" si="64"/>
        <v>小学平时3小时班</v>
      </c>
    </row>
    <row r="314" spans="1:33">
      <c r="A314" s="214" t="s">
        <v>1721</v>
      </c>
      <c r="B314" s="214" t="s">
        <v>459</v>
      </c>
      <c r="C314" s="214" t="s">
        <v>1721</v>
      </c>
      <c r="D314" s="214" t="s">
        <v>4205</v>
      </c>
      <c r="E314" s="214" t="s">
        <v>4206</v>
      </c>
      <c r="F314" s="214" t="s">
        <v>4192</v>
      </c>
      <c r="G314" s="214" t="s">
        <v>3095</v>
      </c>
      <c r="H314" s="214" t="s">
        <v>3096</v>
      </c>
      <c r="I314" s="214" t="s">
        <v>1686</v>
      </c>
      <c r="J314" s="214" t="s">
        <v>3098</v>
      </c>
      <c r="K314" s="214">
        <v>0</v>
      </c>
      <c r="L314" s="214" t="s">
        <v>4574</v>
      </c>
      <c r="M314" s="214" t="s">
        <v>11</v>
      </c>
      <c r="N314" s="214" t="s">
        <v>1755</v>
      </c>
      <c r="O314" s="214" t="s">
        <v>3098</v>
      </c>
      <c r="P314" s="214" t="s">
        <v>3102</v>
      </c>
      <c r="Q314" s="22" t="str">
        <f t="shared" si="54"/>
        <v>在读</v>
      </c>
      <c r="R314" s="22" t="str">
        <f>IF(Q314="在读",IF(IFERROR(FIND("一",D314),0)&gt;0,"一对一",VLOOKUP(LEFT(D314,3),班级编码!A:H,8,0)),Q314)</f>
        <v>幼儿部</v>
      </c>
      <c r="S314" s="22" t="str">
        <f t="shared" si="55"/>
        <v>K04000GXZ51</v>
      </c>
      <c r="T314" s="22" t="str">
        <f t="shared" si="56"/>
        <v>覃爱怡</v>
      </c>
      <c r="U314" s="22" t="str">
        <f t="shared" si="57"/>
        <v/>
      </c>
      <c r="V314" s="22" t="str">
        <f t="shared" si="58"/>
        <v>STA MARIA ANTONIO II</v>
      </c>
      <c r="W314" s="22" t="str">
        <f t="shared" si="59"/>
        <v>STA MARIA ANTONIO II</v>
      </c>
      <c r="X314" s="22" t="str">
        <f t="shared" si="60"/>
        <v/>
      </c>
      <c r="Y314" s="22">
        <f t="shared" si="61"/>
        <v>20</v>
      </c>
      <c r="Z314" s="22">
        <f t="shared" si="62"/>
        <v>20</v>
      </c>
      <c r="AA314" s="22" t="str">
        <f t="shared" si="52"/>
        <v/>
      </c>
      <c r="AB314" s="22">
        <f>COUNTIF($G$2:G314,G314)</f>
        <v>1</v>
      </c>
      <c r="AC314" s="22" t="str">
        <f t="shared" si="63"/>
        <v>K04</v>
      </c>
      <c r="AD314" s="22" t="str">
        <f>VLOOKUP(D314,'2-班级信息'!A:AI,35,0)</f>
        <v>周五晚上</v>
      </c>
      <c r="AE314" s="22" t="str">
        <f>VLOOKUP(D314,'2-班级信息'!A:AL,12,0)</f>
        <v>1.5小时</v>
      </c>
      <c r="AF314" s="22" t="str">
        <f t="shared" si="53"/>
        <v>幼儿班</v>
      </c>
      <c r="AG314" s="22" t="str">
        <f t="shared" si="64"/>
        <v>幼儿班</v>
      </c>
    </row>
    <row r="315" spans="1:33">
      <c r="A315" s="214" t="s">
        <v>1721</v>
      </c>
      <c r="B315" s="214" t="s">
        <v>452</v>
      </c>
      <c r="C315" s="214" t="s">
        <v>1721</v>
      </c>
      <c r="D315" s="214" t="s">
        <v>5344</v>
      </c>
      <c r="E315" s="214" t="s">
        <v>4150</v>
      </c>
      <c r="F315" s="214" t="s">
        <v>5345</v>
      </c>
      <c r="G315" s="214" t="s">
        <v>2667</v>
      </c>
      <c r="H315" s="214" t="s">
        <v>2668</v>
      </c>
      <c r="I315" s="214" t="s">
        <v>10</v>
      </c>
      <c r="J315" s="214" t="s">
        <v>2670</v>
      </c>
      <c r="K315" s="214">
        <v>0</v>
      </c>
      <c r="L315" s="214" t="s">
        <v>4575</v>
      </c>
      <c r="M315" s="214" t="s">
        <v>11</v>
      </c>
      <c r="N315" s="214" t="s">
        <v>1778</v>
      </c>
      <c r="O315" s="214" t="s">
        <v>2670</v>
      </c>
      <c r="P315" s="214" t="s">
        <v>11</v>
      </c>
      <c r="Q315" s="22" t="str">
        <f t="shared" si="54"/>
        <v>在读</v>
      </c>
      <c r="R315" s="22" t="str">
        <f>IF(Q315="在读",IF(IFERROR(FIND("一",D315),0)&gt;0,"一对一",VLOOKUP(LEFT(D315,3),班级编码!A:H,8,0)),Q315)</f>
        <v>小高部</v>
      </c>
      <c r="S315" s="22" t="str">
        <f t="shared" si="55"/>
        <v>P3AF05G2337</v>
      </c>
      <c r="T315" s="22" t="str">
        <f t="shared" si="56"/>
        <v>易青梅</v>
      </c>
      <c r="U315" s="22" t="str">
        <f t="shared" si="57"/>
        <v>萧泽秀</v>
      </c>
      <c r="V315" s="22" t="str">
        <f t="shared" si="58"/>
        <v>Saleh Abdu</v>
      </c>
      <c r="W315" s="22" t="str">
        <f t="shared" si="59"/>
        <v>萧泽秀</v>
      </c>
      <c r="X315" s="22" t="str">
        <f t="shared" si="60"/>
        <v>Saleh Abdu</v>
      </c>
      <c r="Y315" s="22">
        <f t="shared" si="61"/>
        <v>3</v>
      </c>
      <c r="Z315" s="22">
        <f t="shared" si="62"/>
        <v>6</v>
      </c>
      <c r="AA315" s="22" t="str">
        <f t="shared" si="52"/>
        <v/>
      </c>
      <c r="AB315" s="22">
        <f>COUNTIF($G$2:G315,G315)</f>
        <v>1</v>
      </c>
      <c r="AC315" s="22" t="str">
        <f t="shared" si="63"/>
        <v>P3A</v>
      </c>
      <c r="AD315" s="22" t="str">
        <f>VLOOKUP(D315,'2-班级信息'!A:AI,35,0)</f>
        <v>周日上午</v>
      </c>
      <c r="AE315" s="22" t="str">
        <f>VLOOKUP(D315,'2-班级信息'!A:AL,12,0)</f>
        <v>3小时</v>
      </c>
      <c r="AF315" s="22" t="str">
        <f t="shared" si="53"/>
        <v>小学班</v>
      </c>
      <c r="AG315" s="22" t="str">
        <f t="shared" si="64"/>
        <v>小学周末白天班</v>
      </c>
    </row>
    <row r="316" spans="1:33">
      <c r="A316" s="214" t="s">
        <v>1721</v>
      </c>
      <c r="B316" s="214" t="s">
        <v>4068</v>
      </c>
      <c r="C316" s="214" t="s">
        <v>1721</v>
      </c>
      <c r="D316" s="214" t="s">
        <v>1703</v>
      </c>
      <c r="E316" s="214" t="s">
        <v>11</v>
      </c>
      <c r="F316" s="214" t="s">
        <v>11</v>
      </c>
      <c r="G316" s="214" t="s">
        <v>3489</v>
      </c>
      <c r="H316" s="214" t="s">
        <v>3490</v>
      </c>
      <c r="I316" s="214" t="s">
        <v>10</v>
      </c>
      <c r="J316" s="214" t="s">
        <v>3492</v>
      </c>
      <c r="K316" s="214">
        <v>0</v>
      </c>
      <c r="L316" s="214" t="s">
        <v>11</v>
      </c>
      <c r="M316" s="214" t="s">
        <v>11</v>
      </c>
      <c r="N316" s="214" t="s">
        <v>1726</v>
      </c>
      <c r="O316" s="214" t="s">
        <v>3494</v>
      </c>
      <c r="P316" s="214" t="s">
        <v>3492</v>
      </c>
      <c r="Q316" s="22" t="str">
        <f t="shared" si="54"/>
        <v>未进班</v>
      </c>
      <c r="R316" s="22" t="str">
        <f>IF(Q316="在读",IF(IFERROR(FIND("一",D316),0)&gt;0,"一对一",VLOOKUP(LEFT(D316,3),班级编码!A:H,8,0)),Q316)</f>
        <v>未进班</v>
      </c>
      <c r="S316" s="22" t="str">
        <f t="shared" si="55"/>
        <v>未进班</v>
      </c>
      <c r="T316" s="22" t="str">
        <f t="shared" si="56"/>
        <v/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1</v>
      </c>
      <c r="AC316" s="22" t="str">
        <f t="shared" si="63"/>
        <v>未进班</v>
      </c>
      <c r="AD316" s="22" t="str">
        <f>VLOOKUP(D316,'2-班级信息'!A:AI,35,0)</f>
        <v/>
      </c>
      <c r="AE316" s="22" t="str">
        <f>VLOOKUP(D316,'2-班级信息'!A:AL,12,0)</f>
        <v/>
      </c>
      <c r="AF316" s="22" t="str">
        <f t="shared" si="53"/>
        <v>小学班</v>
      </c>
      <c r="AG316" s="22" t="str">
        <f t="shared" si="64"/>
        <v>小学平时班</v>
      </c>
    </row>
    <row r="317" spans="1:33">
      <c r="A317" s="214" t="s">
        <v>1721</v>
      </c>
      <c r="B317" s="214" t="s">
        <v>4068</v>
      </c>
      <c r="C317" s="214" t="s">
        <v>1721</v>
      </c>
      <c r="D317" s="214" t="s">
        <v>1703</v>
      </c>
      <c r="E317" s="214" t="s">
        <v>11</v>
      </c>
      <c r="F317" s="214" t="s">
        <v>11</v>
      </c>
      <c r="G317" s="214" t="s">
        <v>2991</v>
      </c>
      <c r="H317" s="214" t="s">
        <v>2992</v>
      </c>
      <c r="I317" s="214" t="s">
        <v>16</v>
      </c>
      <c r="J317" s="214" t="s">
        <v>2994</v>
      </c>
      <c r="K317" s="214">
        <v>0</v>
      </c>
      <c r="L317" s="214" t="s">
        <v>11</v>
      </c>
      <c r="M317" s="214" t="s">
        <v>11</v>
      </c>
      <c r="N317" s="214" t="s">
        <v>1726</v>
      </c>
      <c r="O317" s="214" t="s">
        <v>11</v>
      </c>
      <c r="P317" s="214" t="s">
        <v>2994</v>
      </c>
      <c r="Q317" s="22" t="str">
        <f t="shared" si="54"/>
        <v>未进班</v>
      </c>
      <c r="R317" s="22" t="str">
        <f>IF(Q317="在读",IF(IFERROR(FIND("一",D317),0)&gt;0,"一对一",VLOOKUP(LEFT(D317,3),班级编码!A:H,8,0)),Q317)</f>
        <v>未进班</v>
      </c>
      <c r="S317" s="22" t="str">
        <f t="shared" si="55"/>
        <v>未进班</v>
      </c>
      <c r="T317" s="22" t="str">
        <f t="shared" si="56"/>
        <v/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1</v>
      </c>
      <c r="AC317" s="22" t="str">
        <f t="shared" si="63"/>
        <v>未进班</v>
      </c>
      <c r="AD317" s="22" t="str">
        <f>VLOOKUP(D317,'2-班级信息'!A:AI,35,0)</f>
        <v/>
      </c>
      <c r="AE317" s="22" t="str">
        <f>VLOOKUP(D317,'2-班级信息'!A:AL,12,0)</f>
        <v/>
      </c>
      <c r="AF317" s="22" t="str">
        <f t="shared" si="53"/>
        <v>小学班</v>
      </c>
      <c r="AG317" s="22" t="str">
        <f t="shared" si="64"/>
        <v>小学平时班</v>
      </c>
    </row>
    <row r="318" spans="1:33">
      <c r="A318" s="214" t="s">
        <v>1721</v>
      </c>
      <c r="B318" s="214" t="s">
        <v>4068</v>
      </c>
      <c r="C318" s="214" t="s">
        <v>1721</v>
      </c>
      <c r="D318" s="214" t="s">
        <v>1703</v>
      </c>
      <c r="E318" s="214" t="s">
        <v>11</v>
      </c>
      <c r="F318" s="214" t="s">
        <v>11</v>
      </c>
      <c r="G318" s="214" t="s">
        <v>3536</v>
      </c>
      <c r="H318" s="214" t="s">
        <v>3537</v>
      </c>
      <c r="I318" s="214" t="s">
        <v>16</v>
      </c>
      <c r="J318" s="214" t="s">
        <v>3538</v>
      </c>
      <c r="K318" s="214">
        <v>0</v>
      </c>
      <c r="L318" s="214" t="s">
        <v>11</v>
      </c>
      <c r="M318" s="214" t="s">
        <v>11</v>
      </c>
      <c r="N318" s="214" t="s">
        <v>1726</v>
      </c>
      <c r="O318" s="214" t="s">
        <v>11</v>
      </c>
      <c r="P318" s="214" t="s">
        <v>11</v>
      </c>
      <c r="Q318" s="22" t="str">
        <f t="shared" si="54"/>
        <v>未进班</v>
      </c>
      <c r="R318" s="22" t="str">
        <f>IF(Q318="在读",IF(IFERROR(FIND("一",D318),0)&gt;0,"一对一",VLOOKUP(LEFT(D318,3),班级编码!A:H,8,0)),Q318)</f>
        <v>未进班</v>
      </c>
      <c r="S318" s="22" t="str">
        <f t="shared" si="55"/>
        <v>未进班</v>
      </c>
      <c r="T318" s="22" t="str">
        <f t="shared" si="56"/>
        <v/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1</v>
      </c>
      <c r="AC318" s="22" t="str">
        <f t="shared" si="63"/>
        <v>未进班</v>
      </c>
      <c r="AD318" s="22" t="str">
        <f>VLOOKUP(D318,'2-班级信息'!A:AI,35,0)</f>
        <v/>
      </c>
      <c r="AE318" s="22" t="str">
        <f>VLOOKUP(D318,'2-班级信息'!A:AL,12,0)</f>
        <v/>
      </c>
      <c r="AF318" s="22" t="str">
        <f t="shared" si="53"/>
        <v>小学班</v>
      </c>
      <c r="AG318" s="22" t="str">
        <f t="shared" si="64"/>
        <v>小学平时班</v>
      </c>
    </row>
    <row r="319" spans="1:33">
      <c r="A319" s="214" t="s">
        <v>1721</v>
      </c>
      <c r="B319" s="214" t="s">
        <v>4068</v>
      </c>
      <c r="C319" s="214" t="s">
        <v>1721</v>
      </c>
      <c r="D319" s="214" t="s">
        <v>1703</v>
      </c>
      <c r="E319" s="214" t="s">
        <v>11</v>
      </c>
      <c r="F319" s="214" t="s">
        <v>11</v>
      </c>
      <c r="G319" s="214" t="s">
        <v>3181</v>
      </c>
      <c r="H319" s="214" t="s">
        <v>3182</v>
      </c>
      <c r="I319" s="214" t="s">
        <v>16</v>
      </c>
      <c r="J319" s="214" t="s">
        <v>3184</v>
      </c>
      <c r="K319" s="214">
        <v>0</v>
      </c>
      <c r="L319" s="214" t="s">
        <v>11</v>
      </c>
      <c r="M319" s="214" t="s">
        <v>11</v>
      </c>
      <c r="N319" s="214" t="s">
        <v>1726</v>
      </c>
      <c r="O319" s="214" t="s">
        <v>11</v>
      </c>
      <c r="P319" s="214" t="s">
        <v>3184</v>
      </c>
      <c r="Q319" s="22" t="str">
        <f t="shared" si="54"/>
        <v>未进班</v>
      </c>
      <c r="R319" s="22" t="str">
        <f>IF(Q319="在读",IF(IFERROR(FIND("一",D319),0)&gt;0,"一对一",VLOOKUP(LEFT(D319,3),班级编码!A:H,8,0)),Q319)</f>
        <v>未进班</v>
      </c>
      <c r="S319" s="22" t="str">
        <f t="shared" si="55"/>
        <v>未进班</v>
      </c>
      <c r="T319" s="22" t="str">
        <f t="shared" si="56"/>
        <v/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1</v>
      </c>
      <c r="AC319" s="22" t="str">
        <f t="shared" si="63"/>
        <v>未进班</v>
      </c>
      <c r="AD319" s="22" t="str">
        <f>VLOOKUP(D319,'2-班级信息'!A:AI,35,0)</f>
        <v/>
      </c>
      <c r="AE319" s="22" t="str">
        <f>VLOOKUP(D319,'2-班级信息'!A:AL,12,0)</f>
        <v/>
      </c>
      <c r="AF319" s="22" t="str">
        <f t="shared" si="53"/>
        <v>小学班</v>
      </c>
      <c r="AG319" s="22" t="str">
        <f t="shared" si="64"/>
        <v>小学平时班</v>
      </c>
    </row>
    <row r="320" spans="1:33">
      <c r="A320" s="214" t="s">
        <v>1721</v>
      </c>
      <c r="B320" s="214" t="s">
        <v>4068</v>
      </c>
      <c r="C320" s="214" t="s">
        <v>1721</v>
      </c>
      <c r="D320" s="214" t="s">
        <v>1703</v>
      </c>
      <c r="E320" s="214" t="s">
        <v>11</v>
      </c>
      <c r="F320" s="214" t="s">
        <v>11</v>
      </c>
      <c r="G320" s="214" t="s">
        <v>3740</v>
      </c>
      <c r="H320" s="214" t="s">
        <v>3741</v>
      </c>
      <c r="I320" s="214" t="s">
        <v>16</v>
      </c>
      <c r="J320" s="214" t="s">
        <v>3742</v>
      </c>
      <c r="K320" s="214">
        <v>0</v>
      </c>
      <c r="L320" s="214" t="s">
        <v>11</v>
      </c>
      <c r="M320" s="214" t="s">
        <v>11</v>
      </c>
      <c r="N320" s="214" t="s">
        <v>1726</v>
      </c>
      <c r="O320" s="214" t="s">
        <v>11</v>
      </c>
      <c r="P320" s="214" t="s">
        <v>11</v>
      </c>
      <c r="Q320" s="22" t="str">
        <f t="shared" si="54"/>
        <v>未进班</v>
      </c>
      <c r="R320" s="22" t="str">
        <f>IF(Q320="在读",IF(IFERROR(FIND("一",D320),0)&gt;0,"一对一",VLOOKUP(LEFT(D320,3),班级编码!A:H,8,0)),Q320)</f>
        <v>未进班</v>
      </c>
      <c r="S320" s="22" t="str">
        <f t="shared" si="55"/>
        <v>未进班</v>
      </c>
      <c r="T320" s="22" t="str">
        <f t="shared" si="56"/>
        <v/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1</v>
      </c>
      <c r="AC320" s="22" t="str">
        <f t="shared" si="63"/>
        <v>未进班</v>
      </c>
      <c r="AD320" s="22" t="str">
        <f>VLOOKUP(D320,'2-班级信息'!A:AI,35,0)</f>
        <v/>
      </c>
      <c r="AE320" s="22" t="str">
        <f>VLOOKUP(D320,'2-班级信息'!A:AL,12,0)</f>
        <v/>
      </c>
      <c r="AF320" s="22" t="str">
        <f t="shared" si="53"/>
        <v>小学班</v>
      </c>
      <c r="AG320" s="22" t="str">
        <f t="shared" si="64"/>
        <v>小学平时班</v>
      </c>
    </row>
    <row r="321" spans="1:33">
      <c r="A321" s="214" t="s">
        <v>1721</v>
      </c>
      <c r="B321" s="214" t="s">
        <v>4068</v>
      </c>
      <c r="C321" s="214" t="s">
        <v>1721</v>
      </c>
      <c r="D321" s="214" t="s">
        <v>1703</v>
      </c>
      <c r="E321" s="214" t="s">
        <v>11</v>
      </c>
      <c r="F321" s="214" t="s">
        <v>11</v>
      </c>
      <c r="G321" s="214" t="s">
        <v>2059</v>
      </c>
      <c r="H321" s="214" t="s">
        <v>2060</v>
      </c>
      <c r="I321" s="214" t="s">
        <v>1686</v>
      </c>
      <c r="J321" s="214" t="s">
        <v>2057</v>
      </c>
      <c r="K321" s="214">
        <v>0</v>
      </c>
      <c r="L321" s="214" t="s">
        <v>11</v>
      </c>
      <c r="M321" s="214" t="s">
        <v>11</v>
      </c>
      <c r="N321" s="214" t="s">
        <v>1737</v>
      </c>
      <c r="O321" s="214" t="s">
        <v>11</v>
      </c>
      <c r="P321" s="214" t="s">
        <v>2057</v>
      </c>
      <c r="Q321" s="22" t="str">
        <f t="shared" si="54"/>
        <v>未进班</v>
      </c>
      <c r="R321" s="22" t="str">
        <f>IF(Q321="在读",IF(IFERROR(FIND("一",D321),0)&gt;0,"一对一",VLOOKUP(LEFT(D321,3),班级编码!A:H,8,0)),Q321)</f>
        <v>未进班</v>
      </c>
      <c r="S321" s="22" t="str">
        <f t="shared" si="55"/>
        <v>未进班</v>
      </c>
      <c r="T321" s="22" t="str">
        <f t="shared" si="56"/>
        <v/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1</v>
      </c>
      <c r="AC321" s="22" t="str">
        <f t="shared" si="63"/>
        <v>未进班</v>
      </c>
      <c r="AD321" s="22" t="str">
        <f>VLOOKUP(D321,'2-班级信息'!A:AI,35,0)</f>
        <v/>
      </c>
      <c r="AE321" s="22" t="str">
        <f>VLOOKUP(D321,'2-班级信息'!A:AL,12,0)</f>
        <v/>
      </c>
      <c r="AF321" s="22" t="str">
        <f t="shared" si="53"/>
        <v>幼儿班</v>
      </c>
      <c r="AG321" s="22" t="str">
        <f t="shared" si="64"/>
        <v>幼儿班</v>
      </c>
    </row>
    <row r="322" spans="1:33">
      <c r="A322" s="214" t="s">
        <v>1721</v>
      </c>
      <c r="B322" s="214" t="s">
        <v>4068</v>
      </c>
      <c r="C322" s="214" t="s">
        <v>1721</v>
      </c>
      <c r="D322" s="214" t="s">
        <v>1703</v>
      </c>
      <c r="E322" s="214" t="s">
        <v>11</v>
      </c>
      <c r="F322" s="214" t="s">
        <v>11</v>
      </c>
      <c r="G322" s="214" t="s">
        <v>3857</v>
      </c>
      <c r="H322" s="214" t="s">
        <v>3858</v>
      </c>
      <c r="I322" s="214" t="s">
        <v>16</v>
      </c>
      <c r="J322" s="214" t="s">
        <v>3859</v>
      </c>
      <c r="K322" s="214">
        <v>0</v>
      </c>
      <c r="L322" s="214" t="s">
        <v>11</v>
      </c>
      <c r="M322" s="214" t="s">
        <v>11</v>
      </c>
      <c r="N322" s="214" t="s">
        <v>1726</v>
      </c>
      <c r="O322" s="214" t="s">
        <v>11</v>
      </c>
      <c r="P322" s="214" t="s">
        <v>11</v>
      </c>
      <c r="Q322" s="22" t="str">
        <f t="shared" si="54"/>
        <v>未进班</v>
      </c>
      <c r="R322" s="22" t="str">
        <f>IF(Q322="在读",IF(IFERROR(FIND("一",D322),0)&gt;0,"一对一",VLOOKUP(LEFT(D322,3),班级编码!A:H,8,0)),Q322)</f>
        <v>未进班</v>
      </c>
      <c r="S322" s="22" t="str">
        <f t="shared" si="55"/>
        <v>未进班</v>
      </c>
      <c r="T322" s="22" t="str">
        <f t="shared" si="56"/>
        <v/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1</v>
      </c>
      <c r="AC322" s="22" t="str">
        <f t="shared" si="63"/>
        <v>未进班</v>
      </c>
      <c r="AD322" s="22" t="str">
        <f>VLOOKUP(D322,'2-班级信息'!A:AI,35,0)</f>
        <v/>
      </c>
      <c r="AE322" s="22" t="str">
        <f>VLOOKUP(D322,'2-班级信息'!A:AL,12,0)</f>
        <v/>
      </c>
      <c r="AF322" s="22" t="str">
        <f t="shared" ref="AF322:AF385" si="66">IF(R322="一对一","一对一",VLOOKUP(I322,AH:AI,2,0))</f>
        <v>小学班</v>
      </c>
      <c r="AG322" s="22" t="str">
        <f t="shared" si="64"/>
        <v>小学平时班</v>
      </c>
    </row>
    <row r="323" spans="1:33">
      <c r="A323" s="214" t="s">
        <v>1721</v>
      </c>
      <c r="B323" s="214" t="s">
        <v>4068</v>
      </c>
      <c r="C323" s="214" t="s">
        <v>1721</v>
      </c>
      <c r="D323" s="214" t="s">
        <v>1703</v>
      </c>
      <c r="E323" s="214" t="s">
        <v>11</v>
      </c>
      <c r="F323" s="214" t="s">
        <v>11</v>
      </c>
      <c r="G323" s="214" t="s">
        <v>3227</v>
      </c>
      <c r="H323" s="214" t="s">
        <v>3228</v>
      </c>
      <c r="I323" s="214" t="s">
        <v>10</v>
      </c>
      <c r="J323" s="214" t="s">
        <v>3229</v>
      </c>
      <c r="K323" s="214">
        <v>0</v>
      </c>
      <c r="L323" s="214" t="s">
        <v>11</v>
      </c>
      <c r="M323" s="214" t="s">
        <v>11</v>
      </c>
      <c r="N323" s="214" t="s">
        <v>1726</v>
      </c>
      <c r="O323" s="214" t="s">
        <v>11</v>
      </c>
      <c r="P323" s="214" t="s">
        <v>11</v>
      </c>
      <c r="Q323" s="22" t="str">
        <f t="shared" ref="Q323:Q386" si="67">IF(D323="停读","停读",IF(D323="未进班","未进班",IF(AND(M323="",G323&lt;&gt;""),"在读"," ")))</f>
        <v>未进班</v>
      </c>
      <c r="R323" s="22" t="str">
        <f>IF(Q323="在读",IF(IFERROR(FIND("一",D323),0)&gt;0,"一对一",VLOOKUP(LEFT(D323,3),班级编码!A:H,8,0)),Q323)</f>
        <v>未进班</v>
      </c>
      <c r="S323" s="22" t="str">
        <f t="shared" ref="S323:S386" si="68">+D323</f>
        <v>未进班</v>
      </c>
      <c r="T323" s="22" t="str">
        <f t="shared" ref="T323:T386" si="69">IFERROR(LEFT(F323,FIND(",",F323)-1),F323)</f>
        <v/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1</v>
      </c>
      <c r="AC323" s="22" t="str">
        <f t="shared" ref="AC323:AC386" si="76">IF(IFERROR(FIND("一",D323),0)&gt;0,"一对一",LEFT(D323,3))</f>
        <v>未进班</v>
      </c>
      <c r="AD323" s="22" t="str">
        <f>VLOOKUP(D323,'2-班级信息'!A:AI,35,0)</f>
        <v/>
      </c>
      <c r="AE323" s="22" t="str">
        <f>VLOOKUP(D323,'2-班级信息'!A:AL,12,0)</f>
        <v/>
      </c>
      <c r="AF323" s="22" t="str">
        <f t="shared" si="66"/>
        <v>小学班</v>
      </c>
      <c r="AG323" s="22" t="str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小学平时班</v>
      </c>
    </row>
    <row r="324" spans="1:33">
      <c r="A324" s="214" t="s">
        <v>1721</v>
      </c>
      <c r="B324" s="214" t="s">
        <v>4068</v>
      </c>
      <c r="C324" s="214" t="s">
        <v>1721</v>
      </c>
      <c r="D324" s="214" t="s">
        <v>1703</v>
      </c>
      <c r="E324" s="214" t="s">
        <v>11</v>
      </c>
      <c r="F324" s="214" t="s">
        <v>11</v>
      </c>
      <c r="G324" s="214" t="s">
        <v>2121</v>
      </c>
      <c r="H324" s="214" t="s">
        <v>2122</v>
      </c>
      <c r="I324" s="214" t="s">
        <v>1686</v>
      </c>
      <c r="J324" s="214" t="s">
        <v>2124</v>
      </c>
      <c r="K324" s="214">
        <v>0</v>
      </c>
      <c r="L324" s="214" t="s">
        <v>11</v>
      </c>
      <c r="M324" s="214" t="s">
        <v>11</v>
      </c>
      <c r="N324" s="214" t="s">
        <v>2125</v>
      </c>
      <c r="O324" s="214" t="s">
        <v>2124</v>
      </c>
      <c r="P324" s="214" t="s">
        <v>11</v>
      </c>
      <c r="Q324" s="22" t="str">
        <f t="shared" si="67"/>
        <v>未进班</v>
      </c>
      <c r="R324" s="22" t="str">
        <f>IF(Q324="在读",IF(IFERROR(FIND("一",D324),0)&gt;0,"一对一",VLOOKUP(LEFT(D324,3),班级编码!A:H,8,0)),Q324)</f>
        <v>未进班</v>
      </c>
      <c r="S324" s="22" t="str">
        <f t="shared" si="68"/>
        <v>未进班</v>
      </c>
      <c r="T324" s="22" t="str">
        <f t="shared" si="69"/>
        <v/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1</v>
      </c>
      <c r="AC324" s="22" t="str">
        <f t="shared" si="76"/>
        <v>未进班</v>
      </c>
      <c r="AD324" s="22" t="str">
        <f>VLOOKUP(D324,'2-班级信息'!A:AI,35,0)</f>
        <v/>
      </c>
      <c r="AE324" s="22" t="str">
        <f>VLOOKUP(D324,'2-班级信息'!A:AL,12,0)</f>
        <v/>
      </c>
      <c r="AF324" s="22" t="str">
        <f t="shared" si="66"/>
        <v>幼儿班</v>
      </c>
      <c r="AG324" s="22" t="str">
        <f t="shared" si="77"/>
        <v>幼儿班</v>
      </c>
    </row>
    <row r="325" spans="1:33">
      <c r="A325" s="214" t="s">
        <v>1721</v>
      </c>
      <c r="B325" s="214" t="s">
        <v>452</v>
      </c>
      <c r="C325" s="214" t="s">
        <v>1721</v>
      </c>
      <c r="D325" s="214" t="s">
        <v>4185</v>
      </c>
      <c r="E325" s="214" t="s">
        <v>4132</v>
      </c>
      <c r="F325" s="214" t="s">
        <v>5333</v>
      </c>
      <c r="G325" s="214" t="s">
        <v>3217</v>
      </c>
      <c r="H325" s="214" t="s">
        <v>3218</v>
      </c>
      <c r="I325" s="214" t="s">
        <v>16</v>
      </c>
      <c r="J325" s="214" t="s">
        <v>3220</v>
      </c>
      <c r="K325" s="214">
        <v>0</v>
      </c>
      <c r="L325" s="214" t="s">
        <v>4576</v>
      </c>
      <c r="M325" s="214" t="s">
        <v>11</v>
      </c>
      <c r="N325" s="214" t="s">
        <v>2336</v>
      </c>
      <c r="O325" s="214" t="s">
        <v>3221</v>
      </c>
      <c r="P325" s="214" t="s">
        <v>3220</v>
      </c>
      <c r="Q325" s="22" t="str">
        <f t="shared" si="67"/>
        <v>在读</v>
      </c>
      <c r="R325" s="22" t="str">
        <f>IF(Q325="在读",IF(IFERROR(FIND("一",D325),0)&gt;0,"一对一",VLOOKUP(LEFT(D325,3),班级编码!A:H,8,0)),Q325)</f>
        <v>小初部</v>
      </c>
      <c r="S325" s="22" t="str">
        <f t="shared" si="68"/>
        <v>P01K12G1241</v>
      </c>
      <c r="T325" s="22" t="str">
        <f t="shared" si="69"/>
        <v>赖情佳</v>
      </c>
      <c r="U325" s="22" t="str">
        <f t="shared" si="70"/>
        <v>易青梅</v>
      </c>
      <c r="V325" s="22" t="str">
        <f t="shared" si="71"/>
        <v>YoYO</v>
      </c>
      <c r="W325" s="22" t="str">
        <f t="shared" si="72"/>
        <v>易青梅</v>
      </c>
      <c r="X325" s="22" t="str">
        <f t="shared" si="73"/>
        <v>YoYO</v>
      </c>
      <c r="Y325" s="22">
        <f t="shared" si="74"/>
        <v>3</v>
      </c>
      <c r="Z325" s="22">
        <f t="shared" si="75"/>
        <v>6</v>
      </c>
      <c r="AA325" s="22" t="str">
        <f t="shared" si="65"/>
        <v/>
      </c>
      <c r="AB325" s="22">
        <f>COUNTIF($G$2:G325,G325)</f>
        <v>1</v>
      </c>
      <c r="AC325" s="22" t="str">
        <f t="shared" si="76"/>
        <v>P01</v>
      </c>
      <c r="AD325" s="22" t="str">
        <f>VLOOKUP(D325,'2-班级信息'!A:AI,35,0)</f>
        <v>周六上午</v>
      </c>
      <c r="AE325" s="22" t="str">
        <f>VLOOKUP(D325,'2-班级信息'!A:AL,12,0)</f>
        <v>3小时</v>
      </c>
      <c r="AF325" s="22" t="str">
        <f t="shared" si="66"/>
        <v>小学班</v>
      </c>
      <c r="AG325" s="22" t="str">
        <f t="shared" si="77"/>
        <v>小学周末白天班</v>
      </c>
    </row>
    <row r="326" spans="1:33">
      <c r="A326" s="214" t="s">
        <v>1721</v>
      </c>
      <c r="B326" s="214" t="s">
        <v>4068</v>
      </c>
      <c r="C326" s="214" t="s">
        <v>1721</v>
      </c>
      <c r="D326" s="214" t="s">
        <v>1703</v>
      </c>
      <c r="E326" s="214" t="s">
        <v>11</v>
      </c>
      <c r="F326" s="214" t="s">
        <v>11</v>
      </c>
      <c r="G326" s="214" t="s">
        <v>3222</v>
      </c>
      <c r="H326" s="214" t="s">
        <v>3223</v>
      </c>
      <c r="I326" s="214" t="s">
        <v>1669</v>
      </c>
      <c r="J326" s="214" t="s">
        <v>3221</v>
      </c>
      <c r="K326" s="214">
        <v>0</v>
      </c>
      <c r="L326" s="214" t="s">
        <v>11</v>
      </c>
      <c r="M326" s="214" t="s">
        <v>11</v>
      </c>
      <c r="N326" s="214" t="s">
        <v>2336</v>
      </c>
      <c r="O326" s="214" t="s">
        <v>11</v>
      </c>
      <c r="P326" s="214" t="s">
        <v>3220</v>
      </c>
      <c r="Q326" s="22" t="str">
        <f t="shared" si="67"/>
        <v>未进班</v>
      </c>
      <c r="R326" s="22" t="str">
        <f>IF(Q326="在读",IF(IFERROR(FIND("一",D326),0)&gt;0,"一对一",VLOOKUP(LEFT(D326,3),班级编码!A:H,8,0)),Q326)</f>
        <v>未进班</v>
      </c>
      <c r="S326" s="22" t="str">
        <f t="shared" si="68"/>
        <v>未进班</v>
      </c>
      <c r="T326" s="22" t="str">
        <f t="shared" si="69"/>
        <v/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1</v>
      </c>
      <c r="AC326" s="22" t="str">
        <f t="shared" si="76"/>
        <v>未进班</v>
      </c>
      <c r="AD326" s="22" t="str">
        <f>VLOOKUP(D326,'2-班级信息'!A:AI,35,0)</f>
        <v/>
      </c>
      <c r="AE326" s="22" t="str">
        <f>VLOOKUP(D326,'2-班级信息'!A:AL,12,0)</f>
        <v/>
      </c>
      <c r="AF326" s="22" t="str">
        <f t="shared" si="66"/>
        <v>幼儿班</v>
      </c>
      <c r="AG326" s="22" t="str">
        <f t="shared" si="77"/>
        <v>幼儿班</v>
      </c>
    </row>
    <row r="327" spans="1:33">
      <c r="A327" s="214" t="s">
        <v>1721</v>
      </c>
      <c r="B327" s="214" t="s">
        <v>4068</v>
      </c>
      <c r="C327" s="214" t="s">
        <v>1721</v>
      </c>
      <c r="D327" s="214" t="s">
        <v>1703</v>
      </c>
      <c r="E327" s="214" t="s">
        <v>11</v>
      </c>
      <c r="F327" s="214" t="s">
        <v>11</v>
      </c>
      <c r="G327" s="214" t="s">
        <v>2474</v>
      </c>
      <c r="H327" s="214" t="s">
        <v>2475</v>
      </c>
      <c r="I327" s="214" t="s">
        <v>1669</v>
      </c>
      <c r="J327" s="214" t="s">
        <v>2476</v>
      </c>
      <c r="K327" s="214">
        <v>0</v>
      </c>
      <c r="L327" s="214" t="s">
        <v>11</v>
      </c>
      <c r="M327" s="214" t="s">
        <v>11</v>
      </c>
      <c r="N327" s="214" t="s">
        <v>2477</v>
      </c>
      <c r="O327" s="214" t="s">
        <v>11</v>
      </c>
      <c r="P327" s="214" t="s">
        <v>2476</v>
      </c>
      <c r="Q327" s="22" t="str">
        <f t="shared" si="67"/>
        <v>未进班</v>
      </c>
      <c r="R327" s="22" t="str">
        <f>IF(Q327="在读",IF(IFERROR(FIND("一",D327),0)&gt;0,"一对一",VLOOKUP(LEFT(D327,3),班级编码!A:H,8,0)),Q327)</f>
        <v>未进班</v>
      </c>
      <c r="S327" s="22" t="str">
        <f t="shared" si="68"/>
        <v>未进班</v>
      </c>
      <c r="T327" s="22" t="str">
        <f t="shared" si="69"/>
        <v/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1</v>
      </c>
      <c r="AC327" s="22" t="str">
        <f t="shared" si="76"/>
        <v>未进班</v>
      </c>
      <c r="AD327" s="22" t="str">
        <f>VLOOKUP(D327,'2-班级信息'!A:AI,35,0)</f>
        <v/>
      </c>
      <c r="AE327" s="22" t="str">
        <f>VLOOKUP(D327,'2-班级信息'!A:AL,12,0)</f>
        <v/>
      </c>
      <c r="AF327" s="22" t="str">
        <f t="shared" si="66"/>
        <v>幼儿班</v>
      </c>
      <c r="AG327" s="22" t="str">
        <f t="shared" si="77"/>
        <v>幼儿班</v>
      </c>
    </row>
    <row r="328" spans="1:33">
      <c r="A328" s="214" t="s">
        <v>1721</v>
      </c>
      <c r="B328" s="214" t="s">
        <v>4068</v>
      </c>
      <c r="C328" s="214" t="s">
        <v>1721</v>
      </c>
      <c r="D328" s="214" t="s">
        <v>1703</v>
      </c>
      <c r="E328" s="214" t="s">
        <v>11</v>
      </c>
      <c r="F328" s="214" t="s">
        <v>11</v>
      </c>
      <c r="G328" s="214" t="s">
        <v>2680</v>
      </c>
      <c r="H328" s="214" t="s">
        <v>2681</v>
      </c>
      <c r="I328" s="214" t="s">
        <v>1669</v>
      </c>
      <c r="J328" s="214" t="s">
        <v>2682</v>
      </c>
      <c r="K328" s="214">
        <v>0</v>
      </c>
      <c r="L328" s="214" t="s">
        <v>11</v>
      </c>
      <c r="M328" s="214" t="s">
        <v>11</v>
      </c>
      <c r="N328" s="214" t="s">
        <v>1865</v>
      </c>
      <c r="O328" s="214" t="s">
        <v>11</v>
      </c>
      <c r="P328" s="214" t="s">
        <v>2682</v>
      </c>
      <c r="Q328" s="22" t="str">
        <f t="shared" si="67"/>
        <v>未进班</v>
      </c>
      <c r="R328" s="22" t="str">
        <f>IF(Q328="在读",IF(IFERROR(FIND("一",D328),0)&gt;0,"一对一",VLOOKUP(LEFT(D328,3),班级编码!A:H,8,0)),Q328)</f>
        <v>未进班</v>
      </c>
      <c r="S328" s="22" t="str">
        <f t="shared" si="68"/>
        <v>未进班</v>
      </c>
      <c r="T328" s="22" t="str">
        <f t="shared" si="69"/>
        <v/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1</v>
      </c>
      <c r="AC328" s="22" t="str">
        <f t="shared" si="76"/>
        <v>未进班</v>
      </c>
      <c r="AD328" s="22" t="str">
        <f>VLOOKUP(D328,'2-班级信息'!A:AI,35,0)</f>
        <v/>
      </c>
      <c r="AE328" s="22" t="str">
        <f>VLOOKUP(D328,'2-班级信息'!A:AL,12,0)</f>
        <v/>
      </c>
      <c r="AF328" s="22" t="str">
        <f t="shared" si="66"/>
        <v>幼儿班</v>
      </c>
      <c r="AG328" s="22" t="str">
        <f t="shared" si="77"/>
        <v>幼儿班</v>
      </c>
    </row>
    <row r="329" spans="1:33">
      <c r="A329" s="214" t="s">
        <v>1721</v>
      </c>
      <c r="B329" s="214" t="s">
        <v>4068</v>
      </c>
      <c r="C329" s="214" t="s">
        <v>1721</v>
      </c>
      <c r="D329" s="214" t="s">
        <v>1703</v>
      </c>
      <c r="E329" s="214" t="s">
        <v>11</v>
      </c>
      <c r="F329" s="214" t="s">
        <v>11</v>
      </c>
      <c r="G329" s="214" t="s">
        <v>3990</v>
      </c>
      <c r="H329" s="214" t="s">
        <v>3991</v>
      </c>
      <c r="I329" s="214" t="s">
        <v>1669</v>
      </c>
      <c r="J329" s="214" t="s">
        <v>3992</v>
      </c>
      <c r="K329" s="214">
        <v>0</v>
      </c>
      <c r="L329" s="214" t="s">
        <v>11</v>
      </c>
      <c r="M329" s="214" t="s">
        <v>11</v>
      </c>
      <c r="N329" s="214" t="s">
        <v>1865</v>
      </c>
      <c r="O329" s="214" t="s">
        <v>11</v>
      </c>
      <c r="P329" s="214" t="s">
        <v>3992</v>
      </c>
      <c r="Q329" s="22" t="str">
        <f t="shared" si="67"/>
        <v>未进班</v>
      </c>
      <c r="R329" s="22" t="str">
        <f>IF(Q329="在读",IF(IFERROR(FIND("一",D329),0)&gt;0,"一对一",VLOOKUP(LEFT(D329,3),班级编码!A:H,8,0)),Q329)</f>
        <v>未进班</v>
      </c>
      <c r="S329" s="22" t="str">
        <f t="shared" si="68"/>
        <v>未进班</v>
      </c>
      <c r="T329" s="22" t="str">
        <f t="shared" si="69"/>
        <v/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1</v>
      </c>
      <c r="AC329" s="22" t="str">
        <f t="shared" si="76"/>
        <v>未进班</v>
      </c>
      <c r="AD329" s="22" t="str">
        <f>VLOOKUP(D329,'2-班级信息'!A:AI,35,0)</f>
        <v/>
      </c>
      <c r="AE329" s="22" t="str">
        <f>VLOOKUP(D329,'2-班级信息'!A:AL,12,0)</f>
        <v/>
      </c>
      <c r="AF329" s="22" t="str">
        <f t="shared" si="66"/>
        <v>幼儿班</v>
      </c>
      <c r="AG329" s="22" t="str">
        <f t="shared" si="77"/>
        <v>幼儿班</v>
      </c>
    </row>
    <row r="330" spans="1:33">
      <c r="A330" s="214" t="s">
        <v>1721</v>
      </c>
      <c r="B330" s="214" t="s">
        <v>4068</v>
      </c>
      <c r="C330" s="214" t="s">
        <v>1721</v>
      </c>
      <c r="D330" s="214" t="s">
        <v>1703</v>
      </c>
      <c r="E330" s="214" t="s">
        <v>11</v>
      </c>
      <c r="F330" s="214" t="s">
        <v>11</v>
      </c>
      <c r="G330" s="214" t="s">
        <v>1919</v>
      </c>
      <c r="H330" s="214" t="s">
        <v>1920</v>
      </c>
      <c r="I330" s="214" t="s">
        <v>14</v>
      </c>
      <c r="J330" s="214" t="s">
        <v>1921</v>
      </c>
      <c r="K330" s="214">
        <v>0</v>
      </c>
      <c r="L330" s="214" t="s">
        <v>11</v>
      </c>
      <c r="M330" s="214" t="s">
        <v>11</v>
      </c>
      <c r="N330" s="214" t="s">
        <v>1726</v>
      </c>
      <c r="O330" s="214" t="s">
        <v>11</v>
      </c>
      <c r="P330" s="214" t="s">
        <v>11</v>
      </c>
      <c r="Q330" s="22" t="str">
        <f t="shared" si="67"/>
        <v>未进班</v>
      </c>
      <c r="R330" s="22" t="str">
        <f>IF(Q330="在读",IF(IFERROR(FIND("一",D330),0)&gt;0,"一对一",VLOOKUP(LEFT(D330,3),班级编码!A:H,8,0)),Q330)</f>
        <v>未进班</v>
      </c>
      <c r="S330" s="22" t="str">
        <f t="shared" si="68"/>
        <v>未进班</v>
      </c>
      <c r="T330" s="22" t="str">
        <f t="shared" si="69"/>
        <v/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1</v>
      </c>
      <c r="AC330" s="22" t="str">
        <f t="shared" si="76"/>
        <v>未进班</v>
      </c>
      <c r="AD330" s="22" t="str">
        <f>VLOOKUP(D330,'2-班级信息'!A:AI,35,0)</f>
        <v/>
      </c>
      <c r="AE330" s="22" t="str">
        <f>VLOOKUP(D330,'2-班级信息'!A:AL,12,0)</f>
        <v/>
      </c>
      <c r="AF330" s="22" t="str">
        <f t="shared" si="66"/>
        <v>小学班</v>
      </c>
      <c r="AG330" s="22" t="str">
        <f t="shared" si="77"/>
        <v>小学平时班</v>
      </c>
    </row>
    <row r="331" spans="1:33">
      <c r="A331" s="214" t="s">
        <v>1721</v>
      </c>
      <c r="B331" s="214" t="s">
        <v>4068</v>
      </c>
      <c r="C331" s="214" t="s">
        <v>1721</v>
      </c>
      <c r="D331" s="214" t="s">
        <v>1703</v>
      </c>
      <c r="E331" s="214" t="s">
        <v>11</v>
      </c>
      <c r="F331" s="214" t="s">
        <v>11</v>
      </c>
      <c r="G331" s="214" t="s">
        <v>3733</v>
      </c>
      <c r="H331" s="214" t="s">
        <v>3734</v>
      </c>
      <c r="I331" s="214" t="s">
        <v>1669</v>
      </c>
      <c r="J331" s="214" t="s">
        <v>3728</v>
      </c>
      <c r="K331" s="214">
        <v>0</v>
      </c>
      <c r="L331" s="214" t="s">
        <v>11</v>
      </c>
      <c r="M331" s="214" t="s">
        <v>11</v>
      </c>
      <c r="N331" s="214" t="s">
        <v>2241</v>
      </c>
      <c r="O331" s="214" t="s">
        <v>11</v>
      </c>
      <c r="P331" s="214" t="s">
        <v>11</v>
      </c>
      <c r="Q331" s="22" t="str">
        <f t="shared" si="67"/>
        <v>未进班</v>
      </c>
      <c r="R331" s="22" t="str">
        <f>IF(Q331="在读",IF(IFERROR(FIND("一",D331),0)&gt;0,"一对一",VLOOKUP(LEFT(D331,3),班级编码!A:H,8,0)),Q331)</f>
        <v>未进班</v>
      </c>
      <c r="S331" s="22" t="str">
        <f t="shared" si="68"/>
        <v>未进班</v>
      </c>
      <c r="T331" s="22" t="str">
        <f t="shared" si="69"/>
        <v/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1</v>
      </c>
      <c r="AC331" s="22" t="str">
        <f t="shared" si="76"/>
        <v>未进班</v>
      </c>
      <c r="AD331" s="22" t="str">
        <f>VLOOKUP(D331,'2-班级信息'!A:AI,35,0)</f>
        <v/>
      </c>
      <c r="AE331" s="22" t="str">
        <f>VLOOKUP(D331,'2-班级信息'!A:AL,12,0)</f>
        <v/>
      </c>
      <c r="AF331" s="22" t="str">
        <f t="shared" si="66"/>
        <v>幼儿班</v>
      </c>
      <c r="AG331" s="22" t="str">
        <f t="shared" si="77"/>
        <v>幼儿班</v>
      </c>
    </row>
    <row r="332" spans="1:33">
      <c r="A332" s="214" t="s">
        <v>1721</v>
      </c>
      <c r="B332" s="214" t="s">
        <v>1189</v>
      </c>
      <c r="C332" s="214" t="s">
        <v>1721</v>
      </c>
      <c r="D332" s="214" t="s">
        <v>4199</v>
      </c>
      <c r="E332" s="214" t="s">
        <v>4184</v>
      </c>
      <c r="F332" s="214" t="s">
        <v>4200</v>
      </c>
      <c r="G332" s="214" t="s">
        <v>2814</v>
      </c>
      <c r="H332" s="214" t="s">
        <v>2815</v>
      </c>
      <c r="I332" s="214" t="s">
        <v>16</v>
      </c>
      <c r="J332" s="214" t="s">
        <v>2816</v>
      </c>
      <c r="K332" s="214">
        <v>0</v>
      </c>
      <c r="L332" s="214" t="s">
        <v>5358</v>
      </c>
      <c r="M332" s="214" t="s">
        <v>11</v>
      </c>
      <c r="N332" s="214" t="s">
        <v>1726</v>
      </c>
      <c r="O332" s="214" t="s">
        <v>11</v>
      </c>
      <c r="P332" s="214" t="s">
        <v>11</v>
      </c>
      <c r="Q332" s="22" t="str">
        <f t="shared" si="67"/>
        <v>在读</v>
      </c>
      <c r="R332" s="22" t="str">
        <f>IF(Q332="在读",IF(IFERROR(FIND("一",D332),0)&gt;0,"一对一",VLOOKUP(LEFT(D332,3),班级编码!A:H,8,0)),Q332)</f>
        <v>小初部</v>
      </c>
      <c r="S332" s="22" t="str">
        <f t="shared" si="68"/>
        <v>P01K12G1248</v>
      </c>
      <c r="T332" s="22" t="str">
        <f t="shared" si="69"/>
        <v>易青梅</v>
      </c>
      <c r="U332" s="22" t="str">
        <f t="shared" si="70"/>
        <v>覃爱怡</v>
      </c>
      <c r="V332" s="22" t="str">
        <f t="shared" si="71"/>
        <v xml:space="preserve">STA MARIA </v>
      </c>
      <c r="W332" s="22" t="str">
        <f t="shared" si="72"/>
        <v>覃爱怡</v>
      </c>
      <c r="X332" s="22" t="str">
        <f t="shared" si="73"/>
        <v xml:space="preserve">STA MARIA </v>
      </c>
      <c r="Y332" s="22">
        <f t="shared" si="74"/>
        <v>3</v>
      </c>
      <c r="Z332" s="22">
        <f t="shared" si="75"/>
        <v>6</v>
      </c>
      <c r="AA332" s="22" t="str">
        <f t="shared" si="65"/>
        <v/>
      </c>
      <c r="AB332" s="22">
        <f>COUNTIF($G$2:G332,G332)</f>
        <v>1</v>
      </c>
      <c r="AC332" s="22" t="str">
        <f t="shared" si="76"/>
        <v>P01</v>
      </c>
      <c r="AD332" s="22" t="str">
        <f>VLOOKUP(D332,'2-班级信息'!A:AI,35,0)</f>
        <v>周三下午</v>
      </c>
      <c r="AE332" s="22" t="str">
        <f>VLOOKUP(D332,'2-班级信息'!A:AL,12,0)</f>
        <v>3小时</v>
      </c>
      <c r="AF332" s="22" t="str">
        <f t="shared" si="66"/>
        <v>小学班</v>
      </c>
      <c r="AG332" s="22" t="str">
        <f t="shared" si="77"/>
        <v>小学平时3小时班</v>
      </c>
    </row>
    <row r="333" spans="1:33">
      <c r="A333" s="214" t="s">
        <v>1721</v>
      </c>
      <c r="B333" s="214" t="s">
        <v>4068</v>
      </c>
      <c r="C333" s="214" t="s">
        <v>1721</v>
      </c>
      <c r="D333" s="214" t="s">
        <v>1703</v>
      </c>
      <c r="E333" s="214" t="s">
        <v>11</v>
      </c>
      <c r="F333" s="214" t="s">
        <v>11</v>
      </c>
      <c r="G333" s="214" t="s">
        <v>3726</v>
      </c>
      <c r="H333" s="214" t="s">
        <v>3727</v>
      </c>
      <c r="I333" s="214" t="s">
        <v>16</v>
      </c>
      <c r="J333" s="214" t="s">
        <v>3728</v>
      </c>
      <c r="K333" s="214">
        <v>0</v>
      </c>
      <c r="L333" s="214" t="s">
        <v>11</v>
      </c>
      <c r="M333" s="214" t="s">
        <v>11</v>
      </c>
      <c r="N333" s="214" t="s">
        <v>1726</v>
      </c>
      <c r="O333" s="214" t="s">
        <v>11</v>
      </c>
      <c r="P333" s="214" t="s">
        <v>11</v>
      </c>
      <c r="Q333" s="22" t="str">
        <f t="shared" si="67"/>
        <v>未进班</v>
      </c>
      <c r="R333" s="22" t="str">
        <f>IF(Q333="在读",IF(IFERROR(FIND("一",D333),0)&gt;0,"一对一",VLOOKUP(LEFT(D333,3),班级编码!A:H,8,0)),Q333)</f>
        <v>未进班</v>
      </c>
      <c r="S333" s="22" t="str">
        <f t="shared" si="68"/>
        <v>未进班</v>
      </c>
      <c r="T333" s="22" t="str">
        <f t="shared" si="69"/>
        <v/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1</v>
      </c>
      <c r="AC333" s="22" t="str">
        <f t="shared" si="76"/>
        <v>未进班</v>
      </c>
      <c r="AD333" s="22" t="str">
        <f>VLOOKUP(D333,'2-班级信息'!A:AI,35,0)</f>
        <v/>
      </c>
      <c r="AE333" s="22" t="str">
        <f>VLOOKUP(D333,'2-班级信息'!A:AL,12,0)</f>
        <v/>
      </c>
      <c r="AF333" s="22" t="str">
        <f t="shared" si="66"/>
        <v>小学班</v>
      </c>
      <c r="AG333" s="22" t="str">
        <f t="shared" si="77"/>
        <v>小学平时班</v>
      </c>
    </row>
    <row r="334" spans="1:33">
      <c r="A334" s="214" t="s">
        <v>1721</v>
      </c>
      <c r="B334" s="214" t="s">
        <v>4068</v>
      </c>
      <c r="C334" s="214" t="s">
        <v>1721</v>
      </c>
      <c r="D334" s="214" t="s">
        <v>1703</v>
      </c>
      <c r="E334" s="214" t="s">
        <v>11</v>
      </c>
      <c r="F334" s="214" t="s">
        <v>11</v>
      </c>
      <c r="G334" s="214" t="s">
        <v>2676</v>
      </c>
      <c r="H334" s="214" t="s">
        <v>2677</v>
      </c>
      <c r="I334" s="214" t="s">
        <v>14</v>
      </c>
      <c r="J334" s="214" t="s">
        <v>2679</v>
      </c>
      <c r="K334" s="214">
        <v>0</v>
      </c>
      <c r="L334" s="214" t="s">
        <v>11</v>
      </c>
      <c r="M334" s="214" t="s">
        <v>11</v>
      </c>
      <c r="N334" s="214" t="s">
        <v>1726</v>
      </c>
      <c r="O334" s="214" t="s">
        <v>11</v>
      </c>
      <c r="P334" s="214" t="s">
        <v>2679</v>
      </c>
      <c r="Q334" s="22" t="str">
        <f t="shared" si="67"/>
        <v>未进班</v>
      </c>
      <c r="R334" s="22" t="str">
        <f>IF(Q334="在读",IF(IFERROR(FIND("一",D334),0)&gt;0,"一对一",VLOOKUP(LEFT(D334,3),班级编码!A:H,8,0)),Q334)</f>
        <v>未进班</v>
      </c>
      <c r="S334" s="22" t="str">
        <f t="shared" si="68"/>
        <v>未进班</v>
      </c>
      <c r="T334" s="22" t="str">
        <f t="shared" si="69"/>
        <v/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1</v>
      </c>
      <c r="AC334" s="22" t="str">
        <f t="shared" si="76"/>
        <v>未进班</v>
      </c>
      <c r="AD334" s="22" t="str">
        <f>VLOOKUP(D334,'2-班级信息'!A:AI,35,0)</f>
        <v/>
      </c>
      <c r="AE334" s="22" t="str">
        <f>VLOOKUP(D334,'2-班级信息'!A:AL,12,0)</f>
        <v/>
      </c>
      <c r="AF334" s="22" t="str">
        <f t="shared" si="66"/>
        <v>小学班</v>
      </c>
      <c r="AG334" s="22" t="str">
        <f t="shared" si="77"/>
        <v>小学平时班</v>
      </c>
    </row>
    <row r="335" spans="1:33">
      <c r="A335" s="214" t="s">
        <v>1721</v>
      </c>
      <c r="B335" s="214" t="s">
        <v>4068</v>
      </c>
      <c r="C335" s="214" t="s">
        <v>1721</v>
      </c>
      <c r="D335" s="214" t="s">
        <v>1703</v>
      </c>
      <c r="E335" s="214" t="s">
        <v>11</v>
      </c>
      <c r="F335" s="214" t="s">
        <v>11</v>
      </c>
      <c r="G335" s="214" t="s">
        <v>2782</v>
      </c>
      <c r="H335" s="214" t="s">
        <v>2783</v>
      </c>
      <c r="I335" s="214" t="s">
        <v>16</v>
      </c>
      <c r="J335" s="214" t="s">
        <v>2785</v>
      </c>
      <c r="K335" s="214">
        <v>0</v>
      </c>
      <c r="L335" s="214" t="s">
        <v>11</v>
      </c>
      <c r="M335" s="214" t="s">
        <v>11</v>
      </c>
      <c r="N335" s="214" t="s">
        <v>1726</v>
      </c>
      <c r="O335" s="214" t="s">
        <v>11</v>
      </c>
      <c r="P335" s="214" t="s">
        <v>2785</v>
      </c>
      <c r="Q335" s="22" t="str">
        <f t="shared" si="67"/>
        <v>未进班</v>
      </c>
      <c r="R335" s="22" t="str">
        <f>IF(Q335="在读",IF(IFERROR(FIND("一",D335),0)&gt;0,"一对一",VLOOKUP(LEFT(D335,3),班级编码!A:H,8,0)),Q335)</f>
        <v>未进班</v>
      </c>
      <c r="S335" s="22" t="str">
        <f t="shared" si="68"/>
        <v>未进班</v>
      </c>
      <c r="T335" s="22" t="str">
        <f t="shared" si="69"/>
        <v/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1</v>
      </c>
      <c r="AC335" s="22" t="str">
        <f t="shared" si="76"/>
        <v>未进班</v>
      </c>
      <c r="AD335" s="22" t="str">
        <f>VLOOKUP(D335,'2-班级信息'!A:AI,35,0)</f>
        <v/>
      </c>
      <c r="AE335" s="22" t="str">
        <f>VLOOKUP(D335,'2-班级信息'!A:AL,12,0)</f>
        <v/>
      </c>
      <c r="AF335" s="22" t="str">
        <f t="shared" si="66"/>
        <v>小学班</v>
      </c>
      <c r="AG335" s="22" t="str">
        <f t="shared" si="77"/>
        <v>小学平时班</v>
      </c>
    </row>
    <row r="336" spans="1:33">
      <c r="A336" s="214" t="s">
        <v>1721</v>
      </c>
      <c r="B336" s="214" t="s">
        <v>452</v>
      </c>
      <c r="C336" s="214" t="s">
        <v>1721</v>
      </c>
      <c r="D336" s="214" t="s">
        <v>5338</v>
      </c>
      <c r="E336" s="214" t="s">
        <v>4073</v>
      </c>
      <c r="F336" s="214" t="s">
        <v>5339</v>
      </c>
      <c r="G336" s="214" t="s">
        <v>2505</v>
      </c>
      <c r="H336" s="214" t="s">
        <v>2506</v>
      </c>
      <c r="I336" s="214" t="s">
        <v>12</v>
      </c>
      <c r="J336" s="214" t="s">
        <v>2507</v>
      </c>
      <c r="K336" s="214">
        <v>0</v>
      </c>
      <c r="L336" s="214" t="s">
        <v>4577</v>
      </c>
      <c r="M336" s="214" t="s">
        <v>11</v>
      </c>
      <c r="N336" s="214" t="s">
        <v>2508</v>
      </c>
      <c r="O336" s="214" t="s">
        <v>11</v>
      </c>
      <c r="P336" s="214" t="s">
        <v>2507</v>
      </c>
      <c r="Q336" s="22" t="str">
        <f t="shared" si="67"/>
        <v>在读</v>
      </c>
      <c r="R336" s="22" t="str">
        <f>IF(Q336="在读",IF(IFERROR(FIND("一",D336),0)&gt;0,"一对一",VLOOKUP(LEFT(D336,3),班级编码!A:H,8,0)),Q336)</f>
        <v>初中部</v>
      </c>
      <c r="S336" s="22" t="str">
        <f t="shared" si="68"/>
        <v>P5BBR5G5618</v>
      </c>
      <c r="T336" s="22" t="str">
        <f t="shared" si="69"/>
        <v>易青梅</v>
      </c>
      <c r="U336" s="22" t="str">
        <f t="shared" si="70"/>
        <v>张佩</v>
      </c>
      <c r="V336" s="22" t="str">
        <f t="shared" si="71"/>
        <v>Anna Khimo</v>
      </c>
      <c r="W336" s="22" t="str">
        <f t="shared" si="72"/>
        <v>张佩</v>
      </c>
      <c r="X336" s="22" t="str">
        <f t="shared" si="73"/>
        <v>Anna Khimo</v>
      </c>
      <c r="Y336" s="22">
        <f t="shared" si="74"/>
        <v>2</v>
      </c>
      <c r="Z336" s="22">
        <f t="shared" si="75"/>
        <v>4</v>
      </c>
      <c r="AA336" s="22" t="str">
        <f t="shared" si="65"/>
        <v/>
      </c>
      <c r="AB336" s="22">
        <f>COUNTIF($G$2:G336,G336)</f>
        <v>1</v>
      </c>
      <c r="AC336" s="22" t="str">
        <f t="shared" si="76"/>
        <v>P5B</v>
      </c>
      <c r="AD336" s="22" t="str">
        <f>VLOOKUP(D336,'2-班级信息'!A:AI,35,0)</f>
        <v>周六下午</v>
      </c>
      <c r="AE336" s="22" t="str">
        <f>VLOOKUP(D336,'2-班级信息'!A:AL,12,0)</f>
        <v>3小时</v>
      </c>
      <c r="AF336" s="22" t="str">
        <f t="shared" si="66"/>
        <v>小学班</v>
      </c>
      <c r="AG336" s="22" t="str">
        <f t="shared" si="77"/>
        <v>小学周末白天班</v>
      </c>
    </row>
    <row r="337" spans="1:33">
      <c r="A337" s="214" t="s">
        <v>1721</v>
      </c>
      <c r="B337" s="214" t="s">
        <v>459</v>
      </c>
      <c r="C337" s="214" t="s">
        <v>1721</v>
      </c>
      <c r="D337" s="214" t="s">
        <v>4194</v>
      </c>
      <c r="E337" s="214" t="s">
        <v>4196</v>
      </c>
      <c r="F337" s="214" t="s">
        <v>4195</v>
      </c>
      <c r="G337" s="214" t="s">
        <v>3414</v>
      </c>
      <c r="H337" s="214" t="s">
        <v>3415</v>
      </c>
      <c r="I337" s="214" t="s">
        <v>1669</v>
      </c>
      <c r="J337" s="214" t="s">
        <v>3416</v>
      </c>
      <c r="K337" s="214">
        <v>0</v>
      </c>
      <c r="L337" s="214" t="s">
        <v>4578</v>
      </c>
      <c r="M337" s="214" t="s">
        <v>11</v>
      </c>
      <c r="N337" s="214" t="s">
        <v>1946</v>
      </c>
      <c r="O337" s="214" t="s">
        <v>11</v>
      </c>
      <c r="P337" s="214" t="s">
        <v>3416</v>
      </c>
      <c r="Q337" s="22" t="str">
        <f t="shared" si="67"/>
        <v>在读</v>
      </c>
      <c r="R337" s="22" t="str">
        <f>IF(Q337="在读",IF(IFERROR(FIND("一",D337),0)&gt;0,"一对一",VLOOKUP(LEFT(D337,3),班级编码!A:H,8,0)),Q337)</f>
        <v>幼儿部</v>
      </c>
      <c r="S337" s="22" t="str">
        <f t="shared" si="68"/>
        <v>K01000GXZ46</v>
      </c>
      <c r="T337" s="22" t="str">
        <f t="shared" si="69"/>
        <v>覃爱怡</v>
      </c>
      <c r="U337" s="22" t="str">
        <f t="shared" si="70"/>
        <v/>
      </c>
      <c r="V337" s="22" t="str">
        <f t="shared" si="71"/>
        <v>Marry</v>
      </c>
      <c r="W337" s="22" t="str">
        <f t="shared" si="72"/>
        <v>Marry</v>
      </c>
      <c r="X337" s="22" t="str">
        <f t="shared" si="73"/>
        <v/>
      </c>
      <c r="Y337" s="22">
        <f t="shared" si="74"/>
        <v>5</v>
      </c>
      <c r="Z337" s="22">
        <f t="shared" si="75"/>
        <v>5</v>
      </c>
      <c r="AA337" s="22" t="str">
        <f t="shared" si="65"/>
        <v/>
      </c>
      <c r="AB337" s="22">
        <f>COUNTIF($G$2:G337,G337)</f>
        <v>1</v>
      </c>
      <c r="AC337" s="22" t="str">
        <f t="shared" si="76"/>
        <v>K01</v>
      </c>
      <c r="AD337" s="22" t="str">
        <f>VLOOKUP(D337,'2-班级信息'!A:AI,35,0)</f>
        <v>周四晚上</v>
      </c>
      <c r="AE337" s="22" t="str">
        <f>VLOOKUP(D337,'2-班级信息'!A:AL,12,0)</f>
        <v>1.5小时</v>
      </c>
      <c r="AF337" s="22" t="str">
        <f t="shared" si="66"/>
        <v>幼儿班</v>
      </c>
      <c r="AG337" s="22" t="str">
        <f t="shared" si="77"/>
        <v>幼儿班</v>
      </c>
    </row>
    <row r="338" spans="1:33">
      <c r="A338" s="214" t="s">
        <v>1721</v>
      </c>
      <c r="B338" s="214" t="s">
        <v>459</v>
      </c>
      <c r="C338" s="214" t="s">
        <v>1721</v>
      </c>
      <c r="D338" s="214" t="s">
        <v>4194</v>
      </c>
      <c r="E338" s="214" t="s">
        <v>4196</v>
      </c>
      <c r="F338" s="214" t="s">
        <v>4195</v>
      </c>
      <c r="G338" s="214" t="s">
        <v>2494</v>
      </c>
      <c r="H338" s="214" t="s">
        <v>2495</v>
      </c>
      <c r="I338" s="214" t="s">
        <v>1669</v>
      </c>
      <c r="J338" s="214" t="s">
        <v>2497</v>
      </c>
      <c r="K338" s="214">
        <v>0</v>
      </c>
      <c r="L338" s="214" t="s">
        <v>4579</v>
      </c>
      <c r="M338" s="214" t="s">
        <v>11</v>
      </c>
      <c r="N338" s="214" t="s">
        <v>1946</v>
      </c>
      <c r="O338" s="214" t="s">
        <v>11</v>
      </c>
      <c r="P338" s="214" t="s">
        <v>2497</v>
      </c>
      <c r="Q338" s="22" t="str">
        <f t="shared" si="67"/>
        <v>在读</v>
      </c>
      <c r="R338" s="22" t="str">
        <f>IF(Q338="在读",IF(IFERROR(FIND("一",D338),0)&gt;0,"一对一",VLOOKUP(LEFT(D338,3),班级编码!A:H,8,0)),Q338)</f>
        <v>幼儿部</v>
      </c>
      <c r="S338" s="22" t="str">
        <f t="shared" si="68"/>
        <v>K01000GXZ46</v>
      </c>
      <c r="T338" s="22" t="str">
        <f t="shared" si="69"/>
        <v>覃爱怡</v>
      </c>
      <c r="U338" s="22" t="str">
        <f t="shared" si="70"/>
        <v/>
      </c>
      <c r="V338" s="22" t="str">
        <f t="shared" si="71"/>
        <v>Marry</v>
      </c>
      <c r="W338" s="22" t="str">
        <f t="shared" si="72"/>
        <v>Marry</v>
      </c>
      <c r="X338" s="22" t="str">
        <f t="shared" si="73"/>
        <v/>
      </c>
      <c r="Y338" s="22">
        <f t="shared" si="74"/>
        <v>5</v>
      </c>
      <c r="Z338" s="22">
        <f t="shared" si="75"/>
        <v>5</v>
      </c>
      <c r="AA338" s="22" t="str">
        <f t="shared" si="65"/>
        <v/>
      </c>
      <c r="AB338" s="22">
        <f>COUNTIF($G$2:G338,G338)</f>
        <v>1</v>
      </c>
      <c r="AC338" s="22" t="str">
        <f t="shared" si="76"/>
        <v>K01</v>
      </c>
      <c r="AD338" s="22" t="str">
        <f>VLOOKUP(D338,'2-班级信息'!A:AI,35,0)</f>
        <v>周四晚上</v>
      </c>
      <c r="AE338" s="22" t="str">
        <f>VLOOKUP(D338,'2-班级信息'!A:AL,12,0)</f>
        <v>1.5小时</v>
      </c>
      <c r="AF338" s="22" t="str">
        <f t="shared" si="66"/>
        <v>幼儿班</v>
      </c>
      <c r="AG338" s="22" t="str">
        <f t="shared" si="77"/>
        <v>幼儿班</v>
      </c>
    </row>
    <row r="339" spans="1:33">
      <c r="A339" s="214" t="s">
        <v>1721</v>
      </c>
      <c r="B339" s="214" t="s">
        <v>452</v>
      </c>
      <c r="C339" s="214" t="s">
        <v>1721</v>
      </c>
      <c r="D339" s="214" t="s">
        <v>4185</v>
      </c>
      <c r="E339" s="214" t="s">
        <v>4132</v>
      </c>
      <c r="F339" s="214" t="s">
        <v>5333</v>
      </c>
      <c r="G339" s="214" t="s">
        <v>3574</v>
      </c>
      <c r="H339" s="214" t="s">
        <v>3575</v>
      </c>
      <c r="I339" s="214" t="s">
        <v>16</v>
      </c>
      <c r="J339" s="214" t="s">
        <v>3577</v>
      </c>
      <c r="K339" s="214">
        <v>0</v>
      </c>
      <c r="L339" s="214" t="s">
        <v>4580</v>
      </c>
      <c r="M339" s="214" t="s">
        <v>11</v>
      </c>
      <c r="N339" s="214" t="s">
        <v>1726</v>
      </c>
      <c r="O339" s="214" t="s">
        <v>3578</v>
      </c>
      <c r="P339" s="214" t="s">
        <v>3577</v>
      </c>
      <c r="Q339" s="22" t="str">
        <f t="shared" si="67"/>
        <v>在读</v>
      </c>
      <c r="R339" s="22" t="str">
        <f>IF(Q339="在读",IF(IFERROR(FIND("一",D339),0)&gt;0,"一对一",VLOOKUP(LEFT(D339,3),班级编码!A:H,8,0)),Q339)</f>
        <v>小初部</v>
      </c>
      <c r="S339" s="22" t="str">
        <f t="shared" si="68"/>
        <v>P01K12G1241</v>
      </c>
      <c r="T339" s="22" t="str">
        <f t="shared" si="69"/>
        <v>赖情佳</v>
      </c>
      <c r="U339" s="22" t="str">
        <f t="shared" si="70"/>
        <v>易青梅</v>
      </c>
      <c r="V339" s="22" t="str">
        <f t="shared" si="71"/>
        <v>YoYO</v>
      </c>
      <c r="W339" s="22" t="str">
        <f t="shared" si="72"/>
        <v>易青梅</v>
      </c>
      <c r="X339" s="22" t="str">
        <f t="shared" si="73"/>
        <v>YoYO</v>
      </c>
      <c r="Y339" s="22">
        <f t="shared" si="74"/>
        <v>3</v>
      </c>
      <c r="Z339" s="22">
        <f t="shared" si="75"/>
        <v>6</v>
      </c>
      <c r="AA339" s="22" t="str">
        <f t="shared" si="65"/>
        <v/>
      </c>
      <c r="AB339" s="22">
        <f>COUNTIF($G$2:G339,G339)</f>
        <v>1</v>
      </c>
      <c r="AC339" s="22" t="str">
        <f t="shared" si="76"/>
        <v>P01</v>
      </c>
      <c r="AD339" s="22" t="str">
        <f>VLOOKUP(D339,'2-班级信息'!A:AI,35,0)</f>
        <v>周六上午</v>
      </c>
      <c r="AE339" s="22" t="str">
        <f>VLOOKUP(D339,'2-班级信息'!A:AL,12,0)</f>
        <v>3小时</v>
      </c>
      <c r="AF339" s="22" t="str">
        <f t="shared" si="66"/>
        <v>小学班</v>
      </c>
      <c r="AG339" s="22" t="str">
        <f t="shared" si="77"/>
        <v>小学周末白天班</v>
      </c>
    </row>
    <row r="340" spans="1:33">
      <c r="A340" s="214" t="s">
        <v>1721</v>
      </c>
      <c r="B340" s="214" t="s">
        <v>4068</v>
      </c>
      <c r="C340" s="214" t="s">
        <v>1721</v>
      </c>
      <c r="D340" s="214" t="s">
        <v>1703</v>
      </c>
      <c r="E340" s="214" t="s">
        <v>11</v>
      </c>
      <c r="F340" s="214" t="s">
        <v>11</v>
      </c>
      <c r="G340" s="214" t="s">
        <v>1988</v>
      </c>
      <c r="H340" s="214" t="s">
        <v>1989</v>
      </c>
      <c r="I340" s="214" t="s">
        <v>10</v>
      </c>
      <c r="J340" s="214" t="s">
        <v>1991</v>
      </c>
      <c r="K340" s="214">
        <v>0</v>
      </c>
      <c r="L340" s="214" t="s">
        <v>11</v>
      </c>
      <c r="M340" s="214" t="s">
        <v>11</v>
      </c>
      <c r="N340" s="214" t="s">
        <v>1726</v>
      </c>
      <c r="O340" s="214" t="s">
        <v>1992</v>
      </c>
      <c r="P340" s="214" t="s">
        <v>1991</v>
      </c>
      <c r="Q340" s="22" t="str">
        <f t="shared" si="67"/>
        <v>未进班</v>
      </c>
      <c r="R340" s="22" t="str">
        <f>IF(Q340="在读",IF(IFERROR(FIND("一",D340),0)&gt;0,"一对一",VLOOKUP(LEFT(D340,3),班级编码!A:H,8,0)),Q340)</f>
        <v>未进班</v>
      </c>
      <c r="S340" s="22" t="str">
        <f t="shared" si="68"/>
        <v>未进班</v>
      </c>
      <c r="T340" s="22" t="str">
        <f t="shared" si="69"/>
        <v/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1</v>
      </c>
      <c r="AC340" s="22" t="str">
        <f t="shared" si="76"/>
        <v>未进班</v>
      </c>
      <c r="AD340" s="22" t="str">
        <f>VLOOKUP(D340,'2-班级信息'!A:AI,35,0)</f>
        <v/>
      </c>
      <c r="AE340" s="22" t="str">
        <f>VLOOKUP(D340,'2-班级信息'!A:AL,12,0)</f>
        <v/>
      </c>
      <c r="AF340" s="22" t="str">
        <f t="shared" si="66"/>
        <v>小学班</v>
      </c>
      <c r="AG340" s="22" t="str">
        <f t="shared" si="77"/>
        <v>小学平时班</v>
      </c>
    </row>
    <row r="341" spans="1:33">
      <c r="A341" s="214" t="s">
        <v>1721</v>
      </c>
      <c r="B341" s="214" t="s">
        <v>4068</v>
      </c>
      <c r="C341" s="214" t="s">
        <v>1721</v>
      </c>
      <c r="D341" s="214" t="s">
        <v>1703</v>
      </c>
      <c r="E341" s="214" t="s">
        <v>11</v>
      </c>
      <c r="F341" s="214" t="s">
        <v>11</v>
      </c>
      <c r="G341" s="214" t="s">
        <v>2545</v>
      </c>
      <c r="H341" s="214" t="s">
        <v>2546</v>
      </c>
      <c r="I341" s="214" t="s">
        <v>12</v>
      </c>
      <c r="J341" s="214" t="s">
        <v>2548</v>
      </c>
      <c r="K341" s="214">
        <v>0</v>
      </c>
      <c r="L341" s="214" t="s">
        <v>11</v>
      </c>
      <c r="M341" s="214" t="s">
        <v>11</v>
      </c>
      <c r="N341" s="214" t="s">
        <v>1804</v>
      </c>
      <c r="O341" s="214" t="s">
        <v>11</v>
      </c>
      <c r="P341" s="214" t="s">
        <v>2548</v>
      </c>
      <c r="Q341" s="22" t="str">
        <f t="shared" si="67"/>
        <v>未进班</v>
      </c>
      <c r="R341" s="22" t="str">
        <f>IF(Q341="在读",IF(IFERROR(FIND("一",D341),0)&gt;0,"一对一",VLOOKUP(LEFT(D341,3),班级编码!A:H,8,0)),Q341)</f>
        <v>未进班</v>
      </c>
      <c r="S341" s="22" t="str">
        <f t="shared" si="68"/>
        <v>未进班</v>
      </c>
      <c r="T341" s="22" t="str">
        <f t="shared" si="69"/>
        <v/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1</v>
      </c>
      <c r="AC341" s="22" t="str">
        <f t="shared" si="76"/>
        <v>未进班</v>
      </c>
      <c r="AD341" s="22" t="str">
        <f>VLOOKUP(D341,'2-班级信息'!A:AI,35,0)</f>
        <v/>
      </c>
      <c r="AE341" s="22" t="str">
        <f>VLOOKUP(D341,'2-班级信息'!A:AL,12,0)</f>
        <v/>
      </c>
      <c r="AF341" s="22" t="str">
        <f t="shared" si="66"/>
        <v>小学班</v>
      </c>
      <c r="AG341" s="22" t="str">
        <f t="shared" si="77"/>
        <v>小学平时班</v>
      </c>
    </row>
    <row r="342" spans="1:33">
      <c r="A342" s="214" t="s">
        <v>1721</v>
      </c>
      <c r="B342" s="214" t="s">
        <v>4068</v>
      </c>
      <c r="C342" s="214" t="s">
        <v>1721</v>
      </c>
      <c r="D342" s="214" t="s">
        <v>1703</v>
      </c>
      <c r="E342" s="214" t="s">
        <v>11</v>
      </c>
      <c r="F342" s="214" t="s">
        <v>11</v>
      </c>
      <c r="G342" s="214" t="s">
        <v>3872</v>
      </c>
      <c r="H342" s="214" t="s">
        <v>3873</v>
      </c>
      <c r="I342" s="214" t="s">
        <v>16</v>
      </c>
      <c r="J342" s="214" t="s">
        <v>3874</v>
      </c>
      <c r="K342" s="214">
        <v>0</v>
      </c>
      <c r="L342" s="214" t="s">
        <v>11</v>
      </c>
      <c r="M342" s="214" t="s">
        <v>11</v>
      </c>
      <c r="N342" s="214" t="s">
        <v>1804</v>
      </c>
      <c r="O342" s="214" t="s">
        <v>11</v>
      </c>
      <c r="P342" s="214" t="s">
        <v>3874</v>
      </c>
      <c r="Q342" s="22" t="str">
        <f t="shared" si="67"/>
        <v>未进班</v>
      </c>
      <c r="R342" s="22" t="str">
        <f>IF(Q342="在读",IF(IFERROR(FIND("一",D342),0)&gt;0,"一对一",VLOOKUP(LEFT(D342,3),班级编码!A:H,8,0)),Q342)</f>
        <v>未进班</v>
      </c>
      <c r="S342" s="22" t="str">
        <f t="shared" si="68"/>
        <v>未进班</v>
      </c>
      <c r="T342" s="22" t="str">
        <f t="shared" si="69"/>
        <v/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1</v>
      </c>
      <c r="AC342" s="22" t="str">
        <f t="shared" si="76"/>
        <v>未进班</v>
      </c>
      <c r="AD342" s="22" t="str">
        <f>VLOOKUP(D342,'2-班级信息'!A:AI,35,0)</f>
        <v/>
      </c>
      <c r="AE342" s="22" t="str">
        <f>VLOOKUP(D342,'2-班级信息'!A:AL,12,0)</f>
        <v/>
      </c>
      <c r="AF342" s="22" t="str">
        <f t="shared" si="66"/>
        <v>小学班</v>
      </c>
      <c r="AG342" s="22" t="str">
        <f t="shared" si="77"/>
        <v>小学平时班</v>
      </c>
    </row>
    <row r="343" spans="1:33">
      <c r="A343" s="214" t="s">
        <v>1721</v>
      </c>
      <c r="B343" s="214" t="s">
        <v>4068</v>
      </c>
      <c r="C343" s="214" t="s">
        <v>1721</v>
      </c>
      <c r="D343" s="214" t="s">
        <v>1703</v>
      </c>
      <c r="E343" s="214" t="s">
        <v>11</v>
      </c>
      <c r="F343" s="214" t="s">
        <v>11</v>
      </c>
      <c r="G343" s="214" t="s">
        <v>3914</v>
      </c>
      <c r="H343" s="214" t="s">
        <v>3915</v>
      </c>
      <c r="I343" s="214" t="s">
        <v>16</v>
      </c>
      <c r="J343" s="214" t="s">
        <v>3917</v>
      </c>
      <c r="K343" s="214">
        <v>0</v>
      </c>
      <c r="L343" s="214" t="s">
        <v>11</v>
      </c>
      <c r="M343" s="214" t="s">
        <v>11</v>
      </c>
      <c r="N343" s="214" t="s">
        <v>1804</v>
      </c>
      <c r="O343" s="214" t="s">
        <v>3917</v>
      </c>
      <c r="P343" s="214" t="s">
        <v>11</v>
      </c>
      <c r="Q343" s="22" t="str">
        <f t="shared" si="67"/>
        <v>未进班</v>
      </c>
      <c r="R343" s="22" t="str">
        <f>IF(Q343="在读",IF(IFERROR(FIND("一",D343),0)&gt;0,"一对一",VLOOKUP(LEFT(D343,3),班级编码!A:H,8,0)),Q343)</f>
        <v>未进班</v>
      </c>
      <c r="S343" s="22" t="str">
        <f t="shared" si="68"/>
        <v>未进班</v>
      </c>
      <c r="T343" s="22" t="str">
        <f t="shared" si="69"/>
        <v/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1</v>
      </c>
      <c r="AC343" s="22" t="str">
        <f t="shared" si="76"/>
        <v>未进班</v>
      </c>
      <c r="AD343" s="22" t="str">
        <f>VLOOKUP(D343,'2-班级信息'!A:AI,35,0)</f>
        <v/>
      </c>
      <c r="AE343" s="22" t="str">
        <f>VLOOKUP(D343,'2-班级信息'!A:AL,12,0)</f>
        <v/>
      </c>
      <c r="AF343" s="22" t="str">
        <f t="shared" si="66"/>
        <v>小学班</v>
      </c>
      <c r="AG343" s="22" t="str">
        <f t="shared" si="77"/>
        <v>小学平时班</v>
      </c>
    </row>
    <row r="344" spans="1:33">
      <c r="A344" s="214" t="s">
        <v>1721</v>
      </c>
      <c r="B344" s="214" t="s">
        <v>452</v>
      </c>
      <c r="C344" s="214" t="s">
        <v>1721</v>
      </c>
      <c r="D344" s="214" t="s">
        <v>5340</v>
      </c>
      <c r="E344" s="214" t="s">
        <v>4073</v>
      </c>
      <c r="F344" s="214" t="s">
        <v>5341</v>
      </c>
      <c r="G344" s="214" t="s">
        <v>3309</v>
      </c>
      <c r="H344" s="214" t="s">
        <v>3310</v>
      </c>
      <c r="I344" s="214" t="s">
        <v>12</v>
      </c>
      <c r="J344" s="214" t="s">
        <v>3311</v>
      </c>
      <c r="K344" s="214">
        <v>0</v>
      </c>
      <c r="L344" s="214" t="s">
        <v>5359</v>
      </c>
      <c r="M344" s="214" t="s">
        <v>11</v>
      </c>
      <c r="N344" s="214" t="s">
        <v>1726</v>
      </c>
      <c r="O344" s="214" t="s">
        <v>11</v>
      </c>
      <c r="P344" s="214" t="s">
        <v>3311</v>
      </c>
      <c r="Q344" s="22" t="str">
        <f t="shared" si="67"/>
        <v>在读</v>
      </c>
      <c r="R344" s="22" t="str">
        <f>IF(Q344="在读",IF(IFERROR(FIND("一",D344),0)&gt;0,"一对一",VLOOKUP(LEFT(D344,3),班级编码!A:H,8,0)),Q344)</f>
        <v>小高部</v>
      </c>
      <c r="S344" s="22" t="str">
        <f t="shared" si="68"/>
        <v>P4ABR5G4521</v>
      </c>
      <c r="T344" s="22" t="str">
        <f t="shared" si="69"/>
        <v>黎洁瑜</v>
      </c>
      <c r="U344" s="22" t="str">
        <f t="shared" si="70"/>
        <v>覃爱怡</v>
      </c>
      <c r="V344" s="22" t="str">
        <f t="shared" si="71"/>
        <v>Anna Khimo</v>
      </c>
      <c r="W344" s="22" t="str">
        <f t="shared" si="72"/>
        <v>覃爱怡</v>
      </c>
      <c r="X344" s="22" t="str">
        <f t="shared" si="73"/>
        <v>Anna Khimo</v>
      </c>
      <c r="Y344" s="22">
        <f t="shared" si="74"/>
        <v>3</v>
      </c>
      <c r="Z344" s="22">
        <f t="shared" si="75"/>
        <v>6</v>
      </c>
      <c r="AA344" s="22" t="str">
        <f t="shared" si="65"/>
        <v/>
      </c>
      <c r="AB344" s="22">
        <f>COUNTIF($G$2:G344,G344)</f>
        <v>1</v>
      </c>
      <c r="AC344" s="22" t="str">
        <f t="shared" si="76"/>
        <v>P4A</v>
      </c>
      <c r="AD344" s="22" t="str">
        <f>VLOOKUP(D344,'2-班级信息'!A:AI,35,0)</f>
        <v>周六下午</v>
      </c>
      <c r="AE344" s="22" t="str">
        <f>VLOOKUP(D344,'2-班级信息'!A:AL,12,0)</f>
        <v>3小时</v>
      </c>
      <c r="AF344" s="22" t="str">
        <f t="shared" si="66"/>
        <v>小学班</v>
      </c>
      <c r="AG344" s="22" t="str">
        <f t="shared" si="77"/>
        <v>小学周末白天班</v>
      </c>
    </row>
    <row r="345" spans="1:33">
      <c r="A345" s="214" t="s">
        <v>1721</v>
      </c>
      <c r="B345" s="214" t="s">
        <v>452</v>
      </c>
      <c r="C345" s="214" t="s">
        <v>1721</v>
      </c>
      <c r="D345" s="214" t="s">
        <v>5344</v>
      </c>
      <c r="E345" s="214" t="s">
        <v>4150</v>
      </c>
      <c r="F345" s="214" t="s">
        <v>5345</v>
      </c>
      <c r="G345" s="214" t="s">
        <v>3043</v>
      </c>
      <c r="H345" s="214" t="s">
        <v>3044</v>
      </c>
      <c r="I345" s="214" t="s">
        <v>14</v>
      </c>
      <c r="J345" s="214" t="s">
        <v>3045</v>
      </c>
      <c r="K345" s="214">
        <v>0</v>
      </c>
      <c r="L345" s="214" t="s">
        <v>4581</v>
      </c>
      <c r="M345" s="214" t="s">
        <v>11</v>
      </c>
      <c r="N345" s="214" t="s">
        <v>3046</v>
      </c>
      <c r="O345" s="214" t="s">
        <v>11</v>
      </c>
      <c r="P345" s="214" t="s">
        <v>3045</v>
      </c>
      <c r="Q345" s="22" t="str">
        <f t="shared" si="67"/>
        <v>在读</v>
      </c>
      <c r="R345" s="22" t="str">
        <f>IF(Q345="在读",IF(IFERROR(FIND("一",D345),0)&gt;0,"一对一",VLOOKUP(LEFT(D345,3),班级编码!A:H,8,0)),Q345)</f>
        <v>小高部</v>
      </c>
      <c r="S345" s="22" t="str">
        <f t="shared" si="68"/>
        <v>P3AF05G2337</v>
      </c>
      <c r="T345" s="22" t="str">
        <f t="shared" si="69"/>
        <v>易青梅</v>
      </c>
      <c r="U345" s="22" t="str">
        <f t="shared" si="70"/>
        <v>萧泽秀</v>
      </c>
      <c r="V345" s="22" t="str">
        <f t="shared" si="71"/>
        <v>Saleh Abdu</v>
      </c>
      <c r="W345" s="22" t="str">
        <f t="shared" si="72"/>
        <v>萧泽秀</v>
      </c>
      <c r="X345" s="22" t="str">
        <f t="shared" si="73"/>
        <v>Saleh Abdu</v>
      </c>
      <c r="Y345" s="22">
        <f t="shared" si="74"/>
        <v>3</v>
      </c>
      <c r="Z345" s="22">
        <f t="shared" si="75"/>
        <v>6</v>
      </c>
      <c r="AA345" s="22" t="str">
        <f t="shared" si="65"/>
        <v/>
      </c>
      <c r="AB345" s="22">
        <f>COUNTIF($G$2:G345,G345)</f>
        <v>1</v>
      </c>
      <c r="AC345" s="22" t="str">
        <f t="shared" si="76"/>
        <v>P3A</v>
      </c>
      <c r="AD345" s="22" t="str">
        <f>VLOOKUP(D345,'2-班级信息'!A:AI,35,0)</f>
        <v>周日上午</v>
      </c>
      <c r="AE345" s="22" t="str">
        <f>VLOOKUP(D345,'2-班级信息'!A:AL,12,0)</f>
        <v>3小时</v>
      </c>
      <c r="AF345" s="22" t="str">
        <f t="shared" si="66"/>
        <v>小学班</v>
      </c>
      <c r="AG345" s="22" t="str">
        <f t="shared" si="77"/>
        <v>小学周末白天班</v>
      </c>
    </row>
    <row r="346" spans="1:33">
      <c r="A346" s="214" t="s">
        <v>1721</v>
      </c>
      <c r="B346" s="214" t="s">
        <v>4068</v>
      </c>
      <c r="C346" s="214" t="s">
        <v>1721</v>
      </c>
      <c r="D346" s="214" t="s">
        <v>1703</v>
      </c>
      <c r="E346" s="214" t="s">
        <v>11</v>
      </c>
      <c r="F346" s="214" t="s">
        <v>11</v>
      </c>
      <c r="G346" s="214" t="s">
        <v>3383</v>
      </c>
      <c r="H346" s="214" t="s">
        <v>3384</v>
      </c>
      <c r="I346" s="214" t="s">
        <v>16</v>
      </c>
      <c r="J346" s="214" t="s">
        <v>3386</v>
      </c>
      <c r="K346" s="214">
        <v>0</v>
      </c>
      <c r="L346" s="214" t="s">
        <v>11</v>
      </c>
      <c r="M346" s="214" t="s">
        <v>11</v>
      </c>
      <c r="N346" s="214" t="s">
        <v>1726</v>
      </c>
      <c r="O346" s="214" t="s">
        <v>11</v>
      </c>
      <c r="P346" s="214" t="s">
        <v>3386</v>
      </c>
      <c r="Q346" s="22" t="str">
        <f t="shared" si="67"/>
        <v>未进班</v>
      </c>
      <c r="R346" s="22" t="str">
        <f>IF(Q346="在读",IF(IFERROR(FIND("一",D346),0)&gt;0,"一对一",VLOOKUP(LEFT(D346,3),班级编码!A:H,8,0)),Q346)</f>
        <v>未进班</v>
      </c>
      <c r="S346" s="22" t="str">
        <f t="shared" si="68"/>
        <v>未进班</v>
      </c>
      <c r="T346" s="22" t="str">
        <f t="shared" si="69"/>
        <v/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1</v>
      </c>
      <c r="AC346" s="22" t="str">
        <f t="shared" si="76"/>
        <v>未进班</v>
      </c>
      <c r="AD346" s="22" t="str">
        <f>VLOOKUP(D346,'2-班级信息'!A:AI,35,0)</f>
        <v/>
      </c>
      <c r="AE346" s="22" t="str">
        <f>VLOOKUP(D346,'2-班级信息'!A:AL,12,0)</f>
        <v/>
      </c>
      <c r="AF346" s="22" t="str">
        <f t="shared" si="66"/>
        <v>小学班</v>
      </c>
      <c r="AG346" s="22" t="str">
        <f t="shared" si="77"/>
        <v>小学平时班</v>
      </c>
    </row>
    <row r="347" spans="1:33">
      <c r="A347" s="214" t="s">
        <v>1721</v>
      </c>
      <c r="B347" s="214" t="s">
        <v>4068</v>
      </c>
      <c r="C347" s="214" t="s">
        <v>1721</v>
      </c>
      <c r="D347" s="214" t="s">
        <v>1703</v>
      </c>
      <c r="E347" s="214" t="s">
        <v>11</v>
      </c>
      <c r="F347" s="214" t="s">
        <v>11</v>
      </c>
      <c r="G347" s="214" t="s">
        <v>3145</v>
      </c>
      <c r="H347" s="214" t="s">
        <v>3146</v>
      </c>
      <c r="I347" s="214" t="s">
        <v>14</v>
      </c>
      <c r="J347" s="214" t="s">
        <v>3147</v>
      </c>
      <c r="K347" s="214">
        <v>0</v>
      </c>
      <c r="L347" s="214" t="s">
        <v>11</v>
      </c>
      <c r="M347" s="214" t="s">
        <v>11</v>
      </c>
      <c r="N347" s="214" t="s">
        <v>1726</v>
      </c>
      <c r="O347" s="214" t="s">
        <v>11</v>
      </c>
      <c r="P347" s="214" t="s">
        <v>3147</v>
      </c>
      <c r="Q347" s="22" t="str">
        <f t="shared" si="67"/>
        <v>未进班</v>
      </c>
      <c r="R347" s="22" t="str">
        <f>IF(Q347="在读",IF(IFERROR(FIND("一",D347),0)&gt;0,"一对一",VLOOKUP(LEFT(D347,3),班级编码!A:H,8,0)),Q347)</f>
        <v>未进班</v>
      </c>
      <c r="S347" s="22" t="str">
        <f t="shared" si="68"/>
        <v>未进班</v>
      </c>
      <c r="T347" s="22" t="str">
        <f t="shared" si="69"/>
        <v/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1</v>
      </c>
      <c r="AC347" s="22" t="str">
        <f t="shared" si="76"/>
        <v>未进班</v>
      </c>
      <c r="AD347" s="22" t="str">
        <f>VLOOKUP(D347,'2-班级信息'!A:AI,35,0)</f>
        <v/>
      </c>
      <c r="AE347" s="22" t="str">
        <f>VLOOKUP(D347,'2-班级信息'!A:AL,12,0)</f>
        <v/>
      </c>
      <c r="AF347" s="22" t="str">
        <f t="shared" si="66"/>
        <v>小学班</v>
      </c>
      <c r="AG347" s="22" t="str">
        <f t="shared" si="77"/>
        <v>小学平时班</v>
      </c>
    </row>
    <row r="348" spans="1:33">
      <c r="A348" s="214" t="s">
        <v>1721</v>
      </c>
      <c r="B348" s="214" t="s">
        <v>459</v>
      </c>
      <c r="C348" s="214" t="s">
        <v>1721</v>
      </c>
      <c r="D348" s="214" t="s">
        <v>4202</v>
      </c>
      <c r="E348" s="214" t="s">
        <v>4204</v>
      </c>
      <c r="F348" s="214" t="s">
        <v>4203</v>
      </c>
      <c r="G348" s="214" t="s">
        <v>3440</v>
      </c>
      <c r="H348" s="214" t="s">
        <v>3441</v>
      </c>
      <c r="I348" s="214" t="s">
        <v>1669</v>
      </c>
      <c r="J348" s="214" t="s">
        <v>3442</v>
      </c>
      <c r="K348" s="214">
        <v>0</v>
      </c>
      <c r="L348" s="214" t="s">
        <v>4582</v>
      </c>
      <c r="M348" s="214" t="s">
        <v>11</v>
      </c>
      <c r="N348" s="214" t="s">
        <v>1737</v>
      </c>
      <c r="O348" s="214" t="s">
        <v>11</v>
      </c>
      <c r="P348" s="214" t="s">
        <v>3442</v>
      </c>
      <c r="Q348" s="22" t="str">
        <f t="shared" si="67"/>
        <v>在读</v>
      </c>
      <c r="R348" s="22" t="str">
        <f>IF(Q348="在读",IF(IFERROR(FIND("一",D348),0)&gt;0,"一对一",VLOOKUP(LEFT(D348,3),班级编码!A:H,8,0)),Q348)</f>
        <v>幼儿部</v>
      </c>
      <c r="S348" s="22" t="str">
        <f t="shared" si="68"/>
        <v>K03000GXZ49</v>
      </c>
      <c r="T348" s="22" t="str">
        <f t="shared" si="69"/>
        <v>易青梅</v>
      </c>
      <c r="U348" s="22" t="str">
        <f t="shared" si="70"/>
        <v/>
      </c>
      <c r="V348" s="22" t="str">
        <f t="shared" si="71"/>
        <v>STA MARIA ANTONIO II</v>
      </c>
      <c r="W348" s="22" t="str">
        <f t="shared" si="72"/>
        <v>STA MARIA ANTONIO II</v>
      </c>
      <c r="X348" s="22" t="str">
        <f t="shared" si="73"/>
        <v/>
      </c>
      <c r="Y348" s="22">
        <f t="shared" si="74"/>
        <v>20</v>
      </c>
      <c r="Z348" s="22">
        <f t="shared" si="75"/>
        <v>20</v>
      </c>
      <c r="AA348" s="22" t="str">
        <f t="shared" si="65"/>
        <v/>
      </c>
      <c r="AB348" s="22">
        <f>COUNTIF($G$2:G348,G348)</f>
        <v>1</v>
      </c>
      <c r="AC348" s="22" t="str">
        <f t="shared" si="76"/>
        <v>K03</v>
      </c>
      <c r="AD348" s="22" t="str">
        <f>VLOOKUP(D348,'2-班级信息'!A:AI,35,0)</f>
        <v>周五下午</v>
      </c>
      <c r="AE348" s="22" t="str">
        <f>VLOOKUP(D348,'2-班级信息'!A:AL,12,0)</f>
        <v>1.5小时</v>
      </c>
      <c r="AF348" s="22" t="str">
        <f t="shared" si="66"/>
        <v>幼儿班</v>
      </c>
      <c r="AG348" s="22" t="str">
        <f t="shared" si="77"/>
        <v>幼儿班</v>
      </c>
    </row>
    <row r="349" spans="1:33">
      <c r="A349" s="214" t="s">
        <v>1721</v>
      </c>
      <c r="B349" s="214" t="s">
        <v>1189</v>
      </c>
      <c r="C349" s="214" t="s">
        <v>1721</v>
      </c>
      <c r="D349" s="214" t="s">
        <v>4199</v>
      </c>
      <c r="E349" s="214" t="s">
        <v>4184</v>
      </c>
      <c r="F349" s="214" t="s">
        <v>4200</v>
      </c>
      <c r="G349" s="214" t="s">
        <v>3843</v>
      </c>
      <c r="H349" s="214" t="s">
        <v>3844</v>
      </c>
      <c r="I349" s="214" t="s">
        <v>16</v>
      </c>
      <c r="J349" s="214" t="s">
        <v>3845</v>
      </c>
      <c r="K349" s="214">
        <v>0</v>
      </c>
      <c r="L349" s="214" t="s">
        <v>4583</v>
      </c>
      <c r="M349" s="214" t="s">
        <v>11</v>
      </c>
      <c r="N349" s="214" t="s">
        <v>1726</v>
      </c>
      <c r="O349" s="214" t="s">
        <v>11</v>
      </c>
      <c r="P349" s="214" t="s">
        <v>3845</v>
      </c>
      <c r="Q349" s="22" t="str">
        <f t="shared" si="67"/>
        <v>在读</v>
      </c>
      <c r="R349" s="22" t="str">
        <f>IF(Q349="在读",IF(IFERROR(FIND("一",D349),0)&gt;0,"一对一",VLOOKUP(LEFT(D349,3),班级编码!A:H,8,0)),Q349)</f>
        <v>小初部</v>
      </c>
      <c r="S349" s="22" t="str">
        <f t="shared" si="68"/>
        <v>P01K12G1248</v>
      </c>
      <c r="T349" s="22" t="str">
        <f t="shared" si="69"/>
        <v>易青梅</v>
      </c>
      <c r="U349" s="22" t="str">
        <f t="shared" si="70"/>
        <v>覃爱怡</v>
      </c>
      <c r="V349" s="22" t="str">
        <f t="shared" si="71"/>
        <v xml:space="preserve">STA MARIA </v>
      </c>
      <c r="W349" s="22" t="str">
        <f t="shared" si="72"/>
        <v>覃爱怡</v>
      </c>
      <c r="X349" s="22" t="str">
        <f t="shared" si="73"/>
        <v xml:space="preserve">STA MARIA </v>
      </c>
      <c r="Y349" s="22">
        <f t="shared" si="74"/>
        <v>3</v>
      </c>
      <c r="Z349" s="22">
        <f t="shared" si="75"/>
        <v>6</v>
      </c>
      <c r="AA349" s="22" t="str">
        <f t="shared" si="65"/>
        <v/>
      </c>
      <c r="AB349" s="22">
        <f>COUNTIF($G$2:G349,G349)</f>
        <v>1</v>
      </c>
      <c r="AC349" s="22" t="str">
        <f t="shared" si="76"/>
        <v>P01</v>
      </c>
      <c r="AD349" s="22" t="str">
        <f>VLOOKUP(D349,'2-班级信息'!A:AI,35,0)</f>
        <v>周三下午</v>
      </c>
      <c r="AE349" s="22" t="str">
        <f>VLOOKUP(D349,'2-班级信息'!A:AL,12,0)</f>
        <v>3小时</v>
      </c>
      <c r="AF349" s="22" t="str">
        <f t="shared" si="66"/>
        <v>小学班</v>
      </c>
      <c r="AG349" s="22" t="str">
        <f t="shared" si="77"/>
        <v>小学平时3小时班</v>
      </c>
    </row>
    <row r="350" spans="1:33">
      <c r="A350" s="214" t="s">
        <v>1721</v>
      </c>
      <c r="B350" s="214" t="s">
        <v>1189</v>
      </c>
      <c r="C350" s="214" t="s">
        <v>1721</v>
      </c>
      <c r="D350" s="214" t="s">
        <v>4199</v>
      </c>
      <c r="E350" s="214" t="s">
        <v>4184</v>
      </c>
      <c r="F350" s="214" t="s">
        <v>4200</v>
      </c>
      <c r="G350" s="214" t="s">
        <v>2223</v>
      </c>
      <c r="H350" s="214" t="s">
        <v>2224</v>
      </c>
      <c r="I350" s="214" t="s">
        <v>16</v>
      </c>
      <c r="J350" s="214" t="s">
        <v>2226</v>
      </c>
      <c r="K350" s="214">
        <v>0</v>
      </c>
      <c r="L350" s="214" t="s">
        <v>4584</v>
      </c>
      <c r="M350" s="214" t="s">
        <v>11</v>
      </c>
      <c r="N350" s="214" t="s">
        <v>1726</v>
      </c>
      <c r="O350" s="214" t="s">
        <v>11</v>
      </c>
      <c r="P350" s="214" t="s">
        <v>2226</v>
      </c>
      <c r="Q350" s="22" t="str">
        <f t="shared" si="67"/>
        <v>在读</v>
      </c>
      <c r="R350" s="22" t="str">
        <f>IF(Q350="在读",IF(IFERROR(FIND("一",D350),0)&gt;0,"一对一",VLOOKUP(LEFT(D350,3),班级编码!A:H,8,0)),Q350)</f>
        <v>小初部</v>
      </c>
      <c r="S350" s="22" t="str">
        <f t="shared" si="68"/>
        <v>P01K12G1248</v>
      </c>
      <c r="T350" s="22" t="str">
        <f t="shared" si="69"/>
        <v>易青梅</v>
      </c>
      <c r="U350" s="22" t="str">
        <f t="shared" si="70"/>
        <v>覃爱怡</v>
      </c>
      <c r="V350" s="22" t="str">
        <f t="shared" si="71"/>
        <v xml:space="preserve">STA MARIA </v>
      </c>
      <c r="W350" s="22" t="str">
        <f t="shared" si="72"/>
        <v>覃爱怡</v>
      </c>
      <c r="X350" s="22" t="str">
        <f t="shared" si="73"/>
        <v xml:space="preserve">STA MARIA </v>
      </c>
      <c r="Y350" s="22">
        <f t="shared" si="74"/>
        <v>3</v>
      </c>
      <c r="Z350" s="22">
        <f t="shared" si="75"/>
        <v>6</v>
      </c>
      <c r="AA350" s="22" t="str">
        <f t="shared" si="65"/>
        <v/>
      </c>
      <c r="AB350" s="22">
        <f>COUNTIF($G$2:G350,G350)</f>
        <v>1</v>
      </c>
      <c r="AC350" s="22" t="str">
        <f t="shared" si="76"/>
        <v>P01</v>
      </c>
      <c r="AD350" s="22" t="str">
        <f>VLOOKUP(D350,'2-班级信息'!A:AI,35,0)</f>
        <v>周三下午</v>
      </c>
      <c r="AE350" s="22" t="str">
        <f>VLOOKUP(D350,'2-班级信息'!A:AL,12,0)</f>
        <v>3小时</v>
      </c>
      <c r="AF350" s="22" t="str">
        <f t="shared" si="66"/>
        <v>小学班</v>
      </c>
      <c r="AG350" s="22" t="str">
        <f t="shared" si="77"/>
        <v>小学平时3小时班</v>
      </c>
    </row>
    <row r="351" spans="1:33">
      <c r="A351" s="214" t="s">
        <v>1721</v>
      </c>
      <c r="B351" s="214" t="s">
        <v>4068</v>
      </c>
      <c r="C351" s="214" t="s">
        <v>1721</v>
      </c>
      <c r="D351" s="214" t="s">
        <v>1703</v>
      </c>
      <c r="E351" s="214" t="s">
        <v>11</v>
      </c>
      <c r="F351" s="214" t="s">
        <v>11</v>
      </c>
      <c r="G351" s="214" t="s">
        <v>2648</v>
      </c>
      <c r="H351" s="214" t="s">
        <v>2649</v>
      </c>
      <c r="I351" s="214" t="s">
        <v>10</v>
      </c>
      <c r="J351" s="214" t="s">
        <v>2651</v>
      </c>
      <c r="K351" s="214">
        <v>0</v>
      </c>
      <c r="L351" s="214" t="s">
        <v>11</v>
      </c>
      <c r="M351" s="214" t="s">
        <v>11</v>
      </c>
      <c r="N351" s="214" t="s">
        <v>1726</v>
      </c>
      <c r="O351" s="214" t="s">
        <v>11</v>
      </c>
      <c r="P351" s="214" t="s">
        <v>11</v>
      </c>
      <c r="Q351" s="22" t="str">
        <f t="shared" si="67"/>
        <v>未进班</v>
      </c>
      <c r="R351" s="22" t="str">
        <f>IF(Q351="在读",IF(IFERROR(FIND("一",D351),0)&gt;0,"一对一",VLOOKUP(LEFT(D351,3),班级编码!A:H,8,0)),Q351)</f>
        <v>未进班</v>
      </c>
      <c r="S351" s="22" t="str">
        <f t="shared" si="68"/>
        <v>未进班</v>
      </c>
      <c r="T351" s="22" t="str">
        <f t="shared" si="69"/>
        <v/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1</v>
      </c>
      <c r="AC351" s="22" t="str">
        <f t="shared" si="76"/>
        <v>未进班</v>
      </c>
      <c r="AD351" s="22" t="str">
        <f>VLOOKUP(D351,'2-班级信息'!A:AI,35,0)</f>
        <v/>
      </c>
      <c r="AE351" s="22" t="str">
        <f>VLOOKUP(D351,'2-班级信息'!A:AL,12,0)</f>
        <v/>
      </c>
      <c r="AF351" s="22" t="str">
        <f t="shared" si="66"/>
        <v>小学班</v>
      </c>
      <c r="AG351" s="22" t="str">
        <f t="shared" si="77"/>
        <v>小学平时班</v>
      </c>
    </row>
    <row r="352" spans="1:33">
      <c r="A352" s="214" t="s">
        <v>1721</v>
      </c>
      <c r="B352" s="214" t="s">
        <v>452</v>
      </c>
      <c r="C352" s="214" t="s">
        <v>1721</v>
      </c>
      <c r="D352" s="214" t="s">
        <v>4185</v>
      </c>
      <c r="E352" s="214" t="s">
        <v>4132</v>
      </c>
      <c r="F352" s="214" t="s">
        <v>5333</v>
      </c>
      <c r="G352" s="214" t="s">
        <v>3785</v>
      </c>
      <c r="H352" s="214" t="s">
        <v>3786</v>
      </c>
      <c r="I352" s="214" t="s">
        <v>10</v>
      </c>
      <c r="J352" s="214" t="s">
        <v>3788</v>
      </c>
      <c r="K352" s="214">
        <v>0</v>
      </c>
      <c r="L352" s="214" t="s">
        <v>4585</v>
      </c>
      <c r="M352" s="214" t="s">
        <v>11</v>
      </c>
      <c r="N352" s="214" t="s">
        <v>1766</v>
      </c>
      <c r="O352" s="214" t="s">
        <v>11</v>
      </c>
      <c r="P352" s="214" t="s">
        <v>11</v>
      </c>
      <c r="Q352" s="22" t="str">
        <f t="shared" si="67"/>
        <v>在读</v>
      </c>
      <c r="R352" s="22" t="str">
        <f>IF(Q352="在读",IF(IFERROR(FIND("一",D352),0)&gt;0,"一对一",VLOOKUP(LEFT(D352,3),班级编码!A:H,8,0)),Q352)</f>
        <v>小初部</v>
      </c>
      <c r="S352" s="22" t="str">
        <f t="shared" si="68"/>
        <v>P01K12G1241</v>
      </c>
      <c r="T352" s="22" t="str">
        <f t="shared" si="69"/>
        <v>赖情佳</v>
      </c>
      <c r="U352" s="22" t="str">
        <f t="shared" si="70"/>
        <v>易青梅</v>
      </c>
      <c r="V352" s="22" t="str">
        <f t="shared" si="71"/>
        <v>YoYO</v>
      </c>
      <c r="W352" s="22" t="str">
        <f t="shared" si="72"/>
        <v>易青梅</v>
      </c>
      <c r="X352" s="22" t="str">
        <f t="shared" si="73"/>
        <v>YoYO</v>
      </c>
      <c r="Y352" s="22">
        <f t="shared" si="74"/>
        <v>3</v>
      </c>
      <c r="Z352" s="22">
        <f t="shared" si="75"/>
        <v>6</v>
      </c>
      <c r="AA352" s="22" t="str">
        <f t="shared" si="65"/>
        <v/>
      </c>
      <c r="AB352" s="22">
        <f>COUNTIF($G$2:G352,G352)</f>
        <v>1</v>
      </c>
      <c r="AC352" s="22" t="str">
        <f t="shared" si="76"/>
        <v>P01</v>
      </c>
      <c r="AD352" s="22" t="str">
        <f>VLOOKUP(D352,'2-班级信息'!A:AI,35,0)</f>
        <v>周六上午</v>
      </c>
      <c r="AE352" s="22" t="str">
        <f>VLOOKUP(D352,'2-班级信息'!A:AL,12,0)</f>
        <v>3小时</v>
      </c>
      <c r="AF352" s="22" t="str">
        <f t="shared" si="66"/>
        <v>小学班</v>
      </c>
      <c r="AG352" s="22" t="str">
        <f t="shared" si="77"/>
        <v>小学周末白天班</v>
      </c>
    </row>
    <row r="353" spans="1:33">
      <c r="A353" s="214" t="s">
        <v>1721</v>
      </c>
      <c r="B353" s="214" t="s">
        <v>4068</v>
      </c>
      <c r="C353" s="214" t="s">
        <v>1721</v>
      </c>
      <c r="D353" s="214" t="s">
        <v>1703</v>
      </c>
      <c r="E353" s="214" t="s">
        <v>11</v>
      </c>
      <c r="F353" s="214" t="s">
        <v>11</v>
      </c>
      <c r="G353" s="214" t="s">
        <v>3017</v>
      </c>
      <c r="H353" s="214" t="s">
        <v>3018</v>
      </c>
      <c r="I353" s="214" t="s">
        <v>12</v>
      </c>
      <c r="J353" s="214" t="s">
        <v>3020</v>
      </c>
      <c r="K353" s="214">
        <v>0</v>
      </c>
      <c r="L353" s="214" t="s">
        <v>11</v>
      </c>
      <c r="M353" s="214" t="s">
        <v>11</v>
      </c>
      <c r="N353" s="214" t="s">
        <v>1766</v>
      </c>
      <c r="O353" s="214" t="s">
        <v>11</v>
      </c>
      <c r="P353" s="214" t="s">
        <v>3020</v>
      </c>
      <c r="Q353" s="22" t="str">
        <f t="shared" si="67"/>
        <v>未进班</v>
      </c>
      <c r="R353" s="22" t="str">
        <f>IF(Q353="在读",IF(IFERROR(FIND("一",D353),0)&gt;0,"一对一",VLOOKUP(LEFT(D353,3),班级编码!A:H,8,0)),Q353)</f>
        <v>未进班</v>
      </c>
      <c r="S353" s="22" t="str">
        <f t="shared" si="68"/>
        <v>未进班</v>
      </c>
      <c r="T353" s="22" t="str">
        <f t="shared" si="69"/>
        <v/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1</v>
      </c>
      <c r="AC353" s="22" t="str">
        <f t="shared" si="76"/>
        <v>未进班</v>
      </c>
      <c r="AD353" s="22" t="str">
        <f>VLOOKUP(D353,'2-班级信息'!A:AI,35,0)</f>
        <v/>
      </c>
      <c r="AE353" s="22" t="str">
        <f>VLOOKUP(D353,'2-班级信息'!A:AL,12,0)</f>
        <v/>
      </c>
      <c r="AF353" s="22" t="str">
        <f t="shared" si="66"/>
        <v>小学班</v>
      </c>
      <c r="AG353" s="22" t="str">
        <f t="shared" si="77"/>
        <v>小学平时班</v>
      </c>
    </row>
    <row r="354" spans="1:33">
      <c r="A354" s="214" t="s">
        <v>1721</v>
      </c>
      <c r="B354" s="214" t="s">
        <v>452</v>
      </c>
      <c r="C354" s="214" t="s">
        <v>1721</v>
      </c>
      <c r="D354" s="214" t="s">
        <v>5340</v>
      </c>
      <c r="E354" s="214" t="s">
        <v>4073</v>
      </c>
      <c r="F354" s="214" t="s">
        <v>5341</v>
      </c>
      <c r="G354" s="214" t="s">
        <v>2961</v>
      </c>
      <c r="H354" s="214" t="s">
        <v>2962</v>
      </c>
      <c r="I354" s="214" t="s">
        <v>12</v>
      </c>
      <c r="J354" s="214" t="s">
        <v>2964</v>
      </c>
      <c r="K354" s="214">
        <v>0</v>
      </c>
      <c r="L354" s="214" t="s">
        <v>5360</v>
      </c>
      <c r="M354" s="214" t="s">
        <v>11</v>
      </c>
      <c r="N354" s="214" t="s">
        <v>1726</v>
      </c>
      <c r="O354" s="214" t="s">
        <v>11</v>
      </c>
      <c r="P354" s="214" t="s">
        <v>2964</v>
      </c>
      <c r="Q354" s="22" t="str">
        <f t="shared" si="67"/>
        <v>在读</v>
      </c>
      <c r="R354" s="22" t="str">
        <f>IF(Q354="在读",IF(IFERROR(FIND("一",D354),0)&gt;0,"一对一",VLOOKUP(LEFT(D354,3),班级编码!A:H,8,0)),Q354)</f>
        <v>小高部</v>
      </c>
      <c r="S354" s="22" t="str">
        <f t="shared" si="68"/>
        <v>P4ABR5G4521</v>
      </c>
      <c r="T354" s="22" t="str">
        <f t="shared" si="69"/>
        <v>黎洁瑜</v>
      </c>
      <c r="U354" s="22" t="str">
        <f t="shared" si="70"/>
        <v>覃爱怡</v>
      </c>
      <c r="V354" s="22" t="str">
        <f t="shared" si="71"/>
        <v>Anna Khimo</v>
      </c>
      <c r="W354" s="22" t="str">
        <f t="shared" si="72"/>
        <v>覃爱怡</v>
      </c>
      <c r="X354" s="22" t="str">
        <f t="shared" si="73"/>
        <v>Anna Khimo</v>
      </c>
      <c r="Y354" s="22">
        <f t="shared" si="74"/>
        <v>3</v>
      </c>
      <c r="Z354" s="22">
        <f t="shared" si="75"/>
        <v>6</v>
      </c>
      <c r="AA354" s="22" t="str">
        <f t="shared" si="65"/>
        <v/>
      </c>
      <c r="AB354" s="22">
        <f>COUNTIF($G$2:G354,G354)</f>
        <v>1</v>
      </c>
      <c r="AC354" s="22" t="str">
        <f t="shared" si="76"/>
        <v>P4A</v>
      </c>
      <c r="AD354" s="22" t="str">
        <f>VLOOKUP(D354,'2-班级信息'!A:AI,35,0)</f>
        <v>周六下午</v>
      </c>
      <c r="AE354" s="22" t="str">
        <f>VLOOKUP(D354,'2-班级信息'!A:AL,12,0)</f>
        <v>3小时</v>
      </c>
      <c r="AF354" s="22" t="str">
        <f t="shared" si="66"/>
        <v>小学班</v>
      </c>
      <c r="AG354" s="22" t="str">
        <f t="shared" si="77"/>
        <v>小学周末白天班</v>
      </c>
    </row>
    <row r="355" spans="1:33">
      <c r="A355" s="214" t="s">
        <v>1721</v>
      </c>
      <c r="B355" s="214" t="s">
        <v>4068</v>
      </c>
      <c r="C355" s="214" t="s">
        <v>1721</v>
      </c>
      <c r="D355" s="214" t="s">
        <v>1703</v>
      </c>
      <c r="E355" s="214" t="s">
        <v>11</v>
      </c>
      <c r="F355" s="214" t="s">
        <v>11</v>
      </c>
      <c r="G355" s="214" t="s">
        <v>3636</v>
      </c>
      <c r="H355" s="214" t="s">
        <v>3637</v>
      </c>
      <c r="I355" s="214" t="s">
        <v>16</v>
      </c>
      <c r="J355" s="214" t="s">
        <v>3639</v>
      </c>
      <c r="K355" s="214">
        <v>0</v>
      </c>
      <c r="L355" s="214" t="s">
        <v>11</v>
      </c>
      <c r="M355" s="214" t="s">
        <v>11</v>
      </c>
      <c r="N355" s="214" t="s">
        <v>1726</v>
      </c>
      <c r="O355" s="214" t="s">
        <v>11</v>
      </c>
      <c r="P355" s="214" t="s">
        <v>3639</v>
      </c>
      <c r="Q355" s="22" t="str">
        <f t="shared" si="67"/>
        <v>未进班</v>
      </c>
      <c r="R355" s="22" t="str">
        <f>IF(Q355="在读",IF(IFERROR(FIND("一",D355),0)&gt;0,"一对一",VLOOKUP(LEFT(D355,3),班级编码!A:H,8,0)),Q355)</f>
        <v>未进班</v>
      </c>
      <c r="S355" s="22" t="str">
        <f t="shared" si="68"/>
        <v>未进班</v>
      </c>
      <c r="T355" s="22" t="str">
        <f t="shared" si="69"/>
        <v/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1</v>
      </c>
      <c r="AC355" s="22" t="str">
        <f t="shared" si="76"/>
        <v>未进班</v>
      </c>
      <c r="AD355" s="22" t="str">
        <f>VLOOKUP(D355,'2-班级信息'!A:AI,35,0)</f>
        <v/>
      </c>
      <c r="AE355" s="22" t="str">
        <f>VLOOKUP(D355,'2-班级信息'!A:AL,12,0)</f>
        <v/>
      </c>
      <c r="AF355" s="22" t="str">
        <f t="shared" si="66"/>
        <v>小学班</v>
      </c>
      <c r="AG355" s="22" t="str">
        <f t="shared" si="77"/>
        <v>小学平时班</v>
      </c>
    </row>
    <row r="356" spans="1:33">
      <c r="A356" s="214" t="s">
        <v>1721</v>
      </c>
      <c r="B356" s="214" t="s">
        <v>4068</v>
      </c>
      <c r="C356" s="214" t="s">
        <v>1721</v>
      </c>
      <c r="D356" s="214" t="s">
        <v>1703</v>
      </c>
      <c r="E356" s="214" t="s">
        <v>11</v>
      </c>
      <c r="F356" s="214" t="s">
        <v>11</v>
      </c>
      <c r="G356" s="214" t="s">
        <v>2592</v>
      </c>
      <c r="H356" s="214" t="s">
        <v>2593</v>
      </c>
      <c r="I356" s="214" t="s">
        <v>16</v>
      </c>
      <c r="J356" s="214" t="s">
        <v>2594</v>
      </c>
      <c r="K356" s="214">
        <v>0</v>
      </c>
      <c r="L356" s="214" t="s">
        <v>11</v>
      </c>
      <c r="M356" s="214" t="s">
        <v>11</v>
      </c>
      <c r="N356" s="214" t="s">
        <v>2595</v>
      </c>
      <c r="O356" s="214" t="s">
        <v>11</v>
      </c>
      <c r="P356" s="214" t="s">
        <v>2594</v>
      </c>
      <c r="Q356" s="22" t="str">
        <f t="shared" si="67"/>
        <v>未进班</v>
      </c>
      <c r="R356" s="22" t="str">
        <f>IF(Q356="在读",IF(IFERROR(FIND("一",D356),0)&gt;0,"一对一",VLOOKUP(LEFT(D356,3),班级编码!A:H,8,0)),Q356)</f>
        <v>未进班</v>
      </c>
      <c r="S356" s="22" t="str">
        <f t="shared" si="68"/>
        <v>未进班</v>
      </c>
      <c r="T356" s="22" t="str">
        <f t="shared" si="69"/>
        <v/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1</v>
      </c>
      <c r="AC356" s="22" t="str">
        <f t="shared" si="76"/>
        <v>未进班</v>
      </c>
      <c r="AD356" s="22" t="str">
        <f>VLOOKUP(D356,'2-班级信息'!A:AI,35,0)</f>
        <v/>
      </c>
      <c r="AE356" s="22" t="str">
        <f>VLOOKUP(D356,'2-班级信息'!A:AL,12,0)</f>
        <v/>
      </c>
      <c r="AF356" s="22" t="str">
        <f t="shared" si="66"/>
        <v>小学班</v>
      </c>
      <c r="AG356" s="22" t="str">
        <f t="shared" si="77"/>
        <v>小学平时班</v>
      </c>
    </row>
    <row r="357" spans="1:33">
      <c r="A357" s="214" t="s">
        <v>1721</v>
      </c>
      <c r="B357" s="214" t="s">
        <v>4068</v>
      </c>
      <c r="C357" s="214" t="s">
        <v>1721</v>
      </c>
      <c r="D357" s="214" t="s">
        <v>1703</v>
      </c>
      <c r="E357" s="214" t="s">
        <v>11</v>
      </c>
      <c r="F357" s="214" t="s">
        <v>11</v>
      </c>
      <c r="G357" s="214" t="s">
        <v>3486</v>
      </c>
      <c r="H357" s="214" t="s">
        <v>3487</v>
      </c>
      <c r="I357" s="214" t="s">
        <v>1669</v>
      </c>
      <c r="J357" s="214" t="s">
        <v>3488</v>
      </c>
      <c r="K357" s="214">
        <v>0</v>
      </c>
      <c r="L357" s="214" t="s">
        <v>11</v>
      </c>
      <c r="M357" s="214" t="s">
        <v>11</v>
      </c>
      <c r="N357" s="214" t="s">
        <v>2883</v>
      </c>
      <c r="O357" s="214" t="s">
        <v>11</v>
      </c>
      <c r="P357" s="214" t="s">
        <v>3488</v>
      </c>
      <c r="Q357" s="22" t="str">
        <f t="shared" si="67"/>
        <v>未进班</v>
      </c>
      <c r="R357" s="22" t="str">
        <f>IF(Q357="在读",IF(IFERROR(FIND("一",D357),0)&gt;0,"一对一",VLOOKUP(LEFT(D357,3),班级编码!A:H,8,0)),Q357)</f>
        <v>未进班</v>
      </c>
      <c r="S357" s="22" t="str">
        <f t="shared" si="68"/>
        <v>未进班</v>
      </c>
      <c r="T357" s="22" t="str">
        <f t="shared" si="69"/>
        <v/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1</v>
      </c>
      <c r="AC357" s="22" t="str">
        <f t="shared" si="76"/>
        <v>未进班</v>
      </c>
      <c r="AD357" s="22" t="str">
        <f>VLOOKUP(D357,'2-班级信息'!A:AI,35,0)</f>
        <v/>
      </c>
      <c r="AE357" s="22" t="str">
        <f>VLOOKUP(D357,'2-班级信息'!A:AL,12,0)</f>
        <v/>
      </c>
      <c r="AF357" s="22" t="str">
        <f t="shared" si="66"/>
        <v>幼儿班</v>
      </c>
      <c r="AG357" s="22" t="str">
        <f t="shared" si="77"/>
        <v>幼儿班</v>
      </c>
    </row>
    <row r="358" spans="1:33">
      <c r="A358" s="214" t="s">
        <v>1721</v>
      </c>
      <c r="B358" s="214" t="s">
        <v>4068</v>
      </c>
      <c r="C358" s="214" t="s">
        <v>1721</v>
      </c>
      <c r="D358" s="214" t="s">
        <v>1703</v>
      </c>
      <c r="E358" s="214" t="s">
        <v>11</v>
      </c>
      <c r="F358" s="214" t="s">
        <v>11</v>
      </c>
      <c r="G358" s="214" t="s">
        <v>3620</v>
      </c>
      <c r="H358" s="214" t="s">
        <v>3621</v>
      </c>
      <c r="I358" s="214" t="s">
        <v>16</v>
      </c>
      <c r="J358" s="214" t="s">
        <v>3622</v>
      </c>
      <c r="K358" s="214">
        <v>0</v>
      </c>
      <c r="L358" s="214" t="s">
        <v>11</v>
      </c>
      <c r="M358" s="214" t="s">
        <v>11</v>
      </c>
      <c r="N358" s="214" t="s">
        <v>1726</v>
      </c>
      <c r="O358" s="214" t="s">
        <v>11</v>
      </c>
      <c r="P358" s="214" t="s">
        <v>3622</v>
      </c>
      <c r="Q358" s="22" t="str">
        <f t="shared" si="67"/>
        <v>未进班</v>
      </c>
      <c r="R358" s="22" t="str">
        <f>IF(Q358="在读",IF(IFERROR(FIND("一",D358),0)&gt;0,"一对一",VLOOKUP(LEFT(D358,3),班级编码!A:H,8,0)),Q358)</f>
        <v>未进班</v>
      </c>
      <c r="S358" s="22" t="str">
        <f t="shared" si="68"/>
        <v>未进班</v>
      </c>
      <c r="T358" s="22" t="str">
        <f t="shared" si="69"/>
        <v/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1</v>
      </c>
      <c r="AC358" s="22" t="str">
        <f t="shared" si="76"/>
        <v>未进班</v>
      </c>
      <c r="AD358" s="22" t="str">
        <f>VLOOKUP(D358,'2-班级信息'!A:AI,35,0)</f>
        <v/>
      </c>
      <c r="AE358" s="22" t="str">
        <f>VLOOKUP(D358,'2-班级信息'!A:AL,12,0)</f>
        <v/>
      </c>
      <c r="AF358" s="22" t="str">
        <f t="shared" si="66"/>
        <v>小学班</v>
      </c>
      <c r="AG358" s="22" t="str">
        <f t="shared" si="77"/>
        <v>小学平时班</v>
      </c>
    </row>
    <row r="359" spans="1:33">
      <c r="A359" s="214" t="s">
        <v>1721</v>
      </c>
      <c r="B359" s="214" t="s">
        <v>4068</v>
      </c>
      <c r="C359" s="214" t="s">
        <v>1721</v>
      </c>
      <c r="D359" s="214" t="s">
        <v>1703</v>
      </c>
      <c r="E359" s="214" t="s">
        <v>11</v>
      </c>
      <c r="F359" s="214" t="s">
        <v>11</v>
      </c>
      <c r="G359" s="214" t="s">
        <v>3562</v>
      </c>
      <c r="H359" s="214" t="s">
        <v>3563</v>
      </c>
      <c r="I359" s="214" t="s">
        <v>12</v>
      </c>
      <c r="J359" s="214" t="s">
        <v>3565</v>
      </c>
      <c r="K359" s="214">
        <v>0</v>
      </c>
      <c r="L359" s="214" t="s">
        <v>11</v>
      </c>
      <c r="M359" s="214" t="s">
        <v>11</v>
      </c>
      <c r="N359" s="214" t="s">
        <v>3566</v>
      </c>
      <c r="O359" s="214" t="s">
        <v>11</v>
      </c>
      <c r="P359" s="214" t="s">
        <v>3565</v>
      </c>
      <c r="Q359" s="22" t="str">
        <f t="shared" si="67"/>
        <v>未进班</v>
      </c>
      <c r="R359" s="22" t="str">
        <f>IF(Q359="在读",IF(IFERROR(FIND("一",D359),0)&gt;0,"一对一",VLOOKUP(LEFT(D359,3),班级编码!A:H,8,0)),Q359)</f>
        <v>未进班</v>
      </c>
      <c r="S359" s="22" t="str">
        <f t="shared" si="68"/>
        <v>未进班</v>
      </c>
      <c r="T359" s="22" t="str">
        <f t="shared" si="69"/>
        <v/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1</v>
      </c>
      <c r="AC359" s="22" t="str">
        <f t="shared" si="76"/>
        <v>未进班</v>
      </c>
      <c r="AD359" s="22" t="str">
        <f>VLOOKUP(D359,'2-班级信息'!A:AI,35,0)</f>
        <v/>
      </c>
      <c r="AE359" s="22" t="str">
        <f>VLOOKUP(D359,'2-班级信息'!A:AL,12,0)</f>
        <v/>
      </c>
      <c r="AF359" s="22" t="str">
        <f t="shared" si="66"/>
        <v>小学班</v>
      </c>
      <c r="AG359" s="22" t="str">
        <f t="shared" si="77"/>
        <v>小学平时班</v>
      </c>
    </row>
    <row r="360" spans="1:33">
      <c r="A360" s="214" t="s">
        <v>1721</v>
      </c>
      <c r="B360" s="214" t="s">
        <v>452</v>
      </c>
      <c r="C360" s="214" t="s">
        <v>1721</v>
      </c>
      <c r="D360" s="214" t="s">
        <v>4185</v>
      </c>
      <c r="E360" s="214" t="s">
        <v>4132</v>
      </c>
      <c r="F360" s="214" t="s">
        <v>5333</v>
      </c>
      <c r="G360" s="214" t="s">
        <v>2753</v>
      </c>
      <c r="H360" s="214" t="s">
        <v>2754</v>
      </c>
      <c r="I360" s="214" t="s">
        <v>16</v>
      </c>
      <c r="J360" s="214" t="s">
        <v>2755</v>
      </c>
      <c r="K360" s="214">
        <v>0</v>
      </c>
      <c r="L360" s="214" t="s">
        <v>4586</v>
      </c>
      <c r="M360" s="214" t="s">
        <v>11</v>
      </c>
      <c r="N360" s="214" t="s">
        <v>1766</v>
      </c>
      <c r="O360" s="214" t="s">
        <v>11</v>
      </c>
      <c r="P360" s="214" t="s">
        <v>2755</v>
      </c>
      <c r="Q360" s="22" t="str">
        <f t="shared" si="67"/>
        <v>在读</v>
      </c>
      <c r="R360" s="22" t="str">
        <f>IF(Q360="在读",IF(IFERROR(FIND("一",D360),0)&gt;0,"一对一",VLOOKUP(LEFT(D360,3),班级编码!A:H,8,0)),Q360)</f>
        <v>小初部</v>
      </c>
      <c r="S360" s="22" t="str">
        <f t="shared" si="68"/>
        <v>P01K12G1241</v>
      </c>
      <c r="T360" s="22" t="str">
        <f t="shared" si="69"/>
        <v>赖情佳</v>
      </c>
      <c r="U360" s="22" t="str">
        <f t="shared" si="70"/>
        <v>易青梅</v>
      </c>
      <c r="V360" s="22" t="str">
        <f t="shared" si="71"/>
        <v>YoYO</v>
      </c>
      <c r="W360" s="22" t="str">
        <f t="shared" si="72"/>
        <v>易青梅</v>
      </c>
      <c r="X360" s="22" t="str">
        <f t="shared" si="73"/>
        <v>YoYO</v>
      </c>
      <c r="Y360" s="22">
        <f t="shared" si="74"/>
        <v>3</v>
      </c>
      <c r="Z360" s="22">
        <f t="shared" si="75"/>
        <v>6</v>
      </c>
      <c r="AA360" s="22" t="str">
        <f t="shared" si="65"/>
        <v/>
      </c>
      <c r="AB360" s="22">
        <f>COUNTIF($G$2:G360,G360)</f>
        <v>1</v>
      </c>
      <c r="AC360" s="22" t="str">
        <f t="shared" si="76"/>
        <v>P01</v>
      </c>
      <c r="AD360" s="22" t="str">
        <f>VLOOKUP(D360,'2-班级信息'!A:AI,35,0)</f>
        <v>周六上午</v>
      </c>
      <c r="AE360" s="22" t="str">
        <f>VLOOKUP(D360,'2-班级信息'!A:AL,12,0)</f>
        <v>3小时</v>
      </c>
      <c r="AF360" s="22" t="str">
        <f t="shared" si="66"/>
        <v>小学班</v>
      </c>
      <c r="AG360" s="22" t="str">
        <f t="shared" si="77"/>
        <v>小学周末白天班</v>
      </c>
    </row>
    <row r="361" spans="1:33">
      <c r="A361" s="214" t="s">
        <v>1721</v>
      </c>
      <c r="B361" s="214" t="s">
        <v>452</v>
      </c>
      <c r="C361" s="214" t="s">
        <v>1721</v>
      </c>
      <c r="D361" s="214" t="s">
        <v>5344</v>
      </c>
      <c r="E361" s="214" t="s">
        <v>4150</v>
      </c>
      <c r="F361" s="214" t="s">
        <v>5345</v>
      </c>
      <c r="G361" s="214" t="s">
        <v>3009</v>
      </c>
      <c r="H361" s="214" t="s">
        <v>3010</v>
      </c>
      <c r="I361" s="214" t="s">
        <v>14</v>
      </c>
      <c r="J361" s="214" t="s">
        <v>3012</v>
      </c>
      <c r="K361" s="214">
        <v>0</v>
      </c>
      <c r="L361" s="214" t="s">
        <v>4587</v>
      </c>
      <c r="M361" s="214" t="s">
        <v>11</v>
      </c>
      <c r="N361" s="214" t="s">
        <v>3013</v>
      </c>
      <c r="O361" s="214" t="s">
        <v>11</v>
      </c>
      <c r="P361" s="214" t="s">
        <v>3012</v>
      </c>
      <c r="Q361" s="22" t="str">
        <f t="shared" si="67"/>
        <v>在读</v>
      </c>
      <c r="R361" s="22" t="str">
        <f>IF(Q361="在读",IF(IFERROR(FIND("一",D361),0)&gt;0,"一对一",VLOOKUP(LEFT(D361,3),班级编码!A:H,8,0)),Q361)</f>
        <v>小高部</v>
      </c>
      <c r="S361" s="22" t="str">
        <f t="shared" si="68"/>
        <v>P3AF05G2337</v>
      </c>
      <c r="T361" s="22" t="str">
        <f t="shared" si="69"/>
        <v>易青梅</v>
      </c>
      <c r="U361" s="22" t="str">
        <f t="shared" si="70"/>
        <v>萧泽秀</v>
      </c>
      <c r="V361" s="22" t="str">
        <f t="shared" si="71"/>
        <v>Saleh Abdu</v>
      </c>
      <c r="W361" s="22" t="str">
        <f t="shared" si="72"/>
        <v>萧泽秀</v>
      </c>
      <c r="X361" s="22" t="str">
        <f t="shared" si="73"/>
        <v>Saleh Abdu</v>
      </c>
      <c r="Y361" s="22">
        <f t="shared" si="74"/>
        <v>3</v>
      </c>
      <c r="Z361" s="22">
        <f t="shared" si="75"/>
        <v>6</v>
      </c>
      <c r="AA361" s="22" t="str">
        <f t="shared" si="65"/>
        <v/>
      </c>
      <c r="AB361" s="22">
        <f>COUNTIF($G$2:G361,G361)</f>
        <v>1</v>
      </c>
      <c r="AC361" s="22" t="str">
        <f t="shared" si="76"/>
        <v>P3A</v>
      </c>
      <c r="AD361" s="22" t="str">
        <f>VLOOKUP(D361,'2-班级信息'!A:AI,35,0)</f>
        <v>周日上午</v>
      </c>
      <c r="AE361" s="22" t="str">
        <f>VLOOKUP(D361,'2-班级信息'!A:AL,12,0)</f>
        <v>3小时</v>
      </c>
      <c r="AF361" s="22" t="str">
        <f t="shared" si="66"/>
        <v>小学班</v>
      </c>
      <c r="AG361" s="22" t="str">
        <f t="shared" si="77"/>
        <v>小学周末白天班</v>
      </c>
    </row>
    <row r="362" spans="1:33">
      <c r="A362" s="214" t="s">
        <v>1721</v>
      </c>
      <c r="B362" s="214" t="s">
        <v>4068</v>
      </c>
      <c r="C362" s="214" t="s">
        <v>1721</v>
      </c>
      <c r="D362" s="214" t="s">
        <v>1703</v>
      </c>
      <c r="E362" s="214" t="s">
        <v>11</v>
      </c>
      <c r="F362" s="214" t="s">
        <v>11</v>
      </c>
      <c r="G362" s="214" t="s">
        <v>3512</v>
      </c>
      <c r="H362" s="214" t="s">
        <v>3513</v>
      </c>
      <c r="I362" s="214" t="s">
        <v>1687</v>
      </c>
      <c r="J362" s="214" t="s">
        <v>3514</v>
      </c>
      <c r="K362" s="214">
        <v>0</v>
      </c>
      <c r="L362" s="214" t="s">
        <v>11</v>
      </c>
      <c r="M362" s="214" t="s">
        <v>11</v>
      </c>
      <c r="N362" s="214" t="s">
        <v>1737</v>
      </c>
      <c r="O362" s="214" t="s">
        <v>11</v>
      </c>
      <c r="P362" s="214" t="s">
        <v>3514</v>
      </c>
      <c r="Q362" s="22" t="str">
        <f t="shared" si="67"/>
        <v>未进班</v>
      </c>
      <c r="R362" s="22" t="str">
        <f>IF(Q362="在读",IF(IFERROR(FIND("一",D362),0)&gt;0,"一对一",VLOOKUP(LEFT(D362,3),班级编码!A:H,8,0)),Q362)</f>
        <v>未进班</v>
      </c>
      <c r="S362" s="22" t="str">
        <f t="shared" si="68"/>
        <v>未进班</v>
      </c>
      <c r="T362" s="22" t="str">
        <f t="shared" si="69"/>
        <v/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1</v>
      </c>
      <c r="AC362" s="22" t="str">
        <f t="shared" si="76"/>
        <v>未进班</v>
      </c>
      <c r="AD362" s="22" t="str">
        <f>VLOOKUP(D362,'2-班级信息'!A:AI,35,0)</f>
        <v/>
      </c>
      <c r="AE362" s="22" t="str">
        <f>VLOOKUP(D362,'2-班级信息'!A:AL,12,0)</f>
        <v/>
      </c>
      <c r="AF362" s="22" t="str">
        <f t="shared" si="66"/>
        <v>幼儿班</v>
      </c>
      <c r="AG362" s="22" t="str">
        <f t="shared" si="77"/>
        <v>幼儿班</v>
      </c>
    </row>
    <row r="363" spans="1:33">
      <c r="A363" s="214" t="s">
        <v>1721</v>
      </c>
      <c r="B363" s="214" t="s">
        <v>4068</v>
      </c>
      <c r="C363" s="214" t="s">
        <v>1721</v>
      </c>
      <c r="D363" s="214" t="s">
        <v>1703</v>
      </c>
      <c r="E363" s="214" t="s">
        <v>11</v>
      </c>
      <c r="F363" s="214" t="s">
        <v>11</v>
      </c>
      <c r="G363" s="214" t="s">
        <v>3946</v>
      </c>
      <c r="H363" s="214" t="s">
        <v>3947</v>
      </c>
      <c r="I363" s="214" t="s">
        <v>1687</v>
      </c>
      <c r="J363" s="214" t="s">
        <v>3948</v>
      </c>
      <c r="K363" s="214">
        <v>0</v>
      </c>
      <c r="L363" s="214" t="s">
        <v>11</v>
      </c>
      <c r="M363" s="214" t="s">
        <v>11</v>
      </c>
      <c r="N363" s="214" t="s">
        <v>1742</v>
      </c>
      <c r="O363" s="214" t="s">
        <v>11</v>
      </c>
      <c r="P363" s="214" t="s">
        <v>3948</v>
      </c>
      <c r="Q363" s="22" t="str">
        <f t="shared" si="67"/>
        <v>未进班</v>
      </c>
      <c r="R363" s="22" t="str">
        <f>IF(Q363="在读",IF(IFERROR(FIND("一",D363),0)&gt;0,"一对一",VLOOKUP(LEFT(D363,3),班级编码!A:H,8,0)),Q363)</f>
        <v>未进班</v>
      </c>
      <c r="S363" s="22" t="str">
        <f t="shared" si="68"/>
        <v>未进班</v>
      </c>
      <c r="T363" s="22" t="str">
        <f t="shared" si="69"/>
        <v/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1</v>
      </c>
      <c r="AC363" s="22" t="str">
        <f t="shared" si="76"/>
        <v>未进班</v>
      </c>
      <c r="AD363" s="22" t="str">
        <f>VLOOKUP(D363,'2-班级信息'!A:AI,35,0)</f>
        <v/>
      </c>
      <c r="AE363" s="22" t="str">
        <f>VLOOKUP(D363,'2-班级信息'!A:AL,12,0)</f>
        <v/>
      </c>
      <c r="AF363" s="22" t="str">
        <f t="shared" si="66"/>
        <v>幼儿班</v>
      </c>
      <c r="AG363" s="22" t="str">
        <f t="shared" si="77"/>
        <v>幼儿班</v>
      </c>
    </row>
    <row r="364" spans="1:33">
      <c r="A364" s="214" t="s">
        <v>1721</v>
      </c>
      <c r="B364" s="214" t="s">
        <v>4068</v>
      </c>
      <c r="C364" s="214" t="s">
        <v>1721</v>
      </c>
      <c r="D364" s="214" t="s">
        <v>1703</v>
      </c>
      <c r="E364" s="214" t="s">
        <v>11</v>
      </c>
      <c r="F364" s="214" t="s">
        <v>11</v>
      </c>
      <c r="G364" s="214" t="s">
        <v>3178</v>
      </c>
      <c r="H364" s="214" t="s">
        <v>3179</v>
      </c>
      <c r="I364" s="214" t="s">
        <v>1686</v>
      </c>
      <c r="J364" s="214" t="s">
        <v>3180</v>
      </c>
      <c r="K364" s="214">
        <v>0</v>
      </c>
      <c r="L364" s="214" t="s">
        <v>11</v>
      </c>
      <c r="M364" s="214" t="s">
        <v>11</v>
      </c>
      <c r="N364" s="214" t="s">
        <v>1742</v>
      </c>
      <c r="O364" s="214" t="s">
        <v>11</v>
      </c>
      <c r="P364" s="214" t="s">
        <v>3180</v>
      </c>
      <c r="Q364" s="22" t="str">
        <f t="shared" si="67"/>
        <v>未进班</v>
      </c>
      <c r="R364" s="22" t="str">
        <f>IF(Q364="在读",IF(IFERROR(FIND("一",D364),0)&gt;0,"一对一",VLOOKUP(LEFT(D364,3),班级编码!A:H,8,0)),Q364)</f>
        <v>未进班</v>
      </c>
      <c r="S364" s="22" t="str">
        <f t="shared" si="68"/>
        <v>未进班</v>
      </c>
      <c r="T364" s="22" t="str">
        <f t="shared" si="69"/>
        <v/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1</v>
      </c>
      <c r="AC364" s="22" t="str">
        <f t="shared" si="76"/>
        <v>未进班</v>
      </c>
      <c r="AD364" s="22" t="str">
        <f>VLOOKUP(D364,'2-班级信息'!A:AI,35,0)</f>
        <v/>
      </c>
      <c r="AE364" s="22" t="str">
        <f>VLOOKUP(D364,'2-班级信息'!A:AL,12,0)</f>
        <v/>
      </c>
      <c r="AF364" s="22" t="str">
        <f t="shared" si="66"/>
        <v>幼儿班</v>
      </c>
      <c r="AG364" s="22" t="str">
        <f t="shared" si="77"/>
        <v>幼儿班</v>
      </c>
    </row>
    <row r="365" spans="1:33">
      <c r="A365" s="214" t="s">
        <v>1721</v>
      </c>
      <c r="B365" s="214" t="s">
        <v>4068</v>
      </c>
      <c r="C365" s="214" t="s">
        <v>1721</v>
      </c>
      <c r="D365" s="214" t="s">
        <v>1703</v>
      </c>
      <c r="E365" s="214" t="s">
        <v>11</v>
      </c>
      <c r="F365" s="214" t="s">
        <v>11</v>
      </c>
      <c r="G365" s="214" t="s">
        <v>3028</v>
      </c>
      <c r="H365" s="214" t="s">
        <v>3029</v>
      </c>
      <c r="I365" s="214" t="s">
        <v>16</v>
      </c>
      <c r="J365" s="214" t="s">
        <v>3030</v>
      </c>
      <c r="K365" s="214">
        <v>0</v>
      </c>
      <c r="L365" s="214" t="s">
        <v>11</v>
      </c>
      <c r="M365" s="214" t="s">
        <v>11</v>
      </c>
      <c r="N365" s="214" t="s">
        <v>1722</v>
      </c>
      <c r="O365" s="214" t="s">
        <v>11</v>
      </c>
      <c r="P365" s="214" t="s">
        <v>3030</v>
      </c>
      <c r="Q365" s="22" t="str">
        <f t="shared" si="67"/>
        <v>未进班</v>
      </c>
      <c r="R365" s="22" t="str">
        <f>IF(Q365="在读",IF(IFERROR(FIND("一",D365),0)&gt;0,"一对一",VLOOKUP(LEFT(D365,3),班级编码!A:H,8,0)),Q365)</f>
        <v>未进班</v>
      </c>
      <c r="S365" s="22" t="str">
        <f t="shared" si="68"/>
        <v>未进班</v>
      </c>
      <c r="T365" s="22" t="str">
        <f t="shared" si="69"/>
        <v/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1</v>
      </c>
      <c r="AC365" s="22" t="str">
        <f t="shared" si="76"/>
        <v>未进班</v>
      </c>
      <c r="AD365" s="22" t="str">
        <f>VLOOKUP(D365,'2-班级信息'!A:AI,35,0)</f>
        <v/>
      </c>
      <c r="AE365" s="22" t="str">
        <f>VLOOKUP(D365,'2-班级信息'!A:AL,12,0)</f>
        <v/>
      </c>
      <c r="AF365" s="22" t="str">
        <f t="shared" si="66"/>
        <v>小学班</v>
      </c>
      <c r="AG365" s="22" t="str">
        <f t="shared" si="77"/>
        <v>小学平时班</v>
      </c>
    </row>
    <row r="366" spans="1:33">
      <c r="A366" s="214" t="s">
        <v>1721</v>
      </c>
      <c r="B366" s="214" t="s">
        <v>459</v>
      </c>
      <c r="C366" s="214" t="s">
        <v>1721</v>
      </c>
      <c r="D366" s="214" t="s">
        <v>4194</v>
      </c>
      <c r="E366" s="214" t="s">
        <v>4196</v>
      </c>
      <c r="F366" s="214" t="s">
        <v>4195</v>
      </c>
      <c r="G366" s="214" t="s">
        <v>3374</v>
      </c>
      <c r="H366" s="214" t="s">
        <v>3375</v>
      </c>
      <c r="I366" s="214" t="s">
        <v>1687</v>
      </c>
      <c r="J366" s="214" t="s">
        <v>3376</v>
      </c>
      <c r="K366" s="214">
        <v>0</v>
      </c>
      <c r="L366" s="214" t="s">
        <v>4588</v>
      </c>
      <c r="M366" s="214" t="s">
        <v>11</v>
      </c>
      <c r="N366" s="214" t="s">
        <v>2332</v>
      </c>
      <c r="O366" s="214" t="s">
        <v>11</v>
      </c>
      <c r="P366" s="214" t="s">
        <v>3376</v>
      </c>
      <c r="Q366" s="22" t="str">
        <f t="shared" si="67"/>
        <v>在读</v>
      </c>
      <c r="R366" s="22" t="str">
        <f>IF(Q366="在读",IF(IFERROR(FIND("一",D366),0)&gt;0,"一对一",VLOOKUP(LEFT(D366,3),班级编码!A:H,8,0)),Q366)</f>
        <v>幼儿部</v>
      </c>
      <c r="S366" s="22" t="str">
        <f t="shared" si="68"/>
        <v>K01000GXZ46</v>
      </c>
      <c r="T366" s="22" t="str">
        <f t="shared" si="69"/>
        <v>覃爱怡</v>
      </c>
      <c r="U366" s="22" t="str">
        <f t="shared" si="70"/>
        <v/>
      </c>
      <c r="V366" s="22" t="str">
        <f t="shared" si="71"/>
        <v>Marry</v>
      </c>
      <c r="W366" s="22" t="str">
        <f t="shared" si="72"/>
        <v>Marry</v>
      </c>
      <c r="X366" s="22" t="str">
        <f t="shared" si="73"/>
        <v/>
      </c>
      <c r="Y366" s="22">
        <f t="shared" si="74"/>
        <v>5</v>
      </c>
      <c r="Z366" s="22">
        <f t="shared" si="75"/>
        <v>5</v>
      </c>
      <c r="AA366" s="22" t="str">
        <f t="shared" si="65"/>
        <v/>
      </c>
      <c r="AB366" s="22">
        <f>COUNTIF($G$2:G366,G366)</f>
        <v>1</v>
      </c>
      <c r="AC366" s="22" t="str">
        <f t="shared" si="76"/>
        <v>K01</v>
      </c>
      <c r="AD366" s="22" t="str">
        <f>VLOOKUP(D366,'2-班级信息'!A:AI,35,0)</f>
        <v>周四晚上</v>
      </c>
      <c r="AE366" s="22" t="str">
        <f>VLOOKUP(D366,'2-班级信息'!A:AL,12,0)</f>
        <v>1.5小时</v>
      </c>
      <c r="AF366" s="22" t="str">
        <f t="shared" si="66"/>
        <v>幼儿班</v>
      </c>
      <c r="AG366" s="22" t="str">
        <f t="shared" si="77"/>
        <v>幼儿班</v>
      </c>
    </row>
    <row r="367" spans="1:33">
      <c r="A367" s="214" t="s">
        <v>1721</v>
      </c>
      <c r="B367" s="214" t="s">
        <v>4068</v>
      </c>
      <c r="C367" s="214" t="s">
        <v>1721</v>
      </c>
      <c r="D367" s="214" t="s">
        <v>1703</v>
      </c>
      <c r="E367" s="214" t="s">
        <v>11</v>
      </c>
      <c r="F367" s="214" t="s">
        <v>11</v>
      </c>
      <c r="G367" s="214" t="s">
        <v>2756</v>
      </c>
      <c r="H367" s="214" t="s">
        <v>2757</v>
      </c>
      <c r="I367" s="214" t="s">
        <v>16</v>
      </c>
      <c r="J367" s="214" t="s">
        <v>2759</v>
      </c>
      <c r="K367" s="214">
        <v>0</v>
      </c>
      <c r="L367" s="214" t="s">
        <v>11</v>
      </c>
      <c r="M367" s="214" t="s">
        <v>11</v>
      </c>
      <c r="N367" s="214" t="s">
        <v>1766</v>
      </c>
      <c r="O367" s="214" t="s">
        <v>11</v>
      </c>
      <c r="P367" s="214" t="s">
        <v>2752</v>
      </c>
      <c r="Q367" s="22" t="str">
        <f t="shared" si="67"/>
        <v>未进班</v>
      </c>
      <c r="R367" s="22" t="str">
        <f>IF(Q367="在读",IF(IFERROR(FIND("一",D367),0)&gt;0,"一对一",VLOOKUP(LEFT(D367,3),班级编码!A:H,8,0)),Q367)</f>
        <v>未进班</v>
      </c>
      <c r="S367" s="22" t="str">
        <f t="shared" si="68"/>
        <v>未进班</v>
      </c>
      <c r="T367" s="22" t="str">
        <f t="shared" si="69"/>
        <v/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1</v>
      </c>
      <c r="AC367" s="22" t="str">
        <f t="shared" si="76"/>
        <v>未进班</v>
      </c>
      <c r="AD367" s="22" t="str">
        <f>VLOOKUP(D367,'2-班级信息'!A:AI,35,0)</f>
        <v/>
      </c>
      <c r="AE367" s="22" t="str">
        <f>VLOOKUP(D367,'2-班级信息'!A:AL,12,0)</f>
        <v/>
      </c>
      <c r="AF367" s="22" t="str">
        <f t="shared" si="66"/>
        <v>小学班</v>
      </c>
      <c r="AG367" s="22" t="str">
        <f t="shared" si="77"/>
        <v>小学平时班</v>
      </c>
    </row>
    <row r="368" spans="1:33">
      <c r="A368" s="214" t="s">
        <v>1721</v>
      </c>
      <c r="B368" s="214" t="s">
        <v>464</v>
      </c>
      <c r="C368" s="214" t="s">
        <v>1721</v>
      </c>
      <c r="D368" s="214" t="s">
        <v>4191</v>
      </c>
      <c r="E368" s="214" t="s">
        <v>4193</v>
      </c>
      <c r="F368" s="214" t="s">
        <v>4192</v>
      </c>
      <c r="G368" s="214" t="s">
        <v>2760</v>
      </c>
      <c r="H368" s="214" t="s">
        <v>2761</v>
      </c>
      <c r="I368" s="214" t="s">
        <v>1669</v>
      </c>
      <c r="J368" s="214" t="s">
        <v>2762</v>
      </c>
      <c r="K368" s="214">
        <v>0</v>
      </c>
      <c r="L368" s="214" t="s">
        <v>4589</v>
      </c>
      <c r="M368" s="214" t="s">
        <v>11</v>
      </c>
      <c r="N368" s="214" t="s">
        <v>2259</v>
      </c>
      <c r="O368" s="214" t="s">
        <v>11</v>
      </c>
      <c r="P368" s="214" t="s">
        <v>2762</v>
      </c>
      <c r="Q368" s="22" t="str">
        <f t="shared" si="67"/>
        <v>在读</v>
      </c>
      <c r="R368" s="22" t="str">
        <f>IF(Q368="在读",IF(IFERROR(FIND("一",D368),0)&gt;0,"一对一",VLOOKUP(LEFT(D368,3),班级编码!A:H,8,0)),Q368)</f>
        <v>幼儿部</v>
      </c>
      <c r="S368" s="22" t="str">
        <f t="shared" si="68"/>
        <v>K03ADPGZD42</v>
      </c>
      <c r="T368" s="22" t="str">
        <f t="shared" si="69"/>
        <v>覃爱怡</v>
      </c>
      <c r="U368" s="22" t="str">
        <f t="shared" si="70"/>
        <v/>
      </c>
      <c r="V368" s="22" t="str">
        <f t="shared" si="71"/>
        <v>STA MARIA ANTONIO II</v>
      </c>
      <c r="W368" s="22" t="str">
        <f t="shared" si="72"/>
        <v>STA MARIA ANTONIO II</v>
      </c>
      <c r="X368" s="22" t="str">
        <f t="shared" si="73"/>
        <v/>
      </c>
      <c r="Y368" s="22">
        <f t="shared" si="74"/>
        <v>20</v>
      </c>
      <c r="Z368" s="22">
        <f t="shared" si="75"/>
        <v>20</v>
      </c>
      <c r="AA368" s="22" t="str">
        <f t="shared" si="65"/>
        <v/>
      </c>
      <c r="AB368" s="22">
        <f>COUNTIF($G$2:G368,G368)</f>
        <v>1</v>
      </c>
      <c r="AC368" s="22" t="str">
        <f t="shared" si="76"/>
        <v>K03</v>
      </c>
      <c r="AD368" s="22" t="str">
        <f>VLOOKUP(D368,'2-班级信息'!A:AI,35,0)</f>
        <v>周日上午</v>
      </c>
      <c r="AE368" s="22" t="str">
        <f>VLOOKUP(D368,'2-班级信息'!A:AL,12,0)</f>
        <v>1.5小时</v>
      </c>
      <c r="AF368" s="22" t="str">
        <f t="shared" si="66"/>
        <v>幼儿班</v>
      </c>
      <c r="AG368" s="22" t="str">
        <f t="shared" si="77"/>
        <v>幼儿班</v>
      </c>
    </row>
    <row r="369" spans="1:33">
      <c r="A369" s="214" t="s">
        <v>1721</v>
      </c>
      <c r="B369" s="214" t="s">
        <v>1189</v>
      </c>
      <c r="C369" s="214" t="s">
        <v>1721</v>
      </c>
      <c r="D369" s="214" t="s">
        <v>4182</v>
      </c>
      <c r="E369" s="214" t="s">
        <v>4184</v>
      </c>
      <c r="F369" s="214" t="s">
        <v>4183</v>
      </c>
      <c r="G369" s="214" t="s">
        <v>2712</v>
      </c>
      <c r="H369" s="214" t="s">
        <v>2713</v>
      </c>
      <c r="I369" s="214" t="s">
        <v>16</v>
      </c>
      <c r="J369" s="214" t="s">
        <v>2714</v>
      </c>
      <c r="K369" s="214">
        <v>0</v>
      </c>
      <c r="L369" s="214" t="s">
        <v>4590</v>
      </c>
      <c r="M369" s="214" t="s">
        <v>11</v>
      </c>
      <c r="N369" s="214" t="s">
        <v>1726</v>
      </c>
      <c r="O369" s="214" t="s">
        <v>11</v>
      </c>
      <c r="P369" s="214" t="s">
        <v>11</v>
      </c>
      <c r="Q369" s="22" t="str">
        <f t="shared" si="67"/>
        <v>在读</v>
      </c>
      <c r="R369" s="22" t="str">
        <f>IF(Q369="在读",IF(IFERROR(FIND("一",D369),0)&gt;0,"一对一",VLOOKUP(LEFT(D369,3),班级编码!A:H,8,0)),Q369)</f>
        <v>小初部</v>
      </c>
      <c r="S369" s="22" t="str">
        <f t="shared" si="68"/>
        <v>P02K34G1229</v>
      </c>
      <c r="T369" s="22" t="str">
        <f t="shared" si="69"/>
        <v>萧泽秀</v>
      </c>
      <c r="U369" s="22" t="str">
        <f t="shared" si="70"/>
        <v>黎洁瑜</v>
      </c>
      <c r="V369" s="22" t="str">
        <f t="shared" si="71"/>
        <v>YoYO</v>
      </c>
      <c r="W369" s="22" t="str">
        <f t="shared" si="72"/>
        <v>YoYO</v>
      </c>
      <c r="X369" s="22" t="str">
        <f t="shared" si="73"/>
        <v>黎洁瑜</v>
      </c>
      <c r="Y369" s="22">
        <f t="shared" si="74"/>
        <v>4</v>
      </c>
      <c r="Z369" s="22">
        <f t="shared" si="75"/>
        <v>4</v>
      </c>
      <c r="AA369" s="22" t="str">
        <f t="shared" si="65"/>
        <v/>
      </c>
      <c r="AB369" s="22">
        <f>COUNTIF($G$2:G369,G369)</f>
        <v>1</v>
      </c>
      <c r="AC369" s="22" t="str">
        <f t="shared" si="76"/>
        <v>P02</v>
      </c>
      <c r="AD369" s="22" t="str">
        <f>VLOOKUP(D369,'2-班级信息'!A:AI,35,0)</f>
        <v>周三下午</v>
      </c>
      <c r="AE369" s="22" t="str">
        <f>VLOOKUP(D369,'2-班级信息'!A:AL,12,0)</f>
        <v>3小时</v>
      </c>
      <c r="AF369" s="22" t="str">
        <f t="shared" si="66"/>
        <v>小学班</v>
      </c>
      <c r="AG369" s="22" t="str">
        <f t="shared" si="77"/>
        <v>小学平时3小时班</v>
      </c>
    </row>
    <row r="370" spans="1:33">
      <c r="A370" s="214" t="s">
        <v>1721</v>
      </c>
      <c r="B370" s="214" t="s">
        <v>4068</v>
      </c>
      <c r="C370" s="214" t="s">
        <v>1721</v>
      </c>
      <c r="D370" s="214" t="s">
        <v>1703</v>
      </c>
      <c r="E370" s="214" t="s">
        <v>11</v>
      </c>
      <c r="F370" s="214" t="s">
        <v>11</v>
      </c>
      <c r="G370" s="214" t="s">
        <v>2425</v>
      </c>
      <c r="H370" s="214" t="s">
        <v>2426</v>
      </c>
      <c r="I370" s="214" t="s">
        <v>15</v>
      </c>
      <c r="J370" s="214" t="s">
        <v>2427</v>
      </c>
      <c r="K370" s="214">
        <v>0</v>
      </c>
      <c r="L370" s="214" t="s">
        <v>11</v>
      </c>
      <c r="M370" s="214" t="s">
        <v>11</v>
      </c>
      <c r="N370" s="214" t="s">
        <v>1726</v>
      </c>
      <c r="O370" s="214" t="s">
        <v>2429</v>
      </c>
      <c r="P370" s="214" t="s">
        <v>2427</v>
      </c>
      <c r="Q370" s="22" t="str">
        <f t="shared" si="67"/>
        <v>未进班</v>
      </c>
      <c r="R370" s="22" t="str">
        <f>IF(Q370="在读",IF(IFERROR(FIND("一",D370),0)&gt;0,"一对一",VLOOKUP(LEFT(D370,3),班级编码!A:H,8,0)),Q370)</f>
        <v>未进班</v>
      </c>
      <c r="S370" s="22" t="str">
        <f t="shared" si="68"/>
        <v>未进班</v>
      </c>
      <c r="T370" s="22" t="str">
        <f t="shared" si="69"/>
        <v/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1</v>
      </c>
      <c r="AC370" s="22" t="str">
        <f t="shared" si="76"/>
        <v>未进班</v>
      </c>
      <c r="AD370" s="22" t="str">
        <f>VLOOKUP(D370,'2-班级信息'!A:AI,35,0)</f>
        <v/>
      </c>
      <c r="AE370" s="22" t="str">
        <f>VLOOKUP(D370,'2-班级信息'!A:AL,12,0)</f>
        <v/>
      </c>
      <c r="AF370" s="22" t="str">
        <f t="shared" si="66"/>
        <v>小学班</v>
      </c>
      <c r="AG370" s="22" t="str">
        <f t="shared" si="77"/>
        <v>小学平时班</v>
      </c>
    </row>
    <row r="371" spans="1:33">
      <c r="A371" s="214" t="s">
        <v>1721</v>
      </c>
      <c r="B371" s="214" t="s">
        <v>4068</v>
      </c>
      <c r="C371" s="214" t="s">
        <v>1721</v>
      </c>
      <c r="D371" s="214" t="s">
        <v>1703</v>
      </c>
      <c r="E371" s="214" t="s">
        <v>11</v>
      </c>
      <c r="F371" s="214" t="s">
        <v>11</v>
      </c>
      <c r="G371" s="214" t="s">
        <v>2431</v>
      </c>
      <c r="H371" s="214" t="s">
        <v>2432</v>
      </c>
      <c r="I371" s="214" t="s">
        <v>1669</v>
      </c>
      <c r="J371" s="214" t="s">
        <v>2429</v>
      </c>
      <c r="K371" s="214">
        <v>0</v>
      </c>
      <c r="L371" s="214" t="s">
        <v>11</v>
      </c>
      <c r="M371" s="214" t="s">
        <v>11</v>
      </c>
      <c r="N371" s="214" t="s">
        <v>2434</v>
      </c>
      <c r="O371" s="214" t="s">
        <v>2433</v>
      </c>
      <c r="P371" s="214" t="s">
        <v>2427</v>
      </c>
      <c r="Q371" s="22" t="str">
        <f t="shared" si="67"/>
        <v>未进班</v>
      </c>
      <c r="R371" s="22" t="str">
        <f>IF(Q371="在读",IF(IFERROR(FIND("一",D371),0)&gt;0,"一对一",VLOOKUP(LEFT(D371,3),班级编码!A:H,8,0)),Q371)</f>
        <v>未进班</v>
      </c>
      <c r="S371" s="22" t="str">
        <f t="shared" si="68"/>
        <v>未进班</v>
      </c>
      <c r="T371" s="22" t="str">
        <f t="shared" si="69"/>
        <v/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1</v>
      </c>
      <c r="AC371" s="22" t="str">
        <f t="shared" si="76"/>
        <v>未进班</v>
      </c>
      <c r="AD371" s="22" t="str">
        <f>VLOOKUP(D371,'2-班级信息'!A:AI,35,0)</f>
        <v/>
      </c>
      <c r="AE371" s="22" t="str">
        <f>VLOOKUP(D371,'2-班级信息'!A:AL,12,0)</f>
        <v/>
      </c>
      <c r="AF371" s="22" t="str">
        <f t="shared" si="66"/>
        <v>幼儿班</v>
      </c>
      <c r="AG371" s="22" t="str">
        <f t="shared" si="77"/>
        <v>幼儿班</v>
      </c>
    </row>
    <row r="372" spans="1:33">
      <c r="A372" s="214" t="s">
        <v>1721</v>
      </c>
      <c r="B372" s="214" t="s">
        <v>4068</v>
      </c>
      <c r="C372" s="214" t="s">
        <v>1721</v>
      </c>
      <c r="D372" s="214" t="s">
        <v>1703</v>
      </c>
      <c r="E372" s="214" t="s">
        <v>11</v>
      </c>
      <c r="F372" s="214" t="s">
        <v>11</v>
      </c>
      <c r="G372" s="214" t="s">
        <v>1867</v>
      </c>
      <c r="H372" s="214" t="s">
        <v>1868</v>
      </c>
      <c r="I372" s="214" t="s">
        <v>1686</v>
      </c>
      <c r="J372" s="214" t="s">
        <v>1869</v>
      </c>
      <c r="K372" s="214">
        <v>0</v>
      </c>
      <c r="L372" s="214" t="s">
        <v>11</v>
      </c>
      <c r="M372" s="214" t="s">
        <v>11</v>
      </c>
      <c r="N372" s="214" t="s">
        <v>1870</v>
      </c>
      <c r="O372" s="214" t="s">
        <v>11</v>
      </c>
      <c r="P372" s="214" t="s">
        <v>1869</v>
      </c>
      <c r="Q372" s="22" t="str">
        <f t="shared" si="67"/>
        <v>未进班</v>
      </c>
      <c r="R372" s="22" t="str">
        <f>IF(Q372="在读",IF(IFERROR(FIND("一",D372),0)&gt;0,"一对一",VLOOKUP(LEFT(D372,3),班级编码!A:H,8,0)),Q372)</f>
        <v>未进班</v>
      </c>
      <c r="S372" s="22" t="str">
        <f t="shared" si="68"/>
        <v>未进班</v>
      </c>
      <c r="T372" s="22" t="str">
        <f t="shared" si="69"/>
        <v/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1</v>
      </c>
      <c r="AC372" s="22" t="str">
        <f t="shared" si="76"/>
        <v>未进班</v>
      </c>
      <c r="AD372" s="22" t="str">
        <f>VLOOKUP(D372,'2-班级信息'!A:AI,35,0)</f>
        <v/>
      </c>
      <c r="AE372" s="22" t="str">
        <f>VLOOKUP(D372,'2-班级信息'!A:AL,12,0)</f>
        <v/>
      </c>
      <c r="AF372" s="22" t="str">
        <f t="shared" si="66"/>
        <v>幼儿班</v>
      </c>
      <c r="AG372" s="22" t="str">
        <f t="shared" si="77"/>
        <v>幼儿班</v>
      </c>
    </row>
    <row r="373" spans="1:33">
      <c r="A373" s="214" t="s">
        <v>1721</v>
      </c>
      <c r="B373" s="214" t="s">
        <v>4068</v>
      </c>
      <c r="C373" s="214" t="s">
        <v>1721</v>
      </c>
      <c r="D373" s="214" t="s">
        <v>1703</v>
      </c>
      <c r="E373" s="214" t="s">
        <v>11</v>
      </c>
      <c r="F373" s="214" t="s">
        <v>11</v>
      </c>
      <c r="G373" s="214" t="s">
        <v>1871</v>
      </c>
      <c r="H373" s="214" t="s">
        <v>1872</v>
      </c>
      <c r="I373" s="214" t="s">
        <v>14</v>
      </c>
      <c r="J373" s="214" t="s">
        <v>1874</v>
      </c>
      <c r="K373" s="214">
        <v>0</v>
      </c>
      <c r="L373" s="214" t="s">
        <v>11</v>
      </c>
      <c r="M373" s="214" t="s">
        <v>11</v>
      </c>
      <c r="N373" s="214" t="s">
        <v>1875</v>
      </c>
      <c r="O373" s="214" t="s">
        <v>11</v>
      </c>
      <c r="P373" s="214" t="s">
        <v>1869</v>
      </c>
      <c r="Q373" s="22" t="str">
        <f t="shared" si="67"/>
        <v>未进班</v>
      </c>
      <c r="R373" s="22" t="str">
        <f>IF(Q373="在读",IF(IFERROR(FIND("一",D373),0)&gt;0,"一对一",VLOOKUP(LEFT(D373,3),班级编码!A:H,8,0)),Q373)</f>
        <v>未进班</v>
      </c>
      <c r="S373" s="22" t="str">
        <f t="shared" si="68"/>
        <v>未进班</v>
      </c>
      <c r="T373" s="22" t="str">
        <f t="shared" si="69"/>
        <v/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1</v>
      </c>
      <c r="AC373" s="22" t="str">
        <f t="shared" si="76"/>
        <v>未进班</v>
      </c>
      <c r="AD373" s="22" t="str">
        <f>VLOOKUP(D373,'2-班级信息'!A:AI,35,0)</f>
        <v/>
      </c>
      <c r="AE373" s="22" t="str">
        <f>VLOOKUP(D373,'2-班级信息'!A:AL,12,0)</f>
        <v/>
      </c>
      <c r="AF373" s="22" t="str">
        <f t="shared" si="66"/>
        <v>小学班</v>
      </c>
      <c r="AG373" s="22" t="str">
        <f t="shared" si="77"/>
        <v>小学平时班</v>
      </c>
    </row>
    <row r="374" spans="1:33">
      <c r="A374" s="214" t="s">
        <v>1721</v>
      </c>
      <c r="B374" s="214" t="s">
        <v>4068</v>
      </c>
      <c r="C374" s="214" t="s">
        <v>1721</v>
      </c>
      <c r="D374" s="214" t="s">
        <v>1703</v>
      </c>
      <c r="E374" s="214" t="s">
        <v>11</v>
      </c>
      <c r="F374" s="214" t="s">
        <v>11</v>
      </c>
      <c r="G374" s="214" t="s">
        <v>4018</v>
      </c>
      <c r="H374" s="214" t="s">
        <v>4019</v>
      </c>
      <c r="I374" s="214" t="s">
        <v>10</v>
      </c>
      <c r="J374" s="214" t="s">
        <v>4020</v>
      </c>
      <c r="K374" s="214">
        <v>0</v>
      </c>
      <c r="L374" s="214" t="s">
        <v>11</v>
      </c>
      <c r="M374" s="214" t="s">
        <v>11</v>
      </c>
      <c r="N374" s="214" t="s">
        <v>1726</v>
      </c>
      <c r="O374" s="214" t="s">
        <v>11</v>
      </c>
      <c r="P374" s="214" t="s">
        <v>4020</v>
      </c>
      <c r="Q374" s="22" t="str">
        <f t="shared" si="67"/>
        <v>未进班</v>
      </c>
      <c r="R374" s="22" t="str">
        <f>IF(Q374="在读",IF(IFERROR(FIND("一",D374),0)&gt;0,"一对一",VLOOKUP(LEFT(D374,3),班级编码!A:H,8,0)),Q374)</f>
        <v>未进班</v>
      </c>
      <c r="S374" s="22" t="str">
        <f t="shared" si="68"/>
        <v>未进班</v>
      </c>
      <c r="T374" s="22" t="str">
        <f t="shared" si="69"/>
        <v/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1</v>
      </c>
      <c r="AC374" s="22" t="str">
        <f t="shared" si="76"/>
        <v>未进班</v>
      </c>
      <c r="AD374" s="22" t="str">
        <f>VLOOKUP(D374,'2-班级信息'!A:AI,35,0)</f>
        <v/>
      </c>
      <c r="AE374" s="22" t="str">
        <f>VLOOKUP(D374,'2-班级信息'!A:AL,12,0)</f>
        <v/>
      </c>
      <c r="AF374" s="22" t="str">
        <f t="shared" si="66"/>
        <v>小学班</v>
      </c>
      <c r="AG374" s="22" t="str">
        <f t="shared" si="77"/>
        <v>小学平时班</v>
      </c>
    </row>
    <row r="375" spans="1:33">
      <c r="A375" s="214" t="s">
        <v>1721</v>
      </c>
      <c r="B375" s="214" t="s">
        <v>459</v>
      </c>
      <c r="C375" s="214" t="s">
        <v>1721</v>
      </c>
      <c r="D375" s="214" t="s">
        <v>4194</v>
      </c>
      <c r="E375" s="214" t="s">
        <v>4196</v>
      </c>
      <c r="F375" s="214" t="s">
        <v>4195</v>
      </c>
      <c r="G375" s="214" t="s">
        <v>2743</v>
      </c>
      <c r="H375" s="214" t="s">
        <v>2744</v>
      </c>
      <c r="I375" s="214" t="s">
        <v>1687</v>
      </c>
      <c r="J375" s="214" t="s">
        <v>2746</v>
      </c>
      <c r="K375" s="214">
        <v>0</v>
      </c>
      <c r="L375" s="214" t="s">
        <v>4591</v>
      </c>
      <c r="M375" s="214" t="s">
        <v>11</v>
      </c>
      <c r="N375" s="214" t="s">
        <v>1946</v>
      </c>
      <c r="O375" s="214" t="s">
        <v>11</v>
      </c>
      <c r="P375" s="214" t="s">
        <v>2746</v>
      </c>
      <c r="Q375" s="22" t="str">
        <f t="shared" si="67"/>
        <v>在读</v>
      </c>
      <c r="R375" s="22" t="str">
        <f>IF(Q375="在读",IF(IFERROR(FIND("一",D375),0)&gt;0,"一对一",VLOOKUP(LEFT(D375,3),班级编码!A:H,8,0)),Q375)</f>
        <v>幼儿部</v>
      </c>
      <c r="S375" s="22" t="str">
        <f t="shared" si="68"/>
        <v>K01000GXZ46</v>
      </c>
      <c r="T375" s="22" t="str">
        <f t="shared" si="69"/>
        <v>覃爱怡</v>
      </c>
      <c r="U375" s="22" t="str">
        <f t="shared" si="70"/>
        <v/>
      </c>
      <c r="V375" s="22" t="str">
        <f t="shared" si="71"/>
        <v>Marry</v>
      </c>
      <c r="W375" s="22" t="str">
        <f t="shared" si="72"/>
        <v>Marry</v>
      </c>
      <c r="X375" s="22" t="str">
        <f t="shared" si="73"/>
        <v/>
      </c>
      <c r="Y375" s="22">
        <f t="shared" si="74"/>
        <v>5</v>
      </c>
      <c r="Z375" s="22">
        <f t="shared" si="75"/>
        <v>5</v>
      </c>
      <c r="AA375" s="22" t="str">
        <f t="shared" si="65"/>
        <v/>
      </c>
      <c r="AB375" s="22">
        <f>COUNTIF($G$2:G375,G375)</f>
        <v>1</v>
      </c>
      <c r="AC375" s="22" t="str">
        <f t="shared" si="76"/>
        <v>K01</v>
      </c>
      <c r="AD375" s="22" t="str">
        <f>VLOOKUP(D375,'2-班级信息'!A:AI,35,0)</f>
        <v>周四晚上</v>
      </c>
      <c r="AE375" s="22" t="str">
        <f>VLOOKUP(D375,'2-班级信息'!A:AL,12,0)</f>
        <v>1.5小时</v>
      </c>
      <c r="AF375" s="22" t="str">
        <f t="shared" si="66"/>
        <v>幼儿班</v>
      </c>
      <c r="AG375" s="22" t="str">
        <f t="shared" si="77"/>
        <v>幼儿班</v>
      </c>
    </row>
    <row r="376" spans="1:33">
      <c r="A376" s="214" t="s">
        <v>1721</v>
      </c>
      <c r="B376" s="214" t="s">
        <v>459</v>
      </c>
      <c r="C376" s="214" t="s">
        <v>1721</v>
      </c>
      <c r="D376" s="214" t="s">
        <v>4194</v>
      </c>
      <c r="E376" s="214" t="s">
        <v>4196</v>
      </c>
      <c r="F376" s="214" t="s">
        <v>4195</v>
      </c>
      <c r="G376" s="214" t="s">
        <v>2880</v>
      </c>
      <c r="H376" s="214" t="s">
        <v>2881</v>
      </c>
      <c r="I376" s="214" t="s">
        <v>1687</v>
      </c>
      <c r="J376" s="214" t="s">
        <v>2882</v>
      </c>
      <c r="K376" s="214">
        <v>0</v>
      </c>
      <c r="L376" s="214" t="s">
        <v>4592</v>
      </c>
      <c r="M376" s="214" t="s">
        <v>11</v>
      </c>
      <c r="N376" s="214" t="s">
        <v>2883</v>
      </c>
      <c r="O376" s="214" t="s">
        <v>11</v>
      </c>
      <c r="P376" s="214" t="s">
        <v>2882</v>
      </c>
      <c r="Q376" s="22" t="str">
        <f t="shared" si="67"/>
        <v>在读</v>
      </c>
      <c r="R376" s="22" t="str">
        <f>IF(Q376="在读",IF(IFERROR(FIND("一",D376),0)&gt;0,"一对一",VLOOKUP(LEFT(D376,3),班级编码!A:H,8,0)),Q376)</f>
        <v>幼儿部</v>
      </c>
      <c r="S376" s="22" t="str">
        <f t="shared" si="68"/>
        <v>K01000GXZ46</v>
      </c>
      <c r="T376" s="22" t="str">
        <f t="shared" si="69"/>
        <v>覃爱怡</v>
      </c>
      <c r="U376" s="22" t="str">
        <f t="shared" si="70"/>
        <v/>
      </c>
      <c r="V376" s="22" t="str">
        <f t="shared" si="71"/>
        <v>Marry</v>
      </c>
      <c r="W376" s="22" t="str">
        <f t="shared" si="72"/>
        <v>Marry</v>
      </c>
      <c r="X376" s="22" t="str">
        <f t="shared" si="73"/>
        <v/>
      </c>
      <c r="Y376" s="22">
        <f t="shared" si="74"/>
        <v>5</v>
      </c>
      <c r="Z376" s="22">
        <f t="shared" si="75"/>
        <v>5</v>
      </c>
      <c r="AA376" s="22" t="str">
        <f t="shared" si="65"/>
        <v/>
      </c>
      <c r="AB376" s="22">
        <f>COUNTIF($G$2:G376,G376)</f>
        <v>1</v>
      </c>
      <c r="AC376" s="22" t="str">
        <f t="shared" si="76"/>
        <v>K01</v>
      </c>
      <c r="AD376" s="22" t="str">
        <f>VLOOKUP(D376,'2-班级信息'!A:AI,35,0)</f>
        <v>周四晚上</v>
      </c>
      <c r="AE376" s="22" t="str">
        <f>VLOOKUP(D376,'2-班级信息'!A:AL,12,0)</f>
        <v>1.5小时</v>
      </c>
      <c r="AF376" s="22" t="str">
        <f t="shared" si="66"/>
        <v>幼儿班</v>
      </c>
      <c r="AG376" s="22" t="str">
        <f t="shared" si="77"/>
        <v>幼儿班</v>
      </c>
    </row>
    <row r="377" spans="1:33">
      <c r="A377" s="214" t="s">
        <v>1721</v>
      </c>
      <c r="B377" s="214" t="s">
        <v>4068</v>
      </c>
      <c r="C377" s="214" t="s">
        <v>1721</v>
      </c>
      <c r="D377" s="214" t="s">
        <v>1703</v>
      </c>
      <c r="E377" s="214" t="s">
        <v>11</v>
      </c>
      <c r="F377" s="214" t="s">
        <v>11</v>
      </c>
      <c r="G377" s="214" t="s">
        <v>2619</v>
      </c>
      <c r="H377" s="214" t="s">
        <v>2620</v>
      </c>
      <c r="I377" s="214" t="s">
        <v>16</v>
      </c>
      <c r="J377" s="214" t="s">
        <v>2622</v>
      </c>
      <c r="K377" s="214">
        <v>0</v>
      </c>
      <c r="L377" s="214" t="s">
        <v>11</v>
      </c>
      <c r="M377" s="214" t="s">
        <v>11</v>
      </c>
      <c r="N377" s="214" t="s">
        <v>1726</v>
      </c>
      <c r="O377" s="214" t="s">
        <v>11</v>
      </c>
      <c r="P377" s="214" t="s">
        <v>2622</v>
      </c>
      <c r="Q377" s="22" t="str">
        <f t="shared" si="67"/>
        <v>未进班</v>
      </c>
      <c r="R377" s="22" t="str">
        <f>IF(Q377="在读",IF(IFERROR(FIND("一",D377),0)&gt;0,"一对一",VLOOKUP(LEFT(D377,3),班级编码!A:H,8,0)),Q377)</f>
        <v>未进班</v>
      </c>
      <c r="S377" s="22" t="str">
        <f t="shared" si="68"/>
        <v>未进班</v>
      </c>
      <c r="T377" s="22" t="str">
        <f t="shared" si="69"/>
        <v/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1</v>
      </c>
      <c r="AC377" s="22" t="str">
        <f t="shared" si="76"/>
        <v>未进班</v>
      </c>
      <c r="AD377" s="22" t="str">
        <f>VLOOKUP(D377,'2-班级信息'!A:AI,35,0)</f>
        <v/>
      </c>
      <c r="AE377" s="22" t="str">
        <f>VLOOKUP(D377,'2-班级信息'!A:AL,12,0)</f>
        <v/>
      </c>
      <c r="AF377" s="22" t="str">
        <f t="shared" si="66"/>
        <v>小学班</v>
      </c>
      <c r="AG377" s="22" t="str">
        <f t="shared" si="77"/>
        <v>小学平时班</v>
      </c>
    </row>
    <row r="378" spans="1:33">
      <c r="A378" s="214" t="s">
        <v>1721</v>
      </c>
      <c r="B378" s="214" t="s">
        <v>4068</v>
      </c>
      <c r="C378" s="214" t="s">
        <v>1721</v>
      </c>
      <c r="D378" s="214" t="s">
        <v>1703</v>
      </c>
      <c r="E378" s="214" t="s">
        <v>11</v>
      </c>
      <c r="F378" s="214" t="s">
        <v>11</v>
      </c>
      <c r="G378" s="214" t="s">
        <v>3570</v>
      </c>
      <c r="H378" s="214" t="s">
        <v>3571</v>
      </c>
      <c r="I378" s="214" t="s">
        <v>16</v>
      </c>
      <c r="J378" s="214" t="s">
        <v>3572</v>
      </c>
      <c r="K378" s="214">
        <v>0</v>
      </c>
      <c r="L378" s="214" t="s">
        <v>11</v>
      </c>
      <c r="M378" s="214" t="s">
        <v>11</v>
      </c>
      <c r="N378" s="214" t="s">
        <v>3573</v>
      </c>
      <c r="O378" s="214" t="s">
        <v>11</v>
      </c>
      <c r="P378" s="214" t="s">
        <v>3572</v>
      </c>
      <c r="Q378" s="22" t="str">
        <f t="shared" si="67"/>
        <v>未进班</v>
      </c>
      <c r="R378" s="22" t="str">
        <f>IF(Q378="在读",IF(IFERROR(FIND("一",D378),0)&gt;0,"一对一",VLOOKUP(LEFT(D378,3),班级编码!A:H,8,0)),Q378)</f>
        <v>未进班</v>
      </c>
      <c r="S378" s="22" t="str">
        <f t="shared" si="68"/>
        <v>未进班</v>
      </c>
      <c r="T378" s="22" t="str">
        <f t="shared" si="69"/>
        <v/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1</v>
      </c>
      <c r="AC378" s="22" t="str">
        <f t="shared" si="76"/>
        <v>未进班</v>
      </c>
      <c r="AD378" s="22" t="str">
        <f>VLOOKUP(D378,'2-班级信息'!A:AI,35,0)</f>
        <v/>
      </c>
      <c r="AE378" s="22" t="str">
        <f>VLOOKUP(D378,'2-班级信息'!A:AL,12,0)</f>
        <v/>
      </c>
      <c r="AF378" s="22" t="str">
        <f t="shared" si="66"/>
        <v>小学班</v>
      </c>
      <c r="AG378" s="22" t="str">
        <f t="shared" si="77"/>
        <v>小学平时班</v>
      </c>
    </row>
    <row r="379" spans="1:33">
      <c r="A379" s="214" t="s">
        <v>1721</v>
      </c>
      <c r="B379" s="214" t="s">
        <v>464</v>
      </c>
      <c r="C379" s="214" t="s">
        <v>1721</v>
      </c>
      <c r="D379" s="214" t="s">
        <v>4191</v>
      </c>
      <c r="E379" s="214" t="s">
        <v>4193</v>
      </c>
      <c r="F379" s="214" t="s">
        <v>4192</v>
      </c>
      <c r="G379" s="214" t="s">
        <v>2927</v>
      </c>
      <c r="H379" s="214" t="s">
        <v>2928</v>
      </c>
      <c r="I379" s="214" t="s">
        <v>1687</v>
      </c>
      <c r="J379" s="214" t="s">
        <v>2929</v>
      </c>
      <c r="K379" s="214">
        <v>0</v>
      </c>
      <c r="L379" s="214" t="s">
        <v>4593</v>
      </c>
      <c r="M379" s="214" t="s">
        <v>11</v>
      </c>
      <c r="N379" s="214" t="s">
        <v>2241</v>
      </c>
      <c r="O379" s="214" t="s">
        <v>11</v>
      </c>
      <c r="P379" s="214" t="s">
        <v>2929</v>
      </c>
      <c r="Q379" s="22" t="str">
        <f t="shared" si="67"/>
        <v>在读</v>
      </c>
      <c r="R379" s="22" t="str">
        <f>IF(Q379="在读",IF(IFERROR(FIND("一",D379),0)&gt;0,"一对一",VLOOKUP(LEFT(D379,3),班级编码!A:H,8,0)),Q379)</f>
        <v>幼儿部</v>
      </c>
      <c r="S379" s="22" t="str">
        <f t="shared" si="68"/>
        <v>K03ADPGZD42</v>
      </c>
      <c r="T379" s="22" t="str">
        <f t="shared" si="69"/>
        <v>覃爱怡</v>
      </c>
      <c r="U379" s="22" t="str">
        <f t="shared" si="70"/>
        <v/>
      </c>
      <c r="V379" s="22" t="str">
        <f t="shared" si="71"/>
        <v>STA MARIA ANTONIO II</v>
      </c>
      <c r="W379" s="22" t="str">
        <f t="shared" si="72"/>
        <v>STA MARIA ANTONIO II</v>
      </c>
      <c r="X379" s="22" t="str">
        <f t="shared" si="73"/>
        <v/>
      </c>
      <c r="Y379" s="22">
        <f t="shared" si="74"/>
        <v>20</v>
      </c>
      <c r="Z379" s="22">
        <f t="shared" si="75"/>
        <v>20</v>
      </c>
      <c r="AA379" s="22" t="str">
        <f t="shared" si="65"/>
        <v/>
      </c>
      <c r="AB379" s="22">
        <f>COUNTIF($G$2:G379,G379)</f>
        <v>1</v>
      </c>
      <c r="AC379" s="22" t="str">
        <f t="shared" si="76"/>
        <v>K03</v>
      </c>
      <c r="AD379" s="22" t="str">
        <f>VLOOKUP(D379,'2-班级信息'!A:AI,35,0)</f>
        <v>周日上午</v>
      </c>
      <c r="AE379" s="22" t="str">
        <f>VLOOKUP(D379,'2-班级信息'!A:AL,12,0)</f>
        <v>1.5小时</v>
      </c>
      <c r="AF379" s="22" t="str">
        <f t="shared" si="66"/>
        <v>幼儿班</v>
      </c>
      <c r="AG379" s="22" t="str">
        <f t="shared" si="77"/>
        <v>幼儿班</v>
      </c>
    </row>
    <row r="380" spans="1:33">
      <c r="A380" s="214" t="s">
        <v>1721</v>
      </c>
      <c r="B380" s="214" t="s">
        <v>4068</v>
      </c>
      <c r="C380" s="214" t="s">
        <v>1721</v>
      </c>
      <c r="D380" s="214" t="s">
        <v>1703</v>
      </c>
      <c r="E380" s="214" t="s">
        <v>11</v>
      </c>
      <c r="F380" s="214" t="s">
        <v>11</v>
      </c>
      <c r="G380" s="214" t="s">
        <v>2256</v>
      </c>
      <c r="H380" s="214" t="s">
        <v>2257</v>
      </c>
      <c r="I380" s="214" t="s">
        <v>1687</v>
      </c>
      <c r="J380" s="214" t="s">
        <v>2258</v>
      </c>
      <c r="K380" s="214">
        <v>0</v>
      </c>
      <c r="L380" s="214" t="s">
        <v>11</v>
      </c>
      <c r="M380" s="214" t="s">
        <v>11</v>
      </c>
      <c r="N380" s="214" t="s">
        <v>2259</v>
      </c>
      <c r="O380" s="214" t="s">
        <v>11</v>
      </c>
      <c r="P380" s="214" t="s">
        <v>2258</v>
      </c>
      <c r="Q380" s="22" t="str">
        <f t="shared" si="67"/>
        <v>未进班</v>
      </c>
      <c r="R380" s="22" t="str">
        <f>IF(Q380="在读",IF(IFERROR(FIND("一",D380),0)&gt;0,"一对一",VLOOKUP(LEFT(D380,3),班级编码!A:H,8,0)),Q380)</f>
        <v>未进班</v>
      </c>
      <c r="S380" s="22" t="str">
        <f t="shared" si="68"/>
        <v>未进班</v>
      </c>
      <c r="T380" s="22" t="str">
        <f t="shared" si="69"/>
        <v/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1</v>
      </c>
      <c r="AC380" s="22" t="str">
        <f t="shared" si="76"/>
        <v>未进班</v>
      </c>
      <c r="AD380" s="22" t="str">
        <f>VLOOKUP(D380,'2-班级信息'!A:AI,35,0)</f>
        <v/>
      </c>
      <c r="AE380" s="22" t="str">
        <f>VLOOKUP(D380,'2-班级信息'!A:AL,12,0)</f>
        <v/>
      </c>
      <c r="AF380" s="22" t="str">
        <f t="shared" si="66"/>
        <v>幼儿班</v>
      </c>
      <c r="AG380" s="22" t="str">
        <f t="shared" si="77"/>
        <v>幼儿班</v>
      </c>
    </row>
    <row r="381" spans="1:33">
      <c r="A381" s="214" t="s">
        <v>1721</v>
      </c>
      <c r="B381" s="214" t="s">
        <v>4068</v>
      </c>
      <c r="C381" s="214" t="s">
        <v>1721</v>
      </c>
      <c r="D381" s="214" t="s">
        <v>1703</v>
      </c>
      <c r="E381" s="214" t="s">
        <v>11</v>
      </c>
      <c r="F381" s="214" t="s">
        <v>11</v>
      </c>
      <c r="G381" s="214" t="s">
        <v>2607</v>
      </c>
      <c r="H381" s="214" t="s">
        <v>2608</v>
      </c>
      <c r="I381" s="214" t="s">
        <v>12</v>
      </c>
      <c r="J381" s="214" t="s">
        <v>2609</v>
      </c>
      <c r="K381" s="214">
        <v>0</v>
      </c>
      <c r="L381" s="214" t="s">
        <v>11</v>
      </c>
      <c r="M381" s="214" t="s">
        <v>11</v>
      </c>
      <c r="N381" s="214" t="s">
        <v>1766</v>
      </c>
      <c r="O381" s="214" t="s">
        <v>11</v>
      </c>
      <c r="P381" s="214" t="s">
        <v>2609</v>
      </c>
      <c r="Q381" s="22" t="str">
        <f t="shared" si="67"/>
        <v>未进班</v>
      </c>
      <c r="R381" s="22" t="str">
        <f>IF(Q381="在读",IF(IFERROR(FIND("一",D381),0)&gt;0,"一对一",VLOOKUP(LEFT(D381,3),班级编码!A:H,8,0)),Q381)</f>
        <v>未进班</v>
      </c>
      <c r="S381" s="22" t="str">
        <f t="shared" si="68"/>
        <v>未进班</v>
      </c>
      <c r="T381" s="22" t="str">
        <f t="shared" si="69"/>
        <v/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1</v>
      </c>
      <c r="AC381" s="22" t="str">
        <f t="shared" si="76"/>
        <v>未进班</v>
      </c>
      <c r="AD381" s="22" t="str">
        <f>VLOOKUP(D381,'2-班级信息'!A:AI,35,0)</f>
        <v/>
      </c>
      <c r="AE381" s="22" t="str">
        <f>VLOOKUP(D381,'2-班级信息'!A:AL,12,0)</f>
        <v/>
      </c>
      <c r="AF381" s="22" t="str">
        <f t="shared" si="66"/>
        <v>小学班</v>
      </c>
      <c r="AG381" s="22" t="str">
        <f t="shared" si="77"/>
        <v>小学平时班</v>
      </c>
    </row>
    <row r="382" spans="1:33">
      <c r="A382" s="214" t="s">
        <v>1721</v>
      </c>
      <c r="B382" s="214" t="s">
        <v>4068</v>
      </c>
      <c r="C382" s="214" t="s">
        <v>1721</v>
      </c>
      <c r="D382" s="214" t="s">
        <v>1703</v>
      </c>
      <c r="E382" s="214" t="s">
        <v>11</v>
      </c>
      <c r="F382" s="214" t="s">
        <v>11</v>
      </c>
      <c r="G382" s="214" t="s">
        <v>2075</v>
      </c>
      <c r="H382" s="214" t="s">
        <v>2076</v>
      </c>
      <c r="I382" s="214" t="s">
        <v>13</v>
      </c>
      <c r="J382" s="214" t="s">
        <v>2077</v>
      </c>
      <c r="K382" s="214">
        <v>0</v>
      </c>
      <c r="L382" s="214" t="s">
        <v>11</v>
      </c>
      <c r="M382" s="214" t="s">
        <v>11</v>
      </c>
      <c r="N382" s="214" t="s">
        <v>1726</v>
      </c>
      <c r="O382" s="214" t="s">
        <v>2077</v>
      </c>
      <c r="P382" s="214" t="s">
        <v>11</v>
      </c>
      <c r="Q382" s="22" t="str">
        <f t="shared" si="67"/>
        <v>未进班</v>
      </c>
      <c r="R382" s="22" t="str">
        <f>IF(Q382="在读",IF(IFERROR(FIND("一",D382),0)&gt;0,"一对一",VLOOKUP(LEFT(D382,3),班级编码!A:H,8,0)),Q382)</f>
        <v>未进班</v>
      </c>
      <c r="S382" s="22" t="str">
        <f t="shared" si="68"/>
        <v>未进班</v>
      </c>
      <c r="T382" s="22" t="str">
        <f t="shared" si="69"/>
        <v/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1</v>
      </c>
      <c r="AC382" s="22" t="str">
        <f t="shared" si="76"/>
        <v>未进班</v>
      </c>
      <c r="AD382" s="22" t="str">
        <f>VLOOKUP(D382,'2-班级信息'!A:AI,35,0)</f>
        <v/>
      </c>
      <c r="AE382" s="22" t="str">
        <f>VLOOKUP(D382,'2-班级信息'!A:AL,12,0)</f>
        <v/>
      </c>
      <c r="AF382" s="22" t="str">
        <f t="shared" si="66"/>
        <v>小学班</v>
      </c>
      <c r="AG382" s="22" t="str">
        <f t="shared" si="77"/>
        <v>小学平时班</v>
      </c>
    </row>
    <row r="383" spans="1:33">
      <c r="A383" s="214" t="s">
        <v>1721</v>
      </c>
      <c r="B383" s="214" t="s">
        <v>4068</v>
      </c>
      <c r="C383" s="214" t="s">
        <v>1721</v>
      </c>
      <c r="D383" s="214" t="s">
        <v>1703</v>
      </c>
      <c r="E383" s="214" t="s">
        <v>11</v>
      </c>
      <c r="F383" s="214" t="s">
        <v>11</v>
      </c>
      <c r="G383" s="214" t="s">
        <v>2840</v>
      </c>
      <c r="H383" s="214" t="s">
        <v>2841</v>
      </c>
      <c r="I383" s="214" t="s">
        <v>1687</v>
      </c>
      <c r="J383" s="214" t="s">
        <v>2842</v>
      </c>
      <c r="K383" s="214">
        <v>0</v>
      </c>
      <c r="L383" s="214" t="s">
        <v>11</v>
      </c>
      <c r="M383" s="214" t="s">
        <v>11</v>
      </c>
      <c r="N383" s="214" t="s">
        <v>2843</v>
      </c>
      <c r="O383" s="214" t="s">
        <v>11</v>
      </c>
      <c r="P383" s="214" t="s">
        <v>2842</v>
      </c>
      <c r="Q383" s="22" t="str">
        <f t="shared" si="67"/>
        <v>未进班</v>
      </c>
      <c r="R383" s="22" t="str">
        <f>IF(Q383="在读",IF(IFERROR(FIND("一",D383),0)&gt;0,"一对一",VLOOKUP(LEFT(D383,3),班级编码!A:H,8,0)),Q383)</f>
        <v>未进班</v>
      </c>
      <c r="S383" s="22" t="str">
        <f t="shared" si="68"/>
        <v>未进班</v>
      </c>
      <c r="T383" s="22" t="str">
        <f t="shared" si="69"/>
        <v/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1</v>
      </c>
      <c r="AC383" s="22" t="str">
        <f t="shared" si="76"/>
        <v>未进班</v>
      </c>
      <c r="AD383" s="22" t="str">
        <f>VLOOKUP(D383,'2-班级信息'!A:AI,35,0)</f>
        <v/>
      </c>
      <c r="AE383" s="22" t="str">
        <f>VLOOKUP(D383,'2-班级信息'!A:AL,12,0)</f>
        <v/>
      </c>
      <c r="AF383" s="22" t="str">
        <f t="shared" si="66"/>
        <v>幼儿班</v>
      </c>
      <c r="AG383" s="22" t="str">
        <f t="shared" si="77"/>
        <v>幼儿班</v>
      </c>
    </row>
    <row r="384" spans="1:33">
      <c r="A384" s="214" t="s">
        <v>1721</v>
      </c>
      <c r="B384" s="214" t="s">
        <v>4068</v>
      </c>
      <c r="C384" s="214" t="s">
        <v>1721</v>
      </c>
      <c r="D384" s="214" t="s">
        <v>1703</v>
      </c>
      <c r="E384" s="214" t="s">
        <v>11</v>
      </c>
      <c r="F384" s="214" t="s">
        <v>11</v>
      </c>
      <c r="G384" s="214" t="s">
        <v>3503</v>
      </c>
      <c r="H384" s="214" t="s">
        <v>3504</v>
      </c>
      <c r="I384" s="214" t="s">
        <v>16</v>
      </c>
      <c r="J384" s="214" t="s">
        <v>3505</v>
      </c>
      <c r="K384" s="214">
        <v>0</v>
      </c>
      <c r="L384" s="214" t="s">
        <v>11</v>
      </c>
      <c r="M384" s="214" t="s">
        <v>11</v>
      </c>
      <c r="N384" s="214" t="s">
        <v>1726</v>
      </c>
      <c r="O384" s="214" t="s">
        <v>11</v>
      </c>
      <c r="P384" s="214" t="s">
        <v>3505</v>
      </c>
      <c r="Q384" s="22" t="str">
        <f t="shared" si="67"/>
        <v>未进班</v>
      </c>
      <c r="R384" s="22" t="str">
        <f>IF(Q384="在读",IF(IFERROR(FIND("一",D384),0)&gt;0,"一对一",VLOOKUP(LEFT(D384,3),班级编码!A:H,8,0)),Q384)</f>
        <v>未进班</v>
      </c>
      <c r="S384" s="22" t="str">
        <f t="shared" si="68"/>
        <v>未进班</v>
      </c>
      <c r="T384" s="22" t="str">
        <f t="shared" si="69"/>
        <v/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1</v>
      </c>
      <c r="AC384" s="22" t="str">
        <f t="shared" si="76"/>
        <v>未进班</v>
      </c>
      <c r="AD384" s="22" t="str">
        <f>VLOOKUP(D384,'2-班级信息'!A:AI,35,0)</f>
        <v/>
      </c>
      <c r="AE384" s="22" t="str">
        <f>VLOOKUP(D384,'2-班级信息'!A:AL,12,0)</f>
        <v/>
      </c>
      <c r="AF384" s="22" t="str">
        <f t="shared" si="66"/>
        <v>小学班</v>
      </c>
      <c r="AG384" s="22" t="str">
        <f t="shared" si="77"/>
        <v>小学平时班</v>
      </c>
    </row>
    <row r="385" spans="1:33">
      <c r="A385" s="214" t="s">
        <v>1721</v>
      </c>
      <c r="B385" s="214" t="s">
        <v>4068</v>
      </c>
      <c r="C385" s="214" t="s">
        <v>1721</v>
      </c>
      <c r="D385" s="214" t="s">
        <v>1703</v>
      </c>
      <c r="E385" s="214" t="s">
        <v>11</v>
      </c>
      <c r="F385" s="214" t="s">
        <v>11</v>
      </c>
      <c r="G385" s="214" t="s">
        <v>1734</v>
      </c>
      <c r="H385" s="214" t="s">
        <v>1735</v>
      </c>
      <c r="I385" s="214" t="s">
        <v>1686</v>
      </c>
      <c r="J385" s="214" t="s">
        <v>1736</v>
      </c>
      <c r="K385" s="214">
        <v>0</v>
      </c>
      <c r="L385" s="214" t="s">
        <v>11</v>
      </c>
      <c r="M385" s="214" t="s">
        <v>11</v>
      </c>
      <c r="N385" s="214" t="s">
        <v>1737</v>
      </c>
      <c r="O385" s="214" t="s">
        <v>11</v>
      </c>
      <c r="P385" s="214" t="s">
        <v>1736</v>
      </c>
      <c r="Q385" s="22" t="str">
        <f t="shared" si="67"/>
        <v>未进班</v>
      </c>
      <c r="R385" s="22" t="str">
        <f>IF(Q385="在读",IF(IFERROR(FIND("一",D385),0)&gt;0,"一对一",VLOOKUP(LEFT(D385,3),班级编码!A:H,8,0)),Q385)</f>
        <v>未进班</v>
      </c>
      <c r="S385" s="22" t="str">
        <f t="shared" si="68"/>
        <v>未进班</v>
      </c>
      <c r="T385" s="22" t="str">
        <f t="shared" si="69"/>
        <v/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1</v>
      </c>
      <c r="AC385" s="22" t="str">
        <f t="shared" si="76"/>
        <v>未进班</v>
      </c>
      <c r="AD385" s="22" t="str">
        <f>VLOOKUP(D385,'2-班级信息'!A:AI,35,0)</f>
        <v/>
      </c>
      <c r="AE385" s="22" t="str">
        <f>VLOOKUP(D385,'2-班级信息'!A:AL,12,0)</f>
        <v/>
      </c>
      <c r="AF385" s="22" t="str">
        <f t="shared" si="66"/>
        <v>幼儿班</v>
      </c>
      <c r="AG385" s="22" t="str">
        <f t="shared" si="77"/>
        <v>幼儿班</v>
      </c>
    </row>
    <row r="386" spans="1:33">
      <c r="A386" s="214" t="s">
        <v>1721</v>
      </c>
      <c r="B386" s="214" t="s">
        <v>4068</v>
      </c>
      <c r="C386" s="214" t="s">
        <v>1721</v>
      </c>
      <c r="D386" s="214" t="s">
        <v>1703</v>
      </c>
      <c r="E386" s="214" t="s">
        <v>11</v>
      </c>
      <c r="F386" s="214" t="s">
        <v>11</v>
      </c>
      <c r="G386" s="214" t="s">
        <v>2138</v>
      </c>
      <c r="H386" s="214" t="s">
        <v>2139</v>
      </c>
      <c r="I386" s="214" t="s">
        <v>13</v>
      </c>
      <c r="J386" s="214" t="s">
        <v>2140</v>
      </c>
      <c r="K386" s="214">
        <v>0</v>
      </c>
      <c r="L386" s="214" t="s">
        <v>11</v>
      </c>
      <c r="M386" s="214" t="s">
        <v>11</v>
      </c>
      <c r="N386" s="214" t="s">
        <v>1726</v>
      </c>
      <c r="O386" s="214" t="s">
        <v>2140</v>
      </c>
      <c r="P386" s="214" t="s">
        <v>11</v>
      </c>
      <c r="Q386" s="22" t="str">
        <f t="shared" si="67"/>
        <v>未进班</v>
      </c>
      <c r="R386" s="22" t="str">
        <f>IF(Q386="在读",IF(IFERROR(FIND("一",D386),0)&gt;0,"一对一",VLOOKUP(LEFT(D386,3),班级编码!A:H,8,0)),Q386)</f>
        <v>未进班</v>
      </c>
      <c r="S386" s="22" t="str">
        <f t="shared" si="68"/>
        <v>未进班</v>
      </c>
      <c r="T386" s="22" t="str">
        <f t="shared" si="69"/>
        <v/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1</v>
      </c>
      <c r="AC386" s="22" t="str">
        <f t="shared" si="76"/>
        <v>未进班</v>
      </c>
      <c r="AD386" s="22" t="str">
        <f>VLOOKUP(D386,'2-班级信息'!A:AI,35,0)</f>
        <v/>
      </c>
      <c r="AE386" s="22" t="str">
        <f>VLOOKUP(D386,'2-班级信息'!A:AL,12,0)</f>
        <v/>
      </c>
      <c r="AF386" s="22" t="str">
        <f t="shared" ref="AF386:AF449" si="79">IF(R386="一对一","一对一",VLOOKUP(I386,AH:AI,2,0))</f>
        <v>小学班</v>
      </c>
      <c r="AG386" s="22" t="str">
        <f t="shared" si="77"/>
        <v>小学平时班</v>
      </c>
    </row>
    <row r="387" spans="1:33">
      <c r="A387" s="214" t="s">
        <v>1721</v>
      </c>
      <c r="B387" s="214" t="s">
        <v>4068</v>
      </c>
      <c r="C387" s="214" t="s">
        <v>1721</v>
      </c>
      <c r="D387" s="214" t="s">
        <v>1703</v>
      </c>
      <c r="E387" s="214" t="s">
        <v>11</v>
      </c>
      <c r="F387" s="214" t="s">
        <v>11</v>
      </c>
      <c r="G387" s="214" t="s">
        <v>3394</v>
      </c>
      <c r="H387" s="214" t="s">
        <v>3395</v>
      </c>
      <c r="I387" s="214" t="s">
        <v>1687</v>
      </c>
      <c r="J387" s="214" t="s">
        <v>3396</v>
      </c>
      <c r="K387" s="214">
        <v>0</v>
      </c>
      <c r="L387" s="214" t="s">
        <v>11</v>
      </c>
      <c r="M387" s="214" t="s">
        <v>11</v>
      </c>
      <c r="N387" s="214" t="s">
        <v>1737</v>
      </c>
      <c r="O387" s="214" t="s">
        <v>3396</v>
      </c>
      <c r="P387" s="214" t="s">
        <v>11</v>
      </c>
      <c r="Q387" s="22" t="str">
        <f t="shared" ref="Q387:Q450" si="80">IF(D387="停读","停读",IF(D387="未进班","未进班",IF(AND(M387="",G387&lt;&gt;""),"在读"," ")))</f>
        <v>未进班</v>
      </c>
      <c r="R387" s="22" t="str">
        <f>IF(Q387="在读",IF(IFERROR(FIND("一",D387),0)&gt;0,"一对一",VLOOKUP(LEFT(D387,3),班级编码!A:H,8,0)),Q387)</f>
        <v>未进班</v>
      </c>
      <c r="S387" s="22" t="str">
        <f t="shared" ref="S387:S450" si="81">+D387</f>
        <v>未进班</v>
      </c>
      <c r="T387" s="22" t="str">
        <f t="shared" ref="T387:T450" si="82">IFERROR(LEFT(F387,FIND(",",F387)-1),F387)</f>
        <v/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1</v>
      </c>
      <c r="AC387" s="22" t="str">
        <f t="shared" ref="AC387:AC450" si="89">IF(IFERROR(FIND("一",D387),0)&gt;0,"一对一",LEFT(D387,3))</f>
        <v>未进班</v>
      </c>
      <c r="AD387" s="22" t="str">
        <f>VLOOKUP(D387,'2-班级信息'!A:AI,35,0)</f>
        <v/>
      </c>
      <c r="AE387" s="22" t="str">
        <f>VLOOKUP(D387,'2-班级信息'!A:AL,12,0)</f>
        <v/>
      </c>
      <c r="AF387" s="22" t="str">
        <f t="shared" si="79"/>
        <v>幼儿班</v>
      </c>
      <c r="AG387" s="22" t="str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幼儿班</v>
      </c>
    </row>
    <row r="388" spans="1:33">
      <c r="A388" s="214" t="s">
        <v>1721</v>
      </c>
      <c r="B388" s="214" t="s">
        <v>4068</v>
      </c>
      <c r="C388" s="214" t="s">
        <v>1721</v>
      </c>
      <c r="D388" s="214" t="s">
        <v>1703</v>
      </c>
      <c r="E388" s="214" t="s">
        <v>11</v>
      </c>
      <c r="F388" s="214" t="s">
        <v>11</v>
      </c>
      <c r="G388" s="214" t="s">
        <v>3397</v>
      </c>
      <c r="H388" s="214" t="s">
        <v>3398</v>
      </c>
      <c r="I388" s="214" t="s">
        <v>1687</v>
      </c>
      <c r="J388" s="214" t="s">
        <v>3396</v>
      </c>
      <c r="K388" s="214">
        <v>0</v>
      </c>
      <c r="L388" s="214" t="s">
        <v>11</v>
      </c>
      <c r="M388" s="214" t="s">
        <v>11</v>
      </c>
      <c r="N388" s="214" t="s">
        <v>1737</v>
      </c>
      <c r="O388" s="214" t="s">
        <v>11</v>
      </c>
      <c r="P388" s="214" t="s">
        <v>3396</v>
      </c>
      <c r="Q388" s="22" t="str">
        <f t="shared" si="80"/>
        <v>未进班</v>
      </c>
      <c r="R388" s="22" t="str">
        <f>IF(Q388="在读",IF(IFERROR(FIND("一",D388),0)&gt;0,"一对一",VLOOKUP(LEFT(D388,3),班级编码!A:H,8,0)),Q388)</f>
        <v>未进班</v>
      </c>
      <c r="S388" s="22" t="str">
        <f t="shared" si="81"/>
        <v>未进班</v>
      </c>
      <c r="T388" s="22" t="str">
        <f t="shared" si="82"/>
        <v/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1</v>
      </c>
      <c r="AC388" s="22" t="str">
        <f t="shared" si="89"/>
        <v>未进班</v>
      </c>
      <c r="AD388" s="22" t="str">
        <f>VLOOKUP(D388,'2-班级信息'!A:AI,35,0)</f>
        <v/>
      </c>
      <c r="AE388" s="22" t="str">
        <f>VLOOKUP(D388,'2-班级信息'!A:AL,12,0)</f>
        <v/>
      </c>
      <c r="AF388" s="22" t="str">
        <f t="shared" si="79"/>
        <v>幼儿班</v>
      </c>
      <c r="AG388" s="22" t="str">
        <f t="shared" si="90"/>
        <v>幼儿班</v>
      </c>
    </row>
    <row r="389" spans="1:33">
      <c r="A389" s="214" t="s">
        <v>1721</v>
      </c>
      <c r="B389" s="214" t="s">
        <v>452</v>
      </c>
      <c r="C389" s="214" t="s">
        <v>1721</v>
      </c>
      <c r="D389" s="214" t="s">
        <v>4179</v>
      </c>
      <c r="E389" s="214" t="s">
        <v>4150</v>
      </c>
      <c r="F389" s="214" t="s">
        <v>4180</v>
      </c>
      <c r="G389" s="214" t="s">
        <v>2716</v>
      </c>
      <c r="H389" s="214" t="s">
        <v>2717</v>
      </c>
      <c r="I389" s="214" t="s">
        <v>10</v>
      </c>
      <c r="J389" s="214" t="s">
        <v>2718</v>
      </c>
      <c r="K389" s="214">
        <v>0</v>
      </c>
      <c r="L389" s="214" t="s">
        <v>4594</v>
      </c>
      <c r="M389" s="214" t="s">
        <v>11</v>
      </c>
      <c r="N389" s="214" t="s">
        <v>2719</v>
      </c>
      <c r="O389" s="214" t="s">
        <v>11</v>
      </c>
      <c r="P389" s="214" t="s">
        <v>2718</v>
      </c>
      <c r="Q389" s="22" t="str">
        <f t="shared" si="80"/>
        <v>在读</v>
      </c>
      <c r="R389" s="22" t="str">
        <f>IF(Q389="在读",IF(IFERROR(FIND("一",D389),0)&gt;0,"一对一",VLOOKUP(LEFT(D389,3),班级编码!A:H,8,0)),Q389)</f>
        <v>小初部</v>
      </c>
      <c r="S389" s="22" t="str">
        <f t="shared" si="81"/>
        <v>P03F02G1202</v>
      </c>
      <c r="T389" s="22" t="str">
        <f t="shared" si="82"/>
        <v>王玲</v>
      </c>
      <c r="U389" s="22" t="str">
        <f t="shared" si="83"/>
        <v>赖情佳</v>
      </c>
      <c r="V389" s="22" t="str">
        <f t="shared" si="84"/>
        <v xml:space="preserve">STA MARIA </v>
      </c>
      <c r="W389" s="22" t="str">
        <f t="shared" si="85"/>
        <v>赖情佳</v>
      </c>
      <c r="X389" s="22" t="str">
        <f t="shared" si="86"/>
        <v xml:space="preserve">STA MARIA </v>
      </c>
      <c r="Y389" s="22">
        <f t="shared" si="87"/>
        <v>3</v>
      </c>
      <c r="Z389" s="22">
        <f t="shared" si="88"/>
        <v>6</v>
      </c>
      <c r="AA389" s="22" t="str">
        <f t="shared" si="78"/>
        <v/>
      </c>
      <c r="AB389" s="22">
        <f>COUNTIF($G$2:G389,G389)</f>
        <v>1</v>
      </c>
      <c r="AC389" s="22" t="str">
        <f t="shared" si="89"/>
        <v>P03</v>
      </c>
      <c r="AD389" s="22" t="str">
        <f>VLOOKUP(D389,'2-班级信息'!A:AI,35,0)</f>
        <v>周日上午</v>
      </c>
      <c r="AE389" s="22" t="str">
        <f>VLOOKUP(D389,'2-班级信息'!A:AL,12,0)</f>
        <v>3小时</v>
      </c>
      <c r="AF389" s="22" t="str">
        <f t="shared" si="79"/>
        <v>小学班</v>
      </c>
      <c r="AG389" s="22" t="str">
        <f t="shared" si="90"/>
        <v>小学周末白天班</v>
      </c>
    </row>
    <row r="390" spans="1:33">
      <c r="A390" s="214" t="s">
        <v>1721</v>
      </c>
      <c r="B390" s="214" t="s">
        <v>4068</v>
      </c>
      <c r="C390" s="214" t="s">
        <v>1721</v>
      </c>
      <c r="D390" s="214" t="s">
        <v>1703</v>
      </c>
      <c r="E390" s="214" t="s">
        <v>11</v>
      </c>
      <c r="F390" s="214" t="s">
        <v>11</v>
      </c>
      <c r="G390" s="214" t="s">
        <v>3987</v>
      </c>
      <c r="H390" s="214" t="s">
        <v>3988</v>
      </c>
      <c r="I390" s="214" t="s">
        <v>1687</v>
      </c>
      <c r="J390" s="214" t="s">
        <v>3989</v>
      </c>
      <c r="K390" s="214">
        <v>0</v>
      </c>
      <c r="L390" s="214" t="s">
        <v>11</v>
      </c>
      <c r="M390" s="214" t="s">
        <v>11</v>
      </c>
      <c r="N390" s="214" t="s">
        <v>1742</v>
      </c>
      <c r="O390" s="214" t="s">
        <v>3989</v>
      </c>
      <c r="P390" s="214" t="s">
        <v>11</v>
      </c>
      <c r="Q390" s="22" t="str">
        <f t="shared" si="80"/>
        <v>未进班</v>
      </c>
      <c r="R390" s="22" t="str">
        <f>IF(Q390="在读",IF(IFERROR(FIND("一",D390),0)&gt;0,"一对一",VLOOKUP(LEFT(D390,3),班级编码!A:H,8,0)),Q390)</f>
        <v>未进班</v>
      </c>
      <c r="S390" s="22" t="str">
        <f t="shared" si="81"/>
        <v>未进班</v>
      </c>
      <c r="T390" s="22" t="str">
        <f t="shared" si="82"/>
        <v/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1</v>
      </c>
      <c r="AC390" s="22" t="str">
        <f t="shared" si="89"/>
        <v>未进班</v>
      </c>
      <c r="AD390" s="22" t="str">
        <f>VLOOKUP(D390,'2-班级信息'!A:AI,35,0)</f>
        <v/>
      </c>
      <c r="AE390" s="22" t="str">
        <f>VLOOKUP(D390,'2-班级信息'!A:AL,12,0)</f>
        <v/>
      </c>
      <c r="AF390" s="22" t="str">
        <f t="shared" si="79"/>
        <v>幼儿班</v>
      </c>
      <c r="AG390" s="22" t="str">
        <f t="shared" si="90"/>
        <v>幼儿班</v>
      </c>
    </row>
    <row r="391" spans="1:33">
      <c r="A391" s="214" t="s">
        <v>1721</v>
      </c>
      <c r="B391" s="214" t="s">
        <v>459</v>
      </c>
      <c r="C391" s="214" t="s">
        <v>1721</v>
      </c>
      <c r="D391" s="214" t="s">
        <v>4194</v>
      </c>
      <c r="E391" s="214" t="s">
        <v>4196</v>
      </c>
      <c r="F391" s="214" t="s">
        <v>4195</v>
      </c>
      <c r="G391" s="214" t="s">
        <v>1739</v>
      </c>
      <c r="H391" s="214" t="s">
        <v>1740</v>
      </c>
      <c r="I391" s="214" t="s">
        <v>1687</v>
      </c>
      <c r="J391" s="214" t="s">
        <v>1741</v>
      </c>
      <c r="K391" s="214">
        <v>0</v>
      </c>
      <c r="L391" s="214" t="s">
        <v>4595</v>
      </c>
      <c r="M391" s="214" t="s">
        <v>11</v>
      </c>
      <c r="N391" s="214" t="s">
        <v>1742</v>
      </c>
      <c r="O391" s="214" t="s">
        <v>11</v>
      </c>
      <c r="P391" s="214" t="s">
        <v>1741</v>
      </c>
      <c r="Q391" s="22" t="str">
        <f t="shared" si="80"/>
        <v>在读</v>
      </c>
      <c r="R391" s="22" t="str">
        <f>IF(Q391="在读",IF(IFERROR(FIND("一",D391),0)&gt;0,"一对一",VLOOKUP(LEFT(D391,3),班级编码!A:H,8,0)),Q391)</f>
        <v>幼儿部</v>
      </c>
      <c r="S391" s="22" t="str">
        <f t="shared" si="81"/>
        <v>K01000GXZ46</v>
      </c>
      <c r="T391" s="22" t="str">
        <f t="shared" si="82"/>
        <v>覃爱怡</v>
      </c>
      <c r="U391" s="22" t="str">
        <f t="shared" si="83"/>
        <v/>
      </c>
      <c r="V391" s="22" t="str">
        <f t="shared" si="84"/>
        <v>Marry</v>
      </c>
      <c r="W391" s="22" t="str">
        <f t="shared" si="85"/>
        <v>Marry</v>
      </c>
      <c r="X391" s="22" t="str">
        <f t="shared" si="86"/>
        <v/>
      </c>
      <c r="Y391" s="22">
        <f t="shared" si="87"/>
        <v>5</v>
      </c>
      <c r="Z391" s="22">
        <f t="shared" si="88"/>
        <v>5</v>
      </c>
      <c r="AA391" s="22" t="str">
        <f t="shared" si="78"/>
        <v/>
      </c>
      <c r="AB391" s="22">
        <f>COUNTIF($G$2:G391,G391)</f>
        <v>1</v>
      </c>
      <c r="AC391" s="22" t="str">
        <f t="shared" si="89"/>
        <v>K01</v>
      </c>
      <c r="AD391" s="22" t="str">
        <f>VLOOKUP(D391,'2-班级信息'!A:AI,35,0)</f>
        <v>周四晚上</v>
      </c>
      <c r="AE391" s="22" t="str">
        <f>VLOOKUP(D391,'2-班级信息'!A:AL,12,0)</f>
        <v>1.5小时</v>
      </c>
      <c r="AF391" s="22" t="str">
        <f t="shared" si="79"/>
        <v>幼儿班</v>
      </c>
      <c r="AG391" s="22" t="str">
        <f t="shared" si="90"/>
        <v>幼儿班</v>
      </c>
    </row>
    <row r="392" spans="1:33">
      <c r="A392" s="214" t="s">
        <v>1721</v>
      </c>
      <c r="B392" s="214" t="s">
        <v>4068</v>
      </c>
      <c r="C392" s="214" t="s">
        <v>1721</v>
      </c>
      <c r="D392" s="214" t="s">
        <v>1703</v>
      </c>
      <c r="E392" s="214" t="s">
        <v>11</v>
      </c>
      <c r="F392" s="214" t="s">
        <v>11</v>
      </c>
      <c r="G392" s="214" t="s">
        <v>2018</v>
      </c>
      <c r="H392" s="214" t="s">
        <v>2019</v>
      </c>
      <c r="I392" s="214" t="s">
        <v>16</v>
      </c>
      <c r="J392" s="214" t="s">
        <v>2020</v>
      </c>
      <c r="K392" s="214">
        <v>0</v>
      </c>
      <c r="L392" s="214" t="s">
        <v>11</v>
      </c>
      <c r="M392" s="214" t="s">
        <v>11</v>
      </c>
      <c r="N392" s="214" t="s">
        <v>2021</v>
      </c>
      <c r="O392" s="214" t="s">
        <v>11</v>
      </c>
      <c r="P392" s="214" t="s">
        <v>2020</v>
      </c>
      <c r="Q392" s="22" t="str">
        <f t="shared" si="80"/>
        <v>未进班</v>
      </c>
      <c r="R392" s="22" t="str">
        <f>IF(Q392="在读",IF(IFERROR(FIND("一",D392),0)&gt;0,"一对一",VLOOKUP(LEFT(D392,3),班级编码!A:H,8,0)),Q392)</f>
        <v>未进班</v>
      </c>
      <c r="S392" s="22" t="str">
        <f t="shared" si="81"/>
        <v>未进班</v>
      </c>
      <c r="T392" s="22" t="str">
        <f t="shared" si="82"/>
        <v/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1</v>
      </c>
      <c r="AC392" s="22" t="str">
        <f t="shared" si="89"/>
        <v>未进班</v>
      </c>
      <c r="AD392" s="22" t="str">
        <f>VLOOKUP(D392,'2-班级信息'!A:AI,35,0)</f>
        <v/>
      </c>
      <c r="AE392" s="22" t="str">
        <f>VLOOKUP(D392,'2-班级信息'!A:AL,12,0)</f>
        <v/>
      </c>
      <c r="AF392" s="22" t="str">
        <f t="shared" si="79"/>
        <v>小学班</v>
      </c>
      <c r="AG392" s="22" t="str">
        <f t="shared" si="90"/>
        <v>小学平时班</v>
      </c>
    </row>
    <row r="393" spans="1:33">
      <c r="A393" s="214" t="s">
        <v>1721</v>
      </c>
      <c r="B393" s="214" t="s">
        <v>4068</v>
      </c>
      <c r="C393" s="214" t="s">
        <v>1721</v>
      </c>
      <c r="D393" s="214" t="s">
        <v>1703</v>
      </c>
      <c r="E393" s="214" t="s">
        <v>11</v>
      </c>
      <c r="F393" s="214" t="s">
        <v>11</v>
      </c>
      <c r="G393" s="214" t="s">
        <v>3443</v>
      </c>
      <c r="H393" s="214" t="s">
        <v>3444</v>
      </c>
      <c r="I393" s="214" t="s">
        <v>16</v>
      </c>
      <c r="J393" s="214" t="s">
        <v>3445</v>
      </c>
      <c r="K393" s="214">
        <v>0</v>
      </c>
      <c r="L393" s="214" t="s">
        <v>11</v>
      </c>
      <c r="M393" s="214" t="s">
        <v>11</v>
      </c>
      <c r="N393" s="214" t="s">
        <v>1726</v>
      </c>
      <c r="O393" s="214" t="s">
        <v>11</v>
      </c>
      <c r="P393" s="214" t="s">
        <v>3446</v>
      </c>
      <c r="Q393" s="22" t="str">
        <f t="shared" si="80"/>
        <v>未进班</v>
      </c>
      <c r="R393" s="22" t="str">
        <f>IF(Q393="在读",IF(IFERROR(FIND("一",D393),0)&gt;0,"一对一",VLOOKUP(LEFT(D393,3),班级编码!A:H,8,0)),Q393)</f>
        <v>未进班</v>
      </c>
      <c r="S393" s="22" t="str">
        <f t="shared" si="81"/>
        <v>未进班</v>
      </c>
      <c r="T393" s="22" t="str">
        <f t="shared" si="82"/>
        <v/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1</v>
      </c>
      <c r="AC393" s="22" t="str">
        <f t="shared" si="89"/>
        <v>未进班</v>
      </c>
      <c r="AD393" s="22" t="str">
        <f>VLOOKUP(D393,'2-班级信息'!A:AI,35,0)</f>
        <v/>
      </c>
      <c r="AE393" s="22" t="str">
        <f>VLOOKUP(D393,'2-班级信息'!A:AL,12,0)</f>
        <v/>
      </c>
      <c r="AF393" s="22" t="str">
        <f t="shared" si="79"/>
        <v>小学班</v>
      </c>
      <c r="AG393" s="22" t="str">
        <f t="shared" si="90"/>
        <v>小学平时班</v>
      </c>
    </row>
    <row r="394" spans="1:33">
      <c r="A394" s="214" t="s">
        <v>1721</v>
      </c>
      <c r="B394" s="214" t="s">
        <v>4068</v>
      </c>
      <c r="C394" s="214" t="s">
        <v>1721</v>
      </c>
      <c r="D394" s="214" t="s">
        <v>1703</v>
      </c>
      <c r="E394" s="214" t="s">
        <v>11</v>
      </c>
      <c r="F394" s="214" t="s">
        <v>11</v>
      </c>
      <c r="G394" s="214" t="s">
        <v>2464</v>
      </c>
      <c r="H394" s="214" t="s">
        <v>2465</v>
      </c>
      <c r="I394" s="214" t="s">
        <v>14</v>
      </c>
      <c r="J394" s="214" t="s">
        <v>2466</v>
      </c>
      <c r="K394" s="214">
        <v>0</v>
      </c>
      <c r="L394" s="214" t="s">
        <v>11</v>
      </c>
      <c r="M394" s="214" t="s">
        <v>11</v>
      </c>
      <c r="N394" s="214" t="s">
        <v>1722</v>
      </c>
      <c r="O394" s="214" t="s">
        <v>11</v>
      </c>
      <c r="P394" s="214" t="s">
        <v>2466</v>
      </c>
      <c r="Q394" s="22" t="str">
        <f t="shared" si="80"/>
        <v>未进班</v>
      </c>
      <c r="R394" s="22" t="str">
        <f>IF(Q394="在读",IF(IFERROR(FIND("一",D394),0)&gt;0,"一对一",VLOOKUP(LEFT(D394,3),班级编码!A:H,8,0)),Q394)</f>
        <v>未进班</v>
      </c>
      <c r="S394" s="22" t="str">
        <f t="shared" si="81"/>
        <v>未进班</v>
      </c>
      <c r="T394" s="22" t="str">
        <f t="shared" si="82"/>
        <v/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1</v>
      </c>
      <c r="AC394" s="22" t="str">
        <f t="shared" si="89"/>
        <v>未进班</v>
      </c>
      <c r="AD394" s="22" t="str">
        <f>VLOOKUP(D394,'2-班级信息'!A:AI,35,0)</f>
        <v/>
      </c>
      <c r="AE394" s="22" t="str">
        <f>VLOOKUP(D394,'2-班级信息'!A:AL,12,0)</f>
        <v/>
      </c>
      <c r="AF394" s="22" t="str">
        <f t="shared" si="79"/>
        <v>小学班</v>
      </c>
      <c r="AG394" s="22" t="str">
        <f t="shared" si="90"/>
        <v>小学平时班</v>
      </c>
    </row>
    <row r="395" spans="1:33">
      <c r="A395" s="214" t="s">
        <v>1721</v>
      </c>
      <c r="B395" s="214" t="s">
        <v>452</v>
      </c>
      <c r="C395" s="214" t="s">
        <v>1721</v>
      </c>
      <c r="D395" s="214" t="s">
        <v>4190</v>
      </c>
      <c r="E395" s="214" t="s">
        <v>4155</v>
      </c>
      <c r="F395" s="214" t="s">
        <v>4135</v>
      </c>
      <c r="G395" s="214" t="s">
        <v>3190</v>
      </c>
      <c r="H395" s="214" t="s">
        <v>3191</v>
      </c>
      <c r="I395" s="214" t="s">
        <v>10</v>
      </c>
      <c r="J395" s="214" t="s">
        <v>3192</v>
      </c>
      <c r="K395" s="214">
        <v>0</v>
      </c>
      <c r="L395" s="214" t="s">
        <v>4596</v>
      </c>
      <c r="M395" s="214" t="s">
        <v>11</v>
      </c>
      <c r="N395" s="214" t="s">
        <v>3046</v>
      </c>
      <c r="O395" s="214" t="s">
        <v>11</v>
      </c>
      <c r="P395" s="214" t="s">
        <v>3192</v>
      </c>
      <c r="Q395" s="22" t="str">
        <f t="shared" si="80"/>
        <v>在读</v>
      </c>
      <c r="R395" s="22" t="str">
        <f>IF(Q395="在读",IF(IFERROR(FIND("一",D395),0)&gt;0,"一对一",VLOOKUP(LEFT(D395,3),班级编码!A:H,8,0)),Q395)</f>
        <v>小初部</v>
      </c>
      <c r="S395" s="22" t="str">
        <f t="shared" si="81"/>
        <v>P02K34G1238</v>
      </c>
      <c r="T395" s="22" t="str">
        <f t="shared" si="82"/>
        <v>赖情佳</v>
      </c>
      <c r="U395" s="22" t="str">
        <f t="shared" si="83"/>
        <v>覃爱怡</v>
      </c>
      <c r="V395" s="22" t="str">
        <f t="shared" si="84"/>
        <v xml:space="preserve">STA MARIA </v>
      </c>
      <c r="W395" s="22" t="str">
        <f t="shared" si="85"/>
        <v>覃爱怡</v>
      </c>
      <c r="X395" s="22" t="str">
        <f t="shared" si="86"/>
        <v xml:space="preserve">STA MARIA </v>
      </c>
      <c r="Y395" s="22">
        <f t="shared" si="87"/>
        <v>3</v>
      </c>
      <c r="Z395" s="22">
        <f t="shared" si="88"/>
        <v>6</v>
      </c>
      <c r="AA395" s="22" t="str">
        <f t="shared" si="78"/>
        <v/>
      </c>
      <c r="AB395" s="22">
        <f>COUNTIF($G$2:G395,G395)</f>
        <v>1</v>
      </c>
      <c r="AC395" s="22" t="str">
        <f t="shared" si="89"/>
        <v>P02</v>
      </c>
      <c r="AD395" s="22" t="str">
        <f>VLOOKUP(D395,'2-班级信息'!A:AI,35,0)</f>
        <v>周日下午</v>
      </c>
      <c r="AE395" s="22" t="str">
        <f>VLOOKUP(D395,'2-班级信息'!A:AL,12,0)</f>
        <v>3小时</v>
      </c>
      <c r="AF395" s="22" t="str">
        <f t="shared" si="79"/>
        <v>小学班</v>
      </c>
      <c r="AG395" s="22" t="str">
        <f t="shared" si="90"/>
        <v>小学周末白天班</v>
      </c>
    </row>
    <row r="396" spans="1:33">
      <c r="A396" s="214" t="s">
        <v>1721</v>
      </c>
      <c r="B396" s="214" t="s">
        <v>4068</v>
      </c>
      <c r="C396" s="214" t="s">
        <v>1721</v>
      </c>
      <c r="D396" s="214" t="s">
        <v>1703</v>
      </c>
      <c r="E396" s="214" t="s">
        <v>11</v>
      </c>
      <c r="F396" s="214" t="s">
        <v>11</v>
      </c>
      <c r="G396" s="214" t="s">
        <v>2817</v>
      </c>
      <c r="H396" s="214" t="s">
        <v>1214</v>
      </c>
      <c r="I396" s="214" t="s">
        <v>1669</v>
      </c>
      <c r="J396" s="214" t="s">
        <v>2818</v>
      </c>
      <c r="K396" s="214">
        <v>0</v>
      </c>
      <c r="L396" s="214" t="s">
        <v>11</v>
      </c>
      <c r="M396" s="214" t="s">
        <v>11</v>
      </c>
      <c r="N396" s="214" t="s">
        <v>2819</v>
      </c>
      <c r="O396" s="214" t="s">
        <v>11</v>
      </c>
      <c r="P396" s="214" t="s">
        <v>11</v>
      </c>
      <c r="Q396" s="22" t="str">
        <f t="shared" si="80"/>
        <v>未进班</v>
      </c>
      <c r="R396" s="22" t="str">
        <f>IF(Q396="在读",IF(IFERROR(FIND("一",D396),0)&gt;0,"一对一",VLOOKUP(LEFT(D396,3),班级编码!A:H,8,0)),Q396)</f>
        <v>未进班</v>
      </c>
      <c r="S396" s="22" t="str">
        <f t="shared" si="81"/>
        <v>未进班</v>
      </c>
      <c r="T396" s="22" t="str">
        <f t="shared" si="82"/>
        <v/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1</v>
      </c>
      <c r="AC396" s="22" t="str">
        <f t="shared" si="89"/>
        <v>未进班</v>
      </c>
      <c r="AD396" s="22" t="str">
        <f>VLOOKUP(D396,'2-班级信息'!A:AI,35,0)</f>
        <v/>
      </c>
      <c r="AE396" s="22" t="str">
        <f>VLOOKUP(D396,'2-班级信息'!A:AL,12,0)</f>
        <v/>
      </c>
      <c r="AF396" s="22" t="str">
        <f t="shared" si="79"/>
        <v>幼儿班</v>
      </c>
      <c r="AG396" s="22" t="str">
        <f t="shared" si="90"/>
        <v>幼儿班</v>
      </c>
    </row>
    <row r="397" spans="1:33">
      <c r="A397" s="214" t="s">
        <v>1721</v>
      </c>
      <c r="B397" s="214" t="s">
        <v>4068</v>
      </c>
      <c r="C397" s="214" t="s">
        <v>1721</v>
      </c>
      <c r="D397" s="214" t="s">
        <v>1703</v>
      </c>
      <c r="E397" s="214" t="s">
        <v>11</v>
      </c>
      <c r="F397" s="214" t="s">
        <v>11</v>
      </c>
      <c r="G397" s="214" t="s">
        <v>2325</v>
      </c>
      <c r="H397" s="214" t="s">
        <v>2326</v>
      </c>
      <c r="I397" s="214" t="s">
        <v>13</v>
      </c>
      <c r="J397" s="214" t="s">
        <v>2327</v>
      </c>
      <c r="K397" s="214">
        <v>0</v>
      </c>
      <c r="L397" s="214" t="s">
        <v>11</v>
      </c>
      <c r="M397" s="214" t="s">
        <v>11</v>
      </c>
      <c r="N397" s="214" t="s">
        <v>2043</v>
      </c>
      <c r="O397" s="214" t="s">
        <v>11</v>
      </c>
      <c r="P397" s="214" t="s">
        <v>11</v>
      </c>
      <c r="Q397" s="22" t="str">
        <f t="shared" si="80"/>
        <v>未进班</v>
      </c>
      <c r="R397" s="22" t="str">
        <f>IF(Q397="在读",IF(IFERROR(FIND("一",D397),0)&gt;0,"一对一",VLOOKUP(LEFT(D397,3),班级编码!A:H,8,0)),Q397)</f>
        <v>未进班</v>
      </c>
      <c r="S397" s="22" t="str">
        <f t="shared" si="81"/>
        <v>未进班</v>
      </c>
      <c r="T397" s="22" t="str">
        <f t="shared" si="82"/>
        <v/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1</v>
      </c>
      <c r="AC397" s="22" t="str">
        <f t="shared" si="89"/>
        <v>未进班</v>
      </c>
      <c r="AD397" s="22" t="str">
        <f>VLOOKUP(D397,'2-班级信息'!A:AI,35,0)</f>
        <v/>
      </c>
      <c r="AE397" s="22" t="str">
        <f>VLOOKUP(D397,'2-班级信息'!A:AL,12,0)</f>
        <v/>
      </c>
      <c r="AF397" s="22" t="str">
        <f t="shared" si="79"/>
        <v>小学班</v>
      </c>
      <c r="AG397" s="22" t="str">
        <f t="shared" si="90"/>
        <v>小学平时班</v>
      </c>
    </row>
    <row r="398" spans="1:33">
      <c r="A398" s="214" t="s">
        <v>1721</v>
      </c>
      <c r="B398" s="214" t="s">
        <v>459</v>
      </c>
      <c r="C398" s="214" t="s">
        <v>1721</v>
      </c>
      <c r="D398" s="214" t="s">
        <v>4194</v>
      </c>
      <c r="E398" s="214" t="s">
        <v>4196</v>
      </c>
      <c r="F398" s="214" t="s">
        <v>4195</v>
      </c>
      <c r="G398" s="214" t="s">
        <v>2850</v>
      </c>
      <c r="H398" s="214" t="s">
        <v>1222</v>
      </c>
      <c r="I398" s="214" t="s">
        <v>1687</v>
      </c>
      <c r="J398" s="214" t="s">
        <v>2851</v>
      </c>
      <c r="K398" s="214">
        <v>0</v>
      </c>
      <c r="L398" s="214" t="s">
        <v>4597</v>
      </c>
      <c r="M398" s="214" t="s">
        <v>11</v>
      </c>
      <c r="N398" s="214" t="s">
        <v>2819</v>
      </c>
      <c r="O398" s="214" t="s">
        <v>11</v>
      </c>
      <c r="P398" s="214" t="s">
        <v>11</v>
      </c>
      <c r="Q398" s="22" t="str">
        <f t="shared" si="80"/>
        <v>在读</v>
      </c>
      <c r="R398" s="22" t="str">
        <f>IF(Q398="在读",IF(IFERROR(FIND("一",D398),0)&gt;0,"一对一",VLOOKUP(LEFT(D398,3),班级编码!A:H,8,0)),Q398)</f>
        <v>幼儿部</v>
      </c>
      <c r="S398" s="22" t="str">
        <f t="shared" si="81"/>
        <v>K01000GXZ46</v>
      </c>
      <c r="T398" s="22" t="str">
        <f t="shared" si="82"/>
        <v>覃爱怡</v>
      </c>
      <c r="U398" s="22" t="str">
        <f t="shared" si="83"/>
        <v/>
      </c>
      <c r="V398" s="22" t="str">
        <f t="shared" si="84"/>
        <v>Marry</v>
      </c>
      <c r="W398" s="22" t="str">
        <f t="shared" si="85"/>
        <v>Marry</v>
      </c>
      <c r="X398" s="22" t="str">
        <f t="shared" si="86"/>
        <v/>
      </c>
      <c r="Y398" s="22">
        <f t="shared" si="87"/>
        <v>5</v>
      </c>
      <c r="Z398" s="22">
        <f t="shared" si="88"/>
        <v>5</v>
      </c>
      <c r="AA398" s="22" t="str">
        <f t="shared" si="78"/>
        <v/>
      </c>
      <c r="AB398" s="22">
        <f>COUNTIF($G$2:G398,G398)</f>
        <v>1</v>
      </c>
      <c r="AC398" s="22" t="str">
        <f t="shared" si="89"/>
        <v>K01</v>
      </c>
      <c r="AD398" s="22" t="str">
        <f>VLOOKUP(D398,'2-班级信息'!A:AI,35,0)</f>
        <v>周四晚上</v>
      </c>
      <c r="AE398" s="22" t="str">
        <f>VLOOKUP(D398,'2-班级信息'!A:AL,12,0)</f>
        <v>1.5小时</v>
      </c>
      <c r="AF398" s="22" t="str">
        <f t="shared" si="79"/>
        <v>幼儿班</v>
      </c>
      <c r="AG398" s="22" t="str">
        <f t="shared" si="90"/>
        <v>幼儿班</v>
      </c>
    </row>
    <row r="399" spans="1:33">
      <c r="A399" s="214" t="s">
        <v>1721</v>
      </c>
      <c r="B399" s="214" t="s">
        <v>4068</v>
      </c>
      <c r="C399" s="214" t="s">
        <v>1721</v>
      </c>
      <c r="D399" s="214" t="s">
        <v>1703</v>
      </c>
      <c r="E399" s="214" t="s">
        <v>11</v>
      </c>
      <c r="F399" s="214" t="s">
        <v>11</v>
      </c>
      <c r="G399" s="214" t="s">
        <v>3713</v>
      </c>
      <c r="H399" s="214" t="s">
        <v>3714</v>
      </c>
      <c r="I399" s="214" t="s">
        <v>1687</v>
      </c>
      <c r="J399" s="214" t="s">
        <v>3716</v>
      </c>
      <c r="K399" s="214">
        <v>0</v>
      </c>
      <c r="L399" s="214" t="s">
        <v>11</v>
      </c>
      <c r="M399" s="214" t="s">
        <v>11</v>
      </c>
      <c r="N399" s="214" t="s">
        <v>2477</v>
      </c>
      <c r="O399" s="214" t="s">
        <v>11</v>
      </c>
      <c r="P399" s="214" t="s">
        <v>3716</v>
      </c>
      <c r="Q399" s="22" t="str">
        <f t="shared" si="80"/>
        <v>未进班</v>
      </c>
      <c r="R399" s="22" t="str">
        <f>IF(Q399="在读",IF(IFERROR(FIND("一",D399),0)&gt;0,"一对一",VLOOKUP(LEFT(D399,3),班级编码!A:H,8,0)),Q399)</f>
        <v>未进班</v>
      </c>
      <c r="S399" s="22" t="str">
        <f t="shared" si="81"/>
        <v>未进班</v>
      </c>
      <c r="T399" s="22" t="str">
        <f t="shared" si="82"/>
        <v/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1</v>
      </c>
      <c r="AC399" s="22" t="str">
        <f t="shared" si="89"/>
        <v>未进班</v>
      </c>
      <c r="AD399" s="22" t="str">
        <f>VLOOKUP(D399,'2-班级信息'!A:AI,35,0)</f>
        <v/>
      </c>
      <c r="AE399" s="22" t="str">
        <f>VLOOKUP(D399,'2-班级信息'!A:AL,12,0)</f>
        <v/>
      </c>
      <c r="AF399" s="22" t="str">
        <f t="shared" si="79"/>
        <v>幼儿班</v>
      </c>
      <c r="AG399" s="22" t="str">
        <f t="shared" si="90"/>
        <v>幼儿班</v>
      </c>
    </row>
    <row r="400" spans="1:33">
      <c r="A400" s="214" t="s">
        <v>1721</v>
      </c>
      <c r="B400" s="214" t="s">
        <v>4068</v>
      </c>
      <c r="C400" s="214" t="s">
        <v>1721</v>
      </c>
      <c r="D400" s="214" t="s">
        <v>1703</v>
      </c>
      <c r="E400" s="214" t="s">
        <v>11</v>
      </c>
      <c r="F400" s="214" t="s">
        <v>11</v>
      </c>
      <c r="G400" s="214" t="s">
        <v>3074</v>
      </c>
      <c r="H400" s="214" t="s">
        <v>3075</v>
      </c>
      <c r="I400" s="214" t="s">
        <v>1669</v>
      </c>
      <c r="J400" s="214" t="s">
        <v>3076</v>
      </c>
      <c r="K400" s="214">
        <v>0</v>
      </c>
      <c r="L400" s="214" t="s">
        <v>11</v>
      </c>
      <c r="M400" s="214" t="s">
        <v>11</v>
      </c>
      <c r="N400" s="214" t="s">
        <v>2348</v>
      </c>
      <c r="O400" s="214" t="s">
        <v>11</v>
      </c>
      <c r="P400" s="214" t="s">
        <v>3076</v>
      </c>
      <c r="Q400" s="22" t="str">
        <f t="shared" si="80"/>
        <v>未进班</v>
      </c>
      <c r="R400" s="22" t="str">
        <f>IF(Q400="在读",IF(IFERROR(FIND("一",D400),0)&gt;0,"一对一",VLOOKUP(LEFT(D400,3),班级编码!A:H,8,0)),Q400)</f>
        <v>未进班</v>
      </c>
      <c r="S400" s="22" t="str">
        <f t="shared" si="81"/>
        <v>未进班</v>
      </c>
      <c r="T400" s="22" t="str">
        <f t="shared" si="82"/>
        <v/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1</v>
      </c>
      <c r="AC400" s="22" t="str">
        <f t="shared" si="89"/>
        <v>未进班</v>
      </c>
      <c r="AD400" s="22" t="str">
        <f>VLOOKUP(D400,'2-班级信息'!A:AI,35,0)</f>
        <v/>
      </c>
      <c r="AE400" s="22" t="str">
        <f>VLOOKUP(D400,'2-班级信息'!A:AL,12,0)</f>
        <v/>
      </c>
      <c r="AF400" s="22" t="str">
        <f t="shared" si="79"/>
        <v>幼儿班</v>
      </c>
      <c r="AG400" s="22" t="str">
        <f t="shared" si="90"/>
        <v>幼儿班</v>
      </c>
    </row>
    <row r="401" spans="1:33">
      <c r="A401" s="214" t="s">
        <v>1721</v>
      </c>
      <c r="B401" s="214" t="s">
        <v>4068</v>
      </c>
      <c r="C401" s="214" t="s">
        <v>1721</v>
      </c>
      <c r="D401" s="214" t="s">
        <v>1703</v>
      </c>
      <c r="E401" s="214" t="s">
        <v>11</v>
      </c>
      <c r="F401" s="214" t="s">
        <v>11</v>
      </c>
      <c r="G401" s="214" t="s">
        <v>3743</v>
      </c>
      <c r="H401" s="214" t="s">
        <v>3744</v>
      </c>
      <c r="I401" s="214" t="s">
        <v>10</v>
      </c>
      <c r="J401" s="214" t="s">
        <v>3745</v>
      </c>
      <c r="K401" s="214">
        <v>0</v>
      </c>
      <c r="L401" s="214" t="s">
        <v>11</v>
      </c>
      <c r="M401" s="214" t="s">
        <v>11</v>
      </c>
      <c r="N401" s="214" t="s">
        <v>1726</v>
      </c>
      <c r="O401" s="214" t="s">
        <v>3746</v>
      </c>
      <c r="P401" s="214" t="s">
        <v>3745</v>
      </c>
      <c r="Q401" s="22" t="str">
        <f t="shared" si="80"/>
        <v>未进班</v>
      </c>
      <c r="R401" s="22" t="str">
        <f>IF(Q401="在读",IF(IFERROR(FIND("一",D401),0)&gt;0,"一对一",VLOOKUP(LEFT(D401,3),班级编码!A:H,8,0)),Q401)</f>
        <v>未进班</v>
      </c>
      <c r="S401" s="22" t="str">
        <f t="shared" si="81"/>
        <v>未进班</v>
      </c>
      <c r="T401" s="22" t="str">
        <f t="shared" si="82"/>
        <v/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1</v>
      </c>
      <c r="AC401" s="22" t="str">
        <f t="shared" si="89"/>
        <v>未进班</v>
      </c>
      <c r="AD401" s="22" t="str">
        <f>VLOOKUP(D401,'2-班级信息'!A:AI,35,0)</f>
        <v/>
      </c>
      <c r="AE401" s="22" t="str">
        <f>VLOOKUP(D401,'2-班级信息'!A:AL,12,0)</f>
        <v/>
      </c>
      <c r="AF401" s="22" t="str">
        <f t="shared" si="79"/>
        <v>小学班</v>
      </c>
      <c r="AG401" s="22" t="str">
        <f t="shared" si="90"/>
        <v>小学平时班</v>
      </c>
    </row>
    <row r="402" spans="1:33">
      <c r="A402" s="214" t="s">
        <v>1721</v>
      </c>
      <c r="B402" s="214" t="s">
        <v>452</v>
      </c>
      <c r="C402" s="214" t="s">
        <v>1721</v>
      </c>
      <c r="D402" s="214" t="s">
        <v>5344</v>
      </c>
      <c r="E402" s="214" t="s">
        <v>4150</v>
      </c>
      <c r="F402" s="214" t="s">
        <v>5345</v>
      </c>
      <c r="G402" s="214" t="s">
        <v>4030</v>
      </c>
      <c r="H402" s="214" t="s">
        <v>4031</v>
      </c>
      <c r="I402" s="214" t="s">
        <v>14</v>
      </c>
      <c r="J402" s="214" t="s">
        <v>4033</v>
      </c>
      <c r="K402" s="214">
        <v>0</v>
      </c>
      <c r="L402" s="214" t="s">
        <v>4598</v>
      </c>
      <c r="M402" s="214" t="s">
        <v>11</v>
      </c>
      <c r="N402" s="214" t="s">
        <v>1726</v>
      </c>
      <c r="O402" s="214" t="s">
        <v>11</v>
      </c>
      <c r="P402" s="214" t="s">
        <v>4033</v>
      </c>
      <c r="Q402" s="22" t="str">
        <f t="shared" si="80"/>
        <v>在读</v>
      </c>
      <c r="R402" s="22" t="str">
        <f>IF(Q402="在读",IF(IFERROR(FIND("一",D402),0)&gt;0,"一对一",VLOOKUP(LEFT(D402,3),班级编码!A:H,8,0)),Q402)</f>
        <v>小高部</v>
      </c>
      <c r="S402" s="22" t="str">
        <f t="shared" si="81"/>
        <v>P3AF05G2337</v>
      </c>
      <c r="T402" s="22" t="str">
        <f t="shared" si="82"/>
        <v>易青梅</v>
      </c>
      <c r="U402" s="22" t="str">
        <f t="shared" si="83"/>
        <v>萧泽秀</v>
      </c>
      <c r="V402" s="22" t="str">
        <f t="shared" si="84"/>
        <v>Saleh Abdu</v>
      </c>
      <c r="W402" s="22" t="str">
        <f t="shared" si="85"/>
        <v>萧泽秀</v>
      </c>
      <c r="X402" s="22" t="str">
        <f t="shared" si="86"/>
        <v>Saleh Abdu</v>
      </c>
      <c r="Y402" s="22">
        <f t="shared" si="87"/>
        <v>3</v>
      </c>
      <c r="Z402" s="22">
        <f t="shared" si="88"/>
        <v>6</v>
      </c>
      <c r="AA402" s="22" t="str">
        <f t="shared" si="78"/>
        <v/>
      </c>
      <c r="AB402" s="22">
        <f>COUNTIF($G$2:G402,G402)</f>
        <v>1</v>
      </c>
      <c r="AC402" s="22" t="str">
        <f t="shared" si="89"/>
        <v>P3A</v>
      </c>
      <c r="AD402" s="22" t="str">
        <f>VLOOKUP(D402,'2-班级信息'!A:AI,35,0)</f>
        <v>周日上午</v>
      </c>
      <c r="AE402" s="22" t="str">
        <f>VLOOKUP(D402,'2-班级信息'!A:AL,12,0)</f>
        <v>3小时</v>
      </c>
      <c r="AF402" s="22" t="str">
        <f t="shared" si="79"/>
        <v>小学班</v>
      </c>
      <c r="AG402" s="22" t="str">
        <f t="shared" si="90"/>
        <v>小学周末白天班</v>
      </c>
    </row>
    <row r="403" spans="1:33">
      <c r="A403" s="214" t="s">
        <v>1721</v>
      </c>
      <c r="B403" s="214" t="s">
        <v>459</v>
      </c>
      <c r="C403" s="214" t="s">
        <v>1721</v>
      </c>
      <c r="D403" s="214" t="s">
        <v>4202</v>
      </c>
      <c r="E403" s="214" t="s">
        <v>4204</v>
      </c>
      <c r="F403" s="214" t="s">
        <v>4203</v>
      </c>
      <c r="G403" s="214" t="s">
        <v>2513</v>
      </c>
      <c r="H403" s="214" t="s">
        <v>2514</v>
      </c>
      <c r="I403" s="214" t="s">
        <v>1687</v>
      </c>
      <c r="J403" s="214" t="s">
        <v>2516</v>
      </c>
      <c r="K403" s="214">
        <v>0</v>
      </c>
      <c r="L403" s="214" t="s">
        <v>4599</v>
      </c>
      <c r="M403" s="214" t="s">
        <v>11</v>
      </c>
      <c r="N403" s="214" t="s">
        <v>1742</v>
      </c>
      <c r="O403" s="214" t="s">
        <v>11</v>
      </c>
      <c r="P403" s="214" t="s">
        <v>2516</v>
      </c>
      <c r="Q403" s="22" t="str">
        <f t="shared" si="80"/>
        <v>在读</v>
      </c>
      <c r="R403" s="22" t="str">
        <f>IF(Q403="在读",IF(IFERROR(FIND("一",D403),0)&gt;0,"一对一",VLOOKUP(LEFT(D403,3),班级编码!A:H,8,0)),Q403)</f>
        <v>幼儿部</v>
      </c>
      <c r="S403" s="22" t="str">
        <f t="shared" si="81"/>
        <v>K03000GXZ49</v>
      </c>
      <c r="T403" s="22" t="str">
        <f t="shared" si="82"/>
        <v>易青梅</v>
      </c>
      <c r="U403" s="22" t="str">
        <f t="shared" si="83"/>
        <v/>
      </c>
      <c r="V403" s="22" t="str">
        <f t="shared" si="84"/>
        <v>STA MARIA ANTONIO II</v>
      </c>
      <c r="W403" s="22" t="str">
        <f t="shared" si="85"/>
        <v>STA MARIA ANTONIO II</v>
      </c>
      <c r="X403" s="22" t="str">
        <f t="shared" si="86"/>
        <v/>
      </c>
      <c r="Y403" s="22">
        <f t="shared" si="87"/>
        <v>20</v>
      </c>
      <c r="Z403" s="22">
        <f t="shared" si="88"/>
        <v>20</v>
      </c>
      <c r="AA403" s="22" t="str">
        <f t="shared" si="78"/>
        <v/>
      </c>
      <c r="AB403" s="22">
        <f>COUNTIF($G$2:G403,G403)</f>
        <v>1</v>
      </c>
      <c r="AC403" s="22" t="str">
        <f t="shared" si="89"/>
        <v>K03</v>
      </c>
      <c r="AD403" s="22" t="str">
        <f>VLOOKUP(D403,'2-班级信息'!A:AI,35,0)</f>
        <v>周五下午</v>
      </c>
      <c r="AE403" s="22" t="str">
        <f>VLOOKUP(D403,'2-班级信息'!A:AL,12,0)</f>
        <v>1.5小时</v>
      </c>
      <c r="AF403" s="22" t="str">
        <f t="shared" si="79"/>
        <v>幼儿班</v>
      </c>
      <c r="AG403" s="22" t="str">
        <f t="shared" si="90"/>
        <v>幼儿班</v>
      </c>
    </row>
    <row r="404" spans="1:33">
      <c r="A404" s="214" t="s">
        <v>1721</v>
      </c>
      <c r="B404" s="214" t="s">
        <v>459</v>
      </c>
      <c r="C404" s="214" t="s">
        <v>1721</v>
      </c>
      <c r="D404" s="214" t="s">
        <v>4202</v>
      </c>
      <c r="E404" s="214" t="s">
        <v>4204</v>
      </c>
      <c r="F404" s="214" t="s">
        <v>4203</v>
      </c>
      <c r="G404" s="214" t="s">
        <v>3722</v>
      </c>
      <c r="H404" s="214" t="s">
        <v>3723</v>
      </c>
      <c r="I404" s="214" t="s">
        <v>1687</v>
      </c>
      <c r="J404" s="214" t="s">
        <v>3724</v>
      </c>
      <c r="K404" s="214">
        <v>0</v>
      </c>
      <c r="L404" s="214" t="s">
        <v>4600</v>
      </c>
      <c r="M404" s="214" t="s">
        <v>11</v>
      </c>
      <c r="N404" s="214" t="s">
        <v>1742</v>
      </c>
      <c r="O404" s="214" t="s">
        <v>11</v>
      </c>
      <c r="P404" s="214" t="s">
        <v>3724</v>
      </c>
      <c r="Q404" s="22" t="str">
        <f t="shared" si="80"/>
        <v>在读</v>
      </c>
      <c r="R404" s="22" t="str">
        <f>IF(Q404="在读",IF(IFERROR(FIND("一",D404),0)&gt;0,"一对一",VLOOKUP(LEFT(D404,3),班级编码!A:H,8,0)),Q404)</f>
        <v>幼儿部</v>
      </c>
      <c r="S404" s="22" t="str">
        <f t="shared" si="81"/>
        <v>K03000GXZ49</v>
      </c>
      <c r="T404" s="22" t="str">
        <f t="shared" si="82"/>
        <v>易青梅</v>
      </c>
      <c r="U404" s="22" t="str">
        <f t="shared" si="83"/>
        <v/>
      </c>
      <c r="V404" s="22" t="str">
        <f t="shared" si="84"/>
        <v>STA MARIA ANTONIO II</v>
      </c>
      <c r="W404" s="22" t="str">
        <f t="shared" si="85"/>
        <v>STA MARIA ANTONIO II</v>
      </c>
      <c r="X404" s="22" t="str">
        <f t="shared" si="86"/>
        <v/>
      </c>
      <c r="Y404" s="22">
        <f t="shared" si="87"/>
        <v>20</v>
      </c>
      <c r="Z404" s="22">
        <f t="shared" si="88"/>
        <v>20</v>
      </c>
      <c r="AA404" s="22" t="str">
        <f t="shared" si="78"/>
        <v/>
      </c>
      <c r="AB404" s="22">
        <f>COUNTIF($G$2:G404,G404)</f>
        <v>1</v>
      </c>
      <c r="AC404" s="22" t="str">
        <f t="shared" si="89"/>
        <v>K03</v>
      </c>
      <c r="AD404" s="22" t="str">
        <f>VLOOKUP(D404,'2-班级信息'!A:AI,35,0)</f>
        <v>周五下午</v>
      </c>
      <c r="AE404" s="22" t="str">
        <f>VLOOKUP(D404,'2-班级信息'!A:AL,12,0)</f>
        <v>1.5小时</v>
      </c>
      <c r="AF404" s="22" t="str">
        <f t="shared" si="79"/>
        <v>幼儿班</v>
      </c>
      <c r="AG404" s="22" t="str">
        <f t="shared" si="90"/>
        <v>幼儿班</v>
      </c>
    </row>
    <row r="405" spans="1:33">
      <c r="A405" s="214" t="s">
        <v>1721</v>
      </c>
      <c r="B405" s="214" t="s">
        <v>459</v>
      </c>
      <c r="C405" s="214" t="s">
        <v>1721</v>
      </c>
      <c r="D405" s="214" t="s">
        <v>4202</v>
      </c>
      <c r="E405" s="214" t="s">
        <v>4204</v>
      </c>
      <c r="F405" s="214" t="s">
        <v>4203</v>
      </c>
      <c r="G405" s="214" t="s">
        <v>3065</v>
      </c>
      <c r="H405" s="214" t="s">
        <v>3066</v>
      </c>
      <c r="I405" s="214" t="s">
        <v>1687</v>
      </c>
      <c r="J405" s="214" t="s">
        <v>3068</v>
      </c>
      <c r="K405" s="214">
        <v>0</v>
      </c>
      <c r="L405" s="214" t="s">
        <v>4601</v>
      </c>
      <c r="M405" s="214" t="s">
        <v>11</v>
      </c>
      <c r="N405" s="214" t="s">
        <v>1742</v>
      </c>
      <c r="O405" s="214" t="s">
        <v>11</v>
      </c>
      <c r="P405" s="214" t="s">
        <v>3070</v>
      </c>
      <c r="Q405" s="22" t="str">
        <f t="shared" si="80"/>
        <v>在读</v>
      </c>
      <c r="R405" s="22" t="str">
        <f>IF(Q405="在读",IF(IFERROR(FIND("一",D405),0)&gt;0,"一对一",VLOOKUP(LEFT(D405,3),班级编码!A:H,8,0)),Q405)</f>
        <v>幼儿部</v>
      </c>
      <c r="S405" s="22" t="str">
        <f t="shared" si="81"/>
        <v>K03000GXZ49</v>
      </c>
      <c r="T405" s="22" t="str">
        <f t="shared" si="82"/>
        <v>易青梅</v>
      </c>
      <c r="U405" s="22" t="str">
        <f t="shared" si="83"/>
        <v/>
      </c>
      <c r="V405" s="22" t="str">
        <f t="shared" si="84"/>
        <v>STA MARIA ANTONIO II</v>
      </c>
      <c r="W405" s="22" t="str">
        <f t="shared" si="85"/>
        <v>STA MARIA ANTONIO II</v>
      </c>
      <c r="X405" s="22" t="str">
        <f t="shared" si="86"/>
        <v/>
      </c>
      <c r="Y405" s="22">
        <f t="shared" si="87"/>
        <v>20</v>
      </c>
      <c r="Z405" s="22">
        <f t="shared" si="88"/>
        <v>20</v>
      </c>
      <c r="AA405" s="22" t="str">
        <f t="shared" si="78"/>
        <v/>
      </c>
      <c r="AB405" s="22">
        <f>COUNTIF($G$2:G405,G405)</f>
        <v>1</v>
      </c>
      <c r="AC405" s="22" t="str">
        <f t="shared" si="89"/>
        <v>K03</v>
      </c>
      <c r="AD405" s="22" t="str">
        <f>VLOOKUP(D405,'2-班级信息'!A:AI,35,0)</f>
        <v>周五下午</v>
      </c>
      <c r="AE405" s="22" t="str">
        <f>VLOOKUP(D405,'2-班级信息'!A:AL,12,0)</f>
        <v>1.5小时</v>
      </c>
      <c r="AF405" s="22" t="str">
        <f t="shared" si="79"/>
        <v>幼儿班</v>
      </c>
      <c r="AG405" s="22" t="str">
        <f t="shared" si="90"/>
        <v>幼儿班</v>
      </c>
    </row>
    <row r="406" spans="1:33">
      <c r="A406" s="214" t="s">
        <v>1721</v>
      </c>
      <c r="B406" s="214" t="s">
        <v>459</v>
      </c>
      <c r="C406" s="214" t="s">
        <v>1721</v>
      </c>
      <c r="D406" s="214" t="s">
        <v>4202</v>
      </c>
      <c r="E406" s="214" t="s">
        <v>4204</v>
      </c>
      <c r="F406" s="214" t="s">
        <v>4203</v>
      </c>
      <c r="G406" s="214" t="s">
        <v>4063</v>
      </c>
      <c r="H406" s="214" t="s">
        <v>4064</v>
      </c>
      <c r="I406" s="214" t="s">
        <v>1687</v>
      </c>
      <c r="J406" s="214" t="s">
        <v>4066</v>
      </c>
      <c r="K406" s="214">
        <v>0</v>
      </c>
      <c r="L406" s="214" t="s">
        <v>4602</v>
      </c>
      <c r="M406" s="214" t="s">
        <v>11</v>
      </c>
      <c r="N406" s="214" t="s">
        <v>1742</v>
      </c>
      <c r="O406" s="214" t="s">
        <v>11</v>
      </c>
      <c r="P406" s="214" t="s">
        <v>4066</v>
      </c>
      <c r="Q406" s="22" t="str">
        <f t="shared" si="80"/>
        <v>在读</v>
      </c>
      <c r="R406" s="22" t="str">
        <f>IF(Q406="在读",IF(IFERROR(FIND("一",D406),0)&gt;0,"一对一",VLOOKUP(LEFT(D406,3),班级编码!A:H,8,0)),Q406)</f>
        <v>幼儿部</v>
      </c>
      <c r="S406" s="22" t="str">
        <f t="shared" si="81"/>
        <v>K03000GXZ49</v>
      </c>
      <c r="T406" s="22" t="str">
        <f t="shared" si="82"/>
        <v>易青梅</v>
      </c>
      <c r="U406" s="22" t="str">
        <f t="shared" si="83"/>
        <v/>
      </c>
      <c r="V406" s="22" t="str">
        <f t="shared" si="84"/>
        <v>STA MARIA ANTONIO II</v>
      </c>
      <c r="W406" s="22" t="str">
        <f t="shared" si="85"/>
        <v>STA MARIA ANTONIO II</v>
      </c>
      <c r="X406" s="22" t="str">
        <f t="shared" si="86"/>
        <v/>
      </c>
      <c r="Y406" s="22">
        <f t="shared" si="87"/>
        <v>20</v>
      </c>
      <c r="Z406" s="22">
        <f t="shared" si="88"/>
        <v>20</v>
      </c>
      <c r="AA406" s="22" t="str">
        <f t="shared" si="78"/>
        <v/>
      </c>
      <c r="AB406" s="22">
        <f>COUNTIF($G$2:G406,G406)</f>
        <v>1</v>
      </c>
      <c r="AC406" s="22" t="str">
        <f t="shared" si="89"/>
        <v>K03</v>
      </c>
      <c r="AD406" s="22" t="str">
        <f>VLOOKUP(D406,'2-班级信息'!A:AI,35,0)</f>
        <v>周五下午</v>
      </c>
      <c r="AE406" s="22" t="str">
        <f>VLOOKUP(D406,'2-班级信息'!A:AL,12,0)</f>
        <v>1.5小时</v>
      </c>
      <c r="AF406" s="22" t="str">
        <f t="shared" si="79"/>
        <v>幼儿班</v>
      </c>
      <c r="AG406" s="22" t="str">
        <f t="shared" si="90"/>
        <v>幼儿班</v>
      </c>
    </row>
    <row r="407" spans="1:33">
      <c r="A407" s="214" t="s">
        <v>1721</v>
      </c>
      <c r="B407" s="214" t="s">
        <v>4068</v>
      </c>
      <c r="C407" s="214" t="s">
        <v>1721</v>
      </c>
      <c r="D407" s="214" t="s">
        <v>1703</v>
      </c>
      <c r="E407" s="214" t="s">
        <v>11</v>
      </c>
      <c r="F407" s="214" t="s">
        <v>11</v>
      </c>
      <c r="G407" s="214" t="s">
        <v>1756</v>
      </c>
      <c r="H407" s="214" t="s">
        <v>1757</v>
      </c>
      <c r="I407" s="214" t="s">
        <v>1687</v>
      </c>
      <c r="J407" s="214" t="s">
        <v>1759</v>
      </c>
      <c r="K407" s="214">
        <v>0</v>
      </c>
      <c r="L407" s="214" t="s">
        <v>11</v>
      </c>
      <c r="M407" s="214" t="s">
        <v>11</v>
      </c>
      <c r="N407" s="214" t="s">
        <v>1737</v>
      </c>
      <c r="O407" s="214" t="s">
        <v>1759</v>
      </c>
      <c r="P407" s="214" t="s">
        <v>1761</v>
      </c>
      <c r="Q407" s="22" t="str">
        <f t="shared" si="80"/>
        <v>未进班</v>
      </c>
      <c r="R407" s="22" t="str">
        <f>IF(Q407="在读",IF(IFERROR(FIND("一",D407),0)&gt;0,"一对一",VLOOKUP(LEFT(D407,3),班级编码!A:H,8,0)),Q407)</f>
        <v>未进班</v>
      </c>
      <c r="S407" s="22" t="str">
        <f t="shared" si="81"/>
        <v>未进班</v>
      </c>
      <c r="T407" s="22" t="str">
        <f t="shared" si="82"/>
        <v/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1</v>
      </c>
      <c r="AC407" s="22" t="str">
        <f t="shared" si="89"/>
        <v>未进班</v>
      </c>
      <c r="AD407" s="22" t="str">
        <f>VLOOKUP(D407,'2-班级信息'!A:AI,35,0)</f>
        <v/>
      </c>
      <c r="AE407" s="22" t="str">
        <f>VLOOKUP(D407,'2-班级信息'!A:AL,12,0)</f>
        <v/>
      </c>
      <c r="AF407" s="22" t="str">
        <f t="shared" si="79"/>
        <v>幼儿班</v>
      </c>
      <c r="AG407" s="22" t="str">
        <f t="shared" si="90"/>
        <v>幼儿班</v>
      </c>
    </row>
    <row r="408" spans="1:33">
      <c r="A408" s="214" t="s">
        <v>1721</v>
      </c>
      <c r="B408" s="214" t="s">
        <v>4068</v>
      </c>
      <c r="C408" s="214" t="s">
        <v>1721</v>
      </c>
      <c r="D408" s="214" t="s">
        <v>1703</v>
      </c>
      <c r="E408" s="214" t="s">
        <v>11</v>
      </c>
      <c r="F408" s="214" t="s">
        <v>11</v>
      </c>
      <c r="G408" s="214" t="s">
        <v>2556</v>
      </c>
      <c r="H408" s="214" t="s">
        <v>2557</v>
      </c>
      <c r="I408" s="214" t="s">
        <v>14</v>
      </c>
      <c r="J408" s="214" t="s">
        <v>2559</v>
      </c>
      <c r="K408" s="214">
        <v>0</v>
      </c>
      <c r="L408" s="214" t="s">
        <v>11</v>
      </c>
      <c r="M408" s="214" t="s">
        <v>11</v>
      </c>
      <c r="N408" s="214" t="s">
        <v>1726</v>
      </c>
      <c r="O408" s="214" t="s">
        <v>11</v>
      </c>
      <c r="P408" s="214" t="s">
        <v>2559</v>
      </c>
      <c r="Q408" s="22" t="str">
        <f t="shared" si="80"/>
        <v>未进班</v>
      </c>
      <c r="R408" s="22" t="str">
        <f>IF(Q408="在读",IF(IFERROR(FIND("一",D408),0)&gt;0,"一对一",VLOOKUP(LEFT(D408,3),班级编码!A:H,8,0)),Q408)</f>
        <v>未进班</v>
      </c>
      <c r="S408" s="22" t="str">
        <f t="shared" si="81"/>
        <v>未进班</v>
      </c>
      <c r="T408" s="22" t="str">
        <f t="shared" si="82"/>
        <v/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1</v>
      </c>
      <c r="AC408" s="22" t="str">
        <f t="shared" si="89"/>
        <v>未进班</v>
      </c>
      <c r="AD408" s="22" t="str">
        <f>VLOOKUP(D408,'2-班级信息'!A:AI,35,0)</f>
        <v/>
      </c>
      <c r="AE408" s="22" t="str">
        <f>VLOOKUP(D408,'2-班级信息'!A:AL,12,0)</f>
        <v/>
      </c>
      <c r="AF408" s="22" t="str">
        <f t="shared" si="79"/>
        <v>小学班</v>
      </c>
      <c r="AG408" s="22" t="str">
        <f t="shared" si="90"/>
        <v>小学平时班</v>
      </c>
    </row>
    <row r="409" spans="1:33">
      <c r="A409" s="214" t="s">
        <v>1721</v>
      </c>
      <c r="B409" s="214" t="s">
        <v>4068</v>
      </c>
      <c r="C409" s="214" t="s">
        <v>1721</v>
      </c>
      <c r="D409" s="214" t="s">
        <v>1703</v>
      </c>
      <c r="E409" s="214" t="s">
        <v>11</v>
      </c>
      <c r="F409" s="214" t="s">
        <v>11</v>
      </c>
      <c r="G409" s="214" t="s">
        <v>3820</v>
      </c>
      <c r="H409" s="214" t="s">
        <v>3821</v>
      </c>
      <c r="I409" s="214" t="s">
        <v>1687</v>
      </c>
      <c r="J409" s="214" t="s">
        <v>3822</v>
      </c>
      <c r="K409" s="214">
        <v>0</v>
      </c>
      <c r="L409" s="214" t="s">
        <v>11</v>
      </c>
      <c r="M409" s="214" t="s">
        <v>11</v>
      </c>
      <c r="N409" s="214" t="s">
        <v>1737</v>
      </c>
      <c r="O409" s="214" t="s">
        <v>11</v>
      </c>
      <c r="P409" s="214" t="s">
        <v>11</v>
      </c>
      <c r="Q409" s="22" t="str">
        <f t="shared" si="80"/>
        <v>未进班</v>
      </c>
      <c r="R409" s="22" t="str">
        <f>IF(Q409="在读",IF(IFERROR(FIND("一",D409),0)&gt;0,"一对一",VLOOKUP(LEFT(D409,3),班级编码!A:H,8,0)),Q409)</f>
        <v>未进班</v>
      </c>
      <c r="S409" s="22" t="str">
        <f t="shared" si="81"/>
        <v>未进班</v>
      </c>
      <c r="T409" s="22" t="str">
        <f t="shared" si="82"/>
        <v/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1</v>
      </c>
      <c r="AC409" s="22" t="str">
        <f t="shared" si="89"/>
        <v>未进班</v>
      </c>
      <c r="AD409" s="22" t="str">
        <f>VLOOKUP(D409,'2-班级信息'!A:AI,35,0)</f>
        <v/>
      </c>
      <c r="AE409" s="22" t="str">
        <f>VLOOKUP(D409,'2-班级信息'!A:AL,12,0)</f>
        <v/>
      </c>
      <c r="AF409" s="22" t="str">
        <f t="shared" si="79"/>
        <v>幼儿班</v>
      </c>
      <c r="AG409" s="22" t="str">
        <f t="shared" si="90"/>
        <v>幼儿班</v>
      </c>
    </row>
    <row r="410" spans="1:33">
      <c r="A410" s="214" t="s">
        <v>1721</v>
      </c>
      <c r="B410" s="214" t="s">
        <v>4068</v>
      </c>
      <c r="C410" s="214" t="s">
        <v>1721</v>
      </c>
      <c r="D410" s="214" t="s">
        <v>1703</v>
      </c>
      <c r="E410" s="214" t="s">
        <v>11</v>
      </c>
      <c r="F410" s="214" t="s">
        <v>11</v>
      </c>
      <c r="G410" s="214" t="s">
        <v>3087</v>
      </c>
      <c r="H410" s="214" t="s">
        <v>3088</v>
      </c>
      <c r="I410" s="214" t="s">
        <v>14</v>
      </c>
      <c r="J410" s="214" t="s">
        <v>3090</v>
      </c>
      <c r="K410" s="214">
        <v>0</v>
      </c>
      <c r="L410" s="214" t="s">
        <v>11</v>
      </c>
      <c r="M410" s="214" t="s">
        <v>11</v>
      </c>
      <c r="N410" s="214" t="s">
        <v>1726</v>
      </c>
      <c r="O410" s="214" t="s">
        <v>3090</v>
      </c>
      <c r="P410" s="214" t="s">
        <v>11</v>
      </c>
      <c r="Q410" s="22" t="str">
        <f t="shared" si="80"/>
        <v>未进班</v>
      </c>
      <c r="R410" s="22" t="str">
        <f>IF(Q410="在读",IF(IFERROR(FIND("一",D410),0)&gt;0,"一对一",VLOOKUP(LEFT(D410,3),班级编码!A:H,8,0)),Q410)</f>
        <v>未进班</v>
      </c>
      <c r="S410" s="22" t="str">
        <f t="shared" si="81"/>
        <v>未进班</v>
      </c>
      <c r="T410" s="22" t="str">
        <f t="shared" si="82"/>
        <v/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1</v>
      </c>
      <c r="AC410" s="22" t="str">
        <f t="shared" si="89"/>
        <v>未进班</v>
      </c>
      <c r="AD410" s="22" t="str">
        <f>VLOOKUP(D410,'2-班级信息'!A:AI,35,0)</f>
        <v/>
      </c>
      <c r="AE410" s="22" t="str">
        <f>VLOOKUP(D410,'2-班级信息'!A:AL,12,0)</f>
        <v/>
      </c>
      <c r="AF410" s="22" t="str">
        <f t="shared" si="79"/>
        <v>小学班</v>
      </c>
      <c r="AG410" s="22" t="str">
        <f t="shared" si="90"/>
        <v>小学平时班</v>
      </c>
    </row>
    <row r="411" spans="1:33">
      <c r="A411" s="214" t="s">
        <v>1721</v>
      </c>
      <c r="B411" s="214" t="s">
        <v>459</v>
      </c>
      <c r="C411" s="214" t="s">
        <v>1721</v>
      </c>
      <c r="D411" s="214" t="s">
        <v>4202</v>
      </c>
      <c r="E411" s="214" t="s">
        <v>4204</v>
      </c>
      <c r="F411" s="214" t="s">
        <v>4203</v>
      </c>
      <c r="G411" s="214" t="s">
        <v>2234</v>
      </c>
      <c r="H411" s="214" t="s">
        <v>2235</v>
      </c>
      <c r="I411" s="214" t="s">
        <v>1669</v>
      </c>
      <c r="J411" s="214" t="s">
        <v>2237</v>
      </c>
      <c r="K411" s="214">
        <v>0</v>
      </c>
      <c r="L411" s="214" t="s">
        <v>5361</v>
      </c>
      <c r="M411" s="214" t="s">
        <v>11</v>
      </c>
      <c r="N411" s="214" t="s">
        <v>2241</v>
      </c>
      <c r="O411" s="214" t="s">
        <v>2239</v>
      </c>
      <c r="P411" s="214" t="s">
        <v>2237</v>
      </c>
      <c r="Q411" s="22" t="str">
        <f t="shared" si="80"/>
        <v>在读</v>
      </c>
      <c r="R411" s="22" t="str">
        <f>IF(Q411="在读",IF(IFERROR(FIND("一",D411),0)&gt;0,"一对一",VLOOKUP(LEFT(D411,3),班级编码!A:H,8,0)),Q411)</f>
        <v>幼儿部</v>
      </c>
      <c r="S411" s="22" t="str">
        <f t="shared" si="81"/>
        <v>K03000GXZ49</v>
      </c>
      <c r="T411" s="22" t="str">
        <f t="shared" si="82"/>
        <v>易青梅</v>
      </c>
      <c r="U411" s="22" t="str">
        <f t="shared" si="83"/>
        <v/>
      </c>
      <c r="V411" s="22" t="str">
        <f t="shared" si="84"/>
        <v>STA MARIA ANTONIO II</v>
      </c>
      <c r="W411" s="22" t="str">
        <f t="shared" si="85"/>
        <v>STA MARIA ANTONIO II</v>
      </c>
      <c r="X411" s="22" t="str">
        <f t="shared" si="86"/>
        <v/>
      </c>
      <c r="Y411" s="22">
        <f t="shared" si="87"/>
        <v>20</v>
      </c>
      <c r="Z411" s="22">
        <f t="shared" si="88"/>
        <v>20</v>
      </c>
      <c r="AA411" s="22" t="str">
        <f t="shared" si="78"/>
        <v/>
      </c>
      <c r="AB411" s="22">
        <f>COUNTIF($G$2:G411,G411)</f>
        <v>1</v>
      </c>
      <c r="AC411" s="22" t="str">
        <f t="shared" si="89"/>
        <v>K03</v>
      </c>
      <c r="AD411" s="22" t="str">
        <f>VLOOKUP(D411,'2-班级信息'!A:AI,35,0)</f>
        <v>周五下午</v>
      </c>
      <c r="AE411" s="22" t="str">
        <f>VLOOKUP(D411,'2-班级信息'!A:AL,12,0)</f>
        <v>1.5小时</v>
      </c>
      <c r="AF411" s="22" t="str">
        <f t="shared" si="79"/>
        <v>幼儿班</v>
      </c>
      <c r="AG411" s="22" t="str">
        <f t="shared" si="90"/>
        <v>幼儿班</v>
      </c>
    </row>
    <row r="412" spans="1:33">
      <c r="A412" s="214" t="s">
        <v>1721</v>
      </c>
      <c r="B412" s="214" t="s">
        <v>464</v>
      </c>
      <c r="C412" s="214" t="s">
        <v>1721</v>
      </c>
      <c r="D412" s="214" t="s">
        <v>4191</v>
      </c>
      <c r="E412" s="214" t="s">
        <v>4193</v>
      </c>
      <c r="F412" s="214" t="s">
        <v>4192</v>
      </c>
      <c r="G412" s="214" t="s">
        <v>3867</v>
      </c>
      <c r="H412" s="214" t="s">
        <v>3868</v>
      </c>
      <c r="I412" s="214" t="s">
        <v>1669</v>
      </c>
      <c r="J412" s="214" t="s">
        <v>3870</v>
      </c>
      <c r="K412" s="214">
        <v>0</v>
      </c>
      <c r="L412" s="214" t="s">
        <v>4603</v>
      </c>
      <c r="M412" s="214" t="s">
        <v>11</v>
      </c>
      <c r="N412" s="214" t="s">
        <v>3871</v>
      </c>
      <c r="O412" s="214" t="s">
        <v>11</v>
      </c>
      <c r="P412" s="214" t="s">
        <v>3870</v>
      </c>
      <c r="Q412" s="22" t="str">
        <f t="shared" si="80"/>
        <v>在读</v>
      </c>
      <c r="R412" s="22" t="str">
        <f>IF(Q412="在读",IF(IFERROR(FIND("一",D412),0)&gt;0,"一对一",VLOOKUP(LEFT(D412,3),班级编码!A:H,8,0)),Q412)</f>
        <v>幼儿部</v>
      </c>
      <c r="S412" s="22" t="str">
        <f t="shared" si="81"/>
        <v>K03ADPGZD42</v>
      </c>
      <c r="T412" s="22" t="str">
        <f t="shared" si="82"/>
        <v>覃爱怡</v>
      </c>
      <c r="U412" s="22" t="str">
        <f t="shared" si="83"/>
        <v/>
      </c>
      <c r="V412" s="22" t="str">
        <f t="shared" si="84"/>
        <v>STA MARIA ANTONIO II</v>
      </c>
      <c r="W412" s="22" t="str">
        <f t="shared" si="85"/>
        <v>STA MARIA ANTONIO II</v>
      </c>
      <c r="X412" s="22" t="str">
        <f t="shared" si="86"/>
        <v/>
      </c>
      <c r="Y412" s="22">
        <f t="shared" si="87"/>
        <v>20</v>
      </c>
      <c r="Z412" s="22">
        <f t="shared" si="88"/>
        <v>20</v>
      </c>
      <c r="AA412" s="22" t="str">
        <f t="shared" si="78"/>
        <v/>
      </c>
      <c r="AB412" s="22">
        <f>COUNTIF($G$2:G412,G412)</f>
        <v>1</v>
      </c>
      <c r="AC412" s="22" t="str">
        <f t="shared" si="89"/>
        <v>K03</v>
      </c>
      <c r="AD412" s="22" t="str">
        <f>VLOOKUP(D412,'2-班级信息'!A:AI,35,0)</f>
        <v>周日上午</v>
      </c>
      <c r="AE412" s="22" t="str">
        <f>VLOOKUP(D412,'2-班级信息'!A:AL,12,0)</f>
        <v>1.5小时</v>
      </c>
      <c r="AF412" s="22" t="str">
        <f t="shared" si="79"/>
        <v>幼儿班</v>
      </c>
      <c r="AG412" s="22" t="str">
        <f t="shared" si="90"/>
        <v>幼儿班</v>
      </c>
    </row>
    <row r="413" spans="1:33">
      <c r="A413" s="214" t="s">
        <v>1721</v>
      </c>
      <c r="B413" s="214" t="s">
        <v>4068</v>
      </c>
      <c r="C413" s="214" t="s">
        <v>1721</v>
      </c>
      <c r="D413" s="214" t="s">
        <v>1703</v>
      </c>
      <c r="E413" s="214" t="s">
        <v>11</v>
      </c>
      <c r="F413" s="214" t="s">
        <v>11</v>
      </c>
      <c r="G413" s="214" t="s">
        <v>2532</v>
      </c>
      <c r="H413" s="214" t="s">
        <v>2533</v>
      </c>
      <c r="I413" s="214" t="s">
        <v>1687</v>
      </c>
      <c r="J413" s="214" t="s">
        <v>2535</v>
      </c>
      <c r="K413" s="214">
        <v>0</v>
      </c>
      <c r="L413" s="214" t="s">
        <v>11</v>
      </c>
      <c r="M413" s="214" t="s">
        <v>11</v>
      </c>
      <c r="N413" s="214" t="s">
        <v>1737</v>
      </c>
      <c r="O413" s="214" t="s">
        <v>2536</v>
      </c>
      <c r="P413" s="214" t="s">
        <v>2535</v>
      </c>
      <c r="Q413" s="22" t="str">
        <f t="shared" si="80"/>
        <v>未进班</v>
      </c>
      <c r="R413" s="22" t="str">
        <f>IF(Q413="在读",IF(IFERROR(FIND("一",D413),0)&gt;0,"一对一",VLOOKUP(LEFT(D413,3),班级编码!A:H,8,0)),Q413)</f>
        <v>未进班</v>
      </c>
      <c r="S413" s="22" t="str">
        <f t="shared" si="81"/>
        <v>未进班</v>
      </c>
      <c r="T413" s="22" t="str">
        <f t="shared" si="82"/>
        <v/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1</v>
      </c>
      <c r="AC413" s="22" t="str">
        <f t="shared" si="89"/>
        <v>未进班</v>
      </c>
      <c r="AD413" s="22" t="str">
        <f>VLOOKUP(D413,'2-班级信息'!A:AI,35,0)</f>
        <v/>
      </c>
      <c r="AE413" s="22" t="str">
        <f>VLOOKUP(D413,'2-班级信息'!A:AL,12,0)</f>
        <v/>
      </c>
      <c r="AF413" s="22" t="str">
        <f t="shared" si="79"/>
        <v>幼儿班</v>
      </c>
      <c r="AG413" s="22" t="str">
        <f t="shared" si="90"/>
        <v>幼儿班</v>
      </c>
    </row>
    <row r="414" spans="1:33">
      <c r="A414" s="214" t="s">
        <v>1721</v>
      </c>
      <c r="B414" s="214" t="s">
        <v>4068</v>
      </c>
      <c r="C414" s="214" t="s">
        <v>1721</v>
      </c>
      <c r="D414" s="214" t="s">
        <v>1703</v>
      </c>
      <c r="E414" s="214" t="s">
        <v>11</v>
      </c>
      <c r="F414" s="214" t="s">
        <v>11</v>
      </c>
      <c r="G414" s="214" t="s">
        <v>2153</v>
      </c>
      <c r="H414" s="214" t="s">
        <v>2154</v>
      </c>
      <c r="I414" s="214" t="s">
        <v>1687</v>
      </c>
      <c r="J414" s="214" t="s">
        <v>2156</v>
      </c>
      <c r="K414" s="214">
        <v>0</v>
      </c>
      <c r="L414" s="214" t="s">
        <v>11</v>
      </c>
      <c r="M414" s="214" t="s">
        <v>11</v>
      </c>
      <c r="N414" s="214" t="s">
        <v>1737</v>
      </c>
      <c r="O414" s="214" t="s">
        <v>2157</v>
      </c>
      <c r="P414" s="214" t="s">
        <v>2156</v>
      </c>
      <c r="Q414" s="22" t="str">
        <f t="shared" si="80"/>
        <v>未进班</v>
      </c>
      <c r="R414" s="22" t="str">
        <f>IF(Q414="在读",IF(IFERROR(FIND("一",D414),0)&gt;0,"一对一",VLOOKUP(LEFT(D414,3),班级编码!A:H,8,0)),Q414)</f>
        <v>未进班</v>
      </c>
      <c r="S414" s="22" t="str">
        <f t="shared" si="81"/>
        <v>未进班</v>
      </c>
      <c r="T414" s="22" t="str">
        <f t="shared" si="82"/>
        <v/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1</v>
      </c>
      <c r="AC414" s="22" t="str">
        <f t="shared" si="89"/>
        <v>未进班</v>
      </c>
      <c r="AD414" s="22" t="str">
        <f>VLOOKUP(D414,'2-班级信息'!A:AI,35,0)</f>
        <v/>
      </c>
      <c r="AE414" s="22" t="str">
        <f>VLOOKUP(D414,'2-班级信息'!A:AL,12,0)</f>
        <v/>
      </c>
      <c r="AF414" s="22" t="str">
        <f t="shared" si="79"/>
        <v>幼儿班</v>
      </c>
      <c r="AG414" s="22" t="str">
        <f t="shared" si="90"/>
        <v>幼儿班</v>
      </c>
    </row>
    <row r="415" spans="1:33">
      <c r="A415" s="214" t="s">
        <v>1721</v>
      </c>
      <c r="B415" s="214" t="s">
        <v>4068</v>
      </c>
      <c r="C415" s="214" t="s">
        <v>1721</v>
      </c>
      <c r="D415" s="214" t="s">
        <v>1703</v>
      </c>
      <c r="E415" s="214" t="s">
        <v>11</v>
      </c>
      <c r="F415" s="214" t="s">
        <v>11</v>
      </c>
      <c r="G415" s="214" t="s">
        <v>2445</v>
      </c>
      <c r="H415" s="214" t="s">
        <v>2446</v>
      </c>
      <c r="I415" s="214" t="s">
        <v>1687</v>
      </c>
      <c r="J415" s="214" t="s">
        <v>2448</v>
      </c>
      <c r="K415" s="214">
        <v>0</v>
      </c>
      <c r="L415" s="214" t="s">
        <v>11</v>
      </c>
      <c r="M415" s="214" t="s">
        <v>11</v>
      </c>
      <c r="N415" s="214" t="s">
        <v>1737</v>
      </c>
      <c r="O415" s="214" t="s">
        <v>11</v>
      </c>
      <c r="P415" s="214" t="s">
        <v>2448</v>
      </c>
      <c r="Q415" s="22" t="str">
        <f t="shared" si="80"/>
        <v>未进班</v>
      </c>
      <c r="R415" s="22" t="str">
        <f>IF(Q415="在读",IF(IFERROR(FIND("一",D415),0)&gt;0,"一对一",VLOOKUP(LEFT(D415,3),班级编码!A:H,8,0)),Q415)</f>
        <v>未进班</v>
      </c>
      <c r="S415" s="22" t="str">
        <f t="shared" si="81"/>
        <v>未进班</v>
      </c>
      <c r="T415" s="22" t="str">
        <f t="shared" si="82"/>
        <v/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1</v>
      </c>
      <c r="AC415" s="22" t="str">
        <f t="shared" si="89"/>
        <v>未进班</v>
      </c>
      <c r="AD415" s="22" t="str">
        <f>VLOOKUP(D415,'2-班级信息'!A:AI,35,0)</f>
        <v/>
      </c>
      <c r="AE415" s="22" t="str">
        <f>VLOOKUP(D415,'2-班级信息'!A:AL,12,0)</f>
        <v/>
      </c>
      <c r="AF415" s="22" t="str">
        <f t="shared" si="79"/>
        <v>幼儿班</v>
      </c>
      <c r="AG415" s="22" t="str">
        <f t="shared" si="90"/>
        <v>幼儿班</v>
      </c>
    </row>
    <row r="416" spans="1:33">
      <c r="A416" s="214" t="s">
        <v>1721</v>
      </c>
      <c r="B416" s="214" t="s">
        <v>4068</v>
      </c>
      <c r="C416" s="214" t="s">
        <v>1721</v>
      </c>
      <c r="D416" s="214" t="s">
        <v>1703</v>
      </c>
      <c r="E416" s="214" t="s">
        <v>11</v>
      </c>
      <c r="F416" s="214" t="s">
        <v>11</v>
      </c>
      <c r="G416" s="214" t="s">
        <v>2054</v>
      </c>
      <c r="H416" s="214" t="s">
        <v>2055</v>
      </c>
      <c r="I416" s="214" t="s">
        <v>14</v>
      </c>
      <c r="J416" s="214" t="s">
        <v>2057</v>
      </c>
      <c r="K416" s="214">
        <v>0</v>
      </c>
      <c r="L416" s="214" t="s">
        <v>11</v>
      </c>
      <c r="M416" s="214" t="s">
        <v>11</v>
      </c>
      <c r="N416" s="214" t="s">
        <v>1726</v>
      </c>
      <c r="O416" s="214" t="s">
        <v>11</v>
      </c>
      <c r="P416" s="214" t="s">
        <v>2057</v>
      </c>
      <c r="Q416" s="22" t="str">
        <f t="shared" si="80"/>
        <v>未进班</v>
      </c>
      <c r="R416" s="22" t="str">
        <f>IF(Q416="在读",IF(IFERROR(FIND("一",D416),0)&gt;0,"一对一",VLOOKUP(LEFT(D416,3),班级编码!A:H,8,0)),Q416)</f>
        <v>未进班</v>
      </c>
      <c r="S416" s="22" t="str">
        <f t="shared" si="81"/>
        <v>未进班</v>
      </c>
      <c r="T416" s="22" t="str">
        <f t="shared" si="82"/>
        <v/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1</v>
      </c>
      <c r="AC416" s="22" t="str">
        <f t="shared" si="89"/>
        <v>未进班</v>
      </c>
      <c r="AD416" s="22" t="str">
        <f>VLOOKUP(D416,'2-班级信息'!A:AI,35,0)</f>
        <v/>
      </c>
      <c r="AE416" s="22" t="str">
        <f>VLOOKUP(D416,'2-班级信息'!A:AL,12,0)</f>
        <v/>
      </c>
      <c r="AF416" s="22" t="str">
        <f t="shared" si="79"/>
        <v>小学班</v>
      </c>
      <c r="AG416" s="22" t="str">
        <f t="shared" si="90"/>
        <v>小学平时班</v>
      </c>
    </row>
    <row r="417" spans="1:33">
      <c r="A417" s="214" t="s">
        <v>1721</v>
      </c>
      <c r="B417" s="214" t="s">
        <v>4068</v>
      </c>
      <c r="C417" s="214" t="s">
        <v>1721</v>
      </c>
      <c r="D417" s="214" t="s">
        <v>1703</v>
      </c>
      <c r="E417" s="214" t="s">
        <v>11</v>
      </c>
      <c r="F417" s="214" t="s">
        <v>11</v>
      </c>
      <c r="G417" s="214" t="s">
        <v>3682</v>
      </c>
      <c r="H417" s="214" t="s">
        <v>3683</v>
      </c>
      <c r="I417" s="214" t="s">
        <v>1687</v>
      </c>
      <c r="J417" s="214" t="s">
        <v>1970</v>
      </c>
      <c r="K417" s="214">
        <v>0</v>
      </c>
      <c r="L417" s="214" t="s">
        <v>11</v>
      </c>
      <c r="M417" s="214" t="s">
        <v>11</v>
      </c>
      <c r="N417" s="214" t="s">
        <v>3613</v>
      </c>
      <c r="O417" s="214" t="s">
        <v>11</v>
      </c>
      <c r="P417" s="214" t="s">
        <v>11</v>
      </c>
      <c r="Q417" s="22" t="str">
        <f t="shared" si="80"/>
        <v>未进班</v>
      </c>
      <c r="R417" s="22" t="str">
        <f>IF(Q417="在读",IF(IFERROR(FIND("一",D417),0)&gt;0,"一对一",VLOOKUP(LEFT(D417,3),班级编码!A:H,8,0)),Q417)</f>
        <v>未进班</v>
      </c>
      <c r="S417" s="22" t="str">
        <f t="shared" si="81"/>
        <v>未进班</v>
      </c>
      <c r="T417" s="22" t="str">
        <f t="shared" si="82"/>
        <v/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1</v>
      </c>
      <c r="AC417" s="22" t="str">
        <f t="shared" si="89"/>
        <v>未进班</v>
      </c>
      <c r="AD417" s="22" t="str">
        <f>VLOOKUP(D417,'2-班级信息'!A:AI,35,0)</f>
        <v/>
      </c>
      <c r="AE417" s="22" t="str">
        <f>VLOOKUP(D417,'2-班级信息'!A:AL,12,0)</f>
        <v/>
      </c>
      <c r="AF417" s="22" t="str">
        <f t="shared" si="79"/>
        <v>幼儿班</v>
      </c>
      <c r="AG417" s="22" t="str">
        <f t="shared" si="90"/>
        <v>幼儿班</v>
      </c>
    </row>
    <row r="418" spans="1:33">
      <c r="A418" s="214" t="s">
        <v>1721</v>
      </c>
      <c r="B418" s="214" t="s">
        <v>4068</v>
      </c>
      <c r="C418" s="214" t="s">
        <v>1721</v>
      </c>
      <c r="D418" s="214" t="s">
        <v>1703</v>
      </c>
      <c r="E418" s="214" t="s">
        <v>11</v>
      </c>
      <c r="F418" s="214" t="s">
        <v>11</v>
      </c>
      <c r="G418" s="214" t="s">
        <v>2837</v>
      </c>
      <c r="H418" s="214" t="s">
        <v>2838</v>
      </c>
      <c r="I418" s="214" t="s">
        <v>10</v>
      </c>
      <c r="J418" s="214" t="s">
        <v>2839</v>
      </c>
      <c r="K418" s="214">
        <v>0</v>
      </c>
      <c r="L418" s="214" t="s">
        <v>11</v>
      </c>
      <c r="M418" s="214" t="s">
        <v>11</v>
      </c>
      <c r="N418" s="214" t="s">
        <v>1726</v>
      </c>
      <c r="O418" s="214" t="s">
        <v>11</v>
      </c>
      <c r="P418" s="214" t="s">
        <v>11</v>
      </c>
      <c r="Q418" s="22" t="str">
        <f t="shared" si="80"/>
        <v>未进班</v>
      </c>
      <c r="R418" s="22" t="str">
        <f>IF(Q418="在读",IF(IFERROR(FIND("一",D418),0)&gt;0,"一对一",VLOOKUP(LEFT(D418,3),班级编码!A:H,8,0)),Q418)</f>
        <v>未进班</v>
      </c>
      <c r="S418" s="22" t="str">
        <f t="shared" si="81"/>
        <v>未进班</v>
      </c>
      <c r="T418" s="22" t="str">
        <f t="shared" si="82"/>
        <v/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1</v>
      </c>
      <c r="AC418" s="22" t="str">
        <f t="shared" si="89"/>
        <v>未进班</v>
      </c>
      <c r="AD418" s="22" t="str">
        <f>VLOOKUP(D418,'2-班级信息'!A:AI,35,0)</f>
        <v/>
      </c>
      <c r="AE418" s="22" t="str">
        <f>VLOOKUP(D418,'2-班级信息'!A:AL,12,0)</f>
        <v/>
      </c>
      <c r="AF418" s="22" t="str">
        <f t="shared" si="79"/>
        <v>小学班</v>
      </c>
      <c r="AG418" s="22" t="str">
        <f t="shared" si="90"/>
        <v>小学平时班</v>
      </c>
    </row>
    <row r="419" spans="1:33">
      <c r="A419" s="214" t="s">
        <v>1721</v>
      </c>
      <c r="B419" s="214" t="s">
        <v>4068</v>
      </c>
      <c r="C419" s="214" t="s">
        <v>1721</v>
      </c>
      <c r="D419" s="214" t="s">
        <v>1703</v>
      </c>
      <c r="E419" s="214" t="s">
        <v>11</v>
      </c>
      <c r="F419" s="214" t="s">
        <v>11</v>
      </c>
      <c r="G419" s="214" t="s">
        <v>2329</v>
      </c>
      <c r="H419" s="214" t="s">
        <v>2330</v>
      </c>
      <c r="I419" s="214" t="s">
        <v>1686</v>
      </c>
      <c r="J419" s="214" t="s">
        <v>2331</v>
      </c>
      <c r="K419" s="214">
        <v>0</v>
      </c>
      <c r="L419" s="214" t="s">
        <v>11</v>
      </c>
      <c r="M419" s="214" t="s">
        <v>11</v>
      </c>
      <c r="N419" s="214" t="s">
        <v>2332</v>
      </c>
      <c r="O419" s="214" t="s">
        <v>11</v>
      </c>
      <c r="P419" s="214" t="s">
        <v>11</v>
      </c>
      <c r="Q419" s="22" t="str">
        <f t="shared" si="80"/>
        <v>未进班</v>
      </c>
      <c r="R419" s="22" t="str">
        <f>IF(Q419="在读",IF(IFERROR(FIND("一",D419),0)&gt;0,"一对一",VLOOKUP(LEFT(D419,3),班级编码!A:H,8,0)),Q419)</f>
        <v>未进班</v>
      </c>
      <c r="S419" s="22" t="str">
        <f t="shared" si="81"/>
        <v>未进班</v>
      </c>
      <c r="T419" s="22" t="str">
        <f t="shared" si="82"/>
        <v/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1</v>
      </c>
      <c r="AC419" s="22" t="str">
        <f t="shared" si="89"/>
        <v>未进班</v>
      </c>
      <c r="AD419" s="22" t="str">
        <f>VLOOKUP(D419,'2-班级信息'!A:AI,35,0)</f>
        <v/>
      </c>
      <c r="AE419" s="22" t="str">
        <f>VLOOKUP(D419,'2-班级信息'!A:AL,12,0)</f>
        <v/>
      </c>
      <c r="AF419" s="22" t="str">
        <f t="shared" si="79"/>
        <v>幼儿班</v>
      </c>
      <c r="AG419" s="22" t="str">
        <f t="shared" si="90"/>
        <v>幼儿班</v>
      </c>
    </row>
    <row r="420" spans="1:33">
      <c r="A420" s="214" t="s">
        <v>1721</v>
      </c>
      <c r="B420" s="214" t="s">
        <v>459</v>
      </c>
      <c r="C420" s="214" t="s">
        <v>1721</v>
      </c>
      <c r="D420" s="214" t="s">
        <v>4205</v>
      </c>
      <c r="E420" s="214" t="s">
        <v>4206</v>
      </c>
      <c r="F420" s="214" t="s">
        <v>4192</v>
      </c>
      <c r="G420" s="214" t="s">
        <v>5269</v>
      </c>
      <c r="H420" s="214" t="s">
        <v>5270</v>
      </c>
      <c r="I420" s="214" t="s">
        <v>1686</v>
      </c>
      <c r="J420" s="214" t="s">
        <v>5037</v>
      </c>
      <c r="K420" s="214">
        <v>0</v>
      </c>
      <c r="L420" s="214" t="s">
        <v>5362</v>
      </c>
      <c r="M420" s="214" t="s">
        <v>11</v>
      </c>
      <c r="N420" s="214" t="s">
        <v>1865</v>
      </c>
      <c r="O420" s="214" t="s">
        <v>5271</v>
      </c>
      <c r="P420" s="214" t="s">
        <v>11</v>
      </c>
      <c r="Q420" s="22" t="str">
        <f t="shared" si="80"/>
        <v>在读</v>
      </c>
      <c r="R420" s="22" t="str">
        <f>IF(Q420="在读",IF(IFERROR(FIND("一",D420),0)&gt;0,"一对一",VLOOKUP(LEFT(D420,3),班级编码!A:H,8,0)),Q420)</f>
        <v>幼儿部</v>
      </c>
      <c r="S420" s="22" t="str">
        <f t="shared" si="81"/>
        <v>K04000GXZ51</v>
      </c>
      <c r="T420" s="22" t="str">
        <f t="shared" si="82"/>
        <v>覃爱怡</v>
      </c>
      <c r="U420" s="22" t="str">
        <f t="shared" si="83"/>
        <v/>
      </c>
      <c r="V420" s="22" t="str">
        <f t="shared" si="84"/>
        <v>STA MARIA ANTONIO II</v>
      </c>
      <c r="W420" s="22" t="str">
        <f t="shared" si="85"/>
        <v>STA MARIA ANTONIO II</v>
      </c>
      <c r="X420" s="22" t="str">
        <f t="shared" si="86"/>
        <v/>
      </c>
      <c r="Y420" s="22">
        <f t="shared" si="87"/>
        <v>20</v>
      </c>
      <c r="Z420" s="22">
        <f t="shared" si="88"/>
        <v>20</v>
      </c>
      <c r="AA420" s="22" t="str">
        <f t="shared" si="78"/>
        <v/>
      </c>
      <c r="AB420" s="22">
        <f>COUNTIF($G$2:G420,G420)</f>
        <v>1</v>
      </c>
      <c r="AC420" s="22" t="str">
        <f t="shared" si="89"/>
        <v>K04</v>
      </c>
      <c r="AD420" s="22" t="str">
        <f>VLOOKUP(D420,'2-班级信息'!A:AI,35,0)</f>
        <v>周五晚上</v>
      </c>
      <c r="AE420" s="22" t="str">
        <f>VLOOKUP(D420,'2-班级信息'!A:AL,12,0)</f>
        <v>1.5小时</v>
      </c>
      <c r="AF420" s="22" t="str">
        <f t="shared" si="79"/>
        <v>幼儿班</v>
      </c>
      <c r="AG420" s="22" t="str">
        <f t="shared" si="90"/>
        <v>幼儿班</v>
      </c>
    </row>
    <row r="421" spans="1:33">
      <c r="A421" s="214" t="s">
        <v>1721</v>
      </c>
      <c r="B421" s="214" t="s">
        <v>459</v>
      </c>
      <c r="C421" s="214" t="s">
        <v>1721</v>
      </c>
      <c r="D421" s="214" t="s">
        <v>4205</v>
      </c>
      <c r="E421" s="214" t="s">
        <v>4206</v>
      </c>
      <c r="F421" s="214" t="s">
        <v>4192</v>
      </c>
      <c r="G421" s="214" t="s">
        <v>5035</v>
      </c>
      <c r="H421" s="214" t="s">
        <v>5036</v>
      </c>
      <c r="I421" s="214" t="s">
        <v>1669</v>
      </c>
      <c r="J421" s="214" t="s">
        <v>5037</v>
      </c>
      <c r="K421" s="214">
        <v>0</v>
      </c>
      <c r="L421" s="214" t="s">
        <v>5363</v>
      </c>
      <c r="M421" s="214" t="s">
        <v>11</v>
      </c>
      <c r="N421" s="214" t="s">
        <v>2332</v>
      </c>
      <c r="O421" s="214" t="s">
        <v>11</v>
      </c>
      <c r="P421" s="214" t="s">
        <v>11</v>
      </c>
      <c r="Q421" s="22" t="str">
        <f t="shared" si="80"/>
        <v>在读</v>
      </c>
      <c r="R421" s="22" t="str">
        <f>IF(Q421="在读",IF(IFERROR(FIND("一",D421),0)&gt;0,"一对一",VLOOKUP(LEFT(D421,3),班级编码!A:H,8,0)),Q421)</f>
        <v>幼儿部</v>
      </c>
      <c r="S421" s="22" t="str">
        <f t="shared" si="81"/>
        <v>K04000GXZ51</v>
      </c>
      <c r="T421" s="22" t="str">
        <f t="shared" si="82"/>
        <v>覃爱怡</v>
      </c>
      <c r="U421" s="22" t="str">
        <f t="shared" si="83"/>
        <v/>
      </c>
      <c r="V421" s="22" t="str">
        <f t="shared" si="84"/>
        <v>STA MARIA ANTONIO II</v>
      </c>
      <c r="W421" s="22" t="str">
        <f t="shared" si="85"/>
        <v>STA MARIA ANTONIO II</v>
      </c>
      <c r="X421" s="22" t="str">
        <f t="shared" si="86"/>
        <v/>
      </c>
      <c r="Y421" s="22">
        <f t="shared" si="87"/>
        <v>20</v>
      </c>
      <c r="Z421" s="22">
        <f t="shared" si="88"/>
        <v>20</v>
      </c>
      <c r="AA421" s="22" t="str">
        <f t="shared" si="78"/>
        <v/>
      </c>
      <c r="AB421" s="22">
        <f>COUNTIF($G$2:G421,G421)</f>
        <v>1</v>
      </c>
      <c r="AC421" s="22" t="str">
        <f t="shared" si="89"/>
        <v>K04</v>
      </c>
      <c r="AD421" s="22" t="str">
        <f>VLOOKUP(D421,'2-班级信息'!A:AI,35,0)</f>
        <v>周五晚上</v>
      </c>
      <c r="AE421" s="22" t="str">
        <f>VLOOKUP(D421,'2-班级信息'!A:AL,12,0)</f>
        <v>1.5小时</v>
      </c>
      <c r="AF421" s="22" t="str">
        <f t="shared" si="79"/>
        <v>幼儿班</v>
      </c>
      <c r="AG421" s="22" t="str">
        <f t="shared" si="90"/>
        <v>幼儿班</v>
      </c>
    </row>
    <row r="422" spans="1:33">
      <c r="A422" s="214" t="s">
        <v>1721</v>
      </c>
      <c r="B422" s="214" t="s">
        <v>4068</v>
      </c>
      <c r="C422" s="214" t="s">
        <v>1721</v>
      </c>
      <c r="D422" s="214" t="s">
        <v>1703</v>
      </c>
      <c r="E422" s="214" t="s">
        <v>11</v>
      </c>
      <c r="F422" s="214" t="s">
        <v>11</v>
      </c>
      <c r="G422" s="214" t="s">
        <v>3918</v>
      </c>
      <c r="H422" s="214" t="s">
        <v>3919</v>
      </c>
      <c r="I422" s="214" t="s">
        <v>12</v>
      </c>
      <c r="J422" s="214" t="s">
        <v>3920</v>
      </c>
      <c r="K422" s="214">
        <v>0</v>
      </c>
      <c r="L422" s="214" t="s">
        <v>11</v>
      </c>
      <c r="M422" s="214" t="s">
        <v>11</v>
      </c>
      <c r="N422" s="214" t="s">
        <v>1766</v>
      </c>
      <c r="O422" s="214" t="s">
        <v>11</v>
      </c>
      <c r="P422" s="214" t="s">
        <v>3920</v>
      </c>
      <c r="Q422" s="22" t="str">
        <f t="shared" si="80"/>
        <v>未进班</v>
      </c>
      <c r="R422" s="22" t="str">
        <f>IF(Q422="在读",IF(IFERROR(FIND("一",D422),0)&gt;0,"一对一",VLOOKUP(LEFT(D422,3),班级编码!A:H,8,0)),Q422)</f>
        <v>未进班</v>
      </c>
      <c r="S422" s="22" t="str">
        <f t="shared" si="81"/>
        <v>未进班</v>
      </c>
      <c r="T422" s="22" t="str">
        <f t="shared" si="82"/>
        <v/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1</v>
      </c>
      <c r="AC422" s="22" t="str">
        <f t="shared" si="89"/>
        <v>未进班</v>
      </c>
      <c r="AD422" s="22" t="str">
        <f>VLOOKUP(D422,'2-班级信息'!A:AI,35,0)</f>
        <v/>
      </c>
      <c r="AE422" s="22" t="str">
        <f>VLOOKUP(D422,'2-班级信息'!A:AL,12,0)</f>
        <v/>
      </c>
      <c r="AF422" s="22" t="str">
        <f t="shared" si="79"/>
        <v>小学班</v>
      </c>
      <c r="AG422" s="22" t="str">
        <f t="shared" si="90"/>
        <v>小学平时班</v>
      </c>
    </row>
    <row r="423" spans="1:33">
      <c r="A423" s="214" t="s">
        <v>1721</v>
      </c>
      <c r="B423" s="214" t="s">
        <v>4068</v>
      </c>
      <c r="C423" s="214" t="s">
        <v>1721</v>
      </c>
      <c r="D423" s="214" t="s">
        <v>1703</v>
      </c>
      <c r="E423" s="214" t="s">
        <v>11</v>
      </c>
      <c r="F423" s="214" t="s">
        <v>11</v>
      </c>
      <c r="G423" s="214" t="s">
        <v>3580</v>
      </c>
      <c r="H423" s="214" t="s">
        <v>3581</v>
      </c>
      <c r="I423" s="214" t="s">
        <v>14</v>
      </c>
      <c r="J423" s="214" t="s">
        <v>3583</v>
      </c>
      <c r="K423" s="214">
        <v>0</v>
      </c>
      <c r="L423" s="214" t="s">
        <v>11</v>
      </c>
      <c r="M423" s="214" t="s">
        <v>11</v>
      </c>
      <c r="N423" s="214" t="s">
        <v>1804</v>
      </c>
      <c r="O423" s="214" t="s">
        <v>3584</v>
      </c>
      <c r="P423" s="214" t="s">
        <v>3583</v>
      </c>
      <c r="Q423" s="22" t="str">
        <f t="shared" si="80"/>
        <v>未进班</v>
      </c>
      <c r="R423" s="22" t="str">
        <f>IF(Q423="在读",IF(IFERROR(FIND("一",D423),0)&gt;0,"一对一",VLOOKUP(LEFT(D423,3),班级编码!A:H,8,0)),Q423)</f>
        <v>未进班</v>
      </c>
      <c r="S423" s="22" t="str">
        <f t="shared" si="81"/>
        <v>未进班</v>
      </c>
      <c r="T423" s="22" t="str">
        <f t="shared" si="82"/>
        <v/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1</v>
      </c>
      <c r="AC423" s="22" t="str">
        <f t="shared" si="89"/>
        <v>未进班</v>
      </c>
      <c r="AD423" s="22" t="str">
        <f>VLOOKUP(D423,'2-班级信息'!A:AI,35,0)</f>
        <v/>
      </c>
      <c r="AE423" s="22" t="str">
        <f>VLOOKUP(D423,'2-班级信息'!A:AL,12,0)</f>
        <v/>
      </c>
      <c r="AF423" s="22" t="str">
        <f t="shared" si="79"/>
        <v>小学班</v>
      </c>
      <c r="AG423" s="22" t="str">
        <f t="shared" si="90"/>
        <v>小学平时班</v>
      </c>
    </row>
    <row r="424" spans="1:33">
      <c r="A424" s="214" t="s">
        <v>1721</v>
      </c>
      <c r="B424" s="214" t="s">
        <v>4068</v>
      </c>
      <c r="C424" s="214" t="s">
        <v>1721</v>
      </c>
      <c r="D424" s="214" t="s">
        <v>1703</v>
      </c>
      <c r="E424" s="214" t="s">
        <v>11</v>
      </c>
      <c r="F424" s="214" t="s">
        <v>11</v>
      </c>
      <c r="G424" s="214" t="s">
        <v>2895</v>
      </c>
      <c r="H424" s="214" t="s">
        <v>2896</v>
      </c>
      <c r="I424" s="214" t="s">
        <v>16</v>
      </c>
      <c r="J424" s="214" t="s">
        <v>2897</v>
      </c>
      <c r="K424" s="214">
        <v>0</v>
      </c>
      <c r="L424" s="214" t="s">
        <v>11</v>
      </c>
      <c r="M424" s="214" t="s">
        <v>11</v>
      </c>
      <c r="N424" s="214" t="s">
        <v>1726</v>
      </c>
      <c r="O424" s="214" t="s">
        <v>11</v>
      </c>
      <c r="P424" s="214" t="s">
        <v>2897</v>
      </c>
      <c r="Q424" s="22" t="str">
        <f t="shared" si="80"/>
        <v>未进班</v>
      </c>
      <c r="R424" s="22" t="str">
        <f>IF(Q424="在读",IF(IFERROR(FIND("一",D424),0)&gt;0,"一对一",VLOOKUP(LEFT(D424,3),班级编码!A:H,8,0)),Q424)</f>
        <v>未进班</v>
      </c>
      <c r="S424" s="22" t="str">
        <f t="shared" si="81"/>
        <v>未进班</v>
      </c>
      <c r="T424" s="22" t="str">
        <f t="shared" si="82"/>
        <v/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1</v>
      </c>
      <c r="AC424" s="22" t="str">
        <f t="shared" si="89"/>
        <v>未进班</v>
      </c>
      <c r="AD424" s="22" t="str">
        <f>VLOOKUP(D424,'2-班级信息'!A:AI,35,0)</f>
        <v/>
      </c>
      <c r="AE424" s="22" t="str">
        <f>VLOOKUP(D424,'2-班级信息'!A:AL,12,0)</f>
        <v/>
      </c>
      <c r="AF424" s="22" t="str">
        <f t="shared" si="79"/>
        <v>小学班</v>
      </c>
      <c r="AG424" s="22" t="str">
        <f t="shared" si="90"/>
        <v>小学平时班</v>
      </c>
    </row>
    <row r="425" spans="1:33">
      <c r="A425" s="214" t="s">
        <v>1721</v>
      </c>
      <c r="B425" s="214" t="s">
        <v>464</v>
      </c>
      <c r="C425" s="214" t="s">
        <v>1721</v>
      </c>
      <c r="D425" s="214" t="s">
        <v>4122</v>
      </c>
      <c r="E425" s="214" t="s">
        <v>4125</v>
      </c>
      <c r="F425" s="214" t="s">
        <v>4123</v>
      </c>
      <c r="G425" s="214" t="s">
        <v>2824</v>
      </c>
      <c r="H425" s="214" t="s">
        <v>2825</v>
      </c>
      <c r="I425" s="214" t="s">
        <v>1669</v>
      </c>
      <c r="J425" s="214" t="s">
        <v>2826</v>
      </c>
      <c r="K425" s="214">
        <v>0</v>
      </c>
      <c r="L425" s="214" t="s">
        <v>4605</v>
      </c>
      <c r="M425" s="214" t="s">
        <v>11</v>
      </c>
      <c r="N425" s="214" t="s">
        <v>2241</v>
      </c>
      <c r="O425" s="214" t="s">
        <v>11</v>
      </c>
      <c r="P425" s="214" t="s">
        <v>2826</v>
      </c>
      <c r="Q425" s="22" t="str">
        <f t="shared" si="80"/>
        <v>在读</v>
      </c>
      <c r="R425" s="22" t="str">
        <f>IF(Q425="在读",IF(IFERROR(FIND("一",D425),0)&gt;0,"一对一",VLOOKUP(LEFT(D425,3),班级编码!A:H,8,0)),Q425)</f>
        <v>幼儿部</v>
      </c>
      <c r="S425" s="22" t="str">
        <f t="shared" si="81"/>
        <v>K03ADPGZD32</v>
      </c>
      <c r="T425" s="22" t="str">
        <f t="shared" si="82"/>
        <v>萧泽秀</v>
      </c>
      <c r="U425" s="22" t="str">
        <f t="shared" si="83"/>
        <v/>
      </c>
      <c r="V425" s="22" t="str">
        <f t="shared" si="84"/>
        <v>STA MARIA ANTONIO II</v>
      </c>
      <c r="W425" s="22" t="str">
        <f t="shared" si="85"/>
        <v>STA MARIA ANTONIO II</v>
      </c>
      <c r="X425" s="22" t="str">
        <f t="shared" si="86"/>
        <v/>
      </c>
      <c r="Y425" s="22">
        <f t="shared" si="87"/>
        <v>20</v>
      </c>
      <c r="Z425" s="22">
        <f t="shared" si="88"/>
        <v>20</v>
      </c>
      <c r="AA425" s="22" t="str">
        <f t="shared" si="78"/>
        <v/>
      </c>
      <c r="AB425" s="22">
        <f>COUNTIF($G$2:G425,G425)</f>
        <v>1</v>
      </c>
      <c r="AC425" s="22" t="str">
        <f t="shared" si="89"/>
        <v>K03</v>
      </c>
      <c r="AD425" s="22" t="str">
        <f>VLOOKUP(D425,'2-班级信息'!A:AI,35,0)</f>
        <v>周六上午</v>
      </c>
      <c r="AE425" s="22" t="str">
        <f>VLOOKUP(D425,'2-班级信息'!A:AL,12,0)</f>
        <v>1.5小时</v>
      </c>
      <c r="AF425" s="22" t="str">
        <f t="shared" si="79"/>
        <v>幼儿班</v>
      </c>
      <c r="AG425" s="22" t="str">
        <f t="shared" si="90"/>
        <v>幼儿班</v>
      </c>
    </row>
    <row r="426" spans="1:33">
      <c r="A426" s="214" t="s">
        <v>1721</v>
      </c>
      <c r="B426" s="214" t="s">
        <v>4068</v>
      </c>
      <c r="C426" s="214" t="s">
        <v>1721</v>
      </c>
      <c r="D426" s="214" t="s">
        <v>1703</v>
      </c>
      <c r="E426" s="214" t="s">
        <v>11</v>
      </c>
      <c r="F426" s="214" t="s">
        <v>11</v>
      </c>
      <c r="G426" s="214" t="s">
        <v>3426</v>
      </c>
      <c r="H426" s="214" t="s">
        <v>3427</v>
      </c>
      <c r="I426" s="214" t="s">
        <v>1686</v>
      </c>
      <c r="J426" s="214" t="s">
        <v>3428</v>
      </c>
      <c r="K426" s="214">
        <v>0</v>
      </c>
      <c r="L426" s="214" t="s">
        <v>11</v>
      </c>
      <c r="M426" s="214" t="s">
        <v>11</v>
      </c>
      <c r="N426" s="214" t="s">
        <v>3429</v>
      </c>
      <c r="O426" s="214" t="s">
        <v>11</v>
      </c>
      <c r="P426" s="214" t="s">
        <v>3428</v>
      </c>
      <c r="Q426" s="22" t="str">
        <f t="shared" si="80"/>
        <v>未进班</v>
      </c>
      <c r="R426" s="22" t="str">
        <f>IF(Q426="在读",IF(IFERROR(FIND("一",D426),0)&gt;0,"一对一",VLOOKUP(LEFT(D426,3),班级编码!A:H,8,0)),Q426)</f>
        <v>未进班</v>
      </c>
      <c r="S426" s="22" t="str">
        <f t="shared" si="81"/>
        <v>未进班</v>
      </c>
      <c r="T426" s="22" t="str">
        <f t="shared" si="82"/>
        <v/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1</v>
      </c>
      <c r="AC426" s="22" t="str">
        <f t="shared" si="89"/>
        <v>未进班</v>
      </c>
      <c r="AD426" s="22" t="str">
        <f>VLOOKUP(D426,'2-班级信息'!A:AI,35,0)</f>
        <v/>
      </c>
      <c r="AE426" s="22" t="str">
        <f>VLOOKUP(D426,'2-班级信息'!A:AL,12,0)</f>
        <v/>
      </c>
      <c r="AF426" s="22" t="str">
        <f t="shared" si="79"/>
        <v>幼儿班</v>
      </c>
      <c r="AG426" s="22" t="str">
        <f t="shared" si="90"/>
        <v>幼儿班</v>
      </c>
    </row>
    <row r="427" spans="1:33">
      <c r="A427" s="214" t="s">
        <v>1721</v>
      </c>
      <c r="B427" s="214" t="s">
        <v>4068</v>
      </c>
      <c r="C427" s="214" t="s">
        <v>1721</v>
      </c>
      <c r="D427" s="214" t="s">
        <v>1703</v>
      </c>
      <c r="E427" s="214" t="s">
        <v>11</v>
      </c>
      <c r="F427" s="214" t="s">
        <v>11</v>
      </c>
      <c r="G427" s="214" t="s">
        <v>4054</v>
      </c>
      <c r="H427" s="214" t="s">
        <v>4055</v>
      </c>
      <c r="I427" s="214" t="s">
        <v>1669</v>
      </c>
      <c r="J427" s="214" t="s">
        <v>4056</v>
      </c>
      <c r="K427" s="214">
        <v>0</v>
      </c>
      <c r="L427" s="214" t="s">
        <v>11</v>
      </c>
      <c r="M427" s="214" t="s">
        <v>11</v>
      </c>
      <c r="N427" s="214" t="s">
        <v>2205</v>
      </c>
      <c r="O427" s="214" t="s">
        <v>11</v>
      </c>
      <c r="P427" s="214" t="s">
        <v>4056</v>
      </c>
      <c r="Q427" s="22" t="str">
        <f t="shared" si="80"/>
        <v>未进班</v>
      </c>
      <c r="R427" s="22" t="str">
        <f>IF(Q427="在读",IF(IFERROR(FIND("一",D427),0)&gt;0,"一对一",VLOOKUP(LEFT(D427,3),班级编码!A:H,8,0)),Q427)</f>
        <v>未进班</v>
      </c>
      <c r="S427" s="22" t="str">
        <f t="shared" si="81"/>
        <v>未进班</v>
      </c>
      <c r="T427" s="22" t="str">
        <f t="shared" si="82"/>
        <v/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1</v>
      </c>
      <c r="AC427" s="22" t="str">
        <f t="shared" si="89"/>
        <v>未进班</v>
      </c>
      <c r="AD427" s="22" t="str">
        <f>VLOOKUP(D427,'2-班级信息'!A:AI,35,0)</f>
        <v/>
      </c>
      <c r="AE427" s="22" t="str">
        <f>VLOOKUP(D427,'2-班级信息'!A:AL,12,0)</f>
        <v/>
      </c>
      <c r="AF427" s="22" t="str">
        <f t="shared" si="79"/>
        <v>幼儿班</v>
      </c>
      <c r="AG427" s="22" t="str">
        <f t="shared" si="90"/>
        <v>幼儿班</v>
      </c>
    </row>
    <row r="428" spans="1:33">
      <c r="A428" s="214" t="s">
        <v>1721</v>
      </c>
      <c r="B428" s="214" t="s">
        <v>4068</v>
      </c>
      <c r="C428" s="214" t="s">
        <v>1721</v>
      </c>
      <c r="D428" s="214" t="s">
        <v>1703</v>
      </c>
      <c r="E428" s="214" t="s">
        <v>11</v>
      </c>
      <c r="F428" s="214" t="s">
        <v>11</v>
      </c>
      <c r="G428" s="214" t="s">
        <v>2541</v>
      </c>
      <c r="H428" s="214" t="s">
        <v>2542</v>
      </c>
      <c r="I428" s="214" t="s">
        <v>16</v>
      </c>
      <c r="J428" s="214" t="s">
        <v>2544</v>
      </c>
      <c r="K428" s="214">
        <v>0</v>
      </c>
      <c r="L428" s="214" t="s">
        <v>11</v>
      </c>
      <c r="M428" s="214" t="s">
        <v>11</v>
      </c>
      <c r="N428" s="214" t="s">
        <v>1726</v>
      </c>
      <c r="O428" s="214" t="s">
        <v>11</v>
      </c>
      <c r="P428" s="214" t="s">
        <v>2544</v>
      </c>
      <c r="Q428" s="22" t="str">
        <f t="shared" si="80"/>
        <v>未进班</v>
      </c>
      <c r="R428" s="22" t="str">
        <f>IF(Q428="在读",IF(IFERROR(FIND("一",D428),0)&gt;0,"一对一",VLOOKUP(LEFT(D428,3),班级编码!A:H,8,0)),Q428)</f>
        <v>未进班</v>
      </c>
      <c r="S428" s="22" t="str">
        <f t="shared" si="81"/>
        <v>未进班</v>
      </c>
      <c r="T428" s="22" t="str">
        <f t="shared" si="82"/>
        <v/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1</v>
      </c>
      <c r="AC428" s="22" t="str">
        <f t="shared" si="89"/>
        <v>未进班</v>
      </c>
      <c r="AD428" s="22" t="str">
        <f>VLOOKUP(D428,'2-班级信息'!A:AI,35,0)</f>
        <v/>
      </c>
      <c r="AE428" s="22" t="str">
        <f>VLOOKUP(D428,'2-班级信息'!A:AL,12,0)</f>
        <v/>
      </c>
      <c r="AF428" s="22" t="str">
        <f t="shared" si="79"/>
        <v>小学班</v>
      </c>
      <c r="AG428" s="22" t="str">
        <f t="shared" si="90"/>
        <v>小学平时班</v>
      </c>
    </row>
    <row r="429" spans="1:33">
      <c r="A429" s="214" t="s">
        <v>1721</v>
      </c>
      <c r="B429" s="214" t="s">
        <v>4068</v>
      </c>
      <c r="C429" s="214" t="s">
        <v>1721</v>
      </c>
      <c r="D429" s="214" t="s">
        <v>1703</v>
      </c>
      <c r="E429" s="214" t="s">
        <v>11</v>
      </c>
      <c r="F429" s="214" t="s">
        <v>11</v>
      </c>
      <c r="G429" s="214" t="s">
        <v>3343</v>
      </c>
      <c r="H429" s="214" t="s">
        <v>3344</v>
      </c>
      <c r="I429" s="214" t="s">
        <v>10</v>
      </c>
      <c r="J429" s="214" t="s">
        <v>3345</v>
      </c>
      <c r="K429" s="214">
        <v>0</v>
      </c>
      <c r="L429" s="214" t="s">
        <v>11</v>
      </c>
      <c r="M429" s="214" t="s">
        <v>11</v>
      </c>
      <c r="N429" s="214" t="s">
        <v>1726</v>
      </c>
      <c r="O429" s="214" t="s">
        <v>3345</v>
      </c>
      <c r="P429" s="214" t="s">
        <v>11</v>
      </c>
      <c r="Q429" s="22" t="str">
        <f t="shared" si="80"/>
        <v>未进班</v>
      </c>
      <c r="R429" s="22" t="str">
        <f>IF(Q429="在读",IF(IFERROR(FIND("一",D429),0)&gt;0,"一对一",VLOOKUP(LEFT(D429,3),班级编码!A:H,8,0)),Q429)</f>
        <v>未进班</v>
      </c>
      <c r="S429" s="22" t="str">
        <f t="shared" si="81"/>
        <v>未进班</v>
      </c>
      <c r="T429" s="22" t="str">
        <f t="shared" si="82"/>
        <v/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1</v>
      </c>
      <c r="AC429" s="22" t="str">
        <f t="shared" si="89"/>
        <v>未进班</v>
      </c>
      <c r="AD429" s="22" t="str">
        <f>VLOOKUP(D429,'2-班级信息'!A:AI,35,0)</f>
        <v/>
      </c>
      <c r="AE429" s="22" t="str">
        <f>VLOOKUP(D429,'2-班级信息'!A:AL,12,0)</f>
        <v/>
      </c>
      <c r="AF429" s="22" t="str">
        <f t="shared" si="79"/>
        <v>小学班</v>
      </c>
      <c r="AG429" s="22" t="str">
        <f t="shared" si="90"/>
        <v>小学平时班</v>
      </c>
    </row>
    <row r="430" spans="1:33">
      <c r="A430" s="214" t="s">
        <v>1721</v>
      </c>
      <c r="B430" s="214" t="s">
        <v>4068</v>
      </c>
      <c r="C430" s="214" t="s">
        <v>1721</v>
      </c>
      <c r="D430" s="214" t="s">
        <v>1703</v>
      </c>
      <c r="E430" s="214" t="s">
        <v>11</v>
      </c>
      <c r="F430" s="214" t="s">
        <v>11</v>
      </c>
      <c r="G430" s="214" t="s">
        <v>2383</v>
      </c>
      <c r="H430" s="214" t="s">
        <v>2384</v>
      </c>
      <c r="I430" s="214" t="s">
        <v>16</v>
      </c>
      <c r="J430" s="214" t="s">
        <v>2385</v>
      </c>
      <c r="K430" s="214">
        <v>0</v>
      </c>
      <c r="L430" s="214" t="s">
        <v>11</v>
      </c>
      <c r="M430" s="214" t="s">
        <v>11</v>
      </c>
      <c r="N430" s="214" t="s">
        <v>1726</v>
      </c>
      <c r="O430" s="214" t="s">
        <v>11</v>
      </c>
      <c r="P430" s="214" t="s">
        <v>2385</v>
      </c>
      <c r="Q430" s="22" t="str">
        <f t="shared" si="80"/>
        <v>未进班</v>
      </c>
      <c r="R430" s="22" t="str">
        <f>IF(Q430="在读",IF(IFERROR(FIND("一",D430),0)&gt;0,"一对一",VLOOKUP(LEFT(D430,3),班级编码!A:H,8,0)),Q430)</f>
        <v>未进班</v>
      </c>
      <c r="S430" s="22" t="str">
        <f t="shared" si="81"/>
        <v>未进班</v>
      </c>
      <c r="T430" s="22" t="str">
        <f t="shared" si="82"/>
        <v/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1</v>
      </c>
      <c r="AC430" s="22" t="str">
        <f t="shared" si="89"/>
        <v>未进班</v>
      </c>
      <c r="AD430" s="22" t="str">
        <f>VLOOKUP(D430,'2-班级信息'!A:AI,35,0)</f>
        <v/>
      </c>
      <c r="AE430" s="22" t="str">
        <f>VLOOKUP(D430,'2-班级信息'!A:AL,12,0)</f>
        <v/>
      </c>
      <c r="AF430" s="22" t="str">
        <f t="shared" si="79"/>
        <v>小学班</v>
      </c>
      <c r="AG430" s="22" t="str">
        <f t="shared" si="90"/>
        <v>小学平时班</v>
      </c>
    </row>
    <row r="431" spans="1:33">
      <c r="A431" s="214" t="s">
        <v>1721</v>
      </c>
      <c r="B431" s="214" t="s">
        <v>4068</v>
      </c>
      <c r="C431" s="214" t="s">
        <v>1721</v>
      </c>
      <c r="D431" s="214" t="s">
        <v>1703</v>
      </c>
      <c r="E431" s="214" t="s">
        <v>11</v>
      </c>
      <c r="F431" s="214" t="s">
        <v>11</v>
      </c>
      <c r="G431" s="214" t="s">
        <v>2435</v>
      </c>
      <c r="H431" s="214" t="s">
        <v>2436</v>
      </c>
      <c r="I431" s="214" t="s">
        <v>16</v>
      </c>
      <c r="J431" s="214" t="s">
        <v>2437</v>
      </c>
      <c r="K431" s="214">
        <v>0</v>
      </c>
      <c r="L431" s="214" t="s">
        <v>11</v>
      </c>
      <c r="M431" s="214" t="s">
        <v>11</v>
      </c>
      <c r="N431" s="214" t="s">
        <v>2438</v>
      </c>
      <c r="O431" s="214" t="s">
        <v>11</v>
      </c>
      <c r="P431" s="214" t="s">
        <v>2437</v>
      </c>
      <c r="Q431" s="22" t="str">
        <f t="shared" si="80"/>
        <v>未进班</v>
      </c>
      <c r="R431" s="22" t="str">
        <f>IF(Q431="在读",IF(IFERROR(FIND("一",D431),0)&gt;0,"一对一",VLOOKUP(LEFT(D431,3),班级编码!A:H,8,0)),Q431)</f>
        <v>未进班</v>
      </c>
      <c r="S431" s="22" t="str">
        <f t="shared" si="81"/>
        <v>未进班</v>
      </c>
      <c r="T431" s="22" t="str">
        <f t="shared" si="82"/>
        <v/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1</v>
      </c>
      <c r="AC431" s="22" t="str">
        <f t="shared" si="89"/>
        <v>未进班</v>
      </c>
      <c r="AD431" s="22" t="str">
        <f>VLOOKUP(D431,'2-班级信息'!A:AI,35,0)</f>
        <v/>
      </c>
      <c r="AE431" s="22" t="str">
        <f>VLOOKUP(D431,'2-班级信息'!A:AL,12,0)</f>
        <v/>
      </c>
      <c r="AF431" s="22" t="str">
        <f t="shared" si="79"/>
        <v>小学班</v>
      </c>
      <c r="AG431" s="22" t="str">
        <f t="shared" si="90"/>
        <v>小学平时班</v>
      </c>
    </row>
    <row r="432" spans="1:33">
      <c r="A432" s="214" t="s">
        <v>1721</v>
      </c>
      <c r="B432" s="214" t="s">
        <v>4068</v>
      </c>
      <c r="C432" s="214" t="s">
        <v>1721</v>
      </c>
      <c r="D432" s="214" t="s">
        <v>1703</v>
      </c>
      <c r="E432" s="214" t="s">
        <v>11</v>
      </c>
      <c r="F432" s="214" t="s">
        <v>11</v>
      </c>
      <c r="G432" s="214" t="s">
        <v>2268</v>
      </c>
      <c r="H432" s="214" t="s">
        <v>2269</v>
      </c>
      <c r="I432" s="214" t="s">
        <v>16</v>
      </c>
      <c r="J432" s="214" t="s">
        <v>2271</v>
      </c>
      <c r="K432" s="214">
        <v>0</v>
      </c>
      <c r="L432" s="214" t="s">
        <v>11</v>
      </c>
      <c r="M432" s="214" t="s">
        <v>11</v>
      </c>
      <c r="N432" s="214" t="s">
        <v>1726</v>
      </c>
      <c r="O432" s="214" t="s">
        <v>11</v>
      </c>
      <c r="P432" s="214" t="s">
        <v>2271</v>
      </c>
      <c r="Q432" s="22" t="str">
        <f t="shared" si="80"/>
        <v>未进班</v>
      </c>
      <c r="R432" s="22" t="str">
        <f>IF(Q432="在读",IF(IFERROR(FIND("一",D432),0)&gt;0,"一对一",VLOOKUP(LEFT(D432,3),班级编码!A:H,8,0)),Q432)</f>
        <v>未进班</v>
      </c>
      <c r="S432" s="22" t="str">
        <f t="shared" si="81"/>
        <v>未进班</v>
      </c>
      <c r="T432" s="22" t="str">
        <f t="shared" si="82"/>
        <v/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1</v>
      </c>
      <c r="AC432" s="22" t="str">
        <f t="shared" si="89"/>
        <v>未进班</v>
      </c>
      <c r="AD432" s="22" t="str">
        <f>VLOOKUP(D432,'2-班级信息'!A:AI,35,0)</f>
        <v/>
      </c>
      <c r="AE432" s="22" t="str">
        <f>VLOOKUP(D432,'2-班级信息'!A:AL,12,0)</f>
        <v/>
      </c>
      <c r="AF432" s="22" t="str">
        <f t="shared" si="79"/>
        <v>小学班</v>
      </c>
      <c r="AG432" s="22" t="str">
        <f t="shared" si="90"/>
        <v>小学平时班</v>
      </c>
    </row>
    <row r="433" spans="1:33">
      <c r="A433" s="214" t="s">
        <v>1721</v>
      </c>
      <c r="B433" s="214" t="s">
        <v>4068</v>
      </c>
      <c r="C433" s="214" t="s">
        <v>1721</v>
      </c>
      <c r="D433" s="214" t="s">
        <v>1703</v>
      </c>
      <c r="E433" s="214" t="s">
        <v>11</v>
      </c>
      <c r="F433" s="214" t="s">
        <v>11</v>
      </c>
      <c r="G433" s="214" t="s">
        <v>2764</v>
      </c>
      <c r="H433" s="214" t="s">
        <v>2765</v>
      </c>
      <c r="I433" s="214" t="s">
        <v>16</v>
      </c>
      <c r="J433" s="214" t="s">
        <v>2767</v>
      </c>
      <c r="K433" s="214">
        <v>0</v>
      </c>
      <c r="L433" s="214" t="s">
        <v>11</v>
      </c>
      <c r="M433" s="214" t="s">
        <v>11</v>
      </c>
      <c r="N433" s="214" t="s">
        <v>1726</v>
      </c>
      <c r="O433" s="214" t="s">
        <v>11</v>
      </c>
      <c r="P433" s="214" t="s">
        <v>2767</v>
      </c>
      <c r="Q433" s="22" t="str">
        <f t="shared" si="80"/>
        <v>未进班</v>
      </c>
      <c r="R433" s="22" t="str">
        <f>IF(Q433="在读",IF(IFERROR(FIND("一",D433),0)&gt;0,"一对一",VLOOKUP(LEFT(D433,3),班级编码!A:H,8,0)),Q433)</f>
        <v>未进班</v>
      </c>
      <c r="S433" s="22" t="str">
        <f t="shared" si="81"/>
        <v>未进班</v>
      </c>
      <c r="T433" s="22" t="str">
        <f t="shared" si="82"/>
        <v/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1</v>
      </c>
      <c r="AC433" s="22" t="str">
        <f t="shared" si="89"/>
        <v>未进班</v>
      </c>
      <c r="AD433" s="22" t="str">
        <f>VLOOKUP(D433,'2-班级信息'!A:AI,35,0)</f>
        <v/>
      </c>
      <c r="AE433" s="22" t="str">
        <f>VLOOKUP(D433,'2-班级信息'!A:AL,12,0)</f>
        <v/>
      </c>
      <c r="AF433" s="22" t="str">
        <f t="shared" si="79"/>
        <v>小学班</v>
      </c>
      <c r="AG433" s="22" t="str">
        <f t="shared" si="90"/>
        <v>小学平时班</v>
      </c>
    </row>
    <row r="434" spans="1:33">
      <c r="A434" s="214" t="s">
        <v>1721</v>
      </c>
      <c r="B434" s="214" t="s">
        <v>4068</v>
      </c>
      <c r="C434" s="214" t="s">
        <v>1721</v>
      </c>
      <c r="D434" s="214" t="s">
        <v>1703</v>
      </c>
      <c r="E434" s="214" t="s">
        <v>11</v>
      </c>
      <c r="F434" s="214" t="s">
        <v>11</v>
      </c>
      <c r="G434" s="214" t="s">
        <v>2467</v>
      </c>
      <c r="H434" s="214" t="s">
        <v>2468</v>
      </c>
      <c r="I434" s="214" t="s">
        <v>10</v>
      </c>
      <c r="J434" s="214" t="s">
        <v>2470</v>
      </c>
      <c r="K434" s="214">
        <v>0</v>
      </c>
      <c r="L434" s="214" t="s">
        <v>11</v>
      </c>
      <c r="M434" s="214" t="s">
        <v>11</v>
      </c>
      <c r="N434" s="214" t="s">
        <v>1804</v>
      </c>
      <c r="O434" s="214" t="s">
        <v>11</v>
      </c>
      <c r="P434" s="214" t="s">
        <v>11</v>
      </c>
      <c r="Q434" s="22" t="str">
        <f t="shared" si="80"/>
        <v>未进班</v>
      </c>
      <c r="R434" s="22" t="str">
        <f>IF(Q434="在读",IF(IFERROR(FIND("一",D434),0)&gt;0,"一对一",VLOOKUP(LEFT(D434,3),班级编码!A:H,8,0)),Q434)</f>
        <v>未进班</v>
      </c>
      <c r="S434" s="22" t="str">
        <f t="shared" si="81"/>
        <v>未进班</v>
      </c>
      <c r="T434" s="22" t="str">
        <f t="shared" si="82"/>
        <v/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1</v>
      </c>
      <c r="AC434" s="22" t="str">
        <f t="shared" si="89"/>
        <v>未进班</v>
      </c>
      <c r="AD434" s="22" t="str">
        <f>VLOOKUP(D434,'2-班级信息'!A:AI,35,0)</f>
        <v/>
      </c>
      <c r="AE434" s="22" t="str">
        <f>VLOOKUP(D434,'2-班级信息'!A:AL,12,0)</f>
        <v/>
      </c>
      <c r="AF434" s="22" t="str">
        <f t="shared" si="79"/>
        <v>小学班</v>
      </c>
      <c r="AG434" s="22" t="str">
        <f t="shared" si="90"/>
        <v>小学平时班</v>
      </c>
    </row>
    <row r="435" spans="1:33">
      <c r="A435" s="214" t="s">
        <v>1721</v>
      </c>
      <c r="B435" s="214" t="s">
        <v>4068</v>
      </c>
      <c r="C435" s="214" t="s">
        <v>1721</v>
      </c>
      <c r="D435" s="214" t="s">
        <v>1703</v>
      </c>
      <c r="E435" s="214" t="s">
        <v>11</v>
      </c>
      <c r="F435" s="214" t="s">
        <v>11</v>
      </c>
      <c r="G435" s="214" t="s">
        <v>3737</v>
      </c>
      <c r="H435" s="214" t="s">
        <v>3738</v>
      </c>
      <c r="I435" s="214" t="s">
        <v>16</v>
      </c>
      <c r="J435" s="214" t="s">
        <v>3739</v>
      </c>
      <c r="K435" s="214">
        <v>0</v>
      </c>
      <c r="L435" s="214" t="s">
        <v>11</v>
      </c>
      <c r="M435" s="214" t="s">
        <v>11</v>
      </c>
      <c r="N435" s="214" t="s">
        <v>1726</v>
      </c>
      <c r="O435" s="214" t="s">
        <v>11</v>
      </c>
      <c r="P435" s="214" t="s">
        <v>11</v>
      </c>
      <c r="Q435" s="22" t="str">
        <f t="shared" si="80"/>
        <v>未进班</v>
      </c>
      <c r="R435" s="22" t="str">
        <f>IF(Q435="在读",IF(IFERROR(FIND("一",D435),0)&gt;0,"一对一",VLOOKUP(LEFT(D435,3),班级编码!A:H,8,0)),Q435)</f>
        <v>未进班</v>
      </c>
      <c r="S435" s="22" t="str">
        <f t="shared" si="81"/>
        <v>未进班</v>
      </c>
      <c r="T435" s="22" t="str">
        <f t="shared" si="82"/>
        <v/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1</v>
      </c>
      <c r="AC435" s="22" t="str">
        <f t="shared" si="89"/>
        <v>未进班</v>
      </c>
      <c r="AD435" s="22" t="str">
        <f>VLOOKUP(D435,'2-班级信息'!A:AI,35,0)</f>
        <v/>
      </c>
      <c r="AE435" s="22" t="str">
        <f>VLOOKUP(D435,'2-班级信息'!A:AL,12,0)</f>
        <v/>
      </c>
      <c r="AF435" s="22" t="str">
        <f t="shared" si="79"/>
        <v>小学班</v>
      </c>
      <c r="AG435" s="22" t="str">
        <f t="shared" si="90"/>
        <v>小学平时班</v>
      </c>
    </row>
    <row r="436" spans="1:33">
      <c r="A436" s="214" t="s">
        <v>1721</v>
      </c>
      <c r="B436" s="214" t="s">
        <v>4068</v>
      </c>
      <c r="C436" s="214" t="s">
        <v>1721</v>
      </c>
      <c r="D436" s="214" t="s">
        <v>1703</v>
      </c>
      <c r="E436" s="214" t="s">
        <v>11</v>
      </c>
      <c r="F436" s="214" t="s">
        <v>11</v>
      </c>
      <c r="G436" s="214" t="s">
        <v>3879</v>
      </c>
      <c r="H436" s="214" t="s">
        <v>3880</v>
      </c>
      <c r="I436" s="214" t="s">
        <v>16</v>
      </c>
      <c r="J436" s="214" t="s">
        <v>3881</v>
      </c>
      <c r="K436" s="214">
        <v>0</v>
      </c>
      <c r="L436" s="214" t="s">
        <v>11</v>
      </c>
      <c r="M436" s="214" t="s">
        <v>11</v>
      </c>
      <c r="N436" s="214" t="s">
        <v>1726</v>
      </c>
      <c r="O436" s="214" t="s">
        <v>11</v>
      </c>
      <c r="P436" s="214" t="s">
        <v>3881</v>
      </c>
      <c r="Q436" s="22" t="str">
        <f t="shared" si="80"/>
        <v>未进班</v>
      </c>
      <c r="R436" s="22" t="str">
        <f>IF(Q436="在读",IF(IFERROR(FIND("一",D436),0)&gt;0,"一对一",VLOOKUP(LEFT(D436,3),班级编码!A:H,8,0)),Q436)</f>
        <v>未进班</v>
      </c>
      <c r="S436" s="22" t="str">
        <f t="shared" si="81"/>
        <v>未进班</v>
      </c>
      <c r="T436" s="22" t="str">
        <f t="shared" si="82"/>
        <v/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1</v>
      </c>
      <c r="AC436" s="22" t="str">
        <f t="shared" si="89"/>
        <v>未进班</v>
      </c>
      <c r="AD436" s="22" t="str">
        <f>VLOOKUP(D436,'2-班级信息'!A:AI,35,0)</f>
        <v/>
      </c>
      <c r="AE436" s="22" t="str">
        <f>VLOOKUP(D436,'2-班级信息'!A:AL,12,0)</f>
        <v/>
      </c>
      <c r="AF436" s="22" t="str">
        <f t="shared" si="79"/>
        <v>小学班</v>
      </c>
      <c r="AG436" s="22" t="str">
        <f t="shared" si="90"/>
        <v>小学平时班</v>
      </c>
    </row>
    <row r="437" spans="1:33">
      <c r="A437" s="214" t="s">
        <v>1721</v>
      </c>
      <c r="B437" s="214" t="s">
        <v>4068</v>
      </c>
      <c r="C437" s="214" t="s">
        <v>1721</v>
      </c>
      <c r="D437" s="214" t="s">
        <v>1703</v>
      </c>
      <c r="E437" s="214" t="s">
        <v>11</v>
      </c>
      <c r="F437" s="214" t="s">
        <v>11</v>
      </c>
      <c r="G437" s="214" t="s">
        <v>2645</v>
      </c>
      <c r="H437" s="214" t="s">
        <v>2646</v>
      </c>
      <c r="I437" s="214" t="s">
        <v>10</v>
      </c>
      <c r="J437" s="214" t="s">
        <v>2647</v>
      </c>
      <c r="K437" s="214">
        <v>0</v>
      </c>
      <c r="L437" s="214" t="s">
        <v>11</v>
      </c>
      <c r="M437" s="214" t="s">
        <v>11</v>
      </c>
      <c r="N437" s="214" t="s">
        <v>1726</v>
      </c>
      <c r="O437" s="214" t="s">
        <v>11</v>
      </c>
      <c r="P437" s="214" t="s">
        <v>11</v>
      </c>
      <c r="Q437" s="22" t="str">
        <f t="shared" si="80"/>
        <v>未进班</v>
      </c>
      <c r="R437" s="22" t="str">
        <f>IF(Q437="在读",IF(IFERROR(FIND("一",D437),0)&gt;0,"一对一",VLOOKUP(LEFT(D437,3),班级编码!A:H,8,0)),Q437)</f>
        <v>未进班</v>
      </c>
      <c r="S437" s="22" t="str">
        <f t="shared" si="81"/>
        <v>未进班</v>
      </c>
      <c r="T437" s="22" t="str">
        <f t="shared" si="82"/>
        <v/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1</v>
      </c>
      <c r="AC437" s="22" t="str">
        <f t="shared" si="89"/>
        <v>未进班</v>
      </c>
      <c r="AD437" s="22" t="str">
        <f>VLOOKUP(D437,'2-班级信息'!A:AI,35,0)</f>
        <v/>
      </c>
      <c r="AE437" s="22" t="str">
        <f>VLOOKUP(D437,'2-班级信息'!A:AL,12,0)</f>
        <v/>
      </c>
      <c r="AF437" s="22" t="str">
        <f t="shared" si="79"/>
        <v>小学班</v>
      </c>
      <c r="AG437" s="22" t="str">
        <f t="shared" si="90"/>
        <v>小学平时班</v>
      </c>
    </row>
    <row r="438" spans="1:33">
      <c r="A438" s="214" t="s">
        <v>1721</v>
      </c>
      <c r="B438" s="214" t="s">
        <v>4068</v>
      </c>
      <c r="C438" s="214" t="s">
        <v>1721</v>
      </c>
      <c r="D438" s="214" t="s">
        <v>1703</v>
      </c>
      <c r="E438" s="214" t="s">
        <v>11</v>
      </c>
      <c r="F438" s="214" t="s">
        <v>11</v>
      </c>
      <c r="G438" s="214" t="s">
        <v>3596</v>
      </c>
      <c r="H438" s="214" t="s">
        <v>3597</v>
      </c>
      <c r="I438" s="214" t="s">
        <v>1669</v>
      </c>
      <c r="J438" s="214" t="s">
        <v>3599</v>
      </c>
      <c r="K438" s="214">
        <v>0</v>
      </c>
      <c r="L438" s="214" t="s">
        <v>11</v>
      </c>
      <c r="M438" s="214" t="s">
        <v>11</v>
      </c>
      <c r="N438" s="214" t="s">
        <v>3601</v>
      </c>
      <c r="O438" s="214" t="s">
        <v>11</v>
      </c>
      <c r="P438" s="214" t="s">
        <v>3599</v>
      </c>
      <c r="Q438" s="22" t="str">
        <f t="shared" si="80"/>
        <v>未进班</v>
      </c>
      <c r="R438" s="22" t="str">
        <f>IF(Q438="在读",IF(IFERROR(FIND("一",D438),0)&gt;0,"一对一",VLOOKUP(LEFT(D438,3),班级编码!A:H,8,0)),Q438)</f>
        <v>未进班</v>
      </c>
      <c r="S438" s="22" t="str">
        <f t="shared" si="81"/>
        <v>未进班</v>
      </c>
      <c r="T438" s="22" t="str">
        <f t="shared" si="82"/>
        <v/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1</v>
      </c>
      <c r="AC438" s="22" t="str">
        <f t="shared" si="89"/>
        <v>未进班</v>
      </c>
      <c r="AD438" s="22" t="str">
        <f>VLOOKUP(D438,'2-班级信息'!A:AI,35,0)</f>
        <v/>
      </c>
      <c r="AE438" s="22" t="str">
        <f>VLOOKUP(D438,'2-班级信息'!A:AL,12,0)</f>
        <v/>
      </c>
      <c r="AF438" s="22" t="str">
        <f t="shared" si="79"/>
        <v>幼儿班</v>
      </c>
      <c r="AG438" s="22" t="str">
        <f t="shared" si="90"/>
        <v>幼儿班</v>
      </c>
    </row>
    <row r="439" spans="1:33">
      <c r="A439" s="214" t="s">
        <v>1721</v>
      </c>
      <c r="B439" s="214" t="s">
        <v>1189</v>
      </c>
      <c r="C439" s="214" t="s">
        <v>1721</v>
      </c>
      <c r="D439" s="214" t="s">
        <v>4199</v>
      </c>
      <c r="E439" s="214" t="s">
        <v>4184</v>
      </c>
      <c r="F439" s="214" t="s">
        <v>4200</v>
      </c>
      <c r="G439" s="214" t="s">
        <v>3755</v>
      </c>
      <c r="H439" s="214" t="s">
        <v>3756</v>
      </c>
      <c r="I439" s="214" t="s">
        <v>16</v>
      </c>
      <c r="J439" s="214" t="s">
        <v>3757</v>
      </c>
      <c r="K439" s="214">
        <v>0</v>
      </c>
      <c r="L439" s="214" t="s">
        <v>4606</v>
      </c>
      <c r="M439" s="214" t="s">
        <v>11</v>
      </c>
      <c r="N439" s="214" t="s">
        <v>1726</v>
      </c>
      <c r="O439" s="214" t="s">
        <v>11</v>
      </c>
      <c r="P439" s="214" t="s">
        <v>11</v>
      </c>
      <c r="Q439" s="22" t="str">
        <f t="shared" si="80"/>
        <v>在读</v>
      </c>
      <c r="R439" s="22" t="str">
        <f>IF(Q439="在读",IF(IFERROR(FIND("一",D439),0)&gt;0,"一对一",VLOOKUP(LEFT(D439,3),班级编码!A:H,8,0)),Q439)</f>
        <v>小初部</v>
      </c>
      <c r="S439" s="22" t="str">
        <f t="shared" si="81"/>
        <v>P01K12G1248</v>
      </c>
      <c r="T439" s="22" t="str">
        <f t="shared" si="82"/>
        <v>易青梅</v>
      </c>
      <c r="U439" s="22" t="str">
        <f t="shared" si="83"/>
        <v>覃爱怡</v>
      </c>
      <c r="V439" s="22" t="str">
        <f t="shared" si="84"/>
        <v xml:space="preserve">STA MARIA </v>
      </c>
      <c r="W439" s="22" t="str">
        <f t="shared" si="85"/>
        <v>覃爱怡</v>
      </c>
      <c r="X439" s="22" t="str">
        <f t="shared" si="86"/>
        <v xml:space="preserve">STA MARIA </v>
      </c>
      <c r="Y439" s="22">
        <f t="shared" si="87"/>
        <v>3</v>
      </c>
      <c r="Z439" s="22">
        <f t="shared" si="88"/>
        <v>6</v>
      </c>
      <c r="AA439" s="22" t="str">
        <f t="shared" si="78"/>
        <v/>
      </c>
      <c r="AB439" s="22">
        <f>COUNTIF($G$2:G439,G439)</f>
        <v>1</v>
      </c>
      <c r="AC439" s="22" t="str">
        <f t="shared" si="89"/>
        <v>P01</v>
      </c>
      <c r="AD439" s="22" t="str">
        <f>VLOOKUP(D439,'2-班级信息'!A:AI,35,0)</f>
        <v>周三下午</v>
      </c>
      <c r="AE439" s="22" t="str">
        <f>VLOOKUP(D439,'2-班级信息'!A:AL,12,0)</f>
        <v>3小时</v>
      </c>
      <c r="AF439" s="22" t="str">
        <f t="shared" si="79"/>
        <v>小学班</v>
      </c>
      <c r="AG439" s="22" t="str">
        <f t="shared" si="90"/>
        <v>小学平时3小时班</v>
      </c>
    </row>
    <row r="440" spans="1:33">
      <c r="A440" s="214" t="s">
        <v>1721</v>
      </c>
      <c r="B440" s="214" t="s">
        <v>459</v>
      </c>
      <c r="C440" s="214" t="s">
        <v>1721</v>
      </c>
      <c r="D440" s="214" t="s">
        <v>4194</v>
      </c>
      <c r="E440" s="214" t="s">
        <v>4196</v>
      </c>
      <c r="F440" s="214" t="s">
        <v>4195</v>
      </c>
      <c r="G440" s="214" t="s">
        <v>2487</v>
      </c>
      <c r="H440" s="214" t="s">
        <v>2488</v>
      </c>
      <c r="I440" s="214" t="s">
        <v>1687</v>
      </c>
      <c r="J440" s="214" t="s">
        <v>2489</v>
      </c>
      <c r="K440" s="214">
        <v>0</v>
      </c>
      <c r="L440" s="214" t="s">
        <v>4607</v>
      </c>
      <c r="M440" s="214" t="s">
        <v>11</v>
      </c>
      <c r="N440" s="214" t="s">
        <v>2348</v>
      </c>
      <c r="O440" s="214" t="s">
        <v>11</v>
      </c>
      <c r="P440" s="214" t="s">
        <v>11</v>
      </c>
      <c r="Q440" s="22" t="str">
        <f t="shared" si="80"/>
        <v>在读</v>
      </c>
      <c r="R440" s="22" t="str">
        <f>IF(Q440="在读",IF(IFERROR(FIND("一",D440),0)&gt;0,"一对一",VLOOKUP(LEFT(D440,3),班级编码!A:H,8,0)),Q440)</f>
        <v>幼儿部</v>
      </c>
      <c r="S440" s="22" t="str">
        <f t="shared" si="81"/>
        <v>K01000GXZ46</v>
      </c>
      <c r="T440" s="22" t="str">
        <f t="shared" si="82"/>
        <v>覃爱怡</v>
      </c>
      <c r="U440" s="22" t="str">
        <f t="shared" si="83"/>
        <v/>
      </c>
      <c r="V440" s="22" t="str">
        <f t="shared" si="84"/>
        <v>Marry</v>
      </c>
      <c r="W440" s="22" t="str">
        <f t="shared" si="85"/>
        <v>Marry</v>
      </c>
      <c r="X440" s="22" t="str">
        <f t="shared" si="86"/>
        <v/>
      </c>
      <c r="Y440" s="22">
        <f t="shared" si="87"/>
        <v>5</v>
      </c>
      <c r="Z440" s="22">
        <f t="shared" si="88"/>
        <v>5</v>
      </c>
      <c r="AA440" s="22" t="str">
        <f t="shared" si="78"/>
        <v/>
      </c>
      <c r="AB440" s="22">
        <f>COUNTIF($G$2:G440,G440)</f>
        <v>1</v>
      </c>
      <c r="AC440" s="22" t="str">
        <f t="shared" si="89"/>
        <v>K01</v>
      </c>
      <c r="AD440" s="22" t="str">
        <f>VLOOKUP(D440,'2-班级信息'!A:AI,35,0)</f>
        <v>周四晚上</v>
      </c>
      <c r="AE440" s="22" t="str">
        <f>VLOOKUP(D440,'2-班级信息'!A:AL,12,0)</f>
        <v>1.5小时</v>
      </c>
      <c r="AF440" s="22" t="str">
        <f t="shared" si="79"/>
        <v>幼儿班</v>
      </c>
      <c r="AG440" s="22" t="str">
        <f t="shared" si="90"/>
        <v>幼儿班</v>
      </c>
    </row>
    <row r="441" spans="1:33">
      <c r="A441" s="214" t="s">
        <v>1721</v>
      </c>
      <c r="B441" s="214" t="s">
        <v>4068</v>
      </c>
      <c r="C441" s="214" t="s">
        <v>1721</v>
      </c>
      <c r="D441" s="214" t="s">
        <v>1703</v>
      </c>
      <c r="E441" s="214" t="s">
        <v>11</v>
      </c>
      <c r="F441" s="214" t="s">
        <v>11</v>
      </c>
      <c r="G441" s="214" t="s">
        <v>2690</v>
      </c>
      <c r="H441" s="214" t="s">
        <v>2691</v>
      </c>
      <c r="I441" s="214" t="s">
        <v>16</v>
      </c>
      <c r="J441" s="214" t="s">
        <v>2689</v>
      </c>
      <c r="K441" s="214">
        <v>0</v>
      </c>
      <c r="L441" s="214" t="s">
        <v>11</v>
      </c>
      <c r="M441" s="214" t="s">
        <v>11</v>
      </c>
      <c r="N441" s="214" t="s">
        <v>1726</v>
      </c>
      <c r="O441" s="214" t="s">
        <v>11</v>
      </c>
      <c r="P441" s="214" t="s">
        <v>11</v>
      </c>
      <c r="Q441" s="22" t="str">
        <f t="shared" si="80"/>
        <v>未进班</v>
      </c>
      <c r="R441" s="22" t="str">
        <f>IF(Q441="在读",IF(IFERROR(FIND("一",D441),0)&gt;0,"一对一",VLOOKUP(LEFT(D441,3),班级编码!A:H,8,0)),Q441)</f>
        <v>未进班</v>
      </c>
      <c r="S441" s="22" t="str">
        <f t="shared" si="81"/>
        <v>未进班</v>
      </c>
      <c r="T441" s="22" t="str">
        <f t="shared" si="82"/>
        <v/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1</v>
      </c>
      <c r="AC441" s="22" t="str">
        <f t="shared" si="89"/>
        <v>未进班</v>
      </c>
      <c r="AD441" s="22" t="str">
        <f>VLOOKUP(D441,'2-班级信息'!A:AI,35,0)</f>
        <v/>
      </c>
      <c r="AE441" s="22" t="str">
        <f>VLOOKUP(D441,'2-班级信息'!A:AL,12,0)</f>
        <v/>
      </c>
      <c r="AF441" s="22" t="str">
        <f t="shared" si="79"/>
        <v>小学班</v>
      </c>
      <c r="AG441" s="22" t="str">
        <f t="shared" si="90"/>
        <v>小学平时班</v>
      </c>
    </row>
    <row r="442" spans="1:33">
      <c r="A442" s="214" t="s">
        <v>1721</v>
      </c>
      <c r="B442" s="214" t="s">
        <v>4068</v>
      </c>
      <c r="C442" s="214" t="s">
        <v>1721</v>
      </c>
      <c r="D442" s="214" t="s">
        <v>1703</v>
      </c>
      <c r="E442" s="214" t="s">
        <v>11</v>
      </c>
      <c r="F442" s="214" t="s">
        <v>11</v>
      </c>
      <c r="G442" s="214" t="s">
        <v>2687</v>
      </c>
      <c r="H442" s="214" t="s">
        <v>2688</v>
      </c>
      <c r="I442" s="214" t="s">
        <v>16</v>
      </c>
      <c r="J442" s="214" t="s">
        <v>2689</v>
      </c>
      <c r="K442" s="214">
        <v>0</v>
      </c>
      <c r="L442" s="214" t="s">
        <v>11</v>
      </c>
      <c r="M442" s="214" t="s">
        <v>11</v>
      </c>
      <c r="N442" s="214" t="s">
        <v>1726</v>
      </c>
      <c r="O442" s="214" t="s">
        <v>11</v>
      </c>
      <c r="P442" s="214" t="s">
        <v>2689</v>
      </c>
      <c r="Q442" s="22" t="str">
        <f t="shared" si="80"/>
        <v>未进班</v>
      </c>
      <c r="R442" s="22" t="str">
        <f>IF(Q442="在读",IF(IFERROR(FIND("一",D442),0)&gt;0,"一对一",VLOOKUP(LEFT(D442,3),班级编码!A:H,8,0)),Q442)</f>
        <v>未进班</v>
      </c>
      <c r="S442" s="22" t="str">
        <f t="shared" si="81"/>
        <v>未进班</v>
      </c>
      <c r="T442" s="22" t="str">
        <f t="shared" si="82"/>
        <v/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1</v>
      </c>
      <c r="AC442" s="22" t="str">
        <f t="shared" si="89"/>
        <v>未进班</v>
      </c>
      <c r="AD442" s="22" t="str">
        <f>VLOOKUP(D442,'2-班级信息'!A:AI,35,0)</f>
        <v/>
      </c>
      <c r="AE442" s="22" t="str">
        <f>VLOOKUP(D442,'2-班级信息'!A:AL,12,0)</f>
        <v/>
      </c>
      <c r="AF442" s="22" t="str">
        <f t="shared" si="79"/>
        <v>小学班</v>
      </c>
      <c r="AG442" s="22" t="str">
        <f t="shared" si="90"/>
        <v>小学平时班</v>
      </c>
    </row>
    <row r="443" spans="1:33">
      <c r="A443" s="214" t="s">
        <v>1721</v>
      </c>
      <c r="B443" s="214" t="s">
        <v>459</v>
      </c>
      <c r="C443" s="214" t="s">
        <v>1721</v>
      </c>
      <c r="D443" s="214" t="s">
        <v>4205</v>
      </c>
      <c r="E443" s="214" t="s">
        <v>4206</v>
      </c>
      <c r="F443" s="214" t="s">
        <v>4192</v>
      </c>
      <c r="G443" s="214" t="s">
        <v>1812</v>
      </c>
      <c r="H443" s="214" t="s">
        <v>1813</v>
      </c>
      <c r="I443" s="214" t="s">
        <v>1686</v>
      </c>
      <c r="J443" s="214" t="s">
        <v>1814</v>
      </c>
      <c r="K443" s="214">
        <v>0</v>
      </c>
      <c r="L443" s="214" t="s">
        <v>4608</v>
      </c>
      <c r="M443" s="214" t="s">
        <v>11</v>
      </c>
      <c r="N443" s="214" t="s">
        <v>1815</v>
      </c>
      <c r="O443" s="214" t="s">
        <v>11</v>
      </c>
      <c r="P443" s="214" t="s">
        <v>11</v>
      </c>
      <c r="Q443" s="22" t="str">
        <f t="shared" si="80"/>
        <v>在读</v>
      </c>
      <c r="R443" s="22" t="str">
        <f>IF(Q443="在读",IF(IFERROR(FIND("一",D443),0)&gt;0,"一对一",VLOOKUP(LEFT(D443,3),班级编码!A:H,8,0)),Q443)</f>
        <v>幼儿部</v>
      </c>
      <c r="S443" s="22" t="str">
        <f t="shared" si="81"/>
        <v>K04000GXZ51</v>
      </c>
      <c r="T443" s="22" t="str">
        <f t="shared" si="82"/>
        <v>覃爱怡</v>
      </c>
      <c r="U443" s="22" t="str">
        <f t="shared" si="83"/>
        <v/>
      </c>
      <c r="V443" s="22" t="str">
        <f t="shared" si="84"/>
        <v>STA MARIA ANTONIO II</v>
      </c>
      <c r="W443" s="22" t="str">
        <f t="shared" si="85"/>
        <v>STA MARIA ANTONIO II</v>
      </c>
      <c r="X443" s="22" t="str">
        <f t="shared" si="86"/>
        <v/>
      </c>
      <c r="Y443" s="22">
        <f t="shared" si="87"/>
        <v>20</v>
      </c>
      <c r="Z443" s="22">
        <f t="shared" si="88"/>
        <v>20</v>
      </c>
      <c r="AA443" s="22" t="str">
        <f t="shared" si="78"/>
        <v/>
      </c>
      <c r="AB443" s="22">
        <f>COUNTIF($G$2:G443,G443)</f>
        <v>1</v>
      </c>
      <c r="AC443" s="22" t="str">
        <f t="shared" si="89"/>
        <v>K04</v>
      </c>
      <c r="AD443" s="22" t="str">
        <f>VLOOKUP(D443,'2-班级信息'!A:AI,35,0)</f>
        <v>周五晚上</v>
      </c>
      <c r="AE443" s="22" t="str">
        <f>VLOOKUP(D443,'2-班级信息'!A:AL,12,0)</f>
        <v>1.5小时</v>
      </c>
      <c r="AF443" s="22" t="str">
        <f t="shared" si="79"/>
        <v>幼儿班</v>
      </c>
      <c r="AG443" s="22" t="str">
        <f t="shared" si="90"/>
        <v>幼儿班</v>
      </c>
    </row>
    <row r="444" spans="1:33">
      <c r="A444" s="214" t="s">
        <v>1721</v>
      </c>
      <c r="B444" s="214" t="s">
        <v>4068</v>
      </c>
      <c r="C444" s="214" t="s">
        <v>1721</v>
      </c>
      <c r="D444" s="214" t="s">
        <v>1703</v>
      </c>
      <c r="E444" s="214" t="s">
        <v>11</v>
      </c>
      <c r="F444" s="214" t="s">
        <v>11</v>
      </c>
      <c r="G444" s="214" t="s">
        <v>3038</v>
      </c>
      <c r="H444" s="214" t="s">
        <v>3039</v>
      </c>
      <c r="I444" s="214" t="s">
        <v>1687</v>
      </c>
      <c r="J444" s="214" t="s">
        <v>3041</v>
      </c>
      <c r="K444" s="214">
        <v>0</v>
      </c>
      <c r="L444" s="214" t="s">
        <v>11</v>
      </c>
      <c r="M444" s="214" t="s">
        <v>11</v>
      </c>
      <c r="N444" s="214" t="s">
        <v>2332</v>
      </c>
      <c r="O444" s="214" t="s">
        <v>11</v>
      </c>
      <c r="P444" s="214" t="s">
        <v>3041</v>
      </c>
      <c r="Q444" s="22" t="str">
        <f t="shared" si="80"/>
        <v>未进班</v>
      </c>
      <c r="R444" s="22" t="str">
        <f>IF(Q444="在读",IF(IFERROR(FIND("一",D444),0)&gt;0,"一对一",VLOOKUP(LEFT(D444,3),班级编码!A:H,8,0)),Q444)</f>
        <v>未进班</v>
      </c>
      <c r="S444" s="22" t="str">
        <f t="shared" si="81"/>
        <v>未进班</v>
      </c>
      <c r="T444" s="22" t="str">
        <f t="shared" si="82"/>
        <v/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1</v>
      </c>
      <c r="AC444" s="22" t="str">
        <f t="shared" si="89"/>
        <v>未进班</v>
      </c>
      <c r="AD444" s="22" t="str">
        <f>VLOOKUP(D444,'2-班级信息'!A:AI,35,0)</f>
        <v/>
      </c>
      <c r="AE444" s="22" t="str">
        <f>VLOOKUP(D444,'2-班级信息'!A:AL,12,0)</f>
        <v/>
      </c>
      <c r="AF444" s="22" t="str">
        <f t="shared" si="79"/>
        <v>幼儿班</v>
      </c>
      <c r="AG444" s="22" t="str">
        <f t="shared" si="90"/>
        <v>幼儿班</v>
      </c>
    </row>
    <row r="445" spans="1:33">
      <c r="A445" s="214" t="s">
        <v>1721</v>
      </c>
      <c r="B445" s="214" t="s">
        <v>4068</v>
      </c>
      <c r="C445" s="214" t="s">
        <v>1721</v>
      </c>
      <c r="D445" s="214" t="s">
        <v>1703</v>
      </c>
      <c r="E445" s="214" t="s">
        <v>11</v>
      </c>
      <c r="F445" s="214" t="s">
        <v>11</v>
      </c>
      <c r="G445" s="214" t="s">
        <v>1827</v>
      </c>
      <c r="H445" s="214" t="s">
        <v>1828</v>
      </c>
      <c r="I445" s="214" t="s">
        <v>1669</v>
      </c>
      <c r="J445" s="214" t="s">
        <v>1830</v>
      </c>
      <c r="K445" s="214">
        <v>0</v>
      </c>
      <c r="L445" s="214" t="s">
        <v>11</v>
      </c>
      <c r="M445" s="214" t="s">
        <v>11</v>
      </c>
      <c r="N445" s="214" t="s">
        <v>1742</v>
      </c>
      <c r="O445" s="214" t="s">
        <v>11</v>
      </c>
      <c r="P445" s="214" t="s">
        <v>1830</v>
      </c>
      <c r="Q445" s="22" t="str">
        <f t="shared" si="80"/>
        <v>未进班</v>
      </c>
      <c r="R445" s="22" t="str">
        <f>IF(Q445="在读",IF(IFERROR(FIND("一",D445),0)&gt;0,"一对一",VLOOKUP(LEFT(D445,3),班级编码!A:H,8,0)),Q445)</f>
        <v>未进班</v>
      </c>
      <c r="S445" s="22" t="str">
        <f t="shared" si="81"/>
        <v>未进班</v>
      </c>
      <c r="T445" s="22" t="str">
        <f t="shared" si="82"/>
        <v/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1</v>
      </c>
      <c r="AC445" s="22" t="str">
        <f t="shared" si="89"/>
        <v>未进班</v>
      </c>
      <c r="AD445" s="22" t="str">
        <f>VLOOKUP(D445,'2-班级信息'!A:AI,35,0)</f>
        <v/>
      </c>
      <c r="AE445" s="22" t="str">
        <f>VLOOKUP(D445,'2-班级信息'!A:AL,12,0)</f>
        <v/>
      </c>
      <c r="AF445" s="22" t="str">
        <f t="shared" si="79"/>
        <v>幼儿班</v>
      </c>
      <c r="AG445" s="22" t="str">
        <f t="shared" si="90"/>
        <v>幼儿班</v>
      </c>
    </row>
    <row r="446" spans="1:33">
      <c r="A446" s="214" t="s">
        <v>1721</v>
      </c>
      <c r="B446" s="214" t="s">
        <v>452</v>
      </c>
      <c r="C446" s="214" t="s">
        <v>1721</v>
      </c>
      <c r="D446" s="214" t="s">
        <v>4185</v>
      </c>
      <c r="E446" s="214" t="s">
        <v>4132</v>
      </c>
      <c r="F446" s="214" t="s">
        <v>5333</v>
      </c>
      <c r="G446" s="214" t="s">
        <v>2652</v>
      </c>
      <c r="H446" s="214" t="s">
        <v>2653</v>
      </c>
      <c r="I446" s="214" t="s">
        <v>16</v>
      </c>
      <c r="J446" s="214" t="s">
        <v>2655</v>
      </c>
      <c r="K446" s="214">
        <v>0</v>
      </c>
      <c r="L446" s="214" t="s">
        <v>4609</v>
      </c>
      <c r="M446" s="214" t="s">
        <v>11</v>
      </c>
      <c r="N446" s="214" t="s">
        <v>1804</v>
      </c>
      <c r="O446" s="214" t="s">
        <v>2657</v>
      </c>
      <c r="P446" s="214" t="s">
        <v>2655</v>
      </c>
      <c r="Q446" s="22" t="str">
        <f t="shared" si="80"/>
        <v>在读</v>
      </c>
      <c r="R446" s="22" t="str">
        <f>IF(Q446="在读",IF(IFERROR(FIND("一",D446),0)&gt;0,"一对一",VLOOKUP(LEFT(D446,3),班级编码!A:H,8,0)),Q446)</f>
        <v>小初部</v>
      </c>
      <c r="S446" s="22" t="str">
        <f t="shared" si="81"/>
        <v>P01K12G1241</v>
      </c>
      <c r="T446" s="22" t="str">
        <f t="shared" si="82"/>
        <v>赖情佳</v>
      </c>
      <c r="U446" s="22" t="str">
        <f t="shared" si="83"/>
        <v>易青梅</v>
      </c>
      <c r="V446" s="22" t="str">
        <f t="shared" si="84"/>
        <v>YoYO</v>
      </c>
      <c r="W446" s="22" t="str">
        <f t="shared" si="85"/>
        <v>易青梅</v>
      </c>
      <c r="X446" s="22" t="str">
        <f t="shared" si="86"/>
        <v>YoYO</v>
      </c>
      <c r="Y446" s="22">
        <f t="shared" si="87"/>
        <v>3</v>
      </c>
      <c r="Z446" s="22">
        <f t="shared" si="88"/>
        <v>6</v>
      </c>
      <c r="AA446" s="22" t="str">
        <f t="shared" si="78"/>
        <v/>
      </c>
      <c r="AB446" s="22">
        <f>COUNTIF($G$2:G446,G446)</f>
        <v>1</v>
      </c>
      <c r="AC446" s="22" t="str">
        <f t="shared" si="89"/>
        <v>P01</v>
      </c>
      <c r="AD446" s="22" t="str">
        <f>VLOOKUP(D446,'2-班级信息'!A:AI,35,0)</f>
        <v>周六上午</v>
      </c>
      <c r="AE446" s="22" t="str">
        <f>VLOOKUP(D446,'2-班级信息'!A:AL,12,0)</f>
        <v>3小时</v>
      </c>
      <c r="AF446" s="22" t="str">
        <f t="shared" si="79"/>
        <v>小学班</v>
      </c>
      <c r="AG446" s="22" t="str">
        <f t="shared" si="90"/>
        <v>小学周末白天班</v>
      </c>
    </row>
    <row r="447" spans="1:33">
      <c r="A447" s="214" t="s">
        <v>1721</v>
      </c>
      <c r="B447" s="214" t="s">
        <v>4068</v>
      </c>
      <c r="C447" s="214" t="s">
        <v>1721</v>
      </c>
      <c r="D447" s="214" t="s">
        <v>1703</v>
      </c>
      <c r="E447" s="214" t="s">
        <v>11</v>
      </c>
      <c r="F447" s="214" t="s">
        <v>11</v>
      </c>
      <c r="G447" s="214" t="s">
        <v>3347</v>
      </c>
      <c r="H447" s="214" t="s">
        <v>3348</v>
      </c>
      <c r="I447" s="214" t="s">
        <v>16</v>
      </c>
      <c r="J447" s="214" t="s">
        <v>3350</v>
      </c>
      <c r="K447" s="214">
        <v>0</v>
      </c>
      <c r="L447" s="214" t="s">
        <v>11</v>
      </c>
      <c r="M447" s="214" t="s">
        <v>11</v>
      </c>
      <c r="N447" s="214" t="s">
        <v>1726</v>
      </c>
      <c r="O447" s="214" t="s">
        <v>3352</v>
      </c>
      <c r="P447" s="214" t="s">
        <v>3350</v>
      </c>
      <c r="Q447" s="22" t="str">
        <f t="shared" si="80"/>
        <v>未进班</v>
      </c>
      <c r="R447" s="22" t="str">
        <f>IF(Q447="在读",IF(IFERROR(FIND("一",D447),0)&gt;0,"一对一",VLOOKUP(LEFT(D447,3),班级编码!A:H,8,0)),Q447)</f>
        <v>未进班</v>
      </c>
      <c r="S447" s="22" t="str">
        <f t="shared" si="81"/>
        <v>未进班</v>
      </c>
      <c r="T447" s="22" t="str">
        <f t="shared" si="82"/>
        <v/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1</v>
      </c>
      <c r="AC447" s="22" t="str">
        <f t="shared" si="89"/>
        <v>未进班</v>
      </c>
      <c r="AD447" s="22" t="str">
        <f>VLOOKUP(D447,'2-班级信息'!A:AI,35,0)</f>
        <v/>
      </c>
      <c r="AE447" s="22" t="str">
        <f>VLOOKUP(D447,'2-班级信息'!A:AL,12,0)</f>
        <v/>
      </c>
      <c r="AF447" s="22" t="str">
        <f t="shared" si="79"/>
        <v>小学班</v>
      </c>
      <c r="AG447" s="22" t="str">
        <f t="shared" si="90"/>
        <v>小学平时班</v>
      </c>
    </row>
    <row r="448" spans="1:33">
      <c r="A448" s="214" t="s">
        <v>1721</v>
      </c>
      <c r="B448" s="214" t="s">
        <v>4068</v>
      </c>
      <c r="C448" s="214" t="s">
        <v>1721</v>
      </c>
      <c r="D448" s="214" t="s">
        <v>1703</v>
      </c>
      <c r="E448" s="214" t="s">
        <v>11</v>
      </c>
      <c r="F448" s="214" t="s">
        <v>11</v>
      </c>
      <c r="G448" s="214" t="s">
        <v>2889</v>
      </c>
      <c r="H448" s="214" t="s">
        <v>2890</v>
      </c>
      <c r="I448" s="214" t="s">
        <v>14</v>
      </c>
      <c r="J448" s="214" t="s">
        <v>2891</v>
      </c>
      <c r="K448" s="214">
        <v>0</v>
      </c>
      <c r="L448" s="214" t="s">
        <v>11</v>
      </c>
      <c r="M448" s="214" t="s">
        <v>11</v>
      </c>
      <c r="N448" s="214" t="s">
        <v>1766</v>
      </c>
      <c r="O448" s="214" t="s">
        <v>11</v>
      </c>
      <c r="P448" s="214" t="s">
        <v>11</v>
      </c>
      <c r="Q448" s="22" t="str">
        <f t="shared" si="80"/>
        <v>未进班</v>
      </c>
      <c r="R448" s="22" t="str">
        <f>IF(Q448="在读",IF(IFERROR(FIND("一",D448),0)&gt;0,"一对一",VLOOKUP(LEFT(D448,3),班级编码!A:H,8,0)),Q448)</f>
        <v>未进班</v>
      </c>
      <c r="S448" s="22" t="str">
        <f t="shared" si="81"/>
        <v>未进班</v>
      </c>
      <c r="T448" s="22" t="str">
        <f t="shared" si="82"/>
        <v/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1</v>
      </c>
      <c r="AC448" s="22" t="str">
        <f t="shared" si="89"/>
        <v>未进班</v>
      </c>
      <c r="AD448" s="22" t="str">
        <f>VLOOKUP(D448,'2-班级信息'!A:AI,35,0)</f>
        <v/>
      </c>
      <c r="AE448" s="22" t="str">
        <f>VLOOKUP(D448,'2-班级信息'!A:AL,12,0)</f>
        <v/>
      </c>
      <c r="AF448" s="22" t="str">
        <f t="shared" si="79"/>
        <v>小学班</v>
      </c>
      <c r="AG448" s="22" t="str">
        <f t="shared" si="90"/>
        <v>小学平时班</v>
      </c>
    </row>
    <row r="449" spans="1:33">
      <c r="A449" s="214" t="s">
        <v>1721</v>
      </c>
      <c r="B449" s="214" t="s">
        <v>4068</v>
      </c>
      <c r="C449" s="214" t="s">
        <v>1721</v>
      </c>
      <c r="D449" s="214" t="s">
        <v>1703</v>
      </c>
      <c r="E449" s="214" t="s">
        <v>11</v>
      </c>
      <c r="F449" s="214" t="s">
        <v>11</v>
      </c>
      <c r="G449" s="214" t="s">
        <v>1779</v>
      </c>
      <c r="H449" s="214" t="s">
        <v>1780</v>
      </c>
      <c r="I449" s="214" t="s">
        <v>1687</v>
      </c>
      <c r="J449" s="214" t="s">
        <v>1781</v>
      </c>
      <c r="K449" s="214">
        <v>0</v>
      </c>
      <c r="L449" s="214" t="s">
        <v>11</v>
      </c>
      <c r="M449" s="214" t="s">
        <v>11</v>
      </c>
      <c r="N449" s="214" t="s">
        <v>1742</v>
      </c>
      <c r="O449" s="214" t="s">
        <v>11</v>
      </c>
      <c r="P449" s="214" t="s">
        <v>11</v>
      </c>
      <c r="Q449" s="22" t="str">
        <f t="shared" si="80"/>
        <v>未进班</v>
      </c>
      <c r="R449" s="22" t="str">
        <f>IF(Q449="在读",IF(IFERROR(FIND("一",D449),0)&gt;0,"一对一",VLOOKUP(LEFT(D449,3),班级编码!A:H,8,0)),Q449)</f>
        <v>未进班</v>
      </c>
      <c r="S449" s="22" t="str">
        <f t="shared" si="81"/>
        <v>未进班</v>
      </c>
      <c r="T449" s="22" t="str">
        <f t="shared" si="82"/>
        <v/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1</v>
      </c>
      <c r="AC449" s="22" t="str">
        <f t="shared" si="89"/>
        <v>未进班</v>
      </c>
      <c r="AD449" s="22" t="str">
        <f>VLOOKUP(D449,'2-班级信息'!A:AI,35,0)</f>
        <v/>
      </c>
      <c r="AE449" s="22" t="str">
        <f>VLOOKUP(D449,'2-班级信息'!A:AL,12,0)</f>
        <v/>
      </c>
      <c r="AF449" s="22" t="str">
        <f t="shared" si="79"/>
        <v>幼儿班</v>
      </c>
      <c r="AG449" s="22" t="str">
        <f t="shared" si="90"/>
        <v>幼儿班</v>
      </c>
    </row>
    <row r="450" spans="1:33">
      <c r="A450" s="214" t="s">
        <v>1721</v>
      </c>
      <c r="B450" s="214" t="s">
        <v>459</v>
      </c>
      <c r="C450" s="214" t="s">
        <v>1721</v>
      </c>
      <c r="D450" s="214" t="s">
        <v>4194</v>
      </c>
      <c r="E450" s="214" t="s">
        <v>4196</v>
      </c>
      <c r="F450" s="214" t="s">
        <v>4195</v>
      </c>
      <c r="G450" s="214" t="s">
        <v>3152</v>
      </c>
      <c r="H450" s="214" t="s">
        <v>3153</v>
      </c>
      <c r="I450" s="214" t="s">
        <v>1687</v>
      </c>
      <c r="J450" s="214" t="s">
        <v>3155</v>
      </c>
      <c r="K450" s="214">
        <v>0</v>
      </c>
      <c r="L450" s="214" t="s">
        <v>4610</v>
      </c>
      <c r="M450" s="214" t="s">
        <v>11</v>
      </c>
      <c r="N450" s="214" t="s">
        <v>2332</v>
      </c>
      <c r="O450" s="214" t="s">
        <v>11</v>
      </c>
      <c r="P450" s="214" t="s">
        <v>3155</v>
      </c>
      <c r="Q450" s="22" t="str">
        <f t="shared" si="80"/>
        <v>在读</v>
      </c>
      <c r="R450" s="22" t="str">
        <f>IF(Q450="在读",IF(IFERROR(FIND("一",D450),0)&gt;0,"一对一",VLOOKUP(LEFT(D450,3),班级编码!A:H,8,0)),Q450)</f>
        <v>幼儿部</v>
      </c>
      <c r="S450" s="22" t="str">
        <f t="shared" si="81"/>
        <v>K01000GXZ46</v>
      </c>
      <c r="T450" s="22" t="str">
        <f t="shared" si="82"/>
        <v>覃爱怡</v>
      </c>
      <c r="U450" s="22" t="str">
        <f t="shared" si="83"/>
        <v/>
      </c>
      <c r="V450" s="22" t="str">
        <f t="shared" si="84"/>
        <v>Marry</v>
      </c>
      <c r="W450" s="22" t="str">
        <f t="shared" si="85"/>
        <v>Marry</v>
      </c>
      <c r="X450" s="22" t="str">
        <f t="shared" si="86"/>
        <v/>
      </c>
      <c r="Y450" s="22">
        <f t="shared" si="87"/>
        <v>5</v>
      </c>
      <c r="Z450" s="22">
        <f t="shared" si="88"/>
        <v>5</v>
      </c>
      <c r="AA450" s="22" t="str">
        <f t="shared" ref="AA450:AA513" si="91">IF(COUNTIF(G:G,G450)&gt;1,"重复","")</f>
        <v/>
      </c>
      <c r="AB450" s="22">
        <f>COUNTIF($G$2:G450,G450)</f>
        <v>1</v>
      </c>
      <c r="AC450" s="22" t="str">
        <f t="shared" si="89"/>
        <v>K01</v>
      </c>
      <c r="AD450" s="22" t="str">
        <f>VLOOKUP(D450,'2-班级信息'!A:AI,35,0)</f>
        <v>周四晚上</v>
      </c>
      <c r="AE450" s="22" t="str">
        <f>VLOOKUP(D450,'2-班级信息'!A:AL,12,0)</f>
        <v>1.5小时</v>
      </c>
      <c r="AF450" s="22" t="str">
        <f t="shared" ref="AF450:AF513" si="92">IF(R450="一对一","一对一",VLOOKUP(I450,AH:AI,2,0))</f>
        <v>幼儿班</v>
      </c>
      <c r="AG450" s="22" t="str">
        <f t="shared" si="90"/>
        <v>幼儿班</v>
      </c>
    </row>
    <row r="451" spans="1:33">
      <c r="A451" s="214" t="s">
        <v>1721</v>
      </c>
      <c r="B451" s="214" t="s">
        <v>4068</v>
      </c>
      <c r="C451" s="214" t="s">
        <v>1721</v>
      </c>
      <c r="D451" s="214" t="s">
        <v>1703</v>
      </c>
      <c r="E451" s="214" t="s">
        <v>11</v>
      </c>
      <c r="F451" s="214" t="s">
        <v>11</v>
      </c>
      <c r="G451" s="214" t="s">
        <v>2614</v>
      </c>
      <c r="H451" s="214" t="s">
        <v>2615</v>
      </c>
      <c r="I451" s="214" t="s">
        <v>16</v>
      </c>
      <c r="J451" s="214" t="s">
        <v>2617</v>
      </c>
      <c r="K451" s="214">
        <v>0</v>
      </c>
      <c r="L451" s="214" t="s">
        <v>11</v>
      </c>
      <c r="M451" s="214" t="s">
        <v>11</v>
      </c>
      <c r="N451" s="214" t="s">
        <v>1726</v>
      </c>
      <c r="O451" s="214" t="s">
        <v>2618</v>
      </c>
      <c r="P451" s="214" t="s">
        <v>2617</v>
      </c>
      <c r="Q451" s="22" t="str">
        <f t="shared" ref="Q451:Q514" si="93">IF(D451="停读","停读",IF(D451="未进班","未进班",IF(AND(M451="",G451&lt;&gt;""),"在读"," ")))</f>
        <v>未进班</v>
      </c>
      <c r="R451" s="22" t="str">
        <f>IF(Q451="在读",IF(IFERROR(FIND("一",D451),0)&gt;0,"一对一",VLOOKUP(LEFT(D451,3),班级编码!A:H,8,0)),Q451)</f>
        <v>未进班</v>
      </c>
      <c r="S451" s="22" t="str">
        <f t="shared" ref="S451:S514" si="94">+D451</f>
        <v>未进班</v>
      </c>
      <c r="T451" s="22" t="str">
        <f t="shared" ref="T451:T514" si="95">IFERROR(LEFT(F451,FIND(",",F451)-1),F451)</f>
        <v/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1</v>
      </c>
      <c r="AC451" s="22" t="str">
        <f t="shared" ref="AC451:AC514" si="102">IF(IFERROR(FIND("一",D451),0)&gt;0,"一对一",LEFT(D451,3))</f>
        <v>未进班</v>
      </c>
      <c r="AD451" s="22" t="str">
        <f>VLOOKUP(D451,'2-班级信息'!A:AI,35,0)</f>
        <v/>
      </c>
      <c r="AE451" s="22" t="str">
        <f>VLOOKUP(D451,'2-班级信息'!A:AL,12,0)</f>
        <v/>
      </c>
      <c r="AF451" s="22" t="str">
        <f t="shared" si="92"/>
        <v>小学班</v>
      </c>
      <c r="AG451" s="22" t="str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小学平时班</v>
      </c>
    </row>
    <row r="452" spans="1:33">
      <c r="A452" s="214" t="s">
        <v>1721</v>
      </c>
      <c r="B452" s="214" t="s">
        <v>4068</v>
      </c>
      <c r="C452" s="214" t="s">
        <v>1721</v>
      </c>
      <c r="D452" s="214" t="s">
        <v>1703</v>
      </c>
      <c r="E452" s="214" t="s">
        <v>11</v>
      </c>
      <c r="F452" s="214" t="s">
        <v>11</v>
      </c>
      <c r="G452" s="214" t="s">
        <v>2805</v>
      </c>
      <c r="H452" s="214" t="s">
        <v>2806</v>
      </c>
      <c r="I452" s="214" t="s">
        <v>10</v>
      </c>
      <c r="J452" s="214" t="s">
        <v>2807</v>
      </c>
      <c r="K452" s="214">
        <v>0</v>
      </c>
      <c r="L452" s="214" t="s">
        <v>11</v>
      </c>
      <c r="M452" s="214" t="s">
        <v>11</v>
      </c>
      <c r="N452" s="214" t="s">
        <v>1766</v>
      </c>
      <c r="O452" s="214" t="s">
        <v>11</v>
      </c>
      <c r="P452" s="214" t="s">
        <v>11</v>
      </c>
      <c r="Q452" s="22" t="str">
        <f t="shared" si="93"/>
        <v>未进班</v>
      </c>
      <c r="R452" s="22" t="str">
        <f>IF(Q452="在读",IF(IFERROR(FIND("一",D452),0)&gt;0,"一对一",VLOOKUP(LEFT(D452,3),班级编码!A:H,8,0)),Q452)</f>
        <v>未进班</v>
      </c>
      <c r="S452" s="22" t="str">
        <f t="shared" si="94"/>
        <v>未进班</v>
      </c>
      <c r="T452" s="22" t="str">
        <f t="shared" si="95"/>
        <v/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1</v>
      </c>
      <c r="AC452" s="22" t="str">
        <f t="shared" si="102"/>
        <v>未进班</v>
      </c>
      <c r="AD452" s="22" t="str">
        <f>VLOOKUP(D452,'2-班级信息'!A:AI,35,0)</f>
        <v/>
      </c>
      <c r="AE452" s="22" t="str">
        <f>VLOOKUP(D452,'2-班级信息'!A:AL,12,0)</f>
        <v/>
      </c>
      <c r="AF452" s="22" t="str">
        <f t="shared" si="92"/>
        <v>小学班</v>
      </c>
      <c r="AG452" s="22" t="str">
        <f t="shared" si="103"/>
        <v>小学平时班</v>
      </c>
    </row>
    <row r="453" spans="1:33">
      <c r="A453" s="214" t="s">
        <v>1721</v>
      </c>
      <c r="B453" s="214" t="s">
        <v>464</v>
      </c>
      <c r="C453" s="214" t="s">
        <v>1721</v>
      </c>
      <c r="D453" s="214" t="s">
        <v>4191</v>
      </c>
      <c r="E453" s="214" t="s">
        <v>4193</v>
      </c>
      <c r="F453" s="214" t="s">
        <v>4192</v>
      </c>
      <c r="G453" s="214" t="s">
        <v>2310</v>
      </c>
      <c r="H453" s="214" t="s">
        <v>2311</v>
      </c>
      <c r="I453" s="214" t="s">
        <v>1686</v>
      </c>
      <c r="J453" s="214" t="s">
        <v>2313</v>
      </c>
      <c r="K453" s="214">
        <v>0</v>
      </c>
      <c r="L453" s="214" t="s">
        <v>4611</v>
      </c>
      <c r="M453" s="214" t="s">
        <v>11</v>
      </c>
      <c r="N453" s="214" t="s">
        <v>1726</v>
      </c>
      <c r="O453" s="214" t="s">
        <v>2315</v>
      </c>
      <c r="P453" s="214" t="s">
        <v>2313</v>
      </c>
      <c r="Q453" s="22" t="str">
        <f t="shared" si="93"/>
        <v>在读</v>
      </c>
      <c r="R453" s="22" t="str">
        <f>IF(Q453="在读",IF(IFERROR(FIND("一",D453),0)&gt;0,"一对一",VLOOKUP(LEFT(D453,3),班级编码!A:H,8,0)),Q453)</f>
        <v>幼儿部</v>
      </c>
      <c r="S453" s="22" t="str">
        <f t="shared" si="94"/>
        <v>K03ADPGZD42</v>
      </c>
      <c r="T453" s="22" t="str">
        <f t="shared" si="95"/>
        <v>覃爱怡</v>
      </c>
      <c r="U453" s="22" t="str">
        <f t="shared" si="96"/>
        <v/>
      </c>
      <c r="V453" s="22" t="str">
        <f t="shared" si="97"/>
        <v>STA MARIA ANTONIO II</v>
      </c>
      <c r="W453" s="22" t="str">
        <f t="shared" si="98"/>
        <v>STA MARIA ANTONIO II</v>
      </c>
      <c r="X453" s="22" t="str">
        <f t="shared" si="99"/>
        <v/>
      </c>
      <c r="Y453" s="22">
        <f t="shared" si="100"/>
        <v>20</v>
      </c>
      <c r="Z453" s="22">
        <f t="shared" si="101"/>
        <v>20</v>
      </c>
      <c r="AA453" s="22" t="str">
        <f t="shared" si="91"/>
        <v/>
      </c>
      <c r="AB453" s="22">
        <f>COUNTIF($G$2:G453,G453)</f>
        <v>1</v>
      </c>
      <c r="AC453" s="22" t="str">
        <f t="shared" si="102"/>
        <v>K03</v>
      </c>
      <c r="AD453" s="22" t="str">
        <f>VLOOKUP(D453,'2-班级信息'!A:AI,35,0)</f>
        <v>周日上午</v>
      </c>
      <c r="AE453" s="22" t="str">
        <f>VLOOKUP(D453,'2-班级信息'!A:AL,12,0)</f>
        <v>1.5小时</v>
      </c>
      <c r="AF453" s="22" t="str">
        <f t="shared" si="92"/>
        <v>幼儿班</v>
      </c>
      <c r="AG453" s="22" t="str">
        <f t="shared" si="103"/>
        <v>幼儿班</v>
      </c>
    </row>
    <row r="454" spans="1:33">
      <c r="A454" s="214" t="s">
        <v>1721</v>
      </c>
      <c r="B454" s="214" t="s">
        <v>4068</v>
      </c>
      <c r="C454" s="214" t="s">
        <v>1721</v>
      </c>
      <c r="D454" s="214" t="s">
        <v>1703</v>
      </c>
      <c r="E454" s="214" t="s">
        <v>11</v>
      </c>
      <c r="F454" s="214" t="s">
        <v>11</v>
      </c>
      <c r="G454" s="214" t="s">
        <v>2291</v>
      </c>
      <c r="H454" s="214" t="s">
        <v>2292</v>
      </c>
      <c r="I454" s="214" t="s">
        <v>16</v>
      </c>
      <c r="J454" s="214" t="s">
        <v>2294</v>
      </c>
      <c r="K454" s="214">
        <v>0</v>
      </c>
      <c r="L454" s="214" t="s">
        <v>11</v>
      </c>
      <c r="M454" s="214" t="s">
        <v>11</v>
      </c>
      <c r="N454" s="214" t="s">
        <v>1726</v>
      </c>
      <c r="O454" s="214" t="s">
        <v>11</v>
      </c>
      <c r="P454" s="214" t="s">
        <v>2294</v>
      </c>
      <c r="Q454" s="22" t="str">
        <f t="shared" si="93"/>
        <v>未进班</v>
      </c>
      <c r="R454" s="22" t="str">
        <f>IF(Q454="在读",IF(IFERROR(FIND("一",D454),0)&gt;0,"一对一",VLOOKUP(LEFT(D454,3),班级编码!A:H,8,0)),Q454)</f>
        <v>未进班</v>
      </c>
      <c r="S454" s="22" t="str">
        <f t="shared" si="94"/>
        <v>未进班</v>
      </c>
      <c r="T454" s="22" t="str">
        <f t="shared" si="95"/>
        <v/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1</v>
      </c>
      <c r="AC454" s="22" t="str">
        <f t="shared" si="102"/>
        <v>未进班</v>
      </c>
      <c r="AD454" s="22" t="str">
        <f>VLOOKUP(D454,'2-班级信息'!A:AI,35,0)</f>
        <v/>
      </c>
      <c r="AE454" s="22" t="str">
        <f>VLOOKUP(D454,'2-班级信息'!A:AL,12,0)</f>
        <v/>
      </c>
      <c r="AF454" s="22" t="str">
        <f t="shared" si="92"/>
        <v>小学班</v>
      </c>
      <c r="AG454" s="22" t="str">
        <f t="shared" si="103"/>
        <v>小学平时班</v>
      </c>
    </row>
    <row r="455" spans="1:33">
      <c r="A455" s="214" t="s">
        <v>1721</v>
      </c>
      <c r="B455" s="214" t="s">
        <v>4068</v>
      </c>
      <c r="C455" s="214" t="s">
        <v>1721</v>
      </c>
      <c r="D455" s="214" t="s">
        <v>1703</v>
      </c>
      <c r="E455" s="214" t="s">
        <v>11</v>
      </c>
      <c r="F455" s="214" t="s">
        <v>11</v>
      </c>
      <c r="G455" s="214" t="s">
        <v>3451</v>
      </c>
      <c r="H455" s="214" t="s">
        <v>3452</v>
      </c>
      <c r="I455" s="214" t="s">
        <v>16</v>
      </c>
      <c r="J455" s="214" t="s">
        <v>3454</v>
      </c>
      <c r="K455" s="214">
        <v>0</v>
      </c>
      <c r="L455" s="214" t="s">
        <v>11</v>
      </c>
      <c r="M455" s="214" t="s">
        <v>11</v>
      </c>
      <c r="N455" s="214" t="s">
        <v>1726</v>
      </c>
      <c r="O455" s="214" t="s">
        <v>11</v>
      </c>
      <c r="P455" s="214" t="s">
        <v>3454</v>
      </c>
      <c r="Q455" s="22" t="str">
        <f t="shared" si="93"/>
        <v>未进班</v>
      </c>
      <c r="R455" s="22" t="str">
        <f>IF(Q455="在读",IF(IFERROR(FIND("一",D455),0)&gt;0,"一对一",VLOOKUP(LEFT(D455,3),班级编码!A:H,8,0)),Q455)</f>
        <v>未进班</v>
      </c>
      <c r="S455" s="22" t="str">
        <f t="shared" si="94"/>
        <v>未进班</v>
      </c>
      <c r="T455" s="22" t="str">
        <f t="shared" si="95"/>
        <v/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1</v>
      </c>
      <c r="AC455" s="22" t="str">
        <f t="shared" si="102"/>
        <v>未进班</v>
      </c>
      <c r="AD455" s="22" t="str">
        <f>VLOOKUP(D455,'2-班级信息'!A:AI,35,0)</f>
        <v/>
      </c>
      <c r="AE455" s="22" t="str">
        <f>VLOOKUP(D455,'2-班级信息'!A:AL,12,0)</f>
        <v/>
      </c>
      <c r="AF455" s="22" t="str">
        <f t="shared" si="92"/>
        <v>小学班</v>
      </c>
      <c r="AG455" s="22" t="str">
        <f t="shared" si="103"/>
        <v>小学平时班</v>
      </c>
    </row>
    <row r="456" spans="1:33">
      <c r="A456" s="214" t="s">
        <v>1721</v>
      </c>
      <c r="B456" s="214" t="s">
        <v>4068</v>
      </c>
      <c r="C456" s="214" t="s">
        <v>1721</v>
      </c>
      <c r="D456" s="214" t="s">
        <v>1703</v>
      </c>
      <c r="E456" s="214" t="s">
        <v>11</v>
      </c>
      <c r="F456" s="214" t="s">
        <v>11</v>
      </c>
      <c r="G456" s="214" t="s">
        <v>1897</v>
      </c>
      <c r="H456" s="214" t="s">
        <v>1898</v>
      </c>
      <c r="I456" s="214" t="s">
        <v>1686</v>
      </c>
      <c r="J456" s="214" t="s">
        <v>1900</v>
      </c>
      <c r="K456" s="214">
        <v>0</v>
      </c>
      <c r="L456" s="214" t="s">
        <v>11</v>
      </c>
      <c r="M456" s="214" t="s">
        <v>11</v>
      </c>
      <c r="N456" s="214" t="s">
        <v>1742</v>
      </c>
      <c r="O456" s="214" t="s">
        <v>1902</v>
      </c>
      <c r="P456" s="214" t="s">
        <v>1900</v>
      </c>
      <c r="Q456" s="22" t="str">
        <f t="shared" si="93"/>
        <v>未进班</v>
      </c>
      <c r="R456" s="22" t="str">
        <f>IF(Q456="在读",IF(IFERROR(FIND("一",D456),0)&gt;0,"一对一",VLOOKUP(LEFT(D456,3),班级编码!A:H,8,0)),Q456)</f>
        <v>未进班</v>
      </c>
      <c r="S456" s="22" t="str">
        <f t="shared" si="94"/>
        <v>未进班</v>
      </c>
      <c r="T456" s="22" t="str">
        <f t="shared" si="95"/>
        <v/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1</v>
      </c>
      <c r="AC456" s="22" t="str">
        <f t="shared" si="102"/>
        <v>未进班</v>
      </c>
      <c r="AD456" s="22" t="str">
        <f>VLOOKUP(D456,'2-班级信息'!A:AI,35,0)</f>
        <v/>
      </c>
      <c r="AE456" s="22" t="str">
        <f>VLOOKUP(D456,'2-班级信息'!A:AL,12,0)</f>
        <v/>
      </c>
      <c r="AF456" s="22" t="str">
        <f t="shared" si="92"/>
        <v>幼儿班</v>
      </c>
      <c r="AG456" s="22" t="str">
        <f t="shared" si="103"/>
        <v>幼儿班</v>
      </c>
    </row>
    <row r="457" spans="1:33">
      <c r="A457" s="214" t="s">
        <v>1721</v>
      </c>
      <c r="B457" s="214" t="s">
        <v>4068</v>
      </c>
      <c r="C457" s="214" t="s">
        <v>1721</v>
      </c>
      <c r="D457" s="214" t="s">
        <v>1703</v>
      </c>
      <c r="E457" s="214" t="s">
        <v>11</v>
      </c>
      <c r="F457" s="214" t="s">
        <v>11</v>
      </c>
      <c r="G457" s="214" t="s">
        <v>2114</v>
      </c>
      <c r="H457" s="214" t="s">
        <v>2115</v>
      </c>
      <c r="I457" s="214" t="s">
        <v>16</v>
      </c>
      <c r="J457" s="214" t="s">
        <v>2116</v>
      </c>
      <c r="K457" s="214">
        <v>0</v>
      </c>
      <c r="L457" s="214" t="s">
        <v>11</v>
      </c>
      <c r="M457" s="214" t="s">
        <v>11</v>
      </c>
      <c r="N457" s="214" t="s">
        <v>2117</v>
      </c>
      <c r="O457" s="214" t="s">
        <v>11</v>
      </c>
      <c r="P457" s="214" t="s">
        <v>2116</v>
      </c>
      <c r="Q457" s="22" t="str">
        <f t="shared" si="93"/>
        <v>未进班</v>
      </c>
      <c r="R457" s="22" t="str">
        <f>IF(Q457="在读",IF(IFERROR(FIND("一",D457),0)&gt;0,"一对一",VLOOKUP(LEFT(D457,3),班级编码!A:H,8,0)),Q457)</f>
        <v>未进班</v>
      </c>
      <c r="S457" s="22" t="str">
        <f t="shared" si="94"/>
        <v>未进班</v>
      </c>
      <c r="T457" s="22" t="str">
        <f t="shared" si="95"/>
        <v/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1</v>
      </c>
      <c r="AC457" s="22" t="str">
        <f t="shared" si="102"/>
        <v>未进班</v>
      </c>
      <c r="AD457" s="22" t="str">
        <f>VLOOKUP(D457,'2-班级信息'!A:AI,35,0)</f>
        <v/>
      </c>
      <c r="AE457" s="22" t="str">
        <f>VLOOKUP(D457,'2-班级信息'!A:AL,12,0)</f>
        <v/>
      </c>
      <c r="AF457" s="22" t="str">
        <f t="shared" si="92"/>
        <v>小学班</v>
      </c>
      <c r="AG457" s="22" t="str">
        <f t="shared" si="103"/>
        <v>小学平时班</v>
      </c>
    </row>
    <row r="458" spans="1:33">
      <c r="A458" s="214" t="s">
        <v>1721</v>
      </c>
      <c r="B458" s="214" t="s">
        <v>4068</v>
      </c>
      <c r="C458" s="214" t="s">
        <v>1721</v>
      </c>
      <c r="D458" s="214" t="s">
        <v>1703</v>
      </c>
      <c r="E458" s="214" t="s">
        <v>11</v>
      </c>
      <c r="F458" s="214" t="s">
        <v>11</v>
      </c>
      <c r="G458" s="214" t="s">
        <v>3662</v>
      </c>
      <c r="H458" s="214" t="s">
        <v>3663</v>
      </c>
      <c r="I458" s="214" t="s">
        <v>1669</v>
      </c>
      <c r="J458" s="214" t="s">
        <v>3664</v>
      </c>
      <c r="K458" s="214">
        <v>0</v>
      </c>
      <c r="L458" s="214" t="s">
        <v>11</v>
      </c>
      <c r="M458" s="214" t="s">
        <v>11</v>
      </c>
      <c r="N458" s="214" t="s">
        <v>1742</v>
      </c>
      <c r="O458" s="214" t="s">
        <v>11</v>
      </c>
      <c r="P458" s="214" t="s">
        <v>3664</v>
      </c>
      <c r="Q458" s="22" t="str">
        <f t="shared" si="93"/>
        <v>未进班</v>
      </c>
      <c r="R458" s="22" t="str">
        <f>IF(Q458="在读",IF(IFERROR(FIND("一",D458),0)&gt;0,"一对一",VLOOKUP(LEFT(D458,3),班级编码!A:H,8,0)),Q458)</f>
        <v>未进班</v>
      </c>
      <c r="S458" s="22" t="str">
        <f t="shared" si="94"/>
        <v>未进班</v>
      </c>
      <c r="T458" s="22" t="str">
        <f t="shared" si="95"/>
        <v/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1</v>
      </c>
      <c r="AC458" s="22" t="str">
        <f t="shared" si="102"/>
        <v>未进班</v>
      </c>
      <c r="AD458" s="22" t="str">
        <f>VLOOKUP(D458,'2-班级信息'!A:AI,35,0)</f>
        <v/>
      </c>
      <c r="AE458" s="22" t="str">
        <f>VLOOKUP(D458,'2-班级信息'!A:AL,12,0)</f>
        <v/>
      </c>
      <c r="AF458" s="22" t="str">
        <f t="shared" si="92"/>
        <v>幼儿班</v>
      </c>
      <c r="AG458" s="22" t="str">
        <f t="shared" si="103"/>
        <v>幼儿班</v>
      </c>
    </row>
    <row r="459" spans="1:33">
      <c r="A459" s="214" t="s">
        <v>1721</v>
      </c>
      <c r="B459" s="214" t="s">
        <v>4068</v>
      </c>
      <c r="C459" s="214" t="s">
        <v>1721</v>
      </c>
      <c r="D459" s="214" t="s">
        <v>1703</v>
      </c>
      <c r="E459" s="214" t="s">
        <v>11</v>
      </c>
      <c r="F459" s="214" t="s">
        <v>11</v>
      </c>
      <c r="G459" s="214" t="s">
        <v>2898</v>
      </c>
      <c r="H459" s="214" t="s">
        <v>2899</v>
      </c>
      <c r="I459" s="214" t="s">
        <v>1687</v>
      </c>
      <c r="J459" s="214" t="s">
        <v>2900</v>
      </c>
      <c r="K459" s="214">
        <v>0</v>
      </c>
      <c r="L459" s="214" t="s">
        <v>11</v>
      </c>
      <c r="M459" s="214" t="s">
        <v>11</v>
      </c>
      <c r="N459" s="214" t="s">
        <v>2733</v>
      </c>
      <c r="O459" s="214" t="s">
        <v>11</v>
      </c>
      <c r="P459" s="214" t="s">
        <v>2900</v>
      </c>
      <c r="Q459" s="22" t="str">
        <f t="shared" si="93"/>
        <v>未进班</v>
      </c>
      <c r="R459" s="22" t="str">
        <f>IF(Q459="在读",IF(IFERROR(FIND("一",D459),0)&gt;0,"一对一",VLOOKUP(LEFT(D459,3),班级编码!A:H,8,0)),Q459)</f>
        <v>未进班</v>
      </c>
      <c r="S459" s="22" t="str">
        <f t="shared" si="94"/>
        <v>未进班</v>
      </c>
      <c r="T459" s="22" t="str">
        <f t="shared" si="95"/>
        <v/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1</v>
      </c>
      <c r="AC459" s="22" t="str">
        <f t="shared" si="102"/>
        <v>未进班</v>
      </c>
      <c r="AD459" s="22" t="str">
        <f>VLOOKUP(D459,'2-班级信息'!A:AI,35,0)</f>
        <v/>
      </c>
      <c r="AE459" s="22" t="str">
        <f>VLOOKUP(D459,'2-班级信息'!A:AL,12,0)</f>
        <v/>
      </c>
      <c r="AF459" s="22" t="str">
        <f t="shared" si="92"/>
        <v>幼儿班</v>
      </c>
      <c r="AG459" s="22" t="str">
        <f t="shared" si="103"/>
        <v>幼儿班</v>
      </c>
    </row>
    <row r="460" spans="1:33">
      <c r="A460" s="214" t="s">
        <v>1721</v>
      </c>
      <c r="B460" s="214" t="s">
        <v>4068</v>
      </c>
      <c r="C460" s="214" t="s">
        <v>1721</v>
      </c>
      <c r="D460" s="214" t="s">
        <v>1703</v>
      </c>
      <c r="E460" s="214" t="s">
        <v>11</v>
      </c>
      <c r="F460" s="214" t="s">
        <v>11</v>
      </c>
      <c r="G460" s="214" t="s">
        <v>3332</v>
      </c>
      <c r="H460" s="214" t="s">
        <v>3333</v>
      </c>
      <c r="I460" s="214" t="s">
        <v>16</v>
      </c>
      <c r="J460" s="214" t="s">
        <v>3335</v>
      </c>
      <c r="K460" s="214">
        <v>0</v>
      </c>
      <c r="L460" s="214" t="s">
        <v>11</v>
      </c>
      <c r="M460" s="214" t="s">
        <v>11</v>
      </c>
      <c r="N460" s="214" t="s">
        <v>1726</v>
      </c>
      <c r="O460" s="214" t="s">
        <v>11</v>
      </c>
      <c r="P460" s="214" t="s">
        <v>3335</v>
      </c>
      <c r="Q460" s="22" t="str">
        <f t="shared" si="93"/>
        <v>未进班</v>
      </c>
      <c r="R460" s="22" t="str">
        <f>IF(Q460="在读",IF(IFERROR(FIND("一",D460),0)&gt;0,"一对一",VLOOKUP(LEFT(D460,3),班级编码!A:H,8,0)),Q460)</f>
        <v>未进班</v>
      </c>
      <c r="S460" s="22" t="str">
        <f t="shared" si="94"/>
        <v>未进班</v>
      </c>
      <c r="T460" s="22" t="str">
        <f t="shared" si="95"/>
        <v/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1</v>
      </c>
      <c r="AC460" s="22" t="str">
        <f t="shared" si="102"/>
        <v>未进班</v>
      </c>
      <c r="AD460" s="22" t="str">
        <f>VLOOKUP(D460,'2-班级信息'!A:AI,35,0)</f>
        <v/>
      </c>
      <c r="AE460" s="22" t="str">
        <f>VLOOKUP(D460,'2-班级信息'!A:AL,12,0)</f>
        <v/>
      </c>
      <c r="AF460" s="22" t="str">
        <f t="shared" si="92"/>
        <v>小学班</v>
      </c>
      <c r="AG460" s="22" t="str">
        <f t="shared" si="103"/>
        <v>小学平时班</v>
      </c>
    </row>
    <row r="461" spans="1:33">
      <c r="A461" s="214" t="s">
        <v>1721</v>
      </c>
      <c r="B461" s="214" t="s">
        <v>452</v>
      </c>
      <c r="C461" s="214" t="s">
        <v>1721</v>
      </c>
      <c r="D461" s="214" t="s">
        <v>4185</v>
      </c>
      <c r="E461" s="214" t="s">
        <v>4132</v>
      </c>
      <c r="F461" s="214" t="s">
        <v>5333</v>
      </c>
      <c r="G461" s="214" t="s">
        <v>2938</v>
      </c>
      <c r="H461" s="214" t="s">
        <v>2939</v>
      </c>
      <c r="I461" s="214" t="s">
        <v>16</v>
      </c>
      <c r="J461" s="214" t="s">
        <v>2941</v>
      </c>
      <c r="K461" s="214">
        <v>0</v>
      </c>
      <c r="L461" s="214" t="s">
        <v>4612</v>
      </c>
      <c r="M461" s="214" t="s">
        <v>11</v>
      </c>
      <c r="N461" s="214" t="s">
        <v>1726</v>
      </c>
      <c r="O461" s="214" t="s">
        <v>2943</v>
      </c>
      <c r="P461" s="214" t="s">
        <v>2941</v>
      </c>
      <c r="Q461" s="22" t="str">
        <f t="shared" si="93"/>
        <v>在读</v>
      </c>
      <c r="R461" s="22" t="str">
        <f>IF(Q461="在读",IF(IFERROR(FIND("一",D461),0)&gt;0,"一对一",VLOOKUP(LEFT(D461,3),班级编码!A:H,8,0)),Q461)</f>
        <v>小初部</v>
      </c>
      <c r="S461" s="22" t="str">
        <f t="shared" si="94"/>
        <v>P01K12G1241</v>
      </c>
      <c r="T461" s="22" t="str">
        <f t="shared" si="95"/>
        <v>赖情佳</v>
      </c>
      <c r="U461" s="22" t="str">
        <f t="shared" si="96"/>
        <v>易青梅</v>
      </c>
      <c r="V461" s="22" t="str">
        <f t="shared" si="97"/>
        <v>YoYO</v>
      </c>
      <c r="W461" s="22" t="str">
        <f t="shared" si="98"/>
        <v>易青梅</v>
      </c>
      <c r="X461" s="22" t="str">
        <f t="shared" si="99"/>
        <v>YoYO</v>
      </c>
      <c r="Y461" s="22">
        <f t="shared" si="100"/>
        <v>3</v>
      </c>
      <c r="Z461" s="22">
        <f t="shared" si="101"/>
        <v>6</v>
      </c>
      <c r="AA461" s="22" t="str">
        <f t="shared" si="91"/>
        <v/>
      </c>
      <c r="AB461" s="22">
        <f>COUNTIF($G$2:G461,G461)</f>
        <v>1</v>
      </c>
      <c r="AC461" s="22" t="str">
        <f t="shared" si="102"/>
        <v>P01</v>
      </c>
      <c r="AD461" s="22" t="str">
        <f>VLOOKUP(D461,'2-班级信息'!A:AI,35,0)</f>
        <v>周六上午</v>
      </c>
      <c r="AE461" s="22" t="str">
        <f>VLOOKUP(D461,'2-班级信息'!A:AL,12,0)</f>
        <v>3小时</v>
      </c>
      <c r="AF461" s="22" t="str">
        <f t="shared" si="92"/>
        <v>小学班</v>
      </c>
      <c r="AG461" s="22" t="str">
        <f t="shared" si="103"/>
        <v>小学周末白天班</v>
      </c>
    </row>
    <row r="462" spans="1:33">
      <c r="A462" s="214" t="s">
        <v>1721</v>
      </c>
      <c r="B462" s="214" t="s">
        <v>464</v>
      </c>
      <c r="C462" s="214" t="s">
        <v>1721</v>
      </c>
      <c r="D462" s="214" t="s">
        <v>4191</v>
      </c>
      <c r="E462" s="214" t="s">
        <v>4193</v>
      </c>
      <c r="F462" s="214" t="s">
        <v>4192</v>
      </c>
      <c r="G462" s="214" t="s">
        <v>3515</v>
      </c>
      <c r="H462" s="214" t="s">
        <v>3516</v>
      </c>
      <c r="I462" s="214" t="s">
        <v>1687</v>
      </c>
      <c r="J462" s="214" t="s">
        <v>3518</v>
      </c>
      <c r="K462" s="214">
        <v>0</v>
      </c>
      <c r="L462" s="214" t="s">
        <v>4613</v>
      </c>
      <c r="M462" s="214" t="s">
        <v>11</v>
      </c>
      <c r="N462" s="214" t="s">
        <v>3520</v>
      </c>
      <c r="O462" s="214" t="s">
        <v>3518</v>
      </c>
      <c r="P462" s="214" t="s">
        <v>3519</v>
      </c>
      <c r="Q462" s="22" t="str">
        <f t="shared" si="93"/>
        <v>在读</v>
      </c>
      <c r="R462" s="22" t="str">
        <f>IF(Q462="在读",IF(IFERROR(FIND("一",D462),0)&gt;0,"一对一",VLOOKUP(LEFT(D462,3),班级编码!A:H,8,0)),Q462)</f>
        <v>幼儿部</v>
      </c>
      <c r="S462" s="22" t="str">
        <f t="shared" si="94"/>
        <v>K03ADPGZD42</v>
      </c>
      <c r="T462" s="22" t="str">
        <f t="shared" si="95"/>
        <v>覃爱怡</v>
      </c>
      <c r="U462" s="22" t="str">
        <f t="shared" si="96"/>
        <v/>
      </c>
      <c r="V462" s="22" t="str">
        <f t="shared" si="97"/>
        <v>STA MARIA ANTONIO II</v>
      </c>
      <c r="W462" s="22" t="str">
        <f t="shared" si="98"/>
        <v>STA MARIA ANTONIO II</v>
      </c>
      <c r="X462" s="22" t="str">
        <f t="shared" si="99"/>
        <v/>
      </c>
      <c r="Y462" s="22">
        <f t="shared" si="100"/>
        <v>20</v>
      </c>
      <c r="Z462" s="22">
        <f t="shared" si="101"/>
        <v>20</v>
      </c>
      <c r="AA462" s="22" t="str">
        <f t="shared" si="91"/>
        <v/>
      </c>
      <c r="AB462" s="22">
        <f>COUNTIF($G$2:G462,G462)</f>
        <v>1</v>
      </c>
      <c r="AC462" s="22" t="str">
        <f t="shared" si="102"/>
        <v>K03</v>
      </c>
      <c r="AD462" s="22" t="str">
        <f>VLOOKUP(D462,'2-班级信息'!A:AI,35,0)</f>
        <v>周日上午</v>
      </c>
      <c r="AE462" s="22" t="str">
        <f>VLOOKUP(D462,'2-班级信息'!A:AL,12,0)</f>
        <v>1.5小时</v>
      </c>
      <c r="AF462" s="22" t="str">
        <f t="shared" si="92"/>
        <v>幼儿班</v>
      </c>
      <c r="AG462" s="22" t="str">
        <f t="shared" si="103"/>
        <v>幼儿班</v>
      </c>
    </row>
    <row r="463" spans="1:33">
      <c r="A463" s="214" t="s">
        <v>1721</v>
      </c>
      <c r="B463" s="214" t="s">
        <v>4068</v>
      </c>
      <c r="C463" s="214" t="s">
        <v>1721</v>
      </c>
      <c r="D463" s="214" t="s">
        <v>1703</v>
      </c>
      <c r="E463" s="214" t="s">
        <v>11</v>
      </c>
      <c r="F463" s="214" t="s">
        <v>11</v>
      </c>
      <c r="G463" s="214" t="s">
        <v>1940</v>
      </c>
      <c r="H463" s="214" t="s">
        <v>1941</v>
      </c>
      <c r="I463" s="214" t="s">
        <v>1686</v>
      </c>
      <c r="J463" s="214" t="s">
        <v>1943</v>
      </c>
      <c r="K463" s="214">
        <v>0</v>
      </c>
      <c r="L463" s="214" t="s">
        <v>11</v>
      </c>
      <c r="M463" s="214" t="s">
        <v>11</v>
      </c>
      <c r="N463" s="214" t="s">
        <v>1946</v>
      </c>
      <c r="O463" s="214" t="s">
        <v>11</v>
      </c>
      <c r="P463" s="214" t="s">
        <v>1943</v>
      </c>
      <c r="Q463" s="22" t="str">
        <f t="shared" si="93"/>
        <v>未进班</v>
      </c>
      <c r="R463" s="22" t="str">
        <f>IF(Q463="在读",IF(IFERROR(FIND("一",D463),0)&gt;0,"一对一",VLOOKUP(LEFT(D463,3),班级编码!A:H,8,0)),Q463)</f>
        <v>未进班</v>
      </c>
      <c r="S463" s="22" t="str">
        <f t="shared" si="94"/>
        <v>未进班</v>
      </c>
      <c r="T463" s="22" t="str">
        <f t="shared" si="95"/>
        <v/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1</v>
      </c>
      <c r="AC463" s="22" t="str">
        <f t="shared" si="102"/>
        <v>未进班</v>
      </c>
      <c r="AD463" s="22" t="str">
        <f>VLOOKUP(D463,'2-班级信息'!A:AI,35,0)</f>
        <v/>
      </c>
      <c r="AE463" s="22" t="str">
        <f>VLOOKUP(D463,'2-班级信息'!A:AL,12,0)</f>
        <v/>
      </c>
      <c r="AF463" s="22" t="str">
        <f t="shared" si="92"/>
        <v>幼儿班</v>
      </c>
      <c r="AG463" s="22" t="str">
        <f t="shared" si="103"/>
        <v>幼儿班</v>
      </c>
    </row>
    <row r="464" spans="1:33">
      <c r="A464" s="214" t="s">
        <v>1721</v>
      </c>
      <c r="B464" s="214" t="s">
        <v>4068</v>
      </c>
      <c r="C464" s="214" t="s">
        <v>1721</v>
      </c>
      <c r="D464" s="214" t="s">
        <v>1703</v>
      </c>
      <c r="E464" s="214" t="s">
        <v>11</v>
      </c>
      <c r="F464" s="214" t="s">
        <v>11</v>
      </c>
      <c r="G464" s="214" t="s">
        <v>2193</v>
      </c>
      <c r="H464" s="214" t="s">
        <v>2194</v>
      </c>
      <c r="I464" s="214" t="s">
        <v>1686</v>
      </c>
      <c r="J464" s="214" t="s">
        <v>2196</v>
      </c>
      <c r="K464" s="214">
        <v>0</v>
      </c>
      <c r="L464" s="214" t="s">
        <v>11</v>
      </c>
      <c r="M464" s="214" t="s">
        <v>11</v>
      </c>
      <c r="N464" s="214" t="s">
        <v>1755</v>
      </c>
      <c r="O464" s="214" t="s">
        <v>11</v>
      </c>
      <c r="P464" s="214" t="s">
        <v>2196</v>
      </c>
      <c r="Q464" s="22" t="str">
        <f t="shared" si="93"/>
        <v>未进班</v>
      </c>
      <c r="R464" s="22" t="str">
        <f>IF(Q464="在读",IF(IFERROR(FIND("一",D464),0)&gt;0,"一对一",VLOOKUP(LEFT(D464,3),班级编码!A:H,8,0)),Q464)</f>
        <v>未进班</v>
      </c>
      <c r="S464" s="22" t="str">
        <f t="shared" si="94"/>
        <v>未进班</v>
      </c>
      <c r="T464" s="22" t="str">
        <f t="shared" si="95"/>
        <v/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1</v>
      </c>
      <c r="AC464" s="22" t="str">
        <f t="shared" si="102"/>
        <v>未进班</v>
      </c>
      <c r="AD464" s="22" t="str">
        <f>VLOOKUP(D464,'2-班级信息'!A:AI,35,0)</f>
        <v/>
      </c>
      <c r="AE464" s="22" t="str">
        <f>VLOOKUP(D464,'2-班级信息'!A:AL,12,0)</f>
        <v/>
      </c>
      <c r="AF464" s="22" t="str">
        <f t="shared" si="92"/>
        <v>幼儿班</v>
      </c>
      <c r="AG464" s="22" t="str">
        <f t="shared" si="103"/>
        <v>幼儿班</v>
      </c>
    </row>
    <row r="465" spans="1:33">
      <c r="A465" s="214" t="s">
        <v>1721</v>
      </c>
      <c r="B465" s="214" t="s">
        <v>4068</v>
      </c>
      <c r="C465" s="214" t="s">
        <v>1721</v>
      </c>
      <c r="D465" s="214" t="s">
        <v>1703</v>
      </c>
      <c r="E465" s="214" t="s">
        <v>11</v>
      </c>
      <c r="F465" s="214" t="s">
        <v>11</v>
      </c>
      <c r="G465" s="214" t="s">
        <v>2078</v>
      </c>
      <c r="H465" s="214" t="s">
        <v>2079</v>
      </c>
      <c r="I465" s="214" t="s">
        <v>16</v>
      </c>
      <c r="J465" s="214" t="s">
        <v>2081</v>
      </c>
      <c r="K465" s="214">
        <v>0</v>
      </c>
      <c r="L465" s="214" t="s">
        <v>11</v>
      </c>
      <c r="M465" s="214" t="s">
        <v>11</v>
      </c>
      <c r="N465" s="214" t="s">
        <v>1726</v>
      </c>
      <c r="O465" s="214" t="s">
        <v>11</v>
      </c>
      <c r="P465" s="214" t="s">
        <v>2081</v>
      </c>
      <c r="Q465" s="22" t="str">
        <f t="shared" si="93"/>
        <v>未进班</v>
      </c>
      <c r="R465" s="22" t="str">
        <f>IF(Q465="在读",IF(IFERROR(FIND("一",D465),0)&gt;0,"一对一",VLOOKUP(LEFT(D465,3),班级编码!A:H,8,0)),Q465)</f>
        <v>未进班</v>
      </c>
      <c r="S465" s="22" t="str">
        <f t="shared" si="94"/>
        <v>未进班</v>
      </c>
      <c r="T465" s="22" t="str">
        <f t="shared" si="95"/>
        <v/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1</v>
      </c>
      <c r="AC465" s="22" t="str">
        <f t="shared" si="102"/>
        <v>未进班</v>
      </c>
      <c r="AD465" s="22" t="str">
        <f>VLOOKUP(D465,'2-班级信息'!A:AI,35,0)</f>
        <v/>
      </c>
      <c r="AE465" s="22" t="str">
        <f>VLOOKUP(D465,'2-班级信息'!A:AL,12,0)</f>
        <v/>
      </c>
      <c r="AF465" s="22" t="str">
        <f t="shared" si="92"/>
        <v>小学班</v>
      </c>
      <c r="AG465" s="22" t="str">
        <f t="shared" si="103"/>
        <v>小学平时班</v>
      </c>
    </row>
    <row r="466" spans="1:33">
      <c r="A466" s="214" t="s">
        <v>1721</v>
      </c>
      <c r="B466" s="214" t="s">
        <v>4068</v>
      </c>
      <c r="C466" s="214" t="s">
        <v>1721</v>
      </c>
      <c r="D466" s="214" t="s">
        <v>1703</v>
      </c>
      <c r="E466" s="214" t="s">
        <v>11</v>
      </c>
      <c r="F466" s="214" t="s">
        <v>11</v>
      </c>
      <c r="G466" s="214" t="s">
        <v>2201</v>
      </c>
      <c r="H466" s="214" t="s">
        <v>2202</v>
      </c>
      <c r="I466" s="214" t="s">
        <v>16</v>
      </c>
      <c r="J466" s="214" t="s">
        <v>2204</v>
      </c>
      <c r="K466" s="214">
        <v>0</v>
      </c>
      <c r="L466" s="214" t="s">
        <v>11</v>
      </c>
      <c r="M466" s="214" t="s">
        <v>11</v>
      </c>
      <c r="N466" s="214" t="s">
        <v>2205</v>
      </c>
      <c r="O466" s="214" t="s">
        <v>11</v>
      </c>
      <c r="P466" s="214" t="s">
        <v>11</v>
      </c>
      <c r="Q466" s="22" t="str">
        <f t="shared" si="93"/>
        <v>未进班</v>
      </c>
      <c r="R466" s="22" t="str">
        <f>IF(Q466="在读",IF(IFERROR(FIND("一",D466),0)&gt;0,"一对一",VLOOKUP(LEFT(D466,3),班级编码!A:H,8,0)),Q466)</f>
        <v>未进班</v>
      </c>
      <c r="S466" s="22" t="str">
        <f t="shared" si="94"/>
        <v>未进班</v>
      </c>
      <c r="T466" s="22" t="str">
        <f t="shared" si="95"/>
        <v/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1</v>
      </c>
      <c r="AC466" s="22" t="str">
        <f t="shared" si="102"/>
        <v>未进班</v>
      </c>
      <c r="AD466" s="22" t="str">
        <f>VLOOKUP(D466,'2-班级信息'!A:AI,35,0)</f>
        <v/>
      </c>
      <c r="AE466" s="22" t="str">
        <f>VLOOKUP(D466,'2-班级信息'!A:AL,12,0)</f>
        <v/>
      </c>
      <c r="AF466" s="22" t="str">
        <f t="shared" si="92"/>
        <v>小学班</v>
      </c>
      <c r="AG466" s="22" t="str">
        <f t="shared" si="103"/>
        <v>小学平时班</v>
      </c>
    </row>
    <row r="467" spans="1:33">
      <c r="A467" s="214" t="s">
        <v>1721</v>
      </c>
      <c r="B467" s="214" t="s">
        <v>4068</v>
      </c>
      <c r="C467" s="214" t="s">
        <v>1721</v>
      </c>
      <c r="D467" s="214" t="s">
        <v>1703</v>
      </c>
      <c r="E467" s="214" t="s">
        <v>11</v>
      </c>
      <c r="F467" s="214" t="s">
        <v>11</v>
      </c>
      <c r="G467" s="214" t="s">
        <v>1951</v>
      </c>
      <c r="H467" s="214" t="s">
        <v>1952</v>
      </c>
      <c r="I467" s="214" t="s">
        <v>10</v>
      </c>
      <c r="J467" s="214" t="s">
        <v>1954</v>
      </c>
      <c r="K467" s="214">
        <v>0</v>
      </c>
      <c r="L467" s="214" t="s">
        <v>11</v>
      </c>
      <c r="M467" s="214" t="s">
        <v>11</v>
      </c>
      <c r="N467" s="214" t="s">
        <v>1726</v>
      </c>
      <c r="O467" s="214" t="s">
        <v>11</v>
      </c>
      <c r="P467" s="214" t="s">
        <v>1954</v>
      </c>
      <c r="Q467" s="22" t="str">
        <f t="shared" si="93"/>
        <v>未进班</v>
      </c>
      <c r="R467" s="22" t="str">
        <f>IF(Q467="在读",IF(IFERROR(FIND("一",D467),0)&gt;0,"一对一",VLOOKUP(LEFT(D467,3),班级编码!A:H,8,0)),Q467)</f>
        <v>未进班</v>
      </c>
      <c r="S467" s="22" t="str">
        <f t="shared" si="94"/>
        <v>未进班</v>
      </c>
      <c r="T467" s="22" t="str">
        <f t="shared" si="95"/>
        <v/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1</v>
      </c>
      <c r="AC467" s="22" t="str">
        <f t="shared" si="102"/>
        <v>未进班</v>
      </c>
      <c r="AD467" s="22" t="str">
        <f>VLOOKUP(D467,'2-班级信息'!A:AI,35,0)</f>
        <v/>
      </c>
      <c r="AE467" s="22" t="str">
        <f>VLOOKUP(D467,'2-班级信息'!A:AL,12,0)</f>
        <v/>
      </c>
      <c r="AF467" s="22" t="str">
        <f t="shared" si="92"/>
        <v>小学班</v>
      </c>
      <c r="AG467" s="22" t="str">
        <f t="shared" si="103"/>
        <v>小学平时班</v>
      </c>
    </row>
    <row r="468" spans="1:33">
      <c r="A468" s="214" t="s">
        <v>1721</v>
      </c>
      <c r="B468" s="214" t="s">
        <v>4068</v>
      </c>
      <c r="C468" s="214" t="s">
        <v>1721</v>
      </c>
      <c r="D468" s="214" t="s">
        <v>1703</v>
      </c>
      <c r="E468" s="214" t="s">
        <v>11</v>
      </c>
      <c r="F468" s="214" t="s">
        <v>11</v>
      </c>
      <c r="G468" s="214" t="s">
        <v>4011</v>
      </c>
      <c r="H468" s="214" t="s">
        <v>4012</v>
      </c>
      <c r="I468" s="214" t="s">
        <v>14</v>
      </c>
      <c r="J468" s="214" t="s">
        <v>4013</v>
      </c>
      <c r="K468" s="214">
        <v>0</v>
      </c>
      <c r="L468" s="214" t="s">
        <v>11</v>
      </c>
      <c r="M468" s="214" t="s">
        <v>11</v>
      </c>
      <c r="N468" s="214" t="s">
        <v>1804</v>
      </c>
      <c r="O468" s="214" t="s">
        <v>11</v>
      </c>
      <c r="P468" s="214" t="s">
        <v>11</v>
      </c>
      <c r="Q468" s="22" t="str">
        <f t="shared" si="93"/>
        <v>未进班</v>
      </c>
      <c r="R468" s="22" t="str">
        <f>IF(Q468="在读",IF(IFERROR(FIND("一",D468),0)&gt;0,"一对一",VLOOKUP(LEFT(D468,3),班级编码!A:H,8,0)),Q468)</f>
        <v>未进班</v>
      </c>
      <c r="S468" s="22" t="str">
        <f t="shared" si="94"/>
        <v>未进班</v>
      </c>
      <c r="T468" s="22" t="str">
        <f t="shared" si="95"/>
        <v/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1</v>
      </c>
      <c r="AC468" s="22" t="str">
        <f t="shared" si="102"/>
        <v>未进班</v>
      </c>
      <c r="AD468" s="22" t="str">
        <f>VLOOKUP(D468,'2-班级信息'!A:AI,35,0)</f>
        <v/>
      </c>
      <c r="AE468" s="22" t="str">
        <f>VLOOKUP(D468,'2-班级信息'!A:AL,12,0)</f>
        <v/>
      </c>
      <c r="AF468" s="22" t="str">
        <f t="shared" si="92"/>
        <v>小学班</v>
      </c>
      <c r="AG468" s="22" t="str">
        <f t="shared" si="103"/>
        <v>小学平时班</v>
      </c>
    </row>
    <row r="469" spans="1:33">
      <c r="A469" s="214" t="s">
        <v>1721</v>
      </c>
      <c r="B469" s="214" t="s">
        <v>4068</v>
      </c>
      <c r="C469" s="214" t="s">
        <v>1721</v>
      </c>
      <c r="D469" s="214" t="s">
        <v>1703</v>
      </c>
      <c r="E469" s="214" t="s">
        <v>11</v>
      </c>
      <c r="F469" s="214" t="s">
        <v>11</v>
      </c>
      <c r="G469" s="214" t="s">
        <v>3764</v>
      </c>
      <c r="H469" s="214" t="s">
        <v>3765</v>
      </c>
      <c r="I469" s="214" t="s">
        <v>1687</v>
      </c>
      <c r="J469" s="214" t="s">
        <v>3766</v>
      </c>
      <c r="K469" s="214">
        <v>0</v>
      </c>
      <c r="L469" s="214" t="s">
        <v>11</v>
      </c>
      <c r="M469" s="214" t="s">
        <v>11</v>
      </c>
      <c r="N469" s="214" t="s">
        <v>3613</v>
      </c>
      <c r="O469" s="214" t="s">
        <v>11</v>
      </c>
      <c r="P469" s="214" t="s">
        <v>11</v>
      </c>
      <c r="Q469" s="22" t="str">
        <f t="shared" si="93"/>
        <v>未进班</v>
      </c>
      <c r="R469" s="22" t="str">
        <f>IF(Q469="在读",IF(IFERROR(FIND("一",D469),0)&gt;0,"一对一",VLOOKUP(LEFT(D469,3),班级编码!A:H,8,0)),Q469)</f>
        <v>未进班</v>
      </c>
      <c r="S469" s="22" t="str">
        <f t="shared" si="94"/>
        <v>未进班</v>
      </c>
      <c r="T469" s="22" t="str">
        <f t="shared" si="95"/>
        <v/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1</v>
      </c>
      <c r="AC469" s="22" t="str">
        <f t="shared" si="102"/>
        <v>未进班</v>
      </c>
      <c r="AD469" s="22" t="str">
        <f>VLOOKUP(D469,'2-班级信息'!A:AI,35,0)</f>
        <v/>
      </c>
      <c r="AE469" s="22" t="str">
        <f>VLOOKUP(D469,'2-班级信息'!A:AL,12,0)</f>
        <v/>
      </c>
      <c r="AF469" s="22" t="str">
        <f t="shared" si="92"/>
        <v>幼儿班</v>
      </c>
      <c r="AG469" s="22" t="str">
        <f t="shared" si="103"/>
        <v>幼儿班</v>
      </c>
    </row>
    <row r="470" spans="1:33">
      <c r="A470" s="214" t="s">
        <v>1721</v>
      </c>
      <c r="B470" s="214" t="s">
        <v>459</v>
      </c>
      <c r="C470" s="214" t="s">
        <v>1721</v>
      </c>
      <c r="D470" s="214" t="s">
        <v>4202</v>
      </c>
      <c r="E470" s="214" t="s">
        <v>4204</v>
      </c>
      <c r="F470" s="214" t="s">
        <v>4203</v>
      </c>
      <c r="G470" s="214" t="s">
        <v>5278</v>
      </c>
      <c r="H470" s="214" t="s">
        <v>5279</v>
      </c>
      <c r="I470" s="214" t="s">
        <v>1687</v>
      </c>
      <c r="J470" s="214" t="s">
        <v>5280</v>
      </c>
      <c r="K470" s="214">
        <v>0</v>
      </c>
      <c r="L470" s="214" t="s">
        <v>5364</v>
      </c>
      <c r="M470" s="214" t="s">
        <v>11</v>
      </c>
      <c r="N470" s="214" t="s">
        <v>2241</v>
      </c>
      <c r="O470" s="214" t="s">
        <v>11</v>
      </c>
      <c r="P470" s="214" t="s">
        <v>5281</v>
      </c>
      <c r="Q470" s="22" t="str">
        <f t="shared" si="93"/>
        <v>在读</v>
      </c>
      <c r="R470" s="22" t="str">
        <f>IF(Q470="在读",IF(IFERROR(FIND("一",D470),0)&gt;0,"一对一",VLOOKUP(LEFT(D470,3),班级编码!A:H,8,0)),Q470)</f>
        <v>幼儿部</v>
      </c>
      <c r="S470" s="22" t="str">
        <f t="shared" si="94"/>
        <v>K03000GXZ49</v>
      </c>
      <c r="T470" s="22" t="str">
        <f t="shared" si="95"/>
        <v>易青梅</v>
      </c>
      <c r="U470" s="22" t="str">
        <f t="shared" si="96"/>
        <v/>
      </c>
      <c r="V470" s="22" t="str">
        <f t="shared" si="97"/>
        <v>STA MARIA ANTONIO II</v>
      </c>
      <c r="W470" s="22" t="str">
        <f t="shared" si="98"/>
        <v>STA MARIA ANTONIO II</v>
      </c>
      <c r="X470" s="22" t="str">
        <f t="shared" si="99"/>
        <v/>
      </c>
      <c r="Y470" s="22">
        <f t="shared" si="100"/>
        <v>20</v>
      </c>
      <c r="Z470" s="22">
        <f t="shared" si="101"/>
        <v>20</v>
      </c>
      <c r="AA470" s="22" t="str">
        <f t="shared" si="91"/>
        <v/>
      </c>
      <c r="AB470" s="22">
        <f>COUNTIF($G$2:G470,G470)</f>
        <v>1</v>
      </c>
      <c r="AC470" s="22" t="str">
        <f t="shared" si="102"/>
        <v>K03</v>
      </c>
      <c r="AD470" s="22" t="str">
        <f>VLOOKUP(D470,'2-班级信息'!A:AI,35,0)</f>
        <v>周五下午</v>
      </c>
      <c r="AE470" s="22" t="str">
        <f>VLOOKUP(D470,'2-班级信息'!A:AL,12,0)</f>
        <v>1.5小时</v>
      </c>
      <c r="AF470" s="22" t="str">
        <f t="shared" si="92"/>
        <v>幼儿班</v>
      </c>
      <c r="AG470" s="22" t="str">
        <f t="shared" si="103"/>
        <v>幼儿班</v>
      </c>
    </row>
    <row r="471" spans="1:33">
      <c r="A471" s="214" t="s">
        <v>1721</v>
      </c>
      <c r="B471" s="214" t="s">
        <v>4068</v>
      </c>
      <c r="C471" s="214" t="s">
        <v>1721</v>
      </c>
      <c r="D471" s="214" t="s">
        <v>1703</v>
      </c>
      <c r="E471" s="214" t="s">
        <v>11</v>
      </c>
      <c r="F471" s="214" t="s">
        <v>11</v>
      </c>
      <c r="G471" s="214" t="s">
        <v>3052</v>
      </c>
      <c r="H471" s="214" t="s">
        <v>3053</v>
      </c>
      <c r="I471" s="214" t="s">
        <v>16</v>
      </c>
      <c r="J471" s="214" t="s">
        <v>3054</v>
      </c>
      <c r="K471" s="214">
        <v>0</v>
      </c>
      <c r="L471" s="214" t="s">
        <v>11</v>
      </c>
      <c r="M471" s="214" t="s">
        <v>11</v>
      </c>
      <c r="N471" s="214" t="s">
        <v>3056</v>
      </c>
      <c r="O471" s="214" t="s">
        <v>11</v>
      </c>
      <c r="P471" s="214" t="s">
        <v>3054</v>
      </c>
      <c r="Q471" s="22" t="str">
        <f t="shared" si="93"/>
        <v>未进班</v>
      </c>
      <c r="R471" s="22" t="str">
        <f>IF(Q471="在读",IF(IFERROR(FIND("一",D471),0)&gt;0,"一对一",VLOOKUP(LEFT(D471,3),班级编码!A:H,8,0)),Q471)</f>
        <v>未进班</v>
      </c>
      <c r="S471" s="22" t="str">
        <f t="shared" si="94"/>
        <v>未进班</v>
      </c>
      <c r="T471" s="22" t="str">
        <f t="shared" si="95"/>
        <v/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1</v>
      </c>
      <c r="AC471" s="22" t="str">
        <f t="shared" si="102"/>
        <v>未进班</v>
      </c>
      <c r="AD471" s="22" t="str">
        <f>VLOOKUP(D471,'2-班级信息'!A:AI,35,0)</f>
        <v/>
      </c>
      <c r="AE471" s="22" t="str">
        <f>VLOOKUP(D471,'2-班级信息'!A:AL,12,0)</f>
        <v/>
      </c>
      <c r="AF471" s="22" t="str">
        <f t="shared" si="92"/>
        <v>小学班</v>
      </c>
      <c r="AG471" s="22" t="str">
        <f t="shared" si="103"/>
        <v>小学平时班</v>
      </c>
    </row>
    <row r="472" spans="1:33">
      <c r="A472" s="214" t="s">
        <v>1721</v>
      </c>
      <c r="B472" s="214" t="s">
        <v>459</v>
      </c>
      <c r="C472" s="214" t="s">
        <v>1721</v>
      </c>
      <c r="D472" s="214" t="s">
        <v>4202</v>
      </c>
      <c r="E472" s="214" t="s">
        <v>4204</v>
      </c>
      <c r="F472" s="214" t="s">
        <v>4203</v>
      </c>
      <c r="G472" s="214" t="s">
        <v>5088</v>
      </c>
      <c r="H472" s="214" t="s">
        <v>5089</v>
      </c>
      <c r="I472" s="214" t="s">
        <v>1669</v>
      </c>
      <c r="J472" s="214" t="s">
        <v>5090</v>
      </c>
      <c r="K472" s="214">
        <v>0</v>
      </c>
      <c r="L472" s="214" t="s">
        <v>5365</v>
      </c>
      <c r="M472" s="214" t="s">
        <v>11</v>
      </c>
      <c r="N472" s="214" t="s">
        <v>1755</v>
      </c>
      <c r="O472" s="214" t="s">
        <v>5092</v>
      </c>
      <c r="P472" s="214" t="s">
        <v>5090</v>
      </c>
      <c r="Q472" s="22" t="str">
        <f t="shared" si="93"/>
        <v>在读</v>
      </c>
      <c r="R472" s="22" t="str">
        <f>IF(Q472="在读",IF(IFERROR(FIND("一",D472),0)&gt;0,"一对一",VLOOKUP(LEFT(D472,3),班级编码!A:H,8,0)),Q472)</f>
        <v>幼儿部</v>
      </c>
      <c r="S472" s="22" t="str">
        <f t="shared" si="94"/>
        <v>K03000GXZ49</v>
      </c>
      <c r="T472" s="22" t="str">
        <f t="shared" si="95"/>
        <v>易青梅</v>
      </c>
      <c r="U472" s="22" t="str">
        <f t="shared" si="96"/>
        <v/>
      </c>
      <c r="V472" s="22" t="str">
        <f t="shared" si="97"/>
        <v>STA MARIA ANTONIO II</v>
      </c>
      <c r="W472" s="22" t="str">
        <f t="shared" si="98"/>
        <v>STA MARIA ANTONIO II</v>
      </c>
      <c r="X472" s="22" t="str">
        <f t="shared" si="99"/>
        <v/>
      </c>
      <c r="Y472" s="22">
        <f t="shared" si="100"/>
        <v>20</v>
      </c>
      <c r="Z472" s="22">
        <f t="shared" si="101"/>
        <v>20</v>
      </c>
      <c r="AA472" s="22" t="str">
        <f t="shared" si="91"/>
        <v/>
      </c>
      <c r="AB472" s="22">
        <f>COUNTIF($G$2:G472,G472)</f>
        <v>1</v>
      </c>
      <c r="AC472" s="22" t="str">
        <f t="shared" si="102"/>
        <v>K03</v>
      </c>
      <c r="AD472" s="22" t="str">
        <f>VLOOKUP(D472,'2-班级信息'!A:AI,35,0)</f>
        <v>周五下午</v>
      </c>
      <c r="AE472" s="22" t="str">
        <f>VLOOKUP(D472,'2-班级信息'!A:AL,12,0)</f>
        <v>1.5小时</v>
      </c>
      <c r="AF472" s="22" t="str">
        <f t="shared" si="92"/>
        <v>幼儿班</v>
      </c>
      <c r="AG472" s="22" t="str">
        <f t="shared" si="103"/>
        <v>幼儿班</v>
      </c>
    </row>
    <row r="473" spans="1:33">
      <c r="A473" s="214" t="s">
        <v>1721</v>
      </c>
      <c r="B473" s="214" t="s">
        <v>4068</v>
      </c>
      <c r="C473" s="214" t="s">
        <v>1721</v>
      </c>
      <c r="D473" s="214" t="s">
        <v>1703</v>
      </c>
      <c r="E473" s="214" t="s">
        <v>11</v>
      </c>
      <c r="F473" s="214" t="s">
        <v>11</v>
      </c>
      <c r="G473" s="214" t="s">
        <v>2560</v>
      </c>
      <c r="H473" s="214" t="s">
        <v>2561</v>
      </c>
      <c r="I473" s="214" t="s">
        <v>1669</v>
      </c>
      <c r="J473" s="214" t="s">
        <v>2563</v>
      </c>
      <c r="K473" s="214">
        <v>0</v>
      </c>
      <c r="L473" s="214" t="s">
        <v>11</v>
      </c>
      <c r="M473" s="214" t="s">
        <v>11</v>
      </c>
      <c r="N473" s="214" t="s">
        <v>2332</v>
      </c>
      <c r="O473" s="214" t="s">
        <v>11</v>
      </c>
      <c r="P473" s="214" t="s">
        <v>2563</v>
      </c>
      <c r="Q473" s="22" t="str">
        <f t="shared" si="93"/>
        <v>未进班</v>
      </c>
      <c r="R473" s="22" t="str">
        <f>IF(Q473="在读",IF(IFERROR(FIND("一",D473),0)&gt;0,"一对一",VLOOKUP(LEFT(D473,3),班级编码!A:H,8,0)),Q473)</f>
        <v>未进班</v>
      </c>
      <c r="S473" s="22" t="str">
        <f t="shared" si="94"/>
        <v>未进班</v>
      </c>
      <c r="T473" s="22" t="str">
        <f t="shared" si="95"/>
        <v/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1</v>
      </c>
      <c r="AC473" s="22" t="str">
        <f t="shared" si="102"/>
        <v>未进班</v>
      </c>
      <c r="AD473" s="22" t="str">
        <f>VLOOKUP(D473,'2-班级信息'!A:AI,35,0)</f>
        <v/>
      </c>
      <c r="AE473" s="22" t="str">
        <f>VLOOKUP(D473,'2-班级信息'!A:AL,12,0)</f>
        <v/>
      </c>
      <c r="AF473" s="22" t="str">
        <f t="shared" si="92"/>
        <v>幼儿班</v>
      </c>
      <c r="AG473" s="22" t="str">
        <f t="shared" si="103"/>
        <v>幼儿班</v>
      </c>
    </row>
    <row r="474" spans="1:33">
      <c r="A474" s="214" t="s">
        <v>1721</v>
      </c>
      <c r="B474" s="214" t="s">
        <v>459</v>
      </c>
      <c r="C474" s="214" t="s">
        <v>1721</v>
      </c>
      <c r="D474" s="214" t="s">
        <v>5353</v>
      </c>
      <c r="E474" s="214" t="s">
        <v>4196</v>
      </c>
      <c r="F474" s="214" t="s">
        <v>4203</v>
      </c>
      <c r="G474" s="214" t="s">
        <v>5182</v>
      </c>
      <c r="H474" s="214" t="s">
        <v>5183</v>
      </c>
      <c r="I474" s="214" t="s">
        <v>1687</v>
      </c>
      <c r="J474" s="214" t="s">
        <v>5184</v>
      </c>
      <c r="K474" s="214">
        <v>0</v>
      </c>
      <c r="L474" s="214" t="s">
        <v>5366</v>
      </c>
      <c r="M474" s="214" t="s">
        <v>11</v>
      </c>
      <c r="N474" s="214" t="s">
        <v>1755</v>
      </c>
      <c r="O474" s="214" t="s">
        <v>11</v>
      </c>
      <c r="P474" s="214" t="s">
        <v>11</v>
      </c>
      <c r="Q474" s="22" t="str">
        <f t="shared" si="93"/>
        <v>在读</v>
      </c>
      <c r="R474" s="22" t="str">
        <f>IF(Q474="在读",IF(IFERROR(FIND("一",D474),0)&gt;0,"一对一",VLOOKUP(LEFT(D474,3),班级编码!A:H,8,0)),Q474)</f>
        <v>幼儿部</v>
      </c>
      <c r="S474" s="22" t="str">
        <f t="shared" si="94"/>
        <v>K04000GXZ50</v>
      </c>
      <c r="T474" s="22" t="str">
        <f t="shared" si="95"/>
        <v>易青梅</v>
      </c>
      <c r="U474" s="22" t="str">
        <f t="shared" si="96"/>
        <v/>
      </c>
      <c r="V474" s="22" t="str">
        <f t="shared" si="97"/>
        <v>STA MARIA ANTONIO II</v>
      </c>
      <c r="W474" s="22" t="str">
        <f t="shared" si="98"/>
        <v>STA MARIA ANTONIO II</v>
      </c>
      <c r="X474" s="22" t="str">
        <f t="shared" si="99"/>
        <v/>
      </c>
      <c r="Y474" s="22">
        <f t="shared" si="100"/>
        <v>20</v>
      </c>
      <c r="Z474" s="22">
        <f t="shared" si="101"/>
        <v>20</v>
      </c>
      <c r="AA474" s="22" t="str">
        <f t="shared" si="91"/>
        <v/>
      </c>
      <c r="AB474" s="22">
        <f>COUNTIF($G$2:G474,G474)</f>
        <v>1</v>
      </c>
      <c r="AC474" s="22" t="str">
        <f t="shared" si="102"/>
        <v>K04</v>
      </c>
      <c r="AD474" s="22" t="str">
        <f>VLOOKUP(D474,'2-班级信息'!A:AI,35,0)</f>
        <v>周四晚上</v>
      </c>
      <c r="AE474" s="22" t="str">
        <f>VLOOKUP(D474,'2-班级信息'!A:AL,12,0)</f>
        <v>1.5小时</v>
      </c>
      <c r="AF474" s="22" t="str">
        <f t="shared" si="92"/>
        <v>幼儿班</v>
      </c>
      <c r="AG474" s="22" t="str">
        <f t="shared" si="103"/>
        <v>幼儿班</v>
      </c>
    </row>
    <row r="475" spans="1:33">
      <c r="A475" s="214" t="s">
        <v>1721</v>
      </c>
      <c r="B475" s="214" t="s">
        <v>459</v>
      </c>
      <c r="C475" s="214" t="s">
        <v>1721</v>
      </c>
      <c r="D475" s="214" t="s">
        <v>4202</v>
      </c>
      <c r="E475" s="214" t="s">
        <v>4204</v>
      </c>
      <c r="F475" s="214" t="s">
        <v>4203</v>
      </c>
      <c r="G475" s="214" t="s">
        <v>5194</v>
      </c>
      <c r="H475" s="214" t="s">
        <v>5195</v>
      </c>
      <c r="I475" s="214" t="s">
        <v>1687</v>
      </c>
      <c r="J475" s="214" t="s">
        <v>5196</v>
      </c>
      <c r="K475" s="214">
        <v>0</v>
      </c>
      <c r="L475" s="214" t="s">
        <v>5367</v>
      </c>
      <c r="M475" s="214" t="s">
        <v>11</v>
      </c>
      <c r="N475" s="214" t="s">
        <v>1946</v>
      </c>
      <c r="O475" s="214" t="s">
        <v>11</v>
      </c>
      <c r="P475" s="214" t="s">
        <v>11</v>
      </c>
      <c r="Q475" s="22" t="str">
        <f t="shared" si="93"/>
        <v>在读</v>
      </c>
      <c r="R475" s="22" t="str">
        <f>IF(Q475="在读",IF(IFERROR(FIND("一",D475),0)&gt;0,"一对一",VLOOKUP(LEFT(D475,3),班级编码!A:H,8,0)),Q475)</f>
        <v>幼儿部</v>
      </c>
      <c r="S475" s="22" t="str">
        <f t="shared" si="94"/>
        <v>K03000GXZ49</v>
      </c>
      <c r="T475" s="22" t="str">
        <f t="shared" si="95"/>
        <v>易青梅</v>
      </c>
      <c r="U475" s="22" t="str">
        <f t="shared" si="96"/>
        <v/>
      </c>
      <c r="V475" s="22" t="str">
        <f t="shared" si="97"/>
        <v>STA MARIA ANTONIO II</v>
      </c>
      <c r="W475" s="22" t="str">
        <f t="shared" si="98"/>
        <v>STA MARIA ANTONIO II</v>
      </c>
      <c r="X475" s="22" t="str">
        <f t="shared" si="99"/>
        <v/>
      </c>
      <c r="Y475" s="22">
        <f t="shared" si="100"/>
        <v>20</v>
      </c>
      <c r="Z475" s="22">
        <f t="shared" si="101"/>
        <v>20</v>
      </c>
      <c r="AA475" s="22" t="str">
        <f t="shared" si="91"/>
        <v/>
      </c>
      <c r="AB475" s="22">
        <f>COUNTIF($G$2:G475,G475)</f>
        <v>1</v>
      </c>
      <c r="AC475" s="22" t="str">
        <f t="shared" si="102"/>
        <v>K03</v>
      </c>
      <c r="AD475" s="22" t="str">
        <f>VLOOKUP(D475,'2-班级信息'!A:AI,35,0)</f>
        <v>周五下午</v>
      </c>
      <c r="AE475" s="22" t="str">
        <f>VLOOKUP(D475,'2-班级信息'!A:AL,12,0)</f>
        <v>1.5小时</v>
      </c>
      <c r="AF475" s="22" t="str">
        <f t="shared" si="92"/>
        <v>幼儿班</v>
      </c>
      <c r="AG475" s="22" t="str">
        <f t="shared" si="103"/>
        <v>幼儿班</v>
      </c>
    </row>
    <row r="476" spans="1:33">
      <c r="A476" s="214" t="s">
        <v>1721</v>
      </c>
      <c r="B476" s="214" t="s">
        <v>459</v>
      </c>
      <c r="C476" s="214" t="s">
        <v>1721</v>
      </c>
      <c r="D476" s="214" t="s">
        <v>5353</v>
      </c>
      <c r="E476" s="214" t="s">
        <v>4196</v>
      </c>
      <c r="F476" s="214" t="s">
        <v>4203</v>
      </c>
      <c r="G476" s="214" t="s">
        <v>5143</v>
      </c>
      <c r="H476" s="214" t="s">
        <v>5144</v>
      </c>
      <c r="I476" s="214" t="s">
        <v>1687</v>
      </c>
      <c r="J476" s="214" t="s">
        <v>5145</v>
      </c>
      <c r="K476" s="214">
        <v>0</v>
      </c>
      <c r="L476" s="214" t="s">
        <v>5368</v>
      </c>
      <c r="M476" s="214" t="s">
        <v>11</v>
      </c>
      <c r="N476" s="214" t="s">
        <v>1946</v>
      </c>
      <c r="O476" s="214" t="s">
        <v>11</v>
      </c>
      <c r="P476" s="214" t="s">
        <v>11</v>
      </c>
      <c r="Q476" s="22" t="str">
        <f t="shared" si="93"/>
        <v>在读</v>
      </c>
      <c r="R476" s="22" t="str">
        <f>IF(Q476="在读",IF(IFERROR(FIND("一",D476),0)&gt;0,"一对一",VLOOKUP(LEFT(D476,3),班级编码!A:H,8,0)),Q476)</f>
        <v>幼儿部</v>
      </c>
      <c r="S476" s="22" t="str">
        <f t="shared" si="94"/>
        <v>K04000GXZ50</v>
      </c>
      <c r="T476" s="22" t="str">
        <f t="shared" si="95"/>
        <v>易青梅</v>
      </c>
      <c r="U476" s="22" t="str">
        <f t="shared" si="96"/>
        <v/>
      </c>
      <c r="V476" s="22" t="str">
        <f t="shared" si="97"/>
        <v>STA MARIA ANTONIO II</v>
      </c>
      <c r="W476" s="22" t="str">
        <f t="shared" si="98"/>
        <v>STA MARIA ANTONIO II</v>
      </c>
      <c r="X476" s="22" t="str">
        <f t="shared" si="99"/>
        <v/>
      </c>
      <c r="Y476" s="22">
        <f t="shared" si="100"/>
        <v>20</v>
      </c>
      <c r="Z476" s="22">
        <f t="shared" si="101"/>
        <v>20</v>
      </c>
      <c r="AA476" s="22" t="str">
        <f t="shared" si="91"/>
        <v/>
      </c>
      <c r="AB476" s="22">
        <f>COUNTIF($G$2:G476,G476)</f>
        <v>1</v>
      </c>
      <c r="AC476" s="22" t="str">
        <f t="shared" si="102"/>
        <v>K04</v>
      </c>
      <c r="AD476" s="22" t="str">
        <f>VLOOKUP(D476,'2-班级信息'!A:AI,35,0)</f>
        <v>周四晚上</v>
      </c>
      <c r="AE476" s="22" t="str">
        <f>VLOOKUP(D476,'2-班级信息'!A:AL,12,0)</f>
        <v>1.5小时</v>
      </c>
      <c r="AF476" s="22" t="str">
        <f t="shared" si="92"/>
        <v>幼儿班</v>
      </c>
      <c r="AG476" s="22" t="str">
        <f t="shared" si="103"/>
        <v>幼儿班</v>
      </c>
    </row>
    <row r="477" spans="1:33">
      <c r="A477" s="214" t="s">
        <v>1721</v>
      </c>
      <c r="B477" s="214" t="s">
        <v>459</v>
      </c>
      <c r="C477" s="214" t="s">
        <v>1721</v>
      </c>
      <c r="D477" s="214" t="s">
        <v>5353</v>
      </c>
      <c r="E477" s="214" t="s">
        <v>4196</v>
      </c>
      <c r="F477" s="214" t="s">
        <v>4203</v>
      </c>
      <c r="G477" s="214" t="s">
        <v>5198</v>
      </c>
      <c r="H477" s="214" t="s">
        <v>5199</v>
      </c>
      <c r="I477" s="214" t="s">
        <v>1687</v>
      </c>
      <c r="J477" s="214" t="s">
        <v>5200</v>
      </c>
      <c r="K477" s="214">
        <v>0</v>
      </c>
      <c r="L477" s="214" t="s">
        <v>5369</v>
      </c>
      <c r="M477" s="214" t="s">
        <v>11</v>
      </c>
      <c r="N477" s="214" t="s">
        <v>1946</v>
      </c>
      <c r="O477" s="214" t="s">
        <v>11</v>
      </c>
      <c r="P477" s="214" t="s">
        <v>11</v>
      </c>
      <c r="Q477" s="22" t="str">
        <f t="shared" si="93"/>
        <v>在读</v>
      </c>
      <c r="R477" s="22" t="str">
        <f>IF(Q477="在读",IF(IFERROR(FIND("一",D477),0)&gt;0,"一对一",VLOOKUP(LEFT(D477,3),班级编码!A:H,8,0)),Q477)</f>
        <v>幼儿部</v>
      </c>
      <c r="S477" s="22" t="str">
        <f t="shared" si="94"/>
        <v>K04000GXZ50</v>
      </c>
      <c r="T477" s="22" t="str">
        <f t="shared" si="95"/>
        <v>易青梅</v>
      </c>
      <c r="U477" s="22" t="str">
        <f t="shared" si="96"/>
        <v/>
      </c>
      <c r="V477" s="22" t="str">
        <f t="shared" si="97"/>
        <v>STA MARIA ANTONIO II</v>
      </c>
      <c r="W477" s="22" t="str">
        <f t="shared" si="98"/>
        <v>STA MARIA ANTONIO II</v>
      </c>
      <c r="X477" s="22" t="str">
        <f t="shared" si="99"/>
        <v/>
      </c>
      <c r="Y477" s="22">
        <f t="shared" si="100"/>
        <v>20</v>
      </c>
      <c r="Z477" s="22">
        <f t="shared" si="101"/>
        <v>20</v>
      </c>
      <c r="AA477" s="22" t="str">
        <f t="shared" si="91"/>
        <v/>
      </c>
      <c r="AB477" s="22">
        <f>COUNTIF($G$2:G477,G477)</f>
        <v>1</v>
      </c>
      <c r="AC477" s="22" t="str">
        <f t="shared" si="102"/>
        <v>K04</v>
      </c>
      <c r="AD477" s="22" t="str">
        <f>VLOOKUP(D477,'2-班级信息'!A:AI,35,0)</f>
        <v>周四晚上</v>
      </c>
      <c r="AE477" s="22" t="str">
        <f>VLOOKUP(D477,'2-班级信息'!A:AL,12,0)</f>
        <v>1.5小时</v>
      </c>
      <c r="AF477" s="22" t="str">
        <f t="shared" si="92"/>
        <v>幼儿班</v>
      </c>
      <c r="AG477" s="22" t="str">
        <f t="shared" si="103"/>
        <v>幼儿班</v>
      </c>
    </row>
    <row r="478" spans="1:33">
      <c r="A478" s="214" t="s">
        <v>1721</v>
      </c>
      <c r="B478" s="214" t="s">
        <v>459</v>
      </c>
      <c r="C478" s="214" t="s">
        <v>1721</v>
      </c>
      <c r="D478" s="214" t="s">
        <v>4205</v>
      </c>
      <c r="E478" s="214" t="s">
        <v>4206</v>
      </c>
      <c r="F478" s="214" t="s">
        <v>4192</v>
      </c>
      <c r="G478" s="214" t="s">
        <v>3387</v>
      </c>
      <c r="H478" s="214" t="s">
        <v>3388</v>
      </c>
      <c r="I478" s="214" t="s">
        <v>1687</v>
      </c>
      <c r="J478" s="214" t="s">
        <v>3390</v>
      </c>
      <c r="K478" s="214">
        <v>0</v>
      </c>
      <c r="L478" s="214" t="s">
        <v>4625</v>
      </c>
      <c r="M478" s="214" t="s">
        <v>11</v>
      </c>
      <c r="N478" s="214" t="s">
        <v>1946</v>
      </c>
      <c r="O478" s="214" t="s">
        <v>11</v>
      </c>
      <c r="P478" s="214" t="s">
        <v>3390</v>
      </c>
      <c r="Q478" s="22" t="str">
        <f t="shared" si="93"/>
        <v>在读</v>
      </c>
      <c r="R478" s="22" t="str">
        <f>IF(Q478="在读",IF(IFERROR(FIND("一",D478),0)&gt;0,"一对一",VLOOKUP(LEFT(D478,3),班级编码!A:H,8,0)),Q478)</f>
        <v>幼儿部</v>
      </c>
      <c r="S478" s="22" t="str">
        <f t="shared" si="94"/>
        <v>K04000GXZ51</v>
      </c>
      <c r="T478" s="22" t="str">
        <f t="shared" si="95"/>
        <v>覃爱怡</v>
      </c>
      <c r="U478" s="22" t="str">
        <f t="shared" si="96"/>
        <v/>
      </c>
      <c r="V478" s="22" t="str">
        <f t="shared" si="97"/>
        <v>STA MARIA ANTONIO II</v>
      </c>
      <c r="W478" s="22" t="str">
        <f t="shared" si="98"/>
        <v>STA MARIA ANTONIO II</v>
      </c>
      <c r="X478" s="22" t="str">
        <f t="shared" si="99"/>
        <v/>
      </c>
      <c r="Y478" s="22">
        <f t="shared" si="100"/>
        <v>20</v>
      </c>
      <c r="Z478" s="22">
        <f t="shared" si="101"/>
        <v>20</v>
      </c>
      <c r="AA478" s="22" t="str">
        <f t="shared" si="91"/>
        <v/>
      </c>
      <c r="AB478" s="22">
        <f>COUNTIF($G$2:G478,G478)</f>
        <v>1</v>
      </c>
      <c r="AC478" s="22" t="str">
        <f t="shared" si="102"/>
        <v>K04</v>
      </c>
      <c r="AD478" s="22" t="str">
        <f>VLOOKUP(D478,'2-班级信息'!A:AI,35,0)</f>
        <v>周五晚上</v>
      </c>
      <c r="AE478" s="22" t="str">
        <f>VLOOKUP(D478,'2-班级信息'!A:AL,12,0)</f>
        <v>1.5小时</v>
      </c>
      <c r="AF478" s="22" t="str">
        <f t="shared" si="92"/>
        <v>幼儿班</v>
      </c>
      <c r="AG478" s="22" t="str">
        <f t="shared" si="103"/>
        <v>幼儿班</v>
      </c>
    </row>
    <row r="479" spans="1:33">
      <c r="A479" s="214" t="s">
        <v>1721</v>
      </c>
      <c r="B479" s="214" t="s">
        <v>4068</v>
      </c>
      <c r="C479" s="214" t="s">
        <v>1721</v>
      </c>
      <c r="D479" s="214" t="s">
        <v>1703</v>
      </c>
      <c r="E479" s="214" t="s">
        <v>11</v>
      </c>
      <c r="F479" s="214" t="s">
        <v>11</v>
      </c>
      <c r="G479" s="214" t="s">
        <v>2730</v>
      </c>
      <c r="H479" s="214" t="s">
        <v>2731</v>
      </c>
      <c r="I479" s="214" t="s">
        <v>1687</v>
      </c>
      <c r="J479" s="214" t="s">
        <v>2732</v>
      </c>
      <c r="K479" s="214">
        <v>0</v>
      </c>
      <c r="L479" s="214" t="s">
        <v>11</v>
      </c>
      <c r="M479" s="214" t="s">
        <v>11</v>
      </c>
      <c r="N479" s="214" t="s">
        <v>2733</v>
      </c>
      <c r="O479" s="214" t="s">
        <v>11</v>
      </c>
      <c r="P479" s="214" t="s">
        <v>2732</v>
      </c>
      <c r="Q479" s="22" t="str">
        <f t="shared" si="93"/>
        <v>未进班</v>
      </c>
      <c r="R479" s="22" t="str">
        <f>IF(Q479="在读",IF(IFERROR(FIND("一",D479),0)&gt;0,"一对一",VLOOKUP(LEFT(D479,3),班级编码!A:H,8,0)),Q479)</f>
        <v>未进班</v>
      </c>
      <c r="S479" s="22" t="str">
        <f t="shared" si="94"/>
        <v>未进班</v>
      </c>
      <c r="T479" s="22" t="str">
        <f t="shared" si="95"/>
        <v/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1</v>
      </c>
      <c r="AC479" s="22" t="str">
        <f t="shared" si="102"/>
        <v>未进班</v>
      </c>
      <c r="AD479" s="22" t="str">
        <f>VLOOKUP(D479,'2-班级信息'!A:AI,35,0)</f>
        <v/>
      </c>
      <c r="AE479" s="22" t="str">
        <f>VLOOKUP(D479,'2-班级信息'!A:AL,12,0)</f>
        <v/>
      </c>
      <c r="AF479" s="22" t="str">
        <f t="shared" si="92"/>
        <v>幼儿班</v>
      </c>
      <c r="AG479" s="22" t="str">
        <f t="shared" si="103"/>
        <v>幼儿班</v>
      </c>
    </row>
    <row r="480" spans="1:33">
      <c r="A480" s="214" t="s">
        <v>1721</v>
      </c>
      <c r="B480" s="214" t="s">
        <v>4068</v>
      </c>
      <c r="C480" s="214" t="s">
        <v>1721</v>
      </c>
      <c r="D480" s="214" t="s">
        <v>1703</v>
      </c>
      <c r="E480" s="214" t="s">
        <v>11</v>
      </c>
      <c r="F480" s="214" t="s">
        <v>11</v>
      </c>
      <c r="G480" s="214" t="s">
        <v>2604</v>
      </c>
      <c r="H480" s="214" t="s">
        <v>2605</v>
      </c>
      <c r="I480" s="214" t="s">
        <v>16</v>
      </c>
      <c r="J480" s="214" t="s">
        <v>2606</v>
      </c>
      <c r="K480" s="214">
        <v>0</v>
      </c>
      <c r="L480" s="214" t="s">
        <v>11</v>
      </c>
      <c r="M480" s="214" t="s">
        <v>11</v>
      </c>
      <c r="N480" s="214" t="s">
        <v>2043</v>
      </c>
      <c r="O480" s="214" t="s">
        <v>11</v>
      </c>
      <c r="P480" s="214" t="s">
        <v>2606</v>
      </c>
      <c r="Q480" s="22" t="str">
        <f t="shared" si="93"/>
        <v>未进班</v>
      </c>
      <c r="R480" s="22" t="str">
        <f>IF(Q480="在读",IF(IFERROR(FIND("一",D480),0)&gt;0,"一对一",VLOOKUP(LEFT(D480,3),班级编码!A:H,8,0)),Q480)</f>
        <v>未进班</v>
      </c>
      <c r="S480" s="22" t="str">
        <f t="shared" si="94"/>
        <v>未进班</v>
      </c>
      <c r="T480" s="22" t="str">
        <f t="shared" si="95"/>
        <v/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1</v>
      </c>
      <c r="AC480" s="22" t="str">
        <f t="shared" si="102"/>
        <v>未进班</v>
      </c>
      <c r="AD480" s="22" t="str">
        <f>VLOOKUP(D480,'2-班级信息'!A:AI,35,0)</f>
        <v/>
      </c>
      <c r="AE480" s="22" t="str">
        <f>VLOOKUP(D480,'2-班级信息'!A:AL,12,0)</f>
        <v/>
      </c>
      <c r="AF480" s="22" t="str">
        <f t="shared" si="92"/>
        <v>小学班</v>
      </c>
      <c r="AG480" s="22" t="str">
        <f t="shared" si="103"/>
        <v>小学平时班</v>
      </c>
    </row>
    <row r="481" spans="1:33">
      <c r="A481" s="214" t="s">
        <v>1721</v>
      </c>
      <c r="B481" s="214" t="s">
        <v>4068</v>
      </c>
      <c r="C481" s="214" t="s">
        <v>1721</v>
      </c>
      <c r="D481" s="214" t="s">
        <v>1703</v>
      </c>
      <c r="E481" s="214" t="s">
        <v>11</v>
      </c>
      <c r="F481" s="214" t="s">
        <v>11</v>
      </c>
      <c r="G481" s="214" t="s">
        <v>3558</v>
      </c>
      <c r="H481" s="214" t="s">
        <v>3559</v>
      </c>
      <c r="I481" s="214" t="s">
        <v>16</v>
      </c>
      <c r="J481" s="214" t="s">
        <v>3561</v>
      </c>
      <c r="K481" s="214">
        <v>0</v>
      </c>
      <c r="L481" s="214" t="s">
        <v>11</v>
      </c>
      <c r="M481" s="214" t="s">
        <v>11</v>
      </c>
      <c r="N481" s="214" t="s">
        <v>2043</v>
      </c>
      <c r="O481" s="214" t="s">
        <v>11</v>
      </c>
      <c r="P481" s="214" t="s">
        <v>3561</v>
      </c>
      <c r="Q481" s="22" t="str">
        <f t="shared" si="93"/>
        <v>未进班</v>
      </c>
      <c r="R481" s="22" t="str">
        <f>IF(Q481="在读",IF(IFERROR(FIND("一",D481),0)&gt;0,"一对一",VLOOKUP(LEFT(D481,3),班级编码!A:H,8,0)),Q481)</f>
        <v>未进班</v>
      </c>
      <c r="S481" s="22" t="str">
        <f t="shared" si="94"/>
        <v>未进班</v>
      </c>
      <c r="T481" s="22" t="str">
        <f t="shared" si="95"/>
        <v/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1</v>
      </c>
      <c r="AC481" s="22" t="str">
        <f t="shared" si="102"/>
        <v>未进班</v>
      </c>
      <c r="AD481" s="22" t="str">
        <f>VLOOKUP(D481,'2-班级信息'!A:AI,35,0)</f>
        <v/>
      </c>
      <c r="AE481" s="22" t="str">
        <f>VLOOKUP(D481,'2-班级信息'!A:AL,12,0)</f>
        <v/>
      </c>
      <c r="AF481" s="22" t="str">
        <f t="shared" si="92"/>
        <v>小学班</v>
      </c>
      <c r="AG481" s="22" t="str">
        <f t="shared" si="103"/>
        <v>小学平时班</v>
      </c>
    </row>
    <row r="482" spans="1:33">
      <c r="A482" s="214" t="s">
        <v>1721</v>
      </c>
      <c r="B482" s="214" t="s">
        <v>4068</v>
      </c>
      <c r="C482" s="214" t="s">
        <v>1721</v>
      </c>
      <c r="D482" s="214" t="s">
        <v>1703</v>
      </c>
      <c r="E482" s="214" t="s">
        <v>11</v>
      </c>
      <c r="F482" s="214" t="s">
        <v>11</v>
      </c>
      <c r="G482" s="214" t="s">
        <v>2892</v>
      </c>
      <c r="H482" s="214" t="s">
        <v>2893</v>
      </c>
      <c r="I482" s="214" t="s">
        <v>10</v>
      </c>
      <c r="J482" s="214" t="s">
        <v>2894</v>
      </c>
      <c r="K482" s="214">
        <v>0</v>
      </c>
      <c r="L482" s="214" t="s">
        <v>11</v>
      </c>
      <c r="M482" s="214" t="s">
        <v>11</v>
      </c>
      <c r="N482" s="214" t="s">
        <v>2719</v>
      </c>
      <c r="O482" s="214" t="s">
        <v>11</v>
      </c>
      <c r="P482" s="214" t="s">
        <v>2894</v>
      </c>
      <c r="Q482" s="22" t="str">
        <f t="shared" si="93"/>
        <v>未进班</v>
      </c>
      <c r="R482" s="22" t="str">
        <f>IF(Q482="在读",IF(IFERROR(FIND("一",D482),0)&gt;0,"一对一",VLOOKUP(LEFT(D482,3),班级编码!A:H,8,0)),Q482)</f>
        <v>未进班</v>
      </c>
      <c r="S482" s="22" t="str">
        <f t="shared" si="94"/>
        <v>未进班</v>
      </c>
      <c r="T482" s="22" t="str">
        <f t="shared" si="95"/>
        <v/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1</v>
      </c>
      <c r="AC482" s="22" t="str">
        <f t="shared" si="102"/>
        <v>未进班</v>
      </c>
      <c r="AD482" s="22" t="str">
        <f>VLOOKUP(D482,'2-班级信息'!A:AI,35,0)</f>
        <v/>
      </c>
      <c r="AE482" s="22" t="str">
        <f>VLOOKUP(D482,'2-班级信息'!A:AL,12,0)</f>
        <v/>
      </c>
      <c r="AF482" s="22" t="str">
        <f t="shared" si="92"/>
        <v>小学班</v>
      </c>
      <c r="AG482" s="22" t="str">
        <f t="shared" si="103"/>
        <v>小学平时班</v>
      </c>
    </row>
    <row r="483" spans="1:33">
      <c r="A483" s="214" t="s">
        <v>1721</v>
      </c>
      <c r="B483" s="214" t="s">
        <v>4068</v>
      </c>
      <c r="C483" s="214" t="s">
        <v>1721</v>
      </c>
      <c r="D483" s="214" t="s">
        <v>1703</v>
      </c>
      <c r="E483" s="214" t="s">
        <v>11</v>
      </c>
      <c r="F483" s="214" t="s">
        <v>11</v>
      </c>
      <c r="G483" s="214" t="s">
        <v>3994</v>
      </c>
      <c r="H483" s="214" t="s">
        <v>3995</v>
      </c>
      <c r="I483" s="214" t="s">
        <v>10</v>
      </c>
      <c r="J483" s="214" t="s">
        <v>3997</v>
      </c>
      <c r="K483" s="214">
        <v>0</v>
      </c>
      <c r="L483" s="214" t="s">
        <v>11</v>
      </c>
      <c r="M483" s="214" t="s">
        <v>11</v>
      </c>
      <c r="N483" s="214" t="s">
        <v>2719</v>
      </c>
      <c r="O483" s="214" t="s">
        <v>11</v>
      </c>
      <c r="P483" s="214" t="s">
        <v>3997</v>
      </c>
      <c r="Q483" s="22" t="str">
        <f t="shared" si="93"/>
        <v>未进班</v>
      </c>
      <c r="R483" s="22" t="str">
        <f>IF(Q483="在读",IF(IFERROR(FIND("一",D483),0)&gt;0,"一对一",VLOOKUP(LEFT(D483,3),班级编码!A:H,8,0)),Q483)</f>
        <v>未进班</v>
      </c>
      <c r="S483" s="22" t="str">
        <f t="shared" si="94"/>
        <v>未进班</v>
      </c>
      <c r="T483" s="22" t="str">
        <f t="shared" si="95"/>
        <v/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1</v>
      </c>
      <c r="AC483" s="22" t="str">
        <f t="shared" si="102"/>
        <v>未进班</v>
      </c>
      <c r="AD483" s="22" t="str">
        <f>VLOOKUP(D483,'2-班级信息'!A:AI,35,0)</f>
        <v/>
      </c>
      <c r="AE483" s="22" t="str">
        <f>VLOOKUP(D483,'2-班级信息'!A:AL,12,0)</f>
        <v/>
      </c>
      <c r="AF483" s="22" t="str">
        <f t="shared" si="92"/>
        <v>小学班</v>
      </c>
      <c r="AG483" s="22" t="str">
        <f t="shared" si="103"/>
        <v>小学平时班</v>
      </c>
    </row>
    <row r="484" spans="1:33">
      <c r="A484" s="214" t="s">
        <v>1721</v>
      </c>
      <c r="B484" s="214" t="s">
        <v>4068</v>
      </c>
      <c r="C484" s="214" t="s">
        <v>1721</v>
      </c>
      <c r="D484" s="214" t="s">
        <v>1703</v>
      </c>
      <c r="E484" s="214" t="s">
        <v>11</v>
      </c>
      <c r="F484" s="214" t="s">
        <v>11</v>
      </c>
      <c r="G484" s="214" t="s">
        <v>1743</v>
      </c>
      <c r="H484" s="214" t="s">
        <v>1744</v>
      </c>
      <c r="I484" s="214" t="s">
        <v>1687</v>
      </c>
      <c r="J484" s="214" t="s">
        <v>1746</v>
      </c>
      <c r="K484" s="214">
        <v>0</v>
      </c>
      <c r="L484" s="214" t="s">
        <v>11</v>
      </c>
      <c r="M484" s="214" t="s">
        <v>11</v>
      </c>
      <c r="N484" s="214" t="s">
        <v>1742</v>
      </c>
      <c r="O484" s="214" t="s">
        <v>11</v>
      </c>
      <c r="P484" s="214" t="s">
        <v>1746</v>
      </c>
      <c r="Q484" s="22" t="str">
        <f t="shared" si="93"/>
        <v>未进班</v>
      </c>
      <c r="R484" s="22" t="str">
        <f>IF(Q484="在读",IF(IFERROR(FIND("一",D484),0)&gt;0,"一对一",VLOOKUP(LEFT(D484,3),班级编码!A:H,8,0)),Q484)</f>
        <v>未进班</v>
      </c>
      <c r="S484" s="22" t="str">
        <f t="shared" si="94"/>
        <v>未进班</v>
      </c>
      <c r="T484" s="22" t="str">
        <f t="shared" si="95"/>
        <v/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1</v>
      </c>
      <c r="AC484" s="22" t="str">
        <f t="shared" si="102"/>
        <v>未进班</v>
      </c>
      <c r="AD484" s="22" t="str">
        <f>VLOOKUP(D484,'2-班级信息'!A:AI,35,0)</f>
        <v/>
      </c>
      <c r="AE484" s="22" t="str">
        <f>VLOOKUP(D484,'2-班级信息'!A:AL,12,0)</f>
        <v/>
      </c>
      <c r="AF484" s="22" t="str">
        <f t="shared" si="92"/>
        <v>幼儿班</v>
      </c>
      <c r="AG484" s="22" t="str">
        <f t="shared" si="103"/>
        <v>幼儿班</v>
      </c>
    </row>
    <row r="485" spans="1:33">
      <c r="A485" s="214" t="s">
        <v>1721</v>
      </c>
      <c r="B485" s="214" t="s">
        <v>4068</v>
      </c>
      <c r="C485" s="214" t="s">
        <v>1721</v>
      </c>
      <c r="D485" s="214" t="s">
        <v>1703</v>
      </c>
      <c r="E485" s="214" t="s">
        <v>11</v>
      </c>
      <c r="F485" s="214" t="s">
        <v>11</v>
      </c>
      <c r="G485" s="214" t="s">
        <v>2864</v>
      </c>
      <c r="H485" s="214" t="s">
        <v>2865</v>
      </c>
      <c r="I485" s="214" t="s">
        <v>10</v>
      </c>
      <c r="J485" s="214" t="s">
        <v>2867</v>
      </c>
      <c r="K485" s="214">
        <v>0</v>
      </c>
      <c r="L485" s="214" t="s">
        <v>11</v>
      </c>
      <c r="M485" s="214" t="s">
        <v>11</v>
      </c>
      <c r="N485" s="214" t="s">
        <v>1804</v>
      </c>
      <c r="O485" s="214" t="s">
        <v>11</v>
      </c>
      <c r="P485" s="214" t="s">
        <v>2867</v>
      </c>
      <c r="Q485" s="22" t="str">
        <f t="shared" si="93"/>
        <v>未进班</v>
      </c>
      <c r="R485" s="22" t="str">
        <f>IF(Q485="在读",IF(IFERROR(FIND("一",D485),0)&gt;0,"一对一",VLOOKUP(LEFT(D485,3),班级编码!A:H,8,0)),Q485)</f>
        <v>未进班</v>
      </c>
      <c r="S485" s="22" t="str">
        <f t="shared" si="94"/>
        <v>未进班</v>
      </c>
      <c r="T485" s="22" t="str">
        <f t="shared" si="95"/>
        <v/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1</v>
      </c>
      <c r="AC485" s="22" t="str">
        <f t="shared" si="102"/>
        <v>未进班</v>
      </c>
      <c r="AD485" s="22" t="str">
        <f>VLOOKUP(D485,'2-班级信息'!A:AI,35,0)</f>
        <v/>
      </c>
      <c r="AE485" s="22" t="str">
        <f>VLOOKUP(D485,'2-班级信息'!A:AL,12,0)</f>
        <v/>
      </c>
      <c r="AF485" s="22" t="str">
        <f t="shared" si="92"/>
        <v>小学班</v>
      </c>
      <c r="AG485" s="22" t="str">
        <f t="shared" si="103"/>
        <v>小学平时班</v>
      </c>
    </row>
    <row r="486" spans="1:33">
      <c r="A486" s="214" t="s">
        <v>1721</v>
      </c>
      <c r="B486" s="214" t="s">
        <v>4068</v>
      </c>
      <c r="C486" s="214" t="s">
        <v>1721</v>
      </c>
      <c r="D486" s="214" t="s">
        <v>1703</v>
      </c>
      <c r="E486" s="214" t="s">
        <v>11</v>
      </c>
      <c r="F486" s="214" t="s">
        <v>11</v>
      </c>
      <c r="G486" s="214" t="s">
        <v>3148</v>
      </c>
      <c r="H486" s="214" t="s">
        <v>3149</v>
      </c>
      <c r="I486" s="214" t="s">
        <v>16</v>
      </c>
      <c r="J486" s="214" t="s">
        <v>3151</v>
      </c>
      <c r="K486" s="214">
        <v>0</v>
      </c>
      <c r="L486" s="214" t="s">
        <v>11</v>
      </c>
      <c r="M486" s="214" t="s">
        <v>11</v>
      </c>
      <c r="N486" s="214" t="s">
        <v>2043</v>
      </c>
      <c r="O486" s="214" t="s">
        <v>11</v>
      </c>
      <c r="P486" s="214" t="s">
        <v>3151</v>
      </c>
      <c r="Q486" s="22" t="str">
        <f t="shared" si="93"/>
        <v>未进班</v>
      </c>
      <c r="R486" s="22" t="str">
        <f>IF(Q486="在读",IF(IFERROR(FIND("一",D486),0)&gt;0,"一对一",VLOOKUP(LEFT(D486,3),班级编码!A:H,8,0)),Q486)</f>
        <v>未进班</v>
      </c>
      <c r="S486" s="22" t="str">
        <f t="shared" si="94"/>
        <v>未进班</v>
      </c>
      <c r="T486" s="22" t="str">
        <f t="shared" si="95"/>
        <v/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1</v>
      </c>
      <c r="AC486" s="22" t="str">
        <f t="shared" si="102"/>
        <v>未进班</v>
      </c>
      <c r="AD486" s="22" t="str">
        <f>VLOOKUP(D486,'2-班级信息'!A:AI,35,0)</f>
        <v/>
      </c>
      <c r="AE486" s="22" t="str">
        <f>VLOOKUP(D486,'2-班级信息'!A:AL,12,0)</f>
        <v/>
      </c>
      <c r="AF486" s="22" t="str">
        <f t="shared" si="92"/>
        <v>小学班</v>
      </c>
      <c r="AG486" s="22" t="str">
        <f t="shared" si="103"/>
        <v>小学平时班</v>
      </c>
    </row>
    <row r="487" spans="1:33">
      <c r="A487" s="214" t="s">
        <v>1721</v>
      </c>
      <c r="B487" s="214" t="s">
        <v>4068</v>
      </c>
      <c r="C487" s="214" t="s">
        <v>1721</v>
      </c>
      <c r="D487" s="214" t="s">
        <v>1703</v>
      </c>
      <c r="E487" s="214" t="s">
        <v>11</v>
      </c>
      <c r="F487" s="214" t="s">
        <v>11</v>
      </c>
      <c r="G487" s="214" t="s">
        <v>3692</v>
      </c>
      <c r="H487" s="214" t="s">
        <v>3693</v>
      </c>
      <c r="I487" s="214" t="s">
        <v>10</v>
      </c>
      <c r="J487" s="214" t="s">
        <v>3695</v>
      </c>
      <c r="K487" s="214">
        <v>0</v>
      </c>
      <c r="L487" s="214" t="s">
        <v>11</v>
      </c>
      <c r="M487" s="214" t="s">
        <v>11</v>
      </c>
      <c r="N487" s="214" t="s">
        <v>2719</v>
      </c>
      <c r="O487" s="214" t="s">
        <v>11</v>
      </c>
      <c r="P487" s="214" t="s">
        <v>3695</v>
      </c>
      <c r="Q487" s="22" t="str">
        <f t="shared" si="93"/>
        <v>未进班</v>
      </c>
      <c r="R487" s="22" t="str">
        <f>IF(Q487="在读",IF(IFERROR(FIND("一",D487),0)&gt;0,"一对一",VLOOKUP(LEFT(D487,3),班级编码!A:H,8,0)),Q487)</f>
        <v>未进班</v>
      </c>
      <c r="S487" s="22" t="str">
        <f t="shared" si="94"/>
        <v>未进班</v>
      </c>
      <c r="T487" s="22" t="str">
        <f t="shared" si="95"/>
        <v/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1</v>
      </c>
      <c r="AC487" s="22" t="str">
        <f t="shared" si="102"/>
        <v>未进班</v>
      </c>
      <c r="AD487" s="22" t="str">
        <f>VLOOKUP(D487,'2-班级信息'!A:AI,35,0)</f>
        <v/>
      </c>
      <c r="AE487" s="22" t="str">
        <f>VLOOKUP(D487,'2-班级信息'!A:AL,12,0)</f>
        <v/>
      </c>
      <c r="AF487" s="22" t="str">
        <f t="shared" si="92"/>
        <v>小学班</v>
      </c>
      <c r="AG487" s="22" t="str">
        <f t="shared" si="103"/>
        <v>小学平时班</v>
      </c>
    </row>
    <row r="488" spans="1:33">
      <c r="A488" s="214" t="s">
        <v>1721</v>
      </c>
      <c r="B488" s="214" t="s">
        <v>452</v>
      </c>
      <c r="C488" s="214" t="s">
        <v>1721</v>
      </c>
      <c r="D488" s="214" t="s">
        <v>4185</v>
      </c>
      <c r="E488" s="214" t="s">
        <v>4132</v>
      </c>
      <c r="F488" s="214" t="s">
        <v>5333</v>
      </c>
      <c r="G488" s="214" t="s">
        <v>2044</v>
      </c>
      <c r="H488" s="214" t="s">
        <v>2045</v>
      </c>
      <c r="I488" s="214" t="s">
        <v>10</v>
      </c>
      <c r="J488" s="214" t="s">
        <v>2046</v>
      </c>
      <c r="K488" s="214">
        <v>0</v>
      </c>
      <c r="L488" s="214" t="s">
        <v>4624</v>
      </c>
      <c r="M488" s="214" t="s">
        <v>11</v>
      </c>
      <c r="N488" s="214" t="s">
        <v>1857</v>
      </c>
      <c r="O488" s="214" t="s">
        <v>11</v>
      </c>
      <c r="P488" s="214" t="s">
        <v>2046</v>
      </c>
      <c r="Q488" s="22" t="str">
        <f t="shared" si="93"/>
        <v>在读</v>
      </c>
      <c r="R488" s="22" t="str">
        <f>IF(Q488="在读",IF(IFERROR(FIND("一",D488),0)&gt;0,"一对一",VLOOKUP(LEFT(D488,3),班级编码!A:H,8,0)),Q488)</f>
        <v>小初部</v>
      </c>
      <c r="S488" s="22" t="str">
        <f t="shared" si="94"/>
        <v>P01K12G1241</v>
      </c>
      <c r="T488" s="22" t="str">
        <f t="shared" si="95"/>
        <v>赖情佳</v>
      </c>
      <c r="U488" s="22" t="str">
        <f t="shared" si="96"/>
        <v>易青梅</v>
      </c>
      <c r="V488" s="22" t="str">
        <f t="shared" si="97"/>
        <v>YoYO</v>
      </c>
      <c r="W488" s="22" t="str">
        <f t="shared" si="98"/>
        <v>易青梅</v>
      </c>
      <c r="X488" s="22" t="str">
        <f t="shared" si="99"/>
        <v>YoYO</v>
      </c>
      <c r="Y488" s="22">
        <f t="shared" si="100"/>
        <v>3</v>
      </c>
      <c r="Z488" s="22">
        <f t="shared" si="101"/>
        <v>6</v>
      </c>
      <c r="AA488" s="22" t="str">
        <f t="shared" si="91"/>
        <v/>
      </c>
      <c r="AB488" s="22">
        <f>COUNTIF($G$2:G488,G488)</f>
        <v>1</v>
      </c>
      <c r="AC488" s="22" t="str">
        <f t="shared" si="102"/>
        <v>P01</v>
      </c>
      <c r="AD488" s="22" t="str">
        <f>VLOOKUP(D488,'2-班级信息'!A:AI,35,0)</f>
        <v>周六上午</v>
      </c>
      <c r="AE488" s="22" t="str">
        <f>VLOOKUP(D488,'2-班级信息'!A:AL,12,0)</f>
        <v>3小时</v>
      </c>
      <c r="AF488" s="22" t="str">
        <f t="shared" si="92"/>
        <v>小学班</v>
      </c>
      <c r="AG488" s="22" t="str">
        <f t="shared" si="103"/>
        <v>小学周末白天班</v>
      </c>
    </row>
    <row r="489" spans="1:33">
      <c r="A489" s="214" t="s">
        <v>1721</v>
      </c>
      <c r="B489" s="214" t="s">
        <v>4068</v>
      </c>
      <c r="C489" s="214" t="s">
        <v>1721</v>
      </c>
      <c r="D489" s="214" t="s">
        <v>1703</v>
      </c>
      <c r="E489" s="214" t="s">
        <v>11</v>
      </c>
      <c r="F489" s="214" t="s">
        <v>11</v>
      </c>
      <c r="G489" s="214" t="s">
        <v>2405</v>
      </c>
      <c r="H489" s="214" t="s">
        <v>2406</v>
      </c>
      <c r="I489" s="214" t="s">
        <v>10</v>
      </c>
      <c r="J489" s="214" t="s">
        <v>2408</v>
      </c>
      <c r="K489" s="214">
        <v>0</v>
      </c>
      <c r="L489" s="214" t="s">
        <v>11</v>
      </c>
      <c r="M489" s="214" t="s">
        <v>11</v>
      </c>
      <c r="N489" s="214" t="s">
        <v>1804</v>
      </c>
      <c r="O489" s="214" t="s">
        <v>11</v>
      </c>
      <c r="P489" s="214" t="s">
        <v>2408</v>
      </c>
      <c r="Q489" s="22" t="str">
        <f t="shared" si="93"/>
        <v>未进班</v>
      </c>
      <c r="R489" s="22" t="str">
        <f>IF(Q489="在读",IF(IFERROR(FIND("一",D489),0)&gt;0,"一对一",VLOOKUP(LEFT(D489,3),班级编码!A:H,8,0)),Q489)</f>
        <v>未进班</v>
      </c>
      <c r="S489" s="22" t="str">
        <f t="shared" si="94"/>
        <v>未进班</v>
      </c>
      <c r="T489" s="22" t="str">
        <f t="shared" si="95"/>
        <v/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1</v>
      </c>
      <c r="AC489" s="22" t="str">
        <f t="shared" si="102"/>
        <v>未进班</v>
      </c>
      <c r="AD489" s="22" t="str">
        <f>VLOOKUP(D489,'2-班级信息'!A:AI,35,0)</f>
        <v/>
      </c>
      <c r="AE489" s="22" t="str">
        <f>VLOOKUP(D489,'2-班级信息'!A:AL,12,0)</f>
        <v/>
      </c>
      <c r="AF489" s="22" t="str">
        <f t="shared" si="92"/>
        <v>小学班</v>
      </c>
      <c r="AG489" s="22" t="str">
        <f t="shared" si="103"/>
        <v>小学平时班</v>
      </c>
    </row>
    <row r="490" spans="1:33">
      <c r="A490" s="214" t="s">
        <v>1721</v>
      </c>
      <c r="B490" s="214" t="s">
        <v>4068</v>
      </c>
      <c r="C490" s="214" t="s">
        <v>1721</v>
      </c>
      <c r="D490" s="214" t="s">
        <v>1703</v>
      </c>
      <c r="E490" s="214" t="s">
        <v>11</v>
      </c>
      <c r="F490" s="214" t="s">
        <v>11</v>
      </c>
      <c r="G490" s="214" t="s">
        <v>2371</v>
      </c>
      <c r="H490" s="214" t="s">
        <v>2372</v>
      </c>
      <c r="I490" s="214" t="s">
        <v>16</v>
      </c>
      <c r="J490" s="214" t="s">
        <v>2374</v>
      </c>
      <c r="K490" s="214">
        <v>0</v>
      </c>
      <c r="L490" s="214" t="s">
        <v>11</v>
      </c>
      <c r="M490" s="214" t="s">
        <v>11</v>
      </c>
      <c r="N490" s="214" t="s">
        <v>2043</v>
      </c>
      <c r="O490" s="214" t="s">
        <v>11</v>
      </c>
      <c r="P490" s="214" t="s">
        <v>2374</v>
      </c>
      <c r="Q490" s="22" t="str">
        <f t="shared" si="93"/>
        <v>未进班</v>
      </c>
      <c r="R490" s="22" t="str">
        <f>IF(Q490="在读",IF(IFERROR(FIND("一",D490),0)&gt;0,"一对一",VLOOKUP(LEFT(D490,3),班级编码!A:H,8,0)),Q490)</f>
        <v>未进班</v>
      </c>
      <c r="S490" s="22" t="str">
        <f t="shared" si="94"/>
        <v>未进班</v>
      </c>
      <c r="T490" s="22" t="str">
        <f t="shared" si="95"/>
        <v/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1</v>
      </c>
      <c r="AC490" s="22" t="str">
        <f t="shared" si="102"/>
        <v>未进班</v>
      </c>
      <c r="AD490" s="22" t="str">
        <f>VLOOKUP(D490,'2-班级信息'!A:AI,35,0)</f>
        <v/>
      </c>
      <c r="AE490" s="22" t="str">
        <f>VLOOKUP(D490,'2-班级信息'!A:AL,12,0)</f>
        <v/>
      </c>
      <c r="AF490" s="22" t="str">
        <f t="shared" si="92"/>
        <v>小学班</v>
      </c>
      <c r="AG490" s="22" t="str">
        <f t="shared" si="103"/>
        <v>小学平时班</v>
      </c>
    </row>
    <row r="491" spans="1:33">
      <c r="A491" s="214" t="s">
        <v>1721</v>
      </c>
      <c r="B491" s="214" t="s">
        <v>4068</v>
      </c>
      <c r="C491" s="214" t="s">
        <v>1721</v>
      </c>
      <c r="D491" s="214" t="s">
        <v>1703</v>
      </c>
      <c r="E491" s="214" t="s">
        <v>11</v>
      </c>
      <c r="F491" s="214" t="s">
        <v>11</v>
      </c>
      <c r="G491" s="214" t="s">
        <v>2772</v>
      </c>
      <c r="H491" s="214" t="s">
        <v>2773</v>
      </c>
      <c r="I491" s="214" t="s">
        <v>10</v>
      </c>
      <c r="J491" s="214" t="s">
        <v>2775</v>
      </c>
      <c r="K491" s="214">
        <v>0</v>
      </c>
      <c r="L491" s="214" t="s">
        <v>11</v>
      </c>
      <c r="M491" s="214" t="s">
        <v>11</v>
      </c>
      <c r="N491" s="214" t="s">
        <v>2043</v>
      </c>
      <c r="O491" s="214" t="s">
        <v>11</v>
      </c>
      <c r="P491" s="214" t="s">
        <v>2775</v>
      </c>
      <c r="Q491" s="22" t="str">
        <f t="shared" si="93"/>
        <v>未进班</v>
      </c>
      <c r="R491" s="22" t="str">
        <f>IF(Q491="在读",IF(IFERROR(FIND("一",D491),0)&gt;0,"一对一",VLOOKUP(LEFT(D491,3),班级编码!A:H,8,0)),Q491)</f>
        <v>未进班</v>
      </c>
      <c r="S491" s="22" t="str">
        <f t="shared" si="94"/>
        <v>未进班</v>
      </c>
      <c r="T491" s="22" t="str">
        <f t="shared" si="95"/>
        <v/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1</v>
      </c>
      <c r="AC491" s="22" t="str">
        <f t="shared" si="102"/>
        <v>未进班</v>
      </c>
      <c r="AD491" s="22" t="str">
        <f>VLOOKUP(D491,'2-班级信息'!A:AI,35,0)</f>
        <v/>
      </c>
      <c r="AE491" s="22" t="str">
        <f>VLOOKUP(D491,'2-班级信息'!A:AL,12,0)</f>
        <v/>
      </c>
      <c r="AF491" s="22" t="str">
        <f t="shared" si="92"/>
        <v>小学班</v>
      </c>
      <c r="AG491" s="22" t="str">
        <f t="shared" si="103"/>
        <v>小学平时班</v>
      </c>
    </row>
    <row r="492" spans="1:33">
      <c r="A492" s="214" t="s">
        <v>1721</v>
      </c>
      <c r="B492" s="214" t="s">
        <v>4068</v>
      </c>
      <c r="C492" s="214" t="s">
        <v>1721</v>
      </c>
      <c r="D492" s="214" t="s">
        <v>1703</v>
      </c>
      <c r="E492" s="214" t="s">
        <v>11</v>
      </c>
      <c r="F492" s="214" t="s">
        <v>11</v>
      </c>
      <c r="G492" s="214" t="s">
        <v>2859</v>
      </c>
      <c r="H492" s="214" t="s">
        <v>2860</v>
      </c>
      <c r="I492" s="214" t="s">
        <v>16</v>
      </c>
      <c r="J492" s="214" t="s">
        <v>2862</v>
      </c>
      <c r="K492" s="214">
        <v>0</v>
      </c>
      <c r="L492" s="214" t="s">
        <v>11</v>
      </c>
      <c r="M492" s="214" t="s">
        <v>11</v>
      </c>
      <c r="N492" s="214" t="s">
        <v>2863</v>
      </c>
      <c r="O492" s="214" t="s">
        <v>11</v>
      </c>
      <c r="P492" s="214" t="s">
        <v>2862</v>
      </c>
      <c r="Q492" s="22" t="str">
        <f t="shared" si="93"/>
        <v>未进班</v>
      </c>
      <c r="R492" s="22" t="str">
        <f>IF(Q492="在读",IF(IFERROR(FIND("一",D492),0)&gt;0,"一对一",VLOOKUP(LEFT(D492,3),班级编码!A:H,8,0)),Q492)</f>
        <v>未进班</v>
      </c>
      <c r="S492" s="22" t="str">
        <f t="shared" si="94"/>
        <v>未进班</v>
      </c>
      <c r="T492" s="22" t="str">
        <f t="shared" si="95"/>
        <v/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1</v>
      </c>
      <c r="AC492" s="22" t="str">
        <f t="shared" si="102"/>
        <v>未进班</v>
      </c>
      <c r="AD492" s="22" t="str">
        <f>VLOOKUP(D492,'2-班级信息'!A:AI,35,0)</f>
        <v/>
      </c>
      <c r="AE492" s="22" t="str">
        <f>VLOOKUP(D492,'2-班级信息'!A:AL,12,0)</f>
        <v/>
      </c>
      <c r="AF492" s="22" t="str">
        <f t="shared" si="92"/>
        <v>小学班</v>
      </c>
      <c r="AG492" s="22" t="str">
        <f t="shared" si="103"/>
        <v>小学平时班</v>
      </c>
    </row>
    <row r="493" spans="1:33">
      <c r="A493" s="214" t="s">
        <v>1721</v>
      </c>
      <c r="B493" s="214" t="s">
        <v>4068</v>
      </c>
      <c r="C493" s="214" t="s">
        <v>1721</v>
      </c>
      <c r="D493" s="214" t="s">
        <v>1703</v>
      </c>
      <c r="E493" s="214" t="s">
        <v>11</v>
      </c>
      <c r="F493" s="214" t="s">
        <v>11</v>
      </c>
      <c r="G493" s="214" t="s">
        <v>2375</v>
      </c>
      <c r="H493" s="214" t="s">
        <v>2376</v>
      </c>
      <c r="I493" s="214" t="s">
        <v>16</v>
      </c>
      <c r="J493" s="214" t="s">
        <v>2378</v>
      </c>
      <c r="K493" s="214">
        <v>0</v>
      </c>
      <c r="L493" s="214" t="s">
        <v>11</v>
      </c>
      <c r="M493" s="214" t="s">
        <v>11</v>
      </c>
      <c r="N493" s="214" t="s">
        <v>1804</v>
      </c>
      <c r="O493" s="214" t="s">
        <v>11</v>
      </c>
      <c r="P493" s="214" t="s">
        <v>2378</v>
      </c>
      <c r="Q493" s="22" t="str">
        <f t="shared" si="93"/>
        <v>未进班</v>
      </c>
      <c r="R493" s="22" t="str">
        <f>IF(Q493="在读",IF(IFERROR(FIND("一",D493),0)&gt;0,"一对一",VLOOKUP(LEFT(D493,3),班级编码!A:H,8,0)),Q493)</f>
        <v>未进班</v>
      </c>
      <c r="S493" s="22" t="str">
        <f t="shared" si="94"/>
        <v>未进班</v>
      </c>
      <c r="T493" s="22" t="str">
        <f t="shared" si="95"/>
        <v/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1</v>
      </c>
      <c r="AC493" s="22" t="str">
        <f t="shared" si="102"/>
        <v>未进班</v>
      </c>
      <c r="AD493" s="22" t="str">
        <f>VLOOKUP(D493,'2-班级信息'!A:AI,35,0)</f>
        <v/>
      </c>
      <c r="AE493" s="22" t="str">
        <f>VLOOKUP(D493,'2-班级信息'!A:AL,12,0)</f>
        <v/>
      </c>
      <c r="AF493" s="22" t="str">
        <f t="shared" si="92"/>
        <v>小学班</v>
      </c>
      <c r="AG493" s="22" t="str">
        <f t="shared" si="103"/>
        <v>小学平时班</v>
      </c>
    </row>
    <row r="494" spans="1:33">
      <c r="A494" s="214" t="s">
        <v>1721</v>
      </c>
      <c r="B494" s="214" t="s">
        <v>4068</v>
      </c>
      <c r="C494" s="214" t="s">
        <v>1721</v>
      </c>
      <c r="D494" s="214" t="s">
        <v>1703</v>
      </c>
      <c r="E494" s="214" t="s">
        <v>11</v>
      </c>
      <c r="F494" s="214" t="s">
        <v>11</v>
      </c>
      <c r="G494" s="214" t="s">
        <v>2734</v>
      </c>
      <c r="H494" s="214" t="s">
        <v>2735</v>
      </c>
      <c r="I494" s="214" t="s">
        <v>1669</v>
      </c>
      <c r="J494" s="214" t="s">
        <v>2737</v>
      </c>
      <c r="K494" s="214">
        <v>0</v>
      </c>
      <c r="L494" s="214" t="s">
        <v>11</v>
      </c>
      <c r="M494" s="214" t="s">
        <v>11</v>
      </c>
      <c r="N494" s="214" t="s">
        <v>2738</v>
      </c>
      <c r="O494" s="214" t="s">
        <v>11</v>
      </c>
      <c r="P494" s="214" t="s">
        <v>11</v>
      </c>
      <c r="Q494" s="22" t="str">
        <f t="shared" si="93"/>
        <v>未进班</v>
      </c>
      <c r="R494" s="22" t="str">
        <f>IF(Q494="在读",IF(IFERROR(FIND("一",D494),0)&gt;0,"一对一",VLOOKUP(LEFT(D494,3),班级编码!A:H,8,0)),Q494)</f>
        <v>未进班</v>
      </c>
      <c r="S494" s="22" t="str">
        <f t="shared" si="94"/>
        <v>未进班</v>
      </c>
      <c r="T494" s="22" t="str">
        <f t="shared" si="95"/>
        <v/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1</v>
      </c>
      <c r="AC494" s="22" t="str">
        <f t="shared" si="102"/>
        <v>未进班</v>
      </c>
      <c r="AD494" s="22" t="str">
        <f>VLOOKUP(D494,'2-班级信息'!A:AI,35,0)</f>
        <v/>
      </c>
      <c r="AE494" s="22" t="str">
        <f>VLOOKUP(D494,'2-班级信息'!A:AL,12,0)</f>
        <v/>
      </c>
      <c r="AF494" s="22" t="str">
        <f t="shared" si="92"/>
        <v>幼儿班</v>
      </c>
      <c r="AG494" s="22" t="str">
        <f t="shared" si="103"/>
        <v>幼儿班</v>
      </c>
    </row>
    <row r="495" spans="1:33">
      <c r="A495" s="214" t="s">
        <v>1721</v>
      </c>
      <c r="B495" s="214" t="s">
        <v>4068</v>
      </c>
      <c r="C495" s="214" t="s">
        <v>1721</v>
      </c>
      <c r="D495" s="214" t="s">
        <v>1703</v>
      </c>
      <c r="E495" s="214" t="s">
        <v>11</v>
      </c>
      <c r="F495" s="214" t="s">
        <v>11</v>
      </c>
      <c r="G495" s="214" t="s">
        <v>3979</v>
      </c>
      <c r="H495" s="214" t="s">
        <v>3980</v>
      </c>
      <c r="I495" s="214" t="s">
        <v>1687</v>
      </c>
      <c r="J495" s="214" t="s">
        <v>3982</v>
      </c>
      <c r="K495" s="214">
        <v>0</v>
      </c>
      <c r="L495" s="214" t="s">
        <v>11</v>
      </c>
      <c r="M495" s="214" t="s">
        <v>11</v>
      </c>
      <c r="N495" s="214" t="s">
        <v>2738</v>
      </c>
      <c r="O495" s="214" t="s">
        <v>11</v>
      </c>
      <c r="P495" s="214" t="s">
        <v>11</v>
      </c>
      <c r="Q495" s="22" t="str">
        <f t="shared" si="93"/>
        <v>未进班</v>
      </c>
      <c r="R495" s="22" t="str">
        <f>IF(Q495="在读",IF(IFERROR(FIND("一",D495),0)&gt;0,"一对一",VLOOKUP(LEFT(D495,3),班级编码!A:H,8,0)),Q495)</f>
        <v>未进班</v>
      </c>
      <c r="S495" s="22" t="str">
        <f t="shared" si="94"/>
        <v>未进班</v>
      </c>
      <c r="T495" s="22" t="str">
        <f t="shared" si="95"/>
        <v/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1</v>
      </c>
      <c r="AC495" s="22" t="str">
        <f t="shared" si="102"/>
        <v>未进班</v>
      </c>
      <c r="AD495" s="22" t="str">
        <f>VLOOKUP(D495,'2-班级信息'!A:AI,35,0)</f>
        <v/>
      </c>
      <c r="AE495" s="22" t="str">
        <f>VLOOKUP(D495,'2-班级信息'!A:AL,12,0)</f>
        <v/>
      </c>
      <c r="AF495" s="22" t="str">
        <f t="shared" si="92"/>
        <v>幼儿班</v>
      </c>
      <c r="AG495" s="22" t="str">
        <f t="shared" si="103"/>
        <v>幼儿班</v>
      </c>
    </row>
    <row r="496" spans="1:33">
      <c r="A496" s="214" t="s">
        <v>1721</v>
      </c>
      <c r="B496" s="214" t="s">
        <v>4068</v>
      </c>
      <c r="C496" s="214" t="s">
        <v>1721</v>
      </c>
      <c r="D496" s="214" t="s">
        <v>1703</v>
      </c>
      <c r="E496" s="214" t="s">
        <v>11</v>
      </c>
      <c r="F496" s="214" t="s">
        <v>11</v>
      </c>
      <c r="G496" s="214" t="s">
        <v>2299</v>
      </c>
      <c r="H496" s="214" t="s">
        <v>2300</v>
      </c>
      <c r="I496" s="214" t="s">
        <v>10</v>
      </c>
      <c r="J496" s="214" t="s">
        <v>2302</v>
      </c>
      <c r="K496" s="214">
        <v>0</v>
      </c>
      <c r="L496" s="214" t="s">
        <v>11</v>
      </c>
      <c r="M496" s="214" t="s">
        <v>11</v>
      </c>
      <c r="N496" s="214" t="s">
        <v>2043</v>
      </c>
      <c r="O496" s="214" t="s">
        <v>11</v>
      </c>
      <c r="P496" s="214" t="s">
        <v>11</v>
      </c>
      <c r="Q496" s="22" t="str">
        <f t="shared" si="93"/>
        <v>未进班</v>
      </c>
      <c r="R496" s="22" t="str">
        <f>IF(Q496="在读",IF(IFERROR(FIND("一",D496),0)&gt;0,"一对一",VLOOKUP(LEFT(D496,3),班级编码!A:H,8,0)),Q496)</f>
        <v>未进班</v>
      </c>
      <c r="S496" s="22" t="str">
        <f t="shared" si="94"/>
        <v>未进班</v>
      </c>
      <c r="T496" s="22" t="str">
        <f t="shared" si="95"/>
        <v/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1</v>
      </c>
      <c r="AC496" s="22" t="str">
        <f t="shared" si="102"/>
        <v>未进班</v>
      </c>
      <c r="AD496" s="22" t="str">
        <f>VLOOKUP(D496,'2-班级信息'!A:AI,35,0)</f>
        <v/>
      </c>
      <c r="AE496" s="22" t="str">
        <f>VLOOKUP(D496,'2-班级信息'!A:AL,12,0)</f>
        <v/>
      </c>
      <c r="AF496" s="22" t="str">
        <f t="shared" si="92"/>
        <v>小学班</v>
      </c>
      <c r="AG496" s="22" t="str">
        <f t="shared" si="103"/>
        <v>小学平时班</v>
      </c>
    </row>
    <row r="497" spans="1:33">
      <c r="A497" s="214" t="s">
        <v>1721</v>
      </c>
      <c r="B497" s="214" t="s">
        <v>4068</v>
      </c>
      <c r="C497" s="214" t="s">
        <v>1721</v>
      </c>
      <c r="D497" s="214" t="s">
        <v>1703</v>
      </c>
      <c r="E497" s="214" t="s">
        <v>11</v>
      </c>
      <c r="F497" s="214" t="s">
        <v>11</v>
      </c>
      <c r="G497" s="214" t="s">
        <v>3677</v>
      </c>
      <c r="H497" s="214" t="s">
        <v>3678</v>
      </c>
      <c r="I497" s="214" t="s">
        <v>1687</v>
      </c>
      <c r="J497" s="214" t="s">
        <v>3680</v>
      </c>
      <c r="K497" s="214">
        <v>0</v>
      </c>
      <c r="L497" s="214" t="s">
        <v>11</v>
      </c>
      <c r="M497" s="214" t="s">
        <v>11</v>
      </c>
      <c r="N497" s="214" t="s">
        <v>2738</v>
      </c>
      <c r="O497" s="214" t="s">
        <v>11</v>
      </c>
      <c r="P497" s="214" t="s">
        <v>11</v>
      </c>
      <c r="Q497" s="22" t="str">
        <f t="shared" si="93"/>
        <v>未进班</v>
      </c>
      <c r="R497" s="22" t="str">
        <f>IF(Q497="在读",IF(IFERROR(FIND("一",D497),0)&gt;0,"一对一",VLOOKUP(LEFT(D497,3),班级编码!A:H,8,0)),Q497)</f>
        <v>未进班</v>
      </c>
      <c r="S497" s="22" t="str">
        <f t="shared" si="94"/>
        <v>未进班</v>
      </c>
      <c r="T497" s="22" t="str">
        <f t="shared" si="95"/>
        <v/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1</v>
      </c>
      <c r="AC497" s="22" t="str">
        <f t="shared" si="102"/>
        <v>未进班</v>
      </c>
      <c r="AD497" s="22" t="str">
        <f>VLOOKUP(D497,'2-班级信息'!A:AI,35,0)</f>
        <v/>
      </c>
      <c r="AE497" s="22" t="str">
        <f>VLOOKUP(D497,'2-班级信息'!A:AL,12,0)</f>
        <v/>
      </c>
      <c r="AF497" s="22" t="str">
        <f t="shared" si="92"/>
        <v>幼儿班</v>
      </c>
      <c r="AG497" s="22" t="str">
        <f t="shared" si="103"/>
        <v>幼儿班</v>
      </c>
    </row>
    <row r="498" spans="1:33">
      <c r="A498" s="214" t="s">
        <v>1721</v>
      </c>
      <c r="B498" s="214" t="s">
        <v>4068</v>
      </c>
      <c r="C498" s="214" t="s">
        <v>1721</v>
      </c>
      <c r="D498" s="214" t="s">
        <v>1703</v>
      </c>
      <c r="E498" s="214" t="s">
        <v>11</v>
      </c>
      <c r="F498" s="214" t="s">
        <v>11</v>
      </c>
      <c r="G498" s="214" t="s">
        <v>1854</v>
      </c>
      <c r="H498" s="214" t="s">
        <v>1855</v>
      </c>
      <c r="I498" s="214" t="s">
        <v>14</v>
      </c>
      <c r="J498" s="214" t="s">
        <v>1856</v>
      </c>
      <c r="K498" s="214">
        <v>0</v>
      </c>
      <c r="L498" s="214" t="s">
        <v>11</v>
      </c>
      <c r="M498" s="214" t="s">
        <v>11</v>
      </c>
      <c r="N498" s="214" t="s">
        <v>1857</v>
      </c>
      <c r="O498" s="214" t="s">
        <v>11</v>
      </c>
      <c r="P498" s="214" t="s">
        <v>11</v>
      </c>
      <c r="Q498" s="22" t="str">
        <f t="shared" si="93"/>
        <v>未进班</v>
      </c>
      <c r="R498" s="22" t="str">
        <f>IF(Q498="在读",IF(IFERROR(FIND("一",D498),0)&gt;0,"一对一",VLOOKUP(LEFT(D498,3),班级编码!A:H,8,0)),Q498)</f>
        <v>未进班</v>
      </c>
      <c r="S498" s="22" t="str">
        <f t="shared" si="94"/>
        <v>未进班</v>
      </c>
      <c r="T498" s="22" t="str">
        <f t="shared" si="95"/>
        <v/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1</v>
      </c>
      <c r="AC498" s="22" t="str">
        <f t="shared" si="102"/>
        <v>未进班</v>
      </c>
      <c r="AD498" s="22" t="str">
        <f>VLOOKUP(D498,'2-班级信息'!A:AI,35,0)</f>
        <v/>
      </c>
      <c r="AE498" s="22" t="str">
        <f>VLOOKUP(D498,'2-班级信息'!A:AL,12,0)</f>
        <v/>
      </c>
      <c r="AF498" s="22" t="str">
        <f t="shared" si="92"/>
        <v>小学班</v>
      </c>
      <c r="AG498" s="22" t="str">
        <f t="shared" si="103"/>
        <v>小学平时班</v>
      </c>
    </row>
    <row r="499" spans="1:33">
      <c r="A499" s="214" t="s">
        <v>1721</v>
      </c>
      <c r="B499" s="214" t="s">
        <v>459</v>
      </c>
      <c r="C499" s="214" t="s">
        <v>1721</v>
      </c>
      <c r="D499" s="214" t="s">
        <v>5353</v>
      </c>
      <c r="E499" s="214" t="s">
        <v>4196</v>
      </c>
      <c r="F499" s="214" t="s">
        <v>4203</v>
      </c>
      <c r="G499" s="214" t="s">
        <v>5244</v>
      </c>
      <c r="H499" s="214" t="s">
        <v>1236</v>
      </c>
      <c r="I499" s="214" t="s">
        <v>1687</v>
      </c>
      <c r="J499" s="214" t="s">
        <v>5245</v>
      </c>
      <c r="K499" s="214">
        <v>0</v>
      </c>
      <c r="L499" s="214" t="s">
        <v>5370</v>
      </c>
      <c r="M499" s="214" t="s">
        <v>11</v>
      </c>
      <c r="N499" s="214" t="s">
        <v>1946</v>
      </c>
      <c r="O499" s="214" t="s">
        <v>11</v>
      </c>
      <c r="P499" s="214" t="s">
        <v>11</v>
      </c>
      <c r="Q499" s="22" t="str">
        <f t="shared" si="93"/>
        <v>在读</v>
      </c>
      <c r="R499" s="22" t="str">
        <f>IF(Q499="在读",IF(IFERROR(FIND("一",D499),0)&gt;0,"一对一",VLOOKUP(LEFT(D499,3),班级编码!A:H,8,0)),Q499)</f>
        <v>幼儿部</v>
      </c>
      <c r="S499" s="22" t="str">
        <f t="shared" si="94"/>
        <v>K04000GXZ50</v>
      </c>
      <c r="T499" s="22" t="str">
        <f t="shared" si="95"/>
        <v>易青梅</v>
      </c>
      <c r="U499" s="22" t="str">
        <f t="shared" si="96"/>
        <v/>
      </c>
      <c r="V499" s="22" t="str">
        <f t="shared" si="97"/>
        <v>STA MARIA ANTONIO II</v>
      </c>
      <c r="W499" s="22" t="str">
        <f t="shared" si="98"/>
        <v>STA MARIA ANTONIO II</v>
      </c>
      <c r="X499" s="22" t="str">
        <f t="shared" si="99"/>
        <v/>
      </c>
      <c r="Y499" s="22">
        <f t="shared" si="100"/>
        <v>20</v>
      </c>
      <c r="Z499" s="22">
        <f t="shared" si="101"/>
        <v>20</v>
      </c>
      <c r="AA499" s="22" t="str">
        <f t="shared" si="91"/>
        <v/>
      </c>
      <c r="AB499" s="22">
        <f>COUNTIF($G$2:G499,G499)</f>
        <v>1</v>
      </c>
      <c r="AC499" s="22" t="str">
        <f t="shared" si="102"/>
        <v>K04</v>
      </c>
      <c r="AD499" s="22" t="str">
        <f>VLOOKUP(D499,'2-班级信息'!A:AI,35,0)</f>
        <v>周四晚上</v>
      </c>
      <c r="AE499" s="22" t="str">
        <f>VLOOKUP(D499,'2-班级信息'!A:AL,12,0)</f>
        <v>1.5小时</v>
      </c>
      <c r="AF499" s="22" t="str">
        <f t="shared" si="92"/>
        <v>幼儿班</v>
      </c>
      <c r="AG499" s="22" t="str">
        <f t="shared" si="103"/>
        <v>幼儿班</v>
      </c>
    </row>
    <row r="500" spans="1:33">
      <c r="A500" s="214" t="s">
        <v>1721</v>
      </c>
      <c r="B500" s="214" t="s">
        <v>459</v>
      </c>
      <c r="C500" s="214" t="s">
        <v>1721</v>
      </c>
      <c r="D500" s="214" t="s">
        <v>5353</v>
      </c>
      <c r="E500" s="214" t="s">
        <v>4196</v>
      </c>
      <c r="F500" s="214" t="s">
        <v>4203</v>
      </c>
      <c r="G500" s="214" t="s">
        <v>5209</v>
      </c>
      <c r="H500" s="214" t="s">
        <v>5210</v>
      </c>
      <c r="I500" s="214" t="s">
        <v>1687</v>
      </c>
      <c r="J500" s="214" t="s">
        <v>5211</v>
      </c>
      <c r="K500" s="214">
        <v>0</v>
      </c>
      <c r="L500" s="214" t="s">
        <v>5371</v>
      </c>
      <c r="M500" s="214" t="s">
        <v>11</v>
      </c>
      <c r="N500" s="214" t="s">
        <v>1737</v>
      </c>
      <c r="O500" s="214" t="s">
        <v>11</v>
      </c>
      <c r="P500" s="214" t="s">
        <v>11</v>
      </c>
      <c r="Q500" s="22" t="str">
        <f t="shared" si="93"/>
        <v>在读</v>
      </c>
      <c r="R500" s="22" t="str">
        <f>IF(Q500="在读",IF(IFERROR(FIND("一",D500),0)&gt;0,"一对一",VLOOKUP(LEFT(D500,3),班级编码!A:H,8,0)),Q500)</f>
        <v>幼儿部</v>
      </c>
      <c r="S500" s="22" t="str">
        <f t="shared" si="94"/>
        <v>K04000GXZ50</v>
      </c>
      <c r="T500" s="22" t="str">
        <f t="shared" si="95"/>
        <v>易青梅</v>
      </c>
      <c r="U500" s="22" t="str">
        <f t="shared" si="96"/>
        <v/>
      </c>
      <c r="V500" s="22" t="str">
        <f t="shared" si="97"/>
        <v>STA MARIA ANTONIO II</v>
      </c>
      <c r="W500" s="22" t="str">
        <f t="shared" si="98"/>
        <v>STA MARIA ANTONIO II</v>
      </c>
      <c r="X500" s="22" t="str">
        <f t="shared" si="99"/>
        <v/>
      </c>
      <c r="Y500" s="22">
        <f t="shared" si="100"/>
        <v>20</v>
      </c>
      <c r="Z500" s="22">
        <f t="shared" si="101"/>
        <v>20</v>
      </c>
      <c r="AA500" s="22" t="str">
        <f t="shared" si="91"/>
        <v/>
      </c>
      <c r="AB500" s="22">
        <f>COUNTIF($G$2:G500,G500)</f>
        <v>1</v>
      </c>
      <c r="AC500" s="22" t="str">
        <f t="shared" si="102"/>
        <v>K04</v>
      </c>
      <c r="AD500" s="22" t="str">
        <f>VLOOKUP(D500,'2-班级信息'!A:AI,35,0)</f>
        <v>周四晚上</v>
      </c>
      <c r="AE500" s="22" t="str">
        <f>VLOOKUP(D500,'2-班级信息'!A:AL,12,0)</f>
        <v>1.5小时</v>
      </c>
      <c r="AF500" s="22" t="str">
        <f t="shared" si="92"/>
        <v>幼儿班</v>
      </c>
      <c r="AG500" s="22" t="str">
        <f t="shared" si="103"/>
        <v>幼儿班</v>
      </c>
    </row>
    <row r="501" spans="1:33">
      <c r="A501" s="214" t="s">
        <v>1721</v>
      </c>
      <c r="B501" s="214" t="s">
        <v>4068</v>
      </c>
      <c r="C501" s="214" t="s">
        <v>1721</v>
      </c>
      <c r="D501" s="214" t="s">
        <v>1703</v>
      </c>
      <c r="E501" s="214" t="s">
        <v>11</v>
      </c>
      <c r="F501" s="214" t="s">
        <v>11</v>
      </c>
      <c r="G501" s="214" t="s">
        <v>3156</v>
      </c>
      <c r="H501" s="214" t="s">
        <v>3157</v>
      </c>
      <c r="I501" s="214" t="s">
        <v>16</v>
      </c>
      <c r="J501" s="214" t="s">
        <v>3158</v>
      </c>
      <c r="K501" s="214">
        <v>0</v>
      </c>
      <c r="L501" s="214" t="s">
        <v>11</v>
      </c>
      <c r="M501" s="214" t="s">
        <v>11</v>
      </c>
      <c r="N501" s="214" t="s">
        <v>2043</v>
      </c>
      <c r="O501" s="214" t="s">
        <v>11</v>
      </c>
      <c r="P501" s="214" t="s">
        <v>11</v>
      </c>
      <c r="Q501" s="22" t="str">
        <f t="shared" si="93"/>
        <v>未进班</v>
      </c>
      <c r="R501" s="22" t="str">
        <f>IF(Q501="在读",IF(IFERROR(FIND("一",D501),0)&gt;0,"一对一",VLOOKUP(LEFT(D501,3),班级编码!A:H,8,0)),Q501)</f>
        <v>未进班</v>
      </c>
      <c r="S501" s="22" t="str">
        <f t="shared" si="94"/>
        <v>未进班</v>
      </c>
      <c r="T501" s="22" t="str">
        <f t="shared" si="95"/>
        <v/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1</v>
      </c>
      <c r="AC501" s="22" t="str">
        <f t="shared" si="102"/>
        <v>未进班</v>
      </c>
      <c r="AD501" s="22" t="str">
        <f>VLOOKUP(D501,'2-班级信息'!A:AI,35,0)</f>
        <v/>
      </c>
      <c r="AE501" s="22" t="str">
        <f>VLOOKUP(D501,'2-班级信息'!A:AL,12,0)</f>
        <v/>
      </c>
      <c r="AF501" s="22" t="str">
        <f t="shared" si="92"/>
        <v>小学班</v>
      </c>
      <c r="AG501" s="22" t="str">
        <f t="shared" si="103"/>
        <v>小学平时班</v>
      </c>
    </row>
    <row r="502" spans="1:33">
      <c r="A502" s="214" t="s">
        <v>1721</v>
      </c>
      <c r="B502" s="214" t="s">
        <v>4068</v>
      </c>
      <c r="C502" s="214" t="s">
        <v>1721</v>
      </c>
      <c r="D502" s="214" t="s">
        <v>1703</v>
      </c>
      <c r="E502" s="214" t="s">
        <v>11</v>
      </c>
      <c r="F502" s="214" t="s">
        <v>11</v>
      </c>
      <c r="G502" s="214" t="s">
        <v>3159</v>
      </c>
      <c r="H502" s="214" t="s">
        <v>3160</v>
      </c>
      <c r="I502" s="214" t="s">
        <v>1669</v>
      </c>
      <c r="J502" s="214" t="s">
        <v>3158</v>
      </c>
      <c r="K502" s="214">
        <v>0</v>
      </c>
      <c r="L502" s="214" t="s">
        <v>11</v>
      </c>
      <c r="M502" s="214" t="s">
        <v>11</v>
      </c>
      <c r="N502" s="214" t="s">
        <v>2348</v>
      </c>
      <c r="O502" s="214" t="s">
        <v>11</v>
      </c>
      <c r="P502" s="214" t="s">
        <v>11</v>
      </c>
      <c r="Q502" s="22" t="str">
        <f t="shared" si="93"/>
        <v>未进班</v>
      </c>
      <c r="R502" s="22" t="str">
        <f>IF(Q502="在读",IF(IFERROR(FIND("一",D502),0)&gt;0,"一对一",VLOOKUP(LEFT(D502,3),班级编码!A:H,8,0)),Q502)</f>
        <v>未进班</v>
      </c>
      <c r="S502" s="22" t="str">
        <f t="shared" si="94"/>
        <v>未进班</v>
      </c>
      <c r="T502" s="22" t="str">
        <f t="shared" si="95"/>
        <v/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1</v>
      </c>
      <c r="AC502" s="22" t="str">
        <f t="shared" si="102"/>
        <v>未进班</v>
      </c>
      <c r="AD502" s="22" t="str">
        <f>VLOOKUP(D502,'2-班级信息'!A:AI,35,0)</f>
        <v/>
      </c>
      <c r="AE502" s="22" t="str">
        <f>VLOOKUP(D502,'2-班级信息'!A:AL,12,0)</f>
        <v/>
      </c>
      <c r="AF502" s="22" t="str">
        <f t="shared" si="92"/>
        <v>幼儿班</v>
      </c>
      <c r="AG502" s="22" t="str">
        <f t="shared" si="103"/>
        <v>幼儿班</v>
      </c>
    </row>
    <row r="503" spans="1:33">
      <c r="A503" s="214" t="s">
        <v>1721</v>
      </c>
      <c r="B503" s="214" t="s">
        <v>4068</v>
      </c>
      <c r="C503" s="214" t="s">
        <v>1721</v>
      </c>
      <c r="D503" s="214" t="s">
        <v>1703</v>
      </c>
      <c r="E503" s="214" t="s">
        <v>11</v>
      </c>
      <c r="F503" s="214" t="s">
        <v>11</v>
      </c>
      <c r="G503" s="214" t="s">
        <v>3277</v>
      </c>
      <c r="H503" s="214" t="s">
        <v>3278</v>
      </c>
      <c r="I503" s="214" t="s">
        <v>10</v>
      </c>
      <c r="J503" s="214" t="s">
        <v>3279</v>
      </c>
      <c r="K503" s="214">
        <v>0</v>
      </c>
      <c r="L503" s="214" t="s">
        <v>11</v>
      </c>
      <c r="M503" s="214" t="s">
        <v>11</v>
      </c>
      <c r="N503" s="214" t="s">
        <v>2043</v>
      </c>
      <c r="O503" s="214" t="s">
        <v>11</v>
      </c>
      <c r="P503" s="214" t="s">
        <v>11</v>
      </c>
      <c r="Q503" s="22" t="str">
        <f t="shared" si="93"/>
        <v>未进班</v>
      </c>
      <c r="R503" s="22" t="str">
        <f>IF(Q503="在读",IF(IFERROR(FIND("一",D503),0)&gt;0,"一对一",VLOOKUP(LEFT(D503,3),班级编码!A:H,8,0)),Q503)</f>
        <v>未进班</v>
      </c>
      <c r="S503" s="22" t="str">
        <f t="shared" si="94"/>
        <v>未进班</v>
      </c>
      <c r="T503" s="22" t="str">
        <f t="shared" si="95"/>
        <v/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1</v>
      </c>
      <c r="AC503" s="22" t="str">
        <f t="shared" si="102"/>
        <v>未进班</v>
      </c>
      <c r="AD503" s="22" t="str">
        <f>VLOOKUP(D503,'2-班级信息'!A:AI,35,0)</f>
        <v/>
      </c>
      <c r="AE503" s="22" t="str">
        <f>VLOOKUP(D503,'2-班级信息'!A:AL,12,0)</f>
        <v/>
      </c>
      <c r="AF503" s="22" t="str">
        <f t="shared" si="92"/>
        <v>小学班</v>
      </c>
      <c r="AG503" s="22" t="str">
        <f t="shared" si="103"/>
        <v>小学平时班</v>
      </c>
    </row>
    <row r="504" spans="1:33">
      <c r="A504" s="214" t="s">
        <v>1721</v>
      </c>
      <c r="B504" s="214" t="s">
        <v>4068</v>
      </c>
      <c r="C504" s="214" t="s">
        <v>1721</v>
      </c>
      <c r="D504" s="214" t="s">
        <v>1703</v>
      </c>
      <c r="E504" s="214" t="s">
        <v>11</v>
      </c>
      <c r="F504" s="214" t="s">
        <v>11</v>
      </c>
      <c r="G504" s="214" t="s">
        <v>2510</v>
      </c>
      <c r="H504" s="214" t="s">
        <v>2511</v>
      </c>
      <c r="I504" s="214" t="s">
        <v>10</v>
      </c>
      <c r="J504" s="214" t="s">
        <v>2512</v>
      </c>
      <c r="K504" s="214">
        <v>0</v>
      </c>
      <c r="L504" s="214" t="s">
        <v>11</v>
      </c>
      <c r="M504" s="214" t="s">
        <v>11</v>
      </c>
      <c r="N504" s="214" t="s">
        <v>2043</v>
      </c>
      <c r="O504" s="214" t="s">
        <v>11</v>
      </c>
      <c r="P504" s="214" t="s">
        <v>11</v>
      </c>
      <c r="Q504" s="22" t="str">
        <f t="shared" si="93"/>
        <v>未进班</v>
      </c>
      <c r="R504" s="22" t="str">
        <f>IF(Q504="在读",IF(IFERROR(FIND("一",D504),0)&gt;0,"一对一",VLOOKUP(LEFT(D504,3),班级编码!A:H,8,0)),Q504)</f>
        <v>未进班</v>
      </c>
      <c r="S504" s="22" t="str">
        <f t="shared" si="94"/>
        <v>未进班</v>
      </c>
      <c r="T504" s="22" t="str">
        <f t="shared" si="95"/>
        <v/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1</v>
      </c>
      <c r="AC504" s="22" t="str">
        <f t="shared" si="102"/>
        <v>未进班</v>
      </c>
      <c r="AD504" s="22" t="str">
        <f>VLOOKUP(D504,'2-班级信息'!A:AI,35,0)</f>
        <v/>
      </c>
      <c r="AE504" s="22" t="str">
        <f>VLOOKUP(D504,'2-班级信息'!A:AL,12,0)</f>
        <v/>
      </c>
      <c r="AF504" s="22" t="str">
        <f t="shared" si="92"/>
        <v>小学班</v>
      </c>
      <c r="AG504" s="22" t="str">
        <f t="shared" si="103"/>
        <v>小学平时班</v>
      </c>
    </row>
    <row r="505" spans="1:33">
      <c r="A505" s="214" t="s">
        <v>1721</v>
      </c>
      <c r="B505" s="214" t="s">
        <v>4068</v>
      </c>
      <c r="C505" s="214" t="s">
        <v>1721</v>
      </c>
      <c r="D505" s="214" t="s">
        <v>1703</v>
      </c>
      <c r="E505" s="214" t="s">
        <v>11</v>
      </c>
      <c r="F505" s="214" t="s">
        <v>11</v>
      </c>
      <c r="G505" s="214" t="s">
        <v>3758</v>
      </c>
      <c r="H505" s="214" t="s">
        <v>3759</v>
      </c>
      <c r="I505" s="214" t="s">
        <v>16</v>
      </c>
      <c r="J505" s="214" t="s">
        <v>3760</v>
      </c>
      <c r="K505" s="214">
        <v>0</v>
      </c>
      <c r="L505" s="214" t="s">
        <v>11</v>
      </c>
      <c r="M505" s="214" t="s">
        <v>11</v>
      </c>
      <c r="N505" s="214" t="s">
        <v>2719</v>
      </c>
      <c r="O505" s="214" t="s">
        <v>11</v>
      </c>
      <c r="P505" s="214" t="s">
        <v>11</v>
      </c>
      <c r="Q505" s="22" t="str">
        <f t="shared" si="93"/>
        <v>未进班</v>
      </c>
      <c r="R505" s="22" t="str">
        <f>IF(Q505="在读",IF(IFERROR(FIND("一",D505),0)&gt;0,"一对一",VLOOKUP(LEFT(D505,3),班级编码!A:H,8,0)),Q505)</f>
        <v>未进班</v>
      </c>
      <c r="S505" s="22" t="str">
        <f t="shared" si="94"/>
        <v>未进班</v>
      </c>
      <c r="T505" s="22" t="str">
        <f t="shared" si="95"/>
        <v/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1</v>
      </c>
      <c r="AC505" s="22" t="str">
        <f t="shared" si="102"/>
        <v>未进班</v>
      </c>
      <c r="AD505" s="22" t="str">
        <f>VLOOKUP(D505,'2-班级信息'!A:AI,35,0)</f>
        <v/>
      </c>
      <c r="AE505" s="22" t="str">
        <f>VLOOKUP(D505,'2-班级信息'!A:AL,12,0)</f>
        <v/>
      </c>
      <c r="AF505" s="22" t="str">
        <f t="shared" si="92"/>
        <v>小学班</v>
      </c>
      <c r="AG505" s="22" t="str">
        <f t="shared" si="103"/>
        <v>小学平时班</v>
      </c>
    </row>
    <row r="506" spans="1:33">
      <c r="A506" s="214" t="s">
        <v>1721</v>
      </c>
      <c r="B506" s="214" t="s">
        <v>4068</v>
      </c>
      <c r="C506" s="214" t="s">
        <v>1721</v>
      </c>
      <c r="D506" s="214" t="s">
        <v>1703</v>
      </c>
      <c r="E506" s="214" t="s">
        <v>11</v>
      </c>
      <c r="F506" s="214" t="s">
        <v>11</v>
      </c>
      <c r="G506" s="214" t="s">
        <v>3761</v>
      </c>
      <c r="H506" s="214" t="s">
        <v>3762</v>
      </c>
      <c r="I506" s="214" t="s">
        <v>16</v>
      </c>
      <c r="J506" s="214" t="s">
        <v>2512</v>
      </c>
      <c r="K506" s="214">
        <v>0</v>
      </c>
      <c r="L506" s="214" t="s">
        <v>11</v>
      </c>
      <c r="M506" s="214" t="s">
        <v>11</v>
      </c>
      <c r="N506" s="214" t="s">
        <v>2043</v>
      </c>
      <c r="O506" s="214" t="s">
        <v>11</v>
      </c>
      <c r="P506" s="214" t="s">
        <v>11</v>
      </c>
      <c r="Q506" s="22" t="str">
        <f t="shared" si="93"/>
        <v>未进班</v>
      </c>
      <c r="R506" s="22" t="str">
        <f>IF(Q506="在读",IF(IFERROR(FIND("一",D506),0)&gt;0,"一对一",VLOOKUP(LEFT(D506,3),班级编码!A:H,8,0)),Q506)</f>
        <v>未进班</v>
      </c>
      <c r="S506" s="22" t="str">
        <f t="shared" si="94"/>
        <v>未进班</v>
      </c>
      <c r="T506" s="22" t="str">
        <f t="shared" si="95"/>
        <v/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1</v>
      </c>
      <c r="AC506" s="22" t="str">
        <f t="shared" si="102"/>
        <v>未进班</v>
      </c>
      <c r="AD506" s="22" t="str">
        <f>VLOOKUP(D506,'2-班级信息'!A:AI,35,0)</f>
        <v/>
      </c>
      <c r="AE506" s="22" t="str">
        <f>VLOOKUP(D506,'2-班级信息'!A:AL,12,0)</f>
        <v/>
      </c>
      <c r="AF506" s="22" t="str">
        <f t="shared" si="92"/>
        <v>小学班</v>
      </c>
      <c r="AG506" s="22" t="str">
        <f t="shared" si="103"/>
        <v>小学平时班</v>
      </c>
    </row>
    <row r="507" spans="1:33">
      <c r="A507" s="214" t="s">
        <v>1721</v>
      </c>
      <c r="B507" s="214" t="s">
        <v>459</v>
      </c>
      <c r="C507" s="214" t="s">
        <v>1721</v>
      </c>
      <c r="D507" s="214" t="s">
        <v>4205</v>
      </c>
      <c r="E507" s="214" t="s">
        <v>4206</v>
      </c>
      <c r="F507" s="214" t="s">
        <v>4192</v>
      </c>
      <c r="G507" s="214" t="s">
        <v>2955</v>
      </c>
      <c r="H507" s="214" t="s">
        <v>2956</v>
      </c>
      <c r="I507" s="214" t="s">
        <v>1669</v>
      </c>
      <c r="J507" s="214" t="s">
        <v>2957</v>
      </c>
      <c r="K507" s="214">
        <v>0</v>
      </c>
      <c r="L507" s="214" t="s">
        <v>4614</v>
      </c>
      <c r="M507" s="214" t="s">
        <v>11</v>
      </c>
      <c r="N507" s="214" t="s">
        <v>1755</v>
      </c>
      <c r="O507" s="214" t="s">
        <v>11</v>
      </c>
      <c r="P507" s="214" t="s">
        <v>11</v>
      </c>
      <c r="Q507" s="22" t="str">
        <f t="shared" si="93"/>
        <v>在读</v>
      </c>
      <c r="R507" s="22" t="str">
        <f>IF(Q507="在读",IF(IFERROR(FIND("一",D507),0)&gt;0,"一对一",VLOOKUP(LEFT(D507,3),班级编码!A:H,8,0)),Q507)</f>
        <v>幼儿部</v>
      </c>
      <c r="S507" s="22" t="str">
        <f t="shared" si="94"/>
        <v>K04000GXZ51</v>
      </c>
      <c r="T507" s="22" t="str">
        <f t="shared" si="95"/>
        <v>覃爱怡</v>
      </c>
      <c r="U507" s="22" t="str">
        <f t="shared" si="96"/>
        <v/>
      </c>
      <c r="V507" s="22" t="str">
        <f t="shared" si="97"/>
        <v>STA MARIA ANTONIO II</v>
      </c>
      <c r="W507" s="22" t="str">
        <f t="shared" si="98"/>
        <v>STA MARIA ANTONIO II</v>
      </c>
      <c r="X507" s="22" t="str">
        <f t="shared" si="99"/>
        <v/>
      </c>
      <c r="Y507" s="22">
        <f t="shared" si="100"/>
        <v>20</v>
      </c>
      <c r="Z507" s="22">
        <f t="shared" si="101"/>
        <v>20</v>
      </c>
      <c r="AA507" s="22" t="str">
        <f t="shared" si="91"/>
        <v/>
      </c>
      <c r="AB507" s="22">
        <f>COUNTIF($G$2:G507,G507)</f>
        <v>1</v>
      </c>
      <c r="AC507" s="22" t="str">
        <f t="shared" si="102"/>
        <v>K04</v>
      </c>
      <c r="AD507" s="22" t="str">
        <f>VLOOKUP(D507,'2-班级信息'!A:AI,35,0)</f>
        <v>周五晚上</v>
      </c>
      <c r="AE507" s="22" t="str">
        <f>VLOOKUP(D507,'2-班级信息'!A:AL,12,0)</f>
        <v>1.5小时</v>
      </c>
      <c r="AF507" s="22" t="str">
        <f t="shared" si="92"/>
        <v>幼儿班</v>
      </c>
      <c r="AG507" s="22" t="str">
        <f t="shared" si="103"/>
        <v>幼儿班</v>
      </c>
    </row>
    <row r="508" spans="1:33">
      <c r="A508" s="214" t="s">
        <v>1721</v>
      </c>
      <c r="B508" s="214" t="s">
        <v>459</v>
      </c>
      <c r="C508" s="214" t="s">
        <v>1721</v>
      </c>
      <c r="D508" s="214" t="s">
        <v>4205</v>
      </c>
      <c r="E508" s="214" t="s">
        <v>4206</v>
      </c>
      <c r="F508" s="214" t="s">
        <v>4192</v>
      </c>
      <c r="G508" s="214" t="s">
        <v>1847</v>
      </c>
      <c r="H508" s="214" t="s">
        <v>1848</v>
      </c>
      <c r="I508" s="214" t="s">
        <v>1669</v>
      </c>
      <c r="J508" s="214" t="s">
        <v>1850</v>
      </c>
      <c r="K508" s="214">
        <v>0</v>
      </c>
      <c r="L508" s="214" t="s">
        <v>4615</v>
      </c>
      <c r="M508" s="214" t="s">
        <v>11</v>
      </c>
      <c r="N508" s="214" t="s">
        <v>1755</v>
      </c>
      <c r="O508" s="214" t="s">
        <v>11</v>
      </c>
      <c r="P508" s="214" t="s">
        <v>11</v>
      </c>
      <c r="Q508" s="22" t="str">
        <f t="shared" si="93"/>
        <v>在读</v>
      </c>
      <c r="R508" s="22" t="str">
        <f>IF(Q508="在读",IF(IFERROR(FIND("一",D508),0)&gt;0,"一对一",VLOOKUP(LEFT(D508,3),班级编码!A:H,8,0)),Q508)</f>
        <v>幼儿部</v>
      </c>
      <c r="S508" s="22" t="str">
        <f t="shared" si="94"/>
        <v>K04000GXZ51</v>
      </c>
      <c r="T508" s="22" t="str">
        <f t="shared" si="95"/>
        <v>覃爱怡</v>
      </c>
      <c r="U508" s="22" t="str">
        <f t="shared" si="96"/>
        <v/>
      </c>
      <c r="V508" s="22" t="str">
        <f t="shared" si="97"/>
        <v>STA MARIA ANTONIO II</v>
      </c>
      <c r="W508" s="22" t="str">
        <f t="shared" si="98"/>
        <v>STA MARIA ANTONIO II</v>
      </c>
      <c r="X508" s="22" t="str">
        <f t="shared" si="99"/>
        <v/>
      </c>
      <c r="Y508" s="22">
        <f t="shared" si="100"/>
        <v>20</v>
      </c>
      <c r="Z508" s="22">
        <f t="shared" si="101"/>
        <v>20</v>
      </c>
      <c r="AA508" s="22" t="str">
        <f t="shared" si="91"/>
        <v/>
      </c>
      <c r="AB508" s="22">
        <f>COUNTIF($G$2:G508,G508)</f>
        <v>1</v>
      </c>
      <c r="AC508" s="22" t="str">
        <f t="shared" si="102"/>
        <v>K04</v>
      </c>
      <c r="AD508" s="22" t="str">
        <f>VLOOKUP(D508,'2-班级信息'!A:AI,35,0)</f>
        <v>周五晚上</v>
      </c>
      <c r="AE508" s="22" t="str">
        <f>VLOOKUP(D508,'2-班级信息'!A:AL,12,0)</f>
        <v>1.5小时</v>
      </c>
      <c r="AF508" s="22" t="str">
        <f t="shared" si="92"/>
        <v>幼儿班</v>
      </c>
      <c r="AG508" s="22" t="str">
        <f t="shared" si="103"/>
        <v>幼儿班</v>
      </c>
    </row>
    <row r="509" spans="1:33">
      <c r="A509" s="214" t="s">
        <v>1721</v>
      </c>
      <c r="B509" s="214" t="s">
        <v>4068</v>
      </c>
      <c r="C509" s="214" t="s">
        <v>1721</v>
      </c>
      <c r="D509" s="214" t="s">
        <v>1703</v>
      </c>
      <c r="E509" s="214" t="s">
        <v>11</v>
      </c>
      <c r="F509" s="214" t="s">
        <v>11</v>
      </c>
      <c r="G509" s="214" t="s">
        <v>2872</v>
      </c>
      <c r="H509" s="214" t="s">
        <v>2873</v>
      </c>
      <c r="I509" s="214" t="s">
        <v>1687</v>
      </c>
      <c r="J509" s="214" t="s">
        <v>2875</v>
      </c>
      <c r="K509" s="214">
        <v>0</v>
      </c>
      <c r="L509" s="214" t="s">
        <v>11</v>
      </c>
      <c r="M509" s="214" t="s">
        <v>11</v>
      </c>
      <c r="N509" s="214" t="s">
        <v>2876</v>
      </c>
      <c r="O509" s="214" t="s">
        <v>11</v>
      </c>
      <c r="P509" s="214" t="s">
        <v>2875</v>
      </c>
      <c r="Q509" s="22" t="str">
        <f t="shared" si="93"/>
        <v>未进班</v>
      </c>
      <c r="R509" s="22" t="str">
        <f>IF(Q509="在读",IF(IFERROR(FIND("一",D509),0)&gt;0,"一对一",VLOOKUP(LEFT(D509,3),班级编码!A:H,8,0)),Q509)</f>
        <v>未进班</v>
      </c>
      <c r="S509" s="22" t="str">
        <f t="shared" si="94"/>
        <v>未进班</v>
      </c>
      <c r="T509" s="22" t="str">
        <f t="shared" si="95"/>
        <v/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1</v>
      </c>
      <c r="AC509" s="22" t="str">
        <f t="shared" si="102"/>
        <v>未进班</v>
      </c>
      <c r="AD509" s="22" t="str">
        <f>VLOOKUP(D509,'2-班级信息'!A:AI,35,0)</f>
        <v/>
      </c>
      <c r="AE509" s="22" t="str">
        <f>VLOOKUP(D509,'2-班级信息'!A:AL,12,0)</f>
        <v/>
      </c>
      <c r="AF509" s="22" t="str">
        <f t="shared" si="92"/>
        <v>幼儿班</v>
      </c>
      <c r="AG509" s="22" t="str">
        <f t="shared" si="103"/>
        <v>幼儿班</v>
      </c>
    </row>
    <row r="510" spans="1:33">
      <c r="A510" s="214" t="s">
        <v>1721</v>
      </c>
      <c r="B510" s="214" t="s">
        <v>4068</v>
      </c>
      <c r="C510" s="214" t="s">
        <v>1721</v>
      </c>
      <c r="D510" s="214" t="s">
        <v>1703</v>
      </c>
      <c r="E510" s="214" t="s">
        <v>11</v>
      </c>
      <c r="F510" s="214" t="s">
        <v>11</v>
      </c>
      <c r="G510" s="214" t="s">
        <v>3464</v>
      </c>
      <c r="H510" s="214" t="s">
        <v>3465</v>
      </c>
      <c r="I510" s="214" t="s">
        <v>16</v>
      </c>
      <c r="J510" s="214" t="s">
        <v>3467</v>
      </c>
      <c r="K510" s="214">
        <v>0</v>
      </c>
      <c r="L510" s="214" t="s">
        <v>11</v>
      </c>
      <c r="M510" s="214" t="s">
        <v>11</v>
      </c>
      <c r="N510" s="214" t="s">
        <v>2043</v>
      </c>
      <c r="O510" s="214" t="s">
        <v>11</v>
      </c>
      <c r="P510" s="214" t="s">
        <v>3467</v>
      </c>
      <c r="Q510" s="22" t="str">
        <f t="shared" si="93"/>
        <v>未进班</v>
      </c>
      <c r="R510" s="22" t="str">
        <f>IF(Q510="在读",IF(IFERROR(FIND("一",D510),0)&gt;0,"一对一",VLOOKUP(LEFT(D510,3),班级编码!A:H,8,0)),Q510)</f>
        <v>未进班</v>
      </c>
      <c r="S510" s="22" t="str">
        <f t="shared" si="94"/>
        <v>未进班</v>
      </c>
      <c r="T510" s="22" t="str">
        <f t="shared" si="95"/>
        <v/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1</v>
      </c>
      <c r="AC510" s="22" t="str">
        <f t="shared" si="102"/>
        <v>未进班</v>
      </c>
      <c r="AD510" s="22" t="str">
        <f>VLOOKUP(D510,'2-班级信息'!A:AI,35,0)</f>
        <v/>
      </c>
      <c r="AE510" s="22" t="str">
        <f>VLOOKUP(D510,'2-班级信息'!A:AL,12,0)</f>
        <v/>
      </c>
      <c r="AF510" s="22" t="str">
        <f t="shared" si="92"/>
        <v>小学班</v>
      </c>
      <c r="AG510" s="22" t="str">
        <f t="shared" si="103"/>
        <v>小学平时班</v>
      </c>
    </row>
    <row r="511" spans="1:33">
      <c r="A511" s="214" t="s">
        <v>1721</v>
      </c>
      <c r="B511" s="214" t="s">
        <v>4068</v>
      </c>
      <c r="C511" s="214" t="s">
        <v>1721</v>
      </c>
      <c r="D511" s="214" t="s">
        <v>1703</v>
      </c>
      <c r="E511" s="214" t="s">
        <v>11</v>
      </c>
      <c r="F511" s="214" t="s">
        <v>11</v>
      </c>
      <c r="G511" s="214" t="s">
        <v>3422</v>
      </c>
      <c r="H511" s="214" t="s">
        <v>3423</v>
      </c>
      <c r="I511" s="214" t="s">
        <v>10</v>
      </c>
      <c r="J511" s="214" t="s">
        <v>3425</v>
      </c>
      <c r="K511" s="214">
        <v>0</v>
      </c>
      <c r="L511" s="214" t="s">
        <v>11</v>
      </c>
      <c r="M511" s="214" t="s">
        <v>11</v>
      </c>
      <c r="N511" s="214" t="s">
        <v>1804</v>
      </c>
      <c r="O511" s="214" t="s">
        <v>11</v>
      </c>
      <c r="P511" s="214" t="s">
        <v>3425</v>
      </c>
      <c r="Q511" s="22" t="str">
        <f t="shared" si="93"/>
        <v>未进班</v>
      </c>
      <c r="R511" s="22" t="str">
        <f>IF(Q511="在读",IF(IFERROR(FIND("一",D511),0)&gt;0,"一对一",VLOOKUP(LEFT(D511,3),班级编码!A:H,8,0)),Q511)</f>
        <v>未进班</v>
      </c>
      <c r="S511" s="22" t="str">
        <f t="shared" si="94"/>
        <v>未进班</v>
      </c>
      <c r="T511" s="22" t="str">
        <f t="shared" si="95"/>
        <v/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1</v>
      </c>
      <c r="AC511" s="22" t="str">
        <f t="shared" si="102"/>
        <v>未进班</v>
      </c>
      <c r="AD511" s="22" t="str">
        <f>VLOOKUP(D511,'2-班级信息'!A:AI,35,0)</f>
        <v/>
      </c>
      <c r="AE511" s="22" t="str">
        <f>VLOOKUP(D511,'2-班级信息'!A:AL,12,0)</f>
        <v/>
      </c>
      <c r="AF511" s="22" t="str">
        <f t="shared" si="92"/>
        <v>小学班</v>
      </c>
      <c r="AG511" s="22" t="str">
        <f t="shared" si="103"/>
        <v>小学平时班</v>
      </c>
    </row>
    <row r="512" spans="1:33">
      <c r="A512" s="214" t="s">
        <v>1721</v>
      </c>
      <c r="B512" s="214" t="s">
        <v>4068</v>
      </c>
      <c r="C512" s="214" t="s">
        <v>1721</v>
      </c>
      <c r="D512" s="214" t="s">
        <v>1703</v>
      </c>
      <c r="E512" s="214" t="s">
        <v>11</v>
      </c>
      <c r="F512" s="214" t="s">
        <v>11</v>
      </c>
      <c r="G512" s="214" t="s">
        <v>3983</v>
      </c>
      <c r="H512" s="214" t="s">
        <v>3984</v>
      </c>
      <c r="I512" s="214" t="s">
        <v>10</v>
      </c>
      <c r="J512" s="214" t="s">
        <v>3986</v>
      </c>
      <c r="K512" s="214">
        <v>0</v>
      </c>
      <c r="L512" s="214" t="s">
        <v>11</v>
      </c>
      <c r="M512" s="214" t="s">
        <v>11</v>
      </c>
      <c r="N512" s="214" t="s">
        <v>1804</v>
      </c>
      <c r="O512" s="214" t="s">
        <v>11</v>
      </c>
      <c r="P512" s="214" t="s">
        <v>3986</v>
      </c>
      <c r="Q512" s="22" t="str">
        <f t="shared" si="93"/>
        <v>未进班</v>
      </c>
      <c r="R512" s="22" t="str">
        <f>IF(Q512="在读",IF(IFERROR(FIND("一",D512),0)&gt;0,"一对一",VLOOKUP(LEFT(D512,3),班级编码!A:H,8,0)),Q512)</f>
        <v>未进班</v>
      </c>
      <c r="S512" s="22" t="str">
        <f t="shared" si="94"/>
        <v>未进班</v>
      </c>
      <c r="T512" s="22" t="str">
        <f t="shared" si="95"/>
        <v/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1</v>
      </c>
      <c r="AC512" s="22" t="str">
        <f t="shared" si="102"/>
        <v>未进班</v>
      </c>
      <c r="AD512" s="22" t="str">
        <f>VLOOKUP(D512,'2-班级信息'!A:AI,35,0)</f>
        <v/>
      </c>
      <c r="AE512" s="22" t="str">
        <f>VLOOKUP(D512,'2-班级信息'!A:AL,12,0)</f>
        <v/>
      </c>
      <c r="AF512" s="22" t="str">
        <f t="shared" si="92"/>
        <v>小学班</v>
      </c>
      <c r="AG512" s="22" t="str">
        <f t="shared" si="103"/>
        <v>小学平时班</v>
      </c>
    </row>
    <row r="513" spans="1:33">
      <c r="A513" s="214" t="s">
        <v>1721</v>
      </c>
      <c r="B513" s="214" t="s">
        <v>4068</v>
      </c>
      <c r="C513" s="214" t="s">
        <v>1721</v>
      </c>
      <c r="D513" s="214" t="s">
        <v>1703</v>
      </c>
      <c r="E513" s="214" t="s">
        <v>11</v>
      </c>
      <c r="F513" s="214" t="s">
        <v>11</v>
      </c>
      <c r="G513" s="214" t="s">
        <v>2422</v>
      </c>
      <c r="H513" s="214" t="s">
        <v>2423</v>
      </c>
      <c r="I513" s="214" t="s">
        <v>16</v>
      </c>
      <c r="J513" s="214" t="s">
        <v>2424</v>
      </c>
      <c r="K513" s="214">
        <v>0</v>
      </c>
      <c r="L513" s="214" t="s">
        <v>11</v>
      </c>
      <c r="M513" s="214" t="s">
        <v>11</v>
      </c>
      <c r="N513" s="214" t="s">
        <v>2043</v>
      </c>
      <c r="O513" s="214" t="s">
        <v>11</v>
      </c>
      <c r="P513" s="214" t="s">
        <v>2424</v>
      </c>
      <c r="Q513" s="22" t="str">
        <f t="shared" si="93"/>
        <v>未进班</v>
      </c>
      <c r="R513" s="22" t="str">
        <f>IF(Q513="在读",IF(IFERROR(FIND("一",D513),0)&gt;0,"一对一",VLOOKUP(LEFT(D513,3),班级编码!A:H,8,0)),Q513)</f>
        <v>未进班</v>
      </c>
      <c r="S513" s="22" t="str">
        <f t="shared" si="94"/>
        <v>未进班</v>
      </c>
      <c r="T513" s="22" t="str">
        <f t="shared" si="95"/>
        <v/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1</v>
      </c>
      <c r="AC513" s="22" t="str">
        <f t="shared" si="102"/>
        <v>未进班</v>
      </c>
      <c r="AD513" s="22" t="str">
        <f>VLOOKUP(D513,'2-班级信息'!A:AI,35,0)</f>
        <v/>
      </c>
      <c r="AE513" s="22" t="str">
        <f>VLOOKUP(D513,'2-班级信息'!A:AL,12,0)</f>
        <v/>
      </c>
      <c r="AF513" s="22" t="str">
        <f t="shared" si="92"/>
        <v>小学班</v>
      </c>
      <c r="AG513" s="22" t="str">
        <f t="shared" si="103"/>
        <v>小学平时班</v>
      </c>
    </row>
    <row r="514" spans="1:33">
      <c r="A514" s="214" t="s">
        <v>1721</v>
      </c>
      <c r="B514" s="214" t="s">
        <v>4068</v>
      </c>
      <c r="C514" s="214" t="s">
        <v>1721</v>
      </c>
      <c r="D514" s="214" t="s">
        <v>1703</v>
      </c>
      <c r="E514" s="214" t="s">
        <v>11</v>
      </c>
      <c r="F514" s="214" t="s">
        <v>11</v>
      </c>
      <c r="G514" s="214" t="s">
        <v>2341</v>
      </c>
      <c r="H514" s="214" t="s">
        <v>2342</v>
      </c>
      <c r="I514" s="214" t="s">
        <v>16</v>
      </c>
      <c r="J514" s="214" t="s">
        <v>2344</v>
      </c>
      <c r="K514" s="214">
        <v>0</v>
      </c>
      <c r="L514" s="214" t="s">
        <v>11</v>
      </c>
      <c r="M514" s="214" t="s">
        <v>11</v>
      </c>
      <c r="N514" s="214" t="s">
        <v>2043</v>
      </c>
      <c r="O514" s="214" t="s">
        <v>11</v>
      </c>
      <c r="P514" s="214" t="s">
        <v>2344</v>
      </c>
      <c r="Q514" s="22" t="str">
        <f t="shared" si="93"/>
        <v>未进班</v>
      </c>
      <c r="R514" s="22" t="str">
        <f>IF(Q514="在读",IF(IFERROR(FIND("一",D514),0)&gt;0,"一对一",VLOOKUP(LEFT(D514,3),班级编码!A:H,8,0)),Q514)</f>
        <v>未进班</v>
      </c>
      <c r="S514" s="22" t="str">
        <f t="shared" si="94"/>
        <v>未进班</v>
      </c>
      <c r="T514" s="22" t="str">
        <f t="shared" si="95"/>
        <v/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1</v>
      </c>
      <c r="AC514" s="22" t="str">
        <f t="shared" si="102"/>
        <v>未进班</v>
      </c>
      <c r="AD514" s="22" t="str">
        <f>VLOOKUP(D514,'2-班级信息'!A:AI,35,0)</f>
        <v/>
      </c>
      <c r="AE514" s="22" t="str">
        <f>VLOOKUP(D514,'2-班级信息'!A:AL,12,0)</f>
        <v/>
      </c>
      <c r="AF514" s="22" t="str">
        <f t="shared" ref="AF514:AF577" si="105">IF(R514="一对一","一对一",VLOOKUP(I514,AH:AI,2,0))</f>
        <v>小学班</v>
      </c>
      <c r="AG514" s="22" t="str">
        <f t="shared" si="103"/>
        <v>小学平时班</v>
      </c>
    </row>
    <row r="515" spans="1:33">
      <c r="A515" s="214" t="s">
        <v>1721</v>
      </c>
      <c r="B515" s="214" t="s">
        <v>4068</v>
      </c>
      <c r="C515" s="214" t="s">
        <v>1721</v>
      </c>
      <c r="D515" s="214" t="s">
        <v>1703</v>
      </c>
      <c r="E515" s="214" t="s">
        <v>11</v>
      </c>
      <c r="F515" s="214" t="s">
        <v>11</v>
      </c>
      <c r="G515" s="214" t="s">
        <v>1799</v>
      </c>
      <c r="H515" s="214" t="s">
        <v>1800</v>
      </c>
      <c r="I515" s="214" t="s">
        <v>13</v>
      </c>
      <c r="J515" s="214" t="s">
        <v>1802</v>
      </c>
      <c r="K515" s="214">
        <v>0</v>
      </c>
      <c r="L515" s="214" t="s">
        <v>11</v>
      </c>
      <c r="M515" s="214" t="s">
        <v>11</v>
      </c>
      <c r="N515" s="214" t="s">
        <v>1804</v>
      </c>
      <c r="O515" s="214" t="s">
        <v>11</v>
      </c>
      <c r="P515" s="214" t="s">
        <v>1802</v>
      </c>
      <c r="Q515" s="22" t="str">
        <f t="shared" ref="Q515:Q578" si="106">IF(D515="停读","停读",IF(D515="未进班","未进班",IF(AND(M515="",G515&lt;&gt;""),"在读"," ")))</f>
        <v>未进班</v>
      </c>
      <c r="R515" s="22" t="str">
        <f>IF(Q515="在读",IF(IFERROR(FIND("一",D515),0)&gt;0,"一对一",VLOOKUP(LEFT(D515,3),班级编码!A:H,8,0)),Q515)</f>
        <v>未进班</v>
      </c>
      <c r="S515" s="22" t="str">
        <f t="shared" ref="S515:S578" si="107">+D515</f>
        <v>未进班</v>
      </c>
      <c r="T515" s="22" t="str">
        <f t="shared" ref="T515:T578" si="108">IFERROR(LEFT(F515,FIND(",",F515)-1),F515)</f>
        <v/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1</v>
      </c>
      <c r="AC515" s="22" t="str">
        <f t="shared" ref="AC515:AC578" si="115">IF(IFERROR(FIND("一",D515),0)&gt;0,"一对一",LEFT(D515,3))</f>
        <v>未进班</v>
      </c>
      <c r="AD515" s="22" t="str">
        <f>VLOOKUP(D515,'2-班级信息'!A:AI,35,0)</f>
        <v/>
      </c>
      <c r="AE515" s="22" t="str">
        <f>VLOOKUP(D515,'2-班级信息'!A:AL,12,0)</f>
        <v/>
      </c>
      <c r="AF515" s="22" t="str">
        <f t="shared" si="105"/>
        <v>小学班</v>
      </c>
      <c r="AG515" s="22" t="str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小学平时班</v>
      </c>
    </row>
    <row r="516" spans="1:33">
      <c r="A516" s="214" t="s">
        <v>1721</v>
      </c>
      <c r="B516" s="214" t="s">
        <v>4068</v>
      </c>
      <c r="C516" s="214" t="s">
        <v>1721</v>
      </c>
      <c r="D516" s="214" t="s">
        <v>1703</v>
      </c>
      <c r="E516" s="214" t="s">
        <v>11</v>
      </c>
      <c r="F516" s="214" t="s">
        <v>11</v>
      </c>
      <c r="G516" s="214" t="s">
        <v>3164</v>
      </c>
      <c r="H516" s="214" t="s">
        <v>3165</v>
      </c>
      <c r="I516" s="214" t="s">
        <v>1686</v>
      </c>
      <c r="J516" s="214" t="s">
        <v>3167</v>
      </c>
      <c r="K516" s="214">
        <v>0</v>
      </c>
      <c r="L516" s="214" t="s">
        <v>11</v>
      </c>
      <c r="M516" s="214" t="s">
        <v>11</v>
      </c>
      <c r="N516" s="214" t="s">
        <v>2332</v>
      </c>
      <c r="O516" s="214" t="s">
        <v>11</v>
      </c>
      <c r="P516" s="214" t="s">
        <v>3167</v>
      </c>
      <c r="Q516" s="22" t="str">
        <f t="shared" si="106"/>
        <v>未进班</v>
      </c>
      <c r="R516" s="22" t="str">
        <f>IF(Q516="在读",IF(IFERROR(FIND("一",D516),0)&gt;0,"一对一",VLOOKUP(LEFT(D516,3),班级编码!A:H,8,0)),Q516)</f>
        <v>未进班</v>
      </c>
      <c r="S516" s="22" t="str">
        <f t="shared" si="107"/>
        <v>未进班</v>
      </c>
      <c r="T516" s="22" t="str">
        <f t="shared" si="108"/>
        <v/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1</v>
      </c>
      <c r="AC516" s="22" t="str">
        <f t="shared" si="115"/>
        <v>未进班</v>
      </c>
      <c r="AD516" s="22" t="str">
        <f>VLOOKUP(D516,'2-班级信息'!A:AI,35,0)</f>
        <v/>
      </c>
      <c r="AE516" s="22" t="str">
        <f>VLOOKUP(D516,'2-班级信息'!A:AL,12,0)</f>
        <v/>
      </c>
      <c r="AF516" s="22" t="str">
        <f t="shared" si="105"/>
        <v>幼儿班</v>
      </c>
      <c r="AG516" s="22" t="str">
        <f t="shared" si="116"/>
        <v>幼儿班</v>
      </c>
    </row>
    <row r="517" spans="1:33">
      <c r="A517" s="214" t="s">
        <v>1721</v>
      </c>
      <c r="B517" s="214" t="s">
        <v>459</v>
      </c>
      <c r="C517" s="214" t="s">
        <v>1721</v>
      </c>
      <c r="D517" s="214" t="s">
        <v>5353</v>
      </c>
      <c r="E517" s="214" t="s">
        <v>4196</v>
      </c>
      <c r="F517" s="214" t="s">
        <v>4203</v>
      </c>
      <c r="G517" s="214" t="s">
        <v>5082</v>
      </c>
      <c r="H517" s="214" t="s">
        <v>5083</v>
      </c>
      <c r="I517" s="214" t="s">
        <v>1687</v>
      </c>
      <c r="J517" s="214" t="s">
        <v>5084</v>
      </c>
      <c r="K517" s="214">
        <v>0</v>
      </c>
      <c r="L517" s="214" t="s">
        <v>5372</v>
      </c>
      <c r="M517" s="214" t="s">
        <v>11</v>
      </c>
      <c r="N517" s="214" t="s">
        <v>1755</v>
      </c>
      <c r="O517" s="214" t="s">
        <v>11</v>
      </c>
      <c r="P517" s="214" t="s">
        <v>5084</v>
      </c>
      <c r="Q517" s="22" t="str">
        <f t="shared" si="106"/>
        <v>在读</v>
      </c>
      <c r="R517" s="22" t="str">
        <f>IF(Q517="在读",IF(IFERROR(FIND("一",D517),0)&gt;0,"一对一",VLOOKUP(LEFT(D517,3),班级编码!A:H,8,0)),Q517)</f>
        <v>幼儿部</v>
      </c>
      <c r="S517" s="22" t="str">
        <f t="shared" si="107"/>
        <v>K04000GXZ50</v>
      </c>
      <c r="T517" s="22" t="str">
        <f t="shared" si="108"/>
        <v>易青梅</v>
      </c>
      <c r="U517" s="22" t="str">
        <f t="shared" si="109"/>
        <v/>
      </c>
      <c r="V517" s="22" t="str">
        <f t="shared" si="110"/>
        <v>STA MARIA ANTONIO II</v>
      </c>
      <c r="W517" s="22" t="str">
        <f t="shared" si="111"/>
        <v>STA MARIA ANTONIO II</v>
      </c>
      <c r="X517" s="22" t="str">
        <f t="shared" si="112"/>
        <v/>
      </c>
      <c r="Y517" s="22">
        <f t="shared" si="113"/>
        <v>20</v>
      </c>
      <c r="Z517" s="22">
        <f t="shared" si="114"/>
        <v>20</v>
      </c>
      <c r="AA517" s="22" t="str">
        <f t="shared" si="104"/>
        <v/>
      </c>
      <c r="AB517" s="22">
        <f>COUNTIF($G$2:G517,G517)</f>
        <v>1</v>
      </c>
      <c r="AC517" s="22" t="str">
        <f t="shared" si="115"/>
        <v>K04</v>
      </c>
      <c r="AD517" s="22" t="str">
        <f>VLOOKUP(D517,'2-班级信息'!A:AI,35,0)</f>
        <v>周四晚上</v>
      </c>
      <c r="AE517" s="22" t="str">
        <f>VLOOKUP(D517,'2-班级信息'!A:AL,12,0)</f>
        <v>1.5小时</v>
      </c>
      <c r="AF517" s="22" t="str">
        <f t="shared" si="105"/>
        <v>幼儿班</v>
      </c>
      <c r="AG517" s="22" t="str">
        <f t="shared" si="116"/>
        <v>幼儿班</v>
      </c>
    </row>
    <row r="518" spans="1:33">
      <c r="A518" s="214" t="s">
        <v>1721</v>
      </c>
      <c r="B518" s="214" t="s">
        <v>4068</v>
      </c>
      <c r="C518" s="214" t="s">
        <v>1721</v>
      </c>
      <c r="D518" s="214" t="s">
        <v>1703</v>
      </c>
      <c r="E518" s="214" t="s">
        <v>11</v>
      </c>
      <c r="F518" s="214" t="s">
        <v>11</v>
      </c>
      <c r="G518" s="214" t="s">
        <v>3614</v>
      </c>
      <c r="H518" s="214" t="s">
        <v>3615</v>
      </c>
      <c r="I518" s="214" t="s">
        <v>10</v>
      </c>
      <c r="J518" s="214" t="s">
        <v>3616</v>
      </c>
      <c r="K518" s="214">
        <v>0</v>
      </c>
      <c r="L518" s="214" t="s">
        <v>11</v>
      </c>
      <c r="M518" s="214" t="s">
        <v>11</v>
      </c>
      <c r="N518" s="214" t="s">
        <v>2043</v>
      </c>
      <c r="O518" s="214" t="s">
        <v>11</v>
      </c>
      <c r="P518" s="214" t="s">
        <v>11</v>
      </c>
      <c r="Q518" s="22" t="str">
        <f t="shared" si="106"/>
        <v>未进班</v>
      </c>
      <c r="R518" s="22" t="str">
        <f>IF(Q518="在读",IF(IFERROR(FIND("一",D518),0)&gt;0,"一对一",VLOOKUP(LEFT(D518,3),班级编码!A:H,8,0)),Q518)</f>
        <v>未进班</v>
      </c>
      <c r="S518" s="22" t="str">
        <f t="shared" si="107"/>
        <v>未进班</v>
      </c>
      <c r="T518" s="22" t="str">
        <f t="shared" si="108"/>
        <v/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1</v>
      </c>
      <c r="AC518" s="22" t="str">
        <f t="shared" si="115"/>
        <v>未进班</v>
      </c>
      <c r="AD518" s="22" t="str">
        <f>VLOOKUP(D518,'2-班级信息'!A:AI,35,0)</f>
        <v/>
      </c>
      <c r="AE518" s="22" t="str">
        <f>VLOOKUP(D518,'2-班级信息'!A:AL,12,0)</f>
        <v/>
      </c>
      <c r="AF518" s="22" t="str">
        <f t="shared" si="105"/>
        <v>小学班</v>
      </c>
      <c r="AG518" s="22" t="str">
        <f t="shared" si="116"/>
        <v>小学平时班</v>
      </c>
    </row>
    <row r="519" spans="1:33">
      <c r="A519" s="214" t="s">
        <v>1721</v>
      </c>
      <c r="B519" s="214" t="s">
        <v>459</v>
      </c>
      <c r="C519" s="214" t="s">
        <v>1721</v>
      </c>
      <c r="D519" s="214" t="s">
        <v>4202</v>
      </c>
      <c r="E519" s="214" t="s">
        <v>4204</v>
      </c>
      <c r="F519" s="214" t="s">
        <v>4203</v>
      </c>
      <c r="G519" s="214" t="s">
        <v>3790</v>
      </c>
      <c r="H519" s="214" t="s">
        <v>3791</v>
      </c>
      <c r="I519" s="214" t="s">
        <v>1687</v>
      </c>
      <c r="J519" s="214" t="s">
        <v>3792</v>
      </c>
      <c r="K519" s="214">
        <v>0</v>
      </c>
      <c r="L519" s="214" t="s">
        <v>4619</v>
      </c>
      <c r="M519" s="214" t="s">
        <v>11</v>
      </c>
      <c r="N519" s="214" t="s">
        <v>3793</v>
      </c>
      <c r="O519" s="214" t="s">
        <v>11</v>
      </c>
      <c r="P519" s="214" t="s">
        <v>11</v>
      </c>
      <c r="Q519" s="22" t="str">
        <f t="shared" si="106"/>
        <v>在读</v>
      </c>
      <c r="R519" s="22" t="str">
        <f>IF(Q519="在读",IF(IFERROR(FIND("一",D519),0)&gt;0,"一对一",VLOOKUP(LEFT(D519,3),班级编码!A:H,8,0)),Q519)</f>
        <v>幼儿部</v>
      </c>
      <c r="S519" s="22" t="str">
        <f t="shared" si="107"/>
        <v>K03000GXZ49</v>
      </c>
      <c r="T519" s="22" t="str">
        <f t="shared" si="108"/>
        <v>易青梅</v>
      </c>
      <c r="U519" s="22" t="str">
        <f t="shared" si="109"/>
        <v/>
      </c>
      <c r="V519" s="22" t="str">
        <f t="shared" si="110"/>
        <v>STA MARIA ANTONIO II</v>
      </c>
      <c r="W519" s="22" t="str">
        <f t="shared" si="111"/>
        <v>STA MARIA ANTONIO II</v>
      </c>
      <c r="X519" s="22" t="str">
        <f t="shared" si="112"/>
        <v/>
      </c>
      <c r="Y519" s="22">
        <f t="shared" si="113"/>
        <v>20</v>
      </c>
      <c r="Z519" s="22">
        <f t="shared" si="114"/>
        <v>20</v>
      </c>
      <c r="AA519" s="22" t="str">
        <f t="shared" si="104"/>
        <v/>
      </c>
      <c r="AB519" s="22">
        <f>COUNTIF($G$2:G519,G519)</f>
        <v>1</v>
      </c>
      <c r="AC519" s="22" t="str">
        <f t="shared" si="115"/>
        <v>K03</v>
      </c>
      <c r="AD519" s="22" t="str">
        <f>VLOOKUP(D519,'2-班级信息'!A:AI,35,0)</f>
        <v>周五下午</v>
      </c>
      <c r="AE519" s="22" t="str">
        <f>VLOOKUP(D519,'2-班级信息'!A:AL,12,0)</f>
        <v>1.5小时</v>
      </c>
      <c r="AF519" s="22" t="str">
        <f t="shared" si="105"/>
        <v>幼儿班</v>
      </c>
      <c r="AG519" s="22" t="str">
        <f t="shared" si="116"/>
        <v>幼儿班</v>
      </c>
    </row>
    <row r="520" spans="1:33">
      <c r="A520" s="214" t="s">
        <v>1721</v>
      </c>
      <c r="B520" s="214" t="s">
        <v>4068</v>
      </c>
      <c r="C520" s="214" t="s">
        <v>1721</v>
      </c>
      <c r="D520" s="214" t="s">
        <v>1703</v>
      </c>
      <c r="E520" s="214" t="s">
        <v>11</v>
      </c>
      <c r="F520" s="214" t="s">
        <v>11</v>
      </c>
      <c r="G520" s="214" t="s">
        <v>3447</v>
      </c>
      <c r="H520" s="214" t="s">
        <v>3448</v>
      </c>
      <c r="I520" s="214" t="s">
        <v>16</v>
      </c>
      <c r="J520" s="214" t="s">
        <v>3449</v>
      </c>
      <c r="K520" s="214">
        <v>0</v>
      </c>
      <c r="L520" s="214" t="s">
        <v>11</v>
      </c>
      <c r="M520" s="214" t="s">
        <v>11</v>
      </c>
      <c r="N520" s="214" t="s">
        <v>2043</v>
      </c>
      <c r="O520" s="214" t="s">
        <v>11</v>
      </c>
      <c r="P520" s="214" t="s">
        <v>11</v>
      </c>
      <c r="Q520" s="22" t="str">
        <f t="shared" si="106"/>
        <v>未进班</v>
      </c>
      <c r="R520" s="22" t="str">
        <f>IF(Q520="在读",IF(IFERROR(FIND("一",D520),0)&gt;0,"一对一",VLOOKUP(LEFT(D520,3),班级编码!A:H,8,0)),Q520)</f>
        <v>未进班</v>
      </c>
      <c r="S520" s="22" t="str">
        <f t="shared" si="107"/>
        <v>未进班</v>
      </c>
      <c r="T520" s="22" t="str">
        <f t="shared" si="108"/>
        <v/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1</v>
      </c>
      <c r="AC520" s="22" t="str">
        <f t="shared" si="115"/>
        <v>未进班</v>
      </c>
      <c r="AD520" s="22" t="str">
        <f>VLOOKUP(D520,'2-班级信息'!A:AI,35,0)</f>
        <v/>
      </c>
      <c r="AE520" s="22" t="str">
        <f>VLOOKUP(D520,'2-班级信息'!A:AL,12,0)</f>
        <v/>
      </c>
      <c r="AF520" s="22" t="str">
        <f t="shared" si="105"/>
        <v>小学班</v>
      </c>
      <c r="AG520" s="22" t="str">
        <f t="shared" si="116"/>
        <v>小学平时班</v>
      </c>
    </row>
    <row r="521" spans="1:33">
      <c r="A521" s="214" t="s">
        <v>1721</v>
      </c>
      <c r="B521" s="214" t="s">
        <v>452</v>
      </c>
      <c r="C521" s="214" t="s">
        <v>1721</v>
      </c>
      <c r="D521" s="214" t="s">
        <v>4158</v>
      </c>
      <c r="E521" s="214" t="s">
        <v>4132</v>
      </c>
      <c r="F521" s="214" t="s">
        <v>4076</v>
      </c>
      <c r="G521" s="214" t="s">
        <v>5165</v>
      </c>
      <c r="H521" s="214" t="s">
        <v>5166</v>
      </c>
      <c r="I521" s="214" t="s">
        <v>15</v>
      </c>
      <c r="J521" s="214" t="s">
        <v>5167</v>
      </c>
      <c r="K521" s="214">
        <v>0</v>
      </c>
      <c r="L521" s="214" t="s">
        <v>5373</v>
      </c>
      <c r="M521" s="214" t="s">
        <v>11</v>
      </c>
      <c r="N521" s="214" t="s">
        <v>4616</v>
      </c>
      <c r="O521" s="214" t="s">
        <v>11</v>
      </c>
      <c r="P521" s="214" t="s">
        <v>5167</v>
      </c>
      <c r="Q521" s="22" t="str">
        <f t="shared" si="106"/>
        <v>在读</v>
      </c>
      <c r="R521" s="22" t="str">
        <f>IF(Q521="在读",IF(IFERROR(FIND("一",D521),0)&gt;0,"一对一",VLOOKUP(LEFT(D521,3),班级编码!A:H,8,0)),Q521)</f>
        <v>初中部</v>
      </c>
      <c r="S521" s="22" t="str">
        <f t="shared" si="107"/>
        <v>P5BBR5G5609</v>
      </c>
      <c r="T521" s="22" t="str">
        <f t="shared" si="108"/>
        <v>萧泽秀</v>
      </c>
      <c r="U521" s="22" t="str">
        <f t="shared" si="109"/>
        <v>黎洁瑜</v>
      </c>
      <c r="V521" s="22" t="str">
        <f t="shared" si="110"/>
        <v xml:space="preserve">STA MARIA </v>
      </c>
      <c r="W521" s="22" t="str">
        <f t="shared" si="111"/>
        <v>黎洁瑜</v>
      </c>
      <c r="X521" s="22" t="str">
        <f t="shared" si="112"/>
        <v xml:space="preserve">STA MARIA </v>
      </c>
      <c r="Y521" s="22">
        <f t="shared" si="113"/>
        <v>3</v>
      </c>
      <c r="Z521" s="22">
        <f t="shared" si="114"/>
        <v>6</v>
      </c>
      <c r="AA521" s="22" t="str">
        <f t="shared" si="104"/>
        <v/>
      </c>
      <c r="AB521" s="22">
        <f>COUNTIF($G$2:G521,G521)</f>
        <v>1</v>
      </c>
      <c r="AC521" s="22" t="str">
        <f t="shared" si="115"/>
        <v>P5B</v>
      </c>
      <c r="AD521" s="22" t="str">
        <f>VLOOKUP(D521,'2-班级信息'!A:AI,35,0)</f>
        <v>周六上午</v>
      </c>
      <c r="AE521" s="22" t="str">
        <f>VLOOKUP(D521,'2-班级信息'!A:AL,12,0)</f>
        <v>3小时</v>
      </c>
      <c r="AF521" s="22" t="str">
        <f t="shared" si="105"/>
        <v>小学班</v>
      </c>
      <c r="AG521" s="22" t="str">
        <f t="shared" si="116"/>
        <v>小学周末白天班</v>
      </c>
    </row>
    <row r="522" spans="1:33">
      <c r="A522" s="214" t="s">
        <v>1721</v>
      </c>
      <c r="B522" s="214" t="s">
        <v>452</v>
      </c>
      <c r="C522" s="214" t="s">
        <v>1721</v>
      </c>
      <c r="D522" s="214" t="s">
        <v>4158</v>
      </c>
      <c r="E522" s="214" t="s">
        <v>4132</v>
      </c>
      <c r="F522" s="214" t="s">
        <v>4076</v>
      </c>
      <c r="G522" s="214" t="s">
        <v>5188</v>
      </c>
      <c r="H522" s="214" t="s">
        <v>5189</v>
      </c>
      <c r="I522" s="214" t="s">
        <v>15</v>
      </c>
      <c r="J522" s="214" t="s">
        <v>5167</v>
      </c>
      <c r="K522" s="214">
        <v>0</v>
      </c>
      <c r="L522" s="214" t="s">
        <v>5374</v>
      </c>
      <c r="M522" s="214" t="s">
        <v>11</v>
      </c>
      <c r="N522" s="214" t="s">
        <v>4616</v>
      </c>
      <c r="O522" s="214" t="s">
        <v>11</v>
      </c>
      <c r="P522" s="214" t="s">
        <v>5167</v>
      </c>
      <c r="Q522" s="22" t="str">
        <f t="shared" si="106"/>
        <v>在读</v>
      </c>
      <c r="R522" s="22" t="str">
        <f>IF(Q522="在读",IF(IFERROR(FIND("一",D522),0)&gt;0,"一对一",VLOOKUP(LEFT(D522,3),班级编码!A:H,8,0)),Q522)</f>
        <v>初中部</v>
      </c>
      <c r="S522" s="22" t="str">
        <f t="shared" si="107"/>
        <v>P5BBR5G5609</v>
      </c>
      <c r="T522" s="22" t="str">
        <f t="shared" si="108"/>
        <v>萧泽秀</v>
      </c>
      <c r="U522" s="22" t="str">
        <f t="shared" si="109"/>
        <v>黎洁瑜</v>
      </c>
      <c r="V522" s="22" t="str">
        <f t="shared" si="110"/>
        <v xml:space="preserve">STA MARIA </v>
      </c>
      <c r="W522" s="22" t="str">
        <f t="shared" si="111"/>
        <v>黎洁瑜</v>
      </c>
      <c r="X522" s="22" t="str">
        <f t="shared" si="112"/>
        <v xml:space="preserve">STA MARIA </v>
      </c>
      <c r="Y522" s="22">
        <f t="shared" si="113"/>
        <v>3</v>
      </c>
      <c r="Z522" s="22">
        <f t="shared" si="114"/>
        <v>6</v>
      </c>
      <c r="AA522" s="22" t="str">
        <f t="shared" si="104"/>
        <v/>
      </c>
      <c r="AB522" s="22">
        <f>COUNTIF($G$2:G522,G522)</f>
        <v>1</v>
      </c>
      <c r="AC522" s="22" t="str">
        <f t="shared" si="115"/>
        <v>P5B</v>
      </c>
      <c r="AD522" s="22" t="str">
        <f>VLOOKUP(D522,'2-班级信息'!A:AI,35,0)</f>
        <v>周六上午</v>
      </c>
      <c r="AE522" s="22" t="str">
        <f>VLOOKUP(D522,'2-班级信息'!A:AL,12,0)</f>
        <v>3小时</v>
      </c>
      <c r="AF522" s="22" t="str">
        <f t="shared" si="105"/>
        <v>小学班</v>
      </c>
      <c r="AG522" s="22" t="str">
        <f t="shared" si="116"/>
        <v>小学周末白天班</v>
      </c>
    </row>
    <row r="523" spans="1:33">
      <c r="A523" s="214" t="s">
        <v>1721</v>
      </c>
      <c r="B523" s="214" t="s">
        <v>452</v>
      </c>
      <c r="C523" s="214" t="s">
        <v>1721</v>
      </c>
      <c r="D523" s="214" t="s">
        <v>4158</v>
      </c>
      <c r="E523" s="214" t="s">
        <v>4132</v>
      </c>
      <c r="F523" s="214" t="s">
        <v>4076</v>
      </c>
      <c r="G523" s="214" t="s">
        <v>5133</v>
      </c>
      <c r="H523" s="214" t="s">
        <v>5134</v>
      </c>
      <c r="I523" s="214" t="s">
        <v>15</v>
      </c>
      <c r="J523" s="214" t="s">
        <v>5135</v>
      </c>
      <c r="K523" s="214">
        <v>0</v>
      </c>
      <c r="L523" s="214" t="s">
        <v>5375</v>
      </c>
      <c r="M523" s="214" t="s">
        <v>11</v>
      </c>
      <c r="N523" s="214" t="s">
        <v>4616</v>
      </c>
      <c r="O523" s="214" t="s">
        <v>11</v>
      </c>
      <c r="P523" s="214" t="s">
        <v>5135</v>
      </c>
      <c r="Q523" s="22" t="str">
        <f t="shared" si="106"/>
        <v>在读</v>
      </c>
      <c r="R523" s="22" t="str">
        <f>IF(Q523="在读",IF(IFERROR(FIND("一",D523),0)&gt;0,"一对一",VLOOKUP(LEFT(D523,3),班级编码!A:H,8,0)),Q523)</f>
        <v>初中部</v>
      </c>
      <c r="S523" s="22" t="str">
        <f t="shared" si="107"/>
        <v>P5BBR5G5609</v>
      </c>
      <c r="T523" s="22" t="str">
        <f t="shared" si="108"/>
        <v>萧泽秀</v>
      </c>
      <c r="U523" s="22" t="str">
        <f t="shared" si="109"/>
        <v>黎洁瑜</v>
      </c>
      <c r="V523" s="22" t="str">
        <f t="shared" si="110"/>
        <v xml:space="preserve">STA MARIA </v>
      </c>
      <c r="W523" s="22" t="str">
        <f t="shared" si="111"/>
        <v>黎洁瑜</v>
      </c>
      <c r="X523" s="22" t="str">
        <f t="shared" si="112"/>
        <v xml:space="preserve">STA MARIA </v>
      </c>
      <c r="Y523" s="22">
        <f t="shared" si="113"/>
        <v>3</v>
      </c>
      <c r="Z523" s="22">
        <f t="shared" si="114"/>
        <v>6</v>
      </c>
      <c r="AA523" s="22" t="str">
        <f t="shared" si="104"/>
        <v/>
      </c>
      <c r="AB523" s="22">
        <f>COUNTIF($G$2:G523,G523)</f>
        <v>1</v>
      </c>
      <c r="AC523" s="22" t="str">
        <f t="shared" si="115"/>
        <v>P5B</v>
      </c>
      <c r="AD523" s="22" t="str">
        <f>VLOOKUP(D523,'2-班级信息'!A:AI,35,0)</f>
        <v>周六上午</v>
      </c>
      <c r="AE523" s="22" t="str">
        <f>VLOOKUP(D523,'2-班级信息'!A:AL,12,0)</f>
        <v>3小时</v>
      </c>
      <c r="AF523" s="22" t="str">
        <f t="shared" si="105"/>
        <v>小学班</v>
      </c>
      <c r="AG523" s="22" t="str">
        <f t="shared" si="116"/>
        <v>小学周末白天班</v>
      </c>
    </row>
    <row r="524" spans="1:33">
      <c r="A524" s="214" t="s">
        <v>1721</v>
      </c>
      <c r="B524" s="214" t="s">
        <v>4068</v>
      </c>
      <c r="C524" s="214" t="s">
        <v>1721</v>
      </c>
      <c r="D524" s="214" t="s">
        <v>1703</v>
      </c>
      <c r="E524" s="214" t="s">
        <v>11</v>
      </c>
      <c r="F524" s="214" t="s">
        <v>11</v>
      </c>
      <c r="G524" s="214" t="s">
        <v>5306</v>
      </c>
      <c r="H524" s="214" t="s">
        <v>5307</v>
      </c>
      <c r="I524" s="214" t="s">
        <v>16</v>
      </c>
      <c r="J524" s="214" t="s">
        <v>5308</v>
      </c>
      <c r="K524" s="214">
        <v>0</v>
      </c>
      <c r="L524" s="214" t="s">
        <v>11</v>
      </c>
      <c r="M524" s="214" t="s">
        <v>11</v>
      </c>
      <c r="N524" s="214" t="s">
        <v>2043</v>
      </c>
      <c r="O524" s="214" t="s">
        <v>11</v>
      </c>
      <c r="P524" s="214" t="s">
        <v>11</v>
      </c>
      <c r="Q524" s="22" t="str">
        <f t="shared" si="106"/>
        <v>未进班</v>
      </c>
      <c r="R524" s="22" t="str">
        <f>IF(Q524="在读",IF(IFERROR(FIND("一",D524),0)&gt;0,"一对一",VLOOKUP(LEFT(D524,3),班级编码!A:H,8,0)),Q524)</f>
        <v>未进班</v>
      </c>
      <c r="S524" s="22" t="str">
        <f t="shared" si="107"/>
        <v>未进班</v>
      </c>
      <c r="T524" s="22" t="str">
        <f t="shared" si="108"/>
        <v/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1</v>
      </c>
      <c r="AC524" s="22" t="str">
        <f t="shared" si="115"/>
        <v>未进班</v>
      </c>
      <c r="AD524" s="22" t="str">
        <f>VLOOKUP(D524,'2-班级信息'!A:AI,35,0)</f>
        <v/>
      </c>
      <c r="AE524" s="22" t="str">
        <f>VLOOKUP(D524,'2-班级信息'!A:AL,12,0)</f>
        <v/>
      </c>
      <c r="AF524" s="22" t="str">
        <f t="shared" si="105"/>
        <v>小学班</v>
      </c>
      <c r="AG524" s="22" t="str">
        <f t="shared" si="116"/>
        <v>小学平时班</v>
      </c>
    </row>
    <row r="525" spans="1:33">
      <c r="A525" s="214" t="s">
        <v>1721</v>
      </c>
      <c r="B525" s="214" t="s">
        <v>4068</v>
      </c>
      <c r="C525" s="214" t="s">
        <v>1721</v>
      </c>
      <c r="D525" s="214" t="s">
        <v>1703</v>
      </c>
      <c r="E525" s="214" t="s">
        <v>11</v>
      </c>
      <c r="F525" s="214" t="s">
        <v>11</v>
      </c>
      <c r="G525" s="214" t="s">
        <v>5096</v>
      </c>
      <c r="H525" s="214" t="s">
        <v>5097</v>
      </c>
      <c r="I525" s="214" t="s">
        <v>14</v>
      </c>
      <c r="J525" s="214" t="s">
        <v>5098</v>
      </c>
      <c r="K525" s="214">
        <v>0</v>
      </c>
      <c r="L525" s="214" t="s">
        <v>11</v>
      </c>
      <c r="M525" s="214" t="s">
        <v>11</v>
      </c>
      <c r="N525" s="214" t="s">
        <v>2043</v>
      </c>
      <c r="O525" s="214" t="s">
        <v>11</v>
      </c>
      <c r="P525" s="214" t="s">
        <v>11</v>
      </c>
      <c r="Q525" s="22" t="str">
        <f t="shared" si="106"/>
        <v>未进班</v>
      </c>
      <c r="R525" s="22" t="str">
        <f>IF(Q525="在读",IF(IFERROR(FIND("一",D525),0)&gt;0,"一对一",VLOOKUP(LEFT(D525,3),班级编码!A:H,8,0)),Q525)</f>
        <v>未进班</v>
      </c>
      <c r="S525" s="22" t="str">
        <f t="shared" si="107"/>
        <v>未进班</v>
      </c>
      <c r="T525" s="22" t="str">
        <f t="shared" si="108"/>
        <v/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1</v>
      </c>
      <c r="AC525" s="22" t="str">
        <f t="shared" si="115"/>
        <v>未进班</v>
      </c>
      <c r="AD525" s="22" t="str">
        <f>VLOOKUP(D525,'2-班级信息'!A:AI,35,0)</f>
        <v/>
      </c>
      <c r="AE525" s="22" t="str">
        <f>VLOOKUP(D525,'2-班级信息'!A:AL,12,0)</f>
        <v/>
      </c>
      <c r="AF525" s="22" t="str">
        <f t="shared" si="105"/>
        <v>小学班</v>
      </c>
      <c r="AG525" s="22" t="str">
        <f t="shared" si="116"/>
        <v>小学平时班</v>
      </c>
    </row>
    <row r="526" spans="1:33">
      <c r="A526" s="214" t="s">
        <v>1721</v>
      </c>
      <c r="B526" s="214" t="s">
        <v>4068</v>
      </c>
      <c r="C526" s="214" t="s">
        <v>1721</v>
      </c>
      <c r="D526" s="214" t="s">
        <v>1703</v>
      </c>
      <c r="E526" s="214" t="s">
        <v>11</v>
      </c>
      <c r="F526" s="214" t="s">
        <v>11</v>
      </c>
      <c r="G526" s="214" t="s">
        <v>5326</v>
      </c>
      <c r="H526" s="214" t="s">
        <v>5327</v>
      </c>
      <c r="I526" s="214" t="s">
        <v>10</v>
      </c>
      <c r="J526" s="214" t="s">
        <v>5328</v>
      </c>
      <c r="K526" s="214">
        <v>0</v>
      </c>
      <c r="L526" s="214" t="s">
        <v>11</v>
      </c>
      <c r="M526" s="214" t="s">
        <v>11</v>
      </c>
      <c r="N526" s="214" t="s">
        <v>2043</v>
      </c>
      <c r="O526" s="214" t="s">
        <v>11</v>
      </c>
      <c r="P526" s="214" t="s">
        <v>11</v>
      </c>
      <c r="Q526" s="22" t="str">
        <f t="shared" si="106"/>
        <v>未进班</v>
      </c>
      <c r="R526" s="22" t="str">
        <f>IF(Q526="在读",IF(IFERROR(FIND("一",D526),0)&gt;0,"一对一",VLOOKUP(LEFT(D526,3),班级编码!A:H,8,0)),Q526)</f>
        <v>未进班</v>
      </c>
      <c r="S526" s="22" t="str">
        <f t="shared" si="107"/>
        <v>未进班</v>
      </c>
      <c r="T526" s="22" t="str">
        <f t="shared" si="108"/>
        <v/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1</v>
      </c>
      <c r="AC526" s="22" t="str">
        <f t="shared" si="115"/>
        <v>未进班</v>
      </c>
      <c r="AD526" s="22" t="str">
        <f>VLOOKUP(D526,'2-班级信息'!A:AI,35,0)</f>
        <v/>
      </c>
      <c r="AE526" s="22" t="str">
        <f>VLOOKUP(D526,'2-班级信息'!A:AL,12,0)</f>
        <v/>
      </c>
      <c r="AF526" s="22" t="str">
        <f t="shared" si="105"/>
        <v>小学班</v>
      </c>
      <c r="AG526" s="22" t="str">
        <f t="shared" si="116"/>
        <v>小学平时班</v>
      </c>
    </row>
    <row r="527" spans="1:33">
      <c r="A527" s="214" t="s">
        <v>1721</v>
      </c>
      <c r="B527" s="214" t="s">
        <v>4068</v>
      </c>
      <c r="C527" s="214" t="s">
        <v>1721</v>
      </c>
      <c r="D527" s="214" t="s">
        <v>1703</v>
      </c>
      <c r="E527" s="214" t="s">
        <v>11</v>
      </c>
      <c r="F527" s="214" t="s">
        <v>11</v>
      </c>
      <c r="G527" s="214" t="s">
        <v>5023</v>
      </c>
      <c r="H527" s="214" t="s">
        <v>5024</v>
      </c>
      <c r="I527" s="214" t="s">
        <v>1686</v>
      </c>
      <c r="J527" s="214" t="s">
        <v>5025</v>
      </c>
      <c r="K527" s="214">
        <v>0</v>
      </c>
      <c r="L527" s="214" t="s">
        <v>11</v>
      </c>
      <c r="M527" s="214" t="s">
        <v>11</v>
      </c>
      <c r="N527" s="214" t="s">
        <v>5027</v>
      </c>
      <c r="O527" s="214" t="s">
        <v>11</v>
      </c>
      <c r="P527" s="214" t="s">
        <v>11</v>
      </c>
      <c r="Q527" s="22" t="str">
        <f t="shared" si="106"/>
        <v>未进班</v>
      </c>
      <c r="R527" s="22" t="str">
        <f>IF(Q527="在读",IF(IFERROR(FIND("一",D527),0)&gt;0,"一对一",VLOOKUP(LEFT(D527,3),班级编码!A:H,8,0)),Q527)</f>
        <v>未进班</v>
      </c>
      <c r="S527" s="22" t="str">
        <f t="shared" si="107"/>
        <v>未进班</v>
      </c>
      <c r="T527" s="22" t="str">
        <f t="shared" si="108"/>
        <v/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1</v>
      </c>
      <c r="AC527" s="22" t="str">
        <f t="shared" si="115"/>
        <v>未进班</v>
      </c>
      <c r="AD527" s="22" t="str">
        <f>VLOOKUP(D527,'2-班级信息'!A:AI,35,0)</f>
        <v/>
      </c>
      <c r="AE527" s="22" t="str">
        <f>VLOOKUP(D527,'2-班级信息'!A:AL,12,0)</f>
        <v/>
      </c>
      <c r="AF527" s="22" t="str">
        <f t="shared" si="105"/>
        <v>幼儿班</v>
      </c>
      <c r="AG527" s="22" t="str">
        <f t="shared" si="116"/>
        <v>幼儿班</v>
      </c>
    </row>
    <row r="528" spans="1:33">
      <c r="A528" s="214" t="s">
        <v>1721</v>
      </c>
      <c r="B528" s="214" t="s">
        <v>4068</v>
      </c>
      <c r="C528" s="214" t="s">
        <v>1721</v>
      </c>
      <c r="D528" s="214" t="s">
        <v>1703</v>
      </c>
      <c r="E528" s="214" t="s">
        <v>11</v>
      </c>
      <c r="F528" s="214" t="s">
        <v>11</v>
      </c>
      <c r="G528" s="214" t="s">
        <v>5246</v>
      </c>
      <c r="H528" s="214" t="s">
        <v>5247</v>
      </c>
      <c r="I528" s="214" t="s">
        <v>16</v>
      </c>
      <c r="J528" s="214" t="s">
        <v>5248</v>
      </c>
      <c r="K528" s="214">
        <v>0</v>
      </c>
      <c r="L528" s="214" t="s">
        <v>11</v>
      </c>
      <c r="M528" s="214" t="s">
        <v>11</v>
      </c>
      <c r="N528" s="214" t="s">
        <v>2267</v>
      </c>
      <c r="O528" s="214" t="s">
        <v>11</v>
      </c>
      <c r="P528" s="214" t="s">
        <v>5248</v>
      </c>
      <c r="Q528" s="22" t="str">
        <f t="shared" si="106"/>
        <v>未进班</v>
      </c>
      <c r="R528" s="22" t="str">
        <f>IF(Q528="在读",IF(IFERROR(FIND("一",D528),0)&gt;0,"一对一",VLOOKUP(LEFT(D528,3),班级编码!A:H,8,0)),Q528)</f>
        <v>未进班</v>
      </c>
      <c r="S528" s="22" t="str">
        <f t="shared" si="107"/>
        <v>未进班</v>
      </c>
      <c r="T528" s="22" t="str">
        <f t="shared" si="108"/>
        <v/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1</v>
      </c>
      <c r="AC528" s="22" t="str">
        <f t="shared" si="115"/>
        <v>未进班</v>
      </c>
      <c r="AD528" s="22" t="str">
        <f>VLOOKUP(D528,'2-班级信息'!A:AI,35,0)</f>
        <v/>
      </c>
      <c r="AE528" s="22" t="str">
        <f>VLOOKUP(D528,'2-班级信息'!A:AL,12,0)</f>
        <v/>
      </c>
      <c r="AF528" s="22" t="str">
        <f t="shared" si="105"/>
        <v>小学班</v>
      </c>
      <c r="AG528" s="22" t="str">
        <f t="shared" si="116"/>
        <v>小学平时班</v>
      </c>
    </row>
    <row r="529" spans="1:33">
      <c r="A529" s="214" t="s">
        <v>1721</v>
      </c>
      <c r="B529" s="214" t="s">
        <v>4105</v>
      </c>
      <c r="C529" s="214" t="s">
        <v>1721</v>
      </c>
      <c r="D529" s="214" t="s">
        <v>4104</v>
      </c>
      <c r="E529" s="214" t="s">
        <v>11</v>
      </c>
      <c r="F529" s="214" t="s">
        <v>11</v>
      </c>
      <c r="G529" s="212" t="s">
        <v>5282</v>
      </c>
      <c r="H529" s="216" t="s">
        <v>5524</v>
      </c>
      <c r="I529" s="214" t="s">
        <v>14</v>
      </c>
      <c r="J529" s="214">
        <v>13539990422</v>
      </c>
      <c r="K529" s="214">
        <v>0</v>
      </c>
      <c r="L529" s="214" t="s">
        <v>11</v>
      </c>
      <c r="M529" s="216" t="s">
        <v>5377</v>
      </c>
      <c r="N529" s="212" t="s">
        <v>1697</v>
      </c>
      <c r="O529" s="212"/>
      <c r="P529" s="214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 t="str">
        <f t="shared" si="107"/>
        <v>金牌P01K12G1202</v>
      </c>
      <c r="T529" s="22" t="str">
        <f t="shared" si="108"/>
        <v/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1</v>
      </c>
      <c r="AC529" s="22" t="str">
        <f t="shared" si="115"/>
        <v>金牌P</v>
      </c>
      <c r="AD529" s="22" t="str">
        <f>VLOOKUP(D529,'2-班级信息'!A:AI,35,0)</f>
        <v>周日上午</v>
      </c>
      <c r="AE529" s="22" t="str">
        <f>VLOOKUP(D529,'2-班级信息'!A:AL,12,0)</f>
        <v>3小时</v>
      </c>
      <c r="AF529" s="22" t="str">
        <f t="shared" si="105"/>
        <v>小学班</v>
      </c>
      <c r="AG529" s="22" t="str">
        <f t="shared" si="116"/>
        <v>小学周末白天班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VLOOKUP(D530,'2-班级信息'!A:AI,35,0)</f>
        <v>#N/A</v>
      </c>
      <c r="AE530" s="22" t="e">
        <f>VLOOKUP(D530,'2-班级信息'!A:AL,12,0)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VLOOKUP(D531,'2-班级信息'!A:AI,35,0)</f>
        <v>#N/A</v>
      </c>
      <c r="AE531" s="22" t="e">
        <f>VLOOKUP(D531,'2-班级信息'!A:AL,12,0)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14"/>
      <c r="B532" s="214"/>
      <c r="C532" s="214"/>
      <c r="D532" s="214"/>
      <c r="E532" s="214"/>
      <c r="F532" s="214"/>
      <c r="G532" s="212"/>
      <c r="H532" s="216"/>
      <c r="I532" s="214"/>
      <c r="J532" s="214"/>
      <c r="K532" s="214"/>
      <c r="L532" s="214"/>
      <c r="M532" s="216"/>
      <c r="N532" s="212"/>
      <c r="O532" s="212"/>
      <c r="P532" s="214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VLOOKUP(D532,'2-班级信息'!A:AI,35,0)</f>
        <v>#N/A</v>
      </c>
      <c r="AE532" s="22" t="e">
        <f>VLOOKUP(D532,'2-班级信息'!A:AL,12,0)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VLOOKUP(D533,'2-班级信息'!A:AI,35,0)</f>
        <v>#N/A</v>
      </c>
      <c r="AE533" s="22" t="e">
        <f>VLOOKUP(D533,'2-班级信息'!A:AL,12,0)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VLOOKUP(D534,'2-班级信息'!A:AI,35,0)</f>
        <v>#N/A</v>
      </c>
      <c r="AE534" s="22" t="e">
        <f>VLOOKUP(D534,'2-班级信息'!A:AL,12,0)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VLOOKUP(D535,'2-班级信息'!A:AI,35,0)</f>
        <v>#N/A</v>
      </c>
      <c r="AE535" s="22" t="e">
        <f>VLOOKUP(D535,'2-班级信息'!A:AL,12,0)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VLOOKUP(D536,'2-班级信息'!A:AI,35,0)</f>
        <v>#N/A</v>
      </c>
      <c r="AE536" s="22" t="e">
        <f>VLOOKUP(D536,'2-班级信息'!A:AL,12,0)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VLOOKUP(D537,'2-班级信息'!A:AI,35,0)</f>
        <v>#N/A</v>
      </c>
      <c r="AE537" s="22" t="e">
        <f>VLOOKUP(D537,'2-班级信息'!A:AL,12,0)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VLOOKUP(D538,'2-班级信息'!A:AI,35,0)</f>
        <v>#N/A</v>
      </c>
      <c r="AE538" s="22" t="e">
        <f>VLOOKUP(D538,'2-班级信息'!A:AL,12,0)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VLOOKUP(D539,'2-班级信息'!A:AI,35,0)</f>
        <v>#N/A</v>
      </c>
      <c r="AE539" s="22" t="e">
        <f>VLOOKUP(D539,'2-班级信息'!A:AL,12,0)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VLOOKUP(D540,'2-班级信息'!A:AI,35,0)</f>
        <v>#N/A</v>
      </c>
      <c r="AE540" s="22" t="e">
        <f>VLOOKUP(D540,'2-班级信息'!A:AL,12,0)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VLOOKUP(D541,'2-班级信息'!A:AI,35,0)</f>
        <v>#N/A</v>
      </c>
      <c r="AE541" s="22" t="e">
        <f>VLOOKUP(D541,'2-班级信息'!A:AL,12,0)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VLOOKUP(D542,'2-班级信息'!A:AI,35,0)</f>
        <v>#N/A</v>
      </c>
      <c r="AE542" s="22" t="e">
        <f>VLOOKUP(D542,'2-班级信息'!A:AL,12,0)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VLOOKUP(D543,'2-班级信息'!A:AI,35,0)</f>
        <v>#N/A</v>
      </c>
      <c r="AE543" s="22" t="e">
        <f>VLOOKUP(D543,'2-班级信息'!A:AL,12,0)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VLOOKUP(D544,'2-班级信息'!A:AI,35,0)</f>
        <v>#N/A</v>
      </c>
      <c r="AE544" s="22" t="e">
        <f>VLOOKUP(D544,'2-班级信息'!A:AL,12,0)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VLOOKUP(D545,'2-班级信息'!A:AI,35,0)</f>
        <v>#N/A</v>
      </c>
      <c r="AE545" s="22" t="e">
        <f>VLOOKUP(D545,'2-班级信息'!A:AL,12,0)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VLOOKUP(D546,'2-班级信息'!A:AI,35,0)</f>
        <v>#N/A</v>
      </c>
      <c r="AE546" s="22" t="e">
        <f>VLOOKUP(D546,'2-班级信息'!A:AL,12,0)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VLOOKUP(D547,'2-班级信息'!A:AI,35,0)</f>
        <v>#N/A</v>
      </c>
      <c r="AE547" s="22" t="e">
        <f>VLOOKUP(D547,'2-班级信息'!A:AL,12,0)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VLOOKUP(D548,'2-班级信息'!A:AI,35,0)</f>
        <v>#N/A</v>
      </c>
      <c r="AE548" s="22" t="e">
        <f>VLOOKUP(D548,'2-班级信息'!A:AL,12,0)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VLOOKUP(D549,'2-班级信息'!A:AI,35,0)</f>
        <v>#N/A</v>
      </c>
      <c r="AE549" s="22" t="e">
        <f>VLOOKUP(D549,'2-班级信息'!A:AL,12,0)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VLOOKUP(D550,'2-班级信息'!A:AI,35,0)</f>
        <v>#N/A</v>
      </c>
      <c r="AE550" s="22" t="e">
        <f>VLOOKUP(D550,'2-班级信息'!A:AL,12,0)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VLOOKUP(D551,'2-班级信息'!A:AI,35,0)</f>
        <v>#N/A</v>
      </c>
      <c r="AE551" s="22" t="e">
        <f>VLOOKUP(D551,'2-班级信息'!A:AL,12,0)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VLOOKUP(D552,'2-班级信息'!A:AI,35,0)</f>
        <v>#N/A</v>
      </c>
      <c r="AE552" s="22" t="e">
        <f>VLOOKUP(D552,'2-班级信息'!A:AL,12,0)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VLOOKUP(D553,'2-班级信息'!A:AI,35,0)</f>
        <v>#N/A</v>
      </c>
      <c r="AE553" s="22" t="e">
        <f>VLOOKUP(D553,'2-班级信息'!A:AL,12,0)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VLOOKUP(D554,'2-班级信息'!A:AI,35,0)</f>
        <v>#N/A</v>
      </c>
      <c r="AE554" s="22" t="e">
        <f>VLOOKUP(D554,'2-班级信息'!A:AL,12,0)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VLOOKUP(D555,'2-班级信息'!A:AI,35,0)</f>
        <v>#N/A</v>
      </c>
      <c r="AE555" s="22" t="e">
        <f>VLOOKUP(D555,'2-班级信息'!A:AL,12,0)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VLOOKUP(D556,'2-班级信息'!A:AI,35,0)</f>
        <v>#N/A</v>
      </c>
      <c r="AE556" s="22" t="e">
        <f>VLOOKUP(D556,'2-班级信息'!A:AL,12,0)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VLOOKUP(D557,'2-班级信息'!A:AI,35,0)</f>
        <v>#N/A</v>
      </c>
      <c r="AE557" s="22" t="e">
        <f>VLOOKUP(D557,'2-班级信息'!A:AL,12,0)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VLOOKUP(D558,'2-班级信息'!A:AI,35,0)</f>
        <v>#N/A</v>
      </c>
      <c r="AE558" s="22" t="e">
        <f>VLOOKUP(D558,'2-班级信息'!A:AL,12,0)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VLOOKUP(D559,'2-班级信息'!A:AI,35,0)</f>
        <v>#N/A</v>
      </c>
      <c r="AE559" s="22" t="e">
        <f>VLOOKUP(D559,'2-班级信息'!A:AL,12,0)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VLOOKUP(D560,'2-班级信息'!A:AI,35,0)</f>
        <v>#N/A</v>
      </c>
      <c r="AE560" s="22" t="e">
        <f>VLOOKUP(D560,'2-班级信息'!A:AL,12,0)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VLOOKUP(D561,'2-班级信息'!A:AI,35,0)</f>
        <v>#N/A</v>
      </c>
      <c r="AE561" s="22" t="e">
        <f>VLOOKUP(D561,'2-班级信息'!A:AL,12,0)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VLOOKUP(D562,'2-班级信息'!A:AI,35,0)</f>
        <v>#N/A</v>
      </c>
      <c r="AE562" s="22" t="e">
        <f>VLOOKUP(D562,'2-班级信息'!A:AL,12,0)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VLOOKUP(D563,'2-班级信息'!A:AI,35,0)</f>
        <v>#N/A</v>
      </c>
      <c r="AE563" s="22" t="e">
        <f>VLOOKUP(D563,'2-班级信息'!A:AL,12,0)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VLOOKUP(D564,'2-班级信息'!A:AI,35,0)</f>
        <v>#N/A</v>
      </c>
      <c r="AE564" s="22" t="e">
        <f>VLOOKUP(D564,'2-班级信息'!A:AL,12,0)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VLOOKUP(D565,'2-班级信息'!A:AI,35,0)</f>
        <v>#N/A</v>
      </c>
      <c r="AE565" s="22" t="e">
        <f>VLOOKUP(D565,'2-班级信息'!A:AL,12,0)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VLOOKUP(D566,'2-班级信息'!A:AI,35,0)</f>
        <v>#N/A</v>
      </c>
      <c r="AE566" s="22" t="e">
        <f>VLOOKUP(D566,'2-班级信息'!A:AL,12,0)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VLOOKUP(D567,'2-班级信息'!A:AI,35,0)</f>
        <v>#N/A</v>
      </c>
      <c r="AE567" s="22" t="e">
        <f>VLOOKUP(D567,'2-班级信息'!A:AL,12,0)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VLOOKUP(D568,'2-班级信息'!A:AI,35,0)</f>
        <v>#N/A</v>
      </c>
      <c r="AE568" s="22" t="e">
        <f>VLOOKUP(D568,'2-班级信息'!A:AL,12,0)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VLOOKUP(D569,'2-班级信息'!A:AI,35,0)</f>
        <v>#N/A</v>
      </c>
      <c r="AE569" s="22" t="e">
        <f>VLOOKUP(D569,'2-班级信息'!A:AL,12,0)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VLOOKUP(D570,'2-班级信息'!A:AI,35,0)</f>
        <v>#N/A</v>
      </c>
      <c r="AE570" s="22" t="e">
        <f>VLOOKUP(D570,'2-班级信息'!A:AL,12,0)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VLOOKUP(D571,'2-班级信息'!A:AI,35,0)</f>
        <v>#N/A</v>
      </c>
      <c r="AE571" s="22" t="e">
        <f>VLOOKUP(D571,'2-班级信息'!A:AL,12,0)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VLOOKUP(D572,'2-班级信息'!A:AI,35,0)</f>
        <v>#N/A</v>
      </c>
      <c r="AE572" s="22" t="e">
        <f>VLOOKUP(D572,'2-班级信息'!A:AL,12,0)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VLOOKUP(D573,'2-班级信息'!A:AI,35,0)</f>
        <v>#N/A</v>
      </c>
      <c r="AE573" s="22" t="e">
        <f>VLOOKUP(D573,'2-班级信息'!A:AL,12,0)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VLOOKUP(D574,'2-班级信息'!A:AI,35,0)</f>
        <v>#N/A</v>
      </c>
      <c r="AE574" s="22" t="e">
        <f>VLOOKUP(D574,'2-班级信息'!A:AL,12,0)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VLOOKUP(D575,'2-班级信息'!A:AI,35,0)</f>
        <v>#N/A</v>
      </c>
      <c r="AE575" s="22" t="e">
        <f>VLOOKUP(D575,'2-班级信息'!A:AL,12,0)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VLOOKUP(D576,'2-班级信息'!A:AI,35,0)</f>
        <v>#N/A</v>
      </c>
      <c r="AE576" s="22" t="e">
        <f>VLOOKUP(D576,'2-班级信息'!A:AL,12,0)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VLOOKUP(D577,'2-班级信息'!A:AI,35,0)</f>
        <v>#N/A</v>
      </c>
      <c r="AE577" s="22" t="e">
        <f>VLOOKUP(D577,'2-班级信息'!A:AL,12,0)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VLOOKUP(D578,'2-班级信息'!A:AI,35,0)</f>
        <v>#N/A</v>
      </c>
      <c r="AE578" s="22" t="e">
        <f>VLOOKUP(D578,'2-班级信息'!A:AL,12,0)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VLOOKUP(D579,'2-班级信息'!A:AI,35,0)</f>
        <v>#N/A</v>
      </c>
      <c r="AE579" s="22" t="e">
        <f>VLOOKUP(D579,'2-班级信息'!A:AL,12,0)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VLOOKUP(D580,'2-班级信息'!A:AI,35,0)</f>
        <v>#N/A</v>
      </c>
      <c r="AE580" s="22" t="e">
        <f>VLOOKUP(D580,'2-班级信息'!A:AL,12,0)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VLOOKUP(D581,'2-班级信息'!A:AI,35,0)</f>
        <v>#N/A</v>
      </c>
      <c r="AE581" s="22" t="e">
        <f>VLOOKUP(D581,'2-班级信息'!A:AL,12,0)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VLOOKUP(D582,'2-班级信息'!A:AI,35,0)</f>
        <v>#N/A</v>
      </c>
      <c r="AE582" s="22" t="e">
        <f>VLOOKUP(D582,'2-班级信息'!A:AL,12,0)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VLOOKUP(D583,'2-班级信息'!A:AI,35,0)</f>
        <v>#N/A</v>
      </c>
      <c r="AE583" s="22" t="e">
        <f>VLOOKUP(D583,'2-班级信息'!A:AL,12,0)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VLOOKUP(D584,'2-班级信息'!A:AI,35,0)</f>
        <v>#N/A</v>
      </c>
      <c r="AE584" s="22" t="e">
        <f>VLOOKUP(D584,'2-班级信息'!A:AL,12,0)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VLOOKUP(D585,'2-班级信息'!A:AI,35,0)</f>
        <v>#N/A</v>
      </c>
      <c r="AE585" s="22" t="e">
        <f>VLOOKUP(D585,'2-班级信息'!A:AL,12,0)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VLOOKUP(D586,'2-班级信息'!A:AI,35,0)</f>
        <v>#N/A</v>
      </c>
      <c r="AE586" s="22" t="e">
        <f>VLOOKUP(D586,'2-班级信息'!A:AL,12,0)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VLOOKUP(D587,'2-班级信息'!A:AI,35,0)</f>
        <v>#N/A</v>
      </c>
      <c r="AE587" s="22" t="e">
        <f>VLOOKUP(D587,'2-班级信息'!A:AL,12,0)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VLOOKUP(D588,'2-班级信息'!A:AI,35,0)</f>
        <v>#N/A</v>
      </c>
      <c r="AE588" s="22" t="e">
        <f>VLOOKUP(D588,'2-班级信息'!A:AL,12,0)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VLOOKUP(D589,'2-班级信息'!A:AI,35,0)</f>
        <v>#N/A</v>
      </c>
      <c r="AE589" s="22" t="e">
        <f>VLOOKUP(D589,'2-班级信息'!A:AL,12,0)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VLOOKUP(D590,'2-班级信息'!A:AI,35,0)</f>
        <v>#N/A</v>
      </c>
      <c r="AE590" s="22" t="e">
        <f>VLOOKUP(D590,'2-班级信息'!A:AL,12,0)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VLOOKUP(D591,'2-班级信息'!A:AI,35,0)</f>
        <v>#N/A</v>
      </c>
      <c r="AE591" s="22" t="e">
        <f>VLOOKUP(D591,'2-班级信息'!A:AL,12,0)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VLOOKUP(D592,'2-班级信息'!A:AI,35,0)</f>
        <v>#N/A</v>
      </c>
      <c r="AE592" s="22" t="e">
        <f>VLOOKUP(D592,'2-班级信息'!A:AL,12,0)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VLOOKUP(D593,'2-班级信息'!A:AI,35,0)</f>
        <v>#N/A</v>
      </c>
      <c r="AE593" s="22" t="e">
        <f>VLOOKUP(D593,'2-班级信息'!A:AL,12,0)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VLOOKUP(D594,'2-班级信息'!A:AI,35,0)</f>
        <v>#N/A</v>
      </c>
      <c r="AE594" s="22" t="e">
        <f>VLOOKUP(D594,'2-班级信息'!A:AL,12,0)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VLOOKUP(D595,'2-班级信息'!A:AI,35,0)</f>
        <v>#N/A</v>
      </c>
      <c r="AE595" s="22" t="e">
        <f>VLOOKUP(D595,'2-班级信息'!A:AL,12,0)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VLOOKUP(D596,'2-班级信息'!A:AI,35,0)</f>
        <v>#N/A</v>
      </c>
      <c r="AE596" s="22" t="e">
        <f>VLOOKUP(D596,'2-班级信息'!A:AL,12,0)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VLOOKUP(D597,'2-班级信息'!A:AI,35,0)</f>
        <v>#N/A</v>
      </c>
      <c r="AE597" s="22" t="e">
        <f>VLOOKUP(D597,'2-班级信息'!A:AL,12,0)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VLOOKUP(D598,'2-班级信息'!A:AI,35,0)</f>
        <v>#N/A</v>
      </c>
      <c r="AE598" s="22" t="e">
        <f>VLOOKUP(D598,'2-班级信息'!A:AL,12,0)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VLOOKUP(D599,'2-班级信息'!A:AI,35,0)</f>
        <v>#N/A</v>
      </c>
      <c r="AE599" s="22" t="e">
        <f>VLOOKUP(D599,'2-班级信息'!A:AL,12,0)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VLOOKUP(D600,'2-班级信息'!A:AI,35,0)</f>
        <v>#N/A</v>
      </c>
      <c r="AE600" s="22" t="e">
        <f>VLOOKUP(D600,'2-班级信息'!A:AL,12,0)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VLOOKUP(D601,'2-班级信息'!A:AI,35,0)</f>
        <v>#N/A</v>
      </c>
      <c r="AE601" s="22" t="e">
        <f>VLOOKUP(D601,'2-班级信息'!A:AL,12,0)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VLOOKUP(D602,'2-班级信息'!A:AI,35,0)</f>
        <v>#N/A</v>
      </c>
      <c r="AE602" s="22" t="e">
        <f>VLOOKUP(D602,'2-班级信息'!A:AL,12,0)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VLOOKUP(D603,'2-班级信息'!A:AI,35,0)</f>
        <v>#N/A</v>
      </c>
      <c r="AE603" s="22" t="e">
        <f>VLOOKUP(D603,'2-班级信息'!A:AL,12,0)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VLOOKUP(D604,'2-班级信息'!A:AI,35,0)</f>
        <v>#N/A</v>
      </c>
      <c r="AE604" s="22" t="e">
        <f>VLOOKUP(D604,'2-班级信息'!A:AL,12,0)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VLOOKUP(D605,'2-班级信息'!A:AI,35,0)</f>
        <v>#N/A</v>
      </c>
      <c r="AE605" s="22" t="e">
        <f>VLOOKUP(D605,'2-班级信息'!A:AL,12,0)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VLOOKUP(D606,'2-班级信息'!A:AI,35,0)</f>
        <v>#N/A</v>
      </c>
      <c r="AE606" s="22" t="e">
        <f>VLOOKUP(D606,'2-班级信息'!A:AL,12,0)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VLOOKUP(D607,'2-班级信息'!A:AI,35,0)</f>
        <v>#N/A</v>
      </c>
      <c r="AE607" s="22" t="e">
        <f>VLOOKUP(D607,'2-班级信息'!A:AL,12,0)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VLOOKUP(D608,'2-班级信息'!A:AI,35,0)</f>
        <v>#N/A</v>
      </c>
      <c r="AE608" s="22" t="e">
        <f>VLOOKUP(D608,'2-班级信息'!A:AL,12,0)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VLOOKUP(D609,'2-班级信息'!A:AI,35,0)</f>
        <v>#N/A</v>
      </c>
      <c r="AE609" s="22" t="e">
        <f>VLOOKUP(D609,'2-班级信息'!A:AL,12,0)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VLOOKUP(D610,'2-班级信息'!A:AI,35,0)</f>
        <v>#N/A</v>
      </c>
      <c r="AE610" s="22" t="e">
        <f>VLOOKUP(D610,'2-班级信息'!A:AL,12,0)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VLOOKUP(D611,'2-班级信息'!A:AI,35,0)</f>
        <v>#N/A</v>
      </c>
      <c r="AE611" s="22" t="e">
        <f>VLOOKUP(D611,'2-班级信息'!A:AL,12,0)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VLOOKUP(D612,'2-班级信息'!A:AI,35,0)</f>
        <v>#N/A</v>
      </c>
      <c r="AE612" s="22" t="e">
        <f>VLOOKUP(D612,'2-班级信息'!A:AL,12,0)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VLOOKUP(D613,'2-班级信息'!A:AI,35,0)</f>
        <v>#N/A</v>
      </c>
      <c r="AE613" s="22" t="e">
        <f>VLOOKUP(D613,'2-班级信息'!A:AL,12,0)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VLOOKUP(D614,'2-班级信息'!A:AI,35,0)</f>
        <v>#N/A</v>
      </c>
      <c r="AE614" s="22" t="e">
        <f>VLOOKUP(D614,'2-班级信息'!A:AL,12,0)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VLOOKUP(D615,'2-班级信息'!A:AI,35,0)</f>
        <v>#N/A</v>
      </c>
      <c r="AE615" s="22" t="e">
        <f>VLOOKUP(D615,'2-班级信息'!A:AL,12,0)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VLOOKUP(D616,'2-班级信息'!A:AI,35,0)</f>
        <v>#N/A</v>
      </c>
      <c r="AE616" s="22" t="e">
        <f>VLOOKUP(D616,'2-班级信息'!A:AL,12,0)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VLOOKUP(D617,'2-班级信息'!A:AI,35,0)</f>
        <v>#N/A</v>
      </c>
      <c r="AE617" s="22" t="e">
        <f>VLOOKUP(D617,'2-班级信息'!A:AL,12,0)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VLOOKUP(D618,'2-班级信息'!A:AI,35,0)</f>
        <v>#N/A</v>
      </c>
      <c r="AE618" s="22" t="e">
        <f>VLOOKUP(D618,'2-班级信息'!A:AL,12,0)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VLOOKUP(D619,'2-班级信息'!A:AI,35,0)</f>
        <v>#N/A</v>
      </c>
      <c r="AE619" s="22" t="e">
        <f>VLOOKUP(D619,'2-班级信息'!A:AL,12,0)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VLOOKUP(D620,'2-班级信息'!A:AI,35,0)</f>
        <v>#N/A</v>
      </c>
      <c r="AE620" s="22" t="e">
        <f>VLOOKUP(D620,'2-班级信息'!A:AL,12,0)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VLOOKUP(D621,'2-班级信息'!A:AI,35,0)</f>
        <v>#N/A</v>
      </c>
      <c r="AE621" s="22" t="e">
        <f>VLOOKUP(D621,'2-班级信息'!A:AL,12,0)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VLOOKUP(D622,'2-班级信息'!A:AI,35,0)</f>
        <v>#N/A</v>
      </c>
      <c r="AE622" s="22" t="e">
        <f>VLOOKUP(D622,'2-班级信息'!A:AL,12,0)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VLOOKUP(D623,'2-班级信息'!A:AI,35,0)</f>
        <v>#N/A</v>
      </c>
      <c r="AE623" s="22" t="e">
        <f>VLOOKUP(D623,'2-班级信息'!A:AL,12,0)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VLOOKUP(D624,'2-班级信息'!A:AI,35,0)</f>
        <v>#N/A</v>
      </c>
      <c r="AE624" s="22" t="e">
        <f>VLOOKUP(D624,'2-班级信息'!A:AL,12,0)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VLOOKUP(D625,'2-班级信息'!A:AI,35,0)</f>
        <v>#N/A</v>
      </c>
      <c r="AE625" s="22" t="e">
        <f>VLOOKUP(D625,'2-班级信息'!A:AL,12,0)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VLOOKUP(D626,'2-班级信息'!A:AI,35,0)</f>
        <v>#N/A</v>
      </c>
      <c r="AE626" s="22" t="e">
        <f>VLOOKUP(D626,'2-班级信息'!A:AL,12,0)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VLOOKUP(D627,'2-班级信息'!A:AI,35,0)</f>
        <v>#N/A</v>
      </c>
      <c r="AE627" s="22" t="e">
        <f>VLOOKUP(D627,'2-班级信息'!A:AL,12,0)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VLOOKUP(D628,'2-班级信息'!A:AI,35,0)</f>
        <v>#N/A</v>
      </c>
      <c r="AE628" s="22" t="e">
        <f>VLOOKUP(D628,'2-班级信息'!A:AL,12,0)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VLOOKUP(D629,'2-班级信息'!A:AI,35,0)</f>
        <v>#N/A</v>
      </c>
      <c r="AE629" s="22" t="e">
        <f>VLOOKUP(D629,'2-班级信息'!A:AL,12,0)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VLOOKUP(D630,'2-班级信息'!A:AI,35,0)</f>
        <v>#N/A</v>
      </c>
      <c r="AE630" s="22" t="e">
        <f>VLOOKUP(D630,'2-班级信息'!A:AL,12,0)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VLOOKUP(D631,'2-班级信息'!A:AI,35,0)</f>
        <v>#N/A</v>
      </c>
      <c r="AE631" s="22" t="e">
        <f>VLOOKUP(D631,'2-班级信息'!A:AL,12,0)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VLOOKUP(D632,'2-班级信息'!A:AI,35,0)</f>
        <v>#N/A</v>
      </c>
      <c r="AE632" s="22" t="e">
        <f>VLOOKUP(D632,'2-班级信息'!A:AL,12,0)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VLOOKUP(D633,'2-班级信息'!A:AI,35,0)</f>
        <v>#N/A</v>
      </c>
      <c r="AE633" s="22" t="e">
        <f>VLOOKUP(D633,'2-班级信息'!A:AL,12,0)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VLOOKUP(D634,'2-班级信息'!A:AI,35,0)</f>
        <v>#N/A</v>
      </c>
      <c r="AE634" s="22" t="e">
        <f>VLOOKUP(D634,'2-班级信息'!A:AL,12,0)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VLOOKUP(D635,'2-班级信息'!A:AI,35,0)</f>
        <v>#N/A</v>
      </c>
      <c r="AE635" s="22" t="e">
        <f>VLOOKUP(D635,'2-班级信息'!A:AL,12,0)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VLOOKUP(D636,'2-班级信息'!A:AI,35,0)</f>
        <v>#N/A</v>
      </c>
      <c r="AE636" s="22" t="e">
        <f>VLOOKUP(D636,'2-班级信息'!A:AL,12,0)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VLOOKUP(D637,'2-班级信息'!A:AI,35,0)</f>
        <v>#N/A</v>
      </c>
      <c r="AE637" s="22" t="e">
        <f>VLOOKUP(D637,'2-班级信息'!A:AL,12,0)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VLOOKUP(D638,'2-班级信息'!A:AI,35,0)</f>
        <v>#N/A</v>
      </c>
      <c r="AE638" s="22" t="e">
        <f>VLOOKUP(D638,'2-班级信息'!A:AL,12,0)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VLOOKUP(D639,'2-班级信息'!A:AI,35,0)</f>
        <v>#N/A</v>
      </c>
      <c r="AE639" s="22" t="e">
        <f>VLOOKUP(D639,'2-班级信息'!A:AL,12,0)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VLOOKUP(D640,'2-班级信息'!A:AI,35,0)</f>
        <v>#N/A</v>
      </c>
      <c r="AE640" s="22" t="e">
        <f>VLOOKUP(D640,'2-班级信息'!A:AL,12,0)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VLOOKUP(D641,'2-班级信息'!A:AI,35,0)</f>
        <v>#N/A</v>
      </c>
      <c r="AE641" s="22" t="e">
        <f>VLOOKUP(D641,'2-班级信息'!A:AL,12,0)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VLOOKUP(D642,'2-班级信息'!A:AI,35,0)</f>
        <v>#N/A</v>
      </c>
      <c r="AE642" s="22" t="e">
        <f>VLOOKUP(D642,'2-班级信息'!A:AL,12,0)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VLOOKUP(D643,'2-班级信息'!A:AI,35,0)</f>
        <v>#N/A</v>
      </c>
      <c r="AE643" s="22" t="e">
        <f>VLOOKUP(D643,'2-班级信息'!A:AL,12,0)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VLOOKUP(D644,'2-班级信息'!A:AI,35,0)</f>
        <v>#N/A</v>
      </c>
      <c r="AE644" s="22" t="e">
        <f>VLOOKUP(D644,'2-班级信息'!A:AL,12,0)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VLOOKUP(D645,'2-班级信息'!A:AI,35,0)</f>
        <v>#N/A</v>
      </c>
      <c r="AE645" s="22" t="e">
        <f>VLOOKUP(D645,'2-班级信息'!A:AL,12,0)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VLOOKUP(D646,'2-班级信息'!A:AI,35,0)</f>
        <v>#N/A</v>
      </c>
      <c r="AE646" s="22" t="e">
        <f>VLOOKUP(D646,'2-班级信息'!A:AL,12,0)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VLOOKUP(D647,'2-班级信息'!A:AI,35,0)</f>
        <v>#N/A</v>
      </c>
      <c r="AE647" s="22" t="e">
        <f>VLOOKUP(D647,'2-班级信息'!A:AL,12,0)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VLOOKUP(D648,'2-班级信息'!A:AI,35,0)</f>
        <v>#N/A</v>
      </c>
      <c r="AE648" s="22" t="e">
        <f>VLOOKUP(D648,'2-班级信息'!A:AL,12,0)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VLOOKUP(D649,'2-班级信息'!A:AI,35,0)</f>
        <v>#N/A</v>
      </c>
      <c r="AE649" s="22" t="e">
        <f>VLOOKUP(D649,'2-班级信息'!A:AL,12,0)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VLOOKUP(D650,'2-班级信息'!A:AI,35,0)</f>
        <v>#N/A</v>
      </c>
      <c r="AE650" s="22" t="e">
        <f>VLOOKUP(D650,'2-班级信息'!A:AL,12,0)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VLOOKUP(D651,'2-班级信息'!A:AI,35,0)</f>
        <v>#N/A</v>
      </c>
      <c r="AE651" s="22" t="e">
        <f>VLOOKUP(D651,'2-班级信息'!A:AL,12,0)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VLOOKUP(D652,'2-班级信息'!A:AI,35,0)</f>
        <v>#N/A</v>
      </c>
      <c r="AE652" s="22" t="e">
        <f>VLOOKUP(D652,'2-班级信息'!A:AL,12,0)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VLOOKUP(D653,'2-班级信息'!A:AI,35,0)</f>
        <v>#N/A</v>
      </c>
      <c r="AE653" s="22" t="e">
        <f>VLOOKUP(D653,'2-班级信息'!A:AL,12,0)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VLOOKUP(D654,'2-班级信息'!A:AI,35,0)</f>
        <v>#N/A</v>
      </c>
      <c r="AE654" s="22" t="e">
        <f>VLOOKUP(D654,'2-班级信息'!A:AL,12,0)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VLOOKUP(D655,'2-班级信息'!A:AI,35,0)</f>
        <v>#N/A</v>
      </c>
      <c r="AE655" s="22" t="e">
        <f>VLOOKUP(D655,'2-班级信息'!A:AL,12,0)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VLOOKUP(D656,'2-班级信息'!A:AI,35,0)</f>
        <v>#N/A</v>
      </c>
      <c r="AE656" s="22" t="e">
        <f>VLOOKUP(D656,'2-班级信息'!A:AL,12,0)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VLOOKUP(D657,'2-班级信息'!A:AI,35,0)</f>
        <v>#N/A</v>
      </c>
      <c r="AE657" s="22" t="e">
        <f>VLOOKUP(D657,'2-班级信息'!A:AL,12,0)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VLOOKUP(D658,'2-班级信息'!A:AI,35,0)</f>
        <v>#N/A</v>
      </c>
      <c r="AE658" s="22" t="e">
        <f>VLOOKUP(D658,'2-班级信息'!A:AL,12,0)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VLOOKUP(D659,'2-班级信息'!A:AI,35,0)</f>
        <v>#N/A</v>
      </c>
      <c r="AE659" s="22" t="e">
        <f>VLOOKUP(D659,'2-班级信息'!A:AL,12,0)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VLOOKUP(D660,'2-班级信息'!A:AI,35,0)</f>
        <v>#N/A</v>
      </c>
      <c r="AE660" s="22" t="e">
        <f>VLOOKUP(D660,'2-班级信息'!A:AL,12,0)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VLOOKUP(D661,'2-班级信息'!A:AI,35,0)</f>
        <v>#N/A</v>
      </c>
      <c r="AE661" s="22" t="e">
        <f>VLOOKUP(D661,'2-班级信息'!A:AL,12,0)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VLOOKUP(D662,'2-班级信息'!A:AI,35,0)</f>
        <v>#N/A</v>
      </c>
      <c r="AE662" s="22" t="e">
        <f>VLOOKUP(D662,'2-班级信息'!A:AL,12,0)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VLOOKUP(D663,'2-班级信息'!A:AI,35,0)</f>
        <v>#N/A</v>
      </c>
      <c r="AE663" s="22" t="e">
        <f>VLOOKUP(D663,'2-班级信息'!A:AL,12,0)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VLOOKUP(D664,'2-班级信息'!A:AI,35,0)</f>
        <v>#N/A</v>
      </c>
      <c r="AE664" s="22" t="e">
        <f>VLOOKUP(D664,'2-班级信息'!A:AL,12,0)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VLOOKUP(D665,'2-班级信息'!A:AI,35,0)</f>
        <v>#N/A</v>
      </c>
      <c r="AE665" s="22" t="e">
        <f>VLOOKUP(D665,'2-班级信息'!A:AL,12,0)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VLOOKUP(D666,'2-班级信息'!A:AI,35,0)</f>
        <v>#N/A</v>
      </c>
      <c r="AE666" s="22" t="e">
        <f>VLOOKUP(D666,'2-班级信息'!A:AL,12,0)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VLOOKUP(D667,'2-班级信息'!A:AI,35,0)</f>
        <v>#N/A</v>
      </c>
      <c r="AE667" s="22" t="e">
        <f>VLOOKUP(D667,'2-班级信息'!A:AL,12,0)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VLOOKUP(D668,'2-班级信息'!A:AI,35,0)</f>
        <v>#N/A</v>
      </c>
      <c r="AE668" s="22" t="e">
        <f>VLOOKUP(D668,'2-班级信息'!A:AL,12,0)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VLOOKUP(D669,'2-班级信息'!A:AI,35,0)</f>
        <v>#N/A</v>
      </c>
      <c r="AE669" s="22" t="e">
        <f>VLOOKUP(D669,'2-班级信息'!A:AL,12,0)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VLOOKUP(D670,'2-班级信息'!A:AI,35,0)</f>
        <v>#N/A</v>
      </c>
      <c r="AE670" s="22" t="e">
        <f>VLOOKUP(D670,'2-班级信息'!A:AL,12,0)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VLOOKUP(D671,'2-班级信息'!A:AI,35,0)</f>
        <v>#N/A</v>
      </c>
      <c r="AE671" s="22" t="e">
        <f>VLOOKUP(D671,'2-班级信息'!A:AL,12,0)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VLOOKUP(D672,'2-班级信息'!A:AI,35,0)</f>
        <v>#N/A</v>
      </c>
      <c r="AE672" s="22" t="e">
        <f>VLOOKUP(D672,'2-班级信息'!A:AL,12,0)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VLOOKUP(D673,'2-班级信息'!A:AI,35,0)</f>
        <v>#N/A</v>
      </c>
      <c r="AE673" s="22" t="e">
        <f>VLOOKUP(D673,'2-班级信息'!A:AL,12,0)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VLOOKUP(D674,'2-班级信息'!A:AI,35,0)</f>
        <v>#N/A</v>
      </c>
      <c r="AE674" s="22" t="e">
        <f>VLOOKUP(D674,'2-班级信息'!A:AL,12,0)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VLOOKUP(D675,'2-班级信息'!A:AI,35,0)</f>
        <v>#N/A</v>
      </c>
      <c r="AE675" s="22" t="e">
        <f>VLOOKUP(D675,'2-班级信息'!A:AL,12,0)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VLOOKUP(D676,'2-班级信息'!A:AI,35,0)</f>
        <v>#N/A</v>
      </c>
      <c r="AE676" s="22" t="e">
        <f>VLOOKUP(D676,'2-班级信息'!A:AL,12,0)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VLOOKUP(D677,'2-班级信息'!A:AI,35,0)</f>
        <v>#N/A</v>
      </c>
      <c r="AE677" s="22" t="e">
        <f>VLOOKUP(D677,'2-班级信息'!A:AL,12,0)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VLOOKUP(D678,'2-班级信息'!A:AI,35,0)</f>
        <v>#N/A</v>
      </c>
      <c r="AE678" s="22" t="e">
        <f>VLOOKUP(D678,'2-班级信息'!A:AL,12,0)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VLOOKUP(D679,'2-班级信息'!A:AI,35,0)</f>
        <v>#N/A</v>
      </c>
      <c r="AE679" s="22" t="e">
        <f>VLOOKUP(D679,'2-班级信息'!A:AL,12,0)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VLOOKUP(D680,'2-班级信息'!A:AI,35,0)</f>
        <v>#N/A</v>
      </c>
      <c r="AE680" s="22" t="e">
        <f>VLOOKUP(D680,'2-班级信息'!A:AL,12,0)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VLOOKUP(D681,'2-班级信息'!A:AI,35,0)</f>
        <v>#N/A</v>
      </c>
      <c r="AE681" s="22" t="e">
        <f>VLOOKUP(D681,'2-班级信息'!A:AL,12,0)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VLOOKUP(D682,'2-班级信息'!A:AI,35,0)</f>
        <v>#N/A</v>
      </c>
      <c r="AE682" s="22" t="e">
        <f>VLOOKUP(D682,'2-班级信息'!A:AL,12,0)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VLOOKUP(D683,'2-班级信息'!A:AI,35,0)</f>
        <v>#N/A</v>
      </c>
      <c r="AE683" s="22" t="e">
        <f>VLOOKUP(D683,'2-班级信息'!A:AL,12,0)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VLOOKUP(D684,'2-班级信息'!A:AI,35,0)</f>
        <v>#N/A</v>
      </c>
      <c r="AE684" s="22" t="e">
        <f>VLOOKUP(D684,'2-班级信息'!A:AL,12,0)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VLOOKUP(D685,'2-班级信息'!A:AI,35,0)</f>
        <v>#N/A</v>
      </c>
      <c r="AE685" s="22" t="e">
        <f>VLOOKUP(D685,'2-班级信息'!A:AL,12,0)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VLOOKUP(D686,'2-班级信息'!A:AI,35,0)</f>
        <v>#N/A</v>
      </c>
      <c r="AE686" s="22" t="e">
        <f>VLOOKUP(D686,'2-班级信息'!A:AL,12,0)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VLOOKUP(D687,'2-班级信息'!A:AI,35,0)</f>
        <v>#N/A</v>
      </c>
      <c r="AE687" s="22" t="e">
        <f>VLOOKUP(D687,'2-班级信息'!A:AL,12,0)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VLOOKUP(D688,'2-班级信息'!A:AI,35,0)</f>
        <v>#N/A</v>
      </c>
      <c r="AE688" s="22" t="e">
        <f>VLOOKUP(D688,'2-班级信息'!A:AL,12,0)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VLOOKUP(D689,'2-班级信息'!A:AI,35,0)</f>
        <v>#N/A</v>
      </c>
      <c r="AE689" s="22" t="e">
        <f>VLOOKUP(D689,'2-班级信息'!A:AL,12,0)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VLOOKUP(D690,'2-班级信息'!A:AI,35,0)</f>
        <v>#N/A</v>
      </c>
      <c r="AE690" s="22" t="e">
        <f>VLOOKUP(D690,'2-班级信息'!A:AL,12,0)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VLOOKUP(D691,'2-班级信息'!A:AI,35,0)</f>
        <v>#N/A</v>
      </c>
      <c r="AE691" s="22" t="e">
        <f>VLOOKUP(D691,'2-班级信息'!A:AL,12,0)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VLOOKUP(D692,'2-班级信息'!A:AI,35,0)</f>
        <v>#N/A</v>
      </c>
      <c r="AE692" s="22" t="e">
        <f>VLOOKUP(D692,'2-班级信息'!A:AL,12,0)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VLOOKUP(D693,'2-班级信息'!A:AI,35,0)</f>
        <v>#N/A</v>
      </c>
      <c r="AE693" s="22" t="e">
        <f>VLOOKUP(D693,'2-班级信息'!A:AL,12,0)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VLOOKUP(D694,'2-班级信息'!A:AI,35,0)</f>
        <v>#N/A</v>
      </c>
      <c r="AE694" s="22" t="e">
        <f>VLOOKUP(D694,'2-班级信息'!A:AL,12,0)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VLOOKUP(D695,'2-班级信息'!A:AI,35,0)</f>
        <v>#N/A</v>
      </c>
      <c r="AE695" s="22" t="e">
        <f>VLOOKUP(D695,'2-班级信息'!A:AL,12,0)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VLOOKUP(D696,'2-班级信息'!A:AI,35,0)</f>
        <v>#N/A</v>
      </c>
      <c r="AE696" s="22" t="e">
        <f>VLOOKUP(D696,'2-班级信息'!A:AL,12,0)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VLOOKUP(D697,'2-班级信息'!A:AI,35,0)</f>
        <v>#N/A</v>
      </c>
      <c r="AE697" s="22" t="e">
        <f>VLOOKUP(D697,'2-班级信息'!A:AL,12,0)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VLOOKUP(D698,'2-班级信息'!A:AI,35,0)</f>
        <v>#N/A</v>
      </c>
      <c r="AE698" s="22" t="e">
        <f>VLOOKUP(D698,'2-班级信息'!A:AL,12,0)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VLOOKUP(D699,'2-班级信息'!A:AI,35,0)</f>
        <v>#N/A</v>
      </c>
      <c r="AE699" s="22" t="e">
        <f>VLOOKUP(D699,'2-班级信息'!A:AL,12,0)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VLOOKUP(D700,'2-班级信息'!A:AI,35,0)</f>
        <v>#N/A</v>
      </c>
      <c r="AE700" s="22" t="e">
        <f>VLOOKUP(D700,'2-班级信息'!A:AL,12,0)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VLOOKUP(D701,'2-班级信息'!A:AI,35,0)</f>
        <v>#N/A</v>
      </c>
      <c r="AE701" s="22" t="e">
        <f>VLOOKUP(D701,'2-班级信息'!A:AL,12,0)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VLOOKUP(D702,'2-班级信息'!A:AI,35,0)</f>
        <v>#N/A</v>
      </c>
      <c r="AE702" s="22" t="e">
        <f>VLOOKUP(D702,'2-班级信息'!A:AL,12,0)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VLOOKUP(D703,'2-班级信息'!A:AI,35,0)</f>
        <v>#N/A</v>
      </c>
      <c r="AE703" s="22" t="e">
        <f>VLOOKUP(D703,'2-班级信息'!A:AL,12,0)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VLOOKUP(D704,'2-班级信息'!A:AI,35,0)</f>
        <v>#N/A</v>
      </c>
      <c r="AE704" s="22" t="e">
        <f>VLOOKUP(D704,'2-班级信息'!A:AL,12,0)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VLOOKUP(D705,'2-班级信息'!A:AI,35,0)</f>
        <v>#N/A</v>
      </c>
      <c r="AE705" s="22" t="e">
        <f>VLOOKUP(D705,'2-班级信息'!A:AL,12,0)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VLOOKUP(D706,'2-班级信息'!A:AI,35,0)</f>
        <v>#N/A</v>
      </c>
      <c r="AE706" s="22" t="e">
        <f>VLOOKUP(D706,'2-班级信息'!A:AL,12,0)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VLOOKUP(D707,'2-班级信息'!A:AI,35,0)</f>
        <v>#N/A</v>
      </c>
      <c r="AE707" s="22" t="e">
        <f>VLOOKUP(D707,'2-班级信息'!A:AL,12,0)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VLOOKUP(D708,'2-班级信息'!A:AI,35,0)</f>
        <v>#N/A</v>
      </c>
      <c r="AE708" s="22" t="e">
        <f>VLOOKUP(D708,'2-班级信息'!A:AL,12,0)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VLOOKUP(D709,'2-班级信息'!A:AI,35,0)</f>
        <v>#N/A</v>
      </c>
      <c r="AE709" s="22" t="e">
        <f>VLOOKUP(D709,'2-班级信息'!A:AL,12,0)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VLOOKUP(D710,'2-班级信息'!A:AI,35,0)</f>
        <v>#N/A</v>
      </c>
      <c r="AE710" s="22" t="e">
        <f>VLOOKUP(D710,'2-班级信息'!A:AL,12,0)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VLOOKUP(D711,'2-班级信息'!A:AI,35,0)</f>
        <v>#N/A</v>
      </c>
      <c r="AE711" s="22" t="e">
        <f>VLOOKUP(D711,'2-班级信息'!A:AL,12,0)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VLOOKUP(D712,'2-班级信息'!A:AI,35,0)</f>
        <v>#N/A</v>
      </c>
      <c r="AE712" s="22" t="e">
        <f>VLOOKUP(D712,'2-班级信息'!A:AL,12,0)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VLOOKUP(D713,'2-班级信息'!A:AI,35,0)</f>
        <v>#N/A</v>
      </c>
      <c r="AE713" s="22" t="e">
        <f>VLOOKUP(D713,'2-班级信息'!A:AL,12,0)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VLOOKUP(D714,'2-班级信息'!A:AI,35,0)</f>
        <v>#N/A</v>
      </c>
      <c r="AE714" s="22" t="e">
        <f>VLOOKUP(D714,'2-班级信息'!A:AL,12,0)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VLOOKUP(D715,'2-班级信息'!A:AI,35,0)</f>
        <v>#N/A</v>
      </c>
      <c r="AE715" s="22" t="e">
        <f>VLOOKUP(D715,'2-班级信息'!A:AL,12,0)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VLOOKUP(D716,'2-班级信息'!A:AI,35,0)</f>
        <v>#N/A</v>
      </c>
      <c r="AE716" s="22" t="e">
        <f>VLOOKUP(D716,'2-班级信息'!A:AL,12,0)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VLOOKUP(D717,'2-班级信息'!A:AI,35,0)</f>
        <v>#N/A</v>
      </c>
      <c r="AE717" s="22" t="e">
        <f>VLOOKUP(D717,'2-班级信息'!A:AL,12,0)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VLOOKUP(D718,'2-班级信息'!A:AI,35,0)</f>
        <v>#N/A</v>
      </c>
      <c r="AE718" s="22" t="e">
        <f>VLOOKUP(D718,'2-班级信息'!A:AL,12,0)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VLOOKUP(D719,'2-班级信息'!A:AI,35,0)</f>
        <v>#N/A</v>
      </c>
      <c r="AE719" s="22" t="e">
        <f>VLOOKUP(D719,'2-班级信息'!A:AL,12,0)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VLOOKUP(D720,'2-班级信息'!A:AI,35,0)</f>
        <v>#N/A</v>
      </c>
      <c r="AE720" s="22" t="e">
        <f>VLOOKUP(D720,'2-班级信息'!A:AL,12,0)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VLOOKUP(D721,'2-班级信息'!A:AI,35,0)</f>
        <v>#N/A</v>
      </c>
      <c r="AE721" s="22" t="e">
        <f>VLOOKUP(D721,'2-班级信息'!A:AL,12,0)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VLOOKUP(D722,'2-班级信息'!A:AI,35,0)</f>
        <v>#N/A</v>
      </c>
      <c r="AE722" s="22" t="e">
        <f>VLOOKUP(D722,'2-班级信息'!A:AL,12,0)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VLOOKUP(D723,'2-班级信息'!A:AI,35,0)</f>
        <v>#N/A</v>
      </c>
      <c r="AE723" s="22" t="e">
        <f>VLOOKUP(D723,'2-班级信息'!A:AL,12,0)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VLOOKUP(D724,'2-班级信息'!A:AI,35,0)</f>
        <v>#N/A</v>
      </c>
      <c r="AE724" s="22" t="e">
        <f>VLOOKUP(D724,'2-班级信息'!A:AL,12,0)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VLOOKUP(D725,'2-班级信息'!A:AI,35,0)</f>
        <v>#N/A</v>
      </c>
      <c r="AE725" s="22" t="e">
        <f>VLOOKUP(D725,'2-班级信息'!A:AL,12,0)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VLOOKUP(D726,'2-班级信息'!A:AI,35,0)</f>
        <v>#N/A</v>
      </c>
      <c r="AE726" s="22" t="e">
        <f>VLOOKUP(D726,'2-班级信息'!A:AL,12,0)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VLOOKUP(D727,'2-班级信息'!A:AI,35,0)</f>
        <v>#N/A</v>
      </c>
      <c r="AE727" s="22" t="e">
        <f>VLOOKUP(D727,'2-班级信息'!A:AL,12,0)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VLOOKUP(D728,'2-班级信息'!A:AI,35,0)</f>
        <v>#N/A</v>
      </c>
      <c r="AE728" s="22" t="e">
        <f>VLOOKUP(D728,'2-班级信息'!A:AL,12,0)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VLOOKUP(D729,'2-班级信息'!A:AI,35,0)</f>
        <v>#N/A</v>
      </c>
      <c r="AE729" s="22" t="e">
        <f>VLOOKUP(D729,'2-班级信息'!A:AL,12,0)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VLOOKUP(D730,'2-班级信息'!A:AI,35,0)</f>
        <v>#N/A</v>
      </c>
      <c r="AE730" s="22" t="e">
        <f>VLOOKUP(D730,'2-班级信息'!A:AL,12,0)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VLOOKUP(D731,'2-班级信息'!A:AI,35,0)</f>
        <v>#N/A</v>
      </c>
      <c r="AE731" s="22" t="e">
        <f>VLOOKUP(D731,'2-班级信息'!A:AL,12,0)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VLOOKUP(D732,'2-班级信息'!A:AI,35,0)</f>
        <v>#N/A</v>
      </c>
      <c r="AE732" s="22" t="e">
        <f>VLOOKUP(D732,'2-班级信息'!A:AL,12,0)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VLOOKUP(D733,'2-班级信息'!A:AI,35,0)</f>
        <v>#N/A</v>
      </c>
      <c r="AE733" s="22" t="e">
        <f>VLOOKUP(D733,'2-班级信息'!A:AL,12,0)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VLOOKUP(D734,'2-班级信息'!A:AI,35,0)</f>
        <v>#N/A</v>
      </c>
      <c r="AE734" s="22" t="e">
        <f>VLOOKUP(D734,'2-班级信息'!A:AL,12,0)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VLOOKUP(D735,'2-班级信息'!A:AI,35,0)</f>
        <v>#N/A</v>
      </c>
      <c r="AE735" s="22" t="e">
        <f>VLOOKUP(D735,'2-班级信息'!A:AL,12,0)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VLOOKUP(D736,'2-班级信息'!A:AI,35,0)</f>
        <v>#N/A</v>
      </c>
      <c r="AE736" s="22" t="e">
        <f>VLOOKUP(D736,'2-班级信息'!A:AL,12,0)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VLOOKUP(D737,'2-班级信息'!A:AI,35,0)</f>
        <v>#N/A</v>
      </c>
      <c r="AE737" s="22" t="e">
        <f>VLOOKUP(D737,'2-班级信息'!A:AL,12,0)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VLOOKUP(D738,'2-班级信息'!A:AI,35,0)</f>
        <v>#N/A</v>
      </c>
      <c r="AE738" s="22" t="e">
        <f>VLOOKUP(D738,'2-班级信息'!A:AL,12,0)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VLOOKUP(D739,'2-班级信息'!A:AI,35,0)</f>
        <v>#N/A</v>
      </c>
      <c r="AE739" s="22" t="e">
        <f>VLOOKUP(D739,'2-班级信息'!A:AL,12,0)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VLOOKUP(D740,'2-班级信息'!A:AI,35,0)</f>
        <v>#N/A</v>
      </c>
      <c r="AE740" s="22" t="e">
        <f>VLOOKUP(D740,'2-班级信息'!A:AL,12,0)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VLOOKUP(D741,'2-班级信息'!A:AI,35,0)</f>
        <v>#N/A</v>
      </c>
      <c r="AE741" s="22" t="e">
        <f>VLOOKUP(D741,'2-班级信息'!A:AL,12,0)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VLOOKUP(D742,'2-班级信息'!A:AI,35,0)</f>
        <v>#N/A</v>
      </c>
      <c r="AE742" s="22" t="e">
        <f>VLOOKUP(D742,'2-班级信息'!A:AL,12,0)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VLOOKUP(D743,'2-班级信息'!A:AI,35,0)</f>
        <v>#N/A</v>
      </c>
      <c r="AE743" s="22" t="e">
        <f>VLOOKUP(D743,'2-班级信息'!A:AL,12,0)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VLOOKUP(D744,'2-班级信息'!A:AI,35,0)</f>
        <v>#N/A</v>
      </c>
      <c r="AE744" s="22" t="e">
        <f>VLOOKUP(D744,'2-班级信息'!A:AL,12,0)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VLOOKUP(D745,'2-班级信息'!A:AI,35,0)</f>
        <v>#N/A</v>
      </c>
      <c r="AE745" s="22" t="e">
        <f>VLOOKUP(D745,'2-班级信息'!A:AL,12,0)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VLOOKUP(D746,'2-班级信息'!A:AI,35,0)</f>
        <v>#N/A</v>
      </c>
      <c r="AE746" s="22" t="e">
        <f>VLOOKUP(D746,'2-班级信息'!A:AL,12,0)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VLOOKUP(D747,'2-班级信息'!A:AI,35,0)</f>
        <v>#N/A</v>
      </c>
      <c r="AE747" s="22" t="e">
        <f>VLOOKUP(D747,'2-班级信息'!A:AL,12,0)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VLOOKUP(D748,'2-班级信息'!A:AI,35,0)</f>
        <v>#N/A</v>
      </c>
      <c r="AE748" s="22" t="e">
        <f>VLOOKUP(D748,'2-班级信息'!A:AL,12,0)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VLOOKUP(D749,'2-班级信息'!A:AI,35,0)</f>
        <v>#N/A</v>
      </c>
      <c r="AE749" s="22" t="e">
        <f>VLOOKUP(D749,'2-班级信息'!A:AL,12,0)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VLOOKUP(D750,'2-班级信息'!A:AI,35,0)</f>
        <v>#N/A</v>
      </c>
      <c r="AE750" s="22" t="e">
        <f>VLOOKUP(D750,'2-班级信息'!A:AL,12,0)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VLOOKUP(D751,'2-班级信息'!A:AI,35,0)</f>
        <v>#N/A</v>
      </c>
      <c r="AE751" s="22" t="e">
        <f>VLOOKUP(D751,'2-班级信息'!A:AL,12,0)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VLOOKUP(D752,'2-班级信息'!A:AI,35,0)</f>
        <v>#N/A</v>
      </c>
      <c r="AE752" s="22" t="e">
        <f>VLOOKUP(D752,'2-班级信息'!A:AL,12,0)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VLOOKUP(D753,'2-班级信息'!A:AI,35,0)</f>
        <v>#N/A</v>
      </c>
      <c r="AE753" s="22" t="e">
        <f>VLOOKUP(D753,'2-班级信息'!A:AL,12,0)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VLOOKUP(D754,'2-班级信息'!A:AI,35,0)</f>
        <v>#N/A</v>
      </c>
      <c r="AE754" s="22" t="e">
        <f>VLOOKUP(D754,'2-班级信息'!A:AL,12,0)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VLOOKUP(D755,'2-班级信息'!A:AI,35,0)</f>
        <v>#N/A</v>
      </c>
      <c r="AE755" s="22" t="e">
        <f>VLOOKUP(D755,'2-班级信息'!A:AL,12,0)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VLOOKUP(D756,'2-班级信息'!A:AI,35,0)</f>
        <v>#N/A</v>
      </c>
      <c r="AE756" s="22" t="e">
        <f>VLOOKUP(D756,'2-班级信息'!A:AL,12,0)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VLOOKUP(D757,'2-班级信息'!A:AI,35,0)</f>
        <v>#N/A</v>
      </c>
      <c r="AE757" s="22" t="e">
        <f>VLOOKUP(D757,'2-班级信息'!A:AL,12,0)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VLOOKUP(D758,'2-班级信息'!A:AI,35,0)</f>
        <v>#N/A</v>
      </c>
      <c r="AE758" s="22" t="e">
        <f>VLOOKUP(D758,'2-班级信息'!A:AL,12,0)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VLOOKUP(D759,'2-班级信息'!A:AI,35,0)</f>
        <v>#N/A</v>
      </c>
      <c r="AE759" s="22" t="e">
        <f>VLOOKUP(D759,'2-班级信息'!A:AL,12,0)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VLOOKUP(D760,'2-班级信息'!A:AI,35,0)</f>
        <v>#N/A</v>
      </c>
      <c r="AE760" s="22" t="e">
        <f>VLOOKUP(D760,'2-班级信息'!A:AL,12,0)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VLOOKUP(D761,'2-班级信息'!A:AI,35,0)</f>
        <v>#N/A</v>
      </c>
      <c r="AE761" s="22" t="e">
        <f>VLOOKUP(D761,'2-班级信息'!A:AL,12,0)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VLOOKUP(D762,'2-班级信息'!A:AI,35,0)</f>
        <v>#N/A</v>
      </c>
      <c r="AE762" s="22" t="e">
        <f>VLOOKUP(D762,'2-班级信息'!A:AL,12,0)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VLOOKUP(D763,'2-班级信息'!A:AI,35,0)</f>
        <v>#N/A</v>
      </c>
      <c r="AE763" s="22" t="e">
        <f>VLOOKUP(D763,'2-班级信息'!A:AL,12,0)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VLOOKUP(D764,'2-班级信息'!A:AI,35,0)</f>
        <v>#N/A</v>
      </c>
      <c r="AE764" s="22" t="e">
        <f>VLOOKUP(D764,'2-班级信息'!A:AL,12,0)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VLOOKUP(D765,'2-班级信息'!A:AI,35,0)</f>
        <v>#N/A</v>
      </c>
      <c r="AE765" s="22" t="e">
        <f>VLOOKUP(D765,'2-班级信息'!A:AL,12,0)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VLOOKUP(D766,'2-班级信息'!A:AI,35,0)</f>
        <v>#N/A</v>
      </c>
      <c r="AE766" s="22" t="e">
        <f>VLOOKUP(D766,'2-班级信息'!A:AL,12,0)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VLOOKUP(D767,'2-班级信息'!A:AI,35,0)</f>
        <v>#N/A</v>
      </c>
      <c r="AE767" s="22" t="e">
        <f>VLOOKUP(D767,'2-班级信息'!A:AL,12,0)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VLOOKUP(D768,'2-班级信息'!A:AI,35,0)</f>
        <v>#N/A</v>
      </c>
      <c r="AE768" s="22" t="e">
        <f>VLOOKUP(D768,'2-班级信息'!A:AL,12,0)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VLOOKUP(D769,'2-班级信息'!A:AI,35,0)</f>
        <v>#N/A</v>
      </c>
      <c r="AE769" s="22" t="e">
        <f>VLOOKUP(D769,'2-班级信息'!A:AL,12,0)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VLOOKUP(D770,'2-班级信息'!A:AI,35,0)</f>
        <v>#N/A</v>
      </c>
      <c r="AE770" s="22" t="e">
        <f>VLOOKUP(D770,'2-班级信息'!A:AL,12,0)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VLOOKUP(D771,'2-班级信息'!A:AI,35,0)</f>
        <v>#N/A</v>
      </c>
      <c r="AE771" s="22" t="e">
        <f>VLOOKUP(D771,'2-班级信息'!A:AL,12,0)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VLOOKUP(D772,'2-班级信息'!A:AI,35,0)</f>
        <v>#N/A</v>
      </c>
      <c r="AE772" s="22" t="e">
        <f>VLOOKUP(D772,'2-班级信息'!A:AL,12,0)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VLOOKUP(D773,'2-班级信息'!A:AI,35,0)</f>
        <v>#N/A</v>
      </c>
      <c r="AE773" s="22" t="e">
        <f>VLOOKUP(D773,'2-班级信息'!A:AL,12,0)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VLOOKUP(D774,'2-班级信息'!A:AI,35,0)</f>
        <v>#N/A</v>
      </c>
      <c r="AE774" s="22" t="e">
        <f>VLOOKUP(D774,'2-班级信息'!A:AL,12,0)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VLOOKUP(D775,'2-班级信息'!A:AI,35,0)</f>
        <v>#N/A</v>
      </c>
      <c r="AE775" s="22" t="e">
        <f>VLOOKUP(D775,'2-班级信息'!A:AL,12,0)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VLOOKUP(D776,'2-班级信息'!A:AI,35,0)</f>
        <v>#N/A</v>
      </c>
      <c r="AE776" s="22" t="e">
        <f>VLOOKUP(D776,'2-班级信息'!A:AL,12,0)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VLOOKUP(D777,'2-班级信息'!A:AI,35,0)</f>
        <v>#N/A</v>
      </c>
      <c r="AE777" s="22" t="e">
        <f>VLOOKUP(D777,'2-班级信息'!A:AL,12,0)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VLOOKUP(D778,'2-班级信息'!A:AI,35,0)</f>
        <v>#N/A</v>
      </c>
      <c r="AE778" s="22" t="e">
        <f>VLOOKUP(D778,'2-班级信息'!A:AL,12,0)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VLOOKUP(D779,'2-班级信息'!A:AI,35,0)</f>
        <v>#N/A</v>
      </c>
      <c r="AE779" s="22" t="e">
        <f>VLOOKUP(D779,'2-班级信息'!A:AL,12,0)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VLOOKUP(D780,'2-班级信息'!A:AI,35,0)</f>
        <v>#N/A</v>
      </c>
      <c r="AE780" s="22" t="e">
        <f>VLOOKUP(D780,'2-班级信息'!A:AL,12,0)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VLOOKUP(D781,'2-班级信息'!A:AI,35,0)</f>
        <v>#N/A</v>
      </c>
      <c r="AE781" s="22" t="e">
        <f>VLOOKUP(D781,'2-班级信息'!A:AL,12,0)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VLOOKUP(D782,'2-班级信息'!A:AI,35,0)</f>
        <v>#N/A</v>
      </c>
      <c r="AE782" s="22" t="e">
        <f>VLOOKUP(D782,'2-班级信息'!A:AL,12,0)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VLOOKUP(D783,'2-班级信息'!A:AI,35,0)</f>
        <v>#N/A</v>
      </c>
      <c r="AE783" s="22" t="e">
        <f>VLOOKUP(D783,'2-班级信息'!A:AL,12,0)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VLOOKUP(D784,'2-班级信息'!A:AI,35,0)</f>
        <v>#N/A</v>
      </c>
      <c r="AE784" s="22" t="e">
        <f>VLOOKUP(D784,'2-班级信息'!A:AL,12,0)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VLOOKUP(D785,'2-班级信息'!A:AI,35,0)</f>
        <v>#N/A</v>
      </c>
      <c r="AE785" s="22" t="e">
        <f>VLOOKUP(D785,'2-班级信息'!A:AL,12,0)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VLOOKUP(D786,'2-班级信息'!A:AI,35,0)</f>
        <v>#N/A</v>
      </c>
      <c r="AE786" s="22" t="e">
        <f>VLOOKUP(D786,'2-班级信息'!A:AL,12,0)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VLOOKUP(D787,'2-班级信息'!A:AI,35,0)</f>
        <v>#N/A</v>
      </c>
      <c r="AE787" s="22" t="e">
        <f>VLOOKUP(D787,'2-班级信息'!A:AL,12,0)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VLOOKUP(D788,'2-班级信息'!A:AI,35,0)</f>
        <v>#N/A</v>
      </c>
      <c r="AE788" s="22" t="e">
        <f>VLOOKUP(D788,'2-班级信息'!A:AL,12,0)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VLOOKUP(D789,'2-班级信息'!A:AI,35,0)</f>
        <v>#N/A</v>
      </c>
      <c r="AE789" s="22" t="e">
        <f>VLOOKUP(D789,'2-班级信息'!A:AL,12,0)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VLOOKUP(D790,'2-班级信息'!A:AI,35,0)</f>
        <v>#N/A</v>
      </c>
      <c r="AE790" s="22" t="e">
        <f>VLOOKUP(D790,'2-班级信息'!A:AL,12,0)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VLOOKUP(D791,'2-班级信息'!A:AI,35,0)</f>
        <v>#N/A</v>
      </c>
      <c r="AE791" s="22" t="e">
        <f>VLOOKUP(D791,'2-班级信息'!A:AL,12,0)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VLOOKUP(D792,'2-班级信息'!A:AI,35,0)</f>
        <v>#N/A</v>
      </c>
      <c r="AE792" s="22" t="e">
        <f>VLOOKUP(D792,'2-班级信息'!A:AL,12,0)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VLOOKUP(D793,'2-班级信息'!A:AI,35,0)</f>
        <v>#N/A</v>
      </c>
      <c r="AE793" s="22" t="e">
        <f>VLOOKUP(D793,'2-班级信息'!A:AL,12,0)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VLOOKUP(D794,'2-班级信息'!A:AI,35,0)</f>
        <v>#N/A</v>
      </c>
      <c r="AE794" s="22" t="e">
        <f>VLOOKUP(D794,'2-班级信息'!A:AL,12,0)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VLOOKUP(D795,'2-班级信息'!A:AI,35,0)</f>
        <v>#N/A</v>
      </c>
      <c r="AE795" s="22" t="e">
        <f>VLOOKUP(D795,'2-班级信息'!A:AL,12,0)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VLOOKUP(D796,'2-班级信息'!A:AI,35,0)</f>
        <v>#N/A</v>
      </c>
      <c r="AE796" s="22" t="e">
        <f>VLOOKUP(D796,'2-班级信息'!A:AL,12,0)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VLOOKUP(D797,'2-班级信息'!A:AI,35,0)</f>
        <v>#N/A</v>
      </c>
      <c r="AE797" s="22" t="e">
        <f>VLOOKUP(D797,'2-班级信息'!A:AL,12,0)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VLOOKUP(D798,'2-班级信息'!A:AI,35,0)</f>
        <v>#N/A</v>
      </c>
      <c r="AE798" s="22" t="e">
        <f>VLOOKUP(D798,'2-班级信息'!A:AL,12,0)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VLOOKUP(D799,'2-班级信息'!A:AI,35,0)</f>
        <v>#N/A</v>
      </c>
      <c r="AE799" s="22" t="e">
        <f>VLOOKUP(D799,'2-班级信息'!A:AL,12,0)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VLOOKUP(D800,'2-班级信息'!A:AI,35,0)</f>
        <v>#N/A</v>
      </c>
      <c r="AE800" s="22" t="e">
        <f>VLOOKUP(D800,'2-班级信息'!A:AL,12,0)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VLOOKUP(D801,'2-班级信息'!A:AI,35,0)</f>
        <v>#N/A</v>
      </c>
      <c r="AE801" s="22" t="e">
        <f>VLOOKUP(D801,'2-班级信息'!A:AL,12,0)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VLOOKUP(D802,'2-班级信息'!A:AI,35,0)</f>
        <v>#N/A</v>
      </c>
      <c r="AE802" s="22" t="e">
        <f>VLOOKUP(D802,'2-班级信息'!A:AL,12,0)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VLOOKUP(D803,'2-班级信息'!A:AI,35,0)</f>
        <v>#N/A</v>
      </c>
      <c r="AE803" s="22" t="e">
        <f>VLOOKUP(D803,'2-班级信息'!A:AL,12,0)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VLOOKUP(D804,'2-班级信息'!A:AI,35,0)</f>
        <v>#N/A</v>
      </c>
      <c r="AE804" s="22" t="e">
        <f>VLOOKUP(D804,'2-班级信息'!A:AL,12,0)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VLOOKUP(D805,'2-班级信息'!A:AI,35,0)</f>
        <v>#N/A</v>
      </c>
      <c r="AE805" s="22" t="e">
        <f>VLOOKUP(D805,'2-班级信息'!A:AL,12,0)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VLOOKUP(D806,'2-班级信息'!A:AI,35,0)</f>
        <v>#N/A</v>
      </c>
      <c r="AE806" s="22" t="e">
        <f>VLOOKUP(D806,'2-班级信息'!A:AL,12,0)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VLOOKUP(D807,'2-班级信息'!A:AI,35,0)</f>
        <v>#N/A</v>
      </c>
      <c r="AE807" s="22" t="e">
        <f>VLOOKUP(D807,'2-班级信息'!A:AL,12,0)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VLOOKUP(D808,'2-班级信息'!A:AI,35,0)</f>
        <v>#N/A</v>
      </c>
      <c r="AE808" s="22" t="e">
        <f>VLOOKUP(D808,'2-班级信息'!A:AL,12,0)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VLOOKUP(D809,'2-班级信息'!A:AI,35,0)</f>
        <v>#N/A</v>
      </c>
      <c r="AE809" s="22" t="e">
        <f>VLOOKUP(D809,'2-班级信息'!A:AL,12,0)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VLOOKUP(D810,'2-班级信息'!A:AI,35,0)</f>
        <v>#N/A</v>
      </c>
      <c r="AE810" s="22" t="e">
        <f>VLOOKUP(D810,'2-班级信息'!A:AL,12,0)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VLOOKUP(D811,'2-班级信息'!A:AI,35,0)</f>
        <v>#N/A</v>
      </c>
      <c r="AE811" s="22" t="e">
        <f>VLOOKUP(D811,'2-班级信息'!A:AL,12,0)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VLOOKUP(D812,'2-班级信息'!A:AI,35,0)</f>
        <v>#N/A</v>
      </c>
      <c r="AE812" s="22" t="e">
        <f>VLOOKUP(D812,'2-班级信息'!A:AL,12,0)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VLOOKUP(D813,'2-班级信息'!A:AI,35,0)</f>
        <v>#N/A</v>
      </c>
      <c r="AE813" s="22" t="e">
        <f>VLOOKUP(D813,'2-班级信息'!A:AL,12,0)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VLOOKUP(D814,'2-班级信息'!A:AI,35,0)</f>
        <v>#N/A</v>
      </c>
      <c r="AE814" s="22" t="e">
        <f>VLOOKUP(D814,'2-班级信息'!A:AL,12,0)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VLOOKUP(D815,'2-班级信息'!A:AI,35,0)</f>
        <v>#N/A</v>
      </c>
      <c r="AE815" s="22" t="e">
        <f>VLOOKUP(D815,'2-班级信息'!A:AL,12,0)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VLOOKUP(D816,'2-班级信息'!A:AI,35,0)</f>
        <v>#N/A</v>
      </c>
      <c r="AE816" s="22" t="e">
        <f>VLOOKUP(D816,'2-班级信息'!A:AL,12,0)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VLOOKUP(D817,'2-班级信息'!A:AI,35,0)</f>
        <v>#N/A</v>
      </c>
      <c r="AE817" s="22" t="e">
        <f>VLOOKUP(D817,'2-班级信息'!A:AL,12,0)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VLOOKUP(D818,'2-班级信息'!A:AI,35,0)</f>
        <v>#N/A</v>
      </c>
      <c r="AE818" s="22" t="e">
        <f>VLOOKUP(D818,'2-班级信息'!A:AL,12,0)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VLOOKUP(D819,'2-班级信息'!A:AI,35,0)</f>
        <v>#N/A</v>
      </c>
      <c r="AE819" s="22" t="e">
        <f>VLOOKUP(D819,'2-班级信息'!A:AL,12,0)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VLOOKUP(D820,'2-班级信息'!A:AI,35,0)</f>
        <v>#N/A</v>
      </c>
      <c r="AE820" s="22" t="e">
        <f>VLOOKUP(D820,'2-班级信息'!A:AL,12,0)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VLOOKUP(D821,'2-班级信息'!A:AI,35,0)</f>
        <v>#N/A</v>
      </c>
      <c r="AE821" s="22" t="e">
        <f>VLOOKUP(D821,'2-班级信息'!A:AL,12,0)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VLOOKUP(D822,'2-班级信息'!A:AI,35,0)</f>
        <v>#N/A</v>
      </c>
      <c r="AE822" s="22" t="e">
        <f>VLOOKUP(D822,'2-班级信息'!A:AL,12,0)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VLOOKUP(D823,'2-班级信息'!A:AI,35,0)</f>
        <v>#N/A</v>
      </c>
      <c r="AE823" s="22" t="e">
        <f>VLOOKUP(D823,'2-班级信息'!A:AL,12,0)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VLOOKUP(D824,'2-班级信息'!A:AI,35,0)</f>
        <v>#N/A</v>
      </c>
      <c r="AE824" s="22" t="e">
        <f>VLOOKUP(D824,'2-班级信息'!A:AL,12,0)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VLOOKUP(D825,'2-班级信息'!A:AI,35,0)</f>
        <v>#N/A</v>
      </c>
      <c r="AE825" s="22" t="e">
        <f>VLOOKUP(D825,'2-班级信息'!A:AL,12,0)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VLOOKUP(D826,'2-班级信息'!A:AI,35,0)</f>
        <v>#N/A</v>
      </c>
      <c r="AE826" s="22" t="e">
        <f>VLOOKUP(D826,'2-班级信息'!A:AL,12,0)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VLOOKUP(D827,'2-班级信息'!A:AI,35,0)</f>
        <v>#N/A</v>
      </c>
      <c r="AE827" s="22" t="e">
        <f>VLOOKUP(D827,'2-班级信息'!A:AL,12,0)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VLOOKUP(D828,'2-班级信息'!A:AI,35,0)</f>
        <v>#N/A</v>
      </c>
      <c r="AE828" s="22" t="e">
        <f>VLOOKUP(D828,'2-班级信息'!A:AL,12,0)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VLOOKUP(D829,'2-班级信息'!A:AI,35,0)</f>
        <v>#N/A</v>
      </c>
      <c r="AE829" s="22" t="e">
        <f>VLOOKUP(D829,'2-班级信息'!A:AL,12,0)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VLOOKUP(D830,'2-班级信息'!A:AI,35,0)</f>
        <v>#N/A</v>
      </c>
      <c r="AE830" s="22" t="e">
        <f>VLOOKUP(D830,'2-班级信息'!A:AL,12,0)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VLOOKUP(D831,'2-班级信息'!A:AI,35,0)</f>
        <v>#N/A</v>
      </c>
      <c r="AE831" s="22" t="e">
        <f>VLOOKUP(D831,'2-班级信息'!A:AL,12,0)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VLOOKUP(D832,'2-班级信息'!A:AI,35,0)</f>
        <v>#N/A</v>
      </c>
      <c r="AE832" s="22" t="e">
        <f>VLOOKUP(D832,'2-班级信息'!A:AL,12,0)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VLOOKUP(D833,'2-班级信息'!A:AI,35,0)</f>
        <v>#N/A</v>
      </c>
      <c r="AE833" s="22" t="e">
        <f>VLOOKUP(D833,'2-班级信息'!A:AL,12,0)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VLOOKUP(D834,'2-班级信息'!A:AI,35,0)</f>
        <v>#N/A</v>
      </c>
      <c r="AE834" s="22" t="e">
        <f>VLOOKUP(D834,'2-班级信息'!A:AL,12,0)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VLOOKUP(D835,'2-班级信息'!A:AI,35,0)</f>
        <v>#N/A</v>
      </c>
      <c r="AE835" s="22" t="e">
        <f>VLOOKUP(D835,'2-班级信息'!A:AL,12,0)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VLOOKUP(D836,'2-班级信息'!A:AI,35,0)</f>
        <v>#N/A</v>
      </c>
      <c r="AE836" s="22" t="e">
        <f>VLOOKUP(D836,'2-班级信息'!A:AL,12,0)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VLOOKUP(D837,'2-班级信息'!A:AI,35,0)</f>
        <v>#N/A</v>
      </c>
      <c r="AE837" s="22" t="e">
        <f>VLOOKUP(D837,'2-班级信息'!A:AL,12,0)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VLOOKUP(D838,'2-班级信息'!A:AI,35,0)</f>
        <v>#N/A</v>
      </c>
      <c r="AE838" s="22" t="e">
        <f>VLOOKUP(D838,'2-班级信息'!A:AL,12,0)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VLOOKUP(D839,'2-班级信息'!A:AI,35,0)</f>
        <v>#N/A</v>
      </c>
      <c r="AE839" s="22" t="e">
        <f>VLOOKUP(D839,'2-班级信息'!A:AL,12,0)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VLOOKUP(D840,'2-班级信息'!A:AI,35,0)</f>
        <v>#N/A</v>
      </c>
      <c r="AE840" s="22" t="e">
        <f>VLOOKUP(D840,'2-班级信息'!A:AL,12,0)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VLOOKUP(D841,'2-班级信息'!A:AI,35,0)</f>
        <v>#N/A</v>
      </c>
      <c r="AE841" s="22" t="e">
        <f>VLOOKUP(D841,'2-班级信息'!A:AL,12,0)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VLOOKUP(D842,'2-班级信息'!A:AI,35,0)</f>
        <v>#N/A</v>
      </c>
      <c r="AE842" s="22" t="e">
        <f>VLOOKUP(D842,'2-班级信息'!A:AL,12,0)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VLOOKUP(D843,'2-班级信息'!A:AI,35,0)</f>
        <v>#N/A</v>
      </c>
      <c r="AE843" s="22" t="e">
        <f>VLOOKUP(D843,'2-班级信息'!A:AL,12,0)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VLOOKUP(D844,'2-班级信息'!A:AI,35,0)</f>
        <v>#N/A</v>
      </c>
      <c r="AE844" s="22" t="e">
        <f>VLOOKUP(D844,'2-班级信息'!A:AL,12,0)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VLOOKUP(D845,'2-班级信息'!A:AI,35,0)</f>
        <v>#N/A</v>
      </c>
      <c r="AE845" s="22" t="e">
        <f>VLOOKUP(D845,'2-班级信息'!A:AL,12,0)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VLOOKUP(D846,'2-班级信息'!A:AI,35,0)</f>
        <v>#N/A</v>
      </c>
      <c r="AE846" s="22" t="e">
        <f>VLOOKUP(D846,'2-班级信息'!A:AL,12,0)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VLOOKUP(D847,'2-班级信息'!A:AI,35,0)</f>
        <v>#N/A</v>
      </c>
      <c r="AE847" s="22" t="e">
        <f>VLOOKUP(D847,'2-班级信息'!A:AL,12,0)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VLOOKUP(D848,'2-班级信息'!A:AI,35,0)</f>
        <v>#N/A</v>
      </c>
      <c r="AE848" s="22" t="e">
        <f>VLOOKUP(D848,'2-班级信息'!A:AL,12,0)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VLOOKUP(D849,'2-班级信息'!A:AI,35,0)</f>
        <v>#N/A</v>
      </c>
      <c r="AE849" s="22" t="e">
        <f>VLOOKUP(D849,'2-班级信息'!A:AL,12,0)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VLOOKUP(D850,'2-班级信息'!A:AI,35,0)</f>
        <v>#N/A</v>
      </c>
      <c r="AE850" s="22" t="e">
        <f>VLOOKUP(D850,'2-班级信息'!A:AL,12,0)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VLOOKUP(D851,'2-班级信息'!A:AI,35,0)</f>
        <v>#N/A</v>
      </c>
      <c r="AE851" s="22" t="e">
        <f>VLOOKUP(D851,'2-班级信息'!A:AL,12,0)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VLOOKUP(D852,'2-班级信息'!A:AI,35,0)</f>
        <v>#N/A</v>
      </c>
      <c r="AE852" s="22" t="e">
        <f>VLOOKUP(D852,'2-班级信息'!A:AL,12,0)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VLOOKUP(D853,'2-班级信息'!A:AI,35,0)</f>
        <v>#N/A</v>
      </c>
      <c r="AE853" s="22" t="e">
        <f>VLOOKUP(D853,'2-班级信息'!A:AL,12,0)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VLOOKUP(D854,'2-班级信息'!A:AI,35,0)</f>
        <v>#N/A</v>
      </c>
      <c r="AE854" s="22" t="e">
        <f>VLOOKUP(D854,'2-班级信息'!A:AL,12,0)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VLOOKUP(D855,'2-班级信息'!A:AI,35,0)</f>
        <v>#N/A</v>
      </c>
      <c r="AE855" s="22" t="e">
        <f>VLOOKUP(D855,'2-班级信息'!A:AL,12,0)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VLOOKUP(D856,'2-班级信息'!A:AI,35,0)</f>
        <v>#N/A</v>
      </c>
      <c r="AE856" s="22" t="e">
        <f>VLOOKUP(D856,'2-班级信息'!A:AL,12,0)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VLOOKUP(D857,'2-班级信息'!A:AI,35,0)</f>
        <v>#N/A</v>
      </c>
      <c r="AE857" s="22" t="e">
        <f>VLOOKUP(D857,'2-班级信息'!A:AL,12,0)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VLOOKUP(D858,'2-班级信息'!A:AI,35,0)</f>
        <v>#N/A</v>
      </c>
      <c r="AE858" s="22" t="e">
        <f>VLOOKUP(D858,'2-班级信息'!A:AL,12,0)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VLOOKUP(D859,'2-班级信息'!A:AI,35,0)</f>
        <v>#N/A</v>
      </c>
      <c r="AE859" s="22" t="e">
        <f>VLOOKUP(D859,'2-班级信息'!A:AL,12,0)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VLOOKUP(D860,'2-班级信息'!A:AI,35,0)</f>
        <v>#N/A</v>
      </c>
      <c r="AE860" s="22" t="e">
        <f>VLOOKUP(D860,'2-班级信息'!A:AL,12,0)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VLOOKUP(D861,'2-班级信息'!A:AI,35,0)</f>
        <v>#N/A</v>
      </c>
      <c r="AE861" s="22" t="e">
        <f>VLOOKUP(D861,'2-班级信息'!A:AL,12,0)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VLOOKUP(D862,'2-班级信息'!A:AI,35,0)</f>
        <v>#N/A</v>
      </c>
      <c r="AE862" s="22" t="e">
        <f>VLOOKUP(D862,'2-班级信息'!A:AL,12,0)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VLOOKUP(D863,'2-班级信息'!A:AI,35,0)</f>
        <v>#N/A</v>
      </c>
      <c r="AE863" s="22" t="e">
        <f>VLOOKUP(D863,'2-班级信息'!A:AL,12,0)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VLOOKUP(D864,'2-班级信息'!A:AI,35,0)</f>
        <v>#N/A</v>
      </c>
      <c r="AE864" s="22" t="e">
        <f>VLOOKUP(D864,'2-班级信息'!A:AL,12,0)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VLOOKUP(D865,'2-班级信息'!A:AI,35,0)</f>
        <v>#N/A</v>
      </c>
      <c r="AE865" s="22" t="e">
        <f>VLOOKUP(D865,'2-班级信息'!A:AL,12,0)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VLOOKUP(D866,'2-班级信息'!A:AI,35,0)</f>
        <v>#N/A</v>
      </c>
      <c r="AE866" s="22" t="e">
        <f>VLOOKUP(D866,'2-班级信息'!A:AL,12,0)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VLOOKUP(D867,'2-班级信息'!A:AI,35,0)</f>
        <v>#N/A</v>
      </c>
      <c r="AE867" s="22" t="e">
        <f>VLOOKUP(D867,'2-班级信息'!A:AL,12,0)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VLOOKUP(D868,'2-班级信息'!A:AI,35,0)</f>
        <v>#N/A</v>
      </c>
      <c r="AE868" s="22" t="e">
        <f>VLOOKUP(D868,'2-班级信息'!A:AL,12,0)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VLOOKUP(D869,'2-班级信息'!A:AI,35,0)</f>
        <v>#N/A</v>
      </c>
      <c r="AE869" s="22" t="e">
        <f>VLOOKUP(D869,'2-班级信息'!A:AL,12,0)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VLOOKUP(D870,'2-班级信息'!A:AI,35,0)</f>
        <v>#N/A</v>
      </c>
      <c r="AE870" s="22" t="e">
        <f>VLOOKUP(D870,'2-班级信息'!A:AL,12,0)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VLOOKUP(D871,'2-班级信息'!A:AI,35,0)</f>
        <v>#N/A</v>
      </c>
      <c r="AE871" s="22" t="e">
        <f>VLOOKUP(D871,'2-班级信息'!A:AL,12,0)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VLOOKUP(D872,'2-班级信息'!A:AI,35,0)</f>
        <v>#N/A</v>
      </c>
      <c r="AE872" s="22" t="e">
        <f>VLOOKUP(D872,'2-班级信息'!A:AL,12,0)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VLOOKUP(D873,'2-班级信息'!A:AI,35,0)</f>
        <v>#N/A</v>
      </c>
      <c r="AE873" s="22" t="e">
        <f>VLOOKUP(D873,'2-班级信息'!A:AL,12,0)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VLOOKUP(D874,'2-班级信息'!A:AI,35,0)</f>
        <v>#N/A</v>
      </c>
      <c r="AE874" s="22" t="e">
        <f>VLOOKUP(D874,'2-班级信息'!A:AL,12,0)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VLOOKUP(D875,'2-班级信息'!A:AI,35,0)</f>
        <v>#N/A</v>
      </c>
      <c r="AE875" s="22" t="e">
        <f>VLOOKUP(D875,'2-班级信息'!A:AL,12,0)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VLOOKUP(D876,'2-班级信息'!A:AI,35,0)</f>
        <v>#N/A</v>
      </c>
      <c r="AE876" s="22" t="e">
        <f>VLOOKUP(D876,'2-班级信息'!A:AL,12,0)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VLOOKUP(D877,'2-班级信息'!A:AI,35,0)</f>
        <v>#N/A</v>
      </c>
      <c r="AE877" s="22" t="e">
        <f>VLOOKUP(D877,'2-班级信息'!A:AL,12,0)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VLOOKUP(D878,'2-班级信息'!A:AI,35,0)</f>
        <v>#N/A</v>
      </c>
      <c r="AE878" s="22" t="e">
        <f>VLOOKUP(D878,'2-班级信息'!A:AL,12,0)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VLOOKUP(D879,'2-班级信息'!A:AI,35,0)</f>
        <v>#N/A</v>
      </c>
      <c r="AE879" s="22" t="e">
        <f>VLOOKUP(D879,'2-班级信息'!A:AL,12,0)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VLOOKUP(D880,'2-班级信息'!A:AI,35,0)</f>
        <v>#N/A</v>
      </c>
      <c r="AE880" s="22" t="e">
        <f>VLOOKUP(D880,'2-班级信息'!A:AL,12,0)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VLOOKUP(D881,'2-班级信息'!A:AI,35,0)</f>
        <v>#N/A</v>
      </c>
      <c r="AE881" s="22" t="e">
        <f>VLOOKUP(D881,'2-班级信息'!A:AL,12,0)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VLOOKUP(D882,'2-班级信息'!A:AI,35,0)</f>
        <v>#N/A</v>
      </c>
      <c r="AE882" s="22" t="e">
        <f>VLOOKUP(D882,'2-班级信息'!A:AL,12,0)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VLOOKUP(D883,'2-班级信息'!A:AI,35,0)</f>
        <v>#N/A</v>
      </c>
      <c r="AE883" s="22" t="e">
        <f>VLOOKUP(D883,'2-班级信息'!A:AL,12,0)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VLOOKUP(D884,'2-班级信息'!A:AI,35,0)</f>
        <v>#N/A</v>
      </c>
      <c r="AE884" s="22" t="e">
        <f>VLOOKUP(D884,'2-班级信息'!A:AL,12,0)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VLOOKUP(D885,'2-班级信息'!A:AI,35,0)</f>
        <v>#N/A</v>
      </c>
      <c r="AE885" s="22" t="e">
        <f>VLOOKUP(D885,'2-班级信息'!A:AL,12,0)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VLOOKUP(D886,'2-班级信息'!A:AI,35,0)</f>
        <v>#N/A</v>
      </c>
      <c r="AE886" s="22" t="e">
        <f>VLOOKUP(D886,'2-班级信息'!A:AL,12,0)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VLOOKUP(D887,'2-班级信息'!A:AI,35,0)</f>
        <v>#N/A</v>
      </c>
      <c r="AE887" s="22" t="e">
        <f>VLOOKUP(D887,'2-班级信息'!A:AL,12,0)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VLOOKUP(D888,'2-班级信息'!A:AI,35,0)</f>
        <v>#N/A</v>
      </c>
      <c r="AE888" s="22" t="e">
        <f>VLOOKUP(D888,'2-班级信息'!A:AL,12,0)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VLOOKUP(D889,'2-班级信息'!A:AI,35,0)</f>
        <v>#N/A</v>
      </c>
      <c r="AE889" s="22" t="e">
        <f>VLOOKUP(D889,'2-班级信息'!A:AL,12,0)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VLOOKUP(D890,'2-班级信息'!A:AI,35,0)</f>
        <v>#N/A</v>
      </c>
      <c r="AE890" s="22" t="e">
        <f>VLOOKUP(D890,'2-班级信息'!A:AL,12,0)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VLOOKUP(D891,'2-班级信息'!A:AI,35,0)</f>
        <v>#N/A</v>
      </c>
      <c r="AE891" s="22" t="e">
        <f>VLOOKUP(D891,'2-班级信息'!A:AL,12,0)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VLOOKUP(D892,'2-班级信息'!A:AI,35,0)</f>
        <v>#N/A</v>
      </c>
      <c r="AE892" s="22" t="e">
        <f>VLOOKUP(D892,'2-班级信息'!A:AL,12,0)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VLOOKUP(D893,'2-班级信息'!A:AI,35,0)</f>
        <v>#N/A</v>
      </c>
      <c r="AE893" s="22" t="e">
        <f>VLOOKUP(D893,'2-班级信息'!A:AL,12,0)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VLOOKUP(D894,'2-班级信息'!A:AI,35,0)</f>
        <v>#N/A</v>
      </c>
      <c r="AE894" s="22" t="e">
        <f>VLOOKUP(D894,'2-班级信息'!A:AL,12,0)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VLOOKUP(D895,'2-班级信息'!A:AI,35,0)</f>
        <v>#N/A</v>
      </c>
      <c r="AE895" s="22" t="e">
        <f>VLOOKUP(D895,'2-班级信息'!A:AL,12,0)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VLOOKUP(D896,'2-班级信息'!A:AI,35,0)</f>
        <v>#N/A</v>
      </c>
      <c r="AE896" s="22" t="e">
        <f>VLOOKUP(D896,'2-班级信息'!A:AL,12,0)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VLOOKUP(D897,'2-班级信息'!A:AI,35,0)</f>
        <v>#N/A</v>
      </c>
      <c r="AE897" s="22" t="e">
        <f>VLOOKUP(D897,'2-班级信息'!A:AL,12,0)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VLOOKUP(D898,'2-班级信息'!A:AI,35,0)</f>
        <v>#N/A</v>
      </c>
      <c r="AE898" s="22" t="e">
        <f>VLOOKUP(D898,'2-班级信息'!A:AL,12,0)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VLOOKUP(D899,'2-班级信息'!A:AI,35,0)</f>
        <v>#N/A</v>
      </c>
      <c r="AE899" s="22" t="e">
        <f>VLOOKUP(D899,'2-班级信息'!A:AL,12,0)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VLOOKUP(D900,'2-班级信息'!A:AI,35,0)</f>
        <v>#N/A</v>
      </c>
      <c r="AE900" s="22" t="e">
        <f>VLOOKUP(D900,'2-班级信息'!A:AL,12,0)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VLOOKUP(D901,'2-班级信息'!A:AI,35,0)</f>
        <v>#N/A</v>
      </c>
      <c r="AE901" s="22" t="e">
        <f>VLOOKUP(D901,'2-班级信息'!A:AL,12,0)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VLOOKUP(D902,'2-班级信息'!A:AI,35,0)</f>
        <v>#N/A</v>
      </c>
      <c r="AE902" s="22" t="e">
        <f>VLOOKUP(D902,'2-班级信息'!A:AL,12,0)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VLOOKUP(D903,'2-班级信息'!A:AI,35,0)</f>
        <v>#N/A</v>
      </c>
      <c r="AE903" s="22" t="e">
        <f>VLOOKUP(D903,'2-班级信息'!A:AL,12,0)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VLOOKUP(D904,'2-班级信息'!A:AI,35,0)</f>
        <v>#N/A</v>
      </c>
      <c r="AE904" s="22" t="e">
        <f>VLOOKUP(D904,'2-班级信息'!A:AL,12,0)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VLOOKUP(D905,'2-班级信息'!A:AI,35,0)</f>
        <v>#N/A</v>
      </c>
      <c r="AE905" s="22" t="e">
        <f>VLOOKUP(D905,'2-班级信息'!A:AL,12,0)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VLOOKUP(D906,'2-班级信息'!A:AI,35,0)</f>
        <v>#N/A</v>
      </c>
      <c r="AE906" s="22" t="e">
        <f>VLOOKUP(D906,'2-班级信息'!A:AL,12,0)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VLOOKUP(D907,'2-班级信息'!A:AI,35,0)</f>
        <v>#N/A</v>
      </c>
      <c r="AE907" s="22" t="e">
        <f>VLOOKUP(D907,'2-班级信息'!A:AL,12,0)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VLOOKUP(D908,'2-班级信息'!A:AI,35,0)</f>
        <v>#N/A</v>
      </c>
      <c r="AE908" s="22" t="e">
        <f>VLOOKUP(D908,'2-班级信息'!A:AL,12,0)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VLOOKUP(D909,'2-班级信息'!A:AI,35,0)</f>
        <v>#N/A</v>
      </c>
      <c r="AE909" s="22" t="e">
        <f>VLOOKUP(D909,'2-班级信息'!A:AL,12,0)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VLOOKUP(D910,'2-班级信息'!A:AI,35,0)</f>
        <v>#N/A</v>
      </c>
      <c r="AE910" s="22" t="e">
        <f>VLOOKUP(D910,'2-班级信息'!A:AL,12,0)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VLOOKUP(D911,'2-班级信息'!A:AI,35,0)</f>
        <v>#N/A</v>
      </c>
      <c r="AE911" s="22" t="e">
        <f>VLOOKUP(D911,'2-班级信息'!A:AL,12,0)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VLOOKUP(D912,'2-班级信息'!A:AI,35,0)</f>
        <v>#N/A</v>
      </c>
      <c r="AE912" s="22" t="e">
        <f>VLOOKUP(D912,'2-班级信息'!A:AL,12,0)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VLOOKUP(D913,'2-班级信息'!A:AI,35,0)</f>
        <v>#N/A</v>
      </c>
      <c r="AE913" s="22" t="e">
        <f>VLOOKUP(D913,'2-班级信息'!A:AL,12,0)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VLOOKUP(D914,'2-班级信息'!A:AI,35,0)</f>
        <v>#N/A</v>
      </c>
      <c r="AE914" s="22" t="e">
        <f>VLOOKUP(D914,'2-班级信息'!A:AL,12,0)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VLOOKUP(D915,'2-班级信息'!A:AI,35,0)</f>
        <v>#N/A</v>
      </c>
      <c r="AE915" s="22" t="e">
        <f>VLOOKUP(D915,'2-班级信息'!A:AL,12,0)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VLOOKUP(D916,'2-班级信息'!A:AI,35,0)</f>
        <v>#N/A</v>
      </c>
      <c r="AE916" s="22" t="e">
        <f>VLOOKUP(D916,'2-班级信息'!A:AL,12,0)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VLOOKUP(D917,'2-班级信息'!A:AI,35,0)</f>
        <v>#N/A</v>
      </c>
      <c r="AE917" s="22" t="e">
        <f>VLOOKUP(D917,'2-班级信息'!A:AL,12,0)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VLOOKUP(D918,'2-班级信息'!A:AI,35,0)</f>
        <v>#N/A</v>
      </c>
      <c r="AE918" s="22" t="e">
        <f>VLOOKUP(D918,'2-班级信息'!A:AL,12,0)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VLOOKUP(D919,'2-班级信息'!A:AI,35,0)</f>
        <v>#N/A</v>
      </c>
      <c r="AE919" s="22" t="e">
        <f>VLOOKUP(D919,'2-班级信息'!A:AL,12,0)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VLOOKUP(D920,'2-班级信息'!A:AI,35,0)</f>
        <v>#N/A</v>
      </c>
      <c r="AE920" s="22" t="e">
        <f>VLOOKUP(D920,'2-班级信息'!A:AL,12,0)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VLOOKUP(D921,'2-班级信息'!A:AI,35,0)</f>
        <v>#N/A</v>
      </c>
      <c r="AE921" s="22" t="e">
        <f>VLOOKUP(D921,'2-班级信息'!A:AL,12,0)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VLOOKUP(D922,'2-班级信息'!A:AI,35,0)</f>
        <v>#N/A</v>
      </c>
      <c r="AE922" s="22" t="e">
        <f>VLOOKUP(D922,'2-班级信息'!A:AL,12,0)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VLOOKUP(D923,'2-班级信息'!A:AI,35,0)</f>
        <v>#N/A</v>
      </c>
      <c r="AE923" s="22" t="e">
        <f>VLOOKUP(D923,'2-班级信息'!A:AL,12,0)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VLOOKUP(D924,'2-班级信息'!A:AI,35,0)</f>
        <v>#N/A</v>
      </c>
      <c r="AE924" s="22" t="e">
        <f>VLOOKUP(D924,'2-班级信息'!A:AL,12,0)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VLOOKUP(D925,'2-班级信息'!A:AI,35,0)</f>
        <v>#N/A</v>
      </c>
      <c r="AE925" s="22" t="e">
        <f>VLOOKUP(D925,'2-班级信息'!A:AL,12,0)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VLOOKUP(D926,'2-班级信息'!A:AI,35,0)</f>
        <v>#N/A</v>
      </c>
      <c r="AE926" s="22" t="e">
        <f>VLOOKUP(D926,'2-班级信息'!A:AL,12,0)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VLOOKUP(D927,'2-班级信息'!A:AI,35,0)</f>
        <v>#N/A</v>
      </c>
      <c r="AE927" s="22" t="e">
        <f>VLOOKUP(D927,'2-班级信息'!A:AL,12,0)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VLOOKUP(D928,'2-班级信息'!A:AI,35,0)</f>
        <v>#N/A</v>
      </c>
      <c r="AE928" s="22" t="e">
        <f>VLOOKUP(D928,'2-班级信息'!A:AL,12,0)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VLOOKUP(D929,'2-班级信息'!A:AI,35,0)</f>
        <v>#N/A</v>
      </c>
      <c r="AE929" s="22" t="e">
        <f>VLOOKUP(D929,'2-班级信息'!A:AL,12,0)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VLOOKUP(D930,'2-班级信息'!A:AI,35,0)</f>
        <v>#N/A</v>
      </c>
      <c r="AE930" s="22" t="e">
        <f>VLOOKUP(D930,'2-班级信息'!A:AL,12,0)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VLOOKUP(D931,'2-班级信息'!A:AI,35,0)</f>
        <v>#N/A</v>
      </c>
      <c r="AE931" s="22" t="e">
        <f>VLOOKUP(D931,'2-班级信息'!A:AL,12,0)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VLOOKUP(D932,'2-班级信息'!A:AI,35,0)</f>
        <v>#N/A</v>
      </c>
      <c r="AE932" s="22" t="e">
        <f>VLOOKUP(D932,'2-班级信息'!A:AL,12,0)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VLOOKUP(D933,'2-班级信息'!A:AI,35,0)</f>
        <v>#N/A</v>
      </c>
      <c r="AE933" s="22" t="e">
        <f>VLOOKUP(D933,'2-班级信息'!A:AL,12,0)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VLOOKUP(D934,'2-班级信息'!A:AI,35,0)</f>
        <v>#N/A</v>
      </c>
      <c r="AE934" s="22" t="e">
        <f>VLOOKUP(D934,'2-班级信息'!A:AL,12,0)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VLOOKUP(D935,'2-班级信息'!A:AI,35,0)</f>
        <v>#N/A</v>
      </c>
      <c r="AE935" s="22" t="e">
        <f>VLOOKUP(D935,'2-班级信息'!A:AL,12,0)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VLOOKUP(D936,'2-班级信息'!A:AI,35,0)</f>
        <v>#N/A</v>
      </c>
      <c r="AE936" s="22" t="e">
        <f>VLOOKUP(D936,'2-班级信息'!A:AL,12,0)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VLOOKUP(D937,'2-班级信息'!A:AI,35,0)</f>
        <v>#N/A</v>
      </c>
      <c r="AE937" s="22" t="e">
        <f>VLOOKUP(D937,'2-班级信息'!A:AL,12,0)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VLOOKUP(D938,'2-班级信息'!A:AI,35,0)</f>
        <v>#N/A</v>
      </c>
      <c r="AE938" s="22" t="e">
        <f>VLOOKUP(D938,'2-班级信息'!A:AL,12,0)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VLOOKUP(D939,'2-班级信息'!A:AI,35,0)</f>
        <v>#N/A</v>
      </c>
      <c r="AE939" s="22" t="e">
        <f>VLOOKUP(D939,'2-班级信息'!A:AL,12,0)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VLOOKUP(D940,'2-班级信息'!A:AI,35,0)</f>
        <v>#N/A</v>
      </c>
      <c r="AE940" s="22" t="e">
        <f>VLOOKUP(D940,'2-班级信息'!A:AL,12,0)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VLOOKUP(D941,'2-班级信息'!A:AI,35,0)</f>
        <v>#N/A</v>
      </c>
      <c r="AE941" s="22" t="e">
        <f>VLOOKUP(D941,'2-班级信息'!A:AL,12,0)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VLOOKUP(D942,'2-班级信息'!A:AI,35,0)</f>
        <v>#N/A</v>
      </c>
      <c r="AE942" s="22" t="e">
        <f>VLOOKUP(D942,'2-班级信息'!A:AL,12,0)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VLOOKUP(D943,'2-班级信息'!A:AI,35,0)</f>
        <v>#N/A</v>
      </c>
      <c r="AE943" s="22" t="e">
        <f>VLOOKUP(D943,'2-班级信息'!A:AL,12,0)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VLOOKUP(D944,'2-班级信息'!A:AI,35,0)</f>
        <v>#N/A</v>
      </c>
      <c r="AE944" s="22" t="e">
        <f>VLOOKUP(D944,'2-班级信息'!A:AL,12,0)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VLOOKUP(D945,'2-班级信息'!A:AI,35,0)</f>
        <v>#N/A</v>
      </c>
      <c r="AE945" s="22" t="e">
        <f>VLOOKUP(D945,'2-班级信息'!A:AL,12,0)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VLOOKUP(D946,'2-班级信息'!A:AI,35,0)</f>
        <v>#N/A</v>
      </c>
      <c r="AE946" s="22" t="e">
        <f>VLOOKUP(D946,'2-班级信息'!A:AL,12,0)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VLOOKUP(D947,'2-班级信息'!A:AI,35,0)</f>
        <v>#N/A</v>
      </c>
      <c r="AE947" s="22" t="e">
        <f>VLOOKUP(D947,'2-班级信息'!A:AL,12,0)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VLOOKUP(D948,'2-班级信息'!A:AI,35,0)</f>
        <v>#N/A</v>
      </c>
      <c r="AE948" s="22" t="e">
        <f>VLOOKUP(D948,'2-班级信息'!A:AL,12,0)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VLOOKUP(D949,'2-班级信息'!A:AI,35,0)</f>
        <v>#N/A</v>
      </c>
      <c r="AE949" s="22" t="e">
        <f>VLOOKUP(D949,'2-班级信息'!A:AL,12,0)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VLOOKUP(D950,'2-班级信息'!A:AI,35,0)</f>
        <v>#N/A</v>
      </c>
      <c r="AE950" s="22" t="e">
        <f>VLOOKUP(D950,'2-班级信息'!A:AL,12,0)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VLOOKUP(D951,'2-班级信息'!A:AI,35,0)</f>
        <v>#N/A</v>
      </c>
      <c r="AE951" s="22" t="e">
        <f>VLOOKUP(D951,'2-班级信息'!A:AL,12,0)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VLOOKUP(D952,'2-班级信息'!A:AI,35,0)</f>
        <v>#N/A</v>
      </c>
      <c r="AE952" s="22" t="e">
        <f>VLOOKUP(D952,'2-班级信息'!A:AL,12,0)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VLOOKUP(D953,'2-班级信息'!A:AI,35,0)</f>
        <v>#N/A</v>
      </c>
      <c r="AE953" s="22" t="e">
        <f>VLOOKUP(D953,'2-班级信息'!A:AL,12,0)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VLOOKUP(D954,'2-班级信息'!A:AI,35,0)</f>
        <v>#N/A</v>
      </c>
      <c r="AE954" s="22" t="e">
        <f>VLOOKUP(D954,'2-班级信息'!A:AL,12,0)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VLOOKUP(D955,'2-班级信息'!A:AI,35,0)</f>
        <v>#N/A</v>
      </c>
      <c r="AE955" s="22" t="e">
        <f>VLOOKUP(D955,'2-班级信息'!A:AL,12,0)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VLOOKUP(D956,'2-班级信息'!A:AI,35,0)</f>
        <v>#N/A</v>
      </c>
      <c r="AE956" s="22" t="e">
        <f>VLOOKUP(D956,'2-班级信息'!A:AL,12,0)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VLOOKUP(D957,'2-班级信息'!A:AI,35,0)</f>
        <v>#N/A</v>
      </c>
      <c r="AE957" s="22" t="e">
        <f>VLOOKUP(D957,'2-班级信息'!A:AL,12,0)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VLOOKUP(D958,'2-班级信息'!A:AI,35,0)</f>
        <v>#N/A</v>
      </c>
      <c r="AE958" s="22" t="e">
        <f>VLOOKUP(D958,'2-班级信息'!A:AL,12,0)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VLOOKUP(D959,'2-班级信息'!A:AI,35,0)</f>
        <v>#N/A</v>
      </c>
      <c r="AE959" s="22" t="e">
        <f>VLOOKUP(D959,'2-班级信息'!A:AL,12,0)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VLOOKUP(D960,'2-班级信息'!A:AI,35,0)</f>
        <v>#N/A</v>
      </c>
      <c r="AE960" s="22" t="e">
        <f>VLOOKUP(D960,'2-班级信息'!A:AL,12,0)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VLOOKUP(D961,'2-班级信息'!A:AI,35,0)</f>
        <v>#N/A</v>
      </c>
      <c r="AE961" s="22" t="e">
        <f>VLOOKUP(D961,'2-班级信息'!A:AL,12,0)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VLOOKUP(D962,'2-班级信息'!A:AI,35,0)</f>
        <v>#N/A</v>
      </c>
      <c r="AE962" s="22" t="e">
        <f>VLOOKUP(D962,'2-班级信息'!A:AL,12,0)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VLOOKUP(D963,'2-班级信息'!A:AI,35,0)</f>
        <v>#N/A</v>
      </c>
      <c r="AE963" s="22" t="e">
        <f>VLOOKUP(D963,'2-班级信息'!A:AL,12,0)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VLOOKUP(D964,'2-班级信息'!A:AI,35,0)</f>
        <v>#N/A</v>
      </c>
      <c r="AE964" s="22" t="e">
        <f>VLOOKUP(D964,'2-班级信息'!A:AL,12,0)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VLOOKUP(D965,'2-班级信息'!A:AI,35,0)</f>
        <v>#N/A</v>
      </c>
      <c r="AE965" s="22" t="e">
        <f>VLOOKUP(D965,'2-班级信息'!A:AL,12,0)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VLOOKUP(D966,'2-班级信息'!A:AI,35,0)</f>
        <v>#N/A</v>
      </c>
      <c r="AE966" s="22" t="e">
        <f>VLOOKUP(D966,'2-班级信息'!A:AL,12,0)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VLOOKUP(D967,'2-班级信息'!A:AI,35,0)</f>
        <v>#N/A</v>
      </c>
      <c r="AE967" s="22" t="e">
        <f>VLOOKUP(D967,'2-班级信息'!A:AL,12,0)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VLOOKUP(D968,'2-班级信息'!A:AI,35,0)</f>
        <v>#N/A</v>
      </c>
      <c r="AE968" s="22" t="e">
        <f>VLOOKUP(D968,'2-班级信息'!A:AL,12,0)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VLOOKUP(D969,'2-班级信息'!A:AI,35,0)</f>
        <v>#N/A</v>
      </c>
      <c r="AE969" s="22" t="e">
        <f>VLOOKUP(D969,'2-班级信息'!A:AL,12,0)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VLOOKUP(D970,'2-班级信息'!A:AI,35,0)</f>
        <v>#N/A</v>
      </c>
      <c r="AE970" s="22" t="e">
        <f>VLOOKUP(D970,'2-班级信息'!A:AL,12,0)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VLOOKUP(D971,'2-班级信息'!A:AI,35,0)</f>
        <v>#N/A</v>
      </c>
      <c r="AE971" s="22" t="e">
        <f>VLOOKUP(D971,'2-班级信息'!A:AL,12,0)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VLOOKUP(D972,'2-班级信息'!A:AI,35,0)</f>
        <v>#N/A</v>
      </c>
      <c r="AE972" s="22" t="e">
        <f>VLOOKUP(D972,'2-班级信息'!A:AL,12,0)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VLOOKUP(D973,'2-班级信息'!A:AI,35,0)</f>
        <v>#N/A</v>
      </c>
      <c r="AE973" s="22" t="e">
        <f>VLOOKUP(D973,'2-班级信息'!A:AL,12,0)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VLOOKUP(D974,'2-班级信息'!A:AI,35,0)</f>
        <v>#N/A</v>
      </c>
      <c r="AE974" s="22" t="e">
        <f>VLOOKUP(D974,'2-班级信息'!A:AL,12,0)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VLOOKUP(D975,'2-班级信息'!A:AI,35,0)</f>
        <v>#N/A</v>
      </c>
      <c r="AE975" s="22" t="e">
        <f>VLOOKUP(D975,'2-班级信息'!A:AL,12,0)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VLOOKUP(D976,'2-班级信息'!A:AI,35,0)</f>
        <v>#N/A</v>
      </c>
      <c r="AE976" s="22" t="e">
        <f>VLOOKUP(D976,'2-班级信息'!A:AL,12,0)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VLOOKUP(D977,'2-班级信息'!A:AI,35,0)</f>
        <v>#N/A</v>
      </c>
      <c r="AE977" s="22" t="e">
        <f>VLOOKUP(D977,'2-班级信息'!A:AL,12,0)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VLOOKUP(D978,'2-班级信息'!A:AI,35,0)</f>
        <v>#N/A</v>
      </c>
      <c r="AE978" s="22" t="e">
        <f>VLOOKUP(D978,'2-班级信息'!A:AL,12,0)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VLOOKUP(D979,'2-班级信息'!A:AI,35,0)</f>
        <v>#N/A</v>
      </c>
      <c r="AE979" s="22" t="e">
        <f>VLOOKUP(D979,'2-班级信息'!A:AL,12,0)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VLOOKUP(D980,'2-班级信息'!A:AI,35,0)</f>
        <v>#N/A</v>
      </c>
      <c r="AE980" s="22" t="e">
        <f>VLOOKUP(D980,'2-班级信息'!A:AL,12,0)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VLOOKUP(D981,'2-班级信息'!A:AI,35,0)</f>
        <v>#N/A</v>
      </c>
      <c r="AE981" s="22" t="e">
        <f>VLOOKUP(D981,'2-班级信息'!A:AL,12,0)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VLOOKUP(D982,'2-班级信息'!A:AI,35,0)</f>
        <v>#N/A</v>
      </c>
      <c r="AE982" s="22" t="e">
        <f>VLOOKUP(D982,'2-班级信息'!A:AL,12,0)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VLOOKUP(D983,'2-班级信息'!A:AI,35,0)</f>
        <v>#N/A</v>
      </c>
      <c r="AE983" s="22" t="e">
        <f>VLOOKUP(D983,'2-班级信息'!A:AL,12,0)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VLOOKUP(D984,'2-班级信息'!A:AI,35,0)</f>
        <v>#N/A</v>
      </c>
      <c r="AE984" s="22" t="e">
        <f>VLOOKUP(D984,'2-班级信息'!A:AL,12,0)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VLOOKUP(D985,'2-班级信息'!A:AI,35,0)</f>
        <v>#N/A</v>
      </c>
      <c r="AE985" s="22" t="e">
        <f>VLOOKUP(D985,'2-班级信息'!A:AL,12,0)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VLOOKUP(D986,'2-班级信息'!A:AI,35,0)</f>
        <v>#N/A</v>
      </c>
      <c r="AE986" s="22" t="e">
        <f>VLOOKUP(D986,'2-班级信息'!A:AL,12,0)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VLOOKUP(D987,'2-班级信息'!A:AI,35,0)</f>
        <v>#N/A</v>
      </c>
      <c r="AE987" s="22" t="e">
        <f>VLOOKUP(D987,'2-班级信息'!A:AL,12,0)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VLOOKUP(D988,'2-班级信息'!A:AI,35,0)</f>
        <v>#N/A</v>
      </c>
      <c r="AE988" s="22" t="e">
        <f>VLOOKUP(D988,'2-班级信息'!A:AL,12,0)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VLOOKUP(D989,'2-班级信息'!A:AI,35,0)</f>
        <v>#N/A</v>
      </c>
      <c r="AE989" s="22" t="e">
        <f>VLOOKUP(D989,'2-班级信息'!A:AL,12,0)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VLOOKUP(D990,'2-班级信息'!A:AI,35,0)</f>
        <v>#N/A</v>
      </c>
      <c r="AE990" s="22" t="e">
        <f>VLOOKUP(D990,'2-班级信息'!A:AL,12,0)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VLOOKUP(D991,'2-班级信息'!A:AI,35,0)</f>
        <v>#N/A</v>
      </c>
      <c r="AE991" s="22" t="e">
        <f>VLOOKUP(D991,'2-班级信息'!A:AL,12,0)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VLOOKUP(D992,'2-班级信息'!A:AI,35,0)</f>
        <v>#N/A</v>
      </c>
      <c r="AE992" s="22" t="e">
        <f>VLOOKUP(D992,'2-班级信息'!A:AL,12,0)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VLOOKUP(D993,'2-班级信息'!A:AI,35,0)</f>
        <v>#N/A</v>
      </c>
      <c r="AE993" s="22" t="e">
        <f>VLOOKUP(D993,'2-班级信息'!A:AL,12,0)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VLOOKUP(D994,'2-班级信息'!A:AI,35,0)</f>
        <v>#N/A</v>
      </c>
      <c r="AE994" s="22" t="e">
        <f>VLOOKUP(D994,'2-班级信息'!A:AL,12,0)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VLOOKUP(D995,'2-班级信息'!A:AI,35,0)</f>
        <v>#N/A</v>
      </c>
      <c r="AE995" s="22" t="e">
        <f>VLOOKUP(D995,'2-班级信息'!A:AL,12,0)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VLOOKUP(D996,'2-班级信息'!A:AI,35,0)</f>
        <v>#N/A</v>
      </c>
      <c r="AE996" s="22" t="e">
        <f>VLOOKUP(D996,'2-班级信息'!A:AL,12,0)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VLOOKUP(D997,'2-班级信息'!A:AI,35,0)</f>
        <v>#N/A</v>
      </c>
      <c r="AE997" s="22" t="e">
        <f>VLOOKUP(D997,'2-班级信息'!A:AL,12,0)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VLOOKUP(D998,'2-班级信息'!A:AI,35,0)</f>
        <v>#N/A</v>
      </c>
      <c r="AE998" s="22" t="e">
        <f>VLOOKUP(D998,'2-班级信息'!A:AL,12,0)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VLOOKUP(D999,'2-班级信息'!A:AI,35,0)</f>
        <v>#N/A</v>
      </c>
      <c r="AE999" s="22" t="e">
        <f>VLOOKUP(D999,'2-班级信息'!A:AL,12,0)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VLOOKUP(D1000,'2-班级信息'!A:AI,35,0)</f>
        <v>#N/A</v>
      </c>
      <c r="AE1000" s="22" t="e">
        <f>VLOOKUP(D1000,'2-班级信息'!A:AL,12,0)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VLOOKUP(D1001,'2-班级信息'!A:AI,35,0)</f>
        <v>#N/A</v>
      </c>
      <c r="AE1001" s="22" t="e">
        <f>VLOOKUP(D1001,'2-班级信息'!A:AL,12,0)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VLOOKUP(D1002,'2-班级信息'!A:AI,35,0)</f>
        <v>#N/A</v>
      </c>
      <c r="AE1002" s="22" t="e">
        <f>VLOOKUP(D1002,'2-班级信息'!A:AL,12,0)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VLOOKUP(D1003,'2-班级信息'!A:AI,35,0)</f>
        <v>#N/A</v>
      </c>
      <c r="AE1003" s="22" t="e">
        <f>VLOOKUP(D1003,'2-班级信息'!A:AL,12,0)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VLOOKUP(D1004,'2-班级信息'!A:AI,35,0)</f>
        <v>#N/A</v>
      </c>
      <c r="AE1004" s="22" t="e">
        <f>VLOOKUP(D1004,'2-班级信息'!A:AL,12,0)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VLOOKUP(D1005,'2-班级信息'!A:AI,35,0)</f>
        <v>#N/A</v>
      </c>
      <c r="AE1005" s="22" t="e">
        <f>VLOOKUP(D1005,'2-班级信息'!A:AL,12,0)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VLOOKUP(D1006,'2-班级信息'!A:AI,35,0)</f>
        <v>#N/A</v>
      </c>
      <c r="AE1006" s="22" t="e">
        <f>VLOOKUP(D1006,'2-班级信息'!A:AL,12,0)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VLOOKUP(D1007,'2-班级信息'!A:AI,35,0)</f>
        <v>#N/A</v>
      </c>
      <c r="AE1007" s="22" t="e">
        <f>VLOOKUP(D1007,'2-班级信息'!A:AL,12,0)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VLOOKUP(D1008,'2-班级信息'!A:AI,35,0)</f>
        <v>#N/A</v>
      </c>
      <c r="AE1008" s="22" t="e">
        <f>VLOOKUP(D1008,'2-班级信息'!A:AL,12,0)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VLOOKUP(D1009,'2-班级信息'!A:AI,35,0)</f>
        <v>#N/A</v>
      </c>
      <c r="AE1009" s="22" t="e">
        <f>VLOOKUP(D1009,'2-班级信息'!A:AL,12,0)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VLOOKUP(D1010,'2-班级信息'!A:AI,35,0)</f>
        <v>#N/A</v>
      </c>
      <c r="AE1010" s="22" t="e">
        <f>VLOOKUP(D1010,'2-班级信息'!A:AL,12,0)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VLOOKUP(D1011,'2-班级信息'!A:AI,35,0)</f>
        <v>#N/A</v>
      </c>
      <c r="AE1011" s="22" t="e">
        <f>VLOOKUP(D1011,'2-班级信息'!A:AL,12,0)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VLOOKUP(D1012,'2-班级信息'!A:AI,35,0)</f>
        <v>#N/A</v>
      </c>
      <c r="AE1012" s="22" t="e">
        <f>VLOOKUP(D1012,'2-班级信息'!A:AL,12,0)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VLOOKUP(D1013,'2-班级信息'!A:AI,35,0)</f>
        <v>#N/A</v>
      </c>
      <c r="AE1013" s="22" t="e">
        <f>VLOOKUP(D1013,'2-班级信息'!A:AL,12,0)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VLOOKUP(D1014,'2-班级信息'!A:AI,35,0)</f>
        <v>#N/A</v>
      </c>
      <c r="AE1014" s="22" t="e">
        <f>VLOOKUP(D1014,'2-班级信息'!A:AL,12,0)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VLOOKUP(D1015,'2-班级信息'!A:AI,35,0)</f>
        <v>#N/A</v>
      </c>
      <c r="AE1015" s="22" t="e">
        <f>VLOOKUP(D1015,'2-班级信息'!A:AL,12,0)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VLOOKUP(D1016,'2-班级信息'!A:AI,35,0)</f>
        <v>#N/A</v>
      </c>
      <c r="AE1016" s="22" t="e">
        <f>VLOOKUP(D1016,'2-班级信息'!A:AL,12,0)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VLOOKUP(D1017,'2-班级信息'!A:AI,35,0)</f>
        <v>#N/A</v>
      </c>
      <c r="AE1017" s="22" t="e">
        <f>VLOOKUP(D1017,'2-班级信息'!A:AL,12,0)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VLOOKUP(D1018,'2-班级信息'!A:AI,35,0)</f>
        <v>#N/A</v>
      </c>
      <c r="AE1018" s="22" t="e">
        <f>VLOOKUP(D1018,'2-班级信息'!A:AL,12,0)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VLOOKUP(D1019,'2-班级信息'!A:AI,35,0)</f>
        <v>#N/A</v>
      </c>
      <c r="AE1019" s="22" t="e">
        <f>VLOOKUP(D1019,'2-班级信息'!A:AL,12,0)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VLOOKUP(D1020,'2-班级信息'!A:AI,35,0)</f>
        <v>#N/A</v>
      </c>
      <c r="AE1020" s="22" t="e">
        <f>VLOOKUP(D1020,'2-班级信息'!A:AL,12,0)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VLOOKUP(D1021,'2-班级信息'!A:AI,35,0)</f>
        <v>#N/A</v>
      </c>
      <c r="AE1021" s="22" t="e">
        <f>VLOOKUP(D1021,'2-班级信息'!A:AL,12,0)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VLOOKUP(D1022,'2-班级信息'!A:AI,35,0)</f>
        <v>#N/A</v>
      </c>
      <c r="AE1022" s="22" t="e">
        <f>VLOOKUP(D1022,'2-班级信息'!A:AL,12,0)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VLOOKUP(D1023,'2-班级信息'!A:AI,35,0)</f>
        <v>#N/A</v>
      </c>
      <c r="AE1023" s="22" t="e">
        <f>VLOOKUP(D1023,'2-班级信息'!A:AL,12,0)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VLOOKUP(D1024,'2-班级信息'!A:AI,35,0)</f>
        <v>#N/A</v>
      </c>
      <c r="AE1024" s="22" t="e">
        <f>VLOOKUP(D1024,'2-班级信息'!A:AL,12,0)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VLOOKUP(D1025,'2-班级信息'!A:AI,35,0)</f>
        <v>#N/A</v>
      </c>
      <c r="AE1025" s="22" t="e">
        <f>VLOOKUP(D1025,'2-班级信息'!A:AL,12,0)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VLOOKUP(D1026,'2-班级信息'!A:AI,35,0)</f>
        <v>#N/A</v>
      </c>
      <c r="AE1026" s="22" t="e">
        <f>VLOOKUP(D1026,'2-班级信息'!A:AL,12,0)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VLOOKUP(D1027,'2-班级信息'!A:AI,35,0)</f>
        <v>#N/A</v>
      </c>
      <c r="AE1027" s="22" t="e">
        <f>VLOOKUP(D1027,'2-班级信息'!A:AL,12,0)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VLOOKUP(D1028,'2-班级信息'!A:AI,35,0)</f>
        <v>#N/A</v>
      </c>
      <c r="AE1028" s="22" t="e">
        <f>VLOOKUP(D1028,'2-班级信息'!A:AL,12,0)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VLOOKUP(D1029,'2-班级信息'!A:AI,35,0)</f>
        <v>#N/A</v>
      </c>
      <c r="AE1029" s="22" t="e">
        <f>VLOOKUP(D1029,'2-班级信息'!A:AL,12,0)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VLOOKUP(D1030,'2-班级信息'!A:AI,35,0)</f>
        <v>#N/A</v>
      </c>
      <c r="AE1030" s="22" t="e">
        <f>VLOOKUP(D1030,'2-班级信息'!A:AL,12,0)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VLOOKUP(D1031,'2-班级信息'!A:AI,35,0)</f>
        <v>#N/A</v>
      </c>
      <c r="AE1031" s="22" t="e">
        <f>VLOOKUP(D1031,'2-班级信息'!A:AL,12,0)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VLOOKUP(D1032,'2-班级信息'!A:AI,35,0)</f>
        <v>#N/A</v>
      </c>
      <c r="AE1032" s="22" t="e">
        <f>VLOOKUP(D1032,'2-班级信息'!A:AL,12,0)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VLOOKUP(D1033,'2-班级信息'!A:AI,35,0)</f>
        <v>#N/A</v>
      </c>
      <c r="AE1033" s="22" t="e">
        <f>VLOOKUP(D1033,'2-班级信息'!A:AL,12,0)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VLOOKUP(D1034,'2-班级信息'!A:AI,35,0)</f>
        <v>#N/A</v>
      </c>
      <c r="AE1034" s="22" t="e">
        <f>VLOOKUP(D1034,'2-班级信息'!A:AL,12,0)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VLOOKUP(D1035,'2-班级信息'!A:AI,35,0)</f>
        <v>#N/A</v>
      </c>
      <c r="AE1035" s="22" t="e">
        <f>VLOOKUP(D1035,'2-班级信息'!A:AL,12,0)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VLOOKUP(D1036,'2-班级信息'!A:AI,35,0)</f>
        <v>#N/A</v>
      </c>
      <c r="AE1036" s="22" t="e">
        <f>VLOOKUP(D1036,'2-班级信息'!A:AL,12,0)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VLOOKUP(D1037,'2-班级信息'!A:AI,35,0)</f>
        <v>#N/A</v>
      </c>
      <c r="AE1037" s="22" t="e">
        <f>VLOOKUP(D1037,'2-班级信息'!A:AL,12,0)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VLOOKUP(D1038,'2-班级信息'!A:AI,35,0)</f>
        <v>#N/A</v>
      </c>
      <c r="AE1038" s="22" t="e">
        <f>VLOOKUP(D1038,'2-班级信息'!A:AL,12,0)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VLOOKUP(D1039,'2-班级信息'!A:AI,35,0)</f>
        <v>#N/A</v>
      </c>
      <c r="AE1039" s="22" t="e">
        <f>VLOOKUP(D1039,'2-班级信息'!A:AL,12,0)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VLOOKUP(D1040,'2-班级信息'!A:AI,35,0)</f>
        <v>#N/A</v>
      </c>
      <c r="AE1040" s="22" t="e">
        <f>VLOOKUP(D1040,'2-班级信息'!A:AL,12,0)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VLOOKUP(D1041,'2-班级信息'!A:AI,35,0)</f>
        <v>#N/A</v>
      </c>
      <c r="AE1041" s="22" t="e">
        <f>VLOOKUP(D1041,'2-班级信息'!A:AL,12,0)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VLOOKUP(D1042,'2-班级信息'!A:AI,35,0)</f>
        <v>#N/A</v>
      </c>
      <c r="AE1042" s="22" t="e">
        <f>VLOOKUP(D1042,'2-班级信息'!A:AL,12,0)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VLOOKUP(D1043,'2-班级信息'!A:AI,35,0)</f>
        <v>#N/A</v>
      </c>
      <c r="AE1043" s="22" t="e">
        <f>VLOOKUP(D1043,'2-班级信息'!A:AL,12,0)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VLOOKUP(D1044,'2-班级信息'!A:AI,35,0)</f>
        <v>#N/A</v>
      </c>
      <c r="AE1044" s="22" t="e">
        <f>VLOOKUP(D1044,'2-班级信息'!A:AL,12,0)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VLOOKUP(D1045,'2-班级信息'!A:AI,35,0)</f>
        <v>#N/A</v>
      </c>
      <c r="AE1045" s="22" t="e">
        <f>VLOOKUP(D1045,'2-班级信息'!A:AL,12,0)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VLOOKUP(D1046,'2-班级信息'!A:AI,35,0)</f>
        <v>#N/A</v>
      </c>
      <c r="AE1046" s="22" t="e">
        <f>VLOOKUP(D1046,'2-班级信息'!A:AL,12,0)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VLOOKUP(D1047,'2-班级信息'!A:AI,35,0)</f>
        <v>#N/A</v>
      </c>
      <c r="AE1047" s="22" t="e">
        <f>VLOOKUP(D1047,'2-班级信息'!A:AL,12,0)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VLOOKUP(D1048,'2-班级信息'!A:AI,35,0)</f>
        <v>#N/A</v>
      </c>
      <c r="AE1048" s="22" t="e">
        <f>VLOOKUP(D1048,'2-班级信息'!A:AL,12,0)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VLOOKUP(D1049,'2-班级信息'!A:AI,35,0)</f>
        <v>#N/A</v>
      </c>
      <c r="AE1049" s="22" t="e">
        <f>VLOOKUP(D1049,'2-班级信息'!A:AL,12,0)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VLOOKUP(D1050,'2-班级信息'!A:AI,35,0)</f>
        <v>#N/A</v>
      </c>
      <c r="AE1050" s="22" t="e">
        <f>VLOOKUP(D1050,'2-班级信息'!A:AL,12,0)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VLOOKUP(D1051,'2-班级信息'!A:AI,35,0)</f>
        <v>#N/A</v>
      </c>
      <c r="AE1051" s="22" t="e">
        <f>VLOOKUP(D1051,'2-班级信息'!A:AL,12,0)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VLOOKUP(D1052,'2-班级信息'!A:AI,35,0)</f>
        <v>#N/A</v>
      </c>
      <c r="AE1052" s="22" t="e">
        <f>VLOOKUP(D1052,'2-班级信息'!A:AL,12,0)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VLOOKUP(D1053,'2-班级信息'!A:AI,35,0)</f>
        <v>#N/A</v>
      </c>
      <c r="AE1053" s="22" t="e">
        <f>VLOOKUP(D1053,'2-班级信息'!A:AL,12,0)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VLOOKUP(D1054,'2-班级信息'!A:AI,35,0)</f>
        <v>#N/A</v>
      </c>
      <c r="AE1054" s="22" t="e">
        <f>VLOOKUP(D1054,'2-班级信息'!A:AL,12,0)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VLOOKUP(D1055,'2-班级信息'!A:AI,35,0)</f>
        <v>#N/A</v>
      </c>
      <c r="AE1055" s="22" t="e">
        <f>VLOOKUP(D1055,'2-班级信息'!A:AL,12,0)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VLOOKUP(D1056,'2-班级信息'!A:AI,35,0)</f>
        <v>#N/A</v>
      </c>
      <c r="AE1056" s="22" t="e">
        <f>VLOOKUP(D1056,'2-班级信息'!A:AL,12,0)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VLOOKUP(D1057,'2-班级信息'!A:AI,35,0)</f>
        <v>#N/A</v>
      </c>
      <c r="AE1057" s="22" t="e">
        <f>VLOOKUP(D1057,'2-班级信息'!A:AL,12,0)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VLOOKUP(D1058,'2-班级信息'!A:AI,35,0)</f>
        <v>#N/A</v>
      </c>
      <c r="AE1058" s="22" t="e">
        <f>VLOOKUP(D1058,'2-班级信息'!A:AL,12,0)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VLOOKUP(D1059,'2-班级信息'!A:AI,35,0)</f>
        <v>#N/A</v>
      </c>
      <c r="AE1059" s="22" t="e">
        <f>VLOOKUP(D1059,'2-班级信息'!A:AL,12,0)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VLOOKUP(D1060,'2-班级信息'!A:AI,35,0)</f>
        <v>#N/A</v>
      </c>
      <c r="AE1060" s="22" t="e">
        <f>VLOOKUP(D1060,'2-班级信息'!A:AL,12,0)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VLOOKUP(D1061,'2-班级信息'!A:AI,35,0)</f>
        <v>#N/A</v>
      </c>
      <c r="AE1061" s="22" t="e">
        <f>VLOOKUP(D1061,'2-班级信息'!A:AL,12,0)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VLOOKUP(D1062,'2-班级信息'!A:AI,35,0)</f>
        <v>#N/A</v>
      </c>
      <c r="AE1062" s="22" t="e">
        <f>VLOOKUP(D1062,'2-班级信息'!A:AL,12,0)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VLOOKUP(D1063,'2-班级信息'!A:AI,35,0)</f>
        <v>#N/A</v>
      </c>
      <c r="AE1063" s="22" t="e">
        <f>VLOOKUP(D1063,'2-班级信息'!A:AL,12,0)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VLOOKUP(D1064,'2-班级信息'!A:AI,35,0)</f>
        <v>#N/A</v>
      </c>
      <c r="AE1064" s="22" t="e">
        <f>VLOOKUP(D1064,'2-班级信息'!A:AL,12,0)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VLOOKUP(D1065,'2-班级信息'!A:AI,35,0)</f>
        <v>#N/A</v>
      </c>
      <c r="AE1065" s="22" t="e">
        <f>VLOOKUP(D1065,'2-班级信息'!A:AL,12,0)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VLOOKUP(D1066,'2-班级信息'!A:AI,35,0)</f>
        <v>#N/A</v>
      </c>
      <c r="AE1066" s="22" t="e">
        <f>VLOOKUP(D1066,'2-班级信息'!A:AL,12,0)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VLOOKUP(D1067,'2-班级信息'!A:AI,35,0)</f>
        <v>#N/A</v>
      </c>
      <c r="AE1067" s="22" t="e">
        <f>VLOOKUP(D1067,'2-班级信息'!A:AL,12,0)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VLOOKUP(D1068,'2-班级信息'!A:AI,35,0)</f>
        <v>#N/A</v>
      </c>
      <c r="AE1068" s="22" t="e">
        <f>VLOOKUP(D1068,'2-班级信息'!A:AL,12,0)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VLOOKUP(D1069,'2-班级信息'!A:AI,35,0)</f>
        <v>#N/A</v>
      </c>
      <c r="AE1069" s="22" t="e">
        <f>VLOOKUP(D1069,'2-班级信息'!A:AL,12,0)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VLOOKUP(D1070,'2-班级信息'!A:AI,35,0)</f>
        <v>#N/A</v>
      </c>
      <c r="AE1070" s="22" t="e">
        <f>VLOOKUP(D1070,'2-班级信息'!A:AL,12,0)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VLOOKUP(D1071,'2-班级信息'!A:AI,35,0)</f>
        <v>#N/A</v>
      </c>
      <c r="AE1071" s="22" t="e">
        <f>VLOOKUP(D1071,'2-班级信息'!A:AL,12,0)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VLOOKUP(D1072,'2-班级信息'!A:AI,35,0)</f>
        <v>#N/A</v>
      </c>
      <c r="AE1072" s="22" t="e">
        <f>VLOOKUP(D1072,'2-班级信息'!A:AL,12,0)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VLOOKUP(D1073,'2-班级信息'!A:AI,35,0)</f>
        <v>#N/A</v>
      </c>
      <c r="AE1073" s="22" t="e">
        <f>VLOOKUP(D1073,'2-班级信息'!A:AL,12,0)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VLOOKUP(D1074,'2-班级信息'!A:AI,35,0)</f>
        <v>#N/A</v>
      </c>
      <c r="AE1074" s="22" t="e">
        <f>VLOOKUP(D1074,'2-班级信息'!A:AL,12,0)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VLOOKUP(D1075,'2-班级信息'!A:AI,35,0)</f>
        <v>#N/A</v>
      </c>
      <c r="AE1075" s="22" t="e">
        <f>VLOOKUP(D1075,'2-班级信息'!A:AL,12,0)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VLOOKUP(D1076,'2-班级信息'!A:AI,35,0)</f>
        <v>#N/A</v>
      </c>
      <c r="AE1076" s="22" t="e">
        <f>VLOOKUP(D1076,'2-班级信息'!A:AL,12,0)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VLOOKUP(D1077,'2-班级信息'!A:AI,35,0)</f>
        <v>#N/A</v>
      </c>
      <c r="AE1077" s="22" t="e">
        <f>VLOOKUP(D1077,'2-班级信息'!A:AL,12,0)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VLOOKUP(D1078,'2-班级信息'!A:AI,35,0)</f>
        <v>#N/A</v>
      </c>
      <c r="AE1078" s="22" t="e">
        <f>VLOOKUP(D1078,'2-班级信息'!A:AL,12,0)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VLOOKUP(D1079,'2-班级信息'!A:AI,35,0)</f>
        <v>#N/A</v>
      </c>
      <c r="AE1079" s="22" t="e">
        <f>VLOOKUP(D1079,'2-班级信息'!A:AL,12,0)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VLOOKUP(D1080,'2-班级信息'!A:AI,35,0)</f>
        <v>#N/A</v>
      </c>
      <c r="AE1080" s="22" t="e">
        <f>VLOOKUP(D1080,'2-班级信息'!A:AL,12,0)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VLOOKUP(D1081,'2-班级信息'!A:AI,35,0)</f>
        <v>#N/A</v>
      </c>
      <c r="AE1081" s="22" t="e">
        <f>VLOOKUP(D1081,'2-班级信息'!A:AL,12,0)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VLOOKUP(D1082,'2-班级信息'!A:AI,35,0)</f>
        <v>#N/A</v>
      </c>
      <c r="AE1082" s="22" t="e">
        <f>VLOOKUP(D1082,'2-班级信息'!A:AL,12,0)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VLOOKUP(D1083,'2-班级信息'!A:AI,35,0)</f>
        <v>#N/A</v>
      </c>
      <c r="AE1083" s="22" t="e">
        <f>VLOOKUP(D1083,'2-班级信息'!A:AL,12,0)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VLOOKUP(D1084,'2-班级信息'!A:AI,35,0)</f>
        <v>#N/A</v>
      </c>
      <c r="AE1084" s="22" t="e">
        <f>VLOOKUP(D1084,'2-班级信息'!A:AL,12,0)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VLOOKUP(D1085,'2-班级信息'!A:AI,35,0)</f>
        <v>#N/A</v>
      </c>
      <c r="AE1085" s="22" t="e">
        <f>VLOOKUP(D1085,'2-班级信息'!A:AL,12,0)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VLOOKUP(D1086,'2-班级信息'!A:AI,35,0)</f>
        <v>#N/A</v>
      </c>
      <c r="AE1086" s="22" t="e">
        <f>VLOOKUP(D1086,'2-班级信息'!A:AL,12,0)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VLOOKUP(D1087,'2-班级信息'!A:AI,35,0)</f>
        <v>#N/A</v>
      </c>
      <c r="AE1087" s="22" t="e">
        <f>VLOOKUP(D1087,'2-班级信息'!A:AL,12,0)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VLOOKUP(D1088,'2-班级信息'!A:AI,35,0)</f>
        <v>#N/A</v>
      </c>
      <c r="AE1088" s="22" t="e">
        <f>VLOOKUP(D1088,'2-班级信息'!A:AL,12,0)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VLOOKUP(D1089,'2-班级信息'!A:AI,35,0)</f>
        <v>#N/A</v>
      </c>
      <c r="AE1089" s="22" t="e">
        <f>VLOOKUP(D1089,'2-班级信息'!A:AL,12,0)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VLOOKUP(D1090,'2-班级信息'!A:AI,35,0)</f>
        <v>#N/A</v>
      </c>
      <c r="AE1090" s="22" t="e">
        <f>VLOOKUP(D1090,'2-班级信息'!A:AL,12,0)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VLOOKUP(D1091,'2-班级信息'!A:AI,35,0)</f>
        <v>#N/A</v>
      </c>
      <c r="AE1091" s="22" t="e">
        <f>VLOOKUP(D1091,'2-班级信息'!A:AL,12,0)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VLOOKUP(D1092,'2-班级信息'!A:AI,35,0)</f>
        <v>#N/A</v>
      </c>
      <c r="AE1092" s="22" t="e">
        <f>VLOOKUP(D1092,'2-班级信息'!A:AL,12,0)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VLOOKUP(D1093,'2-班级信息'!A:AI,35,0)</f>
        <v>#N/A</v>
      </c>
      <c r="AE1093" s="22" t="e">
        <f>VLOOKUP(D1093,'2-班级信息'!A:AL,12,0)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VLOOKUP(D1094,'2-班级信息'!A:AI,35,0)</f>
        <v>#N/A</v>
      </c>
      <c r="AE1094" s="22" t="e">
        <f>VLOOKUP(D1094,'2-班级信息'!A:AL,12,0)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VLOOKUP(D1095,'2-班级信息'!A:AI,35,0)</f>
        <v>#N/A</v>
      </c>
      <c r="AE1095" s="22" t="e">
        <f>VLOOKUP(D1095,'2-班级信息'!A:AL,12,0)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VLOOKUP(D1096,'2-班级信息'!A:AI,35,0)</f>
        <v>#N/A</v>
      </c>
      <c r="AE1096" s="22" t="e">
        <f>VLOOKUP(D1096,'2-班级信息'!A:AL,12,0)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VLOOKUP(D1097,'2-班级信息'!A:AI,35,0)</f>
        <v>#N/A</v>
      </c>
      <c r="AE1097" s="22" t="e">
        <f>VLOOKUP(D1097,'2-班级信息'!A:AL,12,0)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VLOOKUP(D1098,'2-班级信息'!A:AI,35,0)</f>
        <v>#N/A</v>
      </c>
      <c r="AE1098" s="22" t="e">
        <f>VLOOKUP(D1098,'2-班级信息'!A:AL,12,0)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VLOOKUP(D1099,'2-班级信息'!A:AI,35,0)</f>
        <v>#N/A</v>
      </c>
      <c r="AE1099" s="22" t="e">
        <f>VLOOKUP(D1099,'2-班级信息'!A:AL,12,0)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VLOOKUP(D1100,'2-班级信息'!A:AI,35,0)</f>
        <v>#N/A</v>
      </c>
      <c r="AE1100" s="22" t="e">
        <f>VLOOKUP(D1100,'2-班级信息'!A:AL,12,0)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VLOOKUP(D1101,'2-班级信息'!A:AI,35,0)</f>
        <v>#N/A</v>
      </c>
      <c r="AE1101" s="22" t="e">
        <f>VLOOKUP(D1101,'2-班级信息'!A:AL,12,0)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VLOOKUP(D1102,'2-班级信息'!A:AI,35,0)</f>
        <v>#N/A</v>
      </c>
      <c r="AE1102" s="22" t="e">
        <f>VLOOKUP(D1102,'2-班级信息'!A:AL,12,0)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VLOOKUP(D1103,'2-班级信息'!A:AI,35,0)</f>
        <v>#N/A</v>
      </c>
      <c r="AE1103" s="22" t="e">
        <f>VLOOKUP(D1103,'2-班级信息'!A:AL,12,0)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VLOOKUP(D1104,'2-班级信息'!A:AI,35,0)</f>
        <v>#N/A</v>
      </c>
      <c r="AE1104" s="22" t="e">
        <f>VLOOKUP(D1104,'2-班级信息'!A:AL,12,0)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VLOOKUP(D1105,'2-班级信息'!A:AI,35,0)</f>
        <v>#N/A</v>
      </c>
      <c r="AE1105" s="22" t="e">
        <f>VLOOKUP(D1105,'2-班级信息'!A:AL,12,0)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VLOOKUP(D1106,'2-班级信息'!A:AI,35,0)</f>
        <v>#N/A</v>
      </c>
      <c r="AE1106" s="22" t="e">
        <f>VLOOKUP(D1106,'2-班级信息'!A:AL,12,0)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VLOOKUP(D1107,'2-班级信息'!A:AI,35,0)</f>
        <v>#N/A</v>
      </c>
      <c r="AE1107" s="22" t="e">
        <f>VLOOKUP(D1107,'2-班级信息'!A:AL,12,0)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VLOOKUP(D1108,'2-班级信息'!A:AI,35,0)</f>
        <v>#N/A</v>
      </c>
      <c r="AE1108" s="22" t="e">
        <f>VLOOKUP(D1108,'2-班级信息'!A:AL,12,0)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VLOOKUP(D1109,'2-班级信息'!A:AI,35,0)</f>
        <v>#N/A</v>
      </c>
      <c r="AE1109" s="22" t="e">
        <f>VLOOKUP(D1109,'2-班级信息'!A:AL,12,0)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VLOOKUP(D1110,'2-班级信息'!A:AI,35,0)</f>
        <v>#N/A</v>
      </c>
      <c r="AE1110" s="22" t="e">
        <f>VLOOKUP(D1110,'2-班级信息'!A:AL,12,0)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VLOOKUP(D1111,'2-班级信息'!A:AI,35,0)</f>
        <v>#N/A</v>
      </c>
      <c r="AE1111" s="22" t="e">
        <f>VLOOKUP(D1111,'2-班级信息'!A:AL,12,0)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VLOOKUP(D1112,'2-班级信息'!A:AI,35,0)</f>
        <v>#N/A</v>
      </c>
      <c r="AE1112" s="22" t="e">
        <f>VLOOKUP(D1112,'2-班级信息'!A:AL,12,0)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VLOOKUP(D1113,'2-班级信息'!A:AI,35,0)</f>
        <v>#N/A</v>
      </c>
      <c r="AE1113" s="22" t="e">
        <f>VLOOKUP(D1113,'2-班级信息'!A:AL,12,0)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VLOOKUP(D1114,'2-班级信息'!A:AI,35,0)</f>
        <v>#N/A</v>
      </c>
      <c r="AE1114" s="22" t="e">
        <f>VLOOKUP(D1114,'2-班级信息'!A:AL,12,0)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VLOOKUP(D1115,'2-班级信息'!A:AI,35,0)</f>
        <v>#N/A</v>
      </c>
      <c r="AE1115" s="22" t="e">
        <f>VLOOKUP(D1115,'2-班级信息'!A:AL,12,0)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VLOOKUP(D1116,'2-班级信息'!A:AI,35,0)</f>
        <v>#N/A</v>
      </c>
      <c r="AE1116" s="22" t="e">
        <f>VLOOKUP(D1116,'2-班级信息'!A:AL,12,0)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VLOOKUP(D1117,'2-班级信息'!A:AI,35,0)</f>
        <v>#N/A</v>
      </c>
      <c r="AE1117" s="22" t="e">
        <f>VLOOKUP(D1117,'2-班级信息'!A:AL,12,0)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VLOOKUP(D1118,'2-班级信息'!A:AI,35,0)</f>
        <v>#N/A</v>
      </c>
      <c r="AE1118" s="22" t="e">
        <f>VLOOKUP(D1118,'2-班级信息'!A:AL,12,0)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VLOOKUP(D1119,'2-班级信息'!A:AI,35,0)</f>
        <v>#N/A</v>
      </c>
      <c r="AE1119" s="22" t="e">
        <f>VLOOKUP(D1119,'2-班级信息'!A:AL,12,0)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VLOOKUP(D1120,'2-班级信息'!A:AI,35,0)</f>
        <v>#N/A</v>
      </c>
      <c r="AE1120" s="22" t="e">
        <f>VLOOKUP(D1120,'2-班级信息'!A:AL,12,0)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VLOOKUP(D1121,'2-班级信息'!A:AI,35,0)</f>
        <v>#N/A</v>
      </c>
      <c r="AE1121" s="22" t="e">
        <f>VLOOKUP(D1121,'2-班级信息'!A:AL,12,0)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VLOOKUP(D1122,'2-班级信息'!A:AI,35,0)</f>
        <v>#N/A</v>
      </c>
      <c r="AE1122" s="22" t="e">
        <f>VLOOKUP(D1122,'2-班级信息'!A:AL,12,0)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VLOOKUP(D1123,'2-班级信息'!A:AI,35,0)</f>
        <v>#N/A</v>
      </c>
      <c r="AE1123" s="22" t="e">
        <f>VLOOKUP(D1123,'2-班级信息'!A:AL,12,0)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VLOOKUP(D1124,'2-班级信息'!A:AI,35,0)</f>
        <v>#N/A</v>
      </c>
      <c r="AE1124" s="22" t="e">
        <f>VLOOKUP(D1124,'2-班级信息'!A:AL,12,0)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VLOOKUP(D1125,'2-班级信息'!A:AI,35,0)</f>
        <v>#N/A</v>
      </c>
      <c r="AE1125" s="22" t="e">
        <f>VLOOKUP(D1125,'2-班级信息'!A:AL,12,0)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VLOOKUP(D1126,'2-班级信息'!A:AI,35,0)</f>
        <v>#N/A</v>
      </c>
      <c r="AE1126" s="22" t="e">
        <f>VLOOKUP(D1126,'2-班级信息'!A:AL,12,0)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VLOOKUP(D1127,'2-班级信息'!A:AI,35,0)</f>
        <v>#N/A</v>
      </c>
      <c r="AE1127" s="22" t="e">
        <f>VLOOKUP(D1127,'2-班级信息'!A:AL,12,0)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VLOOKUP(D1128,'2-班级信息'!A:AI,35,0)</f>
        <v>#N/A</v>
      </c>
      <c r="AE1128" s="22" t="e">
        <f>VLOOKUP(D1128,'2-班级信息'!A:AL,12,0)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VLOOKUP(D1129,'2-班级信息'!A:AI,35,0)</f>
        <v>#N/A</v>
      </c>
      <c r="AE1129" s="22" t="e">
        <f>VLOOKUP(D1129,'2-班级信息'!A:AL,12,0)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VLOOKUP(D1130,'2-班级信息'!A:AI,35,0)</f>
        <v>#N/A</v>
      </c>
      <c r="AE1130" s="22" t="e">
        <f>VLOOKUP(D1130,'2-班级信息'!A:AL,12,0)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VLOOKUP(D1131,'2-班级信息'!A:AI,35,0)</f>
        <v>#N/A</v>
      </c>
      <c r="AE1131" s="22" t="e">
        <f>VLOOKUP(D1131,'2-班级信息'!A:AL,12,0)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VLOOKUP(D1132,'2-班级信息'!A:AI,35,0)</f>
        <v>#N/A</v>
      </c>
      <c r="AE1132" s="22" t="e">
        <f>VLOOKUP(D1132,'2-班级信息'!A:AL,12,0)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VLOOKUP(D1133,'2-班级信息'!A:AI,35,0)</f>
        <v>#N/A</v>
      </c>
      <c r="AE1133" s="22" t="e">
        <f>VLOOKUP(D1133,'2-班级信息'!A:AL,12,0)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VLOOKUP(D1134,'2-班级信息'!A:AI,35,0)</f>
        <v>#N/A</v>
      </c>
      <c r="AE1134" s="22" t="e">
        <f>VLOOKUP(D1134,'2-班级信息'!A:AL,12,0)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VLOOKUP(D1135,'2-班级信息'!A:AI,35,0)</f>
        <v>#N/A</v>
      </c>
      <c r="AE1135" s="22" t="e">
        <f>VLOOKUP(D1135,'2-班级信息'!A:AL,12,0)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VLOOKUP(D1136,'2-班级信息'!A:AI,35,0)</f>
        <v>#N/A</v>
      </c>
      <c r="AE1136" s="22" t="e">
        <f>VLOOKUP(D1136,'2-班级信息'!A:AL,12,0)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VLOOKUP(D1137,'2-班级信息'!A:AI,35,0)</f>
        <v>#N/A</v>
      </c>
      <c r="AE1137" s="22" t="e">
        <f>VLOOKUP(D1137,'2-班级信息'!A:AL,12,0)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VLOOKUP(D1138,'2-班级信息'!A:AI,35,0)</f>
        <v>#N/A</v>
      </c>
      <c r="AE1138" s="22" t="e">
        <f>VLOOKUP(D1138,'2-班级信息'!A:AL,12,0)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VLOOKUP(D1139,'2-班级信息'!A:AI,35,0)</f>
        <v>#N/A</v>
      </c>
      <c r="AE1139" s="22" t="e">
        <f>VLOOKUP(D1139,'2-班级信息'!A:AL,12,0)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VLOOKUP(D1140,'2-班级信息'!A:AI,35,0)</f>
        <v>#N/A</v>
      </c>
      <c r="AE1140" s="22" t="e">
        <f>VLOOKUP(D1140,'2-班级信息'!A:AL,12,0)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VLOOKUP(D1141,'2-班级信息'!A:AI,35,0)</f>
        <v>#N/A</v>
      </c>
      <c r="AE1141" s="22" t="e">
        <f>VLOOKUP(D1141,'2-班级信息'!A:AL,12,0)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VLOOKUP(D1142,'2-班级信息'!A:AI,35,0)</f>
        <v>#N/A</v>
      </c>
      <c r="AE1142" s="22" t="e">
        <f>VLOOKUP(D1142,'2-班级信息'!A:AL,12,0)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VLOOKUP(D1143,'2-班级信息'!A:AI,35,0)</f>
        <v>#N/A</v>
      </c>
      <c r="AE1143" s="22" t="e">
        <f>VLOOKUP(D1143,'2-班级信息'!A:AL,12,0)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VLOOKUP(D1144,'2-班级信息'!A:AI,35,0)</f>
        <v>#N/A</v>
      </c>
      <c r="AE1144" s="22" t="e">
        <f>VLOOKUP(D1144,'2-班级信息'!A:AL,12,0)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VLOOKUP(D1145,'2-班级信息'!A:AI,35,0)</f>
        <v>#N/A</v>
      </c>
      <c r="AE1145" s="22" t="e">
        <f>VLOOKUP(D1145,'2-班级信息'!A:AL,12,0)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VLOOKUP(D1146,'2-班级信息'!A:AI,35,0)</f>
        <v>#N/A</v>
      </c>
      <c r="AE1146" s="22" t="e">
        <f>VLOOKUP(D1146,'2-班级信息'!A:AL,12,0)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VLOOKUP(D1147,'2-班级信息'!A:AI,35,0)</f>
        <v>#N/A</v>
      </c>
      <c r="AE1147" s="22" t="e">
        <f>VLOOKUP(D1147,'2-班级信息'!A:AL,12,0)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VLOOKUP(D1148,'2-班级信息'!A:AI,35,0)</f>
        <v>#N/A</v>
      </c>
      <c r="AE1148" s="22" t="e">
        <f>VLOOKUP(D1148,'2-班级信息'!A:AL,12,0)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VLOOKUP(D1149,'2-班级信息'!A:AI,35,0)</f>
        <v>#N/A</v>
      </c>
      <c r="AE1149" s="22" t="e">
        <f>VLOOKUP(D1149,'2-班级信息'!A:AL,12,0)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VLOOKUP(D1150,'2-班级信息'!A:AI,35,0)</f>
        <v>#N/A</v>
      </c>
      <c r="AE1150" s="22" t="e">
        <f>VLOOKUP(D1150,'2-班级信息'!A:AL,12,0)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VLOOKUP(D1151,'2-班级信息'!A:AI,35,0)</f>
        <v>#N/A</v>
      </c>
      <c r="AE1151" s="22" t="e">
        <f>VLOOKUP(D1151,'2-班级信息'!A:AL,12,0)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VLOOKUP(D1152,'2-班级信息'!A:AI,35,0)</f>
        <v>#N/A</v>
      </c>
      <c r="AE1152" s="22" t="e">
        <f>VLOOKUP(D1152,'2-班级信息'!A:AL,12,0)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VLOOKUP(D1153,'2-班级信息'!A:AI,35,0)</f>
        <v>#N/A</v>
      </c>
      <c r="AE1153" s="22" t="e">
        <f>VLOOKUP(D1153,'2-班级信息'!A:AL,12,0)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VLOOKUP(D1154,'2-班级信息'!A:AI,35,0)</f>
        <v>#N/A</v>
      </c>
      <c r="AE1154" s="22" t="e">
        <f>VLOOKUP(D1154,'2-班级信息'!A:AL,12,0)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VLOOKUP(D1155,'2-班级信息'!A:AI,35,0)</f>
        <v>#N/A</v>
      </c>
      <c r="AE1155" s="22" t="e">
        <f>VLOOKUP(D1155,'2-班级信息'!A:AL,12,0)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VLOOKUP(D1156,'2-班级信息'!A:AI,35,0)</f>
        <v>#N/A</v>
      </c>
      <c r="AE1156" s="22" t="e">
        <f>VLOOKUP(D1156,'2-班级信息'!A:AL,12,0)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VLOOKUP(D1157,'2-班级信息'!A:AI,35,0)</f>
        <v>#N/A</v>
      </c>
      <c r="AE1157" s="22" t="e">
        <f>VLOOKUP(D1157,'2-班级信息'!A:AL,12,0)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VLOOKUP(D1158,'2-班级信息'!A:AI,35,0)</f>
        <v>#N/A</v>
      </c>
      <c r="AE1158" s="22" t="e">
        <f>VLOOKUP(D1158,'2-班级信息'!A:AL,12,0)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VLOOKUP(D1159,'2-班级信息'!A:AI,35,0)</f>
        <v>#N/A</v>
      </c>
      <c r="AE1159" s="22" t="e">
        <f>VLOOKUP(D1159,'2-班级信息'!A:AL,12,0)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VLOOKUP(D1160,'2-班级信息'!A:AI,35,0)</f>
        <v>#N/A</v>
      </c>
      <c r="AE1160" s="22" t="e">
        <f>VLOOKUP(D1160,'2-班级信息'!A:AL,12,0)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VLOOKUP(D1161,'2-班级信息'!A:AI,35,0)</f>
        <v>#N/A</v>
      </c>
      <c r="AE1161" s="22" t="e">
        <f>VLOOKUP(D1161,'2-班级信息'!A:AL,12,0)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VLOOKUP(D1162,'2-班级信息'!A:AI,35,0)</f>
        <v>#N/A</v>
      </c>
      <c r="AE1162" s="22" t="e">
        <f>VLOOKUP(D1162,'2-班级信息'!A:AL,12,0)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VLOOKUP(D1163,'2-班级信息'!A:AI,35,0)</f>
        <v>#N/A</v>
      </c>
      <c r="AE1163" s="22" t="e">
        <f>VLOOKUP(D1163,'2-班级信息'!A:AL,12,0)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VLOOKUP(D1164,'2-班级信息'!A:AI,35,0)</f>
        <v>#N/A</v>
      </c>
      <c r="AE1164" s="22" t="e">
        <f>VLOOKUP(D1164,'2-班级信息'!A:AL,12,0)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VLOOKUP(D1165,'2-班级信息'!A:AI,35,0)</f>
        <v>#N/A</v>
      </c>
      <c r="AE1165" s="22" t="e">
        <f>VLOOKUP(D1165,'2-班级信息'!A:AL,12,0)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VLOOKUP(D1166,'2-班级信息'!A:AI,35,0)</f>
        <v>#N/A</v>
      </c>
      <c r="AE1166" s="22" t="e">
        <f>VLOOKUP(D1166,'2-班级信息'!A:AL,12,0)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VLOOKUP(D1167,'2-班级信息'!A:AI,35,0)</f>
        <v>#N/A</v>
      </c>
      <c r="AE1167" s="22" t="e">
        <f>VLOOKUP(D1167,'2-班级信息'!A:AL,12,0)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VLOOKUP(D1168,'2-班级信息'!A:AI,35,0)</f>
        <v>#N/A</v>
      </c>
      <c r="AE1168" s="22" t="e">
        <f>VLOOKUP(D1168,'2-班级信息'!A:AL,12,0)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VLOOKUP(D1169,'2-班级信息'!A:AI,35,0)</f>
        <v>#N/A</v>
      </c>
      <c r="AE1169" s="22" t="e">
        <f>VLOOKUP(D1169,'2-班级信息'!A:AL,12,0)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VLOOKUP(D1170,'2-班级信息'!A:AI,35,0)</f>
        <v>#N/A</v>
      </c>
      <c r="AE1170" s="22" t="e">
        <f>VLOOKUP(D1170,'2-班级信息'!A:AL,12,0)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VLOOKUP(D1171,'2-班级信息'!A:AI,35,0)</f>
        <v>#N/A</v>
      </c>
      <c r="AE1171" s="22" t="e">
        <f>VLOOKUP(D1171,'2-班级信息'!A:AL,12,0)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VLOOKUP(D1172,'2-班级信息'!A:AI,35,0)</f>
        <v>#N/A</v>
      </c>
      <c r="AE1172" s="22" t="e">
        <f>VLOOKUP(D1172,'2-班级信息'!A:AL,12,0)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VLOOKUP(D1173,'2-班级信息'!A:AI,35,0)</f>
        <v>#N/A</v>
      </c>
      <c r="AE1173" s="22" t="e">
        <f>VLOOKUP(D1173,'2-班级信息'!A:AL,12,0)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VLOOKUP(D1174,'2-班级信息'!A:AI,35,0)</f>
        <v>#N/A</v>
      </c>
      <c r="AE1174" s="22" t="e">
        <f>VLOOKUP(D1174,'2-班级信息'!A:AL,12,0)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VLOOKUP(D1175,'2-班级信息'!A:AI,35,0)</f>
        <v>#N/A</v>
      </c>
      <c r="AE1175" s="22" t="e">
        <f>VLOOKUP(D1175,'2-班级信息'!A:AL,12,0)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VLOOKUP(D1176,'2-班级信息'!A:AI,35,0)</f>
        <v>#N/A</v>
      </c>
      <c r="AE1176" s="22" t="e">
        <f>VLOOKUP(D1176,'2-班级信息'!A:AL,12,0)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VLOOKUP(D1177,'2-班级信息'!A:AI,35,0)</f>
        <v>#N/A</v>
      </c>
      <c r="AE1177" s="22" t="e">
        <f>VLOOKUP(D1177,'2-班级信息'!A:AL,12,0)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VLOOKUP(D1178,'2-班级信息'!A:AI,35,0)</f>
        <v>#N/A</v>
      </c>
      <c r="AE1178" s="22" t="e">
        <f>VLOOKUP(D1178,'2-班级信息'!A:AL,12,0)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VLOOKUP(D1179,'2-班级信息'!A:AI,35,0)</f>
        <v>#N/A</v>
      </c>
      <c r="AE1179" s="22" t="e">
        <f>VLOOKUP(D1179,'2-班级信息'!A:AL,12,0)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VLOOKUP(D1180,'2-班级信息'!A:AI,35,0)</f>
        <v>#N/A</v>
      </c>
      <c r="AE1180" s="22" t="e">
        <f>VLOOKUP(D1180,'2-班级信息'!A:AL,12,0)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VLOOKUP(D1181,'2-班级信息'!A:AI,35,0)</f>
        <v>#N/A</v>
      </c>
      <c r="AE1181" s="22" t="e">
        <f>VLOOKUP(D1181,'2-班级信息'!A:AL,12,0)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VLOOKUP(D1182,'2-班级信息'!A:AI,35,0)</f>
        <v>#N/A</v>
      </c>
      <c r="AE1182" s="22" t="e">
        <f>VLOOKUP(D1182,'2-班级信息'!A:AL,12,0)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VLOOKUP(D1183,'2-班级信息'!A:AI,35,0)</f>
        <v>#N/A</v>
      </c>
      <c r="AE1183" s="22" t="e">
        <f>VLOOKUP(D1183,'2-班级信息'!A:AL,12,0)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VLOOKUP(D1184,'2-班级信息'!A:AI,35,0)</f>
        <v>#N/A</v>
      </c>
      <c r="AE1184" s="22" t="e">
        <f>VLOOKUP(D1184,'2-班级信息'!A:AL,12,0)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VLOOKUP(D1185,'2-班级信息'!A:AI,35,0)</f>
        <v>#N/A</v>
      </c>
      <c r="AE1185" s="22" t="e">
        <f>VLOOKUP(D1185,'2-班级信息'!A:AL,12,0)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VLOOKUP(D1186,'2-班级信息'!A:AI,35,0)</f>
        <v>#N/A</v>
      </c>
      <c r="AE1186" s="22" t="e">
        <f>VLOOKUP(D1186,'2-班级信息'!A:AL,12,0)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VLOOKUP(D1187,'2-班级信息'!A:AI,35,0)</f>
        <v>#N/A</v>
      </c>
      <c r="AE1187" s="22" t="e">
        <f>VLOOKUP(D1187,'2-班级信息'!A:AL,12,0)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VLOOKUP(D1188,'2-班级信息'!A:AI,35,0)</f>
        <v>#N/A</v>
      </c>
      <c r="AE1188" s="22" t="e">
        <f>VLOOKUP(D1188,'2-班级信息'!A:AL,12,0)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VLOOKUP(D1189,'2-班级信息'!A:AI,35,0)</f>
        <v>#N/A</v>
      </c>
      <c r="AE1189" s="22" t="e">
        <f>VLOOKUP(D1189,'2-班级信息'!A:AL,12,0)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VLOOKUP(D1190,'2-班级信息'!A:AI,35,0)</f>
        <v>#N/A</v>
      </c>
      <c r="AE1190" s="22" t="e">
        <f>VLOOKUP(D1190,'2-班级信息'!A:AL,12,0)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VLOOKUP(D1191,'2-班级信息'!A:AI,35,0)</f>
        <v>#N/A</v>
      </c>
      <c r="AE1191" s="22" t="e">
        <f>VLOOKUP(D1191,'2-班级信息'!A:AL,12,0)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VLOOKUP(D1192,'2-班级信息'!A:AI,35,0)</f>
        <v>#N/A</v>
      </c>
      <c r="AE1192" s="22" t="e">
        <f>VLOOKUP(D1192,'2-班级信息'!A:AL,12,0)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VLOOKUP(D1193,'2-班级信息'!A:AI,35,0)</f>
        <v>#N/A</v>
      </c>
      <c r="AE1193" s="22" t="e">
        <f>VLOOKUP(D1193,'2-班级信息'!A:AL,12,0)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VLOOKUP(D1194,'2-班级信息'!A:AI,35,0)</f>
        <v>#N/A</v>
      </c>
      <c r="AE1194" s="22" t="e">
        <f>VLOOKUP(D1194,'2-班级信息'!A:AL,12,0)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VLOOKUP(D1195,'2-班级信息'!A:AI,35,0)</f>
        <v>#N/A</v>
      </c>
      <c r="AE1195" s="22" t="e">
        <f>VLOOKUP(D1195,'2-班级信息'!A:AL,12,0)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VLOOKUP(D1196,'2-班级信息'!A:AI,35,0)</f>
        <v>#N/A</v>
      </c>
      <c r="AE1196" s="22" t="e">
        <f>VLOOKUP(D1196,'2-班级信息'!A:AL,12,0)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VLOOKUP(D1197,'2-班级信息'!A:AI,35,0)</f>
        <v>#N/A</v>
      </c>
      <c r="AE1197" s="22" t="e">
        <f>VLOOKUP(D1197,'2-班级信息'!A:AL,12,0)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VLOOKUP(D1198,'2-班级信息'!A:AI,35,0)</f>
        <v>#N/A</v>
      </c>
      <c r="AE1198" s="22" t="e">
        <f>VLOOKUP(D1198,'2-班级信息'!A:AL,12,0)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VLOOKUP(D1199,'2-班级信息'!A:AI,35,0)</f>
        <v>#N/A</v>
      </c>
      <c r="AE1199" s="22" t="e">
        <f>VLOOKUP(D1199,'2-班级信息'!A:AL,12,0)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VLOOKUP(D1200,'2-班级信息'!A:AI,35,0)</f>
        <v>#N/A</v>
      </c>
      <c r="AE1200" s="22" t="e">
        <f>VLOOKUP(D1200,'2-班级信息'!A:AL,12,0)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VLOOKUP(D1201,'2-班级信息'!A:AI,35,0)</f>
        <v>#N/A</v>
      </c>
      <c r="AE1201" s="22" t="e">
        <f>VLOOKUP(D1201,'2-班级信息'!A:AL,12,0)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VLOOKUP(D1202,'2-班级信息'!A:AI,35,0)</f>
        <v>#N/A</v>
      </c>
      <c r="AE1202" s="22" t="e">
        <f>VLOOKUP(D1202,'2-班级信息'!A:AL,12,0)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VLOOKUP(D1203,'2-班级信息'!A:AI,35,0)</f>
        <v>#N/A</v>
      </c>
      <c r="AE1203" s="22" t="e">
        <f>VLOOKUP(D1203,'2-班级信息'!A:AL,12,0)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VLOOKUP(D1204,'2-班级信息'!A:AI,35,0)</f>
        <v>#N/A</v>
      </c>
      <c r="AE1204" s="22" t="e">
        <f>VLOOKUP(D1204,'2-班级信息'!A:AL,12,0)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VLOOKUP(D1205,'2-班级信息'!A:AI,35,0)</f>
        <v>#N/A</v>
      </c>
      <c r="AE1205" s="22" t="e">
        <f>VLOOKUP(D1205,'2-班级信息'!A:AL,12,0)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VLOOKUP(D1206,'2-班级信息'!A:AI,35,0)</f>
        <v>#N/A</v>
      </c>
      <c r="AE1206" s="22" t="e">
        <f>VLOOKUP(D1206,'2-班级信息'!A:AL,12,0)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VLOOKUP(D1207,'2-班级信息'!A:AI,35,0)</f>
        <v>#N/A</v>
      </c>
      <c r="AE1207" s="22" t="e">
        <f>VLOOKUP(D1207,'2-班级信息'!A:AL,12,0)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VLOOKUP(D1208,'2-班级信息'!A:AI,35,0)</f>
        <v>#N/A</v>
      </c>
      <c r="AE1208" s="22" t="e">
        <f>VLOOKUP(D1208,'2-班级信息'!A:AL,12,0)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VLOOKUP(D1209,'2-班级信息'!A:AI,35,0)</f>
        <v>#N/A</v>
      </c>
      <c r="AE1209" s="22" t="e">
        <f>VLOOKUP(D1209,'2-班级信息'!A:AL,12,0)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VLOOKUP(D1210,'2-班级信息'!A:AI,35,0)</f>
        <v>#N/A</v>
      </c>
      <c r="AE1210" s="22" t="e">
        <f>VLOOKUP(D1210,'2-班级信息'!A:AL,12,0)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VLOOKUP(D1211,'2-班级信息'!A:AI,35,0)</f>
        <v>#N/A</v>
      </c>
      <c r="AE1211" s="22" t="e">
        <f>VLOOKUP(D1211,'2-班级信息'!A:AL,12,0)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VLOOKUP(D1212,'2-班级信息'!A:AI,35,0)</f>
        <v>#N/A</v>
      </c>
      <c r="AE1212" s="22" t="e">
        <f>VLOOKUP(D1212,'2-班级信息'!A:AL,12,0)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VLOOKUP(D1213,'2-班级信息'!A:AI,35,0)</f>
        <v>#N/A</v>
      </c>
      <c r="AE1213" s="22" t="e">
        <f>VLOOKUP(D1213,'2-班级信息'!A:AL,12,0)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VLOOKUP(D1214,'2-班级信息'!A:AI,35,0)</f>
        <v>#N/A</v>
      </c>
      <c r="AE1214" s="22" t="e">
        <f>VLOOKUP(D1214,'2-班级信息'!A:AL,12,0)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VLOOKUP(D1215,'2-班级信息'!A:AI,35,0)</f>
        <v>#N/A</v>
      </c>
      <c r="AE1215" s="22" t="e">
        <f>VLOOKUP(D1215,'2-班级信息'!A:AL,12,0)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VLOOKUP(D1216,'2-班级信息'!A:AI,35,0)</f>
        <v>#N/A</v>
      </c>
      <c r="AE1216" s="22" t="e">
        <f>VLOOKUP(D1216,'2-班级信息'!A:AL,12,0)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VLOOKUP(D1217,'2-班级信息'!A:AI,35,0)</f>
        <v>#N/A</v>
      </c>
      <c r="AE1217" s="22" t="e">
        <f>VLOOKUP(D1217,'2-班级信息'!A:AL,12,0)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VLOOKUP(D1218,'2-班级信息'!A:AI,35,0)</f>
        <v>#N/A</v>
      </c>
      <c r="AE1218" s="22" t="e">
        <f>VLOOKUP(D1218,'2-班级信息'!A:AL,12,0)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VLOOKUP(D1219,'2-班级信息'!A:AI,35,0)</f>
        <v>#N/A</v>
      </c>
      <c r="AE1219" s="22" t="e">
        <f>VLOOKUP(D1219,'2-班级信息'!A:AL,12,0)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VLOOKUP(D1220,'2-班级信息'!A:AI,35,0)</f>
        <v>#N/A</v>
      </c>
      <c r="AE1220" s="22" t="e">
        <f>VLOOKUP(D1220,'2-班级信息'!A:AL,12,0)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VLOOKUP(D1221,'2-班级信息'!A:AI,35,0)</f>
        <v>#N/A</v>
      </c>
      <c r="AE1221" s="22" t="e">
        <f>VLOOKUP(D1221,'2-班级信息'!A:AL,12,0)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VLOOKUP(D1222,'2-班级信息'!A:AI,35,0)</f>
        <v>#N/A</v>
      </c>
      <c r="AE1222" s="22" t="e">
        <f>VLOOKUP(D1222,'2-班级信息'!A:AL,12,0)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VLOOKUP(D1223,'2-班级信息'!A:AI,35,0)</f>
        <v>#N/A</v>
      </c>
      <c r="AE1223" s="22" t="e">
        <f>VLOOKUP(D1223,'2-班级信息'!A:AL,12,0)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VLOOKUP(D1224,'2-班级信息'!A:AI,35,0)</f>
        <v>#N/A</v>
      </c>
      <c r="AE1224" s="22" t="e">
        <f>VLOOKUP(D1224,'2-班级信息'!A:AL,12,0)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VLOOKUP(D1225,'2-班级信息'!A:AI,35,0)</f>
        <v>#N/A</v>
      </c>
      <c r="AE1225" s="22" t="e">
        <f>VLOOKUP(D1225,'2-班级信息'!A:AL,12,0)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VLOOKUP(D1226,'2-班级信息'!A:AI,35,0)</f>
        <v>#N/A</v>
      </c>
      <c r="AE1226" s="22" t="e">
        <f>VLOOKUP(D1226,'2-班级信息'!A:AL,12,0)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VLOOKUP(D1227,'2-班级信息'!A:AI,35,0)</f>
        <v>#N/A</v>
      </c>
      <c r="AE1227" s="22" t="e">
        <f>VLOOKUP(D1227,'2-班级信息'!A:AL,12,0)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VLOOKUP(D1228,'2-班级信息'!A:AI,35,0)</f>
        <v>#N/A</v>
      </c>
      <c r="AE1228" s="22" t="e">
        <f>VLOOKUP(D1228,'2-班级信息'!A:AL,12,0)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VLOOKUP(D1229,'2-班级信息'!A:AI,35,0)</f>
        <v>#N/A</v>
      </c>
      <c r="AE1229" s="22" t="e">
        <f>VLOOKUP(D1229,'2-班级信息'!A:AL,12,0)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VLOOKUP(D1230,'2-班级信息'!A:AI,35,0)</f>
        <v>#N/A</v>
      </c>
      <c r="AE1230" s="22" t="e">
        <f>VLOOKUP(D1230,'2-班级信息'!A:AL,12,0)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VLOOKUP(D1231,'2-班级信息'!A:AI,35,0)</f>
        <v>#N/A</v>
      </c>
      <c r="AE1231" s="22" t="e">
        <f>VLOOKUP(D1231,'2-班级信息'!A:AL,12,0)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VLOOKUP(D1232,'2-班级信息'!A:AI,35,0)</f>
        <v>#N/A</v>
      </c>
      <c r="AE1232" s="22" t="e">
        <f>VLOOKUP(D1232,'2-班级信息'!A:AL,12,0)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VLOOKUP(D1233,'2-班级信息'!A:AI,35,0)</f>
        <v>#N/A</v>
      </c>
      <c r="AE1233" s="22" t="e">
        <f>VLOOKUP(D1233,'2-班级信息'!A:AL,12,0)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VLOOKUP(D1234,'2-班级信息'!A:AI,35,0)</f>
        <v>#N/A</v>
      </c>
      <c r="AE1234" s="22" t="e">
        <f>VLOOKUP(D1234,'2-班级信息'!A:AL,12,0)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VLOOKUP(D1235,'2-班级信息'!A:AI,35,0)</f>
        <v>#N/A</v>
      </c>
      <c r="AE1235" s="22" t="e">
        <f>VLOOKUP(D1235,'2-班级信息'!A:AL,12,0)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VLOOKUP(D1236,'2-班级信息'!A:AI,35,0)</f>
        <v>#N/A</v>
      </c>
      <c r="AE1236" s="22" t="e">
        <f>VLOOKUP(D1236,'2-班级信息'!A:AL,12,0)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VLOOKUP(D1237,'2-班级信息'!A:AI,35,0)</f>
        <v>#N/A</v>
      </c>
      <c r="AE1237" s="22" t="e">
        <f>VLOOKUP(D1237,'2-班级信息'!A:AL,12,0)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VLOOKUP(D1238,'2-班级信息'!A:AI,35,0)</f>
        <v>#N/A</v>
      </c>
      <c r="AE1238" s="22" t="e">
        <f>VLOOKUP(D1238,'2-班级信息'!A:AL,12,0)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VLOOKUP(D1239,'2-班级信息'!A:AI,35,0)</f>
        <v>#N/A</v>
      </c>
      <c r="AE1239" s="22" t="e">
        <f>VLOOKUP(D1239,'2-班级信息'!A:AL,12,0)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VLOOKUP(D1240,'2-班级信息'!A:AI,35,0)</f>
        <v>#N/A</v>
      </c>
      <c r="AE1240" s="22" t="e">
        <f>VLOOKUP(D1240,'2-班级信息'!A:AL,12,0)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VLOOKUP(D1241,'2-班级信息'!A:AI,35,0)</f>
        <v>#N/A</v>
      </c>
      <c r="AE1241" s="22" t="e">
        <f>VLOOKUP(D1241,'2-班级信息'!A:AL,12,0)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VLOOKUP(D1242,'2-班级信息'!A:AI,35,0)</f>
        <v>#N/A</v>
      </c>
      <c r="AE1242" s="22" t="e">
        <f>VLOOKUP(D1242,'2-班级信息'!A:AL,12,0)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VLOOKUP(D1243,'2-班级信息'!A:AI,35,0)</f>
        <v>#N/A</v>
      </c>
      <c r="AE1243" s="22" t="e">
        <f>VLOOKUP(D1243,'2-班级信息'!A:AL,12,0)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VLOOKUP(D1244,'2-班级信息'!A:AI,35,0)</f>
        <v>#N/A</v>
      </c>
      <c r="AE1244" s="22" t="e">
        <f>VLOOKUP(D1244,'2-班级信息'!A:AL,12,0)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VLOOKUP(D1245,'2-班级信息'!A:AI,35,0)</f>
        <v>#N/A</v>
      </c>
      <c r="AE1245" s="22" t="e">
        <f>VLOOKUP(D1245,'2-班级信息'!A:AL,12,0)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VLOOKUP(D1246,'2-班级信息'!A:AI,35,0)</f>
        <v>#N/A</v>
      </c>
      <c r="AE1246" s="22" t="e">
        <f>VLOOKUP(D1246,'2-班级信息'!A:AL,12,0)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VLOOKUP(D1247,'2-班级信息'!A:AI,35,0)</f>
        <v>#N/A</v>
      </c>
      <c r="AE1247" s="22" t="e">
        <f>VLOOKUP(D1247,'2-班级信息'!A:AL,12,0)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VLOOKUP(D1248,'2-班级信息'!A:AI,35,0)</f>
        <v>#N/A</v>
      </c>
      <c r="AE1248" s="22" t="e">
        <f>VLOOKUP(D1248,'2-班级信息'!A:AL,12,0)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VLOOKUP(D1249,'2-班级信息'!A:AI,35,0)</f>
        <v>#N/A</v>
      </c>
      <c r="AE1249" s="22" t="e">
        <f>VLOOKUP(D1249,'2-班级信息'!A:AL,12,0)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VLOOKUP(D1250,'2-班级信息'!A:AI,35,0)</f>
        <v>#N/A</v>
      </c>
      <c r="AE1250" s="22" t="e">
        <f>VLOOKUP(D1250,'2-班级信息'!A:AL,12,0)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VLOOKUP(D1251,'2-班级信息'!A:AI,35,0)</f>
        <v>#N/A</v>
      </c>
      <c r="AE1251" s="22" t="e">
        <f>VLOOKUP(D1251,'2-班级信息'!A:AL,12,0)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VLOOKUP(D1252,'2-班级信息'!A:AI,35,0)</f>
        <v>#N/A</v>
      </c>
      <c r="AE1252" s="22" t="e">
        <f>VLOOKUP(D1252,'2-班级信息'!A:AL,12,0)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VLOOKUP(D1253,'2-班级信息'!A:AI,35,0)</f>
        <v>#N/A</v>
      </c>
      <c r="AE1253" s="22" t="e">
        <f>VLOOKUP(D1253,'2-班级信息'!A:AL,12,0)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VLOOKUP(D1254,'2-班级信息'!A:AI,35,0)</f>
        <v>#N/A</v>
      </c>
      <c r="AE1254" s="22" t="e">
        <f>VLOOKUP(D1254,'2-班级信息'!A:AL,12,0)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VLOOKUP(D1255,'2-班级信息'!A:AI,35,0)</f>
        <v>#N/A</v>
      </c>
      <c r="AE1255" s="22" t="e">
        <f>VLOOKUP(D1255,'2-班级信息'!A:AL,12,0)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VLOOKUP(D1256,'2-班级信息'!A:AI,35,0)</f>
        <v>#N/A</v>
      </c>
      <c r="AE1256" s="22" t="e">
        <f>VLOOKUP(D1256,'2-班级信息'!A:AL,12,0)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VLOOKUP(D1257,'2-班级信息'!A:AI,35,0)</f>
        <v>#N/A</v>
      </c>
      <c r="AE1257" s="22" t="e">
        <f>VLOOKUP(D1257,'2-班级信息'!A:AL,12,0)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VLOOKUP(D1258,'2-班级信息'!A:AI,35,0)</f>
        <v>#N/A</v>
      </c>
      <c r="AE1258" s="22" t="e">
        <f>VLOOKUP(D1258,'2-班级信息'!A:AL,12,0)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VLOOKUP(D1259,'2-班级信息'!A:AI,35,0)</f>
        <v>#N/A</v>
      </c>
      <c r="AE1259" s="22" t="e">
        <f>VLOOKUP(D1259,'2-班级信息'!A:AL,12,0)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VLOOKUP(D1260,'2-班级信息'!A:AI,35,0)</f>
        <v>#N/A</v>
      </c>
      <c r="AE1260" s="22" t="e">
        <f>VLOOKUP(D1260,'2-班级信息'!A:AL,12,0)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VLOOKUP(D1261,'2-班级信息'!A:AI,35,0)</f>
        <v>#N/A</v>
      </c>
      <c r="AE1261" s="22" t="e">
        <f>VLOOKUP(D1261,'2-班级信息'!A:AL,12,0)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VLOOKUP(D1262,'2-班级信息'!A:AI,35,0)</f>
        <v>#N/A</v>
      </c>
      <c r="AE1262" s="22" t="e">
        <f>VLOOKUP(D1262,'2-班级信息'!A:AL,12,0)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VLOOKUP(D1263,'2-班级信息'!A:AI,35,0)</f>
        <v>#N/A</v>
      </c>
      <c r="AE1263" s="22" t="e">
        <f>VLOOKUP(D1263,'2-班级信息'!A:AL,12,0)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VLOOKUP(D1264,'2-班级信息'!A:AI,35,0)</f>
        <v>#N/A</v>
      </c>
      <c r="AE1264" s="22" t="e">
        <f>VLOOKUP(D1264,'2-班级信息'!A:AL,12,0)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VLOOKUP(D1265,'2-班级信息'!A:AI,35,0)</f>
        <v>#N/A</v>
      </c>
      <c r="AE1265" s="22" t="e">
        <f>VLOOKUP(D1265,'2-班级信息'!A:AL,12,0)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VLOOKUP(D1266,'2-班级信息'!A:AI,35,0)</f>
        <v>#N/A</v>
      </c>
      <c r="AE1266" s="22" t="e">
        <f>VLOOKUP(D1266,'2-班级信息'!A:AL,12,0)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VLOOKUP(D1267,'2-班级信息'!A:AI,35,0)</f>
        <v>#N/A</v>
      </c>
      <c r="AE1267" s="22" t="e">
        <f>VLOOKUP(D1267,'2-班级信息'!A:AL,12,0)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VLOOKUP(D1268,'2-班级信息'!A:AI,35,0)</f>
        <v>#N/A</v>
      </c>
      <c r="AE1268" s="22" t="e">
        <f>VLOOKUP(D1268,'2-班级信息'!A:AL,12,0)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VLOOKUP(D1269,'2-班级信息'!A:AI,35,0)</f>
        <v>#N/A</v>
      </c>
      <c r="AE1269" s="22" t="e">
        <f>VLOOKUP(D1269,'2-班级信息'!A:AL,12,0)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VLOOKUP(D1270,'2-班级信息'!A:AI,35,0)</f>
        <v>#N/A</v>
      </c>
      <c r="AE1270" s="22" t="e">
        <f>VLOOKUP(D1270,'2-班级信息'!A:AL,12,0)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VLOOKUP(D1271,'2-班级信息'!A:AI,35,0)</f>
        <v>#N/A</v>
      </c>
      <c r="AE1271" s="22" t="e">
        <f>VLOOKUP(D1271,'2-班级信息'!A:AL,12,0)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VLOOKUP(D1272,'2-班级信息'!A:AI,35,0)</f>
        <v>#N/A</v>
      </c>
      <c r="AE1272" s="22" t="e">
        <f>VLOOKUP(D1272,'2-班级信息'!A:AL,12,0)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VLOOKUP(D1273,'2-班级信息'!A:AI,35,0)</f>
        <v>#N/A</v>
      </c>
      <c r="AE1273" s="22" t="e">
        <f>VLOOKUP(D1273,'2-班级信息'!A:AL,12,0)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VLOOKUP(D1274,'2-班级信息'!A:AI,35,0)</f>
        <v>#N/A</v>
      </c>
      <c r="AE1274" s="22" t="e">
        <f>VLOOKUP(D1274,'2-班级信息'!A:AL,12,0)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VLOOKUP(D1275,'2-班级信息'!A:AI,35,0)</f>
        <v>#N/A</v>
      </c>
      <c r="AE1275" s="22" t="e">
        <f>VLOOKUP(D1275,'2-班级信息'!A:AL,12,0)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VLOOKUP(D1276,'2-班级信息'!A:AI,35,0)</f>
        <v>#N/A</v>
      </c>
      <c r="AE1276" s="22" t="e">
        <f>VLOOKUP(D1276,'2-班级信息'!A:AL,12,0)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VLOOKUP(D1277,'2-班级信息'!A:AI,35,0)</f>
        <v>#N/A</v>
      </c>
      <c r="AE1277" s="22" t="e">
        <f>VLOOKUP(D1277,'2-班级信息'!A:AL,12,0)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VLOOKUP(D1278,'2-班级信息'!A:AI,35,0)</f>
        <v>#N/A</v>
      </c>
      <c r="AE1278" s="22" t="e">
        <f>VLOOKUP(D1278,'2-班级信息'!A:AL,12,0)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VLOOKUP(D1279,'2-班级信息'!A:AI,35,0)</f>
        <v>#N/A</v>
      </c>
      <c r="AE1279" s="22" t="e">
        <f>VLOOKUP(D1279,'2-班级信息'!A:AL,12,0)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VLOOKUP(D1280,'2-班级信息'!A:AI,35,0)</f>
        <v>#N/A</v>
      </c>
      <c r="AE1280" s="22" t="e">
        <f>VLOOKUP(D1280,'2-班级信息'!A:AL,12,0)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VLOOKUP(D1281,'2-班级信息'!A:AI,35,0)</f>
        <v>#N/A</v>
      </c>
      <c r="AE1281" s="22" t="e">
        <f>VLOOKUP(D1281,'2-班级信息'!A:AL,12,0)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VLOOKUP(D1282,'2-班级信息'!A:AI,35,0)</f>
        <v>#N/A</v>
      </c>
      <c r="AE1282" s="22" t="e">
        <f>VLOOKUP(D1282,'2-班级信息'!A:AL,12,0)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VLOOKUP(D1283,'2-班级信息'!A:AI,35,0)</f>
        <v>#N/A</v>
      </c>
      <c r="AE1283" s="22" t="e">
        <f>VLOOKUP(D1283,'2-班级信息'!A:AL,12,0)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VLOOKUP(D1284,'2-班级信息'!A:AI,35,0)</f>
        <v>#N/A</v>
      </c>
      <c r="AE1284" s="22" t="e">
        <f>VLOOKUP(D1284,'2-班级信息'!A:AL,12,0)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VLOOKUP(D1285,'2-班级信息'!A:AI,35,0)</f>
        <v>#N/A</v>
      </c>
      <c r="AE1285" s="22" t="e">
        <f>VLOOKUP(D1285,'2-班级信息'!A:AL,12,0)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VLOOKUP(D1286,'2-班级信息'!A:AI,35,0)</f>
        <v>#N/A</v>
      </c>
      <c r="AE1286" s="22" t="e">
        <f>VLOOKUP(D1286,'2-班级信息'!A:AL,12,0)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VLOOKUP(D1287,'2-班级信息'!A:AI,35,0)</f>
        <v>#N/A</v>
      </c>
      <c r="AE1287" s="22" t="e">
        <f>VLOOKUP(D1287,'2-班级信息'!A:AL,12,0)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VLOOKUP(D1288,'2-班级信息'!A:AI,35,0)</f>
        <v>#N/A</v>
      </c>
      <c r="AE1288" s="22" t="e">
        <f>VLOOKUP(D1288,'2-班级信息'!A:AL,12,0)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VLOOKUP(D1289,'2-班级信息'!A:AI,35,0)</f>
        <v>#N/A</v>
      </c>
      <c r="AE1289" s="22" t="e">
        <f>VLOOKUP(D1289,'2-班级信息'!A:AL,12,0)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VLOOKUP(D1290,'2-班级信息'!A:AI,35,0)</f>
        <v>#N/A</v>
      </c>
      <c r="AE1290" s="22" t="e">
        <f>VLOOKUP(D1290,'2-班级信息'!A:AL,12,0)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VLOOKUP(D1291,'2-班级信息'!A:AI,35,0)</f>
        <v>#N/A</v>
      </c>
      <c r="AE1291" s="22" t="e">
        <f>VLOOKUP(D1291,'2-班级信息'!A:AL,12,0)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VLOOKUP(D1292,'2-班级信息'!A:AI,35,0)</f>
        <v>#N/A</v>
      </c>
      <c r="AE1292" s="22" t="e">
        <f>VLOOKUP(D1292,'2-班级信息'!A:AL,12,0)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VLOOKUP(D1293,'2-班级信息'!A:AI,35,0)</f>
        <v>#N/A</v>
      </c>
      <c r="AE1293" s="22" t="e">
        <f>VLOOKUP(D1293,'2-班级信息'!A:AL,12,0)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VLOOKUP(D1294,'2-班级信息'!A:AI,35,0)</f>
        <v>#N/A</v>
      </c>
      <c r="AE1294" s="22" t="e">
        <f>VLOOKUP(D1294,'2-班级信息'!A:AL,12,0)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VLOOKUP(D1295,'2-班级信息'!A:AI,35,0)</f>
        <v>#N/A</v>
      </c>
      <c r="AE1295" s="22" t="e">
        <f>VLOOKUP(D1295,'2-班级信息'!A:AL,12,0)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VLOOKUP(D1296,'2-班级信息'!A:AI,35,0)</f>
        <v>#N/A</v>
      </c>
      <c r="AE1296" s="22" t="e">
        <f>VLOOKUP(D1296,'2-班级信息'!A:AL,12,0)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VLOOKUP(D1297,'2-班级信息'!A:AI,35,0)</f>
        <v>#N/A</v>
      </c>
      <c r="AE1297" s="22" t="e">
        <f>VLOOKUP(D1297,'2-班级信息'!A:AL,12,0)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VLOOKUP(D1298,'2-班级信息'!A:AI,35,0)</f>
        <v>#N/A</v>
      </c>
      <c r="AE1298" s="22" t="e">
        <f>VLOOKUP(D1298,'2-班级信息'!A:AL,12,0)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VLOOKUP(D1299,'2-班级信息'!A:AI,35,0)</f>
        <v>#N/A</v>
      </c>
      <c r="AE1299" s="22" t="e">
        <f>VLOOKUP(D1299,'2-班级信息'!A:AL,12,0)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VLOOKUP(D1300,'2-班级信息'!A:AI,35,0)</f>
        <v>#N/A</v>
      </c>
      <c r="AE1300" s="22" t="e">
        <f>VLOOKUP(D1300,'2-班级信息'!A:AL,12,0)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VLOOKUP(D1301,'2-班级信息'!A:AI,35,0)</f>
        <v>#N/A</v>
      </c>
      <c r="AE1301" s="22" t="e">
        <f>VLOOKUP(D1301,'2-班级信息'!A:AL,12,0)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VLOOKUP(D1302,'2-班级信息'!A:AI,35,0)</f>
        <v>#N/A</v>
      </c>
      <c r="AE1302" s="22" t="e">
        <f>VLOOKUP(D1302,'2-班级信息'!A:AL,12,0)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VLOOKUP(D1303,'2-班级信息'!A:AI,35,0)</f>
        <v>#N/A</v>
      </c>
      <c r="AE1303" s="22" t="e">
        <f>VLOOKUP(D1303,'2-班级信息'!A:AL,12,0)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VLOOKUP(D1304,'2-班级信息'!A:AI,35,0)</f>
        <v>#N/A</v>
      </c>
      <c r="AE1304" s="22" t="e">
        <f>VLOOKUP(D1304,'2-班级信息'!A:AL,12,0)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VLOOKUP(D1305,'2-班级信息'!A:AI,35,0)</f>
        <v>#N/A</v>
      </c>
      <c r="AE1305" s="22" t="e">
        <f>VLOOKUP(D1305,'2-班级信息'!A:AL,12,0)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VLOOKUP(D1306,'2-班级信息'!A:AI,35,0)</f>
        <v>#N/A</v>
      </c>
      <c r="AE1306" s="22" t="e">
        <f>VLOOKUP(D1306,'2-班级信息'!A:AL,12,0)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VLOOKUP(D1307,'2-班级信息'!A:AI,35,0)</f>
        <v>#N/A</v>
      </c>
      <c r="AE1307" s="22" t="e">
        <f>VLOOKUP(D1307,'2-班级信息'!A:AL,12,0)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VLOOKUP(D1308,'2-班级信息'!A:AI,35,0)</f>
        <v>#N/A</v>
      </c>
      <c r="AE1308" s="22" t="e">
        <f>VLOOKUP(D1308,'2-班级信息'!A:AL,12,0)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VLOOKUP(D1309,'2-班级信息'!A:AI,35,0)</f>
        <v>#N/A</v>
      </c>
      <c r="AE1309" s="22" t="e">
        <f>VLOOKUP(D1309,'2-班级信息'!A:AL,12,0)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VLOOKUP(D1310,'2-班级信息'!A:AI,35,0)</f>
        <v>#N/A</v>
      </c>
      <c r="AE1310" s="22" t="e">
        <f>VLOOKUP(D1310,'2-班级信息'!A:AL,12,0)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VLOOKUP(D1311,'2-班级信息'!A:AI,35,0)</f>
        <v>#N/A</v>
      </c>
      <c r="AE1311" s="22" t="e">
        <f>VLOOKUP(D1311,'2-班级信息'!A:AL,12,0)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VLOOKUP(D1312,'2-班级信息'!A:AI,35,0)</f>
        <v>#N/A</v>
      </c>
      <c r="AE1312" s="22" t="e">
        <f>VLOOKUP(D1312,'2-班级信息'!A:AL,12,0)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VLOOKUP(D1313,'2-班级信息'!A:AI,35,0)</f>
        <v>#N/A</v>
      </c>
      <c r="AE1313" s="22" t="e">
        <f>VLOOKUP(D1313,'2-班级信息'!A:AL,12,0)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VLOOKUP(D1314,'2-班级信息'!A:AI,35,0)</f>
        <v>#N/A</v>
      </c>
      <c r="AE1314" s="22" t="e">
        <f>VLOOKUP(D1314,'2-班级信息'!A:AL,12,0)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VLOOKUP(D1315,'2-班级信息'!A:AI,35,0)</f>
        <v>#N/A</v>
      </c>
      <c r="AE1315" s="22" t="e">
        <f>VLOOKUP(D1315,'2-班级信息'!A:AL,12,0)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VLOOKUP(D1316,'2-班级信息'!A:AI,35,0)</f>
        <v>#N/A</v>
      </c>
      <c r="AE1316" s="22" t="e">
        <f>VLOOKUP(D1316,'2-班级信息'!A:AL,12,0)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VLOOKUP(D1317,'2-班级信息'!A:AI,35,0)</f>
        <v>#N/A</v>
      </c>
      <c r="AE1317" s="22" t="e">
        <f>VLOOKUP(D1317,'2-班级信息'!A:AL,12,0)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VLOOKUP(D1318,'2-班级信息'!A:AI,35,0)</f>
        <v>#N/A</v>
      </c>
      <c r="AE1318" s="22" t="e">
        <f>VLOOKUP(D1318,'2-班级信息'!A:AL,12,0)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VLOOKUP(D1319,'2-班级信息'!A:AI,35,0)</f>
        <v>#N/A</v>
      </c>
      <c r="AE1319" s="22" t="e">
        <f>VLOOKUP(D1319,'2-班级信息'!A:AL,12,0)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VLOOKUP(D1320,'2-班级信息'!A:AI,35,0)</f>
        <v>#N/A</v>
      </c>
      <c r="AE1320" s="22" t="e">
        <f>VLOOKUP(D1320,'2-班级信息'!A:AL,12,0)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VLOOKUP(D1321,'2-班级信息'!A:AI,35,0)</f>
        <v>#N/A</v>
      </c>
      <c r="AE1321" s="22" t="e">
        <f>VLOOKUP(D1321,'2-班级信息'!A:AL,12,0)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VLOOKUP(D1322,'2-班级信息'!A:AI,35,0)</f>
        <v>#N/A</v>
      </c>
      <c r="AE1322" s="22" t="e">
        <f>VLOOKUP(D1322,'2-班级信息'!A:AL,12,0)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VLOOKUP(D1323,'2-班级信息'!A:AI,35,0)</f>
        <v>#N/A</v>
      </c>
      <c r="AE1323" s="22" t="e">
        <f>VLOOKUP(D1323,'2-班级信息'!A:AL,12,0)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VLOOKUP(D1324,'2-班级信息'!A:AI,35,0)</f>
        <v>#N/A</v>
      </c>
      <c r="AE1324" s="22" t="e">
        <f>VLOOKUP(D1324,'2-班级信息'!A:AL,12,0)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VLOOKUP(D1325,'2-班级信息'!A:AI,35,0)</f>
        <v>#N/A</v>
      </c>
      <c r="AE1325" s="22" t="e">
        <f>VLOOKUP(D1325,'2-班级信息'!A:AL,12,0)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VLOOKUP(D1326,'2-班级信息'!A:AI,35,0)</f>
        <v>#N/A</v>
      </c>
      <c r="AE1326" s="22" t="e">
        <f>VLOOKUP(D1326,'2-班级信息'!A:AL,12,0)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VLOOKUP(D1327,'2-班级信息'!A:AI,35,0)</f>
        <v>#N/A</v>
      </c>
      <c r="AE1327" s="22" t="e">
        <f>VLOOKUP(D1327,'2-班级信息'!A:AL,12,0)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VLOOKUP(D1328,'2-班级信息'!A:AI,35,0)</f>
        <v>#N/A</v>
      </c>
      <c r="AE1328" s="22" t="e">
        <f>VLOOKUP(D1328,'2-班级信息'!A:AL,12,0)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VLOOKUP(D1329,'2-班级信息'!A:AI,35,0)</f>
        <v>#N/A</v>
      </c>
      <c r="AE1329" s="22" t="e">
        <f>VLOOKUP(D1329,'2-班级信息'!A:AL,12,0)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VLOOKUP(D1330,'2-班级信息'!A:AI,35,0)</f>
        <v>#N/A</v>
      </c>
      <c r="AE1330" s="22" t="e">
        <f>VLOOKUP(D1330,'2-班级信息'!A:AL,12,0)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VLOOKUP(D1331,'2-班级信息'!A:AI,35,0)</f>
        <v>#N/A</v>
      </c>
      <c r="AE1331" s="22" t="e">
        <f>VLOOKUP(D1331,'2-班级信息'!A:AL,12,0)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VLOOKUP(D1332,'2-班级信息'!A:AI,35,0)</f>
        <v>#N/A</v>
      </c>
      <c r="AE1332" s="22" t="e">
        <f>VLOOKUP(D1332,'2-班级信息'!A:AL,12,0)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VLOOKUP(D1333,'2-班级信息'!A:AI,35,0)</f>
        <v>#N/A</v>
      </c>
      <c r="AE1333" s="22" t="e">
        <f>VLOOKUP(D1333,'2-班级信息'!A:AL,12,0)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VLOOKUP(D1334,'2-班级信息'!A:AI,35,0)</f>
        <v>#N/A</v>
      </c>
      <c r="AE1334" s="22" t="e">
        <f>VLOOKUP(D1334,'2-班级信息'!A:AL,12,0)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VLOOKUP(D1335,'2-班级信息'!A:AI,35,0)</f>
        <v>#N/A</v>
      </c>
      <c r="AE1335" s="22" t="e">
        <f>VLOOKUP(D1335,'2-班级信息'!A:AL,12,0)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VLOOKUP(D1336,'2-班级信息'!A:AI,35,0)</f>
        <v>#N/A</v>
      </c>
      <c r="AE1336" s="22" t="e">
        <f>VLOOKUP(D1336,'2-班级信息'!A:AL,12,0)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VLOOKUP(D1337,'2-班级信息'!A:AI,35,0)</f>
        <v>#N/A</v>
      </c>
      <c r="AE1337" s="22" t="e">
        <f>VLOOKUP(D1337,'2-班级信息'!A:AL,12,0)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VLOOKUP(D1338,'2-班级信息'!A:AI,35,0)</f>
        <v>#N/A</v>
      </c>
      <c r="AE1338" s="22" t="e">
        <f>VLOOKUP(D1338,'2-班级信息'!A:AL,12,0)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VLOOKUP(D1339,'2-班级信息'!A:AI,35,0)</f>
        <v>#N/A</v>
      </c>
      <c r="AE1339" s="22" t="e">
        <f>VLOOKUP(D1339,'2-班级信息'!A:AL,12,0)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VLOOKUP(D1340,'2-班级信息'!A:AI,35,0)</f>
        <v>#N/A</v>
      </c>
      <c r="AE1340" s="22" t="e">
        <f>VLOOKUP(D1340,'2-班级信息'!A:AL,12,0)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VLOOKUP(D1341,'2-班级信息'!A:AI,35,0)</f>
        <v>#N/A</v>
      </c>
      <c r="AE1341" s="22" t="e">
        <f>VLOOKUP(D1341,'2-班级信息'!A:AL,12,0)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VLOOKUP(D1342,'2-班级信息'!A:AI,35,0)</f>
        <v>#N/A</v>
      </c>
      <c r="AE1342" s="22" t="e">
        <f>VLOOKUP(D1342,'2-班级信息'!A:AL,12,0)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VLOOKUP(D1343,'2-班级信息'!A:AI,35,0)</f>
        <v>#N/A</v>
      </c>
      <c r="AE1343" s="22" t="e">
        <f>VLOOKUP(D1343,'2-班级信息'!A:AL,12,0)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VLOOKUP(D1344,'2-班级信息'!A:AI,35,0)</f>
        <v>#N/A</v>
      </c>
      <c r="AE1344" s="22" t="e">
        <f>VLOOKUP(D1344,'2-班级信息'!A:AL,12,0)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VLOOKUP(D1345,'2-班级信息'!A:AI,35,0)</f>
        <v>#N/A</v>
      </c>
      <c r="AE1345" s="22" t="e">
        <f>VLOOKUP(D1345,'2-班级信息'!A:AL,12,0)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VLOOKUP(D1346,'2-班级信息'!A:AI,35,0)</f>
        <v>#N/A</v>
      </c>
      <c r="AE1346" s="22" t="e">
        <f>VLOOKUP(D1346,'2-班级信息'!A:AL,12,0)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VLOOKUP(D1347,'2-班级信息'!A:AI,35,0)</f>
        <v>#N/A</v>
      </c>
      <c r="AE1347" s="22" t="e">
        <f>VLOOKUP(D1347,'2-班级信息'!A:AL,12,0)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VLOOKUP(D1348,'2-班级信息'!A:AI,35,0)</f>
        <v>#N/A</v>
      </c>
      <c r="AE1348" s="22" t="e">
        <f>VLOOKUP(D1348,'2-班级信息'!A:AL,12,0)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VLOOKUP(D1349,'2-班级信息'!A:AI,35,0)</f>
        <v>#N/A</v>
      </c>
      <c r="AE1349" s="22" t="e">
        <f>VLOOKUP(D1349,'2-班级信息'!A:AL,12,0)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VLOOKUP(D1350,'2-班级信息'!A:AI,35,0)</f>
        <v>#N/A</v>
      </c>
      <c r="AE1350" s="22" t="e">
        <f>VLOOKUP(D1350,'2-班级信息'!A:AL,12,0)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VLOOKUP(D1351,'2-班级信息'!A:AI,35,0)</f>
        <v>#N/A</v>
      </c>
      <c r="AE1351" s="22" t="e">
        <f>VLOOKUP(D1351,'2-班级信息'!A:AL,12,0)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VLOOKUP(D1352,'2-班级信息'!A:AI,35,0)</f>
        <v>#N/A</v>
      </c>
      <c r="AE1352" s="22" t="e">
        <f>VLOOKUP(D1352,'2-班级信息'!A:AL,12,0)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VLOOKUP(D1353,'2-班级信息'!A:AI,35,0)</f>
        <v>#N/A</v>
      </c>
      <c r="AE1353" s="22" t="e">
        <f>VLOOKUP(D1353,'2-班级信息'!A:AL,12,0)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VLOOKUP(D1354,'2-班级信息'!A:AI,35,0)</f>
        <v>#N/A</v>
      </c>
      <c r="AE1354" s="22" t="e">
        <f>VLOOKUP(D1354,'2-班级信息'!A:AL,12,0)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VLOOKUP(D1355,'2-班级信息'!A:AI,35,0)</f>
        <v>#N/A</v>
      </c>
      <c r="AE1355" s="22" t="e">
        <f>VLOOKUP(D1355,'2-班级信息'!A:AL,12,0)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VLOOKUP(D1356,'2-班级信息'!A:AI,35,0)</f>
        <v>#N/A</v>
      </c>
      <c r="AE1356" s="22" t="e">
        <f>VLOOKUP(D1356,'2-班级信息'!A:AL,12,0)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VLOOKUP(D1357,'2-班级信息'!A:AI,35,0)</f>
        <v>#N/A</v>
      </c>
      <c r="AE1357" s="22" t="e">
        <f>VLOOKUP(D1357,'2-班级信息'!A:AL,12,0)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VLOOKUP(D1358,'2-班级信息'!A:AI,35,0)</f>
        <v>#N/A</v>
      </c>
      <c r="AE1358" s="22" t="e">
        <f>VLOOKUP(D1358,'2-班级信息'!A:AL,12,0)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VLOOKUP(D1359,'2-班级信息'!A:AI,35,0)</f>
        <v>#N/A</v>
      </c>
      <c r="AE1359" s="22" t="e">
        <f>VLOOKUP(D1359,'2-班级信息'!A:AL,12,0)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VLOOKUP(D1360,'2-班级信息'!A:AI,35,0)</f>
        <v>#N/A</v>
      </c>
      <c r="AE1360" s="22" t="e">
        <f>VLOOKUP(D1360,'2-班级信息'!A:AL,12,0)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VLOOKUP(D1361,'2-班级信息'!A:AI,35,0)</f>
        <v>#N/A</v>
      </c>
      <c r="AE1361" s="22" t="e">
        <f>VLOOKUP(D1361,'2-班级信息'!A:AL,12,0)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VLOOKUP(D1362,'2-班级信息'!A:AI,35,0)</f>
        <v>#N/A</v>
      </c>
      <c r="AE1362" s="22" t="e">
        <f>VLOOKUP(D1362,'2-班级信息'!A:AL,12,0)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VLOOKUP(D1363,'2-班级信息'!A:AI,35,0)</f>
        <v>#N/A</v>
      </c>
      <c r="AE1363" s="22" t="e">
        <f>VLOOKUP(D1363,'2-班级信息'!A:AL,12,0)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VLOOKUP(D1364,'2-班级信息'!A:AI,35,0)</f>
        <v>#N/A</v>
      </c>
      <c r="AE1364" s="22" t="e">
        <f>VLOOKUP(D1364,'2-班级信息'!A:AL,12,0)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VLOOKUP(D1365,'2-班级信息'!A:AI,35,0)</f>
        <v>#N/A</v>
      </c>
      <c r="AE1365" s="22" t="e">
        <f>VLOOKUP(D1365,'2-班级信息'!A:AL,12,0)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VLOOKUP(D1366,'2-班级信息'!A:AI,35,0)</f>
        <v>#N/A</v>
      </c>
      <c r="AE1366" s="22" t="e">
        <f>VLOOKUP(D1366,'2-班级信息'!A:AL,12,0)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VLOOKUP(D1367,'2-班级信息'!A:AI,35,0)</f>
        <v>#N/A</v>
      </c>
      <c r="AE1367" s="22" t="e">
        <f>VLOOKUP(D1367,'2-班级信息'!A:AL,12,0)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VLOOKUP(D1368,'2-班级信息'!A:AI,35,0)</f>
        <v>#N/A</v>
      </c>
      <c r="AE1368" s="22" t="e">
        <f>VLOOKUP(D1368,'2-班级信息'!A:AL,12,0)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VLOOKUP(D1369,'2-班级信息'!A:AI,35,0)</f>
        <v>#N/A</v>
      </c>
      <c r="AE1369" s="22" t="e">
        <f>VLOOKUP(D1369,'2-班级信息'!A:AL,12,0)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VLOOKUP(D1370,'2-班级信息'!A:AI,35,0)</f>
        <v>#N/A</v>
      </c>
      <c r="AE1370" s="22" t="e">
        <f>VLOOKUP(D1370,'2-班级信息'!A:AL,12,0)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VLOOKUP(D1371,'2-班级信息'!A:AI,35,0)</f>
        <v>#N/A</v>
      </c>
      <c r="AE1371" s="22" t="e">
        <f>VLOOKUP(D1371,'2-班级信息'!A:AL,12,0)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VLOOKUP(D1372,'2-班级信息'!A:AI,35,0)</f>
        <v>#N/A</v>
      </c>
      <c r="AE1372" s="22" t="e">
        <f>VLOOKUP(D1372,'2-班级信息'!A:AL,12,0)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VLOOKUP(D1373,'2-班级信息'!A:AI,35,0)</f>
        <v>#N/A</v>
      </c>
      <c r="AE1373" s="22" t="e">
        <f>VLOOKUP(D1373,'2-班级信息'!A:AL,12,0)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VLOOKUP(D1374,'2-班级信息'!A:AI,35,0)</f>
        <v>#N/A</v>
      </c>
      <c r="AE1374" s="22" t="e">
        <f>VLOOKUP(D1374,'2-班级信息'!A:AL,12,0)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VLOOKUP(D1375,'2-班级信息'!A:AI,35,0)</f>
        <v>#N/A</v>
      </c>
      <c r="AE1375" s="22" t="e">
        <f>VLOOKUP(D1375,'2-班级信息'!A:AL,12,0)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VLOOKUP(D1376,'2-班级信息'!A:AI,35,0)</f>
        <v>#N/A</v>
      </c>
      <c r="AE1376" s="22" t="e">
        <f>VLOOKUP(D1376,'2-班级信息'!A:AL,12,0)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VLOOKUP(D1377,'2-班级信息'!A:AI,35,0)</f>
        <v>#N/A</v>
      </c>
      <c r="AE1377" s="22" t="e">
        <f>VLOOKUP(D1377,'2-班级信息'!A:AL,12,0)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VLOOKUP(D1378,'2-班级信息'!A:AI,35,0)</f>
        <v>#N/A</v>
      </c>
      <c r="AE1378" s="22" t="e">
        <f>VLOOKUP(D1378,'2-班级信息'!A:AL,12,0)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VLOOKUP(D1379,'2-班级信息'!A:AI,35,0)</f>
        <v>#N/A</v>
      </c>
      <c r="AE1379" s="22" t="e">
        <f>VLOOKUP(D1379,'2-班级信息'!A:AL,12,0)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VLOOKUP(D1380,'2-班级信息'!A:AI,35,0)</f>
        <v>#N/A</v>
      </c>
      <c r="AE1380" s="22" t="e">
        <f>VLOOKUP(D1380,'2-班级信息'!A:AL,12,0)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VLOOKUP(D1381,'2-班级信息'!A:AI,35,0)</f>
        <v>#N/A</v>
      </c>
      <c r="AE1381" s="22" t="e">
        <f>VLOOKUP(D1381,'2-班级信息'!A:AL,12,0)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VLOOKUP(D1382,'2-班级信息'!A:AI,35,0)</f>
        <v>#N/A</v>
      </c>
      <c r="AE1382" s="22" t="e">
        <f>VLOOKUP(D1382,'2-班级信息'!A:AL,12,0)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VLOOKUP(D1383,'2-班级信息'!A:AI,35,0)</f>
        <v>#N/A</v>
      </c>
      <c r="AE1383" s="22" t="e">
        <f>VLOOKUP(D1383,'2-班级信息'!A:AL,12,0)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VLOOKUP(D1384,'2-班级信息'!A:AI,35,0)</f>
        <v>#N/A</v>
      </c>
      <c r="AE1384" s="22" t="e">
        <f>VLOOKUP(D1384,'2-班级信息'!A:AL,12,0)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VLOOKUP(D1385,'2-班级信息'!A:AI,35,0)</f>
        <v>#N/A</v>
      </c>
      <c r="AE1385" s="22" t="e">
        <f>VLOOKUP(D1385,'2-班级信息'!A:AL,12,0)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VLOOKUP(D1386,'2-班级信息'!A:AI,35,0)</f>
        <v>#N/A</v>
      </c>
      <c r="AE1386" s="22" t="e">
        <f>VLOOKUP(D1386,'2-班级信息'!A:AL,12,0)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VLOOKUP(D1387,'2-班级信息'!A:AI,35,0)</f>
        <v>#N/A</v>
      </c>
      <c r="AE1387" s="22" t="e">
        <f>VLOOKUP(D1387,'2-班级信息'!A:AL,12,0)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VLOOKUP(D1388,'2-班级信息'!A:AI,35,0)</f>
        <v>#N/A</v>
      </c>
      <c r="AE1388" s="22" t="e">
        <f>VLOOKUP(D1388,'2-班级信息'!A:AL,12,0)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VLOOKUP(D1389,'2-班级信息'!A:AI,35,0)</f>
        <v>#N/A</v>
      </c>
      <c r="AE1389" s="22" t="e">
        <f>VLOOKUP(D1389,'2-班级信息'!A:AL,12,0)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VLOOKUP(D1390,'2-班级信息'!A:AI,35,0)</f>
        <v>#N/A</v>
      </c>
      <c r="AE1390" s="22" t="e">
        <f>VLOOKUP(D1390,'2-班级信息'!A:AL,12,0)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VLOOKUP(D1391,'2-班级信息'!A:AI,35,0)</f>
        <v>#N/A</v>
      </c>
      <c r="AE1391" s="22" t="e">
        <f>VLOOKUP(D1391,'2-班级信息'!A:AL,12,0)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VLOOKUP(D1392,'2-班级信息'!A:AI,35,0)</f>
        <v>#N/A</v>
      </c>
      <c r="AE1392" s="22" t="e">
        <f>VLOOKUP(D1392,'2-班级信息'!A:AL,12,0)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VLOOKUP(D1393,'2-班级信息'!A:AI,35,0)</f>
        <v>#N/A</v>
      </c>
      <c r="AE1393" s="22" t="e">
        <f>VLOOKUP(D1393,'2-班级信息'!A:AL,12,0)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VLOOKUP(D1394,'2-班级信息'!A:AI,35,0)</f>
        <v>#N/A</v>
      </c>
      <c r="AE1394" s="22" t="e">
        <f>VLOOKUP(D1394,'2-班级信息'!A:AL,12,0)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VLOOKUP(D1395,'2-班级信息'!A:AI,35,0)</f>
        <v>#N/A</v>
      </c>
      <c r="AE1395" s="22" t="e">
        <f>VLOOKUP(D1395,'2-班级信息'!A:AL,12,0)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VLOOKUP(D1396,'2-班级信息'!A:AI,35,0)</f>
        <v>#N/A</v>
      </c>
      <c r="AE1396" s="22" t="e">
        <f>VLOOKUP(D1396,'2-班级信息'!A:AL,12,0)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VLOOKUP(D1397,'2-班级信息'!A:AI,35,0)</f>
        <v>#N/A</v>
      </c>
      <c r="AE1397" s="22" t="e">
        <f>VLOOKUP(D1397,'2-班级信息'!A:AL,12,0)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VLOOKUP(D1398,'2-班级信息'!A:AI,35,0)</f>
        <v>#N/A</v>
      </c>
      <c r="AE1398" s="22" t="e">
        <f>VLOOKUP(D1398,'2-班级信息'!A:AL,12,0)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VLOOKUP(D1399,'2-班级信息'!A:AI,35,0)</f>
        <v>#N/A</v>
      </c>
      <c r="AE1399" s="22" t="e">
        <f>VLOOKUP(D1399,'2-班级信息'!A:AL,12,0)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VLOOKUP(D1400,'2-班级信息'!A:AI,35,0)</f>
        <v>#N/A</v>
      </c>
      <c r="AE1400" s="22" t="e">
        <f>VLOOKUP(D1400,'2-班级信息'!A:AL,12,0)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VLOOKUP(D1401,'2-班级信息'!A:AI,35,0)</f>
        <v>#N/A</v>
      </c>
      <c r="AE1401" s="22" t="e">
        <f>VLOOKUP(D1401,'2-班级信息'!A:AL,12,0)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VLOOKUP(D1402,'2-班级信息'!A:AI,35,0)</f>
        <v>#N/A</v>
      </c>
      <c r="AE1402" s="22" t="e">
        <f>VLOOKUP(D1402,'2-班级信息'!A:AL,12,0)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VLOOKUP(D1403,'2-班级信息'!A:AI,35,0)</f>
        <v>#N/A</v>
      </c>
      <c r="AE1403" s="22" t="e">
        <f>VLOOKUP(D1403,'2-班级信息'!A:AL,12,0)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VLOOKUP(D1404,'2-班级信息'!A:AI,35,0)</f>
        <v>#N/A</v>
      </c>
      <c r="AE1404" s="22" t="e">
        <f>VLOOKUP(D1404,'2-班级信息'!A:AL,12,0)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VLOOKUP(D1405,'2-班级信息'!A:AI,35,0)</f>
        <v>#N/A</v>
      </c>
      <c r="AE1405" s="22" t="e">
        <f>VLOOKUP(D1405,'2-班级信息'!A:AL,12,0)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VLOOKUP(D1406,'2-班级信息'!A:AI,35,0)</f>
        <v>#N/A</v>
      </c>
      <c r="AE1406" s="22" t="e">
        <f>VLOOKUP(D1406,'2-班级信息'!A:AL,12,0)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VLOOKUP(D1407,'2-班级信息'!A:AI,35,0)</f>
        <v>#N/A</v>
      </c>
      <c r="AE1407" s="22" t="e">
        <f>VLOOKUP(D1407,'2-班级信息'!A:AL,12,0)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VLOOKUP(D1408,'2-班级信息'!A:AI,35,0)</f>
        <v>#N/A</v>
      </c>
      <c r="AE1408" s="22" t="e">
        <f>VLOOKUP(D1408,'2-班级信息'!A:AL,12,0)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VLOOKUP(D1409,'2-班级信息'!A:AI,35,0)</f>
        <v>#N/A</v>
      </c>
      <c r="AE1409" s="22" t="e">
        <f>VLOOKUP(D1409,'2-班级信息'!A:AL,12,0)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VLOOKUP(D1410,'2-班级信息'!A:AI,35,0)</f>
        <v>#N/A</v>
      </c>
      <c r="AE1410" s="22" t="e">
        <f>VLOOKUP(D1410,'2-班级信息'!A:AL,12,0)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VLOOKUP(D1411,'2-班级信息'!A:AI,35,0)</f>
        <v>#N/A</v>
      </c>
      <c r="AE1411" s="22" t="e">
        <f>VLOOKUP(D1411,'2-班级信息'!A:AL,12,0)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VLOOKUP(D1412,'2-班级信息'!A:AI,35,0)</f>
        <v>#N/A</v>
      </c>
      <c r="AE1412" s="22" t="e">
        <f>VLOOKUP(D1412,'2-班级信息'!A:AL,12,0)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VLOOKUP(D1413,'2-班级信息'!A:AI,35,0)</f>
        <v>#N/A</v>
      </c>
      <c r="AE1413" s="22" t="e">
        <f>VLOOKUP(D1413,'2-班级信息'!A:AL,12,0)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VLOOKUP(D1414,'2-班级信息'!A:AI,35,0)</f>
        <v>#N/A</v>
      </c>
      <c r="AE1414" s="22" t="e">
        <f>VLOOKUP(D1414,'2-班级信息'!A:AL,12,0)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VLOOKUP(D1415,'2-班级信息'!A:AI,35,0)</f>
        <v>#N/A</v>
      </c>
      <c r="AE1415" s="22" t="e">
        <f>VLOOKUP(D1415,'2-班级信息'!A:AL,12,0)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VLOOKUP(D1416,'2-班级信息'!A:AI,35,0)</f>
        <v>#N/A</v>
      </c>
      <c r="AE1416" s="22" t="e">
        <f>VLOOKUP(D1416,'2-班级信息'!A:AL,12,0)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VLOOKUP(D1417,'2-班级信息'!A:AI,35,0)</f>
        <v>#N/A</v>
      </c>
      <c r="AE1417" s="22" t="e">
        <f>VLOOKUP(D1417,'2-班级信息'!A:AL,12,0)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VLOOKUP(D1418,'2-班级信息'!A:AI,35,0)</f>
        <v>#N/A</v>
      </c>
      <c r="AE1418" s="22" t="e">
        <f>VLOOKUP(D1418,'2-班级信息'!A:AL,12,0)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VLOOKUP(D1419,'2-班级信息'!A:AI,35,0)</f>
        <v>#N/A</v>
      </c>
      <c r="AE1419" s="22" t="e">
        <f>VLOOKUP(D1419,'2-班级信息'!A:AL,12,0)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VLOOKUP(D1420,'2-班级信息'!A:AI,35,0)</f>
        <v>#N/A</v>
      </c>
      <c r="AE1420" s="22" t="e">
        <f>VLOOKUP(D1420,'2-班级信息'!A:AL,12,0)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VLOOKUP(D1421,'2-班级信息'!A:AI,35,0)</f>
        <v>#N/A</v>
      </c>
      <c r="AE1421" s="22" t="e">
        <f>VLOOKUP(D1421,'2-班级信息'!A:AL,12,0)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VLOOKUP(D1422,'2-班级信息'!A:AI,35,0)</f>
        <v>#N/A</v>
      </c>
      <c r="AE1422" s="22" t="e">
        <f>VLOOKUP(D1422,'2-班级信息'!A:AL,12,0)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VLOOKUP(D1423,'2-班级信息'!A:AI,35,0)</f>
        <v>#N/A</v>
      </c>
      <c r="AE1423" s="22" t="e">
        <f>VLOOKUP(D1423,'2-班级信息'!A:AL,12,0)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VLOOKUP(D1424,'2-班级信息'!A:AI,35,0)</f>
        <v>#N/A</v>
      </c>
      <c r="AE1424" s="22" t="e">
        <f>VLOOKUP(D1424,'2-班级信息'!A:AL,12,0)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VLOOKUP(D1425,'2-班级信息'!A:AI,35,0)</f>
        <v>#N/A</v>
      </c>
      <c r="AE1425" s="22" t="e">
        <f>VLOOKUP(D1425,'2-班级信息'!A:AL,12,0)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VLOOKUP(D1426,'2-班级信息'!A:AI,35,0)</f>
        <v>#N/A</v>
      </c>
      <c r="AE1426" s="22" t="e">
        <f>VLOOKUP(D1426,'2-班级信息'!A:AL,12,0)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VLOOKUP(D1427,'2-班级信息'!A:AI,35,0)</f>
        <v>#N/A</v>
      </c>
      <c r="AE1427" s="22" t="e">
        <f>VLOOKUP(D1427,'2-班级信息'!A:AL,12,0)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VLOOKUP(D1428,'2-班级信息'!A:AI,35,0)</f>
        <v>#N/A</v>
      </c>
      <c r="AE1428" s="22" t="e">
        <f>VLOOKUP(D1428,'2-班级信息'!A:AL,12,0)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VLOOKUP(D1429,'2-班级信息'!A:AI,35,0)</f>
        <v>#N/A</v>
      </c>
      <c r="AE1429" s="22" t="e">
        <f>VLOOKUP(D1429,'2-班级信息'!A:AL,12,0)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VLOOKUP(D1430,'2-班级信息'!A:AI,35,0)</f>
        <v>#N/A</v>
      </c>
      <c r="AE1430" s="22" t="e">
        <f>VLOOKUP(D1430,'2-班级信息'!A:AL,12,0)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VLOOKUP(D1431,'2-班级信息'!A:AI,35,0)</f>
        <v>#N/A</v>
      </c>
      <c r="AE1431" s="22" t="e">
        <f>VLOOKUP(D1431,'2-班级信息'!A:AL,12,0)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VLOOKUP(D1432,'2-班级信息'!A:AI,35,0)</f>
        <v>#N/A</v>
      </c>
      <c r="AE1432" s="22" t="e">
        <f>VLOOKUP(D1432,'2-班级信息'!A:AL,12,0)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VLOOKUP(D1433,'2-班级信息'!A:AI,35,0)</f>
        <v>#N/A</v>
      </c>
      <c r="AE1433" s="22" t="e">
        <f>VLOOKUP(D1433,'2-班级信息'!A:AL,12,0)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VLOOKUP(D1434,'2-班级信息'!A:AI,35,0)</f>
        <v>#N/A</v>
      </c>
      <c r="AE1434" s="22" t="e">
        <f>VLOOKUP(D1434,'2-班级信息'!A:AL,12,0)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VLOOKUP(D1435,'2-班级信息'!A:AI,35,0)</f>
        <v>#N/A</v>
      </c>
      <c r="AE1435" s="22" t="e">
        <f>VLOOKUP(D1435,'2-班级信息'!A:AL,12,0)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VLOOKUP(D1436,'2-班级信息'!A:AI,35,0)</f>
        <v>#N/A</v>
      </c>
      <c r="AE1436" s="22" t="e">
        <f>VLOOKUP(D1436,'2-班级信息'!A:AL,12,0)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VLOOKUP(D1437,'2-班级信息'!A:AI,35,0)</f>
        <v>#N/A</v>
      </c>
      <c r="AE1437" s="22" t="e">
        <f>VLOOKUP(D1437,'2-班级信息'!A:AL,12,0)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VLOOKUP(D1438,'2-班级信息'!A:AI,35,0)</f>
        <v>#N/A</v>
      </c>
      <c r="AE1438" s="22" t="e">
        <f>VLOOKUP(D1438,'2-班级信息'!A:AL,12,0)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VLOOKUP(D1439,'2-班级信息'!A:AI,35,0)</f>
        <v>#N/A</v>
      </c>
      <c r="AE1439" s="22" t="e">
        <f>VLOOKUP(D1439,'2-班级信息'!A:AL,12,0)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VLOOKUP(D1440,'2-班级信息'!A:AI,35,0)</f>
        <v>#N/A</v>
      </c>
      <c r="AE1440" s="22" t="e">
        <f>VLOOKUP(D1440,'2-班级信息'!A:AL,12,0)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VLOOKUP(D1441,'2-班级信息'!A:AI,35,0)</f>
        <v>#N/A</v>
      </c>
      <c r="AE1441" s="22" t="e">
        <f>VLOOKUP(D1441,'2-班级信息'!A:AL,12,0)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VLOOKUP(D1442,'2-班级信息'!A:AI,35,0)</f>
        <v>#N/A</v>
      </c>
      <c r="AE1442" s="22" t="e">
        <f>VLOOKUP(D1442,'2-班级信息'!A:AL,12,0)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VLOOKUP(D1443,'2-班级信息'!A:AI,35,0)</f>
        <v>#N/A</v>
      </c>
      <c r="AE1443" s="22" t="e">
        <f>VLOOKUP(D1443,'2-班级信息'!A:AL,12,0)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VLOOKUP(D1444,'2-班级信息'!A:AI,35,0)</f>
        <v>#N/A</v>
      </c>
      <c r="AE1444" s="22" t="e">
        <f>VLOOKUP(D1444,'2-班级信息'!A:AL,12,0)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VLOOKUP(D1445,'2-班级信息'!A:AI,35,0)</f>
        <v>#N/A</v>
      </c>
      <c r="AE1445" s="22" t="e">
        <f>VLOOKUP(D1445,'2-班级信息'!A:AL,12,0)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VLOOKUP(D1446,'2-班级信息'!A:AI,35,0)</f>
        <v>#N/A</v>
      </c>
      <c r="AE1446" s="22" t="e">
        <f>VLOOKUP(D1446,'2-班级信息'!A:AL,12,0)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VLOOKUP(D1447,'2-班级信息'!A:AI,35,0)</f>
        <v>#N/A</v>
      </c>
      <c r="AE1447" s="22" t="e">
        <f>VLOOKUP(D1447,'2-班级信息'!A:AL,12,0)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VLOOKUP(D1448,'2-班级信息'!A:AI,35,0)</f>
        <v>#N/A</v>
      </c>
      <c r="AE1448" s="22" t="e">
        <f>VLOOKUP(D1448,'2-班级信息'!A:AL,12,0)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VLOOKUP(D1449,'2-班级信息'!A:AI,35,0)</f>
        <v>#N/A</v>
      </c>
      <c r="AE1449" s="22" t="e">
        <f>VLOOKUP(D1449,'2-班级信息'!A:AL,12,0)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VLOOKUP(D1450,'2-班级信息'!A:AI,35,0)</f>
        <v>#N/A</v>
      </c>
      <c r="AE1450" s="22" t="e">
        <f>VLOOKUP(D1450,'2-班级信息'!A:AL,12,0)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VLOOKUP(D1451,'2-班级信息'!A:AI,35,0)</f>
        <v>#N/A</v>
      </c>
      <c r="AE1451" s="22" t="e">
        <f>VLOOKUP(D1451,'2-班级信息'!A:AL,12,0)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VLOOKUP(D1452,'2-班级信息'!A:AI,35,0)</f>
        <v>#N/A</v>
      </c>
      <c r="AE1452" s="22" t="e">
        <f>VLOOKUP(D1452,'2-班级信息'!A:AL,12,0)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VLOOKUP(D1453,'2-班级信息'!A:AI,35,0)</f>
        <v>#N/A</v>
      </c>
      <c r="AE1453" s="22" t="e">
        <f>VLOOKUP(D1453,'2-班级信息'!A:AL,12,0)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VLOOKUP(D1454,'2-班级信息'!A:AI,35,0)</f>
        <v>#N/A</v>
      </c>
      <c r="AE1454" s="22" t="e">
        <f>VLOOKUP(D1454,'2-班级信息'!A:AL,12,0)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VLOOKUP(D1455,'2-班级信息'!A:AI,35,0)</f>
        <v>#N/A</v>
      </c>
      <c r="AE1455" s="22" t="e">
        <f>VLOOKUP(D1455,'2-班级信息'!A:AL,12,0)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VLOOKUP(D1456,'2-班级信息'!A:AI,35,0)</f>
        <v>#N/A</v>
      </c>
      <c r="AE1456" s="22" t="e">
        <f>VLOOKUP(D1456,'2-班级信息'!A:AL,12,0)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VLOOKUP(D1457,'2-班级信息'!A:AI,35,0)</f>
        <v>#N/A</v>
      </c>
      <c r="AE1457" s="22" t="e">
        <f>VLOOKUP(D1457,'2-班级信息'!A:AL,12,0)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VLOOKUP(D1458,'2-班级信息'!A:AI,35,0)</f>
        <v>#N/A</v>
      </c>
      <c r="AE1458" s="22" t="e">
        <f>VLOOKUP(D1458,'2-班级信息'!A:AL,12,0)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VLOOKUP(D1459,'2-班级信息'!A:AI,35,0)</f>
        <v>#N/A</v>
      </c>
      <c r="AE1459" s="22" t="e">
        <f>VLOOKUP(D1459,'2-班级信息'!A:AL,12,0)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VLOOKUP(D1460,'2-班级信息'!A:AI,35,0)</f>
        <v>#N/A</v>
      </c>
      <c r="AE1460" s="22" t="e">
        <f>VLOOKUP(D1460,'2-班级信息'!A:AL,12,0)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VLOOKUP(D1461,'2-班级信息'!A:AI,35,0)</f>
        <v>#N/A</v>
      </c>
      <c r="AE1461" s="22" t="e">
        <f>VLOOKUP(D1461,'2-班级信息'!A:AL,12,0)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VLOOKUP(D1462,'2-班级信息'!A:AI,35,0)</f>
        <v>#N/A</v>
      </c>
      <c r="AE1462" s="22" t="e">
        <f>VLOOKUP(D1462,'2-班级信息'!A:AL,12,0)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VLOOKUP(D1463,'2-班级信息'!A:AI,35,0)</f>
        <v>#N/A</v>
      </c>
      <c r="AE1463" s="22" t="e">
        <f>VLOOKUP(D1463,'2-班级信息'!A:AL,12,0)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VLOOKUP(D1464,'2-班级信息'!A:AI,35,0)</f>
        <v>#N/A</v>
      </c>
      <c r="AE1464" s="22" t="e">
        <f>VLOOKUP(D1464,'2-班级信息'!A:AL,12,0)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VLOOKUP(D1465,'2-班级信息'!A:AI,35,0)</f>
        <v>#N/A</v>
      </c>
      <c r="AE1465" s="22" t="e">
        <f>VLOOKUP(D1465,'2-班级信息'!A:AL,12,0)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VLOOKUP(D1466,'2-班级信息'!A:AI,35,0)</f>
        <v>#N/A</v>
      </c>
      <c r="AE1466" s="22" t="e">
        <f>VLOOKUP(D1466,'2-班级信息'!A:AL,12,0)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VLOOKUP(D1467,'2-班级信息'!A:AI,35,0)</f>
        <v>#N/A</v>
      </c>
      <c r="AE1467" s="22" t="e">
        <f>VLOOKUP(D1467,'2-班级信息'!A:AL,12,0)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VLOOKUP(D1468,'2-班级信息'!A:AI,35,0)</f>
        <v>#N/A</v>
      </c>
      <c r="AE1468" s="22" t="e">
        <f>VLOOKUP(D1468,'2-班级信息'!A:AL,12,0)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VLOOKUP(D1469,'2-班级信息'!A:AI,35,0)</f>
        <v>#N/A</v>
      </c>
      <c r="AE1469" s="22" t="e">
        <f>VLOOKUP(D1469,'2-班级信息'!A:AL,12,0)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VLOOKUP(D1470,'2-班级信息'!A:AI,35,0)</f>
        <v>#N/A</v>
      </c>
      <c r="AE1470" s="22" t="e">
        <f>VLOOKUP(D1470,'2-班级信息'!A:AL,12,0)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VLOOKUP(D1471,'2-班级信息'!A:AI,35,0)</f>
        <v>#N/A</v>
      </c>
      <c r="AE1471" s="22" t="e">
        <f>VLOOKUP(D1471,'2-班级信息'!A:AL,12,0)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VLOOKUP(D1472,'2-班级信息'!A:AI,35,0)</f>
        <v>#N/A</v>
      </c>
      <c r="AE1472" s="22" t="e">
        <f>VLOOKUP(D1472,'2-班级信息'!A:AL,12,0)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VLOOKUP(D1473,'2-班级信息'!A:AI,35,0)</f>
        <v>#N/A</v>
      </c>
      <c r="AE1473" s="22" t="e">
        <f>VLOOKUP(D1473,'2-班级信息'!A:AL,12,0)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VLOOKUP(D1474,'2-班级信息'!A:AI,35,0)</f>
        <v>#N/A</v>
      </c>
      <c r="AE1474" s="22" t="e">
        <f>VLOOKUP(D1474,'2-班级信息'!A:AL,12,0)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VLOOKUP(D1475,'2-班级信息'!A:AI,35,0)</f>
        <v>#N/A</v>
      </c>
      <c r="AE1475" s="22" t="e">
        <f>VLOOKUP(D1475,'2-班级信息'!A:AL,12,0)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VLOOKUP(D1476,'2-班级信息'!A:AI,35,0)</f>
        <v>#N/A</v>
      </c>
      <c r="AE1476" s="22" t="e">
        <f>VLOOKUP(D1476,'2-班级信息'!A:AL,12,0)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VLOOKUP(D1477,'2-班级信息'!A:AI,35,0)</f>
        <v>#N/A</v>
      </c>
      <c r="AE1477" s="22" t="e">
        <f>VLOOKUP(D1477,'2-班级信息'!A:AL,12,0)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VLOOKUP(D1478,'2-班级信息'!A:AI,35,0)</f>
        <v>#N/A</v>
      </c>
      <c r="AE1478" s="22" t="e">
        <f>VLOOKUP(D1478,'2-班级信息'!A:AL,12,0)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VLOOKUP(D1479,'2-班级信息'!A:AI,35,0)</f>
        <v>#N/A</v>
      </c>
      <c r="AE1479" s="22" t="e">
        <f>VLOOKUP(D1479,'2-班级信息'!A:AL,12,0)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VLOOKUP(D1480,'2-班级信息'!A:AI,35,0)</f>
        <v>#N/A</v>
      </c>
      <c r="AE1480" s="22" t="e">
        <f>VLOOKUP(D1480,'2-班级信息'!A:AL,12,0)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VLOOKUP(D1481,'2-班级信息'!A:AI,35,0)</f>
        <v>#N/A</v>
      </c>
      <c r="AE1481" s="22" t="e">
        <f>VLOOKUP(D1481,'2-班级信息'!A:AL,12,0)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VLOOKUP(D1482,'2-班级信息'!A:AI,35,0)</f>
        <v>#N/A</v>
      </c>
      <c r="AE1482" s="22" t="e">
        <f>VLOOKUP(D1482,'2-班级信息'!A:AL,12,0)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VLOOKUP(D1483,'2-班级信息'!A:AI,35,0)</f>
        <v>#N/A</v>
      </c>
      <c r="AE1483" s="22" t="e">
        <f>VLOOKUP(D1483,'2-班级信息'!A:AL,12,0)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VLOOKUP(D1484,'2-班级信息'!A:AI,35,0)</f>
        <v>#N/A</v>
      </c>
      <c r="AE1484" s="22" t="e">
        <f>VLOOKUP(D1484,'2-班级信息'!A:AL,12,0)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VLOOKUP(D1485,'2-班级信息'!A:AI,35,0)</f>
        <v>#N/A</v>
      </c>
      <c r="AE1485" s="22" t="e">
        <f>VLOOKUP(D1485,'2-班级信息'!A:AL,12,0)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VLOOKUP(D1486,'2-班级信息'!A:AI,35,0)</f>
        <v>#N/A</v>
      </c>
      <c r="AE1486" s="22" t="e">
        <f>VLOOKUP(D1486,'2-班级信息'!A:AL,12,0)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VLOOKUP(D1487,'2-班级信息'!A:AI,35,0)</f>
        <v>#N/A</v>
      </c>
      <c r="AE1487" s="22" t="e">
        <f>VLOOKUP(D1487,'2-班级信息'!A:AL,12,0)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VLOOKUP(D1488,'2-班级信息'!A:AI,35,0)</f>
        <v>#N/A</v>
      </c>
      <c r="AE1488" s="22" t="e">
        <f>VLOOKUP(D1488,'2-班级信息'!A:AL,12,0)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VLOOKUP(D1489,'2-班级信息'!A:AI,35,0)</f>
        <v>#N/A</v>
      </c>
      <c r="AE1489" s="22" t="e">
        <f>VLOOKUP(D1489,'2-班级信息'!A:AL,12,0)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VLOOKUP(D1490,'2-班级信息'!A:AI,35,0)</f>
        <v>#N/A</v>
      </c>
      <c r="AE1490" s="22" t="e">
        <f>VLOOKUP(D1490,'2-班级信息'!A:AL,12,0)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VLOOKUP(D1491,'2-班级信息'!A:AI,35,0)</f>
        <v>#N/A</v>
      </c>
      <c r="AE1491" s="22" t="e">
        <f>VLOOKUP(D1491,'2-班级信息'!A:AL,12,0)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VLOOKUP(D1492,'2-班级信息'!A:AI,35,0)</f>
        <v>#N/A</v>
      </c>
      <c r="AE1492" s="22" t="e">
        <f>VLOOKUP(D1492,'2-班级信息'!A:AL,12,0)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VLOOKUP(D1493,'2-班级信息'!A:AI,35,0)</f>
        <v>#N/A</v>
      </c>
      <c r="AE1493" s="22" t="e">
        <f>VLOOKUP(D1493,'2-班级信息'!A:AL,12,0)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VLOOKUP(D1494,'2-班级信息'!A:AI,35,0)</f>
        <v>#N/A</v>
      </c>
      <c r="AE1494" s="22" t="e">
        <f>VLOOKUP(D1494,'2-班级信息'!A:AL,12,0)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VLOOKUP(D1495,'2-班级信息'!A:AI,35,0)</f>
        <v>#N/A</v>
      </c>
      <c r="AE1495" s="22" t="e">
        <f>VLOOKUP(D1495,'2-班级信息'!A:AL,12,0)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VLOOKUP(D1496,'2-班级信息'!A:AI,35,0)</f>
        <v>#N/A</v>
      </c>
      <c r="AE1496" s="22" t="e">
        <f>VLOOKUP(D1496,'2-班级信息'!A:AL,12,0)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VLOOKUP(D1497,'2-班级信息'!A:AI,35,0)</f>
        <v>#N/A</v>
      </c>
      <c r="AE1497" s="22" t="e">
        <f>VLOOKUP(D1497,'2-班级信息'!A:AL,12,0)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VLOOKUP(D1498,'2-班级信息'!A:AI,35,0)</f>
        <v>#N/A</v>
      </c>
      <c r="AE1498" s="22" t="e">
        <f>VLOOKUP(D1498,'2-班级信息'!A:AL,12,0)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VLOOKUP(D1499,'2-班级信息'!A:AI,35,0)</f>
        <v>#N/A</v>
      </c>
      <c r="AE1499" s="22" t="e">
        <f>VLOOKUP(D1499,'2-班级信息'!A:AL,12,0)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VLOOKUP(D1500,'2-班级信息'!A:AI,35,0)</f>
        <v>#N/A</v>
      </c>
      <c r="AE1500" s="22" t="e">
        <f>VLOOKUP(D1500,'2-班级信息'!A:AL,12,0)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VLOOKUP(D1501,'2-班级信息'!A:AI,35,0)</f>
        <v>#N/A</v>
      </c>
      <c r="AE1501" s="22" t="e">
        <f>VLOOKUP(D1501,'2-班级信息'!A:AL,12,0)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VLOOKUP(D1502,'2-班级信息'!A:AI,35,0)</f>
        <v>#N/A</v>
      </c>
      <c r="AE1502" s="22" t="e">
        <f>VLOOKUP(D1502,'2-班级信息'!A:AL,12,0)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VLOOKUP(D1503,'2-班级信息'!A:AI,35,0)</f>
        <v>#N/A</v>
      </c>
      <c r="AE1503" s="22" t="e">
        <f>VLOOKUP(D1503,'2-班级信息'!A:AL,12,0)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VLOOKUP(D1504,'2-班级信息'!A:AI,35,0)</f>
        <v>#N/A</v>
      </c>
      <c r="AE1504" s="22" t="e">
        <f>VLOOKUP(D1504,'2-班级信息'!A:AL,12,0)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VLOOKUP(D1505,'2-班级信息'!A:AI,35,0)</f>
        <v>#N/A</v>
      </c>
      <c r="AE1505" s="22" t="e">
        <f>VLOOKUP(D1505,'2-班级信息'!A:AL,12,0)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VLOOKUP(D1506,'2-班级信息'!A:AI,35,0)</f>
        <v>#N/A</v>
      </c>
      <c r="AE1506" s="22" t="e">
        <f>VLOOKUP(D1506,'2-班级信息'!A:AL,12,0)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VLOOKUP(D1507,'2-班级信息'!A:AI,35,0)</f>
        <v>#N/A</v>
      </c>
      <c r="AE1507" s="22" t="e">
        <f>VLOOKUP(D1507,'2-班级信息'!A:AL,12,0)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VLOOKUP(D1508,'2-班级信息'!A:AI,35,0)</f>
        <v>#N/A</v>
      </c>
      <c r="AE1508" s="22" t="e">
        <f>VLOOKUP(D1508,'2-班级信息'!A:AL,12,0)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VLOOKUP(D1509,'2-班级信息'!A:AI,35,0)</f>
        <v>#N/A</v>
      </c>
      <c r="AE1509" s="22" t="e">
        <f>VLOOKUP(D1509,'2-班级信息'!A:AL,12,0)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VLOOKUP(D1510,'2-班级信息'!A:AI,35,0)</f>
        <v>#N/A</v>
      </c>
      <c r="AE1510" s="22" t="e">
        <f>VLOOKUP(D1510,'2-班级信息'!A:AL,12,0)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VLOOKUP(D1511,'2-班级信息'!A:AI,35,0)</f>
        <v>#N/A</v>
      </c>
      <c r="AE1511" s="22" t="e">
        <f>VLOOKUP(D1511,'2-班级信息'!A:AL,12,0)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VLOOKUP(D1512,'2-班级信息'!A:AI,35,0)</f>
        <v>#N/A</v>
      </c>
      <c r="AE1512" s="22" t="e">
        <f>VLOOKUP(D1512,'2-班级信息'!A:AL,12,0)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VLOOKUP(D1513,'2-班级信息'!A:AI,35,0)</f>
        <v>#N/A</v>
      </c>
      <c r="AE1513" s="22" t="e">
        <f>VLOOKUP(D1513,'2-班级信息'!A:AL,12,0)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VLOOKUP(D1514,'2-班级信息'!A:AI,35,0)</f>
        <v>#N/A</v>
      </c>
      <c r="AE1514" s="22" t="e">
        <f>VLOOKUP(D1514,'2-班级信息'!A:AL,12,0)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VLOOKUP(D1515,'2-班级信息'!A:AI,35,0)</f>
        <v>#N/A</v>
      </c>
      <c r="AE1515" s="22" t="e">
        <f>VLOOKUP(D1515,'2-班级信息'!A:AL,12,0)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VLOOKUP(D1516,'2-班级信息'!A:AI,35,0)</f>
        <v>#N/A</v>
      </c>
      <c r="AE1516" s="22" t="e">
        <f>VLOOKUP(D1516,'2-班级信息'!A:AL,12,0)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VLOOKUP(D1517,'2-班级信息'!A:AI,35,0)</f>
        <v>#N/A</v>
      </c>
      <c r="AE1517" s="22" t="e">
        <f>VLOOKUP(D1517,'2-班级信息'!A:AL,12,0)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VLOOKUP(D1518,'2-班级信息'!A:AI,35,0)</f>
        <v>#N/A</v>
      </c>
      <c r="AE1518" s="22" t="e">
        <f>VLOOKUP(D1518,'2-班级信息'!A:AL,12,0)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VLOOKUP(D1519,'2-班级信息'!A:AI,35,0)</f>
        <v>#N/A</v>
      </c>
      <c r="AE1519" s="22" t="e">
        <f>VLOOKUP(D1519,'2-班级信息'!A:AL,12,0)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VLOOKUP(D1520,'2-班级信息'!A:AI,35,0)</f>
        <v>#N/A</v>
      </c>
      <c r="AE1520" s="22" t="e">
        <f>VLOOKUP(D1520,'2-班级信息'!A:AL,12,0)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VLOOKUP(D1521,'2-班级信息'!A:AI,35,0)</f>
        <v>#N/A</v>
      </c>
      <c r="AE1521" s="22" t="e">
        <f>VLOOKUP(D1521,'2-班级信息'!A:AL,12,0)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VLOOKUP(D1522,'2-班级信息'!A:AI,35,0)</f>
        <v>#N/A</v>
      </c>
      <c r="AE1522" s="22" t="e">
        <f>VLOOKUP(D1522,'2-班级信息'!A:AL,12,0)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VLOOKUP(D1523,'2-班级信息'!A:AI,35,0)</f>
        <v>#N/A</v>
      </c>
      <c r="AE1523" s="22" t="e">
        <f>VLOOKUP(D1523,'2-班级信息'!A:AL,12,0)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VLOOKUP(D1524,'2-班级信息'!A:AI,35,0)</f>
        <v>#N/A</v>
      </c>
      <c r="AE1524" s="22" t="e">
        <f>VLOOKUP(D1524,'2-班级信息'!A:AL,12,0)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VLOOKUP(D1525,'2-班级信息'!A:AI,35,0)</f>
        <v>#N/A</v>
      </c>
      <c r="AE1525" s="22" t="e">
        <f>VLOOKUP(D1525,'2-班级信息'!A:AL,12,0)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VLOOKUP(D1526,'2-班级信息'!A:AI,35,0)</f>
        <v>#N/A</v>
      </c>
      <c r="AE1526" s="22" t="e">
        <f>VLOOKUP(D1526,'2-班级信息'!A:AL,12,0)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VLOOKUP(D1527,'2-班级信息'!A:AI,35,0)</f>
        <v>#N/A</v>
      </c>
      <c r="AE1527" s="22" t="e">
        <f>VLOOKUP(D1527,'2-班级信息'!A:AL,12,0)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VLOOKUP(D1528,'2-班级信息'!A:AI,35,0)</f>
        <v>#N/A</v>
      </c>
      <c r="AE1528" s="22" t="e">
        <f>VLOOKUP(D1528,'2-班级信息'!A:AL,12,0)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VLOOKUP(D1529,'2-班级信息'!A:AI,35,0)</f>
        <v>#N/A</v>
      </c>
      <c r="AE1529" s="22" t="e">
        <f>VLOOKUP(D1529,'2-班级信息'!A:AL,12,0)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VLOOKUP(D1530,'2-班级信息'!A:AI,35,0)</f>
        <v>#N/A</v>
      </c>
      <c r="AE1530" s="22" t="e">
        <f>VLOOKUP(D1530,'2-班级信息'!A:AL,12,0)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VLOOKUP(D1531,'2-班级信息'!A:AI,35,0)</f>
        <v>#N/A</v>
      </c>
      <c r="AE1531" s="22" t="e">
        <f>VLOOKUP(D1531,'2-班级信息'!A:AL,12,0)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VLOOKUP(D1532,'2-班级信息'!A:AI,35,0)</f>
        <v>#N/A</v>
      </c>
      <c r="AE1532" s="22" t="e">
        <f>VLOOKUP(D1532,'2-班级信息'!A:AL,12,0)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VLOOKUP(D1533,'2-班级信息'!A:AI,35,0)</f>
        <v>#N/A</v>
      </c>
      <c r="AE1533" s="22" t="e">
        <f>VLOOKUP(D1533,'2-班级信息'!A:AL,12,0)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VLOOKUP(D1534,'2-班级信息'!A:AI,35,0)</f>
        <v>#N/A</v>
      </c>
      <c r="AE1534" s="22" t="e">
        <f>VLOOKUP(D1534,'2-班级信息'!A:AL,12,0)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VLOOKUP(D1535,'2-班级信息'!A:AI,35,0)</f>
        <v>#N/A</v>
      </c>
      <c r="AE1535" s="22" t="e">
        <f>VLOOKUP(D1535,'2-班级信息'!A:AL,12,0)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VLOOKUP(D1536,'2-班级信息'!A:AI,35,0)</f>
        <v>#N/A</v>
      </c>
      <c r="AE1536" s="22" t="e">
        <f>VLOOKUP(D1536,'2-班级信息'!A:AL,12,0)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VLOOKUP(D1537,'2-班级信息'!A:AI,35,0)</f>
        <v>#N/A</v>
      </c>
      <c r="AE1537" s="22" t="e">
        <f>VLOOKUP(D1537,'2-班级信息'!A:AL,12,0)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VLOOKUP(D1538,'2-班级信息'!A:AI,35,0)</f>
        <v>#N/A</v>
      </c>
      <c r="AE1538" s="22" t="e">
        <f>VLOOKUP(D1538,'2-班级信息'!A:AL,12,0)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VLOOKUP(D1539,'2-班级信息'!A:AI,35,0)</f>
        <v>#N/A</v>
      </c>
      <c r="AE1539" s="22" t="e">
        <f>VLOOKUP(D1539,'2-班级信息'!A:AL,12,0)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VLOOKUP(D1540,'2-班级信息'!A:AI,35,0)</f>
        <v>#N/A</v>
      </c>
      <c r="AE1540" s="22" t="e">
        <f>VLOOKUP(D1540,'2-班级信息'!A:AL,12,0)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VLOOKUP(D1541,'2-班级信息'!A:AI,35,0)</f>
        <v>#N/A</v>
      </c>
      <c r="AE1541" s="22" t="e">
        <f>VLOOKUP(D1541,'2-班级信息'!A:AL,12,0)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VLOOKUP(D1542,'2-班级信息'!A:AI,35,0)</f>
        <v>#N/A</v>
      </c>
      <c r="AE1542" s="22" t="e">
        <f>VLOOKUP(D1542,'2-班级信息'!A:AL,12,0)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VLOOKUP(D1543,'2-班级信息'!A:AI,35,0)</f>
        <v>#N/A</v>
      </c>
      <c r="AE1543" s="22" t="e">
        <f>VLOOKUP(D1543,'2-班级信息'!A:AL,12,0)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VLOOKUP(D1544,'2-班级信息'!A:AI,35,0)</f>
        <v>#N/A</v>
      </c>
      <c r="AE1544" s="22" t="e">
        <f>VLOOKUP(D1544,'2-班级信息'!A:AL,12,0)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VLOOKUP(D1545,'2-班级信息'!A:AI,35,0)</f>
        <v>#N/A</v>
      </c>
      <c r="AE1545" s="22" t="e">
        <f>VLOOKUP(D1545,'2-班级信息'!A:AL,12,0)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VLOOKUP(D1546,'2-班级信息'!A:AI,35,0)</f>
        <v>#N/A</v>
      </c>
      <c r="AE1546" s="22" t="e">
        <f>VLOOKUP(D1546,'2-班级信息'!A:AL,12,0)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VLOOKUP(D1547,'2-班级信息'!A:AI,35,0)</f>
        <v>#N/A</v>
      </c>
      <c r="AE1547" s="22" t="e">
        <f>VLOOKUP(D1547,'2-班级信息'!A:AL,12,0)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VLOOKUP(D1548,'2-班级信息'!A:AI,35,0)</f>
        <v>#N/A</v>
      </c>
      <c r="AE1548" s="22" t="e">
        <f>VLOOKUP(D1548,'2-班级信息'!A:AL,12,0)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VLOOKUP(D1549,'2-班级信息'!A:AI,35,0)</f>
        <v>#N/A</v>
      </c>
      <c r="AE1549" s="22" t="e">
        <f>VLOOKUP(D1549,'2-班级信息'!A:AL,12,0)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VLOOKUP(D1550,'2-班级信息'!A:AI,35,0)</f>
        <v>#N/A</v>
      </c>
      <c r="AE1550" s="22" t="e">
        <f>VLOOKUP(D1550,'2-班级信息'!A:AL,12,0)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VLOOKUP(D1551,'2-班级信息'!A:AI,35,0)</f>
        <v>#N/A</v>
      </c>
      <c r="AE1551" s="22" t="e">
        <f>VLOOKUP(D1551,'2-班级信息'!A:AL,12,0)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VLOOKUP(D1552,'2-班级信息'!A:AI,35,0)</f>
        <v>#N/A</v>
      </c>
      <c r="AE1552" s="22" t="e">
        <f>VLOOKUP(D1552,'2-班级信息'!A:AL,12,0)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VLOOKUP(D1553,'2-班级信息'!A:AI,35,0)</f>
        <v>#N/A</v>
      </c>
      <c r="AE1553" s="22" t="e">
        <f>VLOOKUP(D1553,'2-班级信息'!A:AL,12,0)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VLOOKUP(D1554,'2-班级信息'!A:AI,35,0)</f>
        <v>#N/A</v>
      </c>
      <c r="AE1554" s="22" t="e">
        <f>VLOOKUP(D1554,'2-班级信息'!A:AL,12,0)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VLOOKUP(D1555,'2-班级信息'!A:AI,35,0)</f>
        <v>#N/A</v>
      </c>
      <c r="AE1555" s="22" t="e">
        <f>VLOOKUP(D1555,'2-班级信息'!A:AL,12,0)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VLOOKUP(D1556,'2-班级信息'!A:AI,35,0)</f>
        <v>#N/A</v>
      </c>
      <c r="AE1556" s="22" t="e">
        <f>VLOOKUP(D1556,'2-班级信息'!A:AL,12,0)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VLOOKUP(D1557,'2-班级信息'!A:AI,35,0)</f>
        <v>#N/A</v>
      </c>
      <c r="AE1557" s="22" t="e">
        <f>VLOOKUP(D1557,'2-班级信息'!A:AL,12,0)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VLOOKUP(D1558,'2-班级信息'!A:AI,35,0)</f>
        <v>#N/A</v>
      </c>
      <c r="AE1558" s="22" t="e">
        <f>VLOOKUP(D1558,'2-班级信息'!A:AL,12,0)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VLOOKUP(D1559,'2-班级信息'!A:AI,35,0)</f>
        <v>#N/A</v>
      </c>
      <c r="AE1559" s="22" t="e">
        <f>VLOOKUP(D1559,'2-班级信息'!A:AL,12,0)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VLOOKUP(D1560,'2-班级信息'!A:AI,35,0)</f>
        <v>#N/A</v>
      </c>
      <c r="AE1560" s="22" t="e">
        <f>VLOOKUP(D1560,'2-班级信息'!A:AL,12,0)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VLOOKUP(D1561,'2-班级信息'!A:AI,35,0)</f>
        <v>#N/A</v>
      </c>
      <c r="AE1561" s="22" t="e">
        <f>VLOOKUP(D1561,'2-班级信息'!A:AL,12,0)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VLOOKUP(D1562,'2-班级信息'!A:AI,35,0)</f>
        <v>#N/A</v>
      </c>
      <c r="AE1562" s="22" t="e">
        <f>VLOOKUP(D1562,'2-班级信息'!A:AL,12,0)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VLOOKUP(D1563,'2-班级信息'!A:AI,35,0)</f>
        <v>#N/A</v>
      </c>
      <c r="AE1563" s="22" t="e">
        <f>VLOOKUP(D1563,'2-班级信息'!A:AL,12,0)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VLOOKUP(D1564,'2-班级信息'!A:AI,35,0)</f>
        <v>#N/A</v>
      </c>
      <c r="AE1564" s="22" t="e">
        <f>VLOOKUP(D1564,'2-班级信息'!A:AL,12,0)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VLOOKUP(D1565,'2-班级信息'!A:AI,35,0)</f>
        <v>#N/A</v>
      </c>
      <c r="AE1565" s="22" t="e">
        <f>VLOOKUP(D1565,'2-班级信息'!A:AL,12,0)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VLOOKUP(D1566,'2-班级信息'!A:AI,35,0)</f>
        <v>#N/A</v>
      </c>
      <c r="AE1566" s="22" t="e">
        <f>VLOOKUP(D1566,'2-班级信息'!A:AL,12,0)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VLOOKUP(D1567,'2-班级信息'!A:AI,35,0)</f>
        <v>#N/A</v>
      </c>
      <c r="AE1567" s="22" t="e">
        <f>VLOOKUP(D1567,'2-班级信息'!A:AL,12,0)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VLOOKUP(D1568,'2-班级信息'!A:AI,35,0)</f>
        <v>#N/A</v>
      </c>
      <c r="AE1568" s="22" t="e">
        <f>VLOOKUP(D1568,'2-班级信息'!A:AL,12,0)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VLOOKUP(D1569,'2-班级信息'!A:AI,35,0)</f>
        <v>#N/A</v>
      </c>
      <c r="AE1569" s="22" t="e">
        <f>VLOOKUP(D1569,'2-班级信息'!A:AL,12,0)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VLOOKUP(D1570,'2-班级信息'!A:AI,35,0)</f>
        <v>#N/A</v>
      </c>
      <c r="AE1570" s="22" t="e">
        <f>VLOOKUP(D1570,'2-班级信息'!A:AL,12,0)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VLOOKUP(D1571,'2-班级信息'!A:AI,35,0)</f>
        <v>#N/A</v>
      </c>
      <c r="AE1571" s="22" t="e">
        <f>VLOOKUP(D1571,'2-班级信息'!A:AL,12,0)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VLOOKUP(D1572,'2-班级信息'!A:AI,35,0)</f>
        <v>#N/A</v>
      </c>
      <c r="AE1572" s="22" t="e">
        <f>VLOOKUP(D1572,'2-班级信息'!A:AL,12,0)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VLOOKUP(D1573,'2-班级信息'!A:AI,35,0)</f>
        <v>#N/A</v>
      </c>
      <c r="AE1573" s="22" t="e">
        <f>VLOOKUP(D1573,'2-班级信息'!A:AL,12,0)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VLOOKUP(D1574,'2-班级信息'!A:AI,35,0)</f>
        <v>#N/A</v>
      </c>
      <c r="AE1574" s="22" t="e">
        <f>VLOOKUP(D1574,'2-班级信息'!A:AL,12,0)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VLOOKUP(D1575,'2-班级信息'!A:AI,35,0)</f>
        <v>#N/A</v>
      </c>
      <c r="AE1575" s="22" t="e">
        <f>VLOOKUP(D1575,'2-班级信息'!A:AL,12,0)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VLOOKUP(D1576,'2-班级信息'!A:AI,35,0)</f>
        <v>#N/A</v>
      </c>
      <c r="AE1576" s="22" t="e">
        <f>VLOOKUP(D1576,'2-班级信息'!A:AL,12,0)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VLOOKUP(D1577,'2-班级信息'!A:AI,35,0)</f>
        <v>#N/A</v>
      </c>
      <c r="AE1577" s="22" t="e">
        <f>VLOOKUP(D1577,'2-班级信息'!A:AL,12,0)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VLOOKUP(D1578,'2-班级信息'!A:AI,35,0)</f>
        <v>#N/A</v>
      </c>
      <c r="AE1578" s="22" t="e">
        <f>VLOOKUP(D1578,'2-班级信息'!A:AL,12,0)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VLOOKUP(D1579,'2-班级信息'!A:AI,35,0)</f>
        <v>#N/A</v>
      </c>
      <c r="AE1579" s="22" t="e">
        <f>VLOOKUP(D1579,'2-班级信息'!A:AL,12,0)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VLOOKUP(D1580,'2-班级信息'!A:AI,35,0)</f>
        <v>#N/A</v>
      </c>
      <c r="AE1580" s="22" t="e">
        <f>VLOOKUP(D1580,'2-班级信息'!A:AL,12,0)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VLOOKUP(D1581,'2-班级信息'!A:AI,35,0)</f>
        <v>#N/A</v>
      </c>
      <c r="AE1581" s="22" t="e">
        <f>VLOOKUP(D1581,'2-班级信息'!A:AL,12,0)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VLOOKUP(D1582,'2-班级信息'!A:AI,35,0)</f>
        <v>#N/A</v>
      </c>
      <c r="AE1582" s="22" t="e">
        <f>VLOOKUP(D1582,'2-班级信息'!A:AL,12,0)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VLOOKUP(D1583,'2-班级信息'!A:AI,35,0)</f>
        <v>#N/A</v>
      </c>
      <c r="AE1583" s="22" t="e">
        <f>VLOOKUP(D1583,'2-班级信息'!A:AL,12,0)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VLOOKUP(D1584,'2-班级信息'!A:AI,35,0)</f>
        <v>#N/A</v>
      </c>
      <c r="AE1584" s="22" t="e">
        <f>VLOOKUP(D1584,'2-班级信息'!A:AL,12,0)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VLOOKUP(D1585,'2-班级信息'!A:AI,35,0)</f>
        <v>#N/A</v>
      </c>
      <c r="AE1585" s="22" t="e">
        <f>VLOOKUP(D1585,'2-班级信息'!A:AL,12,0)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VLOOKUP(D1586,'2-班级信息'!A:AI,35,0)</f>
        <v>#N/A</v>
      </c>
      <c r="AE1586" s="22" t="e">
        <f>VLOOKUP(D1586,'2-班级信息'!A:AL,12,0)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VLOOKUP(D1587,'2-班级信息'!A:AI,35,0)</f>
        <v>#N/A</v>
      </c>
      <c r="AE1587" s="22" t="e">
        <f>VLOOKUP(D1587,'2-班级信息'!A:AL,12,0)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VLOOKUP(D1588,'2-班级信息'!A:AI,35,0)</f>
        <v>#N/A</v>
      </c>
      <c r="AE1588" s="22" t="e">
        <f>VLOOKUP(D1588,'2-班级信息'!A:AL,12,0)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VLOOKUP(D1589,'2-班级信息'!A:AI,35,0)</f>
        <v>#N/A</v>
      </c>
      <c r="AE1589" s="22" t="e">
        <f>VLOOKUP(D1589,'2-班级信息'!A:AL,12,0)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VLOOKUP(D1590,'2-班级信息'!A:AI,35,0)</f>
        <v>#N/A</v>
      </c>
      <c r="AE1590" s="22" t="e">
        <f>VLOOKUP(D1590,'2-班级信息'!A:AL,12,0)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VLOOKUP(D1591,'2-班级信息'!A:AI,35,0)</f>
        <v>#N/A</v>
      </c>
      <c r="AE1591" s="22" t="e">
        <f>VLOOKUP(D1591,'2-班级信息'!A:AL,12,0)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VLOOKUP(D1592,'2-班级信息'!A:AI,35,0)</f>
        <v>#N/A</v>
      </c>
      <c r="AE1592" s="22" t="e">
        <f>VLOOKUP(D1592,'2-班级信息'!A:AL,12,0)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VLOOKUP(D1593,'2-班级信息'!A:AI,35,0)</f>
        <v>#N/A</v>
      </c>
      <c r="AE1593" s="22" t="e">
        <f>VLOOKUP(D1593,'2-班级信息'!A:AL,12,0)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VLOOKUP(D1594,'2-班级信息'!A:AI,35,0)</f>
        <v>#N/A</v>
      </c>
      <c r="AE1594" s="22" t="e">
        <f>VLOOKUP(D1594,'2-班级信息'!A:AL,12,0)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VLOOKUP(D1595,'2-班级信息'!A:AI,35,0)</f>
        <v>#N/A</v>
      </c>
      <c r="AE1595" s="22" t="e">
        <f>VLOOKUP(D1595,'2-班级信息'!A:AL,12,0)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VLOOKUP(D1596,'2-班级信息'!A:AI,35,0)</f>
        <v>#N/A</v>
      </c>
      <c r="AE1596" s="22" t="e">
        <f>VLOOKUP(D1596,'2-班级信息'!A:AL,12,0)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VLOOKUP(D1597,'2-班级信息'!A:AI,35,0)</f>
        <v>#N/A</v>
      </c>
      <c r="AE1597" s="22" t="e">
        <f>VLOOKUP(D1597,'2-班级信息'!A:AL,12,0)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VLOOKUP(D1598,'2-班级信息'!A:AI,35,0)</f>
        <v>#N/A</v>
      </c>
      <c r="AE1598" s="22" t="e">
        <f>VLOOKUP(D1598,'2-班级信息'!A:AL,12,0)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VLOOKUP(D1599,'2-班级信息'!A:AI,35,0)</f>
        <v>#N/A</v>
      </c>
      <c r="AE1599" s="22" t="e">
        <f>VLOOKUP(D1599,'2-班级信息'!A:AL,12,0)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VLOOKUP(D1600,'2-班级信息'!A:AI,35,0)</f>
        <v>#N/A</v>
      </c>
      <c r="AE1600" s="22" t="e">
        <f>VLOOKUP(D1600,'2-班级信息'!A:AL,12,0)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VLOOKUP(D1601,'2-班级信息'!A:AI,35,0)</f>
        <v>#N/A</v>
      </c>
      <c r="AE1601" s="22" t="e">
        <f>VLOOKUP(D1601,'2-班级信息'!A:AL,12,0)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VLOOKUP(D1602,'2-班级信息'!A:AI,35,0)</f>
        <v>#N/A</v>
      </c>
      <c r="AE1602" s="22" t="e">
        <f>VLOOKUP(D1602,'2-班级信息'!A:AL,12,0)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VLOOKUP(D1603,'2-班级信息'!A:AI,35,0)</f>
        <v>#N/A</v>
      </c>
      <c r="AE1603" s="22" t="e">
        <f>VLOOKUP(D1603,'2-班级信息'!A:AL,12,0)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VLOOKUP(D1604,'2-班级信息'!A:AI,35,0)</f>
        <v>#N/A</v>
      </c>
      <c r="AE1604" s="22" t="e">
        <f>VLOOKUP(D1604,'2-班级信息'!A:AL,12,0)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VLOOKUP(D1605,'2-班级信息'!A:AI,35,0)</f>
        <v>#N/A</v>
      </c>
      <c r="AE1605" s="22" t="e">
        <f>VLOOKUP(D1605,'2-班级信息'!A:AL,12,0)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VLOOKUP(D1606,'2-班级信息'!A:AI,35,0)</f>
        <v>#N/A</v>
      </c>
      <c r="AE1606" s="22" t="e">
        <f>VLOOKUP(D1606,'2-班级信息'!A:AL,12,0)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VLOOKUP(D1607,'2-班级信息'!A:AI,35,0)</f>
        <v>#N/A</v>
      </c>
      <c r="AE1607" s="22" t="e">
        <f>VLOOKUP(D1607,'2-班级信息'!A:AL,12,0)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VLOOKUP(D1608,'2-班级信息'!A:AI,35,0)</f>
        <v>#N/A</v>
      </c>
      <c r="AE1608" s="22" t="e">
        <f>VLOOKUP(D1608,'2-班级信息'!A:AL,12,0)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VLOOKUP(D1609,'2-班级信息'!A:AI,35,0)</f>
        <v>#N/A</v>
      </c>
      <c r="AE1609" s="22" t="e">
        <f>VLOOKUP(D1609,'2-班级信息'!A:AL,12,0)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VLOOKUP(D1610,'2-班级信息'!A:AI,35,0)</f>
        <v>#N/A</v>
      </c>
      <c r="AE1610" s="22" t="e">
        <f>VLOOKUP(D1610,'2-班级信息'!A:AL,12,0)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VLOOKUP(D1611,'2-班级信息'!A:AI,35,0)</f>
        <v>#N/A</v>
      </c>
      <c r="AE1611" s="22" t="e">
        <f>VLOOKUP(D1611,'2-班级信息'!A:AL,12,0)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VLOOKUP(D1612,'2-班级信息'!A:AI,35,0)</f>
        <v>#N/A</v>
      </c>
      <c r="AE1612" s="22" t="e">
        <f>VLOOKUP(D1612,'2-班级信息'!A:AL,12,0)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VLOOKUP(D1613,'2-班级信息'!A:AI,35,0)</f>
        <v>#N/A</v>
      </c>
      <c r="AE1613" s="22" t="e">
        <f>VLOOKUP(D1613,'2-班级信息'!A:AL,12,0)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VLOOKUP(D1614,'2-班级信息'!A:AI,35,0)</f>
        <v>#N/A</v>
      </c>
      <c r="AE1614" s="22" t="e">
        <f>VLOOKUP(D1614,'2-班级信息'!A:AL,12,0)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VLOOKUP(D1615,'2-班级信息'!A:AI,35,0)</f>
        <v>#N/A</v>
      </c>
      <c r="AE1615" s="22" t="e">
        <f>VLOOKUP(D1615,'2-班级信息'!A:AL,12,0)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VLOOKUP(D1616,'2-班级信息'!A:AI,35,0)</f>
        <v>#N/A</v>
      </c>
      <c r="AE1616" s="22" t="e">
        <f>VLOOKUP(D1616,'2-班级信息'!A:AL,12,0)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VLOOKUP(D1617,'2-班级信息'!A:AI,35,0)</f>
        <v>#N/A</v>
      </c>
      <c r="AE1617" s="22" t="e">
        <f>VLOOKUP(D1617,'2-班级信息'!A:AL,12,0)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VLOOKUP(D1618,'2-班级信息'!A:AI,35,0)</f>
        <v>#N/A</v>
      </c>
      <c r="AE1618" s="22" t="e">
        <f>VLOOKUP(D1618,'2-班级信息'!A:AL,12,0)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VLOOKUP(D1619,'2-班级信息'!A:AI,35,0)</f>
        <v>#N/A</v>
      </c>
      <c r="AE1619" s="22" t="e">
        <f>VLOOKUP(D1619,'2-班级信息'!A:AL,12,0)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VLOOKUP(D1620,'2-班级信息'!A:AI,35,0)</f>
        <v>#N/A</v>
      </c>
      <c r="AE1620" s="22" t="e">
        <f>VLOOKUP(D1620,'2-班级信息'!A:AL,12,0)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VLOOKUP(D1621,'2-班级信息'!A:AI,35,0)</f>
        <v>#N/A</v>
      </c>
      <c r="AE1621" s="22" t="e">
        <f>VLOOKUP(D1621,'2-班级信息'!A:AL,12,0)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VLOOKUP(D1622,'2-班级信息'!A:AI,35,0)</f>
        <v>#N/A</v>
      </c>
      <c r="AE1622" s="22" t="e">
        <f>VLOOKUP(D1622,'2-班级信息'!A:AL,12,0)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VLOOKUP(D1623,'2-班级信息'!A:AI,35,0)</f>
        <v>#N/A</v>
      </c>
      <c r="AE1623" s="22" t="e">
        <f>VLOOKUP(D1623,'2-班级信息'!A:AL,12,0)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VLOOKUP(D1624,'2-班级信息'!A:AI,35,0)</f>
        <v>#N/A</v>
      </c>
      <c r="AE1624" s="22" t="e">
        <f>VLOOKUP(D1624,'2-班级信息'!A:AL,12,0)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VLOOKUP(D1625,'2-班级信息'!A:AI,35,0)</f>
        <v>#N/A</v>
      </c>
      <c r="AE1625" s="22" t="e">
        <f>VLOOKUP(D1625,'2-班级信息'!A:AL,12,0)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VLOOKUP(D1626,'2-班级信息'!A:AI,35,0)</f>
        <v>#N/A</v>
      </c>
      <c r="AE1626" s="22" t="e">
        <f>VLOOKUP(D1626,'2-班级信息'!A:AL,12,0)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VLOOKUP(D1627,'2-班级信息'!A:AI,35,0)</f>
        <v>#N/A</v>
      </c>
      <c r="AE1627" s="22" t="e">
        <f>VLOOKUP(D1627,'2-班级信息'!A:AL,12,0)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VLOOKUP(D1628,'2-班级信息'!A:AI,35,0)</f>
        <v>#N/A</v>
      </c>
      <c r="AE1628" s="22" t="e">
        <f>VLOOKUP(D1628,'2-班级信息'!A:AL,12,0)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VLOOKUP(D1629,'2-班级信息'!A:AI,35,0)</f>
        <v>#N/A</v>
      </c>
      <c r="AE1629" s="22" t="e">
        <f>VLOOKUP(D1629,'2-班级信息'!A:AL,12,0)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VLOOKUP(D1630,'2-班级信息'!A:AI,35,0)</f>
        <v>#N/A</v>
      </c>
      <c r="AE1630" s="22" t="e">
        <f>VLOOKUP(D1630,'2-班级信息'!A:AL,12,0)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VLOOKUP(D1631,'2-班级信息'!A:AI,35,0)</f>
        <v>#N/A</v>
      </c>
      <c r="AE1631" s="22" t="e">
        <f>VLOOKUP(D1631,'2-班级信息'!A:AL,12,0)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VLOOKUP(D1632,'2-班级信息'!A:AI,35,0)</f>
        <v>#N/A</v>
      </c>
      <c r="AE1632" s="22" t="e">
        <f>VLOOKUP(D1632,'2-班级信息'!A:AL,12,0)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VLOOKUP(D1633,'2-班级信息'!A:AI,35,0)</f>
        <v>#N/A</v>
      </c>
      <c r="AE1633" s="22" t="e">
        <f>VLOOKUP(D1633,'2-班级信息'!A:AL,12,0)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VLOOKUP(D1634,'2-班级信息'!A:AI,35,0)</f>
        <v>#N/A</v>
      </c>
      <c r="AE1634" s="22" t="e">
        <f>VLOOKUP(D1634,'2-班级信息'!A:AL,12,0)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VLOOKUP(D1635,'2-班级信息'!A:AI,35,0)</f>
        <v>#N/A</v>
      </c>
      <c r="AE1635" s="22" t="e">
        <f>VLOOKUP(D1635,'2-班级信息'!A:AL,12,0)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VLOOKUP(D1636,'2-班级信息'!A:AI,35,0)</f>
        <v>#N/A</v>
      </c>
      <c r="AE1636" s="22" t="e">
        <f>VLOOKUP(D1636,'2-班级信息'!A:AL,12,0)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VLOOKUP(D1637,'2-班级信息'!A:AI,35,0)</f>
        <v>#N/A</v>
      </c>
      <c r="AE1637" s="22" t="e">
        <f>VLOOKUP(D1637,'2-班级信息'!A:AL,12,0)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VLOOKUP(D1638,'2-班级信息'!A:AI,35,0)</f>
        <v>#N/A</v>
      </c>
      <c r="AE1638" s="22" t="e">
        <f>VLOOKUP(D1638,'2-班级信息'!A:AL,12,0)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VLOOKUP(D1639,'2-班级信息'!A:AI,35,0)</f>
        <v>#N/A</v>
      </c>
      <c r="AE1639" s="22" t="e">
        <f>VLOOKUP(D1639,'2-班级信息'!A:AL,12,0)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VLOOKUP(D1640,'2-班级信息'!A:AI,35,0)</f>
        <v>#N/A</v>
      </c>
      <c r="AE1640" s="22" t="e">
        <f>VLOOKUP(D1640,'2-班级信息'!A:AL,12,0)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VLOOKUP(D1641,'2-班级信息'!A:AI,35,0)</f>
        <v>#N/A</v>
      </c>
      <c r="AE1641" s="22" t="e">
        <f>VLOOKUP(D1641,'2-班级信息'!A:AL,12,0)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VLOOKUP(D1642,'2-班级信息'!A:AI,35,0)</f>
        <v>#N/A</v>
      </c>
      <c r="AE1642" s="22" t="e">
        <f>VLOOKUP(D1642,'2-班级信息'!A:AL,12,0)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VLOOKUP(D1643,'2-班级信息'!A:AI,35,0)</f>
        <v>#N/A</v>
      </c>
      <c r="AE1643" s="22" t="e">
        <f>VLOOKUP(D1643,'2-班级信息'!A:AL,12,0)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VLOOKUP(D1644,'2-班级信息'!A:AI,35,0)</f>
        <v>#N/A</v>
      </c>
      <c r="AE1644" s="22" t="e">
        <f>VLOOKUP(D1644,'2-班级信息'!A:AL,12,0)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VLOOKUP(D1645,'2-班级信息'!A:AI,35,0)</f>
        <v>#N/A</v>
      </c>
      <c r="AE1645" s="22" t="e">
        <f>VLOOKUP(D1645,'2-班级信息'!A:AL,12,0)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VLOOKUP(D1646,'2-班级信息'!A:AI,35,0)</f>
        <v>#N/A</v>
      </c>
      <c r="AE1646" s="22" t="e">
        <f>VLOOKUP(D1646,'2-班级信息'!A:AL,12,0)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VLOOKUP(D1647,'2-班级信息'!A:AI,35,0)</f>
        <v>#N/A</v>
      </c>
      <c r="AE1647" s="22" t="e">
        <f>VLOOKUP(D1647,'2-班级信息'!A:AL,12,0)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VLOOKUP(D1648,'2-班级信息'!A:AI,35,0)</f>
        <v>#N/A</v>
      </c>
      <c r="AE1648" s="22" t="e">
        <f>VLOOKUP(D1648,'2-班级信息'!A:AL,12,0)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VLOOKUP(D1649,'2-班级信息'!A:AI,35,0)</f>
        <v>#N/A</v>
      </c>
      <c r="AE1649" s="22" t="e">
        <f>VLOOKUP(D1649,'2-班级信息'!A:AL,12,0)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VLOOKUP(D1650,'2-班级信息'!A:AI,35,0)</f>
        <v>#N/A</v>
      </c>
      <c r="AE1650" s="22" t="e">
        <f>VLOOKUP(D1650,'2-班级信息'!A:AL,12,0)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VLOOKUP(D1651,'2-班级信息'!A:AI,35,0)</f>
        <v>#N/A</v>
      </c>
      <c r="AE1651" s="22" t="e">
        <f>VLOOKUP(D1651,'2-班级信息'!A:AL,12,0)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VLOOKUP(D1652,'2-班级信息'!A:AI,35,0)</f>
        <v>#N/A</v>
      </c>
      <c r="AE1652" s="22" t="e">
        <f>VLOOKUP(D1652,'2-班级信息'!A:AL,12,0)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VLOOKUP(D1653,'2-班级信息'!A:AI,35,0)</f>
        <v>#N/A</v>
      </c>
      <c r="AE1653" s="22" t="e">
        <f>VLOOKUP(D1653,'2-班级信息'!A:AL,12,0)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VLOOKUP(D1654,'2-班级信息'!A:AI,35,0)</f>
        <v>#N/A</v>
      </c>
      <c r="AE1654" s="22" t="e">
        <f>VLOOKUP(D1654,'2-班级信息'!A:AL,12,0)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VLOOKUP(D1655,'2-班级信息'!A:AI,35,0)</f>
        <v>#N/A</v>
      </c>
      <c r="AE1655" s="22" t="e">
        <f>VLOOKUP(D1655,'2-班级信息'!A:AL,12,0)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VLOOKUP(D1656,'2-班级信息'!A:AI,35,0)</f>
        <v>#N/A</v>
      </c>
      <c r="AE1656" s="22" t="e">
        <f>VLOOKUP(D1656,'2-班级信息'!A:AL,12,0)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VLOOKUP(D1657,'2-班级信息'!A:AI,35,0)</f>
        <v>#N/A</v>
      </c>
      <c r="AE1657" s="22" t="e">
        <f>VLOOKUP(D1657,'2-班级信息'!A:AL,12,0)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VLOOKUP(D1658,'2-班级信息'!A:AI,35,0)</f>
        <v>#N/A</v>
      </c>
      <c r="AE1658" s="22" t="e">
        <f>VLOOKUP(D1658,'2-班级信息'!A:AL,12,0)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VLOOKUP(D1659,'2-班级信息'!A:AI,35,0)</f>
        <v>#N/A</v>
      </c>
      <c r="AE1659" s="22" t="e">
        <f>VLOOKUP(D1659,'2-班级信息'!A:AL,12,0)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VLOOKUP(D1660,'2-班级信息'!A:AI,35,0)</f>
        <v>#N/A</v>
      </c>
      <c r="AE1660" s="22" t="e">
        <f>VLOOKUP(D1660,'2-班级信息'!A:AL,12,0)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VLOOKUP(D1661,'2-班级信息'!A:AI,35,0)</f>
        <v>#N/A</v>
      </c>
      <c r="AE1661" s="22" t="e">
        <f>VLOOKUP(D1661,'2-班级信息'!A:AL,12,0)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VLOOKUP(D1662,'2-班级信息'!A:AI,35,0)</f>
        <v>#N/A</v>
      </c>
      <c r="AE1662" s="22" t="e">
        <f>VLOOKUP(D1662,'2-班级信息'!A:AL,12,0)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VLOOKUP(D1663,'2-班级信息'!A:AI,35,0)</f>
        <v>#N/A</v>
      </c>
      <c r="AE1663" s="22" t="e">
        <f>VLOOKUP(D1663,'2-班级信息'!A:AL,12,0)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VLOOKUP(D1664,'2-班级信息'!A:AI,35,0)</f>
        <v>#N/A</v>
      </c>
      <c r="AE1664" s="22" t="e">
        <f>VLOOKUP(D1664,'2-班级信息'!A:AL,12,0)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VLOOKUP(D1665,'2-班级信息'!A:AI,35,0)</f>
        <v>#N/A</v>
      </c>
      <c r="AE1665" s="22" t="e">
        <f>VLOOKUP(D1665,'2-班级信息'!A:AL,12,0)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VLOOKUP(D1666,'2-班级信息'!A:AI,35,0)</f>
        <v>#N/A</v>
      </c>
      <c r="AE1666" s="22" t="e">
        <f>VLOOKUP(D1666,'2-班级信息'!A:AL,12,0)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VLOOKUP(D1667,'2-班级信息'!A:AI,35,0)</f>
        <v>#N/A</v>
      </c>
      <c r="AE1667" s="22" t="e">
        <f>VLOOKUP(D1667,'2-班级信息'!A:AL,12,0)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VLOOKUP(D1668,'2-班级信息'!A:AI,35,0)</f>
        <v>#N/A</v>
      </c>
      <c r="AE1668" s="22" t="e">
        <f>VLOOKUP(D1668,'2-班级信息'!A:AL,12,0)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VLOOKUP(D1669,'2-班级信息'!A:AI,35,0)</f>
        <v>#N/A</v>
      </c>
      <c r="AE1669" s="22" t="e">
        <f>VLOOKUP(D1669,'2-班级信息'!A:AL,12,0)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VLOOKUP(D1670,'2-班级信息'!A:AI,35,0)</f>
        <v>#N/A</v>
      </c>
      <c r="AE1670" s="22" t="e">
        <f>VLOOKUP(D1670,'2-班级信息'!A:AL,12,0)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VLOOKUP(D1671,'2-班级信息'!A:AI,35,0)</f>
        <v>#N/A</v>
      </c>
      <c r="AE1671" s="22" t="e">
        <f>VLOOKUP(D1671,'2-班级信息'!A:AL,12,0)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VLOOKUP(D1672,'2-班级信息'!A:AI,35,0)</f>
        <v>#N/A</v>
      </c>
      <c r="AE1672" s="22" t="e">
        <f>VLOOKUP(D1672,'2-班级信息'!A:AL,12,0)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VLOOKUP(D1673,'2-班级信息'!A:AI,35,0)</f>
        <v>#N/A</v>
      </c>
      <c r="AE1673" s="22" t="e">
        <f>VLOOKUP(D1673,'2-班级信息'!A:AL,12,0)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VLOOKUP(D1674,'2-班级信息'!A:AI,35,0)</f>
        <v>#N/A</v>
      </c>
      <c r="AE1674" s="22" t="e">
        <f>VLOOKUP(D1674,'2-班级信息'!A:AL,12,0)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VLOOKUP(D1675,'2-班级信息'!A:AI,35,0)</f>
        <v>#N/A</v>
      </c>
      <c r="AE1675" s="22" t="e">
        <f>VLOOKUP(D1675,'2-班级信息'!A:AL,12,0)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VLOOKUP(D1676,'2-班级信息'!A:AI,35,0)</f>
        <v>#N/A</v>
      </c>
      <c r="AE1676" s="22" t="e">
        <f>VLOOKUP(D1676,'2-班级信息'!A:AL,12,0)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VLOOKUP(D1677,'2-班级信息'!A:AI,35,0)</f>
        <v>#N/A</v>
      </c>
      <c r="AE1677" s="22" t="e">
        <f>VLOOKUP(D1677,'2-班级信息'!A:AL,12,0)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VLOOKUP(D1678,'2-班级信息'!A:AI,35,0)</f>
        <v>#N/A</v>
      </c>
      <c r="AE1678" s="22" t="e">
        <f>VLOOKUP(D1678,'2-班级信息'!A:AL,12,0)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VLOOKUP(D1679,'2-班级信息'!A:AI,35,0)</f>
        <v>#N/A</v>
      </c>
      <c r="AE1679" s="22" t="e">
        <f>VLOOKUP(D1679,'2-班级信息'!A:AL,12,0)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VLOOKUP(D1680,'2-班级信息'!A:AI,35,0)</f>
        <v>#N/A</v>
      </c>
      <c r="AE1680" s="22" t="e">
        <f>VLOOKUP(D1680,'2-班级信息'!A:AL,12,0)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VLOOKUP(D1681,'2-班级信息'!A:AI,35,0)</f>
        <v>#N/A</v>
      </c>
      <c r="AE1681" s="22" t="e">
        <f>VLOOKUP(D1681,'2-班级信息'!A:AL,12,0)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VLOOKUP(D1682,'2-班级信息'!A:AI,35,0)</f>
        <v>#N/A</v>
      </c>
      <c r="AE1682" s="22" t="e">
        <f>VLOOKUP(D1682,'2-班级信息'!A:AL,12,0)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VLOOKUP(D1683,'2-班级信息'!A:AI,35,0)</f>
        <v>#N/A</v>
      </c>
      <c r="AE1683" s="22" t="e">
        <f>VLOOKUP(D1683,'2-班级信息'!A:AL,12,0)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VLOOKUP(D1684,'2-班级信息'!A:AI,35,0)</f>
        <v>#N/A</v>
      </c>
      <c r="AE1684" s="22" t="e">
        <f>VLOOKUP(D1684,'2-班级信息'!A:AL,12,0)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VLOOKUP(D1685,'2-班级信息'!A:AI,35,0)</f>
        <v>#N/A</v>
      </c>
      <c r="AE1685" s="22" t="e">
        <f>VLOOKUP(D1685,'2-班级信息'!A:AL,12,0)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VLOOKUP(D1686,'2-班级信息'!A:AI,35,0)</f>
        <v>#N/A</v>
      </c>
      <c r="AE1686" s="22" t="e">
        <f>VLOOKUP(D1686,'2-班级信息'!A:AL,12,0)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VLOOKUP(D1687,'2-班级信息'!A:AI,35,0)</f>
        <v>#N/A</v>
      </c>
      <c r="AE1687" s="22" t="e">
        <f>VLOOKUP(D1687,'2-班级信息'!A:AL,12,0)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VLOOKUP(D1688,'2-班级信息'!A:AI,35,0)</f>
        <v>#N/A</v>
      </c>
      <c r="AE1688" s="22" t="e">
        <f>VLOOKUP(D1688,'2-班级信息'!A:AL,12,0)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VLOOKUP(D1689,'2-班级信息'!A:AI,35,0)</f>
        <v>#N/A</v>
      </c>
      <c r="AE1689" s="22" t="e">
        <f>VLOOKUP(D1689,'2-班级信息'!A:AL,12,0)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VLOOKUP(D1690,'2-班级信息'!A:AI,35,0)</f>
        <v>#N/A</v>
      </c>
      <c r="AE1690" s="22" t="e">
        <f>VLOOKUP(D1690,'2-班级信息'!A:AL,12,0)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VLOOKUP(D1691,'2-班级信息'!A:AI,35,0)</f>
        <v>#N/A</v>
      </c>
      <c r="AE1691" s="22" t="e">
        <f>VLOOKUP(D1691,'2-班级信息'!A:AL,12,0)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VLOOKUP(D1692,'2-班级信息'!A:AI,35,0)</f>
        <v>#N/A</v>
      </c>
      <c r="AE1692" s="22" t="e">
        <f>VLOOKUP(D1692,'2-班级信息'!A:AL,12,0)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VLOOKUP(D1693,'2-班级信息'!A:AI,35,0)</f>
        <v>#N/A</v>
      </c>
      <c r="AE1693" s="22" t="e">
        <f>VLOOKUP(D1693,'2-班级信息'!A:AL,12,0)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VLOOKUP(D1694,'2-班级信息'!A:AI,35,0)</f>
        <v>#N/A</v>
      </c>
      <c r="AE1694" s="22" t="e">
        <f>VLOOKUP(D1694,'2-班级信息'!A:AL,12,0)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VLOOKUP(D1695,'2-班级信息'!A:AI,35,0)</f>
        <v>#N/A</v>
      </c>
      <c r="AE1695" s="22" t="e">
        <f>VLOOKUP(D1695,'2-班级信息'!A:AL,12,0)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VLOOKUP(D1696,'2-班级信息'!A:AI,35,0)</f>
        <v>#N/A</v>
      </c>
      <c r="AE1696" s="22" t="e">
        <f>VLOOKUP(D1696,'2-班级信息'!A:AL,12,0)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VLOOKUP(D1697,'2-班级信息'!A:AI,35,0)</f>
        <v>#N/A</v>
      </c>
      <c r="AE1697" s="22" t="e">
        <f>VLOOKUP(D1697,'2-班级信息'!A:AL,12,0)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VLOOKUP(D1698,'2-班级信息'!A:AI,35,0)</f>
        <v>#N/A</v>
      </c>
      <c r="AE1698" s="22" t="e">
        <f>VLOOKUP(D1698,'2-班级信息'!A:AL,12,0)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VLOOKUP(D1699,'2-班级信息'!A:AI,35,0)</f>
        <v>#N/A</v>
      </c>
      <c r="AE1699" s="22" t="e">
        <f>VLOOKUP(D1699,'2-班级信息'!A:AL,12,0)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VLOOKUP(D1700,'2-班级信息'!A:AI,35,0)</f>
        <v>#N/A</v>
      </c>
      <c r="AE1700" s="22" t="e">
        <f>VLOOKUP(D1700,'2-班级信息'!A:AL,12,0)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VLOOKUP(D1701,'2-班级信息'!A:AI,35,0)</f>
        <v>#N/A</v>
      </c>
      <c r="AE1701" s="22" t="e">
        <f>VLOOKUP(D1701,'2-班级信息'!A:AL,12,0)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VLOOKUP(D1702,'2-班级信息'!A:AI,35,0)</f>
        <v>#N/A</v>
      </c>
      <c r="AE1702" s="22" t="e">
        <f>VLOOKUP(D1702,'2-班级信息'!A:AL,12,0)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VLOOKUP(D1703,'2-班级信息'!A:AI,35,0)</f>
        <v>#N/A</v>
      </c>
      <c r="AE1703" s="22" t="e">
        <f>VLOOKUP(D1703,'2-班级信息'!A:AL,12,0)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VLOOKUP(D1704,'2-班级信息'!A:AI,35,0)</f>
        <v>#N/A</v>
      </c>
      <c r="AE1704" s="22" t="e">
        <f>VLOOKUP(D1704,'2-班级信息'!A:AL,12,0)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VLOOKUP(D1705,'2-班级信息'!A:AI,35,0)</f>
        <v>#N/A</v>
      </c>
      <c r="AE1705" s="22" t="e">
        <f>VLOOKUP(D1705,'2-班级信息'!A:AL,12,0)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VLOOKUP(D1706,'2-班级信息'!A:AI,35,0)</f>
        <v>#N/A</v>
      </c>
      <c r="AE1706" s="22" t="e">
        <f>VLOOKUP(D1706,'2-班级信息'!A:AL,12,0)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VLOOKUP(D1707,'2-班级信息'!A:AI,35,0)</f>
        <v>#N/A</v>
      </c>
      <c r="AE1707" s="22" t="e">
        <f>VLOOKUP(D1707,'2-班级信息'!A:AL,12,0)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VLOOKUP(D1708,'2-班级信息'!A:AI,35,0)</f>
        <v>#N/A</v>
      </c>
      <c r="AE1708" s="22" t="e">
        <f>VLOOKUP(D1708,'2-班级信息'!A:AL,12,0)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VLOOKUP(D1709,'2-班级信息'!A:AI,35,0)</f>
        <v>#N/A</v>
      </c>
      <c r="AE1709" s="22" t="e">
        <f>VLOOKUP(D1709,'2-班级信息'!A:AL,12,0)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VLOOKUP(D1710,'2-班级信息'!A:AI,35,0)</f>
        <v>#N/A</v>
      </c>
      <c r="AE1710" s="22" t="e">
        <f>VLOOKUP(D1710,'2-班级信息'!A:AL,12,0)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VLOOKUP(D1711,'2-班级信息'!A:AI,35,0)</f>
        <v>#N/A</v>
      </c>
      <c r="AE1711" s="22" t="e">
        <f>VLOOKUP(D1711,'2-班级信息'!A:AL,12,0)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VLOOKUP(D1712,'2-班级信息'!A:AI,35,0)</f>
        <v>#N/A</v>
      </c>
      <c r="AE1712" s="22" t="e">
        <f>VLOOKUP(D1712,'2-班级信息'!A:AL,12,0)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VLOOKUP(D1713,'2-班级信息'!A:AI,35,0)</f>
        <v>#N/A</v>
      </c>
      <c r="AE1713" s="22" t="e">
        <f>VLOOKUP(D1713,'2-班级信息'!A:AL,12,0)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VLOOKUP(D1714,'2-班级信息'!A:AI,35,0)</f>
        <v>#N/A</v>
      </c>
      <c r="AE1714" s="22" t="e">
        <f>VLOOKUP(D1714,'2-班级信息'!A:AL,12,0)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VLOOKUP(D1715,'2-班级信息'!A:AI,35,0)</f>
        <v>#N/A</v>
      </c>
      <c r="AE1715" s="22" t="e">
        <f>VLOOKUP(D1715,'2-班级信息'!A:AL,12,0)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VLOOKUP(D1716,'2-班级信息'!A:AI,35,0)</f>
        <v>#N/A</v>
      </c>
      <c r="AE1716" s="22" t="e">
        <f>VLOOKUP(D1716,'2-班级信息'!A:AL,12,0)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VLOOKUP(D1717,'2-班级信息'!A:AI,35,0)</f>
        <v>#N/A</v>
      </c>
      <c r="AE1717" s="22" t="e">
        <f>VLOOKUP(D1717,'2-班级信息'!A:AL,12,0)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VLOOKUP(D1718,'2-班级信息'!A:AI,35,0)</f>
        <v>#N/A</v>
      </c>
      <c r="AE1718" s="22" t="e">
        <f>VLOOKUP(D1718,'2-班级信息'!A:AL,12,0)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VLOOKUP(D1719,'2-班级信息'!A:AI,35,0)</f>
        <v>#N/A</v>
      </c>
      <c r="AE1719" s="22" t="e">
        <f>VLOOKUP(D1719,'2-班级信息'!A:AL,12,0)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VLOOKUP(D1720,'2-班级信息'!A:AI,35,0)</f>
        <v>#N/A</v>
      </c>
      <c r="AE1720" s="22" t="e">
        <f>VLOOKUP(D1720,'2-班级信息'!A:AL,12,0)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VLOOKUP(D1721,'2-班级信息'!A:AI,35,0)</f>
        <v>#N/A</v>
      </c>
      <c r="AE1721" s="22" t="e">
        <f>VLOOKUP(D1721,'2-班级信息'!A:AL,12,0)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VLOOKUP(D1722,'2-班级信息'!A:AI,35,0)</f>
        <v>#N/A</v>
      </c>
      <c r="AE1722" s="22" t="e">
        <f>VLOOKUP(D1722,'2-班级信息'!A:AL,12,0)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VLOOKUP(D1723,'2-班级信息'!A:AI,35,0)</f>
        <v>#N/A</v>
      </c>
      <c r="AE1723" s="22" t="e">
        <f>VLOOKUP(D1723,'2-班级信息'!A:AL,12,0)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VLOOKUP(D1724,'2-班级信息'!A:AI,35,0)</f>
        <v>#N/A</v>
      </c>
      <c r="AE1724" s="22" t="e">
        <f>VLOOKUP(D1724,'2-班级信息'!A:AL,12,0)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VLOOKUP(D1725,'2-班级信息'!A:AI,35,0)</f>
        <v>#N/A</v>
      </c>
      <c r="AE1725" s="22" t="e">
        <f>VLOOKUP(D1725,'2-班级信息'!A:AL,12,0)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VLOOKUP(D1726,'2-班级信息'!A:AI,35,0)</f>
        <v>#N/A</v>
      </c>
      <c r="AE1726" s="22" t="e">
        <f>VLOOKUP(D1726,'2-班级信息'!A:AL,12,0)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VLOOKUP(D1727,'2-班级信息'!A:AI,35,0)</f>
        <v>#N/A</v>
      </c>
      <c r="AE1727" s="22" t="e">
        <f>VLOOKUP(D1727,'2-班级信息'!A:AL,12,0)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VLOOKUP(D1728,'2-班级信息'!A:AI,35,0)</f>
        <v>#N/A</v>
      </c>
      <c r="AE1728" s="22" t="e">
        <f>VLOOKUP(D1728,'2-班级信息'!A:AL,12,0)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VLOOKUP(D1729,'2-班级信息'!A:AI,35,0)</f>
        <v>#N/A</v>
      </c>
      <c r="AE1729" s="22" t="e">
        <f>VLOOKUP(D1729,'2-班级信息'!A:AL,12,0)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VLOOKUP(D1730,'2-班级信息'!A:AI,35,0)</f>
        <v>#N/A</v>
      </c>
      <c r="AE1730" s="22" t="e">
        <f>VLOOKUP(D1730,'2-班级信息'!A:AL,12,0)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VLOOKUP(D1731,'2-班级信息'!A:AI,35,0)</f>
        <v>#N/A</v>
      </c>
      <c r="AE1731" s="22" t="e">
        <f>VLOOKUP(D1731,'2-班级信息'!A:AL,12,0)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VLOOKUP(D1732,'2-班级信息'!A:AI,35,0)</f>
        <v>#N/A</v>
      </c>
      <c r="AE1732" s="22" t="e">
        <f>VLOOKUP(D1732,'2-班级信息'!A:AL,12,0)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VLOOKUP(D1733,'2-班级信息'!A:AI,35,0)</f>
        <v>#N/A</v>
      </c>
      <c r="AE1733" s="22" t="e">
        <f>VLOOKUP(D1733,'2-班级信息'!A:AL,12,0)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VLOOKUP(D1734,'2-班级信息'!A:AI,35,0)</f>
        <v>#N/A</v>
      </c>
      <c r="AE1734" s="22" t="e">
        <f>VLOOKUP(D1734,'2-班级信息'!A:AL,12,0)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VLOOKUP(D1735,'2-班级信息'!A:AI,35,0)</f>
        <v>#N/A</v>
      </c>
      <c r="AE1735" s="22" t="e">
        <f>VLOOKUP(D1735,'2-班级信息'!A:AL,12,0)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VLOOKUP(D1736,'2-班级信息'!A:AI,35,0)</f>
        <v>#N/A</v>
      </c>
      <c r="AE1736" s="22" t="e">
        <f>VLOOKUP(D1736,'2-班级信息'!A:AL,12,0)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VLOOKUP(D1737,'2-班级信息'!A:AI,35,0)</f>
        <v>#N/A</v>
      </c>
      <c r="AE1737" s="22" t="e">
        <f>VLOOKUP(D1737,'2-班级信息'!A:AL,12,0)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VLOOKUP(D1738,'2-班级信息'!A:AI,35,0)</f>
        <v>#N/A</v>
      </c>
      <c r="AE1738" s="22" t="e">
        <f>VLOOKUP(D1738,'2-班级信息'!A:AL,12,0)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VLOOKUP(D1739,'2-班级信息'!A:AI,35,0)</f>
        <v>#N/A</v>
      </c>
      <c r="AE1739" s="22" t="e">
        <f>VLOOKUP(D1739,'2-班级信息'!A:AL,12,0)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VLOOKUP(D1740,'2-班级信息'!A:AI,35,0)</f>
        <v>#N/A</v>
      </c>
      <c r="AE1740" s="22" t="e">
        <f>VLOOKUP(D1740,'2-班级信息'!A:AL,12,0)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VLOOKUP(D1741,'2-班级信息'!A:AI,35,0)</f>
        <v>#N/A</v>
      </c>
      <c r="AE1741" s="22" t="e">
        <f>VLOOKUP(D1741,'2-班级信息'!A:AL,12,0)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VLOOKUP(D1742,'2-班级信息'!A:AI,35,0)</f>
        <v>#N/A</v>
      </c>
      <c r="AE1742" s="22" t="e">
        <f>VLOOKUP(D1742,'2-班级信息'!A:AL,12,0)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VLOOKUP(D1743,'2-班级信息'!A:AI,35,0)</f>
        <v>#N/A</v>
      </c>
      <c r="AE1743" s="22" t="e">
        <f>VLOOKUP(D1743,'2-班级信息'!A:AL,12,0)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VLOOKUP(D1744,'2-班级信息'!A:AI,35,0)</f>
        <v>#N/A</v>
      </c>
      <c r="AE1744" s="22" t="e">
        <f>VLOOKUP(D1744,'2-班级信息'!A:AL,12,0)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VLOOKUP(D1745,'2-班级信息'!A:AI,35,0)</f>
        <v>#N/A</v>
      </c>
      <c r="AE1745" s="22" t="e">
        <f>VLOOKUP(D1745,'2-班级信息'!A:AL,12,0)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VLOOKUP(D1746,'2-班级信息'!A:AI,35,0)</f>
        <v>#N/A</v>
      </c>
      <c r="AE1746" s="22" t="e">
        <f>VLOOKUP(D1746,'2-班级信息'!A:AL,12,0)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VLOOKUP(D1747,'2-班级信息'!A:AI,35,0)</f>
        <v>#N/A</v>
      </c>
      <c r="AE1747" s="22" t="e">
        <f>VLOOKUP(D1747,'2-班级信息'!A:AL,12,0)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VLOOKUP(D1748,'2-班级信息'!A:AI,35,0)</f>
        <v>#N/A</v>
      </c>
      <c r="AE1748" s="22" t="e">
        <f>VLOOKUP(D1748,'2-班级信息'!A:AL,12,0)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VLOOKUP(D1749,'2-班级信息'!A:AI,35,0)</f>
        <v>#N/A</v>
      </c>
      <c r="AE1749" s="22" t="e">
        <f>VLOOKUP(D1749,'2-班级信息'!A:AL,12,0)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VLOOKUP(D1750,'2-班级信息'!A:AI,35,0)</f>
        <v>#N/A</v>
      </c>
      <c r="AE1750" s="22" t="e">
        <f>VLOOKUP(D1750,'2-班级信息'!A:AL,12,0)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VLOOKUP(D1751,'2-班级信息'!A:AI,35,0)</f>
        <v>#N/A</v>
      </c>
      <c r="AE1751" s="22" t="e">
        <f>VLOOKUP(D1751,'2-班级信息'!A:AL,12,0)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VLOOKUP(D1752,'2-班级信息'!A:AI,35,0)</f>
        <v>#N/A</v>
      </c>
      <c r="AE1752" s="22" t="e">
        <f>VLOOKUP(D1752,'2-班级信息'!A:AL,12,0)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VLOOKUP(D1753,'2-班级信息'!A:AI,35,0)</f>
        <v>#N/A</v>
      </c>
      <c r="AE1753" s="22" t="e">
        <f>VLOOKUP(D1753,'2-班级信息'!A:AL,12,0)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VLOOKUP(D1754,'2-班级信息'!A:AI,35,0)</f>
        <v>#N/A</v>
      </c>
      <c r="AE1754" s="22" t="e">
        <f>VLOOKUP(D1754,'2-班级信息'!A:AL,12,0)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VLOOKUP(D1755,'2-班级信息'!A:AI,35,0)</f>
        <v>#N/A</v>
      </c>
      <c r="AE1755" s="22" t="e">
        <f>VLOOKUP(D1755,'2-班级信息'!A:AL,12,0)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VLOOKUP(D1756,'2-班级信息'!A:AI,35,0)</f>
        <v>#N/A</v>
      </c>
      <c r="AE1756" s="22" t="e">
        <f>VLOOKUP(D1756,'2-班级信息'!A:AL,12,0)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VLOOKUP(D1757,'2-班级信息'!A:AI,35,0)</f>
        <v>#N/A</v>
      </c>
      <c r="AE1757" s="22" t="e">
        <f>VLOOKUP(D1757,'2-班级信息'!A:AL,12,0)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VLOOKUP(D1758,'2-班级信息'!A:AI,35,0)</f>
        <v>#N/A</v>
      </c>
      <c r="AE1758" s="22" t="e">
        <f>VLOOKUP(D1758,'2-班级信息'!A:AL,12,0)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VLOOKUP(D1759,'2-班级信息'!A:AI,35,0)</f>
        <v>#N/A</v>
      </c>
      <c r="AE1759" s="22" t="e">
        <f>VLOOKUP(D1759,'2-班级信息'!A:AL,12,0)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VLOOKUP(D1760,'2-班级信息'!A:AI,35,0)</f>
        <v>#N/A</v>
      </c>
      <c r="AE1760" s="22" t="e">
        <f>VLOOKUP(D1760,'2-班级信息'!A:AL,12,0)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VLOOKUP(D1761,'2-班级信息'!A:AI,35,0)</f>
        <v>#N/A</v>
      </c>
      <c r="AE1761" s="22" t="e">
        <f>VLOOKUP(D1761,'2-班级信息'!A:AL,12,0)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VLOOKUP(D1762,'2-班级信息'!A:AI,35,0)</f>
        <v>#N/A</v>
      </c>
      <c r="AE1762" s="22" t="e">
        <f>VLOOKUP(D1762,'2-班级信息'!A:AL,12,0)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VLOOKUP(D1763,'2-班级信息'!A:AI,35,0)</f>
        <v>#N/A</v>
      </c>
      <c r="AE1763" s="22" t="e">
        <f>VLOOKUP(D1763,'2-班级信息'!A:AL,12,0)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VLOOKUP(D1764,'2-班级信息'!A:AI,35,0)</f>
        <v>#N/A</v>
      </c>
      <c r="AE1764" s="22" t="e">
        <f>VLOOKUP(D1764,'2-班级信息'!A:AL,12,0)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VLOOKUP(D1765,'2-班级信息'!A:AI,35,0)</f>
        <v>#N/A</v>
      </c>
      <c r="AE1765" s="22" t="e">
        <f>VLOOKUP(D1765,'2-班级信息'!A:AL,12,0)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VLOOKUP(D1766,'2-班级信息'!A:AI,35,0)</f>
        <v>#N/A</v>
      </c>
      <c r="AE1766" s="22" t="e">
        <f>VLOOKUP(D1766,'2-班级信息'!A:AL,12,0)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VLOOKUP(D1767,'2-班级信息'!A:AI,35,0)</f>
        <v>#N/A</v>
      </c>
      <c r="AE1767" s="22" t="e">
        <f>VLOOKUP(D1767,'2-班级信息'!A:AL,12,0)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VLOOKUP(D1768,'2-班级信息'!A:AI,35,0)</f>
        <v>#N/A</v>
      </c>
      <c r="AE1768" s="22" t="e">
        <f>VLOOKUP(D1768,'2-班级信息'!A:AL,12,0)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VLOOKUP(D1769,'2-班级信息'!A:AI,35,0)</f>
        <v>#N/A</v>
      </c>
      <c r="AE1769" s="22" t="e">
        <f>VLOOKUP(D1769,'2-班级信息'!A:AL,12,0)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VLOOKUP(D1770,'2-班级信息'!A:AI,35,0)</f>
        <v>#N/A</v>
      </c>
      <c r="AE1770" s="22" t="e">
        <f>VLOOKUP(D1770,'2-班级信息'!A:AL,12,0)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VLOOKUP(D1771,'2-班级信息'!A:AI,35,0)</f>
        <v>#N/A</v>
      </c>
      <c r="AE1771" s="22" t="e">
        <f>VLOOKUP(D1771,'2-班级信息'!A:AL,12,0)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VLOOKUP(D1772,'2-班级信息'!A:AI,35,0)</f>
        <v>#N/A</v>
      </c>
      <c r="AE1772" s="22" t="e">
        <f>VLOOKUP(D1772,'2-班级信息'!A:AL,12,0)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VLOOKUP(D1773,'2-班级信息'!A:AI,35,0)</f>
        <v>#N/A</v>
      </c>
      <c r="AE1773" s="22" t="e">
        <f>VLOOKUP(D1773,'2-班级信息'!A:AL,12,0)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VLOOKUP(D1774,'2-班级信息'!A:AI,35,0)</f>
        <v>#N/A</v>
      </c>
      <c r="AE1774" s="22" t="e">
        <f>VLOOKUP(D1774,'2-班级信息'!A:AL,12,0)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VLOOKUP(D1775,'2-班级信息'!A:AI,35,0)</f>
        <v>#N/A</v>
      </c>
      <c r="AE1775" s="22" t="e">
        <f>VLOOKUP(D1775,'2-班级信息'!A:AL,12,0)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VLOOKUP(D1776,'2-班级信息'!A:AI,35,0)</f>
        <v>#N/A</v>
      </c>
      <c r="AE1776" s="22" t="e">
        <f>VLOOKUP(D1776,'2-班级信息'!A:AL,12,0)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VLOOKUP(D1777,'2-班级信息'!A:AI,35,0)</f>
        <v>#N/A</v>
      </c>
      <c r="AE1777" s="22" t="e">
        <f>VLOOKUP(D1777,'2-班级信息'!A:AL,12,0)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VLOOKUP(D1778,'2-班级信息'!A:AI,35,0)</f>
        <v>#N/A</v>
      </c>
      <c r="AE1778" s="22" t="e">
        <f>VLOOKUP(D1778,'2-班级信息'!A:AL,12,0)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VLOOKUP(D1779,'2-班级信息'!A:AI,35,0)</f>
        <v>#N/A</v>
      </c>
      <c r="AE1779" s="22" t="e">
        <f>VLOOKUP(D1779,'2-班级信息'!A:AL,12,0)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VLOOKUP(D1780,'2-班级信息'!A:AI,35,0)</f>
        <v>#N/A</v>
      </c>
      <c r="AE1780" s="22" t="e">
        <f>VLOOKUP(D1780,'2-班级信息'!A:AL,12,0)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VLOOKUP(D1781,'2-班级信息'!A:AI,35,0)</f>
        <v>#N/A</v>
      </c>
      <c r="AE1781" s="22" t="e">
        <f>VLOOKUP(D1781,'2-班级信息'!A:AL,12,0)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VLOOKUP(D1782,'2-班级信息'!A:AI,35,0)</f>
        <v>#N/A</v>
      </c>
      <c r="AE1782" s="22" t="e">
        <f>VLOOKUP(D1782,'2-班级信息'!A:AL,12,0)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VLOOKUP(D1783,'2-班级信息'!A:AI,35,0)</f>
        <v>#N/A</v>
      </c>
      <c r="AE1783" s="22" t="e">
        <f>VLOOKUP(D1783,'2-班级信息'!A:AL,12,0)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VLOOKUP(D1784,'2-班级信息'!A:AI,35,0)</f>
        <v>#N/A</v>
      </c>
      <c r="AE1784" s="22" t="e">
        <f>VLOOKUP(D1784,'2-班级信息'!A:AL,12,0)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VLOOKUP(D1785,'2-班级信息'!A:AI,35,0)</f>
        <v>#N/A</v>
      </c>
      <c r="AE1785" s="22" t="e">
        <f>VLOOKUP(D1785,'2-班级信息'!A:AL,12,0)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VLOOKUP(D1786,'2-班级信息'!A:AI,35,0)</f>
        <v>#N/A</v>
      </c>
      <c r="AE1786" s="22" t="e">
        <f>VLOOKUP(D1786,'2-班级信息'!A:AL,12,0)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VLOOKUP(D1787,'2-班级信息'!A:AI,35,0)</f>
        <v>#N/A</v>
      </c>
      <c r="AE1787" s="22" t="e">
        <f>VLOOKUP(D1787,'2-班级信息'!A:AL,12,0)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VLOOKUP(D1788,'2-班级信息'!A:AI,35,0)</f>
        <v>#N/A</v>
      </c>
      <c r="AE1788" s="22" t="e">
        <f>VLOOKUP(D1788,'2-班级信息'!A:AL,12,0)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VLOOKUP(D1789,'2-班级信息'!A:AI,35,0)</f>
        <v>#N/A</v>
      </c>
      <c r="AE1789" s="22" t="e">
        <f>VLOOKUP(D1789,'2-班级信息'!A:AL,12,0)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VLOOKUP(D1790,'2-班级信息'!A:AI,35,0)</f>
        <v>#N/A</v>
      </c>
      <c r="AE1790" s="22" t="e">
        <f>VLOOKUP(D1790,'2-班级信息'!A:AL,12,0)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VLOOKUP(D1791,'2-班级信息'!A:AI,35,0)</f>
        <v>#N/A</v>
      </c>
      <c r="AE1791" s="22" t="e">
        <f>VLOOKUP(D1791,'2-班级信息'!A:AL,12,0)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VLOOKUP(D1792,'2-班级信息'!A:AI,35,0)</f>
        <v>#N/A</v>
      </c>
      <c r="AE1792" s="22" t="e">
        <f>VLOOKUP(D1792,'2-班级信息'!A:AL,12,0)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VLOOKUP(D1793,'2-班级信息'!A:AI,35,0)</f>
        <v>#N/A</v>
      </c>
      <c r="AE1793" s="22" t="e">
        <f>VLOOKUP(D1793,'2-班级信息'!A:AL,12,0)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VLOOKUP(D1794,'2-班级信息'!A:AI,35,0)</f>
        <v>#N/A</v>
      </c>
      <c r="AE1794" s="22" t="e">
        <f>VLOOKUP(D1794,'2-班级信息'!A:AL,12,0)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VLOOKUP(D1795,'2-班级信息'!A:AI,35,0)</f>
        <v>#N/A</v>
      </c>
      <c r="AE1795" s="22" t="e">
        <f>VLOOKUP(D1795,'2-班级信息'!A:AL,12,0)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VLOOKUP(D1796,'2-班级信息'!A:AI,35,0)</f>
        <v>#N/A</v>
      </c>
      <c r="AE1796" s="22" t="e">
        <f>VLOOKUP(D1796,'2-班级信息'!A:AL,12,0)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VLOOKUP(D1797,'2-班级信息'!A:AI,35,0)</f>
        <v>#N/A</v>
      </c>
      <c r="AE1797" s="22" t="e">
        <f>VLOOKUP(D1797,'2-班级信息'!A:AL,12,0)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VLOOKUP(D1798,'2-班级信息'!A:AI,35,0)</f>
        <v>#N/A</v>
      </c>
      <c r="AE1798" s="22" t="e">
        <f>VLOOKUP(D1798,'2-班级信息'!A:AL,12,0)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VLOOKUP(D1799,'2-班级信息'!A:AI,35,0)</f>
        <v>#N/A</v>
      </c>
      <c r="AE1799" s="22" t="e">
        <f>VLOOKUP(D1799,'2-班级信息'!A:AL,12,0)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VLOOKUP(D1800,'2-班级信息'!A:AI,35,0)</f>
        <v>#N/A</v>
      </c>
      <c r="AE1800" s="22" t="e">
        <f>VLOOKUP(D1800,'2-班级信息'!A:AL,12,0)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VLOOKUP(D1801,'2-班级信息'!A:AI,35,0)</f>
        <v>#N/A</v>
      </c>
      <c r="AE1801" s="22" t="e">
        <f>VLOOKUP(D1801,'2-班级信息'!A:AL,12,0)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VLOOKUP(D1802,'2-班级信息'!A:AI,35,0)</f>
        <v>#N/A</v>
      </c>
      <c r="AE1802" s="22" t="e">
        <f>VLOOKUP(D1802,'2-班级信息'!A:AL,12,0)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VLOOKUP(D1803,'2-班级信息'!A:AI,35,0)</f>
        <v>#N/A</v>
      </c>
      <c r="AE1803" s="22" t="e">
        <f>VLOOKUP(D1803,'2-班级信息'!A:AL,12,0)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VLOOKUP(D1804,'2-班级信息'!A:AI,35,0)</f>
        <v>#N/A</v>
      </c>
      <c r="AE1804" s="22" t="e">
        <f>VLOOKUP(D1804,'2-班级信息'!A:AL,12,0)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VLOOKUP(D1805,'2-班级信息'!A:AI,35,0)</f>
        <v>#N/A</v>
      </c>
      <c r="AE1805" s="22" t="e">
        <f>VLOOKUP(D1805,'2-班级信息'!A:AL,12,0)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VLOOKUP(D1806,'2-班级信息'!A:AI,35,0)</f>
        <v>#N/A</v>
      </c>
      <c r="AE1806" s="22" t="e">
        <f>VLOOKUP(D1806,'2-班级信息'!A:AL,12,0)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VLOOKUP(D1807,'2-班级信息'!A:AI,35,0)</f>
        <v>#N/A</v>
      </c>
      <c r="AE1807" s="22" t="e">
        <f>VLOOKUP(D1807,'2-班级信息'!A:AL,12,0)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VLOOKUP(D1808,'2-班级信息'!A:AI,35,0)</f>
        <v>#N/A</v>
      </c>
      <c r="AE1808" s="22" t="e">
        <f>VLOOKUP(D1808,'2-班级信息'!A:AL,12,0)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VLOOKUP(D1809,'2-班级信息'!A:AI,35,0)</f>
        <v>#N/A</v>
      </c>
      <c r="AE1809" s="22" t="e">
        <f>VLOOKUP(D1809,'2-班级信息'!A:AL,12,0)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VLOOKUP(D1810,'2-班级信息'!A:AI,35,0)</f>
        <v>#N/A</v>
      </c>
      <c r="AE1810" s="22" t="e">
        <f>VLOOKUP(D1810,'2-班级信息'!A:AL,12,0)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VLOOKUP(D1811,'2-班级信息'!A:AI,35,0)</f>
        <v>#N/A</v>
      </c>
      <c r="AE1811" s="22" t="e">
        <f>VLOOKUP(D1811,'2-班级信息'!A:AL,12,0)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VLOOKUP(D1812,'2-班级信息'!A:AI,35,0)</f>
        <v>#N/A</v>
      </c>
      <c r="AE1812" s="22" t="e">
        <f>VLOOKUP(D1812,'2-班级信息'!A:AL,12,0)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VLOOKUP(D1813,'2-班级信息'!A:AI,35,0)</f>
        <v>#N/A</v>
      </c>
      <c r="AE1813" s="22" t="e">
        <f>VLOOKUP(D1813,'2-班级信息'!A:AL,12,0)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VLOOKUP(D1814,'2-班级信息'!A:AI,35,0)</f>
        <v>#N/A</v>
      </c>
      <c r="AE1814" s="22" t="e">
        <f>VLOOKUP(D1814,'2-班级信息'!A:AL,12,0)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VLOOKUP(D1815,'2-班级信息'!A:AI,35,0)</f>
        <v>#N/A</v>
      </c>
      <c r="AE1815" s="22" t="e">
        <f>VLOOKUP(D1815,'2-班级信息'!A:AL,12,0)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VLOOKUP(D1816,'2-班级信息'!A:AI,35,0)</f>
        <v>#N/A</v>
      </c>
      <c r="AE1816" s="22" t="e">
        <f>VLOOKUP(D1816,'2-班级信息'!A:AL,12,0)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VLOOKUP(D1817,'2-班级信息'!A:AI,35,0)</f>
        <v>#N/A</v>
      </c>
      <c r="AE1817" s="22" t="e">
        <f>VLOOKUP(D1817,'2-班级信息'!A:AL,12,0)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VLOOKUP(D1818,'2-班级信息'!A:AI,35,0)</f>
        <v>#N/A</v>
      </c>
      <c r="AE1818" s="22" t="e">
        <f>VLOOKUP(D1818,'2-班级信息'!A:AL,12,0)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VLOOKUP(D1819,'2-班级信息'!A:AI,35,0)</f>
        <v>#N/A</v>
      </c>
      <c r="AE1819" s="22" t="e">
        <f>VLOOKUP(D1819,'2-班级信息'!A:AL,12,0)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VLOOKUP(D1820,'2-班级信息'!A:AI,35,0)</f>
        <v>#N/A</v>
      </c>
      <c r="AE1820" s="22" t="e">
        <f>VLOOKUP(D1820,'2-班级信息'!A:AL,12,0)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VLOOKUP(D1821,'2-班级信息'!A:AI,35,0)</f>
        <v>#N/A</v>
      </c>
      <c r="AE1821" s="22" t="e">
        <f>VLOOKUP(D1821,'2-班级信息'!A:AL,12,0)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VLOOKUP(D1822,'2-班级信息'!A:AI,35,0)</f>
        <v>#N/A</v>
      </c>
      <c r="AE1822" s="22" t="e">
        <f>VLOOKUP(D1822,'2-班级信息'!A:AL,12,0)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VLOOKUP(D1823,'2-班级信息'!A:AI,35,0)</f>
        <v>#N/A</v>
      </c>
      <c r="AE1823" s="22" t="e">
        <f>VLOOKUP(D1823,'2-班级信息'!A:AL,12,0)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VLOOKUP(D1824,'2-班级信息'!A:AI,35,0)</f>
        <v>#N/A</v>
      </c>
      <c r="AE1824" s="22" t="e">
        <f>VLOOKUP(D1824,'2-班级信息'!A:AL,12,0)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VLOOKUP(D1825,'2-班级信息'!A:AI,35,0)</f>
        <v>#N/A</v>
      </c>
      <c r="AE1825" s="22" t="e">
        <f>VLOOKUP(D1825,'2-班级信息'!A:AL,12,0)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VLOOKUP(D1826,'2-班级信息'!A:AI,35,0)</f>
        <v>#N/A</v>
      </c>
      <c r="AE1826" s="22" t="e">
        <f>VLOOKUP(D1826,'2-班级信息'!A:AL,12,0)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VLOOKUP(D1827,'2-班级信息'!A:AI,35,0)</f>
        <v>#N/A</v>
      </c>
      <c r="AE1827" s="22" t="e">
        <f>VLOOKUP(D1827,'2-班级信息'!A:AL,12,0)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VLOOKUP(D1828,'2-班级信息'!A:AI,35,0)</f>
        <v>#N/A</v>
      </c>
      <c r="AE1828" s="22" t="e">
        <f>VLOOKUP(D1828,'2-班级信息'!A:AL,12,0)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VLOOKUP(D1829,'2-班级信息'!A:AI,35,0)</f>
        <v>#N/A</v>
      </c>
      <c r="AE1829" s="22" t="e">
        <f>VLOOKUP(D1829,'2-班级信息'!A:AL,12,0)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VLOOKUP(D1830,'2-班级信息'!A:AI,35,0)</f>
        <v>#N/A</v>
      </c>
      <c r="AE1830" s="22" t="e">
        <f>VLOOKUP(D1830,'2-班级信息'!A:AL,12,0)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VLOOKUP(D1831,'2-班级信息'!A:AI,35,0)</f>
        <v>#N/A</v>
      </c>
      <c r="AE1831" s="22" t="e">
        <f>VLOOKUP(D1831,'2-班级信息'!A:AL,12,0)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VLOOKUP(D1832,'2-班级信息'!A:AI,35,0)</f>
        <v>#N/A</v>
      </c>
      <c r="AE1832" s="22" t="e">
        <f>VLOOKUP(D1832,'2-班级信息'!A:AL,12,0)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VLOOKUP(D1833,'2-班级信息'!A:AI,35,0)</f>
        <v>#N/A</v>
      </c>
      <c r="AE1833" s="22" t="e">
        <f>VLOOKUP(D1833,'2-班级信息'!A:AL,12,0)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VLOOKUP(D1834,'2-班级信息'!A:AI,35,0)</f>
        <v>#N/A</v>
      </c>
      <c r="AE1834" s="22" t="e">
        <f>VLOOKUP(D1834,'2-班级信息'!A:AL,12,0)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VLOOKUP(D1835,'2-班级信息'!A:AI,35,0)</f>
        <v>#N/A</v>
      </c>
      <c r="AE1835" s="22" t="e">
        <f>VLOOKUP(D1835,'2-班级信息'!A:AL,12,0)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VLOOKUP(D1836,'2-班级信息'!A:AI,35,0)</f>
        <v>#N/A</v>
      </c>
      <c r="AE1836" s="22" t="e">
        <f>VLOOKUP(D1836,'2-班级信息'!A:AL,12,0)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VLOOKUP(D1837,'2-班级信息'!A:AI,35,0)</f>
        <v>#N/A</v>
      </c>
      <c r="AE1837" s="22" t="e">
        <f>VLOOKUP(D1837,'2-班级信息'!A:AL,12,0)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VLOOKUP(D1838,'2-班级信息'!A:AI,35,0)</f>
        <v>#N/A</v>
      </c>
      <c r="AE1838" s="22" t="e">
        <f>VLOOKUP(D1838,'2-班级信息'!A:AL,12,0)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VLOOKUP(D1839,'2-班级信息'!A:AI,35,0)</f>
        <v>#N/A</v>
      </c>
      <c r="AE1839" s="22" t="e">
        <f>VLOOKUP(D1839,'2-班级信息'!A:AL,12,0)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VLOOKUP(D1840,'2-班级信息'!A:AI,35,0)</f>
        <v>#N/A</v>
      </c>
      <c r="AE1840" s="22" t="e">
        <f>VLOOKUP(D1840,'2-班级信息'!A:AL,12,0)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VLOOKUP(D1841,'2-班级信息'!A:AI,35,0)</f>
        <v>#N/A</v>
      </c>
      <c r="AE1841" s="22" t="e">
        <f>VLOOKUP(D1841,'2-班级信息'!A:AL,12,0)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VLOOKUP(D1842,'2-班级信息'!A:AI,35,0)</f>
        <v>#N/A</v>
      </c>
      <c r="AE1842" s="22" t="e">
        <f>VLOOKUP(D1842,'2-班级信息'!A:AL,12,0)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VLOOKUP(D1843,'2-班级信息'!A:AI,35,0)</f>
        <v>#N/A</v>
      </c>
      <c r="AE1843" s="22" t="e">
        <f>VLOOKUP(D1843,'2-班级信息'!A:AL,12,0)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VLOOKUP(D1844,'2-班级信息'!A:AI,35,0)</f>
        <v>#N/A</v>
      </c>
      <c r="AE1844" s="22" t="e">
        <f>VLOOKUP(D1844,'2-班级信息'!A:AL,12,0)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VLOOKUP(D1845,'2-班级信息'!A:AI,35,0)</f>
        <v>#N/A</v>
      </c>
      <c r="AE1845" s="22" t="e">
        <f>VLOOKUP(D1845,'2-班级信息'!A:AL,12,0)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VLOOKUP(D1846,'2-班级信息'!A:AI,35,0)</f>
        <v>#N/A</v>
      </c>
      <c r="AE1846" s="22" t="e">
        <f>VLOOKUP(D1846,'2-班级信息'!A:AL,12,0)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VLOOKUP(D1847,'2-班级信息'!A:AI,35,0)</f>
        <v>#N/A</v>
      </c>
      <c r="AE1847" s="22" t="e">
        <f>VLOOKUP(D1847,'2-班级信息'!A:AL,12,0)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VLOOKUP(D1848,'2-班级信息'!A:AI,35,0)</f>
        <v>#N/A</v>
      </c>
      <c r="AE1848" s="22" t="e">
        <f>VLOOKUP(D1848,'2-班级信息'!A:AL,12,0)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VLOOKUP(D1849,'2-班级信息'!A:AI,35,0)</f>
        <v>#N/A</v>
      </c>
      <c r="AE1849" s="22" t="e">
        <f>VLOOKUP(D1849,'2-班级信息'!A:AL,12,0)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VLOOKUP(D1850,'2-班级信息'!A:AI,35,0)</f>
        <v>#N/A</v>
      </c>
      <c r="AE1850" s="22" t="e">
        <f>VLOOKUP(D1850,'2-班级信息'!A:AL,12,0)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VLOOKUP(D1851,'2-班级信息'!A:AI,35,0)</f>
        <v>#N/A</v>
      </c>
      <c r="AE1851" s="22" t="e">
        <f>VLOOKUP(D1851,'2-班级信息'!A:AL,12,0)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VLOOKUP(D1852,'2-班级信息'!A:AI,35,0)</f>
        <v>#N/A</v>
      </c>
      <c r="AE1852" s="22" t="e">
        <f>VLOOKUP(D1852,'2-班级信息'!A:AL,12,0)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VLOOKUP(D1853,'2-班级信息'!A:AI,35,0)</f>
        <v>#N/A</v>
      </c>
      <c r="AE1853" s="22" t="e">
        <f>VLOOKUP(D1853,'2-班级信息'!A:AL,12,0)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VLOOKUP(D1854,'2-班级信息'!A:AI,35,0)</f>
        <v>#N/A</v>
      </c>
      <c r="AE1854" s="22" t="e">
        <f>VLOOKUP(D1854,'2-班级信息'!A:AL,12,0)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VLOOKUP(D1855,'2-班级信息'!A:AI,35,0)</f>
        <v>#N/A</v>
      </c>
      <c r="AE1855" s="22" t="e">
        <f>VLOOKUP(D1855,'2-班级信息'!A:AL,12,0)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VLOOKUP(D1856,'2-班级信息'!A:AI,35,0)</f>
        <v>#N/A</v>
      </c>
      <c r="AE1856" s="22" t="e">
        <f>VLOOKUP(D1856,'2-班级信息'!A:AL,12,0)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VLOOKUP(D1857,'2-班级信息'!A:AI,35,0)</f>
        <v>#N/A</v>
      </c>
      <c r="AE1857" s="22" t="e">
        <f>VLOOKUP(D1857,'2-班级信息'!A:AL,12,0)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/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BS1199"/>
  <sheetViews>
    <sheetView workbookViewId="0">
      <pane xSplit="13" ySplit="4" topLeftCell="X5" activePane="bottomRight" state="frozen"/>
      <selection pane="topRight" activeCell="N1" sqref="N1"/>
      <selection pane="bottomLeft" activeCell="A5" sqref="A5"/>
      <selection pane="bottomRight" activeCell="AA22" sqref="AA22"/>
    </sheetView>
  </sheetViews>
  <sheetFormatPr defaultRowHeight="14.25"/>
  <cols>
    <col min="1" max="1" width="9.375" style="29" customWidth="1"/>
    <col min="2" max="2" width="8.5" style="28" customWidth="1"/>
    <col min="3" max="3" width="6" style="28" hidden="1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hidden="1" customWidth="1"/>
    <col min="11" max="11" width="9.375" style="28" hidden="1" customWidth="1"/>
    <col min="12" max="12" width="9.375" style="210" customWidth="1"/>
    <col min="13" max="13" width="8.125" style="210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1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>
      <c r="A1" s="30" t="s">
        <v>124</v>
      </c>
      <c r="B1" s="25" t="s">
        <v>1444</v>
      </c>
      <c r="C1" s="25" t="s">
        <v>1521</v>
      </c>
      <c r="D1" s="25" t="s">
        <v>1427</v>
      </c>
      <c r="E1" s="25" t="s">
        <v>1428</v>
      </c>
      <c r="F1" s="25" t="s">
        <v>1505</v>
      </c>
      <c r="G1" s="25" t="s">
        <v>1429</v>
      </c>
      <c r="H1" s="25" t="s">
        <v>1447</v>
      </c>
      <c r="I1" s="25" t="s">
        <v>1522</v>
      </c>
      <c r="J1" s="25" t="s">
        <v>1523</v>
      </c>
      <c r="K1" s="25" t="s">
        <v>1524</v>
      </c>
      <c r="L1" s="208" t="s">
        <v>1525</v>
      </c>
      <c r="M1" s="208" t="s">
        <v>1526</v>
      </c>
      <c r="N1" s="25" t="s">
        <v>1527</v>
      </c>
      <c r="O1" s="25" t="s">
        <v>1528</v>
      </c>
      <c r="P1" s="25" t="s">
        <v>1529</v>
      </c>
      <c r="Q1" s="25" t="s">
        <v>1530</v>
      </c>
      <c r="R1" s="25" t="s">
        <v>1531</v>
      </c>
      <c r="S1" s="25" t="s">
        <v>1532</v>
      </c>
      <c r="T1" s="25" t="s">
        <v>1448</v>
      </c>
      <c r="U1" s="25" t="s">
        <v>1533</v>
      </c>
      <c r="V1" s="25" t="s">
        <v>1534</v>
      </c>
      <c r="W1" s="25" t="s">
        <v>1535</v>
      </c>
      <c r="X1" s="25" t="s">
        <v>1536</v>
      </c>
      <c r="Y1" s="25" t="s">
        <v>1513</v>
      </c>
      <c r="Z1" s="25" t="s">
        <v>1537</v>
      </c>
      <c r="AA1" s="25" t="s">
        <v>1538</v>
      </c>
      <c r="AB1" s="25" t="s">
        <v>1450</v>
      </c>
      <c r="AC1" s="26" t="s">
        <v>857</v>
      </c>
      <c r="AD1" s="34" t="s">
        <v>858</v>
      </c>
      <c r="AE1" s="26" t="s">
        <v>859</v>
      </c>
      <c r="AF1" s="26" t="s">
        <v>860</v>
      </c>
      <c r="AG1" s="39" t="s">
        <v>861</v>
      </c>
      <c r="AH1" s="34" t="s">
        <v>862</v>
      </c>
      <c r="AI1" s="34" t="s">
        <v>863</v>
      </c>
      <c r="AJ1" s="26" t="s">
        <v>864</v>
      </c>
      <c r="AK1" s="26" t="s">
        <v>865</v>
      </c>
      <c r="AL1" s="26" t="s">
        <v>866</v>
      </c>
      <c r="AM1" s="26" t="s">
        <v>867</v>
      </c>
      <c r="AN1" s="26" t="s">
        <v>868</v>
      </c>
      <c r="AO1" s="26" t="s">
        <v>869</v>
      </c>
      <c r="AP1" s="26" t="s">
        <v>870</v>
      </c>
      <c r="AQ1" s="26" t="s">
        <v>871</v>
      </c>
      <c r="AR1" s="26" t="s">
        <v>872</v>
      </c>
      <c r="AS1" s="26" t="s">
        <v>873</v>
      </c>
      <c r="AT1" s="26" t="s">
        <v>874</v>
      </c>
      <c r="AU1" s="26" t="s">
        <v>875</v>
      </c>
      <c r="AV1" s="26" t="s">
        <v>876</v>
      </c>
      <c r="AW1" s="26" t="s">
        <v>872</v>
      </c>
      <c r="AX1" s="26" t="s">
        <v>877</v>
      </c>
      <c r="AY1" s="26" t="s">
        <v>900</v>
      </c>
      <c r="AZ1" s="26" t="s">
        <v>878</v>
      </c>
      <c r="BA1" s="26" t="s">
        <v>965</v>
      </c>
      <c r="BB1" s="26" t="s">
        <v>966</v>
      </c>
      <c r="BC1" s="26" t="s">
        <v>967</v>
      </c>
      <c r="BD1" s="26" t="s">
        <v>968</v>
      </c>
      <c r="BE1" s="26"/>
      <c r="BH1" s="27">
        <v>1</v>
      </c>
      <c r="BP1" t="s">
        <v>879</v>
      </c>
      <c r="BQ1" t="s">
        <v>880</v>
      </c>
      <c r="BR1" t="s">
        <v>881</v>
      </c>
      <c r="BS1" t="s">
        <v>2</v>
      </c>
    </row>
    <row r="2" spans="1:71" ht="15" customHeight="1">
      <c r="A2" s="31">
        <v>42942</v>
      </c>
      <c r="B2" s="25" t="s">
        <v>5378</v>
      </c>
      <c r="C2" s="25" t="s">
        <v>11</v>
      </c>
      <c r="D2" s="25" t="s">
        <v>5246</v>
      </c>
      <c r="E2" s="25" t="s">
        <v>5247</v>
      </c>
      <c r="F2" s="25" t="s">
        <v>1667</v>
      </c>
      <c r="G2" s="25" t="s">
        <v>16</v>
      </c>
      <c r="H2" s="25" t="s">
        <v>4622</v>
      </c>
      <c r="I2" s="25" t="s">
        <v>11</v>
      </c>
      <c r="J2" s="25">
        <v>3862</v>
      </c>
      <c r="K2" s="25">
        <v>0</v>
      </c>
      <c r="L2" s="208">
        <v>1880</v>
      </c>
      <c r="M2" s="208">
        <v>1880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1880</v>
      </c>
      <c r="T2" s="25" t="s">
        <v>1721</v>
      </c>
      <c r="U2" s="25" t="s">
        <v>4071</v>
      </c>
      <c r="V2" s="25" t="s">
        <v>1711</v>
      </c>
      <c r="W2" s="25" t="s">
        <v>5379</v>
      </c>
      <c r="X2" s="25" t="s">
        <v>5380</v>
      </c>
      <c r="Y2" s="25" t="s">
        <v>1712</v>
      </c>
      <c r="Z2" s="25" t="s">
        <v>455</v>
      </c>
      <c r="AA2" s="25" t="s">
        <v>4623</v>
      </c>
      <c r="AB2" s="25" t="s">
        <v>5381</v>
      </c>
      <c r="AC2" s="35" t="str">
        <f>SUBSTITUTE(SUBSTITUTE(SUBSTITUTE(SUBSTITUTE(SUBSTITUTE(SUBSTITUTE(AA2,"(主签单人)",""),"(03-客户接待员)",""),"（金牌）",""),"（会员学员）",""),"金牌",""),"金牌学员","")</f>
        <v>梁丽婷</v>
      </c>
      <c r="AD2" s="36">
        <f>IFERROR(VALUE(MID(H2,FIND("(",H2)+1,FIND(")",H2)-FIND("(",H2)-2)),0)</f>
        <v>16</v>
      </c>
      <c r="AE2" s="35" t="str">
        <f>IF(AJ2="","",MID(AB2,FIND("@",SUBSTITUTE(AB2,"／","@",6))+5,FIND("@",SUBSTITUTE(AB2,"／","@",7))-FIND("@",SUBSTITUTE(AB2,"／","@",6))-5))</f>
        <v>无</v>
      </c>
      <c r="AF2" s="24">
        <v>1</v>
      </c>
      <c r="AG2" s="40">
        <f>IFERROR(VALUE(MID(AB2,FIND("@",SUBSTITUTE(AB2,"：","@",1))+1,FIND("@",SUBSTITUTE(AB2,"）","@",1))-FIND("@",SUBSTITUTE(AB2,"：","@",1))-1)),0)</f>
        <v>0.1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1880</v>
      </c>
      <c r="AJ2" s="35" t="str">
        <f>IF(OR(V2="退费",V2="结转",W2="",W2="结转学费",W2="老带新返现"),"",IF(OR(AI2&lt;=0,AND(IFERROR(FIND("预缴定金",AB2),0)=0,H2="")),"",LEFT(AB2,FIND("／",AB2)-1)))</f>
        <v>新生连报小学1期国际学员</v>
      </c>
      <c r="AK2" s="35" t="str">
        <f>IF(AJ2="","",LEFT(AB2,2))</f>
        <v>新生</v>
      </c>
      <c r="AL2" s="35" t="str">
        <f>IF(AJ2="","",MID(AB2,3,2))</f>
        <v>连报</v>
      </c>
      <c r="AM2" s="35" t="str">
        <f>IF(AJ2="","",MID(AB2,5,2))</f>
        <v>小学</v>
      </c>
      <c r="AN2" s="35" t="str">
        <f>IF(AJ2="","",MIDB(AJ2,SEARCHB("?",AJ2),2*LEN(AJ2)-LENB(AJ2)+2))</f>
        <v>1期</v>
      </c>
      <c r="AO2" s="35" t="str">
        <f>IF(AJ2="","",RIGHT(MIDB(AJ2,SEARCHB("?",AJ2),20),LENB(MIDB(AJ2,SEARCHB("?",AJ2),20))-LEN(MIDB(AJ2,SEARCHB("?",AJ2),20))-1))</f>
        <v>国际学员</v>
      </c>
      <c r="AP2" s="35" t="str">
        <f>IF(AJ2="","",VLOOKUP(AN2,[1]Sheet11!E:F,2,0))</f>
        <v>1年</v>
      </c>
      <c r="AQ2" s="35" t="str">
        <f>IF(AO2="拼单会员","5年",IF(AJ2="","",VLOOKUP(AM2&amp;AP2,[1]Sheet11!$J$3:$K$17,2)))</f>
        <v>1年</v>
      </c>
      <c r="AR2" s="35" t="str">
        <f t="shared" ref="AR2" si="0">IF(AJ2="","",VLOOKUP(AO2,BP:BQ,2,0))</f>
        <v>国际班</v>
      </c>
      <c r="AS2" s="35" t="str">
        <f>IF(AJ2="","",MID(AB2,FIND("@",SUBSTITUTE(AB2,"／","@",5))+8,10))</f>
        <v>2017-07-26</v>
      </c>
      <c r="AT2" s="35" t="str">
        <f>IF(AJ2="","",IF(AK2="新生","新生",IF((AS2-$BH$2)&gt;0,"1年追补","老生")))</f>
        <v>新生</v>
      </c>
      <c r="AU2" s="35" t="str">
        <f>IF(AJ2="","",IF(OR(AT2="新生",AT2="1年追补"),"新生","老生"))</f>
        <v>新生</v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>1期秒杀</v>
      </c>
      <c r="AW2" s="35" t="str">
        <f t="shared" ref="AW2" si="1">IF(AJ2="","",VLOOKUP(AO2,BP:BR,3,0))</f>
        <v>国际班</v>
      </c>
      <c r="AX2" s="35" t="str">
        <f>AT2&amp;AW2</f>
        <v>新生国际班</v>
      </c>
      <c r="AY2" s="35" t="str">
        <f>IF(SUMIF('7-市场业绩'!F:F,AC2,'7-市场业绩'!I:I)&gt;0,"学习卡","老结算")</f>
        <v>学习卡</v>
      </c>
      <c r="AZ2" s="35" t="str">
        <f>IF(AY2="学习卡",AV2,AX2)</f>
        <v>1期秒杀</v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>1期秒杀</v>
      </c>
      <c r="BH2" s="27">
        <v>42552</v>
      </c>
      <c r="BP2" t="s">
        <v>882</v>
      </c>
      <c r="BQ2" t="s">
        <v>883</v>
      </c>
      <c r="BR2" t="s">
        <v>883</v>
      </c>
      <c r="BS2" t="s">
        <v>11</v>
      </c>
    </row>
    <row r="3" spans="1:71" ht="15" customHeight="1">
      <c r="A3" s="31">
        <v>42942</v>
      </c>
      <c r="B3" s="25" t="s">
        <v>5382</v>
      </c>
      <c r="C3" s="25" t="s">
        <v>11</v>
      </c>
      <c r="D3" s="25" t="s">
        <v>5023</v>
      </c>
      <c r="E3" s="25" t="s">
        <v>5024</v>
      </c>
      <c r="F3" s="25" t="s">
        <v>1672</v>
      </c>
      <c r="G3" s="25" t="s">
        <v>1686</v>
      </c>
      <c r="H3" s="25" t="s">
        <v>4620</v>
      </c>
      <c r="I3" s="25" t="s">
        <v>11</v>
      </c>
      <c r="J3" s="25">
        <v>2738.1</v>
      </c>
      <c r="K3" s="25">
        <v>0</v>
      </c>
      <c r="L3" s="208">
        <v>980</v>
      </c>
      <c r="M3" s="208">
        <v>980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980</v>
      </c>
      <c r="T3" s="25" t="s">
        <v>1721</v>
      </c>
      <c r="U3" s="25" t="s">
        <v>4071</v>
      </c>
      <c r="V3" s="25" t="s">
        <v>1711</v>
      </c>
      <c r="W3" s="25" t="s">
        <v>5379</v>
      </c>
      <c r="X3" s="25" t="s">
        <v>5383</v>
      </c>
      <c r="Y3" s="25" t="s">
        <v>1712</v>
      </c>
      <c r="Z3" s="25" t="s">
        <v>455</v>
      </c>
      <c r="AA3" s="25" t="s">
        <v>4623</v>
      </c>
      <c r="AB3" s="25" t="s">
        <v>5384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>梁丽婷</v>
      </c>
      <c r="AD3" s="36">
        <f t="shared" ref="AD3:AD66" si="3">IFERROR(VALUE(MID(H3,FIND("(",H3)+1,FIND(")",H3)-FIND("(",H3)-2)),0)</f>
        <v>16</v>
      </c>
      <c r="AE3" s="35" t="str">
        <f t="shared" ref="AE3:AE66" si="4">IF(AJ3="","",MID(AB3,FIND("@",SUBSTITUTE(AB3,"／","@",6))+5,FIND("@",SUBSTITUTE(AB3,"／","@",7))-FIND("@",SUBSTITUTE(AB3,"／","@",6))-5))</f>
        <v>何睿祺</v>
      </c>
      <c r="AF3" s="24">
        <v>1</v>
      </c>
      <c r="AG3" s="40">
        <f t="shared" ref="AG3:AG66" si="5">IFERROR(VALUE(MID(AB3,FIND("@",SUBSTITUTE(AB3,"：","@",1))+1,FIND("@",SUBSTITUTE(AB3,"）","@",1))-FIND("@",SUBSTITUTE(AB3,"：","@",1))-1)),0)</f>
        <v>0.1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980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>新生连报小学1期国际学员</v>
      </c>
      <c r="AK3" s="35" t="str">
        <f t="shared" ref="AK3:AK66" si="9">IF(AJ3="","",LEFT(AB3,2))</f>
        <v>新生</v>
      </c>
      <c r="AL3" s="35" t="str">
        <f t="shared" ref="AL3:AL66" si="10">IF(AJ3="","",MID(AB3,3,2))</f>
        <v>连报</v>
      </c>
      <c r="AM3" s="35" t="str">
        <f t="shared" ref="AM3:AM66" si="11">IF(AJ3="","",MID(AB3,5,2))</f>
        <v>小学</v>
      </c>
      <c r="AN3" s="35" t="str">
        <f t="shared" ref="AN3:AN66" si="12">IF(AJ3="","",MIDB(AJ3,SEARCHB("?",AJ3),2*LEN(AJ3)-LENB(AJ3)+2))</f>
        <v>1期</v>
      </c>
      <c r="AO3" s="35" t="str">
        <f t="shared" ref="AO3:AO66" si="13">IF(AJ3="","",RIGHT(MIDB(AJ3,SEARCHB("?",AJ3),20),LENB(MIDB(AJ3,SEARCHB("?",AJ3),20))-LEN(MIDB(AJ3,SEARCHB("?",AJ3),20))-1))</f>
        <v>国际学员</v>
      </c>
      <c r="AP3" s="35" t="str">
        <f>IF(AJ3="","",VLOOKUP(AN3,[1]Sheet11!E:F,2,0))</f>
        <v>1年</v>
      </c>
      <c r="AQ3" s="35" t="str">
        <f>IF(AO3="拼单会员","5年",IF(AJ3="","",VLOOKUP(AM3&amp;AP3,[1]Sheet11!$J$3:$K$17,2)))</f>
        <v>1年</v>
      </c>
      <c r="AR3" s="35" t="str">
        <f t="shared" ref="AR3:AR66" si="14">IF(AJ3="","",VLOOKUP(AO3,BP:BQ,2,0))</f>
        <v>国际班</v>
      </c>
      <c r="AS3" s="35" t="str">
        <f t="shared" ref="AS3:AS66" si="15">IF(AJ3="","",MID(AB3,FIND("@",SUBSTITUTE(AB3,"／","@",5))+8,10))</f>
        <v>2017-07-26</v>
      </c>
      <c r="AT3" s="35" t="str">
        <f t="shared" ref="AT3:AT66" si="16">IF(AJ3="","",IF(AK3="新生","新生",IF((AS3-$BH$2)&gt;0,"1年追补","老生")))</f>
        <v>新生</v>
      </c>
      <c r="AU3" s="35" t="str">
        <f t="shared" ref="AU3:AU66" si="17">IF(AJ3="","",IF(OR(AT3="新生",AT3="1年追补"),"新生","老生"))</f>
        <v>新生</v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>1期秒杀</v>
      </c>
      <c r="AW3" s="35" t="str">
        <f t="shared" ref="AW3:AW66" si="19">IF(AJ3="","",VLOOKUP(AO3,BP:BR,3,0))</f>
        <v>国际班</v>
      </c>
      <c r="AX3" s="35" t="str">
        <f t="shared" ref="AX3:AX66" si="20">AT3&amp;AW3</f>
        <v>新生国际班</v>
      </c>
      <c r="AY3" s="35" t="str">
        <f>IF(SUMIF('7-市场业绩'!F:F,AC3,'7-市场业绩'!I:I)&gt;0,"学习卡","老结算")</f>
        <v>学习卡</v>
      </c>
      <c r="AZ3" s="35" t="str">
        <f t="shared" ref="AZ3:AZ66" si="21">IF(AY3="学习卡",AV3,AX3)</f>
        <v>1期秒杀</v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>1期秒杀</v>
      </c>
      <c r="BH3" s="27">
        <v>42552</v>
      </c>
      <c r="BP3" t="s">
        <v>884</v>
      </c>
      <c r="BQ3" t="s">
        <v>883</v>
      </c>
      <c r="BR3" t="s">
        <v>883</v>
      </c>
      <c r="BS3" t="s">
        <v>11</v>
      </c>
    </row>
    <row r="4" spans="1:71" ht="15" customHeight="1">
      <c r="A4" s="31">
        <v>42942</v>
      </c>
      <c r="B4" s="25" t="s">
        <v>5385</v>
      </c>
      <c r="C4" s="25" t="s">
        <v>11</v>
      </c>
      <c r="D4" s="25" t="s">
        <v>5326</v>
      </c>
      <c r="E4" s="25" t="s">
        <v>5327</v>
      </c>
      <c r="F4" s="25" t="s">
        <v>1678</v>
      </c>
      <c r="G4" s="25" t="s">
        <v>10</v>
      </c>
      <c r="H4" s="25" t="s">
        <v>4622</v>
      </c>
      <c r="I4" s="25" t="s">
        <v>11</v>
      </c>
      <c r="J4" s="25">
        <v>3862</v>
      </c>
      <c r="K4" s="25">
        <v>0</v>
      </c>
      <c r="L4" s="208">
        <v>1880</v>
      </c>
      <c r="M4" s="208">
        <v>1880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1880</v>
      </c>
      <c r="T4" s="25" t="s">
        <v>1721</v>
      </c>
      <c r="U4" s="25" t="s">
        <v>4071</v>
      </c>
      <c r="V4" s="25" t="s">
        <v>1711</v>
      </c>
      <c r="W4" s="25" t="s">
        <v>5379</v>
      </c>
      <c r="X4" s="25" t="s">
        <v>5386</v>
      </c>
      <c r="Y4" s="25" t="s">
        <v>1712</v>
      </c>
      <c r="Z4" s="211" t="s">
        <v>455</v>
      </c>
      <c r="AA4" s="25" t="s">
        <v>4618</v>
      </c>
      <c r="AB4" s="211" t="s">
        <v>5381</v>
      </c>
      <c r="AC4" s="35" t="str">
        <f t="shared" si="2"/>
        <v>梁艳娇</v>
      </c>
      <c r="AD4" s="36">
        <f t="shared" si="3"/>
        <v>16</v>
      </c>
      <c r="AE4" s="35" t="str">
        <f t="shared" si="4"/>
        <v>无</v>
      </c>
      <c r="AF4" s="24">
        <v>1</v>
      </c>
      <c r="AG4" s="40">
        <f t="shared" si="5"/>
        <v>0.1</v>
      </c>
      <c r="AH4" s="36">
        <f t="shared" si="6"/>
        <v>0</v>
      </c>
      <c r="AI4" s="36">
        <f t="shared" si="7"/>
        <v>1880</v>
      </c>
      <c r="AJ4" s="35" t="str">
        <f t="shared" si="8"/>
        <v>新生连报小学1期国际学员</v>
      </c>
      <c r="AK4" s="35" t="str">
        <f t="shared" si="9"/>
        <v>新生</v>
      </c>
      <c r="AL4" s="35" t="str">
        <f t="shared" si="10"/>
        <v>连报</v>
      </c>
      <c r="AM4" s="35" t="str">
        <f t="shared" si="11"/>
        <v>小学</v>
      </c>
      <c r="AN4" s="35" t="str">
        <f t="shared" si="12"/>
        <v>1期</v>
      </c>
      <c r="AO4" s="35" t="str">
        <f t="shared" si="13"/>
        <v>国际学员</v>
      </c>
      <c r="AP4" s="35" t="str">
        <f>IF(AJ4="","",VLOOKUP(AN4,[1]Sheet11!E:F,2,0))</f>
        <v>1年</v>
      </c>
      <c r="AQ4" s="35" t="str">
        <f>IF(AO4="拼单会员","5年",IF(AJ4="","",VLOOKUP(AM4&amp;AP4,[1]Sheet11!$J$3:$K$17,2)))</f>
        <v>1年</v>
      </c>
      <c r="AR4" s="35" t="str">
        <f t="shared" si="14"/>
        <v>国际班</v>
      </c>
      <c r="AS4" s="35" t="str">
        <f t="shared" si="15"/>
        <v>2017-07-26</v>
      </c>
      <c r="AT4" s="35" t="str">
        <f t="shared" si="16"/>
        <v>新生</v>
      </c>
      <c r="AU4" s="35" t="str">
        <f t="shared" si="17"/>
        <v>新生</v>
      </c>
      <c r="AV4" s="35" t="str">
        <f t="shared" si="18"/>
        <v>1期秒杀</v>
      </c>
      <c r="AW4" s="35" t="str">
        <f t="shared" si="19"/>
        <v>国际班</v>
      </c>
      <c r="AX4" s="35" t="str">
        <f t="shared" si="20"/>
        <v>新生国际班</v>
      </c>
      <c r="AY4" s="35" t="str">
        <f>IF(SUMIF('7-市场业绩'!F:F,AC4,'7-市场业绩'!I:I)&gt;0,"学习卡","老结算")</f>
        <v>学习卡</v>
      </c>
      <c r="AZ4" s="35" t="str">
        <f t="shared" si="21"/>
        <v>1期秒杀</v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>1期秒杀</v>
      </c>
      <c r="BH4" s="27">
        <v>42552</v>
      </c>
      <c r="BP4" t="s">
        <v>885</v>
      </c>
      <c r="BQ4" t="s">
        <v>883</v>
      </c>
      <c r="BR4" t="s">
        <v>886</v>
      </c>
      <c r="BS4" t="s">
        <v>480</v>
      </c>
    </row>
    <row r="5" spans="1:71" ht="15" customHeight="1">
      <c r="A5" s="218">
        <v>42927</v>
      </c>
      <c r="B5" s="212" t="s">
        <v>5387</v>
      </c>
      <c r="C5" s="212" t="s">
        <v>11</v>
      </c>
      <c r="D5" s="212" t="s">
        <v>5096</v>
      </c>
      <c r="E5" s="212" t="s">
        <v>5097</v>
      </c>
      <c r="F5" s="212" t="s">
        <v>1691</v>
      </c>
      <c r="G5" s="212" t="s">
        <v>14</v>
      </c>
      <c r="H5" s="212" t="s">
        <v>1714</v>
      </c>
      <c r="I5" s="212" t="s">
        <v>11</v>
      </c>
      <c r="J5" s="212">
        <v>5500</v>
      </c>
      <c r="K5" s="212">
        <v>0</v>
      </c>
      <c r="L5" s="219">
        <v>1880</v>
      </c>
      <c r="M5" s="219">
        <v>1880</v>
      </c>
      <c r="N5" s="212">
        <v>0</v>
      </c>
      <c r="O5" s="212">
        <v>0</v>
      </c>
      <c r="P5" s="212">
        <v>0</v>
      </c>
      <c r="Q5" s="212">
        <v>0</v>
      </c>
      <c r="R5" s="212">
        <v>0</v>
      </c>
      <c r="S5" s="212">
        <v>1880</v>
      </c>
      <c r="T5" s="212" t="s">
        <v>1721</v>
      </c>
      <c r="U5" s="212" t="s">
        <v>4071</v>
      </c>
      <c r="V5" s="212" t="s">
        <v>1711</v>
      </c>
      <c r="W5" s="212" t="s">
        <v>5379</v>
      </c>
      <c r="X5" s="212" t="s">
        <v>5388</v>
      </c>
      <c r="Y5" s="212" t="s">
        <v>1712</v>
      </c>
      <c r="Z5" s="212" t="s">
        <v>455</v>
      </c>
      <c r="AA5" s="212" t="s">
        <v>4618</v>
      </c>
      <c r="AB5" s="212" t="s">
        <v>5389</v>
      </c>
      <c r="AC5" s="35" t="str">
        <f t="shared" si="2"/>
        <v>梁艳娇</v>
      </c>
      <c r="AD5" s="36">
        <f t="shared" si="3"/>
        <v>16</v>
      </c>
      <c r="AE5" s="35" t="str">
        <f t="shared" si="4"/>
        <v>无</v>
      </c>
      <c r="AF5" s="24">
        <v>1</v>
      </c>
      <c r="AG5" s="40">
        <f t="shared" si="5"/>
        <v>0.1</v>
      </c>
      <c r="AH5" s="36">
        <f t="shared" si="6"/>
        <v>0</v>
      </c>
      <c r="AI5" s="36">
        <f t="shared" si="7"/>
        <v>1880</v>
      </c>
      <c r="AJ5" s="35" t="str">
        <f t="shared" si="8"/>
        <v>新生连报小学1期国际学员</v>
      </c>
      <c r="AK5" s="35" t="str">
        <f t="shared" si="9"/>
        <v>新生</v>
      </c>
      <c r="AL5" s="35" t="str">
        <f t="shared" si="10"/>
        <v>连报</v>
      </c>
      <c r="AM5" s="35" t="str">
        <f t="shared" si="11"/>
        <v>小学</v>
      </c>
      <c r="AN5" s="35" t="str">
        <f t="shared" si="12"/>
        <v>1期</v>
      </c>
      <c r="AO5" s="35" t="str">
        <f t="shared" si="13"/>
        <v>国际学员</v>
      </c>
      <c r="AP5" s="35" t="str">
        <f>IF(AJ5="","",VLOOKUP(AN5,[1]Sheet11!E:F,2,0))</f>
        <v>1年</v>
      </c>
      <c r="AQ5" s="35" t="str">
        <f>IF(AO5="拼单会员","5年",IF(AJ5="","",VLOOKUP(AM5&amp;AP5,[1]Sheet11!$J$3:$K$17,2)))</f>
        <v>1年</v>
      </c>
      <c r="AR5" s="35" t="str">
        <f t="shared" si="14"/>
        <v>国际班</v>
      </c>
      <c r="AS5" s="35" t="str">
        <f t="shared" si="15"/>
        <v>2017-07-11</v>
      </c>
      <c r="AT5" s="35" t="str">
        <f t="shared" si="16"/>
        <v>新生</v>
      </c>
      <c r="AU5" s="35" t="str">
        <f t="shared" si="17"/>
        <v>新生</v>
      </c>
      <c r="AV5" s="35" t="str">
        <f t="shared" si="18"/>
        <v>1期秒杀</v>
      </c>
      <c r="AW5" s="35" t="str">
        <f t="shared" si="19"/>
        <v>国际班</v>
      </c>
      <c r="AX5" s="35" t="str">
        <f t="shared" si="20"/>
        <v>新生国际班</v>
      </c>
      <c r="AY5" s="35" t="str">
        <f>IF(SUMIF('7-市场业绩'!F:F,AC5,'7-市场业绩'!I:I)&gt;0,"学习卡","老结算")</f>
        <v>学习卡</v>
      </c>
      <c r="AZ5" s="35" t="str">
        <f t="shared" si="21"/>
        <v>1期秒杀</v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>1期秒杀</v>
      </c>
      <c r="BH5" s="27">
        <v>42552</v>
      </c>
      <c r="BP5" t="s">
        <v>887</v>
      </c>
      <c r="BQ5" t="s">
        <v>883</v>
      </c>
      <c r="BR5" t="s">
        <v>888</v>
      </c>
      <c r="BS5" t="s">
        <v>481</v>
      </c>
    </row>
    <row r="6" spans="1:71" ht="15" customHeight="1">
      <c r="A6" s="218">
        <v>42925</v>
      </c>
      <c r="B6" s="212" t="s">
        <v>5390</v>
      </c>
      <c r="C6" s="212" t="s">
        <v>11</v>
      </c>
      <c r="D6" s="212" t="s">
        <v>5306</v>
      </c>
      <c r="E6" s="212" t="s">
        <v>5307</v>
      </c>
      <c r="F6" s="212" t="s">
        <v>1672</v>
      </c>
      <c r="G6" s="212" t="s">
        <v>16</v>
      </c>
      <c r="H6" s="212" t="s">
        <v>4617</v>
      </c>
      <c r="I6" s="212" t="s">
        <v>11</v>
      </c>
      <c r="J6" s="212">
        <v>646</v>
      </c>
      <c r="K6" s="212">
        <v>0</v>
      </c>
      <c r="L6" s="219">
        <v>16580</v>
      </c>
      <c r="M6" s="219">
        <v>16580</v>
      </c>
      <c r="N6" s="212">
        <v>0</v>
      </c>
      <c r="O6" s="212">
        <v>0</v>
      </c>
      <c r="P6" s="212">
        <v>0</v>
      </c>
      <c r="Q6" s="212">
        <v>0</v>
      </c>
      <c r="R6" s="212">
        <v>0</v>
      </c>
      <c r="S6" s="212">
        <v>16580</v>
      </c>
      <c r="T6" s="212" t="s">
        <v>1721</v>
      </c>
      <c r="U6" s="212" t="s">
        <v>4626</v>
      </c>
      <c r="V6" s="212" t="s">
        <v>1711</v>
      </c>
      <c r="W6" s="212" t="s">
        <v>5379</v>
      </c>
      <c r="X6" s="212" t="s">
        <v>5391</v>
      </c>
      <c r="Y6" s="212" t="s">
        <v>1712</v>
      </c>
      <c r="Z6" s="212" t="s">
        <v>455</v>
      </c>
      <c r="AA6" s="212" t="s">
        <v>4623</v>
      </c>
      <c r="AB6" s="212" t="s">
        <v>5567</v>
      </c>
      <c r="AC6" s="35" t="str">
        <f t="shared" si="2"/>
        <v>梁丽婷</v>
      </c>
      <c r="AD6" s="36">
        <f t="shared" si="3"/>
        <v>48</v>
      </c>
      <c r="AE6" s="35" t="str">
        <f t="shared" si="4"/>
        <v>张轩赫</v>
      </c>
      <c r="AF6" s="24">
        <v>1</v>
      </c>
      <c r="AG6" s="40">
        <f t="shared" si="5"/>
        <v>1.2</v>
      </c>
      <c r="AH6" s="36">
        <f t="shared" si="6"/>
        <v>0</v>
      </c>
      <c r="AI6" s="36">
        <f t="shared" si="7"/>
        <v>16580</v>
      </c>
      <c r="AJ6" s="35" t="str">
        <f t="shared" si="8"/>
        <v>新生连报小学1年国际学员</v>
      </c>
      <c r="AK6" s="35" t="str">
        <f t="shared" si="9"/>
        <v>新生</v>
      </c>
      <c r="AL6" s="35" t="str">
        <f t="shared" si="10"/>
        <v>连报</v>
      </c>
      <c r="AM6" s="35" t="str">
        <f t="shared" si="11"/>
        <v>小学</v>
      </c>
      <c r="AN6" s="35" t="str">
        <f t="shared" si="12"/>
        <v>1年</v>
      </c>
      <c r="AO6" s="35" t="str">
        <f t="shared" si="13"/>
        <v>国际学员</v>
      </c>
      <c r="AP6" s="35" t="str">
        <f>IF(AJ6="","",VLOOKUP(AN6,[1]Sheet11!E:F,2,0))</f>
        <v>1年</v>
      </c>
      <c r="AQ6" s="35" t="str">
        <f>IF(AO6="拼单会员","5年",IF(AJ6="","",VLOOKUP(AM6&amp;AP6,[1]Sheet11!$J$3:$K$17,2)))</f>
        <v>1年</v>
      </c>
      <c r="AR6" s="35" t="str">
        <f t="shared" si="14"/>
        <v>国际班</v>
      </c>
      <c r="AS6" s="35" t="str">
        <f t="shared" si="15"/>
        <v>2017-07-09</v>
      </c>
      <c r="AT6" s="35" t="str">
        <f t="shared" si="16"/>
        <v>新生</v>
      </c>
      <c r="AU6" s="35" t="str">
        <f t="shared" si="17"/>
        <v>新生</v>
      </c>
      <c r="AV6" s="35" t="str">
        <f t="shared" si="18"/>
        <v>买三送二</v>
      </c>
      <c r="AW6" s="35" t="str">
        <f t="shared" si="19"/>
        <v>国际班</v>
      </c>
      <c r="AX6" s="35" t="str">
        <f t="shared" si="20"/>
        <v>新生国际班</v>
      </c>
      <c r="AY6" s="35" t="str">
        <f>IF(SUMIF('7-市场业绩'!F:F,AC6,'7-市场业绩'!I:I)&gt;0,"学习卡","老结算")</f>
        <v>学习卡</v>
      </c>
      <c r="AZ6" s="35" t="str">
        <f t="shared" si="21"/>
        <v>买三送二</v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>买三送二</v>
      </c>
      <c r="BH6" s="27">
        <v>42552</v>
      </c>
      <c r="BP6" t="s">
        <v>889</v>
      </c>
      <c r="BQ6" t="s">
        <v>890</v>
      </c>
      <c r="BR6" t="s">
        <v>883</v>
      </c>
      <c r="BS6" t="s">
        <v>482</v>
      </c>
    </row>
    <row r="7" spans="1:71" ht="15" customHeight="1">
      <c r="A7" s="218">
        <v>42925</v>
      </c>
      <c r="B7" s="212" t="s">
        <v>5392</v>
      </c>
      <c r="C7" s="212" t="s">
        <v>11</v>
      </c>
      <c r="D7" s="212" t="s">
        <v>5306</v>
      </c>
      <c r="E7" s="212" t="s">
        <v>5307</v>
      </c>
      <c r="F7" s="212" t="s">
        <v>1672</v>
      </c>
      <c r="G7" s="212" t="s">
        <v>16</v>
      </c>
      <c r="H7" s="212" t="s">
        <v>4622</v>
      </c>
      <c r="I7" s="212" t="s">
        <v>11</v>
      </c>
      <c r="J7" s="212">
        <v>3862</v>
      </c>
      <c r="K7" s="212">
        <v>0</v>
      </c>
      <c r="L7" s="219">
        <v>1880</v>
      </c>
      <c r="M7" s="219">
        <v>1880</v>
      </c>
      <c r="N7" s="212">
        <v>0</v>
      </c>
      <c r="O7" s="212">
        <v>0</v>
      </c>
      <c r="P7" s="212">
        <v>0</v>
      </c>
      <c r="Q7" s="212">
        <v>0</v>
      </c>
      <c r="R7" s="212">
        <v>0</v>
      </c>
      <c r="S7" s="212">
        <v>1880</v>
      </c>
      <c r="T7" s="212" t="s">
        <v>1721</v>
      </c>
      <c r="U7" s="212" t="s">
        <v>4626</v>
      </c>
      <c r="V7" s="212" t="s">
        <v>1711</v>
      </c>
      <c r="W7" s="212" t="s">
        <v>5379</v>
      </c>
      <c r="X7" s="212" t="s">
        <v>5391</v>
      </c>
      <c r="Y7" s="212" t="s">
        <v>1712</v>
      </c>
      <c r="Z7" s="212" t="s">
        <v>455</v>
      </c>
      <c r="AA7" s="212" t="s">
        <v>4623</v>
      </c>
      <c r="AB7" s="212" t="s">
        <v>5393</v>
      </c>
      <c r="AC7" s="35" t="str">
        <f t="shared" si="2"/>
        <v>梁丽婷</v>
      </c>
      <c r="AD7" s="36">
        <f t="shared" si="3"/>
        <v>16</v>
      </c>
      <c r="AE7" s="35" t="str">
        <f t="shared" si="4"/>
        <v>张轩赫</v>
      </c>
      <c r="AF7" s="24"/>
      <c r="AG7" s="40">
        <f t="shared" si="5"/>
        <v>0</v>
      </c>
      <c r="AH7" s="36">
        <f t="shared" si="6"/>
        <v>0</v>
      </c>
      <c r="AI7" s="36">
        <f t="shared" si="7"/>
        <v>1880</v>
      </c>
      <c r="AJ7" s="35" t="str">
        <f t="shared" si="8"/>
        <v>新生连报小学1期国际学员</v>
      </c>
      <c r="AK7" s="35" t="str">
        <f t="shared" si="9"/>
        <v>新生</v>
      </c>
      <c r="AL7" s="35" t="str">
        <f t="shared" si="10"/>
        <v>连报</v>
      </c>
      <c r="AM7" s="35" t="str">
        <f t="shared" si="11"/>
        <v>小学</v>
      </c>
      <c r="AN7" s="35" t="str">
        <f t="shared" si="12"/>
        <v>1期</v>
      </c>
      <c r="AO7" s="35" t="str">
        <f t="shared" si="13"/>
        <v>国际学员</v>
      </c>
      <c r="AP7" s="35" t="str">
        <f>IF(AJ7="","",VLOOKUP(AN7,[1]Sheet11!E:F,2,0))</f>
        <v>1年</v>
      </c>
      <c r="AQ7" s="35" t="str">
        <f>IF(AO7="拼单会员","5年",IF(AJ7="","",VLOOKUP(AM7&amp;AP7,[1]Sheet11!$J$3:$K$17,2)))</f>
        <v>1年</v>
      </c>
      <c r="AR7" s="35" t="str">
        <f t="shared" si="14"/>
        <v>国际班</v>
      </c>
      <c r="AS7" s="35" t="str">
        <f t="shared" si="15"/>
        <v>2017-07-09</v>
      </c>
      <c r="AT7" s="35" t="str">
        <f t="shared" si="16"/>
        <v>新生</v>
      </c>
      <c r="AU7" s="35" t="str">
        <f t="shared" si="17"/>
        <v>新生</v>
      </c>
      <c r="AV7" s="35" t="str">
        <f t="shared" si="18"/>
        <v>1期秒杀</v>
      </c>
      <c r="AW7" s="35" t="str">
        <f t="shared" si="19"/>
        <v>国际班</v>
      </c>
      <c r="AX7" s="35" t="str">
        <f t="shared" si="20"/>
        <v>新生国际班</v>
      </c>
      <c r="AY7" s="35" t="str">
        <f>IF(SUMIF('7-市场业绩'!F:F,AC7,'7-市场业绩'!I:I)&gt;0,"学习卡","老结算")</f>
        <v>学习卡</v>
      </c>
      <c r="AZ7" s="35" t="str">
        <f t="shared" si="21"/>
        <v>1期秒杀</v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>1期秒杀</v>
      </c>
      <c r="BH7" s="27">
        <v>42552</v>
      </c>
      <c r="BP7" t="s">
        <v>891</v>
      </c>
      <c r="BQ7" t="s">
        <v>883</v>
      </c>
      <c r="BR7" t="s">
        <v>892</v>
      </c>
      <c r="BS7" t="s">
        <v>483</v>
      </c>
    </row>
    <row r="8" spans="1:71" ht="15" customHeight="1">
      <c r="A8" s="218">
        <v>42924</v>
      </c>
      <c r="B8" s="212" t="s">
        <v>5375</v>
      </c>
      <c r="C8" s="212" t="s">
        <v>11</v>
      </c>
      <c r="D8" s="212" t="s">
        <v>5133</v>
      </c>
      <c r="E8" s="212" t="s">
        <v>5134</v>
      </c>
      <c r="F8" s="212" t="s">
        <v>1803</v>
      </c>
      <c r="G8" s="212" t="s">
        <v>15</v>
      </c>
      <c r="H8" s="212" t="s">
        <v>1713</v>
      </c>
      <c r="I8" s="212" t="s">
        <v>11</v>
      </c>
      <c r="J8" s="212">
        <v>5560</v>
      </c>
      <c r="K8" s="212">
        <v>6632</v>
      </c>
      <c r="L8" s="219">
        <v>9948</v>
      </c>
      <c r="M8" s="219">
        <v>9948</v>
      </c>
      <c r="N8" s="212">
        <v>0</v>
      </c>
      <c r="O8" s="212">
        <v>0</v>
      </c>
      <c r="P8" s="212">
        <v>0</v>
      </c>
      <c r="Q8" s="212">
        <v>0</v>
      </c>
      <c r="R8" s="212">
        <v>0</v>
      </c>
      <c r="S8" s="212">
        <v>9948</v>
      </c>
      <c r="T8" s="212" t="s">
        <v>1721</v>
      </c>
      <c r="U8" s="212" t="s">
        <v>4071</v>
      </c>
      <c r="V8" s="212" t="s">
        <v>1711</v>
      </c>
      <c r="W8" s="212" t="s">
        <v>5379</v>
      </c>
      <c r="X8" s="212" t="s">
        <v>5394</v>
      </c>
      <c r="Y8" s="212" t="s">
        <v>1712</v>
      </c>
      <c r="Z8" s="212" t="s">
        <v>455</v>
      </c>
      <c r="AA8" s="212" t="s">
        <v>4621</v>
      </c>
      <c r="AB8" s="212" t="s">
        <v>5570</v>
      </c>
      <c r="AC8" s="35" t="str">
        <f t="shared" si="2"/>
        <v>田林</v>
      </c>
      <c r="AD8" s="36">
        <f t="shared" si="3"/>
        <v>48</v>
      </c>
      <c r="AE8" s="35" t="str">
        <f t="shared" si="4"/>
        <v>无</v>
      </c>
      <c r="AF8" s="24">
        <v>1</v>
      </c>
      <c r="AG8" s="40">
        <f t="shared" si="5"/>
        <v>0.6</v>
      </c>
      <c r="AH8" s="36">
        <f t="shared" si="6"/>
        <v>0</v>
      </c>
      <c r="AI8" s="36">
        <f t="shared" si="7"/>
        <v>9948</v>
      </c>
      <c r="AJ8" s="35" t="str">
        <f t="shared" si="8"/>
        <v>新生连报小学1年国际学员</v>
      </c>
      <c r="AK8" s="35" t="str">
        <f t="shared" si="9"/>
        <v>新生</v>
      </c>
      <c r="AL8" s="35" t="str">
        <f t="shared" si="10"/>
        <v>连报</v>
      </c>
      <c r="AM8" s="35" t="str">
        <f t="shared" si="11"/>
        <v>小学</v>
      </c>
      <c r="AN8" s="35" t="str">
        <f t="shared" si="12"/>
        <v>1年</v>
      </c>
      <c r="AO8" s="35" t="str">
        <f t="shared" si="13"/>
        <v>国际学员</v>
      </c>
      <c r="AP8" s="35" t="str">
        <f>IF(AJ8="","",VLOOKUP(AN8,[1]Sheet11!E:F,2,0))</f>
        <v>1年</v>
      </c>
      <c r="AQ8" s="35" t="str">
        <f>IF(AO8="拼单会员","5年",IF(AJ8="","",VLOOKUP(AM8&amp;AP8,[1]Sheet11!$J$3:$K$17,2)))</f>
        <v>1年</v>
      </c>
      <c r="AR8" s="35" t="str">
        <f t="shared" si="14"/>
        <v>国际班</v>
      </c>
      <c r="AS8" s="35" t="str">
        <f t="shared" si="15"/>
        <v>2017-07-08</v>
      </c>
      <c r="AT8" s="35" t="str">
        <f t="shared" si="16"/>
        <v>新生</v>
      </c>
      <c r="AU8" s="35" t="str">
        <f t="shared" si="17"/>
        <v>新生</v>
      </c>
      <c r="AV8" s="35" t="str">
        <f t="shared" si="18"/>
        <v>新生小学国际班1年</v>
      </c>
      <c r="AW8" s="35" t="str">
        <f t="shared" si="19"/>
        <v>国际班</v>
      </c>
      <c r="AX8" s="35" t="str">
        <f t="shared" si="20"/>
        <v>新生国际班</v>
      </c>
      <c r="AY8" s="35" t="str">
        <f>IF(SUMIF('7-市场业绩'!F:F,AC8,'7-市场业绩'!I:I)&gt;0,"学习卡","老结算")</f>
        <v>学习卡</v>
      </c>
      <c r="AZ8" s="35" t="str">
        <f t="shared" si="21"/>
        <v>新生小学国际班1年</v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893</v>
      </c>
      <c r="BQ8" t="s">
        <v>893</v>
      </c>
      <c r="BR8" t="s">
        <v>883</v>
      </c>
      <c r="BS8" t="s">
        <v>484</v>
      </c>
    </row>
    <row r="9" spans="1:71" ht="15" customHeight="1">
      <c r="A9" s="218">
        <v>42924</v>
      </c>
      <c r="B9" s="212" t="s">
        <v>5374</v>
      </c>
      <c r="C9" s="212" t="s">
        <v>11</v>
      </c>
      <c r="D9" s="212" t="s">
        <v>5188</v>
      </c>
      <c r="E9" s="212" t="s">
        <v>5189</v>
      </c>
      <c r="F9" s="212" t="s">
        <v>1803</v>
      </c>
      <c r="G9" s="212" t="s">
        <v>15</v>
      </c>
      <c r="H9" s="212" t="s">
        <v>1713</v>
      </c>
      <c r="I9" s="212" t="s">
        <v>11</v>
      </c>
      <c r="J9" s="212">
        <v>22140</v>
      </c>
      <c r="K9" s="212">
        <v>0</v>
      </c>
      <c r="L9" s="219">
        <v>0</v>
      </c>
      <c r="M9" s="219">
        <v>0</v>
      </c>
      <c r="N9" s="212">
        <v>0</v>
      </c>
      <c r="O9" s="212">
        <v>0</v>
      </c>
      <c r="P9" s="212">
        <v>0</v>
      </c>
      <c r="Q9" s="212">
        <v>0</v>
      </c>
      <c r="R9" s="212">
        <v>0</v>
      </c>
      <c r="S9" s="212">
        <v>0</v>
      </c>
      <c r="T9" s="212" t="s">
        <v>1721</v>
      </c>
      <c r="U9" s="212" t="s">
        <v>4071</v>
      </c>
      <c r="V9" s="212" t="s">
        <v>1711</v>
      </c>
      <c r="W9" s="212" t="s">
        <v>11</v>
      </c>
      <c r="X9" s="212" t="s">
        <v>11</v>
      </c>
      <c r="Y9" s="212" t="s">
        <v>1712</v>
      </c>
      <c r="Z9" s="212" t="s">
        <v>455</v>
      </c>
      <c r="AA9" s="212" t="s">
        <v>4621</v>
      </c>
      <c r="AB9" s="212" t="s">
        <v>5546</v>
      </c>
      <c r="AC9" s="35" t="str">
        <f t="shared" si="2"/>
        <v>田林</v>
      </c>
      <c r="AD9" s="36">
        <f t="shared" si="3"/>
        <v>48</v>
      </c>
      <c r="AE9" s="35" t="str">
        <f t="shared" si="4"/>
        <v/>
      </c>
      <c r="AF9" s="24">
        <v>1</v>
      </c>
      <c r="AG9" s="40">
        <f t="shared" si="5"/>
        <v>0</v>
      </c>
      <c r="AH9" s="36">
        <f t="shared" si="6"/>
        <v>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894</v>
      </c>
      <c r="BQ9" t="s">
        <v>894</v>
      </c>
      <c r="BR9" t="s">
        <v>883</v>
      </c>
      <c r="BS9" t="s">
        <v>485</v>
      </c>
    </row>
    <row r="10" spans="1:71" ht="15" customHeight="1">
      <c r="A10" s="218">
        <v>42924</v>
      </c>
      <c r="B10" s="212" t="s">
        <v>5373</v>
      </c>
      <c r="C10" s="212" t="s">
        <v>11</v>
      </c>
      <c r="D10" s="212" t="s">
        <v>5165</v>
      </c>
      <c r="E10" s="212" t="s">
        <v>5166</v>
      </c>
      <c r="F10" s="212" t="s">
        <v>1803</v>
      </c>
      <c r="G10" s="212" t="s">
        <v>15</v>
      </c>
      <c r="H10" s="212" t="s">
        <v>1713</v>
      </c>
      <c r="I10" s="212" t="s">
        <v>11</v>
      </c>
      <c r="J10" s="212">
        <v>5560</v>
      </c>
      <c r="K10" s="212">
        <v>6632</v>
      </c>
      <c r="L10" s="219">
        <v>9948</v>
      </c>
      <c r="M10" s="219">
        <v>9948</v>
      </c>
      <c r="N10" s="212">
        <v>0</v>
      </c>
      <c r="O10" s="212">
        <v>0</v>
      </c>
      <c r="P10" s="212">
        <v>0</v>
      </c>
      <c r="Q10" s="212">
        <v>0</v>
      </c>
      <c r="R10" s="212">
        <v>0</v>
      </c>
      <c r="S10" s="212">
        <v>9948</v>
      </c>
      <c r="T10" s="212" t="s">
        <v>1721</v>
      </c>
      <c r="U10" s="212" t="s">
        <v>4071</v>
      </c>
      <c r="V10" s="212" t="s">
        <v>1711</v>
      </c>
      <c r="W10" s="212" t="s">
        <v>5379</v>
      </c>
      <c r="X10" s="212" t="s">
        <v>5395</v>
      </c>
      <c r="Y10" s="212" t="s">
        <v>1712</v>
      </c>
      <c r="Z10" s="212" t="s">
        <v>455</v>
      </c>
      <c r="AA10" s="212" t="s">
        <v>4621</v>
      </c>
      <c r="AB10" s="216" t="s">
        <v>5571</v>
      </c>
      <c r="AC10" s="35" t="str">
        <f t="shared" si="2"/>
        <v>田林</v>
      </c>
      <c r="AD10" s="36">
        <f t="shared" si="3"/>
        <v>48</v>
      </c>
      <c r="AE10" s="35" t="str">
        <f t="shared" si="4"/>
        <v>无</v>
      </c>
      <c r="AF10" s="24">
        <v>1</v>
      </c>
      <c r="AG10" s="40">
        <f t="shared" si="5"/>
        <v>0.6</v>
      </c>
      <c r="AH10" s="36">
        <f t="shared" si="6"/>
        <v>0</v>
      </c>
      <c r="AI10" s="36">
        <f t="shared" si="7"/>
        <v>9948</v>
      </c>
      <c r="AJ10" s="35" t="str">
        <f t="shared" si="8"/>
        <v>新生连报小学1年国际学员</v>
      </c>
      <c r="AK10" s="35" t="str">
        <f t="shared" si="9"/>
        <v>新生</v>
      </c>
      <c r="AL10" s="35" t="str">
        <f t="shared" si="10"/>
        <v>连报</v>
      </c>
      <c r="AM10" s="35" t="str">
        <f t="shared" si="11"/>
        <v>小学</v>
      </c>
      <c r="AN10" s="35" t="str">
        <f t="shared" si="12"/>
        <v>1年</v>
      </c>
      <c r="AO10" s="35" t="str">
        <f t="shared" si="13"/>
        <v>国际学员</v>
      </c>
      <c r="AP10" s="35" t="str">
        <f>IF(AJ10="","",VLOOKUP(AN10,[1]Sheet11!E:F,2,0))</f>
        <v>1年</v>
      </c>
      <c r="AQ10" s="35" t="str">
        <f>IF(AO10="拼单会员","5年",IF(AJ10="","",VLOOKUP(AM10&amp;AP10,[1]Sheet11!$J$3:$K$17,2)))</f>
        <v>1年</v>
      </c>
      <c r="AR10" s="35" t="str">
        <f t="shared" si="14"/>
        <v>国际班</v>
      </c>
      <c r="AS10" s="35" t="str">
        <f t="shared" si="15"/>
        <v>2017-07-08</v>
      </c>
      <c r="AT10" s="35" t="str">
        <f t="shared" si="16"/>
        <v>新生</v>
      </c>
      <c r="AU10" s="35" t="str">
        <f t="shared" si="17"/>
        <v>新生</v>
      </c>
      <c r="AV10" s="35" t="str">
        <f t="shared" si="18"/>
        <v>新生小学国际班1年</v>
      </c>
      <c r="AW10" s="35" t="str">
        <f t="shared" si="19"/>
        <v>国际班</v>
      </c>
      <c r="AX10" s="35" t="str">
        <f t="shared" si="20"/>
        <v>新生国际班</v>
      </c>
      <c r="AY10" s="35" t="str">
        <f>IF(SUMIF('7-市场业绩'!F:F,AC10,'7-市场业绩'!I:I)&gt;0,"学习卡","老结算")</f>
        <v>学习卡</v>
      </c>
      <c r="AZ10" s="35" t="str">
        <f t="shared" si="21"/>
        <v>新生小学国际班1年</v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895</v>
      </c>
      <c r="BQ10" t="s">
        <v>883</v>
      </c>
      <c r="BR10" t="s">
        <v>892</v>
      </c>
      <c r="BS10" t="s">
        <v>486</v>
      </c>
    </row>
    <row r="11" spans="1:71" ht="15" customHeight="1">
      <c r="A11" s="218">
        <v>42922</v>
      </c>
      <c r="B11" s="212" t="s">
        <v>5396</v>
      </c>
      <c r="C11" s="212" t="s">
        <v>11</v>
      </c>
      <c r="D11" s="212" t="s">
        <v>5282</v>
      </c>
      <c r="E11" s="212" t="s">
        <v>5283</v>
      </c>
      <c r="F11" s="212" t="s">
        <v>1667</v>
      </c>
      <c r="G11" s="212" t="s">
        <v>14</v>
      </c>
      <c r="H11" s="212" t="s">
        <v>1714</v>
      </c>
      <c r="I11" s="212" t="s">
        <v>11</v>
      </c>
      <c r="J11" s="212">
        <v>5500</v>
      </c>
      <c r="K11" s="212">
        <v>0</v>
      </c>
      <c r="L11" s="219">
        <v>1880</v>
      </c>
      <c r="M11" s="219">
        <v>1880</v>
      </c>
      <c r="N11" s="212">
        <v>0</v>
      </c>
      <c r="O11" s="212">
        <v>0</v>
      </c>
      <c r="P11" s="212">
        <v>0</v>
      </c>
      <c r="Q11" s="212">
        <v>0</v>
      </c>
      <c r="R11" s="212">
        <v>0</v>
      </c>
      <c r="S11" s="212">
        <v>1880</v>
      </c>
      <c r="T11" s="212" t="s">
        <v>1721</v>
      </c>
      <c r="U11" s="212" t="s">
        <v>4071</v>
      </c>
      <c r="V11" s="212" t="s">
        <v>1711</v>
      </c>
      <c r="W11" s="212" t="s">
        <v>5379</v>
      </c>
      <c r="X11" s="212" t="s">
        <v>5397</v>
      </c>
      <c r="Y11" s="212" t="s">
        <v>1712</v>
      </c>
      <c r="Z11" s="212" t="s">
        <v>455</v>
      </c>
      <c r="AA11" s="212" t="s">
        <v>4618</v>
      </c>
      <c r="AB11" s="212" t="s">
        <v>5398</v>
      </c>
      <c r="AC11" s="35" t="str">
        <f t="shared" si="2"/>
        <v>梁艳娇</v>
      </c>
      <c r="AD11" s="36">
        <f t="shared" si="3"/>
        <v>16</v>
      </c>
      <c r="AE11" s="35" t="str">
        <f t="shared" si="4"/>
        <v>无</v>
      </c>
      <c r="AF11" s="24">
        <v>1</v>
      </c>
      <c r="AG11" s="40">
        <f t="shared" si="5"/>
        <v>0.1</v>
      </c>
      <c r="AH11" s="36">
        <f t="shared" si="6"/>
        <v>0</v>
      </c>
      <c r="AI11" s="36">
        <f t="shared" si="7"/>
        <v>1880</v>
      </c>
      <c r="AJ11" s="35" t="str">
        <f t="shared" si="8"/>
        <v>新生连报小学1期国际学员</v>
      </c>
      <c r="AK11" s="35" t="str">
        <f t="shared" si="9"/>
        <v>新生</v>
      </c>
      <c r="AL11" s="35" t="str">
        <f t="shared" si="10"/>
        <v>连报</v>
      </c>
      <c r="AM11" s="35" t="str">
        <f t="shared" si="11"/>
        <v>小学</v>
      </c>
      <c r="AN11" s="35" t="str">
        <f t="shared" si="12"/>
        <v>1期</v>
      </c>
      <c r="AO11" s="35" t="str">
        <f t="shared" si="13"/>
        <v>国际学员</v>
      </c>
      <c r="AP11" s="35" t="str">
        <f>IF(AJ11="","",VLOOKUP(AN11,[1]Sheet11!E:F,2,0))</f>
        <v>1年</v>
      </c>
      <c r="AQ11" s="35" t="str">
        <f>IF(AO11="拼单会员","5年",IF(AJ11="","",VLOOKUP(AM11&amp;AP11,[1]Sheet11!$J$3:$K$17,2)))</f>
        <v>1年</v>
      </c>
      <c r="AR11" s="35" t="str">
        <f t="shared" si="14"/>
        <v>国际班</v>
      </c>
      <c r="AS11" s="35" t="str">
        <f t="shared" si="15"/>
        <v>2017-07-06</v>
      </c>
      <c r="AT11" s="35" t="str">
        <f t="shared" si="16"/>
        <v>新生</v>
      </c>
      <c r="AU11" s="35" t="str">
        <f t="shared" si="17"/>
        <v>新生</v>
      </c>
      <c r="AV11" s="35" t="str">
        <f t="shared" si="18"/>
        <v>1期秒杀</v>
      </c>
      <c r="AW11" s="35" t="str">
        <f t="shared" si="19"/>
        <v>国际班</v>
      </c>
      <c r="AX11" s="35" t="str">
        <f t="shared" si="20"/>
        <v>新生国际班</v>
      </c>
      <c r="AY11" s="35" t="str">
        <f>IF(SUMIF('7-市场业绩'!F:F,AC11,'7-市场业绩'!I:I)&gt;0,"学习卡","老结算")</f>
        <v>学习卡</v>
      </c>
      <c r="AZ11" s="35" t="str">
        <f t="shared" si="21"/>
        <v>1期秒杀</v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>1期秒杀</v>
      </c>
      <c r="BH11" s="27">
        <v>42552</v>
      </c>
      <c r="BP11" t="s">
        <v>896</v>
      </c>
      <c r="BQ11" t="s">
        <v>897</v>
      </c>
      <c r="BR11" t="s">
        <v>892</v>
      </c>
      <c r="BS11" t="s">
        <v>487</v>
      </c>
    </row>
    <row r="12" spans="1:71" ht="15" customHeight="1">
      <c r="A12" s="218">
        <v>42917</v>
      </c>
      <c r="B12" s="212" t="s">
        <v>5399</v>
      </c>
      <c r="C12" s="212" t="s">
        <v>11</v>
      </c>
      <c r="D12" s="212" t="s">
        <v>3933</v>
      </c>
      <c r="E12" s="212" t="s">
        <v>3934</v>
      </c>
      <c r="F12" s="212" t="s">
        <v>11</v>
      </c>
      <c r="G12" s="212" t="s">
        <v>15</v>
      </c>
      <c r="H12" s="212" t="s">
        <v>1713</v>
      </c>
      <c r="I12" s="212" t="s">
        <v>11</v>
      </c>
      <c r="J12" s="212">
        <v>5560</v>
      </c>
      <c r="K12" s="212">
        <v>0</v>
      </c>
      <c r="L12" s="219">
        <v>16580</v>
      </c>
      <c r="M12" s="219">
        <v>16580</v>
      </c>
      <c r="N12" s="212">
        <v>0</v>
      </c>
      <c r="O12" s="212">
        <v>0</v>
      </c>
      <c r="P12" s="212">
        <v>0</v>
      </c>
      <c r="Q12" s="212">
        <v>0</v>
      </c>
      <c r="R12" s="212">
        <v>0</v>
      </c>
      <c r="S12" s="212">
        <v>16580</v>
      </c>
      <c r="T12" s="212" t="s">
        <v>1721</v>
      </c>
      <c r="U12" s="212" t="s">
        <v>4071</v>
      </c>
      <c r="V12" s="212" t="s">
        <v>1711</v>
      </c>
      <c r="W12" s="212" t="s">
        <v>5379</v>
      </c>
      <c r="X12" s="212" t="s">
        <v>5400</v>
      </c>
      <c r="Y12" s="212" t="s">
        <v>11</v>
      </c>
      <c r="Z12" s="212" t="s">
        <v>457</v>
      </c>
      <c r="AA12" s="212" t="s">
        <v>4623</v>
      </c>
      <c r="AB12" s="212" t="s">
        <v>5569</v>
      </c>
      <c r="AC12" s="35" t="str">
        <f t="shared" si="2"/>
        <v>梁丽婷</v>
      </c>
      <c r="AD12" s="36">
        <f t="shared" si="3"/>
        <v>48</v>
      </c>
      <c r="AE12" s="35" t="str">
        <f t="shared" si="4"/>
        <v>无</v>
      </c>
      <c r="AF12" s="24"/>
      <c r="AG12" s="40">
        <f t="shared" si="5"/>
        <v>0</v>
      </c>
      <c r="AH12" s="36">
        <f t="shared" si="6"/>
        <v>0</v>
      </c>
      <c r="AI12" s="36">
        <f t="shared" si="7"/>
        <v>16580</v>
      </c>
      <c r="AJ12" s="35" t="str">
        <f t="shared" si="8"/>
        <v>老生连报小学1年国际学员</v>
      </c>
      <c r="AK12" s="35" t="str">
        <f t="shared" si="9"/>
        <v>老生</v>
      </c>
      <c r="AL12" s="35" t="str">
        <f t="shared" si="10"/>
        <v>连报</v>
      </c>
      <c r="AM12" s="35" t="str">
        <f t="shared" si="11"/>
        <v>小学</v>
      </c>
      <c r="AN12" s="35" t="str">
        <f t="shared" si="12"/>
        <v>1年</v>
      </c>
      <c r="AO12" s="35" t="str">
        <f t="shared" si="13"/>
        <v>国际学员</v>
      </c>
      <c r="AP12" s="35" t="str">
        <f>IF(AJ12="","",VLOOKUP(AN12,[1]Sheet11!E:F,2,0))</f>
        <v>1年</v>
      </c>
      <c r="AQ12" s="35" t="str">
        <f>IF(AO12="拼单会员","5年",IF(AJ12="","",VLOOKUP(AM12&amp;AP12,[1]Sheet11!$J$3:$K$17,2)))</f>
        <v>1年</v>
      </c>
      <c r="AR12" s="35" t="str">
        <f t="shared" si="14"/>
        <v>国际班</v>
      </c>
      <c r="AS12" s="35" t="str">
        <f t="shared" si="15"/>
        <v>2016-07-01</v>
      </c>
      <c r="AT12" s="35" t="str">
        <f t="shared" si="16"/>
        <v>老生</v>
      </c>
      <c r="AU12" s="35" t="str">
        <f t="shared" si="17"/>
        <v>老生</v>
      </c>
      <c r="AV12" s="35" t="str">
        <f t="shared" si="18"/>
        <v>老生国际班</v>
      </c>
      <c r="AW12" s="35" t="str">
        <f t="shared" si="19"/>
        <v>国际班</v>
      </c>
      <c r="AX12" s="35" t="str">
        <f t="shared" si="20"/>
        <v>老生国际班</v>
      </c>
      <c r="AY12" s="35" t="str">
        <f>IF(SUMIF('7-市场业绩'!F:F,AC12,'7-市场业绩'!I:I)&gt;0,"学习卡","老结算")</f>
        <v>学习卡</v>
      </c>
      <c r="AZ12" s="35" t="str">
        <f t="shared" si="21"/>
        <v>老生国际班</v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>买三送二</v>
      </c>
      <c r="BH12" s="27">
        <v>42552</v>
      </c>
      <c r="BP12" t="s">
        <v>898</v>
      </c>
      <c r="BQ12" t="s">
        <v>897</v>
      </c>
      <c r="BR12" t="s">
        <v>892</v>
      </c>
      <c r="BS12" t="s">
        <v>488</v>
      </c>
    </row>
    <row r="13" spans="1:71" ht="15" customHeight="1">
      <c r="A13" s="218">
        <v>42917</v>
      </c>
      <c r="B13" s="212" t="s">
        <v>5401</v>
      </c>
      <c r="C13" s="212" t="s">
        <v>11</v>
      </c>
      <c r="D13" s="212" t="s">
        <v>3447</v>
      </c>
      <c r="E13" s="216" t="s">
        <v>3448</v>
      </c>
      <c r="F13" s="212" t="s">
        <v>1672</v>
      </c>
      <c r="G13" s="212" t="s">
        <v>16</v>
      </c>
      <c r="H13" s="212" t="s">
        <v>4617</v>
      </c>
      <c r="I13" s="212" t="s">
        <v>11</v>
      </c>
      <c r="J13" s="212">
        <v>646</v>
      </c>
      <c r="K13" s="212">
        <v>0</v>
      </c>
      <c r="L13" s="219">
        <v>16580</v>
      </c>
      <c r="M13" s="219">
        <v>16580</v>
      </c>
      <c r="N13" s="212">
        <v>0</v>
      </c>
      <c r="O13" s="212">
        <v>0</v>
      </c>
      <c r="P13" s="212">
        <v>0</v>
      </c>
      <c r="Q13" s="212">
        <v>0</v>
      </c>
      <c r="R13" s="212">
        <v>0</v>
      </c>
      <c r="S13" s="212">
        <v>16580</v>
      </c>
      <c r="T13" s="212" t="s">
        <v>1721</v>
      </c>
      <c r="U13" s="212" t="s">
        <v>4071</v>
      </c>
      <c r="V13" s="212" t="s">
        <v>1711</v>
      </c>
      <c r="W13" s="212" t="s">
        <v>5379</v>
      </c>
      <c r="X13" s="212" t="s">
        <v>5402</v>
      </c>
      <c r="Y13" s="212" t="s">
        <v>1712</v>
      </c>
      <c r="Z13" s="212" t="s">
        <v>455</v>
      </c>
      <c r="AA13" s="212" t="s">
        <v>4618</v>
      </c>
      <c r="AB13" s="212" t="s">
        <v>5568</v>
      </c>
      <c r="AC13" s="35" t="str">
        <f t="shared" si="2"/>
        <v>梁艳娇</v>
      </c>
      <c r="AD13" s="36">
        <f t="shared" si="3"/>
        <v>48</v>
      </c>
      <c r="AE13" s="35" t="str">
        <f t="shared" si="4"/>
        <v>黄梓成</v>
      </c>
      <c r="AF13" s="24">
        <v>1</v>
      </c>
      <c r="AG13" s="40">
        <f t="shared" si="5"/>
        <v>1.2</v>
      </c>
      <c r="AH13" s="36">
        <f t="shared" si="6"/>
        <v>0</v>
      </c>
      <c r="AI13" s="36">
        <f t="shared" si="7"/>
        <v>16580</v>
      </c>
      <c r="AJ13" s="35" t="str">
        <f t="shared" si="8"/>
        <v>新生连报小学1年国际学员</v>
      </c>
      <c r="AK13" s="35" t="str">
        <f t="shared" si="9"/>
        <v>新生</v>
      </c>
      <c r="AL13" s="35" t="str">
        <f t="shared" si="10"/>
        <v>连报</v>
      </c>
      <c r="AM13" s="35" t="str">
        <f t="shared" si="11"/>
        <v>小学</v>
      </c>
      <c r="AN13" s="35" t="str">
        <f t="shared" si="12"/>
        <v>1年</v>
      </c>
      <c r="AO13" s="35" t="str">
        <f t="shared" si="13"/>
        <v>国际学员</v>
      </c>
      <c r="AP13" s="35" t="str">
        <f>IF(AJ13="","",VLOOKUP(AN13,[1]Sheet11!E:F,2,0))</f>
        <v>1年</v>
      </c>
      <c r="AQ13" s="35" t="str">
        <f>IF(AO13="拼单会员","5年",IF(AJ13="","",VLOOKUP(AM13&amp;AP13,[1]Sheet11!$J$3:$K$17,2)))</f>
        <v>1年</v>
      </c>
      <c r="AR13" s="35" t="str">
        <f t="shared" si="14"/>
        <v>国际班</v>
      </c>
      <c r="AS13" s="35" t="str">
        <f t="shared" si="15"/>
        <v>2017-07-01</v>
      </c>
      <c r="AT13" s="35" t="str">
        <f t="shared" si="16"/>
        <v>新生</v>
      </c>
      <c r="AU13" s="35" t="str">
        <f t="shared" si="17"/>
        <v>新生</v>
      </c>
      <c r="AV13" s="35" t="str">
        <f t="shared" si="18"/>
        <v>买三送二</v>
      </c>
      <c r="AW13" s="35" t="str">
        <f t="shared" si="19"/>
        <v>国际班</v>
      </c>
      <c r="AX13" s="35" t="str">
        <f t="shared" si="20"/>
        <v>新生国际班</v>
      </c>
      <c r="AY13" s="35" t="str">
        <f>IF(SUMIF('7-市场业绩'!F:F,AC13,'7-市场业绩'!I:I)&gt;0,"学习卡","老结算")</f>
        <v>学习卡</v>
      </c>
      <c r="AZ13" s="35" t="str">
        <f t="shared" si="21"/>
        <v>买三送二</v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>买三送二</v>
      </c>
      <c r="BH13" s="27">
        <v>42552</v>
      </c>
      <c r="BS13" t="s">
        <v>489</v>
      </c>
    </row>
    <row r="14" spans="1:71" ht="15" customHeight="1">
      <c r="A14" s="218">
        <v>42917</v>
      </c>
      <c r="B14" s="212" t="s">
        <v>5403</v>
      </c>
      <c r="C14" s="212" t="s">
        <v>11</v>
      </c>
      <c r="D14" s="212" t="s">
        <v>3447</v>
      </c>
      <c r="E14" s="216" t="s">
        <v>3448</v>
      </c>
      <c r="F14" s="212" t="s">
        <v>1672</v>
      </c>
      <c r="G14" s="212" t="s">
        <v>16</v>
      </c>
      <c r="H14" s="212" t="s">
        <v>4622</v>
      </c>
      <c r="I14" s="212" t="s">
        <v>11</v>
      </c>
      <c r="J14" s="212">
        <v>3862</v>
      </c>
      <c r="K14" s="212">
        <v>0</v>
      </c>
      <c r="L14" s="219">
        <v>1880</v>
      </c>
      <c r="M14" s="219">
        <v>1880</v>
      </c>
      <c r="N14" s="212">
        <v>0</v>
      </c>
      <c r="O14" s="212">
        <v>0</v>
      </c>
      <c r="P14" s="212">
        <v>0</v>
      </c>
      <c r="Q14" s="212">
        <v>0</v>
      </c>
      <c r="R14" s="212">
        <v>0</v>
      </c>
      <c r="S14" s="212">
        <v>1880</v>
      </c>
      <c r="T14" s="212" t="s">
        <v>1721</v>
      </c>
      <c r="U14" s="212" t="s">
        <v>4071</v>
      </c>
      <c r="V14" s="212" t="s">
        <v>1711</v>
      </c>
      <c r="W14" s="212" t="s">
        <v>5379</v>
      </c>
      <c r="X14" s="212" t="s">
        <v>5402</v>
      </c>
      <c r="Y14" s="212" t="s">
        <v>1712</v>
      </c>
      <c r="Z14" s="216" t="s">
        <v>455</v>
      </c>
      <c r="AA14" s="212" t="s">
        <v>4618</v>
      </c>
      <c r="AB14" s="212" t="s">
        <v>5548</v>
      </c>
      <c r="AC14" s="35" t="str">
        <f t="shared" si="2"/>
        <v>梁艳娇</v>
      </c>
      <c r="AD14" s="36">
        <f t="shared" si="3"/>
        <v>16</v>
      </c>
      <c r="AE14" s="35" t="str">
        <f t="shared" si="4"/>
        <v>黄梓成</v>
      </c>
      <c r="AF14" s="24"/>
      <c r="AG14" s="40">
        <f t="shared" si="5"/>
        <v>0</v>
      </c>
      <c r="AH14" s="36">
        <f t="shared" si="6"/>
        <v>0</v>
      </c>
      <c r="AI14" s="36">
        <f t="shared" si="7"/>
        <v>1880</v>
      </c>
      <c r="AJ14" s="35" t="str">
        <f t="shared" si="8"/>
        <v>新生连报小学1期国际学员</v>
      </c>
      <c r="AK14" s="35" t="str">
        <f t="shared" si="9"/>
        <v>新生</v>
      </c>
      <c r="AL14" s="35" t="str">
        <f t="shared" si="10"/>
        <v>连报</v>
      </c>
      <c r="AM14" s="35" t="str">
        <f t="shared" si="11"/>
        <v>小学</v>
      </c>
      <c r="AN14" s="35" t="str">
        <f t="shared" si="12"/>
        <v>1期</v>
      </c>
      <c r="AO14" s="35" t="str">
        <f t="shared" si="13"/>
        <v>国际学员</v>
      </c>
      <c r="AP14" s="35" t="str">
        <f>IF(AJ14="","",VLOOKUP(AN14,[1]Sheet11!E:F,2,0))</f>
        <v>1年</v>
      </c>
      <c r="AQ14" s="35" t="str">
        <f>IF(AO14="拼单会员","5年",IF(AJ14="","",VLOOKUP(AM14&amp;AP14,[1]Sheet11!$J$3:$K$17,2)))</f>
        <v>1年</v>
      </c>
      <c r="AR14" s="35" t="str">
        <f t="shared" si="14"/>
        <v>国际班</v>
      </c>
      <c r="AS14" s="35" t="str">
        <f t="shared" si="15"/>
        <v>2017-07-01</v>
      </c>
      <c r="AT14" s="35" t="str">
        <f t="shared" si="16"/>
        <v>新生</v>
      </c>
      <c r="AU14" s="35" t="str">
        <f t="shared" si="17"/>
        <v>新生</v>
      </c>
      <c r="AV14" s="35" t="str">
        <f t="shared" si="18"/>
        <v>1期秒杀</v>
      </c>
      <c r="AW14" s="35" t="str">
        <f t="shared" si="19"/>
        <v>国际班</v>
      </c>
      <c r="AX14" s="35" t="str">
        <f t="shared" si="20"/>
        <v>新生国际班</v>
      </c>
      <c r="AY14" s="35" t="str">
        <f>IF(SUMIF('7-市场业绩'!F:F,AC14,'7-市场业绩'!I:I)&gt;0,"学习卡","老结算")</f>
        <v>学习卡</v>
      </c>
      <c r="AZ14" s="35" t="str">
        <f t="shared" si="21"/>
        <v>1期秒杀</v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>1期秒杀</v>
      </c>
      <c r="BH14" s="27">
        <v>42552</v>
      </c>
      <c r="BS14" t="s">
        <v>490</v>
      </c>
    </row>
    <row r="15" spans="1:71" ht="15" customHeight="1">
      <c r="A15" s="31"/>
      <c r="B15" s="25"/>
      <c r="C15" s="25"/>
      <c r="D15" s="25" t="s">
        <v>5088</v>
      </c>
      <c r="E15" s="211" t="s">
        <v>5089</v>
      </c>
      <c r="F15" s="25"/>
      <c r="G15" s="25"/>
      <c r="H15" s="25"/>
      <c r="I15" s="25"/>
      <c r="J15" s="25"/>
      <c r="K15" s="25"/>
      <c r="L15" s="208"/>
      <c r="M15" s="208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11"/>
      <c r="AA15" s="25"/>
      <c r="AB15" s="25"/>
      <c r="AC15" s="35" t="str">
        <f t="shared" si="2"/>
        <v/>
      </c>
      <c r="AD15" s="36">
        <f t="shared" si="3"/>
        <v>0</v>
      </c>
      <c r="AE15" s="35" t="str">
        <f t="shared" si="4"/>
        <v/>
      </c>
      <c r="AF15" s="24">
        <v>1</v>
      </c>
      <c r="AG15" s="40">
        <f t="shared" si="5"/>
        <v>0</v>
      </c>
      <c r="AH15" s="36">
        <f t="shared" si="6"/>
        <v>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老结算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491</v>
      </c>
    </row>
    <row r="16" spans="1:71" ht="15" customHeight="1">
      <c r="A16" s="31"/>
      <c r="B16" s="25"/>
      <c r="C16" s="25"/>
      <c r="D16" s="25" t="s">
        <v>5244</v>
      </c>
      <c r="E16" s="25" t="s">
        <v>1236</v>
      </c>
      <c r="F16" s="25"/>
      <c r="G16" s="25"/>
      <c r="H16" s="25"/>
      <c r="I16" s="25"/>
      <c r="J16" s="25"/>
      <c r="K16" s="25"/>
      <c r="L16" s="208"/>
      <c r="M16" s="208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35" t="str">
        <f t="shared" si="2"/>
        <v/>
      </c>
      <c r="AD16" s="36">
        <f t="shared" si="3"/>
        <v>0</v>
      </c>
      <c r="AE16" s="35" t="str">
        <f t="shared" si="4"/>
        <v/>
      </c>
      <c r="AF16" s="24">
        <v>1</v>
      </c>
      <c r="AG16" s="40">
        <f t="shared" si="5"/>
        <v>0</v>
      </c>
      <c r="AH16" s="36">
        <f t="shared" si="6"/>
        <v>0</v>
      </c>
      <c r="AI16" s="36">
        <f t="shared" si="7"/>
        <v>0</v>
      </c>
      <c r="AJ16" s="35" t="str">
        <f t="shared" si="8"/>
        <v/>
      </c>
      <c r="AK16" s="35" t="str">
        <f t="shared" si="9"/>
        <v/>
      </c>
      <c r="AL16" s="35" t="str">
        <f t="shared" si="10"/>
        <v/>
      </c>
      <c r="AM16" s="35" t="str">
        <f t="shared" si="11"/>
        <v/>
      </c>
      <c r="AN16" s="35" t="str">
        <f t="shared" si="12"/>
        <v/>
      </c>
      <c r="AO16" s="35" t="str">
        <f t="shared" si="13"/>
        <v/>
      </c>
      <c r="AP16" s="35" t="str">
        <f>IF(AJ16="","",VLOOKUP(AN16,[1]Sheet11!E:F,2,0))</f>
        <v/>
      </c>
      <c r="AQ16" s="35" t="str">
        <f>IF(AO16="拼单会员","5年",IF(AJ16="","",VLOOKUP(AM16&amp;AP16,[1]Sheet11!$J$3:$K$17,2)))</f>
        <v/>
      </c>
      <c r="AR16" s="35" t="str">
        <f t="shared" si="14"/>
        <v/>
      </c>
      <c r="AS16" s="35" t="str">
        <f t="shared" si="15"/>
        <v/>
      </c>
      <c r="AT16" s="35" t="str">
        <f t="shared" si="16"/>
        <v/>
      </c>
      <c r="AU16" s="35" t="str">
        <f t="shared" si="17"/>
        <v/>
      </c>
      <c r="AV16" s="35" t="str">
        <f t="shared" si="18"/>
        <v/>
      </c>
      <c r="AW16" s="35" t="str">
        <f t="shared" si="19"/>
        <v/>
      </c>
      <c r="AX16" s="35" t="str">
        <f t="shared" si="20"/>
        <v/>
      </c>
      <c r="AY16" s="35" t="str">
        <f>IF(SUMIF('7-市场业绩'!F:F,AC16,'7-市场业绩'!I:I)&gt;0,"学习卡","老结算")</f>
        <v>老结算</v>
      </c>
      <c r="AZ16" s="35" t="str">
        <f t="shared" si="21"/>
        <v/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492</v>
      </c>
    </row>
    <row r="17" spans="1:71" ht="15" customHeight="1">
      <c r="A17" s="31"/>
      <c r="B17" s="25"/>
      <c r="C17" s="25"/>
      <c r="D17" s="25" t="s">
        <v>5194</v>
      </c>
      <c r="E17" s="25" t="s">
        <v>5195</v>
      </c>
      <c r="F17" s="25"/>
      <c r="G17" s="25"/>
      <c r="H17" s="25"/>
      <c r="I17" s="25"/>
      <c r="J17" s="25"/>
      <c r="K17" s="25"/>
      <c r="L17" s="208"/>
      <c r="M17" s="208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35" t="str">
        <f t="shared" si="2"/>
        <v/>
      </c>
      <c r="AD17" s="36">
        <f t="shared" si="3"/>
        <v>0</v>
      </c>
      <c r="AE17" s="35" t="str">
        <f t="shared" si="4"/>
        <v/>
      </c>
      <c r="AF17" s="24">
        <v>1</v>
      </c>
      <c r="AG17" s="40">
        <f t="shared" si="5"/>
        <v>0</v>
      </c>
      <c r="AH17" s="36">
        <f t="shared" si="6"/>
        <v>0</v>
      </c>
      <c r="AI17" s="36">
        <f t="shared" si="7"/>
        <v>0</v>
      </c>
      <c r="AJ17" s="35" t="str">
        <f t="shared" si="8"/>
        <v/>
      </c>
      <c r="AK17" s="35" t="str">
        <f t="shared" si="9"/>
        <v/>
      </c>
      <c r="AL17" s="35" t="str">
        <f t="shared" si="10"/>
        <v/>
      </c>
      <c r="AM17" s="35" t="str">
        <f t="shared" si="11"/>
        <v/>
      </c>
      <c r="AN17" s="35" t="str">
        <f t="shared" si="12"/>
        <v/>
      </c>
      <c r="AO17" s="35" t="str">
        <f t="shared" si="13"/>
        <v/>
      </c>
      <c r="AP17" s="35" t="str">
        <f>IF(AJ17="","",VLOOKUP(AN17,[1]Sheet11!E:F,2,0))</f>
        <v/>
      </c>
      <c r="AQ17" s="35" t="str">
        <f>IF(AO17="拼单会员","5年",IF(AJ17="","",VLOOKUP(AM17&amp;AP17,[1]Sheet11!$J$3:$K$17,2)))</f>
        <v/>
      </c>
      <c r="AR17" s="35" t="str">
        <f t="shared" si="14"/>
        <v/>
      </c>
      <c r="AS17" s="35" t="str">
        <f t="shared" si="15"/>
        <v/>
      </c>
      <c r="AT17" s="35" t="str">
        <f t="shared" si="16"/>
        <v/>
      </c>
      <c r="AU17" s="35" t="str">
        <f t="shared" si="17"/>
        <v/>
      </c>
      <c r="AV17" s="35" t="str">
        <f t="shared" si="18"/>
        <v/>
      </c>
      <c r="AW17" s="35" t="str">
        <f t="shared" si="19"/>
        <v/>
      </c>
      <c r="AX17" s="35" t="str">
        <f t="shared" si="20"/>
        <v/>
      </c>
      <c r="AY17" s="35" t="str">
        <f>IF(SUMIF('7-市场业绩'!F:F,AC17,'7-市场业绩'!I:I)&gt;0,"学习卡","老结算")</f>
        <v>老结算</v>
      </c>
      <c r="AZ17" s="35" t="str">
        <f t="shared" si="21"/>
        <v/>
      </c>
      <c r="BA17" s="35" t="str">
        <f t="shared" si="22"/>
        <v>无</v>
      </c>
      <c r="BB17" s="35" t="str">
        <f t="shared" si="23"/>
        <v/>
      </c>
      <c r="BC17" s="35" t="str">
        <f t="shared" si="24"/>
        <v/>
      </c>
      <c r="BD17" s="35" t="str">
        <f t="shared" si="25"/>
        <v>无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/>
      </c>
      <c r="BH17" s="27">
        <v>42552</v>
      </c>
      <c r="BS17" t="s">
        <v>11</v>
      </c>
    </row>
    <row r="18" spans="1:71" ht="15" customHeight="1">
      <c r="A18" s="31"/>
      <c r="B18" s="25"/>
      <c r="C18" s="25"/>
      <c r="D18" s="25" t="s">
        <v>5278</v>
      </c>
      <c r="E18" s="25" t="s">
        <v>5279</v>
      </c>
      <c r="F18" s="25"/>
      <c r="G18" s="25"/>
      <c r="H18" s="25"/>
      <c r="I18" s="25"/>
      <c r="J18" s="25"/>
      <c r="K18" s="25"/>
      <c r="L18" s="208"/>
      <c r="M18" s="208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35" t="str">
        <f t="shared" si="2"/>
        <v/>
      </c>
      <c r="AD18" s="36">
        <f t="shared" si="3"/>
        <v>0</v>
      </c>
      <c r="AE18" s="35" t="str">
        <f t="shared" si="4"/>
        <v/>
      </c>
      <c r="AF18" s="24">
        <v>1</v>
      </c>
      <c r="AG18" s="40">
        <f t="shared" si="5"/>
        <v>0</v>
      </c>
      <c r="AH18" s="36">
        <f t="shared" si="6"/>
        <v>0</v>
      </c>
      <c r="AI18" s="36">
        <f t="shared" si="7"/>
        <v>0</v>
      </c>
      <c r="AJ18" s="35" t="str">
        <f t="shared" si="8"/>
        <v/>
      </c>
      <c r="AK18" s="35" t="str">
        <f t="shared" si="9"/>
        <v/>
      </c>
      <c r="AL18" s="35" t="str">
        <f t="shared" si="10"/>
        <v/>
      </c>
      <c r="AM18" s="35" t="str">
        <f t="shared" si="11"/>
        <v/>
      </c>
      <c r="AN18" s="35" t="str">
        <f t="shared" si="12"/>
        <v/>
      </c>
      <c r="AO18" s="35" t="str">
        <f t="shared" si="13"/>
        <v/>
      </c>
      <c r="AP18" s="35" t="str">
        <f>IF(AJ18="","",VLOOKUP(AN18,[1]Sheet11!E:F,2,0))</f>
        <v/>
      </c>
      <c r="AQ18" s="35" t="str">
        <f>IF(AO18="拼单会员","5年",IF(AJ18="","",VLOOKUP(AM18&amp;AP18,[1]Sheet11!$J$3:$K$17,2)))</f>
        <v/>
      </c>
      <c r="AR18" s="35" t="str">
        <f t="shared" si="14"/>
        <v/>
      </c>
      <c r="AS18" s="35" t="str">
        <f t="shared" si="15"/>
        <v/>
      </c>
      <c r="AT18" s="35" t="str">
        <f t="shared" si="16"/>
        <v/>
      </c>
      <c r="AU18" s="35" t="str">
        <f t="shared" si="17"/>
        <v/>
      </c>
      <c r="AV18" s="35" t="str">
        <f t="shared" si="18"/>
        <v/>
      </c>
      <c r="AW18" s="35" t="str">
        <f t="shared" si="19"/>
        <v/>
      </c>
      <c r="AX18" s="35" t="str">
        <f t="shared" si="20"/>
        <v/>
      </c>
      <c r="AY18" s="35" t="str">
        <f>IF(SUMIF('7-市场业绩'!F:F,AC18,'7-市场业绩'!I:I)&gt;0,"学习卡","老结算")</f>
        <v>老结算</v>
      </c>
      <c r="AZ18" s="35" t="str">
        <f t="shared" si="21"/>
        <v/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11</v>
      </c>
    </row>
    <row r="19" spans="1:71" ht="15" customHeight="1">
      <c r="A19" s="31"/>
      <c r="B19" s="25"/>
      <c r="C19" s="25"/>
      <c r="D19" s="25" t="s">
        <v>5082</v>
      </c>
      <c r="E19" s="25" t="s">
        <v>5083</v>
      </c>
      <c r="F19" s="25"/>
      <c r="G19" s="25"/>
      <c r="H19" s="25"/>
      <c r="I19" s="25"/>
      <c r="J19" s="25"/>
      <c r="K19" s="25"/>
      <c r="L19" s="208"/>
      <c r="M19" s="208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35" t="str">
        <f t="shared" si="2"/>
        <v/>
      </c>
      <c r="AD19" s="36">
        <f t="shared" si="3"/>
        <v>0</v>
      </c>
      <c r="AE19" s="35" t="str">
        <f t="shared" si="4"/>
        <v/>
      </c>
      <c r="AF19" s="24">
        <v>1</v>
      </c>
      <c r="AG19" s="40">
        <f t="shared" si="5"/>
        <v>0</v>
      </c>
      <c r="AH19" s="36">
        <f t="shared" si="6"/>
        <v>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老结算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493</v>
      </c>
    </row>
    <row r="20" spans="1:71" ht="15" customHeight="1">
      <c r="A20" s="31"/>
      <c r="B20" s="25"/>
      <c r="C20" s="25"/>
      <c r="D20" s="25" t="s">
        <v>5182</v>
      </c>
      <c r="E20" s="25" t="s">
        <v>5183</v>
      </c>
      <c r="F20" s="25"/>
      <c r="G20" s="25"/>
      <c r="H20" s="25"/>
      <c r="I20" s="25"/>
      <c r="J20" s="25"/>
      <c r="K20" s="25"/>
      <c r="L20" s="208"/>
      <c r="M20" s="208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35" t="str">
        <f t="shared" si="2"/>
        <v/>
      </c>
      <c r="AD20" s="36">
        <f t="shared" si="3"/>
        <v>0</v>
      </c>
      <c r="AE20" s="35" t="str">
        <f t="shared" si="4"/>
        <v/>
      </c>
      <c r="AF20" s="24">
        <v>1</v>
      </c>
      <c r="AG20" s="40">
        <f t="shared" si="5"/>
        <v>0</v>
      </c>
      <c r="AH20" s="36">
        <f t="shared" si="6"/>
        <v>0</v>
      </c>
      <c r="AI20" s="36">
        <f t="shared" si="7"/>
        <v>0</v>
      </c>
      <c r="AJ20" s="35" t="str">
        <f t="shared" si="8"/>
        <v/>
      </c>
      <c r="AK20" s="35" t="str">
        <f t="shared" si="9"/>
        <v/>
      </c>
      <c r="AL20" s="35" t="str">
        <f t="shared" si="10"/>
        <v/>
      </c>
      <c r="AM20" s="35" t="str">
        <f t="shared" si="11"/>
        <v/>
      </c>
      <c r="AN20" s="35" t="str">
        <f t="shared" si="12"/>
        <v/>
      </c>
      <c r="AO20" s="35" t="str">
        <f t="shared" si="13"/>
        <v/>
      </c>
      <c r="AP20" s="35" t="str">
        <f>IF(AJ20="","",VLOOKUP(AN20,[1]Sheet11!E:F,2,0))</f>
        <v/>
      </c>
      <c r="AQ20" s="35" t="str">
        <f>IF(AO20="拼单会员","5年",IF(AJ20="","",VLOOKUP(AM20&amp;AP20,[1]Sheet11!$J$3:$K$17,2)))</f>
        <v/>
      </c>
      <c r="AR20" s="35" t="str">
        <f t="shared" si="14"/>
        <v/>
      </c>
      <c r="AS20" s="35" t="str">
        <f t="shared" si="15"/>
        <v/>
      </c>
      <c r="AT20" s="35" t="str">
        <f t="shared" si="16"/>
        <v/>
      </c>
      <c r="AU20" s="35" t="str">
        <f t="shared" si="17"/>
        <v/>
      </c>
      <c r="AV20" s="35" t="str">
        <f t="shared" si="18"/>
        <v/>
      </c>
      <c r="AW20" s="35" t="str">
        <f t="shared" si="19"/>
        <v/>
      </c>
      <c r="AX20" s="35" t="str">
        <f t="shared" si="20"/>
        <v/>
      </c>
      <c r="AY20" s="35" t="str">
        <f>IF(SUMIF('7-市场业绩'!F:F,AC20,'7-市场业绩'!I:I)&gt;0,"学习卡","老结算")</f>
        <v>老结算</v>
      </c>
      <c r="AZ20" s="35" t="str">
        <f t="shared" si="21"/>
        <v/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483</v>
      </c>
    </row>
    <row r="21" spans="1:71" ht="15" customHeight="1">
      <c r="A21" s="31"/>
      <c r="B21" s="25"/>
      <c r="C21" s="25"/>
      <c r="D21" s="25" t="s">
        <v>5035</v>
      </c>
      <c r="E21" s="25" t="s">
        <v>5036</v>
      </c>
      <c r="F21" s="25"/>
      <c r="G21" s="25"/>
      <c r="H21" s="25"/>
      <c r="I21" s="25"/>
      <c r="J21" s="25"/>
      <c r="K21" s="25"/>
      <c r="L21" s="208"/>
      <c r="M21" s="20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35" t="str">
        <f t="shared" si="2"/>
        <v/>
      </c>
      <c r="AD21" s="36">
        <f t="shared" si="3"/>
        <v>0</v>
      </c>
      <c r="AE21" s="35" t="str">
        <f t="shared" si="4"/>
        <v/>
      </c>
      <c r="AF21" s="24">
        <v>1</v>
      </c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老结算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494</v>
      </c>
    </row>
    <row r="22" spans="1:71" ht="15" customHeight="1">
      <c r="A22" s="31"/>
      <c r="B22" s="25"/>
      <c r="C22" s="25"/>
      <c r="D22" s="25" t="s">
        <v>5269</v>
      </c>
      <c r="E22" s="25" t="s">
        <v>5270</v>
      </c>
      <c r="F22" s="25"/>
      <c r="G22" s="25"/>
      <c r="H22" s="25"/>
      <c r="I22" s="25"/>
      <c r="J22" s="25"/>
      <c r="K22" s="25"/>
      <c r="L22" s="208"/>
      <c r="M22" s="20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35" t="str">
        <f t="shared" si="2"/>
        <v/>
      </c>
      <c r="AD22" s="36">
        <f t="shared" si="3"/>
        <v>0</v>
      </c>
      <c r="AE22" s="35" t="str">
        <f t="shared" si="4"/>
        <v/>
      </c>
      <c r="AF22" s="24">
        <v>1</v>
      </c>
      <c r="AG22" s="40">
        <f t="shared" si="5"/>
        <v>0</v>
      </c>
      <c r="AH22" s="36">
        <f t="shared" si="6"/>
        <v>0</v>
      </c>
      <c r="AI22" s="36">
        <f t="shared" si="7"/>
        <v>0</v>
      </c>
      <c r="AJ22" s="35" t="str">
        <f t="shared" si="8"/>
        <v/>
      </c>
      <c r="AK22" s="35" t="str">
        <f t="shared" si="9"/>
        <v/>
      </c>
      <c r="AL22" s="35" t="str">
        <f t="shared" si="10"/>
        <v/>
      </c>
      <c r="AM22" s="35" t="str">
        <f t="shared" si="11"/>
        <v/>
      </c>
      <c r="AN22" s="35" t="str">
        <f t="shared" si="12"/>
        <v/>
      </c>
      <c r="AO22" s="35" t="str">
        <f t="shared" si="13"/>
        <v/>
      </c>
      <c r="AP22" s="35" t="str">
        <f>IF(AJ22="","",VLOOKUP(AN22,[1]Sheet11!E:F,2,0))</f>
        <v/>
      </c>
      <c r="AQ22" s="35" t="str">
        <f>IF(AO22="拼单会员","5年",IF(AJ22="","",VLOOKUP(AM22&amp;AP22,[1]Sheet11!$J$3:$K$17,2)))</f>
        <v/>
      </c>
      <c r="AR22" s="35" t="str">
        <f t="shared" si="14"/>
        <v/>
      </c>
      <c r="AS22" s="35" t="str">
        <f t="shared" si="15"/>
        <v/>
      </c>
      <c r="AT22" s="35" t="str">
        <f t="shared" si="16"/>
        <v/>
      </c>
      <c r="AU22" s="35" t="str">
        <f t="shared" si="17"/>
        <v/>
      </c>
      <c r="AV22" s="35" t="str">
        <f t="shared" si="18"/>
        <v/>
      </c>
      <c r="AW22" s="35" t="str">
        <f t="shared" si="19"/>
        <v/>
      </c>
      <c r="AX22" s="35" t="str">
        <f t="shared" si="20"/>
        <v/>
      </c>
      <c r="AY22" s="35" t="str">
        <f>IF(SUMIF('7-市场业绩'!F:F,AC22,'7-市场业绩'!I:I)&gt;0,"学习卡","老结算")</f>
        <v>老结算</v>
      </c>
      <c r="AZ22" s="35" t="str">
        <f t="shared" si="21"/>
        <v/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495</v>
      </c>
    </row>
    <row r="23" spans="1:71" ht="15" customHeight="1">
      <c r="A23" s="31"/>
      <c r="B23" s="25"/>
      <c r="C23" s="25"/>
      <c r="D23" s="25" t="s">
        <v>5209</v>
      </c>
      <c r="E23" s="25" t="s">
        <v>5210</v>
      </c>
      <c r="F23" s="25"/>
      <c r="G23" s="25"/>
      <c r="H23" s="25"/>
      <c r="I23" s="25"/>
      <c r="J23" s="25"/>
      <c r="K23" s="25"/>
      <c r="L23" s="208"/>
      <c r="M23" s="20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35" t="str">
        <f t="shared" si="2"/>
        <v/>
      </c>
      <c r="AD23" s="36">
        <f t="shared" si="3"/>
        <v>0</v>
      </c>
      <c r="AE23" s="35" t="str">
        <f t="shared" si="4"/>
        <v/>
      </c>
      <c r="AF23" s="24">
        <v>1</v>
      </c>
      <c r="AG23" s="40">
        <f t="shared" si="5"/>
        <v>0</v>
      </c>
      <c r="AH23" s="36">
        <f t="shared" si="6"/>
        <v>0</v>
      </c>
      <c r="AI23" s="36">
        <f t="shared" si="7"/>
        <v>0</v>
      </c>
      <c r="AJ23" s="35" t="str">
        <f t="shared" si="8"/>
        <v/>
      </c>
      <c r="AK23" s="35" t="str">
        <f t="shared" si="9"/>
        <v/>
      </c>
      <c r="AL23" s="35" t="str">
        <f t="shared" si="10"/>
        <v/>
      </c>
      <c r="AM23" s="35" t="str">
        <f t="shared" si="11"/>
        <v/>
      </c>
      <c r="AN23" s="35" t="str">
        <f t="shared" si="12"/>
        <v/>
      </c>
      <c r="AO23" s="35" t="str">
        <f t="shared" si="13"/>
        <v/>
      </c>
      <c r="AP23" s="35" t="str">
        <f>IF(AJ23="","",VLOOKUP(AN23,[1]Sheet11!E:F,2,0))</f>
        <v/>
      </c>
      <c r="AQ23" s="35" t="str">
        <f>IF(AO23="拼单会员","5年",IF(AJ23="","",VLOOKUP(AM23&amp;AP23,[1]Sheet11!$J$3:$K$17,2)))</f>
        <v/>
      </c>
      <c r="AR23" s="35" t="str">
        <f t="shared" si="14"/>
        <v/>
      </c>
      <c r="AS23" s="35" t="str">
        <f t="shared" si="15"/>
        <v/>
      </c>
      <c r="AT23" s="35" t="str">
        <f t="shared" si="16"/>
        <v/>
      </c>
      <c r="AU23" s="35" t="str">
        <f t="shared" si="17"/>
        <v/>
      </c>
      <c r="AV23" s="35" t="str">
        <f t="shared" si="18"/>
        <v/>
      </c>
      <c r="AW23" s="35" t="str">
        <f t="shared" si="19"/>
        <v/>
      </c>
      <c r="AX23" s="35" t="str">
        <f t="shared" si="20"/>
        <v/>
      </c>
      <c r="AY23" s="35" t="str">
        <f>IF(SUMIF('7-市场业绩'!F:F,AC23,'7-市场业绩'!I:I)&gt;0,"学习卡","老结算")</f>
        <v>老结算</v>
      </c>
      <c r="AZ23" s="35" t="str">
        <f t="shared" si="21"/>
        <v/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7">
        <v>42552</v>
      </c>
      <c r="BS23" t="s">
        <v>11</v>
      </c>
    </row>
    <row r="24" spans="1:71" ht="15" customHeight="1">
      <c r="A24" s="31"/>
      <c r="B24" s="25"/>
      <c r="C24" s="25"/>
      <c r="D24" s="25" t="s">
        <v>5198</v>
      </c>
      <c r="E24" s="25" t="s">
        <v>5199</v>
      </c>
      <c r="F24" s="25"/>
      <c r="G24" s="25"/>
      <c r="H24" s="25"/>
      <c r="I24" s="25"/>
      <c r="J24" s="25"/>
      <c r="K24" s="25"/>
      <c r="L24" s="208"/>
      <c r="M24" s="208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35" t="str">
        <f t="shared" si="2"/>
        <v/>
      </c>
      <c r="AD24" s="36">
        <f t="shared" si="3"/>
        <v>0</v>
      </c>
      <c r="AE24" s="35" t="str">
        <f t="shared" si="4"/>
        <v/>
      </c>
      <c r="AF24" s="24">
        <v>1</v>
      </c>
      <c r="AG24" s="40">
        <f t="shared" si="5"/>
        <v>0</v>
      </c>
      <c r="AH24" s="36">
        <f t="shared" si="6"/>
        <v>0</v>
      </c>
      <c r="AI24" s="36">
        <f t="shared" si="7"/>
        <v>0</v>
      </c>
      <c r="AJ24" s="35" t="str">
        <f t="shared" si="8"/>
        <v/>
      </c>
      <c r="AK24" s="35" t="str">
        <f t="shared" si="9"/>
        <v/>
      </c>
      <c r="AL24" s="35" t="str">
        <f t="shared" si="10"/>
        <v/>
      </c>
      <c r="AM24" s="35" t="str">
        <f t="shared" si="11"/>
        <v/>
      </c>
      <c r="AN24" s="35" t="str">
        <f t="shared" si="12"/>
        <v/>
      </c>
      <c r="AO24" s="35" t="str">
        <f t="shared" si="13"/>
        <v/>
      </c>
      <c r="AP24" s="35" t="str">
        <f>IF(AJ24="","",VLOOKUP(AN24,[1]Sheet11!E:F,2,0))</f>
        <v/>
      </c>
      <c r="AQ24" s="35" t="str">
        <f>IF(AO24="拼单会员","5年",IF(AJ24="","",VLOOKUP(AM24&amp;AP24,[1]Sheet11!$J$3:$K$17,2)))</f>
        <v/>
      </c>
      <c r="AR24" s="35" t="str">
        <f t="shared" si="14"/>
        <v/>
      </c>
      <c r="AS24" s="35" t="str">
        <f t="shared" si="15"/>
        <v/>
      </c>
      <c r="AT24" s="35" t="str">
        <f t="shared" si="16"/>
        <v/>
      </c>
      <c r="AU24" s="35" t="str">
        <f t="shared" si="17"/>
        <v/>
      </c>
      <c r="AV24" s="35" t="str">
        <f t="shared" si="18"/>
        <v/>
      </c>
      <c r="AW24" s="35" t="str">
        <f t="shared" si="19"/>
        <v/>
      </c>
      <c r="AX24" s="35" t="str">
        <f t="shared" si="20"/>
        <v/>
      </c>
      <c r="AY24" s="35" t="str">
        <f>IF(SUMIF('7-市场业绩'!F:F,AC24,'7-市场业绩'!I:I)&gt;0,"学习卡","老结算")</f>
        <v>老结算</v>
      </c>
      <c r="AZ24" s="35" t="str">
        <f t="shared" si="21"/>
        <v/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496</v>
      </c>
    </row>
    <row r="25" spans="1:71" ht="15" customHeight="1">
      <c r="A25" s="31"/>
      <c r="B25" s="25"/>
      <c r="C25" s="25"/>
      <c r="D25" s="25" t="s">
        <v>5143</v>
      </c>
      <c r="E25" s="25" t="s">
        <v>5144</v>
      </c>
      <c r="F25" s="25"/>
      <c r="G25" s="25"/>
      <c r="H25" s="25"/>
      <c r="I25" s="25"/>
      <c r="J25" s="25"/>
      <c r="K25" s="25"/>
      <c r="L25" s="208"/>
      <c r="M25" s="208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35" t="str">
        <f t="shared" si="2"/>
        <v/>
      </c>
      <c r="AD25" s="36">
        <f t="shared" si="3"/>
        <v>0</v>
      </c>
      <c r="AE25" s="35" t="str">
        <f t="shared" si="4"/>
        <v/>
      </c>
      <c r="AF25" s="24">
        <v>1</v>
      </c>
      <c r="AG25" s="40">
        <f t="shared" si="5"/>
        <v>0</v>
      </c>
      <c r="AH25" s="36">
        <f t="shared" si="6"/>
        <v>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老结算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497</v>
      </c>
    </row>
    <row r="26" spans="1:71" ht="15" customHeight="1">
      <c r="A26" s="31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08"/>
      <c r="M26" s="208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35" t="str">
        <f t="shared" si="2"/>
        <v/>
      </c>
      <c r="AD26" s="36">
        <f t="shared" si="3"/>
        <v>0</v>
      </c>
      <c r="AE26" s="35" t="str">
        <f t="shared" si="4"/>
        <v/>
      </c>
      <c r="AF26" s="24"/>
      <c r="AG26" s="40">
        <f t="shared" si="5"/>
        <v>0</v>
      </c>
      <c r="AH26" s="36">
        <f t="shared" si="6"/>
        <v>0</v>
      </c>
      <c r="AI26" s="36">
        <f t="shared" si="7"/>
        <v>0</v>
      </c>
      <c r="AJ26" s="35" t="str">
        <f t="shared" si="8"/>
        <v/>
      </c>
      <c r="AK26" s="35" t="str">
        <f t="shared" si="9"/>
        <v/>
      </c>
      <c r="AL26" s="35" t="str">
        <f t="shared" si="10"/>
        <v/>
      </c>
      <c r="AM26" s="35" t="str">
        <f t="shared" si="11"/>
        <v/>
      </c>
      <c r="AN26" s="35" t="str">
        <f t="shared" si="12"/>
        <v/>
      </c>
      <c r="AO26" s="35" t="str">
        <f t="shared" si="13"/>
        <v/>
      </c>
      <c r="AP26" s="35" t="str">
        <f>IF(AJ26="","",VLOOKUP(AN26,[1]Sheet11!E:F,2,0))</f>
        <v/>
      </c>
      <c r="AQ26" s="35" t="str">
        <f>IF(AO26="拼单会员","5年",IF(AJ26="","",VLOOKUP(AM26&amp;AP26,[1]Sheet11!$J$3:$K$17,2)))</f>
        <v/>
      </c>
      <c r="AR26" s="35" t="str">
        <f t="shared" si="14"/>
        <v/>
      </c>
      <c r="AS26" s="35" t="str">
        <f t="shared" si="15"/>
        <v/>
      </c>
      <c r="AT26" s="35" t="str">
        <f t="shared" si="16"/>
        <v/>
      </c>
      <c r="AU26" s="35" t="str">
        <f t="shared" si="17"/>
        <v/>
      </c>
      <c r="AV26" s="35" t="str">
        <f t="shared" si="18"/>
        <v/>
      </c>
      <c r="AW26" s="35" t="str">
        <f t="shared" si="19"/>
        <v/>
      </c>
      <c r="AX26" s="35" t="str">
        <f t="shared" si="20"/>
        <v/>
      </c>
      <c r="AY26" s="35" t="str">
        <f>IF(SUMIF('7-市场业绩'!F:F,AC26,'7-市场业绩'!I:I)&gt;0,"学习卡","老结算")</f>
        <v>老结算</v>
      </c>
      <c r="AZ26" s="35" t="str">
        <f t="shared" si="21"/>
        <v/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498</v>
      </c>
    </row>
    <row r="27" spans="1:71" ht="15" customHeight="1">
      <c r="A27" s="31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08"/>
      <c r="M27" s="208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35" t="str">
        <f t="shared" si="2"/>
        <v/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老结算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499</v>
      </c>
    </row>
    <row r="28" spans="1:71" ht="15" customHeight="1">
      <c r="A28" s="31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08"/>
      <c r="M28" s="208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35" t="str">
        <f t="shared" si="2"/>
        <v/>
      </c>
      <c r="AD28" s="36">
        <f t="shared" si="3"/>
        <v>0</v>
      </c>
      <c r="AE28" s="35" t="str">
        <f t="shared" si="4"/>
        <v/>
      </c>
      <c r="AF28" s="24"/>
      <c r="AG28" s="40">
        <f t="shared" si="5"/>
        <v>0</v>
      </c>
      <c r="AH28" s="36">
        <f t="shared" si="6"/>
        <v>0</v>
      </c>
      <c r="AI28" s="36">
        <f t="shared" si="7"/>
        <v>0</v>
      </c>
      <c r="AJ28" s="35" t="str">
        <f t="shared" si="8"/>
        <v/>
      </c>
      <c r="AK28" s="35" t="str">
        <f t="shared" si="9"/>
        <v/>
      </c>
      <c r="AL28" s="35" t="str">
        <f t="shared" si="10"/>
        <v/>
      </c>
      <c r="AM28" s="35" t="str">
        <f t="shared" si="11"/>
        <v/>
      </c>
      <c r="AN28" s="35" t="str">
        <f t="shared" si="12"/>
        <v/>
      </c>
      <c r="AO28" s="35" t="str">
        <f t="shared" si="13"/>
        <v/>
      </c>
      <c r="AP28" s="35" t="str">
        <f>IF(AJ28="","",VLOOKUP(AN28,[1]Sheet11!E:F,2,0))</f>
        <v/>
      </c>
      <c r="AQ28" s="35" t="str">
        <f>IF(AO28="拼单会员","5年",IF(AJ28="","",VLOOKUP(AM28&amp;AP28,[1]Sheet11!$J$3:$K$17,2)))</f>
        <v/>
      </c>
      <c r="AR28" s="35" t="str">
        <f t="shared" si="14"/>
        <v/>
      </c>
      <c r="AS28" s="35" t="str">
        <f t="shared" si="15"/>
        <v/>
      </c>
      <c r="AT28" s="35" t="str">
        <f t="shared" si="16"/>
        <v/>
      </c>
      <c r="AU28" s="35" t="str">
        <f t="shared" si="17"/>
        <v/>
      </c>
      <c r="AV28" s="35" t="str">
        <f t="shared" si="18"/>
        <v/>
      </c>
      <c r="AW28" s="35" t="str">
        <f t="shared" si="19"/>
        <v/>
      </c>
      <c r="AX28" s="35" t="str">
        <f t="shared" si="20"/>
        <v/>
      </c>
      <c r="AY28" s="35" t="str">
        <f>IF(SUMIF('7-市场业绩'!F:F,AC28,'7-市场业绩'!I:I)&gt;0,"学习卡","老结算")</f>
        <v>老结算</v>
      </c>
      <c r="AZ28" s="35" t="str">
        <f t="shared" si="21"/>
        <v/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500</v>
      </c>
    </row>
    <row r="29" spans="1:71" ht="15" customHeight="1">
      <c r="A29" s="31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08"/>
      <c r="M29" s="20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35" t="str">
        <f t="shared" si="2"/>
        <v/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老结算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483</v>
      </c>
    </row>
    <row r="30" spans="1:71" ht="15" customHeight="1">
      <c r="A30" s="31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08"/>
      <c r="M30" s="208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/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11"/>
        <v/>
      </c>
      <c r="AN30" s="35" t="str">
        <f t="shared" si="12"/>
        <v/>
      </c>
      <c r="AO30" s="35" t="str">
        <f t="shared" si="13"/>
        <v/>
      </c>
      <c r="AP30" s="35" t="str">
        <f>IF(AJ30="","",VLOOKUP(AN30,[1]Sheet11!E:F,2,0))</f>
        <v/>
      </c>
      <c r="AQ30" s="35" t="str">
        <f>IF(AO30="拼单会员","5年",IF(AJ30="","",VLOOKUP(AM30&amp;AP30,[1]Sheet11!$J$3:$K$17,2)))</f>
        <v/>
      </c>
      <c r="AR30" s="35" t="str">
        <f t="shared" si="14"/>
        <v/>
      </c>
      <c r="AS30" s="35" t="str">
        <f t="shared" si="15"/>
        <v/>
      </c>
      <c r="AT30" s="35" t="str">
        <f t="shared" si="16"/>
        <v/>
      </c>
      <c r="AU30" s="35" t="str">
        <f t="shared" si="17"/>
        <v/>
      </c>
      <c r="AV30" s="35" t="str">
        <f t="shared" si="18"/>
        <v/>
      </c>
      <c r="AW30" s="35" t="str">
        <f t="shared" si="19"/>
        <v/>
      </c>
      <c r="AX30" s="35" t="str">
        <f t="shared" si="20"/>
        <v/>
      </c>
      <c r="AY30" s="35" t="str">
        <f>IF(SUMIF('7-市场业绩'!F:F,AC30,'7-市场业绩'!I:I)&gt;0,"学习卡","老结算")</f>
        <v>老结算</v>
      </c>
      <c r="AZ30" s="35" t="str">
        <f t="shared" si="21"/>
        <v/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501</v>
      </c>
    </row>
    <row r="31" spans="1:71" ht="15" customHeight="1">
      <c r="A31" s="31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08"/>
      <c r="M31" s="208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35" t="str">
        <f t="shared" si="2"/>
        <v/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老结算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502</v>
      </c>
    </row>
    <row r="32" spans="1:71" ht="15" customHeight="1">
      <c r="A32" s="31"/>
      <c r="B32" s="25"/>
      <c r="C32" s="25"/>
      <c r="D32" s="25"/>
      <c r="E32" s="211"/>
      <c r="F32" s="25"/>
      <c r="G32" s="25"/>
      <c r="H32" s="25"/>
      <c r="I32" s="25"/>
      <c r="J32" s="25"/>
      <c r="K32" s="25"/>
      <c r="L32" s="208"/>
      <c r="M32" s="208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11"/>
        <v/>
      </c>
      <c r="AN32" s="35" t="str">
        <f t="shared" si="12"/>
        <v/>
      </c>
      <c r="AO32" s="35" t="str">
        <f t="shared" si="13"/>
        <v/>
      </c>
      <c r="AP32" s="35" t="str">
        <f>IF(AJ32="","",VLOOKUP(AN32,[1]Sheet11!E:F,2,0))</f>
        <v/>
      </c>
      <c r="AQ32" s="35" t="str">
        <f>IF(AO32="拼单会员","5年",IF(AJ32="","",VLOOKUP(AM32&amp;AP32,[1]Sheet11!$J$3:$K$17,2)))</f>
        <v/>
      </c>
      <c r="AR32" s="35" t="str">
        <f t="shared" si="14"/>
        <v/>
      </c>
      <c r="AS32" s="35" t="str">
        <f t="shared" si="15"/>
        <v/>
      </c>
      <c r="AT32" s="35" t="str">
        <f t="shared" si="16"/>
        <v/>
      </c>
      <c r="AU32" s="35" t="str">
        <f t="shared" si="17"/>
        <v/>
      </c>
      <c r="AV32" s="35" t="str">
        <f t="shared" si="18"/>
        <v/>
      </c>
      <c r="AW32" s="35" t="str">
        <f t="shared" si="19"/>
        <v/>
      </c>
      <c r="AX32" s="35" t="str">
        <f t="shared" si="20"/>
        <v/>
      </c>
      <c r="AY32" s="35" t="str">
        <f>IF(SUMIF('7-市场业绩'!F:F,AC32,'7-市场业绩'!I:I)&gt;0,"学习卡","老结算")</f>
        <v>老结算</v>
      </c>
      <c r="AZ32" s="35" t="str">
        <f t="shared" si="21"/>
        <v/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503</v>
      </c>
    </row>
    <row r="33" spans="1:71" ht="15" customHeight="1">
      <c r="A33" s="31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08"/>
      <c r="M33" s="208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35" t="str">
        <f t="shared" si="2"/>
        <v/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老结算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483</v>
      </c>
    </row>
    <row r="34" spans="1:71" ht="15" customHeight="1">
      <c r="A34" s="31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08"/>
      <c r="M34" s="208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11"/>
      <c r="AA34" s="25"/>
      <c r="AB34" s="25"/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11"/>
        <v/>
      </c>
      <c r="AN34" s="35" t="str">
        <f t="shared" si="12"/>
        <v/>
      </c>
      <c r="AO34" s="35" t="str">
        <f t="shared" si="13"/>
        <v/>
      </c>
      <c r="AP34" s="35" t="str">
        <f>IF(AJ34="","",VLOOKUP(AN34,[1]Sheet11!E:F,2,0))</f>
        <v/>
      </c>
      <c r="AQ34" s="35" t="str">
        <f>IF(AO34="拼单会员","5年",IF(AJ34="","",VLOOKUP(AM34&amp;AP34,[1]Sheet11!$J$3:$K$17,2)))</f>
        <v/>
      </c>
      <c r="AR34" s="35" t="str">
        <f t="shared" si="14"/>
        <v/>
      </c>
      <c r="AS34" s="35" t="str">
        <f t="shared" si="15"/>
        <v/>
      </c>
      <c r="AT34" s="35" t="str">
        <f t="shared" si="16"/>
        <v/>
      </c>
      <c r="AU34" s="35" t="str">
        <f t="shared" si="17"/>
        <v/>
      </c>
      <c r="AV34" s="35" t="str">
        <f t="shared" si="18"/>
        <v/>
      </c>
      <c r="AW34" s="35" t="str">
        <f t="shared" si="19"/>
        <v/>
      </c>
      <c r="AX34" s="35" t="str">
        <f t="shared" si="20"/>
        <v/>
      </c>
      <c r="AY34" s="35" t="str">
        <f>IF(SUMIF('7-市场业绩'!F:F,AC34,'7-市场业绩'!I:I)&gt;0,"学习卡","老结算")</f>
        <v>老结算</v>
      </c>
      <c r="AZ34" s="35" t="str">
        <f t="shared" si="21"/>
        <v/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11</v>
      </c>
    </row>
    <row r="35" spans="1:71" ht="15" customHeight="1">
      <c r="A35" s="31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08"/>
      <c r="M35" s="208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11"/>
        <v/>
      </c>
      <c r="AN35" s="35" t="str">
        <f t="shared" si="12"/>
        <v/>
      </c>
      <c r="AO35" s="35" t="str">
        <f t="shared" si="13"/>
        <v/>
      </c>
      <c r="AP35" s="35" t="str">
        <f>IF(AJ35="","",VLOOKUP(AN35,[1]Sheet11!E:F,2,0))</f>
        <v/>
      </c>
      <c r="AQ35" s="35" t="str">
        <f>IF(AO35="拼单会员","5年",IF(AJ35="","",VLOOKUP(AM35&amp;AP35,[1]Sheet11!$J$3:$K$17,2)))</f>
        <v/>
      </c>
      <c r="AR35" s="35" t="str">
        <f t="shared" si="14"/>
        <v/>
      </c>
      <c r="AS35" s="35" t="str">
        <f t="shared" si="15"/>
        <v/>
      </c>
      <c r="AT35" s="35" t="str">
        <f t="shared" si="16"/>
        <v/>
      </c>
      <c r="AU35" s="35" t="str">
        <f t="shared" si="17"/>
        <v/>
      </c>
      <c r="AV35" s="35" t="str">
        <f t="shared" si="18"/>
        <v/>
      </c>
      <c r="AW35" s="35" t="str">
        <f t="shared" si="19"/>
        <v/>
      </c>
      <c r="AX35" s="35" t="str">
        <f t="shared" si="20"/>
        <v/>
      </c>
      <c r="AY35" s="35" t="str">
        <f>IF(SUMIF('7-市场业绩'!F:F,AC35,'7-市场业绩'!I:I)&gt;0,"学习卡","老结算")</f>
        <v>老结算</v>
      </c>
      <c r="AZ35" s="35" t="str">
        <f t="shared" si="21"/>
        <v/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462</v>
      </c>
    </row>
    <row r="36" spans="1:71" ht="15" customHeight="1">
      <c r="A36" s="31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08"/>
      <c r="M36" s="208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11"/>
        <v/>
      </c>
      <c r="AN36" s="35" t="str">
        <f t="shared" si="12"/>
        <v/>
      </c>
      <c r="AO36" s="35" t="str">
        <f t="shared" si="13"/>
        <v/>
      </c>
      <c r="AP36" s="35" t="str">
        <f>IF(AJ36="","",VLOOKUP(AN36,[1]Sheet11!E:F,2,0))</f>
        <v/>
      </c>
      <c r="AQ36" s="35" t="str">
        <f>IF(AO36="拼单会员","5年",IF(AJ36="","",VLOOKUP(AM36&amp;AP36,[1]Sheet11!$J$3:$K$17,2)))</f>
        <v/>
      </c>
      <c r="AR36" s="35" t="str">
        <f t="shared" si="14"/>
        <v/>
      </c>
      <c r="AS36" s="35" t="str">
        <f t="shared" si="15"/>
        <v/>
      </c>
      <c r="AT36" s="35" t="str">
        <f t="shared" si="16"/>
        <v/>
      </c>
      <c r="AU36" s="35" t="str">
        <f t="shared" si="17"/>
        <v/>
      </c>
      <c r="AV36" s="35" t="str">
        <f t="shared" si="18"/>
        <v/>
      </c>
      <c r="AW36" s="35" t="str">
        <f t="shared" si="19"/>
        <v/>
      </c>
      <c r="AX36" s="35" t="str">
        <f t="shared" si="20"/>
        <v/>
      </c>
      <c r="AY36" s="35" t="str">
        <f>IF(SUMIF('7-市场业绩'!F:F,AC36,'7-市场业绩'!I:I)&gt;0,"学习卡","老结算")</f>
        <v>老结算</v>
      </c>
      <c r="AZ36" s="35" t="str">
        <f t="shared" si="21"/>
        <v/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504</v>
      </c>
    </row>
    <row r="37" spans="1:71" ht="15" customHeight="1">
      <c r="A37" s="31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08"/>
      <c r="M37" s="208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11"/>
      <c r="AA37" s="25"/>
      <c r="AB37" s="25"/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老结算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505</v>
      </c>
    </row>
    <row r="38" spans="1:71" ht="15" customHeight="1">
      <c r="A38" s="31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08"/>
      <c r="M38" s="208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11"/>
        <v/>
      </c>
      <c r="AN38" s="35" t="str">
        <f t="shared" si="12"/>
        <v/>
      </c>
      <c r="AO38" s="35" t="str">
        <f t="shared" si="13"/>
        <v/>
      </c>
      <c r="AP38" s="35" t="str">
        <f>IF(AJ38="","",VLOOKUP(AN38,[1]Sheet11!E:F,2,0))</f>
        <v/>
      </c>
      <c r="AQ38" s="35" t="str">
        <f>IF(AO38="拼单会员","5年",IF(AJ38="","",VLOOKUP(AM38&amp;AP38,[1]Sheet11!$J$3:$K$17,2)))</f>
        <v/>
      </c>
      <c r="AR38" s="35" t="str">
        <f t="shared" si="14"/>
        <v/>
      </c>
      <c r="AS38" s="35" t="str">
        <f t="shared" si="15"/>
        <v/>
      </c>
      <c r="AT38" s="35" t="str">
        <f t="shared" si="16"/>
        <v/>
      </c>
      <c r="AU38" s="35" t="str">
        <f t="shared" si="17"/>
        <v/>
      </c>
      <c r="AV38" s="35" t="str">
        <f t="shared" si="18"/>
        <v/>
      </c>
      <c r="AW38" s="35" t="str">
        <f t="shared" si="19"/>
        <v/>
      </c>
      <c r="AX38" s="35" t="str">
        <f t="shared" si="20"/>
        <v/>
      </c>
      <c r="AY38" s="35" t="str">
        <f>IF(SUMIF('7-市场业绩'!F:F,AC38,'7-市场业绩'!I:I)&gt;0,"学习卡","老结算")</f>
        <v>老结算</v>
      </c>
      <c r="AZ38" s="35" t="str">
        <f t="shared" si="21"/>
        <v/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506</v>
      </c>
    </row>
    <row r="39" spans="1:71" ht="15" customHeight="1">
      <c r="A39" s="31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08"/>
      <c r="M39" s="208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11"/>
        <v/>
      </c>
      <c r="AN39" s="35" t="str">
        <f t="shared" si="12"/>
        <v/>
      </c>
      <c r="AO39" s="35" t="str">
        <f t="shared" si="13"/>
        <v/>
      </c>
      <c r="AP39" s="35" t="str">
        <f>IF(AJ39="","",VLOOKUP(AN39,[1]Sheet11!E:F,2,0))</f>
        <v/>
      </c>
      <c r="AQ39" s="35" t="str">
        <f>IF(AO39="拼单会员","5年",IF(AJ39="","",VLOOKUP(AM39&amp;AP39,[1]Sheet11!$J$3:$K$17,2)))</f>
        <v/>
      </c>
      <c r="AR39" s="35" t="str">
        <f t="shared" si="14"/>
        <v/>
      </c>
      <c r="AS39" s="35" t="str">
        <f t="shared" si="15"/>
        <v/>
      </c>
      <c r="AT39" s="35" t="str">
        <f t="shared" si="16"/>
        <v/>
      </c>
      <c r="AU39" s="35" t="str">
        <f t="shared" si="17"/>
        <v/>
      </c>
      <c r="AV39" s="35" t="str">
        <f t="shared" si="18"/>
        <v/>
      </c>
      <c r="AW39" s="35" t="str">
        <f t="shared" si="19"/>
        <v/>
      </c>
      <c r="AX39" s="35" t="str">
        <f t="shared" si="20"/>
        <v/>
      </c>
      <c r="AY39" s="35" t="str">
        <f>IF(SUMIF('7-市场业绩'!F:F,AC39,'7-市场业绩'!I:I)&gt;0,"学习卡","老结算")</f>
        <v>老结算</v>
      </c>
      <c r="AZ39" s="35" t="str">
        <f t="shared" si="21"/>
        <v/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7">
        <v>42552</v>
      </c>
      <c r="BS39" t="s">
        <v>507</v>
      </c>
    </row>
    <row r="40" spans="1:71" ht="15" customHeight="1">
      <c r="A40" s="31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08"/>
      <c r="M40" s="208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11"/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11"/>
        <v/>
      </c>
      <c r="AN40" s="35" t="str">
        <f t="shared" si="12"/>
        <v/>
      </c>
      <c r="AO40" s="35" t="str">
        <f t="shared" si="13"/>
        <v/>
      </c>
      <c r="AP40" s="35" t="str">
        <f>IF(AJ40="","",VLOOKUP(AN40,[1]Sheet11!E:F,2,0))</f>
        <v/>
      </c>
      <c r="AQ40" s="35" t="str">
        <f>IF(AO40="拼单会员","5年",IF(AJ40="","",VLOOKUP(AM40&amp;AP40,[1]Sheet11!$J$3:$K$17,2)))</f>
        <v/>
      </c>
      <c r="AR40" s="35" t="str">
        <f t="shared" si="14"/>
        <v/>
      </c>
      <c r="AS40" s="35" t="str">
        <f t="shared" si="15"/>
        <v/>
      </c>
      <c r="AT40" s="35" t="str">
        <f t="shared" si="16"/>
        <v/>
      </c>
      <c r="AU40" s="35" t="str">
        <f t="shared" si="17"/>
        <v/>
      </c>
      <c r="AV40" s="35" t="str">
        <f t="shared" si="18"/>
        <v/>
      </c>
      <c r="AW40" s="35" t="str">
        <f t="shared" si="19"/>
        <v/>
      </c>
      <c r="AX40" s="35" t="str">
        <f t="shared" si="20"/>
        <v/>
      </c>
      <c r="AY40" s="35" t="str">
        <f>IF(SUMIF('7-市场业绩'!F:F,AC40,'7-市场业绩'!I:I)&gt;0,"学习卡","老结算")</f>
        <v>老结算</v>
      </c>
      <c r="AZ40" s="35" t="str">
        <f t="shared" si="21"/>
        <v/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508</v>
      </c>
    </row>
    <row r="41" spans="1:71" ht="15" customHeight="1">
      <c r="A41" s="31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08"/>
      <c r="M41" s="208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老结算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483</v>
      </c>
    </row>
    <row r="42" spans="1:71" ht="15" customHeight="1">
      <c r="A42" s="31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08"/>
      <c r="M42" s="208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11"/>
        <v/>
      </c>
      <c r="AN42" s="35" t="str">
        <f t="shared" si="12"/>
        <v/>
      </c>
      <c r="AO42" s="35" t="str">
        <f t="shared" si="13"/>
        <v/>
      </c>
      <c r="AP42" s="35" t="str">
        <f>IF(AJ42="","",VLOOKUP(AN42,[1]Sheet11!E:F,2,0))</f>
        <v/>
      </c>
      <c r="AQ42" s="35" t="str">
        <f>IF(AO42="拼单会员","5年",IF(AJ42="","",VLOOKUP(AM42&amp;AP42,[1]Sheet11!$J$3:$K$17,2)))</f>
        <v/>
      </c>
      <c r="AR42" s="35" t="str">
        <f t="shared" si="14"/>
        <v/>
      </c>
      <c r="AS42" s="35" t="str">
        <f t="shared" si="15"/>
        <v/>
      </c>
      <c r="AT42" s="35" t="str">
        <f t="shared" si="16"/>
        <v/>
      </c>
      <c r="AU42" s="35" t="str">
        <f t="shared" si="17"/>
        <v/>
      </c>
      <c r="AV42" s="35" t="str">
        <f t="shared" si="18"/>
        <v/>
      </c>
      <c r="AW42" s="35" t="str">
        <f t="shared" si="19"/>
        <v/>
      </c>
      <c r="AX42" s="35" t="str">
        <f t="shared" si="20"/>
        <v/>
      </c>
      <c r="AY42" s="35" t="str">
        <f>IF(SUMIF('7-市场业绩'!F:F,AC42,'7-市场业绩'!I:I)&gt;0,"学习卡","老结算")</f>
        <v>老结算</v>
      </c>
      <c r="AZ42" s="35" t="str">
        <f t="shared" si="21"/>
        <v/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509</v>
      </c>
    </row>
    <row r="43" spans="1:71" ht="15" customHeight="1">
      <c r="A43" s="31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08"/>
      <c r="M43" s="208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11"/>
        <v/>
      </c>
      <c r="AN43" s="35" t="str">
        <f t="shared" si="12"/>
        <v/>
      </c>
      <c r="AO43" s="35" t="str">
        <f t="shared" si="13"/>
        <v/>
      </c>
      <c r="AP43" s="35" t="str">
        <f>IF(AJ43="","",VLOOKUP(AN43,[1]Sheet11!E:F,2,0))</f>
        <v/>
      </c>
      <c r="AQ43" s="35" t="str">
        <f>IF(AO43="拼单会员","5年",IF(AJ43="","",VLOOKUP(AM43&amp;AP43,[1]Sheet11!$J$3:$K$17,2)))</f>
        <v/>
      </c>
      <c r="AR43" s="35" t="str">
        <f t="shared" si="14"/>
        <v/>
      </c>
      <c r="AS43" s="35" t="str">
        <f t="shared" si="15"/>
        <v/>
      </c>
      <c r="AT43" s="35" t="str">
        <f t="shared" si="16"/>
        <v/>
      </c>
      <c r="AU43" s="35" t="str">
        <f t="shared" si="17"/>
        <v/>
      </c>
      <c r="AV43" s="35" t="str">
        <f t="shared" si="18"/>
        <v/>
      </c>
      <c r="AW43" s="35" t="str">
        <f t="shared" si="19"/>
        <v/>
      </c>
      <c r="AX43" s="35" t="str">
        <f t="shared" si="20"/>
        <v/>
      </c>
      <c r="AY43" s="35" t="str">
        <f>IF(SUMIF('7-市场业绩'!F:F,AC43,'7-市场业绩'!I:I)&gt;0,"学习卡","老结算")</f>
        <v>老结算</v>
      </c>
      <c r="AZ43" s="35" t="str">
        <f t="shared" si="21"/>
        <v/>
      </c>
      <c r="BA43" s="35" t="str">
        <f t="shared" si="22"/>
        <v>无</v>
      </c>
      <c r="BB43" s="35" t="str">
        <f t="shared" si="23"/>
        <v/>
      </c>
      <c r="BC43" s="35" t="str">
        <f t="shared" si="24"/>
        <v/>
      </c>
      <c r="BD43" s="35" t="str">
        <f t="shared" si="25"/>
        <v>无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510</v>
      </c>
    </row>
    <row r="44" spans="1:71" ht="15" customHeight="1">
      <c r="A44" s="31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08"/>
      <c r="M44" s="208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35" t="str">
        <f t="shared" si="2"/>
        <v/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老结算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511</v>
      </c>
    </row>
    <row r="45" spans="1:71" ht="15" customHeight="1">
      <c r="A45" s="31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08"/>
      <c r="M45" s="208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35" t="str">
        <f t="shared" si="2"/>
        <v/>
      </c>
      <c r="AD45" s="36">
        <f t="shared" si="3"/>
        <v>0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11"/>
        <v/>
      </c>
      <c r="AN45" s="35" t="str">
        <f t="shared" si="12"/>
        <v/>
      </c>
      <c r="AO45" s="35" t="str">
        <f t="shared" si="13"/>
        <v/>
      </c>
      <c r="AP45" s="35" t="str">
        <f>IF(AJ45="","",VLOOKUP(AN45,[1]Sheet11!E:F,2,0))</f>
        <v/>
      </c>
      <c r="AQ45" s="35" t="str">
        <f>IF(AO45="拼单会员","5年",IF(AJ45="","",VLOOKUP(AM45&amp;AP45,[1]Sheet11!$J$3:$K$17,2)))</f>
        <v/>
      </c>
      <c r="AR45" s="35" t="str">
        <f t="shared" si="14"/>
        <v/>
      </c>
      <c r="AS45" s="35" t="str">
        <f t="shared" si="15"/>
        <v/>
      </c>
      <c r="AT45" s="35" t="str">
        <f t="shared" si="16"/>
        <v/>
      </c>
      <c r="AU45" s="35" t="str">
        <f t="shared" si="17"/>
        <v/>
      </c>
      <c r="AV45" s="35" t="str">
        <f t="shared" si="18"/>
        <v/>
      </c>
      <c r="AW45" s="35" t="str">
        <f t="shared" si="19"/>
        <v/>
      </c>
      <c r="AX45" s="35" t="str">
        <f t="shared" si="20"/>
        <v/>
      </c>
      <c r="AY45" s="35" t="str">
        <f>IF(SUMIF('7-市场业绩'!F:F,AC45,'7-市场业绩'!I:I)&gt;0,"学习卡","老结算")</f>
        <v>老结算</v>
      </c>
      <c r="AZ45" s="35" t="str">
        <f t="shared" si="21"/>
        <v/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7">
        <v>42552</v>
      </c>
      <c r="BS45" t="s">
        <v>512</v>
      </c>
    </row>
    <row r="46" spans="1:71" ht="15" customHeight="1">
      <c r="A46" s="3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08"/>
      <c r="M46" s="208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35" t="str">
        <f t="shared" si="2"/>
        <v/>
      </c>
      <c r="AD46" s="36">
        <f t="shared" si="3"/>
        <v>0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老结算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11</v>
      </c>
    </row>
    <row r="47" spans="1:71" ht="15" customHeight="1">
      <c r="A47" s="31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08"/>
      <c r="M47" s="208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35" t="str">
        <f t="shared" si="2"/>
        <v/>
      </c>
      <c r="AD47" s="36">
        <f t="shared" si="3"/>
        <v>0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11"/>
        <v/>
      </c>
      <c r="AN47" s="35" t="str">
        <f t="shared" si="12"/>
        <v/>
      </c>
      <c r="AO47" s="35" t="str">
        <f t="shared" si="13"/>
        <v/>
      </c>
      <c r="AP47" s="35" t="str">
        <f>IF(AJ47="","",VLOOKUP(AN47,[1]Sheet11!E:F,2,0))</f>
        <v/>
      </c>
      <c r="AQ47" s="35" t="str">
        <f>IF(AO47="拼单会员","5年",IF(AJ47="","",VLOOKUP(AM47&amp;AP47,[1]Sheet11!$J$3:$K$17,2)))</f>
        <v/>
      </c>
      <c r="AR47" s="35" t="str">
        <f t="shared" si="14"/>
        <v/>
      </c>
      <c r="AS47" s="35" t="str">
        <f t="shared" si="15"/>
        <v/>
      </c>
      <c r="AT47" s="35" t="str">
        <f t="shared" si="16"/>
        <v/>
      </c>
      <c r="AU47" s="35" t="str">
        <f t="shared" si="17"/>
        <v/>
      </c>
      <c r="AV47" s="35" t="str">
        <f t="shared" si="18"/>
        <v/>
      </c>
      <c r="AW47" s="35" t="str">
        <f t="shared" si="19"/>
        <v/>
      </c>
      <c r="AX47" s="35" t="str">
        <f t="shared" si="20"/>
        <v/>
      </c>
      <c r="AY47" s="35" t="str">
        <f>IF(SUMIF('7-市场业绩'!F:F,AC47,'7-市场业绩'!I:I)&gt;0,"学习卡","老结算")</f>
        <v>老结算</v>
      </c>
      <c r="AZ47" s="35" t="str">
        <f t="shared" si="21"/>
        <v/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496</v>
      </c>
    </row>
    <row r="48" spans="1:71" ht="15" customHeight="1">
      <c r="A48" s="31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08"/>
      <c r="M48" s="208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35" t="str">
        <f t="shared" si="2"/>
        <v/>
      </c>
      <c r="AD48" s="36">
        <f t="shared" si="3"/>
        <v>0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11"/>
        <v/>
      </c>
      <c r="AN48" s="35" t="str">
        <f t="shared" si="12"/>
        <v/>
      </c>
      <c r="AO48" s="35" t="str">
        <f t="shared" si="13"/>
        <v/>
      </c>
      <c r="AP48" s="35" t="str">
        <f>IF(AJ48="","",VLOOKUP(AN48,[1]Sheet11!E:F,2,0))</f>
        <v/>
      </c>
      <c r="AQ48" s="35" t="str">
        <f>IF(AO48="拼单会员","5年",IF(AJ48="","",VLOOKUP(AM48&amp;AP48,[1]Sheet11!$J$3:$K$17,2)))</f>
        <v/>
      </c>
      <c r="AR48" s="35" t="str">
        <f t="shared" si="14"/>
        <v/>
      </c>
      <c r="AS48" s="35" t="str">
        <f t="shared" si="15"/>
        <v/>
      </c>
      <c r="AT48" s="35" t="str">
        <f t="shared" si="16"/>
        <v/>
      </c>
      <c r="AU48" s="35" t="str">
        <f t="shared" si="17"/>
        <v/>
      </c>
      <c r="AV48" s="35" t="str">
        <f t="shared" si="18"/>
        <v/>
      </c>
      <c r="AW48" s="35" t="str">
        <f t="shared" si="19"/>
        <v/>
      </c>
      <c r="AX48" s="35" t="str">
        <f t="shared" si="20"/>
        <v/>
      </c>
      <c r="AY48" s="35" t="str">
        <f>IF(SUMIF('7-市场业绩'!F:F,AC48,'7-市场业绩'!I:I)&gt;0,"学习卡","老结算")</f>
        <v>老结算</v>
      </c>
      <c r="AZ48" s="35" t="str">
        <f t="shared" si="21"/>
        <v/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513</v>
      </c>
    </row>
    <row r="49" spans="1:71" ht="15" customHeight="1">
      <c r="A49" s="31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08"/>
      <c r="M49" s="208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35" t="str">
        <f t="shared" si="2"/>
        <v/>
      </c>
      <c r="AD49" s="36">
        <f t="shared" si="3"/>
        <v>0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11"/>
        <v/>
      </c>
      <c r="AN49" s="35" t="str">
        <f t="shared" si="12"/>
        <v/>
      </c>
      <c r="AO49" s="35" t="str">
        <f t="shared" si="13"/>
        <v/>
      </c>
      <c r="AP49" s="35" t="str">
        <f>IF(AJ49="","",VLOOKUP(AN49,[1]Sheet11!E:F,2,0))</f>
        <v/>
      </c>
      <c r="AQ49" s="35" t="str">
        <f>IF(AO49="拼单会员","5年",IF(AJ49="","",VLOOKUP(AM49&amp;AP49,[1]Sheet11!$J$3:$K$17,2)))</f>
        <v/>
      </c>
      <c r="AR49" s="35" t="str">
        <f t="shared" si="14"/>
        <v/>
      </c>
      <c r="AS49" s="35" t="str">
        <f t="shared" si="15"/>
        <v/>
      </c>
      <c r="AT49" s="35" t="str">
        <f t="shared" si="16"/>
        <v/>
      </c>
      <c r="AU49" s="35" t="str">
        <f t="shared" si="17"/>
        <v/>
      </c>
      <c r="AV49" s="35" t="str">
        <f t="shared" si="18"/>
        <v/>
      </c>
      <c r="AW49" s="35" t="str">
        <f t="shared" si="19"/>
        <v/>
      </c>
      <c r="AX49" s="35" t="str">
        <f t="shared" si="20"/>
        <v/>
      </c>
      <c r="AY49" s="35" t="str">
        <f>IF(SUMIF('7-市场业绩'!F:F,AC49,'7-市场业绩'!I:I)&gt;0,"学习卡","老结算")</f>
        <v>老结算</v>
      </c>
      <c r="AZ49" s="35" t="str">
        <f t="shared" si="21"/>
        <v/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491</v>
      </c>
    </row>
    <row r="50" spans="1:71" ht="15" customHeight="1">
      <c r="A50" s="31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08"/>
      <c r="M50" s="208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35" t="str">
        <f t="shared" si="2"/>
        <v/>
      </c>
      <c r="AD50" s="36">
        <f t="shared" si="3"/>
        <v>0</v>
      </c>
      <c r="AE50" s="35" t="str">
        <f t="shared" si="4"/>
        <v/>
      </c>
      <c r="AF50" s="24"/>
      <c r="AG50" s="40">
        <f t="shared" si="5"/>
        <v>0</v>
      </c>
      <c r="AH50" s="36">
        <f t="shared" si="6"/>
        <v>0</v>
      </c>
      <c r="AI50" s="36">
        <f t="shared" si="7"/>
        <v>0</v>
      </c>
      <c r="AJ50" s="35" t="str">
        <f t="shared" si="8"/>
        <v/>
      </c>
      <c r="AK50" s="35" t="str">
        <f t="shared" si="9"/>
        <v/>
      </c>
      <c r="AL50" s="35" t="str">
        <f t="shared" si="10"/>
        <v/>
      </c>
      <c r="AM50" s="35" t="str">
        <f t="shared" si="11"/>
        <v/>
      </c>
      <c r="AN50" s="35" t="str">
        <f t="shared" si="12"/>
        <v/>
      </c>
      <c r="AO50" s="35" t="str">
        <f t="shared" si="13"/>
        <v/>
      </c>
      <c r="AP50" s="35" t="str">
        <f>IF(AJ50="","",VLOOKUP(AN50,[1]Sheet11!E:F,2,0))</f>
        <v/>
      </c>
      <c r="AQ50" s="35" t="str">
        <f>IF(AO50="拼单会员","5年",IF(AJ50="","",VLOOKUP(AM50&amp;AP50,[1]Sheet11!$J$3:$K$17,2)))</f>
        <v/>
      </c>
      <c r="AR50" s="35" t="str">
        <f t="shared" si="14"/>
        <v/>
      </c>
      <c r="AS50" s="35" t="str">
        <f t="shared" si="15"/>
        <v/>
      </c>
      <c r="AT50" s="35" t="str">
        <f t="shared" si="16"/>
        <v/>
      </c>
      <c r="AU50" s="35" t="str">
        <f t="shared" si="17"/>
        <v/>
      </c>
      <c r="AV50" s="35" t="str">
        <f t="shared" si="18"/>
        <v/>
      </c>
      <c r="AW50" s="35" t="str">
        <f t="shared" si="19"/>
        <v/>
      </c>
      <c r="AX50" s="35" t="str">
        <f t="shared" si="20"/>
        <v/>
      </c>
      <c r="AY50" s="35" t="str">
        <f>IF(SUMIF('7-市场业绩'!F:F,AC50,'7-市场业绩'!I:I)&gt;0,"学习卡","老结算")</f>
        <v>老结算</v>
      </c>
      <c r="AZ50" s="35" t="str">
        <f t="shared" si="21"/>
        <v/>
      </c>
      <c r="BA50" s="35" t="str">
        <f t="shared" si="22"/>
        <v>无</v>
      </c>
      <c r="BB50" s="35" t="str">
        <f t="shared" si="23"/>
        <v/>
      </c>
      <c r="BC50" s="35" t="str">
        <f t="shared" si="24"/>
        <v/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/>
      </c>
      <c r="BH50" s="27">
        <v>42552</v>
      </c>
      <c r="BS50" t="s">
        <v>491</v>
      </c>
    </row>
    <row r="51" spans="1:71" ht="15" customHeight="1">
      <c r="A51" s="31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08"/>
      <c r="M51" s="208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35" t="str">
        <f t="shared" si="2"/>
        <v/>
      </c>
      <c r="AD51" s="36">
        <f t="shared" si="3"/>
        <v>0</v>
      </c>
      <c r="AE51" s="35" t="str">
        <f t="shared" si="4"/>
        <v/>
      </c>
      <c r="AF51" s="24"/>
      <c r="AG51" s="40">
        <f t="shared" si="5"/>
        <v>0</v>
      </c>
      <c r="AH51" s="36">
        <f t="shared" si="6"/>
        <v>0</v>
      </c>
      <c r="AI51" s="36">
        <f t="shared" si="7"/>
        <v>0</v>
      </c>
      <c r="AJ51" s="35" t="str">
        <f t="shared" si="8"/>
        <v/>
      </c>
      <c r="AK51" s="35" t="str">
        <f t="shared" si="9"/>
        <v/>
      </c>
      <c r="AL51" s="35" t="str">
        <f t="shared" si="10"/>
        <v/>
      </c>
      <c r="AM51" s="35" t="str">
        <f t="shared" si="11"/>
        <v/>
      </c>
      <c r="AN51" s="35" t="str">
        <f t="shared" si="12"/>
        <v/>
      </c>
      <c r="AO51" s="35" t="str">
        <f t="shared" si="13"/>
        <v/>
      </c>
      <c r="AP51" s="35" t="str">
        <f>IF(AJ51="","",VLOOKUP(AN51,[1]Sheet11!E:F,2,0))</f>
        <v/>
      </c>
      <c r="AQ51" s="35" t="str">
        <f>IF(AO51="拼单会员","5年",IF(AJ51="","",VLOOKUP(AM51&amp;AP51,[1]Sheet11!$J$3:$K$17,2)))</f>
        <v/>
      </c>
      <c r="AR51" s="35" t="str">
        <f t="shared" si="14"/>
        <v/>
      </c>
      <c r="AS51" s="35" t="str">
        <f t="shared" si="15"/>
        <v/>
      </c>
      <c r="AT51" s="35" t="str">
        <f t="shared" si="16"/>
        <v/>
      </c>
      <c r="AU51" s="35" t="str">
        <f t="shared" si="17"/>
        <v/>
      </c>
      <c r="AV51" s="35" t="str">
        <f t="shared" si="18"/>
        <v/>
      </c>
      <c r="AW51" s="35" t="str">
        <f t="shared" si="19"/>
        <v/>
      </c>
      <c r="AX51" s="35" t="str">
        <f t="shared" si="20"/>
        <v/>
      </c>
      <c r="AY51" s="35" t="str">
        <f>IF(SUMIF('7-市场业绩'!F:F,AC51,'7-市场业绩'!I:I)&gt;0,"学习卡","老结算")</f>
        <v>老结算</v>
      </c>
      <c r="AZ51" s="35" t="str">
        <f t="shared" si="21"/>
        <v/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/>
      </c>
      <c r="BH51" s="27">
        <v>42552</v>
      </c>
      <c r="BS51" t="s">
        <v>514</v>
      </c>
    </row>
    <row r="52" spans="1:71" ht="15" customHeight="1">
      <c r="A52" s="31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08"/>
      <c r="M52" s="208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35" t="str">
        <f t="shared" si="2"/>
        <v/>
      </c>
      <c r="AD52" s="36">
        <f t="shared" si="3"/>
        <v>0</v>
      </c>
      <c r="AE52" s="35" t="str">
        <f t="shared" si="4"/>
        <v/>
      </c>
      <c r="AF52" s="24"/>
      <c r="AG52" s="40">
        <f t="shared" si="5"/>
        <v>0</v>
      </c>
      <c r="AH52" s="36">
        <f t="shared" si="6"/>
        <v>0</v>
      </c>
      <c r="AI52" s="36">
        <f t="shared" si="7"/>
        <v>0</v>
      </c>
      <c r="AJ52" s="35" t="str">
        <f t="shared" si="8"/>
        <v/>
      </c>
      <c r="AK52" s="35" t="str">
        <f t="shared" si="9"/>
        <v/>
      </c>
      <c r="AL52" s="35" t="str">
        <f t="shared" si="10"/>
        <v/>
      </c>
      <c r="AM52" s="35" t="str">
        <f t="shared" si="11"/>
        <v/>
      </c>
      <c r="AN52" s="35" t="str">
        <f t="shared" si="12"/>
        <v/>
      </c>
      <c r="AO52" s="35" t="str">
        <f t="shared" si="13"/>
        <v/>
      </c>
      <c r="AP52" s="35" t="str">
        <f>IF(AJ52="","",VLOOKUP(AN52,[1]Sheet11!E:F,2,0))</f>
        <v/>
      </c>
      <c r="AQ52" s="35" t="str">
        <f>IF(AO52="拼单会员","5年",IF(AJ52="","",VLOOKUP(AM52&amp;AP52,[1]Sheet11!$J$3:$K$17,2)))</f>
        <v/>
      </c>
      <c r="AR52" s="35" t="str">
        <f t="shared" si="14"/>
        <v/>
      </c>
      <c r="AS52" s="35" t="str">
        <f t="shared" si="15"/>
        <v/>
      </c>
      <c r="AT52" s="35" t="str">
        <f t="shared" si="16"/>
        <v/>
      </c>
      <c r="AU52" s="35" t="str">
        <f t="shared" si="17"/>
        <v/>
      </c>
      <c r="AV52" s="35" t="str">
        <f t="shared" si="18"/>
        <v/>
      </c>
      <c r="AW52" s="35" t="str">
        <f t="shared" si="19"/>
        <v/>
      </c>
      <c r="AX52" s="35" t="str">
        <f t="shared" si="20"/>
        <v/>
      </c>
      <c r="AY52" s="35" t="str">
        <f>IF(SUMIF('7-市场业绩'!F:F,AC52,'7-市场业绩'!I:I)&gt;0,"学习卡","老结算")</f>
        <v>老结算</v>
      </c>
      <c r="AZ52" s="35" t="str">
        <f t="shared" si="21"/>
        <v/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515</v>
      </c>
    </row>
    <row r="53" spans="1:71" ht="15" customHeight="1">
      <c r="A53" s="31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08"/>
      <c r="M53" s="208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11"/>
        <v/>
      </c>
      <c r="AN53" s="35" t="str">
        <f t="shared" si="12"/>
        <v/>
      </c>
      <c r="AO53" s="35" t="str">
        <f t="shared" si="13"/>
        <v/>
      </c>
      <c r="AP53" s="35" t="str">
        <f>IF(AJ53="","",VLOOKUP(AN53,[1]Sheet11!E:F,2,0))</f>
        <v/>
      </c>
      <c r="AQ53" s="35" t="str">
        <f>IF(AO53="拼单会员","5年",IF(AJ53="","",VLOOKUP(AM53&amp;AP53,[1]Sheet11!$J$3:$K$17,2)))</f>
        <v/>
      </c>
      <c r="AR53" s="35" t="str">
        <f t="shared" si="14"/>
        <v/>
      </c>
      <c r="AS53" s="35" t="str">
        <f t="shared" si="15"/>
        <v/>
      </c>
      <c r="AT53" s="35" t="str">
        <f t="shared" si="16"/>
        <v/>
      </c>
      <c r="AU53" s="35" t="str">
        <f t="shared" si="17"/>
        <v/>
      </c>
      <c r="AV53" s="35" t="str">
        <f t="shared" si="18"/>
        <v/>
      </c>
      <c r="AW53" s="35" t="str">
        <f t="shared" si="19"/>
        <v/>
      </c>
      <c r="AX53" s="35" t="str">
        <f t="shared" si="20"/>
        <v/>
      </c>
      <c r="AY53" s="35" t="str">
        <f>IF(SUMIF('7-市场业绩'!F:F,AC53,'7-市场业绩'!I:I)&gt;0,"学习卡","老结算")</f>
        <v>老结算</v>
      </c>
      <c r="AZ53" s="35" t="str">
        <f t="shared" si="21"/>
        <v/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516</v>
      </c>
    </row>
    <row r="54" spans="1:71" ht="15" customHeight="1">
      <c r="A54" s="31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08"/>
      <c r="M54" s="208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35" t="str">
        <f t="shared" si="2"/>
        <v/>
      </c>
      <c r="AD54" s="36">
        <f t="shared" si="3"/>
        <v>0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0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11"/>
        <v/>
      </c>
      <c r="AN54" s="35" t="str">
        <f t="shared" si="12"/>
        <v/>
      </c>
      <c r="AO54" s="35" t="str">
        <f t="shared" si="13"/>
        <v/>
      </c>
      <c r="AP54" s="35" t="str">
        <f>IF(AJ54="","",VLOOKUP(AN54,[1]Sheet11!E:F,2,0))</f>
        <v/>
      </c>
      <c r="AQ54" s="35" t="str">
        <f>IF(AO54="拼单会员","5年",IF(AJ54="","",VLOOKUP(AM54&amp;AP54,[1]Sheet11!$J$3:$K$17,2)))</f>
        <v/>
      </c>
      <c r="AR54" s="35" t="str">
        <f t="shared" si="14"/>
        <v/>
      </c>
      <c r="AS54" s="35" t="str">
        <f t="shared" si="15"/>
        <v/>
      </c>
      <c r="AT54" s="35" t="str">
        <f t="shared" si="16"/>
        <v/>
      </c>
      <c r="AU54" s="35" t="str">
        <f t="shared" si="17"/>
        <v/>
      </c>
      <c r="AV54" s="35" t="str">
        <f t="shared" si="18"/>
        <v/>
      </c>
      <c r="AW54" s="35" t="str">
        <f t="shared" si="19"/>
        <v/>
      </c>
      <c r="AX54" s="35" t="str">
        <f t="shared" si="20"/>
        <v/>
      </c>
      <c r="AY54" s="35" t="str">
        <f>IF(SUMIF('7-市场业绩'!F:F,AC54,'7-市场业绩'!I:I)&gt;0,"学习卡","老结算")</f>
        <v>老结算</v>
      </c>
      <c r="AZ54" s="35" t="str">
        <f t="shared" si="21"/>
        <v/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517</v>
      </c>
    </row>
    <row r="55" spans="1:71" ht="15" customHeight="1">
      <c r="A55" s="31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08"/>
      <c r="M55" s="208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35" t="str">
        <f t="shared" si="2"/>
        <v/>
      </c>
      <c r="AD55" s="36">
        <f t="shared" si="3"/>
        <v>0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11"/>
        <v/>
      </c>
      <c r="AN55" s="35" t="str">
        <f t="shared" si="12"/>
        <v/>
      </c>
      <c r="AO55" s="35" t="str">
        <f t="shared" si="13"/>
        <v/>
      </c>
      <c r="AP55" s="35" t="str">
        <f>IF(AJ55="","",VLOOKUP(AN55,[1]Sheet11!E:F,2,0))</f>
        <v/>
      </c>
      <c r="AQ55" s="35" t="str">
        <f>IF(AO55="拼单会员","5年",IF(AJ55="","",VLOOKUP(AM55&amp;AP55,[1]Sheet11!$J$3:$K$17,2)))</f>
        <v/>
      </c>
      <c r="AR55" s="35" t="str">
        <f t="shared" si="14"/>
        <v/>
      </c>
      <c r="AS55" s="35" t="str">
        <f t="shared" si="15"/>
        <v/>
      </c>
      <c r="AT55" s="35" t="str">
        <f t="shared" si="16"/>
        <v/>
      </c>
      <c r="AU55" s="35" t="str">
        <f t="shared" si="17"/>
        <v/>
      </c>
      <c r="AV55" s="35" t="str">
        <f t="shared" si="18"/>
        <v/>
      </c>
      <c r="AW55" s="35" t="str">
        <f t="shared" si="19"/>
        <v/>
      </c>
      <c r="AX55" s="35" t="str">
        <f t="shared" si="20"/>
        <v/>
      </c>
      <c r="AY55" s="35" t="str">
        <f>IF(SUMIF('7-市场业绩'!F:F,AC55,'7-市场业绩'!I:I)&gt;0,"学习卡","老结算")</f>
        <v>老结算</v>
      </c>
      <c r="AZ55" s="35" t="str">
        <f t="shared" si="21"/>
        <v/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518</v>
      </c>
    </row>
    <row r="56" spans="1:71" ht="15" customHeight="1">
      <c r="A56" s="31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08"/>
      <c r="M56" s="208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11"/>
      <c r="AA56" s="25"/>
      <c r="AB56" s="25"/>
      <c r="AC56" s="35" t="str">
        <f t="shared" si="2"/>
        <v/>
      </c>
      <c r="AD56" s="36">
        <f t="shared" si="3"/>
        <v>0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老结算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519</v>
      </c>
    </row>
    <row r="57" spans="1:71" ht="15" customHeight="1">
      <c r="A57" s="31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08"/>
      <c r="M57" s="208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35" t="str">
        <f t="shared" si="2"/>
        <v/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11"/>
        <v/>
      </c>
      <c r="AN57" s="35" t="str">
        <f t="shared" si="12"/>
        <v/>
      </c>
      <c r="AO57" s="35" t="str">
        <f t="shared" si="13"/>
        <v/>
      </c>
      <c r="AP57" s="35" t="str">
        <f>IF(AJ57="","",VLOOKUP(AN57,[1]Sheet11!E:F,2,0))</f>
        <v/>
      </c>
      <c r="AQ57" s="35" t="str">
        <f>IF(AO57="拼单会员","5年",IF(AJ57="","",VLOOKUP(AM57&amp;AP57,[1]Sheet11!$J$3:$K$17,2)))</f>
        <v/>
      </c>
      <c r="AR57" s="35" t="str">
        <f t="shared" si="14"/>
        <v/>
      </c>
      <c r="AS57" s="35" t="str">
        <f t="shared" si="15"/>
        <v/>
      </c>
      <c r="AT57" s="35" t="str">
        <f t="shared" si="16"/>
        <v/>
      </c>
      <c r="AU57" s="35" t="str">
        <f t="shared" si="17"/>
        <v/>
      </c>
      <c r="AV57" s="35" t="str">
        <f t="shared" si="18"/>
        <v/>
      </c>
      <c r="AW57" s="35" t="str">
        <f t="shared" si="19"/>
        <v/>
      </c>
      <c r="AX57" s="35" t="str">
        <f t="shared" si="20"/>
        <v/>
      </c>
      <c r="AY57" s="35" t="str">
        <f>IF(SUMIF('7-市场业绩'!F:F,AC57,'7-市场业绩'!I:I)&gt;0,"学习卡","老结算")</f>
        <v>老结算</v>
      </c>
      <c r="AZ57" s="35" t="str">
        <f t="shared" si="21"/>
        <v/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520</v>
      </c>
    </row>
    <row r="58" spans="1:71" ht="15" customHeight="1">
      <c r="A58" s="31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08"/>
      <c r="M58" s="208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35" t="str">
        <f t="shared" si="2"/>
        <v/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11"/>
        <v/>
      </c>
      <c r="AN58" s="35" t="str">
        <f t="shared" si="12"/>
        <v/>
      </c>
      <c r="AO58" s="35" t="str">
        <f t="shared" si="13"/>
        <v/>
      </c>
      <c r="AP58" s="35" t="str">
        <f>IF(AJ58="","",VLOOKUP(AN58,[1]Sheet11!E:F,2,0))</f>
        <v/>
      </c>
      <c r="AQ58" s="35" t="str">
        <f>IF(AO58="拼单会员","5年",IF(AJ58="","",VLOOKUP(AM58&amp;AP58,[1]Sheet11!$J$3:$K$17,2)))</f>
        <v/>
      </c>
      <c r="AR58" s="35" t="str">
        <f t="shared" si="14"/>
        <v/>
      </c>
      <c r="AS58" s="35" t="str">
        <f t="shared" si="15"/>
        <v/>
      </c>
      <c r="AT58" s="35" t="str">
        <f t="shared" si="16"/>
        <v/>
      </c>
      <c r="AU58" s="35" t="str">
        <f t="shared" si="17"/>
        <v/>
      </c>
      <c r="AV58" s="35" t="str">
        <f t="shared" si="18"/>
        <v/>
      </c>
      <c r="AW58" s="35" t="str">
        <f t="shared" si="19"/>
        <v/>
      </c>
      <c r="AX58" s="35" t="str">
        <f t="shared" si="20"/>
        <v/>
      </c>
      <c r="AY58" s="35" t="str">
        <f>IF(SUMIF('7-市场业绩'!F:F,AC58,'7-市场业绩'!I:I)&gt;0,"学习卡","老结算")</f>
        <v>老结算</v>
      </c>
      <c r="AZ58" s="35" t="str">
        <f t="shared" si="21"/>
        <v/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11</v>
      </c>
    </row>
    <row r="59" spans="1:71" ht="15" customHeight="1">
      <c r="A59" s="31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08"/>
      <c r="M59" s="208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35" t="str">
        <f t="shared" si="2"/>
        <v/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11"/>
        <v/>
      </c>
      <c r="AN59" s="35" t="str">
        <f t="shared" si="12"/>
        <v/>
      </c>
      <c r="AO59" s="35" t="str">
        <f t="shared" si="13"/>
        <v/>
      </c>
      <c r="AP59" s="35" t="str">
        <f>IF(AJ59="","",VLOOKUP(AN59,[1]Sheet11!E:F,2,0))</f>
        <v/>
      </c>
      <c r="AQ59" s="35" t="str">
        <f>IF(AO59="拼单会员","5年",IF(AJ59="","",VLOOKUP(AM59&amp;AP59,[1]Sheet11!$J$3:$K$17,2)))</f>
        <v/>
      </c>
      <c r="AR59" s="35" t="str">
        <f t="shared" si="14"/>
        <v/>
      </c>
      <c r="AS59" s="35" t="str">
        <f t="shared" si="15"/>
        <v/>
      </c>
      <c r="AT59" s="35" t="str">
        <f t="shared" si="16"/>
        <v/>
      </c>
      <c r="AU59" s="35" t="str">
        <f t="shared" si="17"/>
        <v/>
      </c>
      <c r="AV59" s="35" t="str">
        <f t="shared" si="18"/>
        <v/>
      </c>
      <c r="AW59" s="35" t="str">
        <f t="shared" si="19"/>
        <v/>
      </c>
      <c r="AX59" s="35" t="str">
        <f t="shared" si="20"/>
        <v/>
      </c>
      <c r="AY59" s="35" t="str">
        <f>IF(SUMIF('7-市场业绩'!F:F,AC59,'7-市场业绩'!I:I)&gt;0,"学习卡","老结算")</f>
        <v>老结算</v>
      </c>
      <c r="AZ59" s="35" t="str">
        <f t="shared" si="21"/>
        <v/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496</v>
      </c>
    </row>
    <row r="60" spans="1:71" ht="15" customHeight="1">
      <c r="A60" s="31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08"/>
      <c r="M60" s="208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35" t="str">
        <f t="shared" si="2"/>
        <v/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11"/>
        <v/>
      </c>
      <c r="AN60" s="35" t="str">
        <f t="shared" si="12"/>
        <v/>
      </c>
      <c r="AO60" s="35" t="str">
        <f t="shared" si="13"/>
        <v/>
      </c>
      <c r="AP60" s="35" t="str">
        <f>IF(AJ60="","",VLOOKUP(AN60,[1]Sheet11!E:F,2,0))</f>
        <v/>
      </c>
      <c r="AQ60" s="35" t="str">
        <f>IF(AO60="拼单会员","5年",IF(AJ60="","",VLOOKUP(AM60&amp;AP60,[1]Sheet11!$J$3:$K$17,2)))</f>
        <v/>
      </c>
      <c r="AR60" s="35" t="str">
        <f t="shared" si="14"/>
        <v/>
      </c>
      <c r="AS60" s="35" t="str">
        <f t="shared" si="15"/>
        <v/>
      </c>
      <c r="AT60" s="35" t="str">
        <f t="shared" si="16"/>
        <v/>
      </c>
      <c r="AU60" s="35" t="str">
        <f t="shared" si="17"/>
        <v/>
      </c>
      <c r="AV60" s="35" t="str">
        <f t="shared" si="18"/>
        <v/>
      </c>
      <c r="AW60" s="35" t="str">
        <f t="shared" si="19"/>
        <v/>
      </c>
      <c r="AX60" s="35" t="str">
        <f t="shared" si="20"/>
        <v/>
      </c>
      <c r="AY60" s="35" t="str">
        <f>IF(SUMIF('7-市场业绩'!F:F,AC60,'7-市场业绩'!I:I)&gt;0,"学习卡","老结算")</f>
        <v>老结算</v>
      </c>
      <c r="AZ60" s="35" t="str">
        <f t="shared" si="21"/>
        <v/>
      </c>
      <c r="BA60" s="35" t="str">
        <f t="shared" si="22"/>
        <v>无</v>
      </c>
      <c r="BB60" s="35" t="str">
        <f t="shared" si="23"/>
        <v/>
      </c>
      <c r="BC60" s="35" t="str">
        <f t="shared" si="24"/>
        <v/>
      </c>
      <c r="BD60" s="35" t="str">
        <f t="shared" si="25"/>
        <v>无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521</v>
      </c>
    </row>
    <row r="61" spans="1:71" ht="15" customHeight="1">
      <c r="A61" s="31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08"/>
      <c r="M61" s="208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35" t="str">
        <f t="shared" si="2"/>
        <v/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11"/>
        <v/>
      </c>
      <c r="AN61" s="35" t="str">
        <f t="shared" si="12"/>
        <v/>
      </c>
      <c r="AO61" s="35" t="str">
        <f t="shared" si="13"/>
        <v/>
      </c>
      <c r="AP61" s="35" t="str">
        <f>IF(AJ61="","",VLOOKUP(AN61,[1]Sheet11!E:F,2,0))</f>
        <v/>
      </c>
      <c r="AQ61" s="35" t="str">
        <f>IF(AO61="拼单会员","5年",IF(AJ61="","",VLOOKUP(AM61&amp;AP61,[1]Sheet11!$J$3:$K$17,2)))</f>
        <v/>
      </c>
      <c r="AR61" s="35" t="str">
        <f t="shared" si="14"/>
        <v/>
      </c>
      <c r="AS61" s="35" t="str">
        <f t="shared" si="15"/>
        <v/>
      </c>
      <c r="AT61" s="35" t="str">
        <f t="shared" si="16"/>
        <v/>
      </c>
      <c r="AU61" s="35" t="str">
        <f t="shared" si="17"/>
        <v/>
      </c>
      <c r="AV61" s="35" t="str">
        <f t="shared" si="18"/>
        <v/>
      </c>
      <c r="AW61" s="35" t="str">
        <f t="shared" si="19"/>
        <v/>
      </c>
      <c r="AX61" s="35" t="str">
        <f t="shared" si="20"/>
        <v/>
      </c>
      <c r="AY61" s="35" t="str">
        <f>IF(SUMIF('7-市场业绩'!F:F,AC61,'7-市场业绩'!I:I)&gt;0,"学习卡","老结算")</f>
        <v>老结算</v>
      </c>
      <c r="AZ61" s="35" t="str">
        <f t="shared" si="21"/>
        <v/>
      </c>
      <c r="BA61" s="35" t="str">
        <f t="shared" si="22"/>
        <v>无</v>
      </c>
      <c r="BB61" s="35" t="str">
        <f t="shared" si="23"/>
        <v/>
      </c>
      <c r="BC61" s="35" t="str">
        <f t="shared" si="24"/>
        <v/>
      </c>
      <c r="BD61" s="35" t="str">
        <f t="shared" si="25"/>
        <v>无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11</v>
      </c>
    </row>
    <row r="62" spans="1:71" ht="15" customHeight="1">
      <c r="A62" s="31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08"/>
      <c r="M62" s="208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35" t="str">
        <f t="shared" si="2"/>
        <v/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11"/>
        <v/>
      </c>
      <c r="AN62" s="35" t="str">
        <f t="shared" si="12"/>
        <v/>
      </c>
      <c r="AO62" s="35" t="str">
        <f t="shared" si="13"/>
        <v/>
      </c>
      <c r="AP62" s="35" t="str">
        <f>IF(AJ62="","",VLOOKUP(AN62,[1]Sheet11!E:F,2,0))</f>
        <v/>
      </c>
      <c r="AQ62" s="35" t="str">
        <f>IF(AO62="拼单会员","5年",IF(AJ62="","",VLOOKUP(AM62&amp;AP62,[1]Sheet11!$J$3:$K$17,2)))</f>
        <v/>
      </c>
      <c r="AR62" s="35" t="str">
        <f t="shared" si="14"/>
        <v/>
      </c>
      <c r="AS62" s="35" t="str">
        <f t="shared" si="15"/>
        <v/>
      </c>
      <c r="AT62" s="35" t="str">
        <f t="shared" si="16"/>
        <v/>
      </c>
      <c r="AU62" s="35" t="str">
        <f t="shared" si="17"/>
        <v/>
      </c>
      <c r="AV62" s="35" t="str">
        <f t="shared" si="18"/>
        <v/>
      </c>
      <c r="AW62" s="35" t="str">
        <f t="shared" si="19"/>
        <v/>
      </c>
      <c r="AX62" s="35" t="str">
        <f t="shared" si="20"/>
        <v/>
      </c>
      <c r="AY62" s="35" t="str">
        <f>IF(SUMIF('7-市场业绩'!F:F,AC62,'7-市场业绩'!I:I)&gt;0,"学习卡","老结算")</f>
        <v>老结算</v>
      </c>
      <c r="AZ62" s="35" t="str">
        <f t="shared" si="21"/>
        <v/>
      </c>
      <c r="BA62" s="35" t="str">
        <f t="shared" si="22"/>
        <v>无</v>
      </c>
      <c r="BB62" s="35" t="str">
        <f t="shared" si="23"/>
        <v/>
      </c>
      <c r="BC62" s="35" t="str">
        <f t="shared" si="24"/>
        <v/>
      </c>
      <c r="BD62" s="35" t="str">
        <f t="shared" si="25"/>
        <v>无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7">
        <v>42552</v>
      </c>
      <c r="BS62" t="s">
        <v>522</v>
      </c>
    </row>
    <row r="63" spans="1:71" ht="15" customHeight="1">
      <c r="A63" s="31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08"/>
      <c r="M63" s="208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35" t="str">
        <f t="shared" si="2"/>
        <v/>
      </c>
      <c r="AD63" s="36">
        <f t="shared" si="3"/>
        <v>0</v>
      </c>
      <c r="AE63" s="35" t="str">
        <f t="shared" si="4"/>
        <v/>
      </c>
      <c r="AF63" s="24"/>
      <c r="AG63" s="40">
        <f t="shared" si="5"/>
        <v>0</v>
      </c>
      <c r="AH63" s="36">
        <f t="shared" si="6"/>
        <v>0</v>
      </c>
      <c r="AI63" s="36">
        <f t="shared" si="7"/>
        <v>0</v>
      </c>
      <c r="AJ63" s="35" t="str">
        <f t="shared" si="8"/>
        <v/>
      </c>
      <c r="AK63" s="35" t="str">
        <f t="shared" si="9"/>
        <v/>
      </c>
      <c r="AL63" s="35" t="str">
        <f t="shared" si="10"/>
        <v/>
      </c>
      <c r="AM63" s="35" t="str">
        <f t="shared" si="11"/>
        <v/>
      </c>
      <c r="AN63" s="35" t="str">
        <f t="shared" si="12"/>
        <v/>
      </c>
      <c r="AO63" s="35" t="str">
        <f t="shared" si="13"/>
        <v/>
      </c>
      <c r="AP63" s="35" t="str">
        <f>IF(AJ63="","",VLOOKUP(AN63,[1]Sheet11!E:F,2,0))</f>
        <v/>
      </c>
      <c r="AQ63" s="35" t="str">
        <f>IF(AO63="拼单会员","5年",IF(AJ63="","",VLOOKUP(AM63&amp;AP63,[1]Sheet11!$J$3:$K$17,2)))</f>
        <v/>
      </c>
      <c r="AR63" s="35" t="str">
        <f t="shared" si="14"/>
        <v/>
      </c>
      <c r="AS63" s="35" t="str">
        <f t="shared" si="15"/>
        <v/>
      </c>
      <c r="AT63" s="35" t="str">
        <f t="shared" si="16"/>
        <v/>
      </c>
      <c r="AU63" s="35" t="str">
        <f t="shared" si="17"/>
        <v/>
      </c>
      <c r="AV63" s="35" t="str">
        <f t="shared" si="18"/>
        <v/>
      </c>
      <c r="AW63" s="35" t="str">
        <f t="shared" si="19"/>
        <v/>
      </c>
      <c r="AX63" s="35" t="str">
        <f t="shared" si="20"/>
        <v/>
      </c>
      <c r="AY63" s="35" t="str">
        <f>IF(SUMIF('7-市场业绩'!F:F,AC63,'7-市场业绩'!I:I)&gt;0,"学习卡","老结算")</f>
        <v>老结算</v>
      </c>
      <c r="AZ63" s="35" t="str">
        <f t="shared" si="21"/>
        <v/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523</v>
      </c>
    </row>
    <row r="64" spans="1:71" ht="15" customHeight="1">
      <c r="A64" s="31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08"/>
      <c r="M64" s="208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35" t="str">
        <f t="shared" si="2"/>
        <v/>
      </c>
      <c r="AD64" s="36">
        <f t="shared" si="3"/>
        <v>0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11"/>
        <v/>
      </c>
      <c r="AN64" s="35" t="str">
        <f t="shared" si="12"/>
        <v/>
      </c>
      <c r="AO64" s="35" t="str">
        <f t="shared" si="13"/>
        <v/>
      </c>
      <c r="AP64" s="35" t="str">
        <f>IF(AJ64="","",VLOOKUP(AN64,[1]Sheet11!E:F,2,0))</f>
        <v/>
      </c>
      <c r="AQ64" s="35" t="str">
        <f>IF(AO64="拼单会员","5年",IF(AJ64="","",VLOOKUP(AM64&amp;AP64,[1]Sheet11!$J$3:$K$17,2)))</f>
        <v/>
      </c>
      <c r="AR64" s="35" t="str">
        <f t="shared" si="14"/>
        <v/>
      </c>
      <c r="AS64" s="35" t="str">
        <f t="shared" si="15"/>
        <v/>
      </c>
      <c r="AT64" s="35" t="str">
        <f t="shared" si="16"/>
        <v/>
      </c>
      <c r="AU64" s="35" t="str">
        <f t="shared" si="17"/>
        <v/>
      </c>
      <c r="AV64" s="35" t="str">
        <f t="shared" si="18"/>
        <v/>
      </c>
      <c r="AW64" s="35" t="str">
        <f t="shared" si="19"/>
        <v/>
      </c>
      <c r="AX64" s="35" t="str">
        <f t="shared" si="20"/>
        <v/>
      </c>
      <c r="AY64" s="35" t="str">
        <f>IF(SUMIF('7-市场业绩'!F:F,AC64,'7-市场业绩'!I:I)&gt;0,"学习卡","老结算")</f>
        <v>老结算</v>
      </c>
      <c r="AZ64" s="35" t="str">
        <f t="shared" si="21"/>
        <v/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/>
      </c>
      <c r="BH64" s="27">
        <v>42552</v>
      </c>
      <c r="BS64" t="s">
        <v>513</v>
      </c>
    </row>
    <row r="65" spans="1:71" ht="15" customHeight="1">
      <c r="A65" s="31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08"/>
      <c r="M65" s="208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35" t="str">
        <f t="shared" si="2"/>
        <v/>
      </c>
      <c r="AD65" s="36">
        <f t="shared" si="3"/>
        <v>0</v>
      </c>
      <c r="AE65" s="35" t="str">
        <f t="shared" si="4"/>
        <v/>
      </c>
      <c r="AF65" s="24"/>
      <c r="AG65" s="40">
        <f t="shared" si="5"/>
        <v>0</v>
      </c>
      <c r="AH65" s="36">
        <f t="shared" si="6"/>
        <v>0</v>
      </c>
      <c r="AI65" s="36">
        <f t="shared" si="7"/>
        <v>0</v>
      </c>
      <c r="AJ65" s="35" t="str">
        <f t="shared" si="8"/>
        <v/>
      </c>
      <c r="AK65" s="35" t="str">
        <f t="shared" si="9"/>
        <v/>
      </c>
      <c r="AL65" s="35" t="str">
        <f t="shared" si="10"/>
        <v/>
      </c>
      <c r="AM65" s="35" t="str">
        <f t="shared" si="11"/>
        <v/>
      </c>
      <c r="AN65" s="35" t="str">
        <f t="shared" si="12"/>
        <v/>
      </c>
      <c r="AO65" s="35" t="str">
        <f t="shared" si="13"/>
        <v/>
      </c>
      <c r="AP65" s="35" t="str">
        <f>IF(AJ65="","",VLOOKUP(AN65,[1]Sheet11!E:F,2,0))</f>
        <v/>
      </c>
      <c r="AQ65" s="35" t="str">
        <f>IF(AO65="拼单会员","5年",IF(AJ65="","",VLOOKUP(AM65&amp;AP65,[1]Sheet11!$J$3:$K$17,2)))</f>
        <v/>
      </c>
      <c r="AR65" s="35" t="str">
        <f t="shared" si="14"/>
        <v/>
      </c>
      <c r="AS65" s="35" t="str">
        <f t="shared" si="15"/>
        <v/>
      </c>
      <c r="AT65" s="35" t="str">
        <f t="shared" si="16"/>
        <v/>
      </c>
      <c r="AU65" s="35" t="str">
        <f t="shared" si="17"/>
        <v/>
      </c>
      <c r="AV65" s="35" t="str">
        <f t="shared" si="18"/>
        <v/>
      </c>
      <c r="AW65" s="35" t="str">
        <f t="shared" si="19"/>
        <v/>
      </c>
      <c r="AX65" s="35" t="str">
        <f t="shared" si="20"/>
        <v/>
      </c>
      <c r="AY65" s="35" t="str">
        <f>IF(SUMIF('7-市场业绩'!F:F,AC65,'7-市场业绩'!I:I)&gt;0,"学习卡","老结算")</f>
        <v>老结算</v>
      </c>
      <c r="AZ65" s="35" t="str">
        <f t="shared" si="21"/>
        <v/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524</v>
      </c>
    </row>
    <row r="66" spans="1:71" ht="15" customHeight="1">
      <c r="A66" s="31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08"/>
      <c r="M66" s="208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35" t="str">
        <f t="shared" si="2"/>
        <v/>
      </c>
      <c r="AD66" s="36">
        <f t="shared" si="3"/>
        <v>0</v>
      </c>
      <c r="AE66" s="35" t="str">
        <f t="shared" si="4"/>
        <v/>
      </c>
      <c r="AF66" s="24"/>
      <c r="AG66" s="40">
        <f t="shared" si="5"/>
        <v>0</v>
      </c>
      <c r="AH66" s="36">
        <f t="shared" si="6"/>
        <v>0</v>
      </c>
      <c r="AI66" s="36">
        <f t="shared" si="7"/>
        <v>0</v>
      </c>
      <c r="AJ66" s="35" t="str">
        <f t="shared" si="8"/>
        <v/>
      </c>
      <c r="AK66" s="35" t="str">
        <f t="shared" si="9"/>
        <v/>
      </c>
      <c r="AL66" s="35" t="str">
        <f t="shared" si="10"/>
        <v/>
      </c>
      <c r="AM66" s="35" t="str">
        <f t="shared" si="11"/>
        <v/>
      </c>
      <c r="AN66" s="35" t="str">
        <f t="shared" si="12"/>
        <v/>
      </c>
      <c r="AO66" s="35" t="str">
        <f t="shared" si="13"/>
        <v/>
      </c>
      <c r="AP66" s="35" t="str">
        <f>IF(AJ66="","",VLOOKUP(AN66,[1]Sheet11!E:F,2,0))</f>
        <v/>
      </c>
      <c r="AQ66" s="35" t="str">
        <f>IF(AO66="拼单会员","5年",IF(AJ66="","",VLOOKUP(AM66&amp;AP66,[1]Sheet11!$J$3:$K$17,2)))</f>
        <v/>
      </c>
      <c r="AR66" s="35" t="str">
        <f t="shared" si="14"/>
        <v/>
      </c>
      <c r="AS66" s="35" t="str">
        <f t="shared" si="15"/>
        <v/>
      </c>
      <c r="AT66" s="35" t="str">
        <f t="shared" si="16"/>
        <v/>
      </c>
      <c r="AU66" s="35" t="str">
        <f t="shared" si="17"/>
        <v/>
      </c>
      <c r="AV66" s="35" t="str">
        <f t="shared" si="18"/>
        <v/>
      </c>
      <c r="AW66" s="35" t="str">
        <f t="shared" si="19"/>
        <v/>
      </c>
      <c r="AX66" s="35" t="str">
        <f t="shared" si="20"/>
        <v/>
      </c>
      <c r="AY66" s="35" t="str">
        <f>IF(SUMIF('7-市场业绩'!F:F,AC66,'7-市场业绩'!I:I)&gt;0,"学习卡","老结算")</f>
        <v>老结算</v>
      </c>
      <c r="AZ66" s="35" t="str">
        <f t="shared" si="21"/>
        <v/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/>
      </c>
      <c r="BH66" s="27">
        <v>42552</v>
      </c>
      <c r="BS66" t="s">
        <v>480</v>
      </c>
    </row>
    <row r="67" spans="1:71" ht="15" customHeight="1">
      <c r="A67" s="31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08"/>
      <c r="M67" s="208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/>
      </c>
      <c r="AD67" s="36">
        <f t="shared" ref="AD67:AD130" si="27">IFERROR(VALUE(MID(H67,FIND("(",H67)+1,FIND(")",H67)-FIND("(",H67)-2)),0)</f>
        <v>0</v>
      </c>
      <c r="AE67" s="35" t="str">
        <f t="shared" ref="AE67:AE130" si="28">IF(AJ67="","",MID(AB67,FIND("@",SUBSTITUTE(AB67,"／","@",6))+5,FIND("@",SUBSTITUTE(AB67,"／","@",7))-FIND("@",SUBSTITUTE(AB67,"／","@",6))-5))</f>
        <v/>
      </c>
      <c r="AF67" s="24"/>
      <c r="AG67" s="40">
        <f t="shared" ref="AG67:AG130" si="29">IFERROR(VALUE(MID(AB67,FIND("@",SUBSTITUTE(AB67,"：","@",1))+1,FIND("@",SUBSTITUTE(AB67,"）","@",1))-FIND("@",SUBSTITUTE(AB67,"：","@",1))-1)),0)</f>
        <v>0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6">
        <f t="shared" ref="AI67:AI130" si="31">M67-AH67</f>
        <v>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/>
      </c>
      <c r="AK67" s="35" t="str">
        <f t="shared" ref="AK67:AK130" si="33">IF(AJ67="","",LEFT(AB67,2))</f>
        <v/>
      </c>
      <c r="AL67" s="35" t="str">
        <f t="shared" ref="AL67:AL130" si="34">IF(AJ67="","",MID(AB67,3,2))</f>
        <v/>
      </c>
      <c r="AM67" s="35" t="str">
        <f t="shared" ref="AM67:AM130" si="35">IF(AJ67="","",MID(AB67,5,2))</f>
        <v/>
      </c>
      <c r="AN67" s="35" t="str">
        <f t="shared" ref="AN67:AN130" si="36">IF(AJ67="","",MIDB(AJ67,SEARCHB("?",AJ67),2*LEN(AJ67)-LENB(AJ67)+2))</f>
        <v/>
      </c>
      <c r="AO67" s="35" t="str">
        <f t="shared" ref="AO67:AO130" si="37">IF(AJ67="","",RIGHT(MIDB(AJ67,SEARCHB("?",AJ67),20),LENB(MIDB(AJ67,SEARCHB("?",AJ67),20))-LEN(MIDB(AJ67,SEARCHB("?",AJ67),20))-1))</f>
        <v/>
      </c>
      <c r="AP67" s="35" t="str">
        <f>IF(AJ67="","",VLOOKUP(AN67,[1]Sheet11!E:F,2,0))</f>
        <v/>
      </c>
      <c r="AQ67" s="35" t="str">
        <f>IF(AO67="拼单会员","5年",IF(AJ67="","",VLOOKUP(AM67&amp;AP67,[1]Sheet11!$J$3:$K$17,2)))</f>
        <v/>
      </c>
      <c r="AR67" s="35" t="str">
        <f t="shared" ref="AR67:AR130" si="38">IF(AJ67="","",VLOOKUP(AO67,BP:BQ,2,0))</f>
        <v/>
      </c>
      <c r="AS67" s="35" t="str">
        <f t="shared" ref="AS67:AS130" si="39">IF(AJ67="","",MID(AB67,FIND("@",SUBSTITUTE(AB67,"／","@",5))+8,10))</f>
        <v/>
      </c>
      <c r="AT67" s="35" t="str">
        <f t="shared" ref="AT67:AT130" si="40">IF(AJ67="","",IF(AK67="新生","新生",IF((AS67-$BH$2)&gt;0,"1年追补","老生")))</f>
        <v/>
      </c>
      <c r="AU67" s="35" t="str">
        <f t="shared" ref="AU67:AU130" si="41">IF(AJ67="","",IF(OR(AT67="新生",AT67="1年追补"),"新生","老生"))</f>
        <v/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/>
      </c>
      <c r="AW67" s="35" t="str">
        <f t="shared" ref="AW67:AW130" si="43">IF(AJ67="","",VLOOKUP(AO67,BP:BR,3,0))</f>
        <v/>
      </c>
      <c r="AX67" s="35" t="str">
        <f t="shared" ref="AX67:AX130" si="44">AT67&amp;AW67</f>
        <v/>
      </c>
      <c r="AY67" s="35" t="str">
        <f>IF(SUMIF('7-市场业绩'!F:F,AC67,'7-市场业绩'!I:I)&gt;0,"学习卡","老结算")</f>
        <v>老结算</v>
      </c>
      <c r="AZ67" s="35" t="str">
        <f t="shared" ref="AZ67:AZ130" si="45">IF(AY67="学习卡",AV67,AX67)</f>
        <v/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/>
      </c>
      <c r="BH67" s="27">
        <v>42552</v>
      </c>
      <c r="BS67" t="s">
        <v>525</v>
      </c>
    </row>
    <row r="68" spans="1:71" ht="15" customHeight="1">
      <c r="A68" s="31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08"/>
      <c r="M68" s="208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35" t="str">
        <f t="shared" si="26"/>
        <v/>
      </c>
      <c r="AD68" s="36">
        <f t="shared" si="27"/>
        <v>0</v>
      </c>
      <c r="AE68" s="35" t="str">
        <f t="shared" si="28"/>
        <v/>
      </c>
      <c r="AF68" s="24"/>
      <c r="AG68" s="40">
        <f t="shared" si="29"/>
        <v>0</v>
      </c>
      <c r="AH68" s="36">
        <f t="shared" si="30"/>
        <v>0</v>
      </c>
      <c r="AI68" s="36">
        <f t="shared" si="31"/>
        <v>0</v>
      </c>
      <c r="AJ68" s="35" t="str">
        <f t="shared" si="32"/>
        <v/>
      </c>
      <c r="AK68" s="35" t="str">
        <f t="shared" si="33"/>
        <v/>
      </c>
      <c r="AL68" s="35" t="str">
        <f t="shared" si="34"/>
        <v/>
      </c>
      <c r="AM68" s="35" t="str">
        <f t="shared" si="35"/>
        <v/>
      </c>
      <c r="AN68" s="35" t="str">
        <f t="shared" si="36"/>
        <v/>
      </c>
      <c r="AO68" s="35" t="str">
        <f t="shared" si="37"/>
        <v/>
      </c>
      <c r="AP68" s="35" t="str">
        <f>IF(AJ68="","",VLOOKUP(AN68,[1]Sheet11!E:F,2,0))</f>
        <v/>
      </c>
      <c r="AQ68" s="35" t="str">
        <f>IF(AO68="拼单会员","5年",IF(AJ68="","",VLOOKUP(AM68&amp;AP68,[1]Sheet11!$J$3:$K$17,2)))</f>
        <v/>
      </c>
      <c r="AR68" s="35" t="str">
        <f t="shared" si="38"/>
        <v/>
      </c>
      <c r="AS68" s="35" t="str">
        <f t="shared" si="39"/>
        <v/>
      </c>
      <c r="AT68" s="35" t="str">
        <f t="shared" si="40"/>
        <v/>
      </c>
      <c r="AU68" s="35" t="str">
        <f t="shared" si="41"/>
        <v/>
      </c>
      <c r="AV68" s="35" t="str">
        <f t="shared" si="42"/>
        <v/>
      </c>
      <c r="AW68" s="35" t="str">
        <f t="shared" si="43"/>
        <v/>
      </c>
      <c r="AX68" s="35" t="str">
        <f t="shared" si="44"/>
        <v/>
      </c>
      <c r="AY68" s="35" t="str">
        <f>IF(SUMIF('7-市场业绩'!F:F,AC68,'7-市场业绩'!I:I)&gt;0,"学习卡","老结算")</f>
        <v>老结算</v>
      </c>
      <c r="AZ68" s="35" t="str">
        <f t="shared" si="45"/>
        <v/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526</v>
      </c>
    </row>
    <row r="69" spans="1:71" ht="15" customHeight="1">
      <c r="A69" s="31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08"/>
      <c r="M69" s="208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11"/>
      <c r="AA69" s="25"/>
      <c r="AB69" s="25"/>
      <c r="AC69" s="35" t="str">
        <f t="shared" si="26"/>
        <v/>
      </c>
      <c r="AD69" s="36">
        <f t="shared" si="27"/>
        <v>0</v>
      </c>
      <c r="AE69" s="35" t="str">
        <f t="shared" si="28"/>
        <v/>
      </c>
      <c r="AF69" s="24"/>
      <c r="AG69" s="40">
        <f t="shared" si="29"/>
        <v>0</v>
      </c>
      <c r="AH69" s="36">
        <f t="shared" si="30"/>
        <v>0</v>
      </c>
      <c r="AI69" s="36">
        <f t="shared" si="31"/>
        <v>0</v>
      </c>
      <c r="AJ69" s="35" t="str">
        <f t="shared" si="32"/>
        <v/>
      </c>
      <c r="AK69" s="35" t="str">
        <f t="shared" si="33"/>
        <v/>
      </c>
      <c r="AL69" s="35" t="str">
        <f t="shared" si="34"/>
        <v/>
      </c>
      <c r="AM69" s="35" t="str">
        <f t="shared" si="35"/>
        <v/>
      </c>
      <c r="AN69" s="35" t="str">
        <f t="shared" si="36"/>
        <v/>
      </c>
      <c r="AO69" s="35" t="str">
        <f t="shared" si="37"/>
        <v/>
      </c>
      <c r="AP69" s="35" t="str">
        <f>IF(AJ69="","",VLOOKUP(AN69,[1]Sheet11!E:F,2,0))</f>
        <v/>
      </c>
      <c r="AQ69" s="35" t="str">
        <f>IF(AO69="拼单会员","5年",IF(AJ69="","",VLOOKUP(AM69&amp;AP69,[1]Sheet11!$J$3:$K$17,2)))</f>
        <v/>
      </c>
      <c r="AR69" s="35" t="str">
        <f t="shared" si="38"/>
        <v/>
      </c>
      <c r="AS69" s="35" t="str">
        <f t="shared" si="39"/>
        <v/>
      </c>
      <c r="AT69" s="35" t="str">
        <f t="shared" si="40"/>
        <v/>
      </c>
      <c r="AU69" s="35" t="str">
        <f t="shared" si="41"/>
        <v/>
      </c>
      <c r="AV69" s="35" t="str">
        <f t="shared" si="42"/>
        <v/>
      </c>
      <c r="AW69" s="35" t="str">
        <f t="shared" si="43"/>
        <v/>
      </c>
      <c r="AX69" s="35" t="str">
        <f t="shared" si="44"/>
        <v/>
      </c>
      <c r="AY69" s="35" t="str">
        <f>IF(SUMIF('7-市场业绩'!F:F,AC69,'7-市场业绩'!I:I)&gt;0,"学习卡","老结算")</f>
        <v>老结算</v>
      </c>
      <c r="AZ69" s="35" t="str">
        <f t="shared" si="45"/>
        <v/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527</v>
      </c>
    </row>
    <row r="70" spans="1:71" ht="15" customHeight="1">
      <c r="A70" s="31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08"/>
      <c r="M70" s="208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35" t="str">
        <f t="shared" si="26"/>
        <v/>
      </c>
      <c r="AD70" s="36">
        <f t="shared" si="27"/>
        <v>0</v>
      </c>
      <c r="AE70" s="35" t="str">
        <f t="shared" si="28"/>
        <v/>
      </c>
      <c r="AF70" s="24"/>
      <c r="AG70" s="40">
        <f t="shared" si="29"/>
        <v>0</v>
      </c>
      <c r="AH70" s="36">
        <f t="shared" si="30"/>
        <v>0</v>
      </c>
      <c r="AI70" s="36">
        <f t="shared" si="31"/>
        <v>0</v>
      </c>
      <c r="AJ70" s="35" t="str">
        <f t="shared" si="32"/>
        <v/>
      </c>
      <c r="AK70" s="35" t="str">
        <f t="shared" si="33"/>
        <v/>
      </c>
      <c r="AL70" s="35" t="str">
        <f t="shared" si="34"/>
        <v/>
      </c>
      <c r="AM70" s="35" t="str">
        <f t="shared" si="35"/>
        <v/>
      </c>
      <c r="AN70" s="35" t="str">
        <f t="shared" si="36"/>
        <v/>
      </c>
      <c r="AO70" s="35" t="str">
        <f t="shared" si="37"/>
        <v/>
      </c>
      <c r="AP70" s="35" t="str">
        <f>IF(AJ70="","",VLOOKUP(AN70,[1]Sheet11!E:F,2,0))</f>
        <v/>
      </c>
      <c r="AQ70" s="35" t="str">
        <f>IF(AO70="拼单会员","5年",IF(AJ70="","",VLOOKUP(AM70&amp;AP70,[1]Sheet11!$J$3:$K$17,2)))</f>
        <v/>
      </c>
      <c r="AR70" s="35" t="str">
        <f t="shared" si="38"/>
        <v/>
      </c>
      <c r="AS70" s="35" t="str">
        <f t="shared" si="39"/>
        <v/>
      </c>
      <c r="AT70" s="35" t="str">
        <f t="shared" si="40"/>
        <v/>
      </c>
      <c r="AU70" s="35" t="str">
        <f t="shared" si="41"/>
        <v/>
      </c>
      <c r="AV70" s="35" t="str">
        <f t="shared" si="42"/>
        <v/>
      </c>
      <c r="AW70" s="35" t="str">
        <f t="shared" si="43"/>
        <v/>
      </c>
      <c r="AX70" s="35" t="str">
        <f t="shared" si="44"/>
        <v/>
      </c>
      <c r="AY70" s="35" t="str">
        <f>IF(SUMIF('7-市场业绩'!F:F,AC70,'7-市场业绩'!I:I)&gt;0,"学习卡","老结算")</f>
        <v>老结算</v>
      </c>
      <c r="AZ70" s="35" t="str">
        <f t="shared" si="45"/>
        <v/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/>
      </c>
      <c r="BH70" s="27">
        <v>42552</v>
      </c>
      <c r="BS70" t="s">
        <v>528</v>
      </c>
    </row>
    <row r="71" spans="1:71" ht="15" customHeight="1">
      <c r="A71" s="31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08"/>
      <c r="M71" s="208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35" t="str">
        <f t="shared" si="26"/>
        <v/>
      </c>
      <c r="AD71" s="36">
        <f t="shared" si="27"/>
        <v>0</v>
      </c>
      <c r="AE71" s="35" t="str">
        <f t="shared" si="28"/>
        <v/>
      </c>
      <c r="AF71" s="24"/>
      <c r="AG71" s="40">
        <f t="shared" si="29"/>
        <v>0</v>
      </c>
      <c r="AH71" s="36">
        <f t="shared" si="30"/>
        <v>0</v>
      </c>
      <c r="AI71" s="36">
        <f t="shared" si="31"/>
        <v>0</v>
      </c>
      <c r="AJ71" s="35" t="str">
        <f t="shared" si="32"/>
        <v/>
      </c>
      <c r="AK71" s="35" t="str">
        <f t="shared" si="33"/>
        <v/>
      </c>
      <c r="AL71" s="35" t="str">
        <f t="shared" si="34"/>
        <v/>
      </c>
      <c r="AM71" s="35" t="str">
        <f t="shared" si="35"/>
        <v/>
      </c>
      <c r="AN71" s="35" t="str">
        <f t="shared" si="36"/>
        <v/>
      </c>
      <c r="AO71" s="35" t="str">
        <f t="shared" si="37"/>
        <v/>
      </c>
      <c r="AP71" s="35" t="str">
        <f>IF(AJ71="","",VLOOKUP(AN71,[1]Sheet11!E:F,2,0))</f>
        <v/>
      </c>
      <c r="AQ71" s="35" t="str">
        <f>IF(AO71="拼单会员","5年",IF(AJ71="","",VLOOKUP(AM71&amp;AP71,[1]Sheet11!$J$3:$K$17,2)))</f>
        <v/>
      </c>
      <c r="AR71" s="35" t="str">
        <f t="shared" si="38"/>
        <v/>
      </c>
      <c r="AS71" s="35" t="str">
        <f t="shared" si="39"/>
        <v/>
      </c>
      <c r="AT71" s="35" t="str">
        <f t="shared" si="40"/>
        <v/>
      </c>
      <c r="AU71" s="35" t="str">
        <f t="shared" si="41"/>
        <v/>
      </c>
      <c r="AV71" s="35" t="str">
        <f t="shared" si="42"/>
        <v/>
      </c>
      <c r="AW71" s="35" t="str">
        <f t="shared" si="43"/>
        <v/>
      </c>
      <c r="AX71" s="35" t="str">
        <f t="shared" si="44"/>
        <v/>
      </c>
      <c r="AY71" s="35" t="str">
        <f>IF(SUMIF('7-市场业绩'!F:F,AC71,'7-市场业绩'!I:I)&gt;0,"学习卡","老结算")</f>
        <v>老结算</v>
      </c>
      <c r="AZ71" s="35" t="str">
        <f t="shared" si="45"/>
        <v/>
      </c>
      <c r="BA71" s="35" t="str">
        <f t="shared" si="46"/>
        <v>无</v>
      </c>
      <c r="BB71" s="35" t="str">
        <f t="shared" si="47"/>
        <v/>
      </c>
      <c r="BC71" s="35" t="str">
        <f t="shared" si="48"/>
        <v/>
      </c>
      <c r="BD71" s="35" t="str">
        <f t="shared" si="49"/>
        <v>无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529</v>
      </c>
    </row>
    <row r="72" spans="1:71" ht="15" customHeight="1">
      <c r="A72" s="31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08"/>
      <c r="M72" s="208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35" t="str">
        <f t="shared" si="26"/>
        <v/>
      </c>
      <c r="AD72" s="36">
        <f t="shared" si="27"/>
        <v>0</v>
      </c>
      <c r="AE72" s="35" t="str">
        <f t="shared" si="28"/>
        <v/>
      </c>
      <c r="AF72" s="24"/>
      <c r="AG72" s="40">
        <f t="shared" si="29"/>
        <v>0</v>
      </c>
      <c r="AH72" s="36">
        <f t="shared" si="30"/>
        <v>0</v>
      </c>
      <c r="AI72" s="36">
        <f t="shared" si="31"/>
        <v>0</v>
      </c>
      <c r="AJ72" s="35" t="str">
        <f t="shared" si="32"/>
        <v/>
      </c>
      <c r="AK72" s="35" t="str">
        <f t="shared" si="33"/>
        <v/>
      </c>
      <c r="AL72" s="35" t="str">
        <f t="shared" si="34"/>
        <v/>
      </c>
      <c r="AM72" s="35" t="str">
        <f t="shared" si="35"/>
        <v/>
      </c>
      <c r="AN72" s="35" t="str">
        <f t="shared" si="36"/>
        <v/>
      </c>
      <c r="AO72" s="35" t="str">
        <f t="shared" si="37"/>
        <v/>
      </c>
      <c r="AP72" s="35" t="str">
        <f>IF(AJ72="","",VLOOKUP(AN72,[1]Sheet11!E:F,2,0))</f>
        <v/>
      </c>
      <c r="AQ72" s="35" t="str">
        <f>IF(AO72="拼单会员","5年",IF(AJ72="","",VLOOKUP(AM72&amp;AP72,[1]Sheet11!$J$3:$K$17,2)))</f>
        <v/>
      </c>
      <c r="AR72" s="35" t="str">
        <f t="shared" si="38"/>
        <v/>
      </c>
      <c r="AS72" s="35" t="str">
        <f t="shared" si="39"/>
        <v/>
      </c>
      <c r="AT72" s="35" t="str">
        <f t="shared" si="40"/>
        <v/>
      </c>
      <c r="AU72" s="35" t="str">
        <f t="shared" si="41"/>
        <v/>
      </c>
      <c r="AV72" s="35" t="str">
        <f t="shared" si="42"/>
        <v/>
      </c>
      <c r="AW72" s="35" t="str">
        <f t="shared" si="43"/>
        <v/>
      </c>
      <c r="AX72" s="35" t="str">
        <f t="shared" si="44"/>
        <v/>
      </c>
      <c r="AY72" s="35" t="str">
        <f>IF(SUMIF('7-市场业绩'!F:F,AC72,'7-市场业绩'!I:I)&gt;0,"学习卡","老结算")</f>
        <v>老结算</v>
      </c>
      <c r="AZ72" s="35" t="str">
        <f t="shared" si="45"/>
        <v/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483</v>
      </c>
    </row>
    <row r="73" spans="1:71" ht="15" customHeight="1">
      <c r="A73" s="31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08"/>
      <c r="M73" s="208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35" t="str">
        <f t="shared" si="26"/>
        <v/>
      </c>
      <c r="AD73" s="36">
        <f t="shared" si="27"/>
        <v>0</v>
      </c>
      <c r="AE73" s="35" t="str">
        <f t="shared" si="28"/>
        <v/>
      </c>
      <c r="AF73" s="24"/>
      <c r="AG73" s="40">
        <f t="shared" si="29"/>
        <v>0</v>
      </c>
      <c r="AH73" s="36">
        <f t="shared" si="30"/>
        <v>0</v>
      </c>
      <c r="AI73" s="36">
        <f t="shared" si="31"/>
        <v>0</v>
      </c>
      <c r="AJ73" s="35" t="str">
        <f t="shared" si="32"/>
        <v/>
      </c>
      <c r="AK73" s="35" t="str">
        <f t="shared" si="33"/>
        <v/>
      </c>
      <c r="AL73" s="35" t="str">
        <f t="shared" si="34"/>
        <v/>
      </c>
      <c r="AM73" s="35" t="str">
        <f t="shared" si="35"/>
        <v/>
      </c>
      <c r="AN73" s="35" t="str">
        <f t="shared" si="36"/>
        <v/>
      </c>
      <c r="AO73" s="35" t="str">
        <f t="shared" si="37"/>
        <v/>
      </c>
      <c r="AP73" s="35" t="str">
        <f>IF(AJ73="","",VLOOKUP(AN73,[1]Sheet11!E:F,2,0))</f>
        <v/>
      </c>
      <c r="AQ73" s="35" t="str">
        <f>IF(AO73="拼单会员","5年",IF(AJ73="","",VLOOKUP(AM73&amp;AP73,[1]Sheet11!$J$3:$K$17,2)))</f>
        <v/>
      </c>
      <c r="AR73" s="35" t="str">
        <f t="shared" si="38"/>
        <v/>
      </c>
      <c r="AS73" s="35" t="str">
        <f t="shared" si="39"/>
        <v/>
      </c>
      <c r="AT73" s="35" t="str">
        <f t="shared" si="40"/>
        <v/>
      </c>
      <c r="AU73" s="35" t="str">
        <f t="shared" si="41"/>
        <v/>
      </c>
      <c r="AV73" s="35" t="str">
        <f t="shared" si="42"/>
        <v/>
      </c>
      <c r="AW73" s="35" t="str">
        <f t="shared" si="43"/>
        <v/>
      </c>
      <c r="AX73" s="35" t="str">
        <f t="shared" si="44"/>
        <v/>
      </c>
      <c r="AY73" s="35" t="str">
        <f>IF(SUMIF('7-市场业绩'!F:F,AC73,'7-市场业绩'!I:I)&gt;0,"学习卡","老结算")</f>
        <v>老结算</v>
      </c>
      <c r="AZ73" s="35" t="str">
        <f t="shared" si="45"/>
        <v/>
      </c>
      <c r="BA73" s="35" t="str">
        <f t="shared" si="46"/>
        <v>无</v>
      </c>
      <c r="BB73" s="35" t="str">
        <f t="shared" si="47"/>
        <v/>
      </c>
      <c r="BC73" s="35" t="str">
        <f t="shared" si="48"/>
        <v/>
      </c>
      <c r="BD73" s="35" t="str">
        <f t="shared" si="49"/>
        <v>无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530</v>
      </c>
    </row>
    <row r="74" spans="1:71" ht="15" customHeight="1">
      <c r="A74" s="31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08"/>
      <c r="M74" s="208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35" t="str">
        <f t="shared" si="26"/>
        <v/>
      </c>
      <c r="AD74" s="36">
        <f t="shared" si="27"/>
        <v>0</v>
      </c>
      <c r="AE74" s="35" t="str">
        <f t="shared" si="28"/>
        <v/>
      </c>
      <c r="AF74" s="24"/>
      <c r="AG74" s="40">
        <f t="shared" si="29"/>
        <v>0</v>
      </c>
      <c r="AH74" s="36">
        <f t="shared" si="30"/>
        <v>0</v>
      </c>
      <c r="AI74" s="36">
        <f t="shared" si="31"/>
        <v>0</v>
      </c>
      <c r="AJ74" s="35" t="str">
        <f t="shared" si="32"/>
        <v/>
      </c>
      <c r="AK74" s="35" t="str">
        <f t="shared" si="33"/>
        <v/>
      </c>
      <c r="AL74" s="35" t="str">
        <f t="shared" si="34"/>
        <v/>
      </c>
      <c r="AM74" s="35" t="str">
        <f t="shared" si="35"/>
        <v/>
      </c>
      <c r="AN74" s="35" t="str">
        <f t="shared" si="36"/>
        <v/>
      </c>
      <c r="AO74" s="35" t="str">
        <f t="shared" si="37"/>
        <v/>
      </c>
      <c r="AP74" s="35" t="str">
        <f>IF(AJ74="","",VLOOKUP(AN74,[1]Sheet11!E:F,2,0))</f>
        <v/>
      </c>
      <c r="AQ74" s="35" t="str">
        <f>IF(AO74="拼单会员","5年",IF(AJ74="","",VLOOKUP(AM74&amp;AP74,[1]Sheet11!$J$3:$K$17,2)))</f>
        <v/>
      </c>
      <c r="AR74" s="35" t="str">
        <f t="shared" si="38"/>
        <v/>
      </c>
      <c r="AS74" s="35" t="str">
        <f t="shared" si="39"/>
        <v/>
      </c>
      <c r="AT74" s="35" t="str">
        <f t="shared" si="40"/>
        <v/>
      </c>
      <c r="AU74" s="35" t="str">
        <f t="shared" si="41"/>
        <v/>
      </c>
      <c r="AV74" s="35" t="str">
        <f t="shared" si="42"/>
        <v/>
      </c>
      <c r="AW74" s="35" t="str">
        <f t="shared" si="43"/>
        <v/>
      </c>
      <c r="AX74" s="35" t="str">
        <f t="shared" si="44"/>
        <v/>
      </c>
      <c r="AY74" s="35" t="str">
        <f>IF(SUMIF('7-市场业绩'!F:F,AC74,'7-市场业绩'!I:I)&gt;0,"学习卡","老结算")</f>
        <v>老结算</v>
      </c>
      <c r="AZ74" s="35" t="str">
        <f t="shared" si="45"/>
        <v/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531</v>
      </c>
    </row>
    <row r="75" spans="1:71" ht="15" customHeight="1">
      <c r="A75" s="31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08"/>
      <c r="M75" s="208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35" t="str">
        <f t="shared" si="26"/>
        <v/>
      </c>
      <c r="AD75" s="36">
        <f t="shared" si="27"/>
        <v>0</v>
      </c>
      <c r="AE75" s="35" t="str">
        <f t="shared" si="28"/>
        <v/>
      </c>
      <c r="AF75" s="24"/>
      <c r="AG75" s="40">
        <f t="shared" si="29"/>
        <v>0</v>
      </c>
      <c r="AH75" s="36">
        <f t="shared" si="30"/>
        <v>0</v>
      </c>
      <c r="AI75" s="36">
        <f t="shared" si="31"/>
        <v>0</v>
      </c>
      <c r="AJ75" s="35" t="str">
        <f t="shared" si="32"/>
        <v/>
      </c>
      <c r="AK75" s="35" t="str">
        <f t="shared" si="33"/>
        <v/>
      </c>
      <c r="AL75" s="35" t="str">
        <f t="shared" si="34"/>
        <v/>
      </c>
      <c r="AM75" s="35" t="str">
        <f t="shared" si="35"/>
        <v/>
      </c>
      <c r="AN75" s="35" t="str">
        <f t="shared" si="36"/>
        <v/>
      </c>
      <c r="AO75" s="35" t="str">
        <f t="shared" si="37"/>
        <v/>
      </c>
      <c r="AP75" s="35" t="str">
        <f>IF(AJ75="","",VLOOKUP(AN75,[1]Sheet11!E:F,2,0))</f>
        <v/>
      </c>
      <c r="AQ75" s="35" t="str">
        <f>IF(AO75="拼单会员","5年",IF(AJ75="","",VLOOKUP(AM75&amp;AP75,[1]Sheet11!$J$3:$K$17,2)))</f>
        <v/>
      </c>
      <c r="AR75" s="35" t="str">
        <f t="shared" si="38"/>
        <v/>
      </c>
      <c r="AS75" s="35" t="str">
        <f t="shared" si="39"/>
        <v/>
      </c>
      <c r="AT75" s="35" t="str">
        <f t="shared" si="40"/>
        <v/>
      </c>
      <c r="AU75" s="35" t="str">
        <f t="shared" si="41"/>
        <v/>
      </c>
      <c r="AV75" s="35" t="str">
        <f t="shared" si="42"/>
        <v/>
      </c>
      <c r="AW75" s="35" t="str">
        <f t="shared" si="43"/>
        <v/>
      </c>
      <c r="AX75" s="35" t="str">
        <f t="shared" si="44"/>
        <v/>
      </c>
      <c r="AY75" s="35" t="str">
        <f>IF(SUMIF('7-市场业绩'!F:F,AC75,'7-市场业绩'!I:I)&gt;0,"学习卡","老结算")</f>
        <v>老结算</v>
      </c>
      <c r="AZ75" s="35" t="str">
        <f t="shared" si="45"/>
        <v/>
      </c>
      <c r="BA75" s="35" t="str">
        <f t="shared" si="46"/>
        <v>无</v>
      </c>
      <c r="BB75" s="35" t="str">
        <f t="shared" si="47"/>
        <v/>
      </c>
      <c r="BC75" s="35" t="str">
        <f t="shared" si="48"/>
        <v/>
      </c>
      <c r="BD75" s="35" t="str">
        <f t="shared" si="49"/>
        <v>无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532</v>
      </c>
    </row>
    <row r="76" spans="1:71" ht="15" customHeight="1">
      <c r="A76" s="31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08"/>
      <c r="M76" s="208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35" t="str">
        <f t="shared" si="26"/>
        <v/>
      </c>
      <c r="AD76" s="36">
        <f t="shared" si="27"/>
        <v>0</v>
      </c>
      <c r="AE76" s="35" t="str">
        <f t="shared" si="28"/>
        <v/>
      </c>
      <c r="AF76" s="24"/>
      <c r="AG76" s="40">
        <f t="shared" si="29"/>
        <v>0</v>
      </c>
      <c r="AH76" s="36">
        <f t="shared" si="30"/>
        <v>0</v>
      </c>
      <c r="AI76" s="36">
        <f t="shared" si="31"/>
        <v>0</v>
      </c>
      <c r="AJ76" s="35" t="str">
        <f t="shared" si="32"/>
        <v/>
      </c>
      <c r="AK76" s="35" t="str">
        <f t="shared" si="33"/>
        <v/>
      </c>
      <c r="AL76" s="35" t="str">
        <f t="shared" si="34"/>
        <v/>
      </c>
      <c r="AM76" s="35" t="str">
        <f t="shared" si="35"/>
        <v/>
      </c>
      <c r="AN76" s="35" t="str">
        <f t="shared" si="36"/>
        <v/>
      </c>
      <c r="AO76" s="35" t="str">
        <f t="shared" si="37"/>
        <v/>
      </c>
      <c r="AP76" s="35" t="str">
        <f>IF(AJ76="","",VLOOKUP(AN76,[1]Sheet11!E:F,2,0))</f>
        <v/>
      </c>
      <c r="AQ76" s="35" t="str">
        <f>IF(AO76="拼单会员","5年",IF(AJ76="","",VLOOKUP(AM76&amp;AP76,[1]Sheet11!$J$3:$K$17,2)))</f>
        <v/>
      </c>
      <c r="AR76" s="35" t="str">
        <f t="shared" si="38"/>
        <v/>
      </c>
      <c r="AS76" s="35" t="str">
        <f t="shared" si="39"/>
        <v/>
      </c>
      <c r="AT76" s="35" t="str">
        <f t="shared" si="40"/>
        <v/>
      </c>
      <c r="AU76" s="35" t="str">
        <f t="shared" si="41"/>
        <v/>
      </c>
      <c r="AV76" s="35" t="str">
        <f t="shared" si="42"/>
        <v/>
      </c>
      <c r="AW76" s="35" t="str">
        <f t="shared" si="43"/>
        <v/>
      </c>
      <c r="AX76" s="35" t="str">
        <f t="shared" si="44"/>
        <v/>
      </c>
      <c r="AY76" s="35" t="str">
        <f>IF(SUMIF('7-市场业绩'!F:F,AC76,'7-市场业绩'!I:I)&gt;0,"学习卡","老结算")</f>
        <v>老结算</v>
      </c>
      <c r="AZ76" s="35" t="str">
        <f t="shared" si="45"/>
        <v/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533</v>
      </c>
    </row>
    <row r="77" spans="1:71" ht="15" customHeight="1">
      <c r="A77" s="31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08"/>
      <c r="M77" s="208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35" t="str">
        <f t="shared" si="26"/>
        <v/>
      </c>
      <c r="AD77" s="36">
        <f t="shared" si="27"/>
        <v>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老结算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534</v>
      </c>
    </row>
    <row r="78" spans="1:71" ht="15" customHeight="1">
      <c r="A78" s="31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08"/>
      <c r="M78" s="208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35" t="str">
        <f t="shared" si="26"/>
        <v/>
      </c>
      <c r="AD78" s="36">
        <f t="shared" si="27"/>
        <v>0</v>
      </c>
      <c r="AE78" s="35" t="str">
        <f t="shared" si="28"/>
        <v/>
      </c>
      <c r="AF78" s="24"/>
      <c r="AG78" s="40">
        <f t="shared" si="29"/>
        <v>0</v>
      </c>
      <c r="AH78" s="36">
        <f t="shared" si="30"/>
        <v>0</v>
      </c>
      <c r="AI78" s="36">
        <f t="shared" si="31"/>
        <v>0</v>
      </c>
      <c r="AJ78" s="35" t="str">
        <f t="shared" si="32"/>
        <v/>
      </c>
      <c r="AK78" s="35" t="str">
        <f t="shared" si="33"/>
        <v/>
      </c>
      <c r="AL78" s="35" t="str">
        <f t="shared" si="34"/>
        <v/>
      </c>
      <c r="AM78" s="35" t="str">
        <f t="shared" si="35"/>
        <v/>
      </c>
      <c r="AN78" s="35" t="str">
        <f t="shared" si="36"/>
        <v/>
      </c>
      <c r="AO78" s="35" t="str">
        <f t="shared" si="37"/>
        <v/>
      </c>
      <c r="AP78" s="35" t="str">
        <f>IF(AJ78="","",VLOOKUP(AN78,[1]Sheet11!E:F,2,0))</f>
        <v/>
      </c>
      <c r="AQ78" s="35" t="str">
        <f>IF(AO78="拼单会员","5年",IF(AJ78="","",VLOOKUP(AM78&amp;AP78,[1]Sheet11!$J$3:$K$17,2)))</f>
        <v/>
      </c>
      <c r="AR78" s="35" t="str">
        <f t="shared" si="38"/>
        <v/>
      </c>
      <c r="AS78" s="35" t="str">
        <f t="shared" si="39"/>
        <v/>
      </c>
      <c r="AT78" s="35" t="str">
        <f t="shared" si="40"/>
        <v/>
      </c>
      <c r="AU78" s="35" t="str">
        <f t="shared" si="41"/>
        <v/>
      </c>
      <c r="AV78" s="35" t="str">
        <f t="shared" si="42"/>
        <v/>
      </c>
      <c r="AW78" s="35" t="str">
        <f t="shared" si="43"/>
        <v/>
      </c>
      <c r="AX78" s="35" t="str">
        <f t="shared" si="44"/>
        <v/>
      </c>
      <c r="AY78" s="35" t="str">
        <f>IF(SUMIF('7-市场业绩'!F:F,AC78,'7-市场业绩'!I:I)&gt;0,"学习卡","老结算")</f>
        <v>老结算</v>
      </c>
      <c r="AZ78" s="35" t="str">
        <f t="shared" si="45"/>
        <v/>
      </c>
      <c r="BA78" s="35" t="str">
        <f t="shared" si="46"/>
        <v>无</v>
      </c>
      <c r="BB78" s="35" t="str">
        <f t="shared" si="47"/>
        <v/>
      </c>
      <c r="BC78" s="35" t="str">
        <f t="shared" si="48"/>
        <v/>
      </c>
      <c r="BD78" s="35" t="str">
        <f t="shared" si="49"/>
        <v>无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535</v>
      </c>
    </row>
    <row r="79" spans="1:71" ht="15" customHeight="1">
      <c r="A79" s="31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08"/>
      <c r="M79" s="208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35" t="str">
        <f t="shared" si="26"/>
        <v/>
      </c>
      <c r="AD79" s="36">
        <f t="shared" si="27"/>
        <v>0</v>
      </c>
      <c r="AE79" s="35" t="str">
        <f t="shared" si="28"/>
        <v/>
      </c>
      <c r="AF79" s="24"/>
      <c r="AG79" s="40">
        <f t="shared" si="29"/>
        <v>0</v>
      </c>
      <c r="AH79" s="36">
        <f t="shared" si="30"/>
        <v>0</v>
      </c>
      <c r="AI79" s="36">
        <f t="shared" si="31"/>
        <v>0</v>
      </c>
      <c r="AJ79" s="35" t="str">
        <f t="shared" si="32"/>
        <v/>
      </c>
      <c r="AK79" s="35" t="str">
        <f t="shared" si="33"/>
        <v/>
      </c>
      <c r="AL79" s="35" t="str">
        <f t="shared" si="34"/>
        <v/>
      </c>
      <c r="AM79" s="35" t="str">
        <f t="shared" si="35"/>
        <v/>
      </c>
      <c r="AN79" s="35" t="str">
        <f t="shared" si="36"/>
        <v/>
      </c>
      <c r="AO79" s="35" t="str">
        <f t="shared" si="37"/>
        <v/>
      </c>
      <c r="AP79" s="35" t="str">
        <f>IF(AJ79="","",VLOOKUP(AN79,[1]Sheet11!E:F,2,0))</f>
        <v/>
      </c>
      <c r="AQ79" s="35" t="str">
        <f>IF(AO79="拼单会员","5年",IF(AJ79="","",VLOOKUP(AM79&amp;AP79,[1]Sheet11!$J$3:$K$17,2)))</f>
        <v/>
      </c>
      <c r="AR79" s="35" t="str">
        <f t="shared" si="38"/>
        <v/>
      </c>
      <c r="AS79" s="35" t="str">
        <f t="shared" si="39"/>
        <v/>
      </c>
      <c r="AT79" s="35" t="str">
        <f t="shared" si="40"/>
        <v/>
      </c>
      <c r="AU79" s="35" t="str">
        <f t="shared" si="41"/>
        <v/>
      </c>
      <c r="AV79" s="35" t="str">
        <f t="shared" si="42"/>
        <v/>
      </c>
      <c r="AW79" s="35" t="str">
        <f t="shared" si="43"/>
        <v/>
      </c>
      <c r="AX79" s="35" t="str">
        <f t="shared" si="44"/>
        <v/>
      </c>
      <c r="AY79" s="35" t="str">
        <f>IF(SUMIF('7-市场业绩'!F:F,AC79,'7-市场业绩'!I:I)&gt;0,"学习卡","老结算")</f>
        <v>老结算</v>
      </c>
      <c r="AZ79" s="35" t="str">
        <f t="shared" si="45"/>
        <v/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536</v>
      </c>
    </row>
    <row r="80" spans="1:71" ht="15" customHeight="1">
      <c r="A80" s="31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08"/>
      <c r="M80" s="208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35" t="str">
        <f t="shared" si="26"/>
        <v/>
      </c>
      <c r="AD80" s="36">
        <f t="shared" si="27"/>
        <v>0</v>
      </c>
      <c r="AE80" s="35" t="str">
        <f t="shared" si="28"/>
        <v/>
      </c>
      <c r="AF80" s="24"/>
      <c r="AG80" s="40">
        <f t="shared" si="29"/>
        <v>0</v>
      </c>
      <c r="AH80" s="36">
        <f t="shared" si="30"/>
        <v>0</v>
      </c>
      <c r="AI80" s="36">
        <f t="shared" si="31"/>
        <v>0</v>
      </c>
      <c r="AJ80" s="35" t="str">
        <f t="shared" si="32"/>
        <v/>
      </c>
      <c r="AK80" s="35" t="str">
        <f t="shared" si="33"/>
        <v/>
      </c>
      <c r="AL80" s="35" t="str">
        <f t="shared" si="34"/>
        <v/>
      </c>
      <c r="AM80" s="35" t="str">
        <f t="shared" si="35"/>
        <v/>
      </c>
      <c r="AN80" s="35" t="str">
        <f t="shared" si="36"/>
        <v/>
      </c>
      <c r="AO80" s="35" t="str">
        <f t="shared" si="37"/>
        <v/>
      </c>
      <c r="AP80" s="35" t="str">
        <f>IF(AJ80="","",VLOOKUP(AN80,[1]Sheet11!E:F,2,0))</f>
        <v/>
      </c>
      <c r="AQ80" s="35" t="str">
        <f>IF(AO80="拼单会员","5年",IF(AJ80="","",VLOOKUP(AM80&amp;AP80,[1]Sheet11!$J$3:$K$17,2)))</f>
        <v/>
      </c>
      <c r="AR80" s="35" t="str">
        <f t="shared" si="38"/>
        <v/>
      </c>
      <c r="AS80" s="35" t="str">
        <f t="shared" si="39"/>
        <v/>
      </c>
      <c r="AT80" s="35" t="str">
        <f t="shared" si="40"/>
        <v/>
      </c>
      <c r="AU80" s="35" t="str">
        <f t="shared" si="41"/>
        <v/>
      </c>
      <c r="AV80" s="35" t="str">
        <f t="shared" si="42"/>
        <v/>
      </c>
      <c r="AW80" s="35" t="str">
        <f t="shared" si="43"/>
        <v/>
      </c>
      <c r="AX80" s="35" t="str">
        <f t="shared" si="44"/>
        <v/>
      </c>
      <c r="AY80" s="35" t="str">
        <f>IF(SUMIF('7-市场业绩'!F:F,AC80,'7-市场业绩'!I:I)&gt;0,"学习卡","老结算")</f>
        <v>老结算</v>
      </c>
      <c r="AZ80" s="35" t="str">
        <f t="shared" si="45"/>
        <v/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537</v>
      </c>
    </row>
    <row r="81" spans="1:71" ht="15" customHeight="1">
      <c r="A81" s="31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08"/>
      <c r="M81" s="208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35" t="str">
        <f t="shared" si="26"/>
        <v/>
      </c>
      <c r="AD81" s="36">
        <f t="shared" si="27"/>
        <v>0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老结算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538</v>
      </c>
    </row>
    <row r="82" spans="1:71" ht="15" customHeight="1">
      <c r="A82" s="31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08"/>
      <c r="M82" s="208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11"/>
      <c r="AA82" s="25"/>
      <c r="AB82" s="25"/>
      <c r="AC82" s="35" t="str">
        <f t="shared" si="26"/>
        <v/>
      </c>
      <c r="AD82" s="36">
        <f t="shared" si="27"/>
        <v>0</v>
      </c>
      <c r="AE82" s="35" t="str">
        <f t="shared" si="28"/>
        <v/>
      </c>
      <c r="AF82" s="24"/>
      <c r="AG82" s="40">
        <f t="shared" si="29"/>
        <v>0</v>
      </c>
      <c r="AH82" s="36">
        <f t="shared" si="30"/>
        <v>0</v>
      </c>
      <c r="AI82" s="36">
        <f t="shared" si="31"/>
        <v>0</v>
      </c>
      <c r="AJ82" s="35" t="str">
        <f t="shared" si="32"/>
        <v/>
      </c>
      <c r="AK82" s="35" t="str">
        <f t="shared" si="33"/>
        <v/>
      </c>
      <c r="AL82" s="35" t="str">
        <f t="shared" si="34"/>
        <v/>
      </c>
      <c r="AM82" s="35" t="str">
        <f t="shared" si="35"/>
        <v/>
      </c>
      <c r="AN82" s="35" t="str">
        <f t="shared" si="36"/>
        <v/>
      </c>
      <c r="AO82" s="35" t="str">
        <f t="shared" si="37"/>
        <v/>
      </c>
      <c r="AP82" s="35" t="str">
        <f>IF(AJ82="","",VLOOKUP(AN82,[1]Sheet11!E:F,2,0))</f>
        <v/>
      </c>
      <c r="AQ82" s="35" t="str">
        <f>IF(AO82="拼单会员","5年",IF(AJ82="","",VLOOKUP(AM82&amp;AP82,[1]Sheet11!$J$3:$K$17,2)))</f>
        <v/>
      </c>
      <c r="AR82" s="35" t="str">
        <f t="shared" si="38"/>
        <v/>
      </c>
      <c r="AS82" s="35" t="str">
        <f t="shared" si="39"/>
        <v/>
      </c>
      <c r="AT82" s="35" t="str">
        <f t="shared" si="40"/>
        <v/>
      </c>
      <c r="AU82" s="35" t="str">
        <f t="shared" si="41"/>
        <v/>
      </c>
      <c r="AV82" s="35" t="str">
        <f t="shared" si="42"/>
        <v/>
      </c>
      <c r="AW82" s="35" t="str">
        <f t="shared" si="43"/>
        <v/>
      </c>
      <c r="AX82" s="35" t="str">
        <f t="shared" si="44"/>
        <v/>
      </c>
      <c r="AY82" s="35" t="str">
        <f>IF(SUMIF('7-市场业绩'!F:F,AC82,'7-市场业绩'!I:I)&gt;0,"学习卡","老结算")</f>
        <v>老结算</v>
      </c>
      <c r="AZ82" s="35" t="str">
        <f t="shared" si="45"/>
        <v/>
      </c>
      <c r="BA82" s="35" t="str">
        <f t="shared" si="46"/>
        <v>无</v>
      </c>
      <c r="BB82" s="35" t="str">
        <f t="shared" si="47"/>
        <v/>
      </c>
      <c r="BC82" s="35" t="str">
        <f t="shared" si="48"/>
        <v/>
      </c>
      <c r="BD82" s="35" t="str">
        <f t="shared" si="49"/>
        <v>无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539</v>
      </c>
    </row>
    <row r="83" spans="1:71" ht="15" customHeight="1">
      <c r="A83" s="31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08"/>
      <c r="M83" s="208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35" t="str">
        <f t="shared" si="26"/>
        <v/>
      </c>
      <c r="AD83" s="36">
        <f t="shared" si="27"/>
        <v>0</v>
      </c>
      <c r="AE83" s="35" t="str">
        <f t="shared" si="28"/>
        <v/>
      </c>
      <c r="AF83" s="24"/>
      <c r="AG83" s="40">
        <f t="shared" si="29"/>
        <v>0</v>
      </c>
      <c r="AH83" s="36">
        <f t="shared" si="30"/>
        <v>0</v>
      </c>
      <c r="AI83" s="36">
        <f t="shared" si="31"/>
        <v>0</v>
      </c>
      <c r="AJ83" s="35" t="str">
        <f t="shared" si="32"/>
        <v/>
      </c>
      <c r="AK83" s="35" t="str">
        <f t="shared" si="33"/>
        <v/>
      </c>
      <c r="AL83" s="35" t="str">
        <f t="shared" si="34"/>
        <v/>
      </c>
      <c r="AM83" s="35" t="str">
        <f t="shared" si="35"/>
        <v/>
      </c>
      <c r="AN83" s="35" t="str">
        <f t="shared" si="36"/>
        <v/>
      </c>
      <c r="AO83" s="35" t="str">
        <f t="shared" si="37"/>
        <v/>
      </c>
      <c r="AP83" s="35" t="str">
        <f>IF(AJ83="","",VLOOKUP(AN83,[1]Sheet11!E:F,2,0))</f>
        <v/>
      </c>
      <c r="AQ83" s="35" t="str">
        <f>IF(AO83="拼单会员","5年",IF(AJ83="","",VLOOKUP(AM83&amp;AP83,[1]Sheet11!$J$3:$K$17,2)))</f>
        <v/>
      </c>
      <c r="AR83" s="35" t="str">
        <f t="shared" si="38"/>
        <v/>
      </c>
      <c r="AS83" s="35" t="str">
        <f t="shared" si="39"/>
        <v/>
      </c>
      <c r="AT83" s="35" t="str">
        <f t="shared" si="40"/>
        <v/>
      </c>
      <c r="AU83" s="35" t="str">
        <f t="shared" si="41"/>
        <v/>
      </c>
      <c r="AV83" s="35" t="str">
        <f t="shared" si="42"/>
        <v/>
      </c>
      <c r="AW83" s="35" t="str">
        <f t="shared" si="43"/>
        <v/>
      </c>
      <c r="AX83" s="35" t="str">
        <f t="shared" si="44"/>
        <v/>
      </c>
      <c r="AY83" s="35" t="str">
        <f>IF(SUMIF('7-市场业绩'!F:F,AC83,'7-市场业绩'!I:I)&gt;0,"学习卡","老结算")</f>
        <v>老结算</v>
      </c>
      <c r="AZ83" s="35" t="str">
        <f t="shared" si="45"/>
        <v/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540</v>
      </c>
    </row>
    <row r="84" spans="1:71" ht="15" customHeight="1">
      <c r="A84" s="31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08"/>
      <c r="M84" s="208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11"/>
      <c r="AA84" s="25"/>
      <c r="AB84" s="25"/>
      <c r="AC84" s="35" t="str">
        <f t="shared" si="26"/>
        <v/>
      </c>
      <c r="AD84" s="36">
        <f t="shared" si="27"/>
        <v>0</v>
      </c>
      <c r="AE84" s="35" t="str">
        <f t="shared" si="28"/>
        <v/>
      </c>
      <c r="AF84" s="24"/>
      <c r="AG84" s="40">
        <f t="shared" si="29"/>
        <v>0</v>
      </c>
      <c r="AH84" s="36">
        <f t="shared" si="30"/>
        <v>0</v>
      </c>
      <c r="AI84" s="36">
        <f t="shared" si="31"/>
        <v>0</v>
      </c>
      <c r="AJ84" s="35" t="str">
        <f t="shared" si="32"/>
        <v/>
      </c>
      <c r="AK84" s="35" t="str">
        <f t="shared" si="33"/>
        <v/>
      </c>
      <c r="AL84" s="35" t="str">
        <f t="shared" si="34"/>
        <v/>
      </c>
      <c r="AM84" s="35" t="str">
        <f t="shared" si="35"/>
        <v/>
      </c>
      <c r="AN84" s="35" t="str">
        <f t="shared" si="36"/>
        <v/>
      </c>
      <c r="AO84" s="35" t="str">
        <f t="shared" si="37"/>
        <v/>
      </c>
      <c r="AP84" s="35" t="str">
        <f>IF(AJ84="","",VLOOKUP(AN84,[1]Sheet11!E:F,2,0))</f>
        <v/>
      </c>
      <c r="AQ84" s="35" t="str">
        <f>IF(AO84="拼单会员","5年",IF(AJ84="","",VLOOKUP(AM84&amp;AP84,[1]Sheet11!$J$3:$K$17,2)))</f>
        <v/>
      </c>
      <c r="AR84" s="35" t="str">
        <f t="shared" si="38"/>
        <v/>
      </c>
      <c r="AS84" s="35" t="str">
        <f t="shared" si="39"/>
        <v/>
      </c>
      <c r="AT84" s="35" t="str">
        <f t="shared" si="40"/>
        <v/>
      </c>
      <c r="AU84" s="35" t="str">
        <f t="shared" si="41"/>
        <v/>
      </c>
      <c r="AV84" s="35" t="str">
        <f t="shared" si="42"/>
        <v/>
      </c>
      <c r="AW84" s="35" t="str">
        <f t="shared" si="43"/>
        <v/>
      </c>
      <c r="AX84" s="35" t="str">
        <f t="shared" si="44"/>
        <v/>
      </c>
      <c r="AY84" s="35" t="str">
        <f>IF(SUMIF('7-市场业绩'!F:F,AC84,'7-市场业绩'!I:I)&gt;0,"学习卡","老结算")</f>
        <v>老结算</v>
      </c>
      <c r="AZ84" s="35" t="str">
        <f t="shared" si="45"/>
        <v/>
      </c>
      <c r="BA84" s="35" t="str">
        <f t="shared" si="46"/>
        <v>无</v>
      </c>
      <c r="BB84" s="35" t="str">
        <f t="shared" si="47"/>
        <v/>
      </c>
      <c r="BC84" s="35" t="str">
        <f t="shared" si="48"/>
        <v/>
      </c>
      <c r="BD84" s="35" t="str">
        <f t="shared" si="49"/>
        <v>无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541</v>
      </c>
    </row>
    <row r="85" spans="1:71" ht="15" customHeight="1">
      <c r="A85" s="31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08"/>
      <c r="M85" s="208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35" t="str">
        <f t="shared" si="26"/>
        <v/>
      </c>
      <c r="AD85" s="36">
        <f t="shared" si="27"/>
        <v>0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老结算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542</v>
      </c>
    </row>
    <row r="86" spans="1:71" ht="15" customHeight="1">
      <c r="A86" s="31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08"/>
      <c r="M86" s="208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35" t="str">
        <f t="shared" si="26"/>
        <v/>
      </c>
      <c r="AD86" s="36">
        <f t="shared" si="27"/>
        <v>0</v>
      </c>
      <c r="AE86" s="35" t="str">
        <f t="shared" si="28"/>
        <v/>
      </c>
      <c r="AF86" s="24"/>
      <c r="AG86" s="40">
        <f t="shared" si="29"/>
        <v>0</v>
      </c>
      <c r="AH86" s="36">
        <f t="shared" si="30"/>
        <v>0</v>
      </c>
      <c r="AI86" s="36">
        <f t="shared" si="31"/>
        <v>0</v>
      </c>
      <c r="AJ86" s="35" t="str">
        <f t="shared" si="32"/>
        <v/>
      </c>
      <c r="AK86" s="35" t="str">
        <f t="shared" si="33"/>
        <v/>
      </c>
      <c r="AL86" s="35" t="str">
        <f t="shared" si="34"/>
        <v/>
      </c>
      <c r="AM86" s="35" t="str">
        <f t="shared" si="35"/>
        <v/>
      </c>
      <c r="AN86" s="35" t="str">
        <f t="shared" si="36"/>
        <v/>
      </c>
      <c r="AO86" s="35" t="str">
        <f t="shared" si="37"/>
        <v/>
      </c>
      <c r="AP86" s="35" t="str">
        <f>IF(AJ86="","",VLOOKUP(AN86,[1]Sheet11!E:F,2,0))</f>
        <v/>
      </c>
      <c r="AQ86" s="35" t="str">
        <f>IF(AO86="拼单会员","5年",IF(AJ86="","",VLOOKUP(AM86&amp;AP86,[1]Sheet11!$J$3:$K$17,2)))</f>
        <v/>
      </c>
      <c r="AR86" s="35" t="str">
        <f t="shared" si="38"/>
        <v/>
      </c>
      <c r="AS86" s="35" t="str">
        <f t="shared" si="39"/>
        <v/>
      </c>
      <c r="AT86" s="35" t="str">
        <f t="shared" si="40"/>
        <v/>
      </c>
      <c r="AU86" s="35" t="str">
        <f t="shared" si="41"/>
        <v/>
      </c>
      <c r="AV86" s="35" t="str">
        <f t="shared" si="42"/>
        <v/>
      </c>
      <c r="AW86" s="35" t="str">
        <f t="shared" si="43"/>
        <v/>
      </c>
      <c r="AX86" s="35" t="str">
        <f t="shared" si="44"/>
        <v/>
      </c>
      <c r="AY86" s="35" t="str">
        <f>IF(SUMIF('7-市场业绩'!F:F,AC86,'7-市场业绩'!I:I)&gt;0,"学习卡","老结算")</f>
        <v>老结算</v>
      </c>
      <c r="AZ86" s="35" t="str">
        <f t="shared" si="45"/>
        <v/>
      </c>
      <c r="BA86" s="35" t="str">
        <f t="shared" si="46"/>
        <v>无</v>
      </c>
      <c r="BB86" s="35" t="str">
        <f t="shared" si="47"/>
        <v/>
      </c>
      <c r="BC86" s="35" t="str">
        <f t="shared" si="48"/>
        <v/>
      </c>
      <c r="BD86" s="35" t="str">
        <f t="shared" si="49"/>
        <v>无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543</v>
      </c>
    </row>
    <row r="87" spans="1:71" ht="15" customHeight="1">
      <c r="A87" s="31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08"/>
      <c r="M87" s="208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35" t="str">
        <f t="shared" si="26"/>
        <v/>
      </c>
      <c r="AD87" s="36">
        <f t="shared" si="27"/>
        <v>0</v>
      </c>
      <c r="AE87" s="35" t="str">
        <f t="shared" si="28"/>
        <v/>
      </c>
      <c r="AF87" s="24"/>
      <c r="AG87" s="40">
        <f t="shared" si="29"/>
        <v>0</v>
      </c>
      <c r="AH87" s="36">
        <f t="shared" si="30"/>
        <v>0</v>
      </c>
      <c r="AI87" s="36">
        <f t="shared" si="31"/>
        <v>0</v>
      </c>
      <c r="AJ87" s="35" t="str">
        <f t="shared" si="32"/>
        <v/>
      </c>
      <c r="AK87" s="35" t="str">
        <f t="shared" si="33"/>
        <v/>
      </c>
      <c r="AL87" s="35" t="str">
        <f t="shared" si="34"/>
        <v/>
      </c>
      <c r="AM87" s="35" t="str">
        <f t="shared" si="35"/>
        <v/>
      </c>
      <c r="AN87" s="35" t="str">
        <f t="shared" si="36"/>
        <v/>
      </c>
      <c r="AO87" s="35" t="str">
        <f t="shared" si="37"/>
        <v/>
      </c>
      <c r="AP87" s="35" t="str">
        <f>IF(AJ87="","",VLOOKUP(AN87,[1]Sheet11!E:F,2,0))</f>
        <v/>
      </c>
      <c r="AQ87" s="35" t="str">
        <f>IF(AO87="拼单会员","5年",IF(AJ87="","",VLOOKUP(AM87&amp;AP87,[1]Sheet11!$J$3:$K$17,2)))</f>
        <v/>
      </c>
      <c r="AR87" s="35" t="str">
        <f t="shared" si="38"/>
        <v/>
      </c>
      <c r="AS87" s="35" t="str">
        <f t="shared" si="39"/>
        <v/>
      </c>
      <c r="AT87" s="35" t="str">
        <f t="shared" si="40"/>
        <v/>
      </c>
      <c r="AU87" s="35" t="str">
        <f t="shared" si="41"/>
        <v/>
      </c>
      <c r="AV87" s="35" t="str">
        <f t="shared" si="42"/>
        <v/>
      </c>
      <c r="AW87" s="35" t="str">
        <f t="shared" si="43"/>
        <v/>
      </c>
      <c r="AX87" s="35" t="str">
        <f t="shared" si="44"/>
        <v/>
      </c>
      <c r="AY87" s="35" t="str">
        <f>IF(SUMIF('7-市场业绩'!F:F,AC87,'7-市场业绩'!I:I)&gt;0,"学习卡","老结算")</f>
        <v>老结算</v>
      </c>
      <c r="AZ87" s="35" t="str">
        <f t="shared" si="45"/>
        <v/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11</v>
      </c>
    </row>
    <row r="88" spans="1:71" ht="15" customHeight="1">
      <c r="A88" s="31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08"/>
      <c r="M88" s="208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35" t="str">
        <f t="shared" si="26"/>
        <v/>
      </c>
      <c r="AD88" s="36">
        <f t="shared" si="27"/>
        <v>0</v>
      </c>
      <c r="AE88" s="35" t="str">
        <f t="shared" si="28"/>
        <v/>
      </c>
      <c r="AF88" s="24"/>
      <c r="AG88" s="40">
        <f t="shared" si="29"/>
        <v>0</v>
      </c>
      <c r="AH88" s="36">
        <f t="shared" si="30"/>
        <v>0</v>
      </c>
      <c r="AI88" s="36">
        <f t="shared" si="31"/>
        <v>0</v>
      </c>
      <c r="AJ88" s="35" t="str">
        <f t="shared" si="32"/>
        <v/>
      </c>
      <c r="AK88" s="35" t="str">
        <f t="shared" si="33"/>
        <v/>
      </c>
      <c r="AL88" s="35" t="str">
        <f t="shared" si="34"/>
        <v/>
      </c>
      <c r="AM88" s="35" t="str">
        <f t="shared" si="35"/>
        <v/>
      </c>
      <c r="AN88" s="35" t="str">
        <f t="shared" si="36"/>
        <v/>
      </c>
      <c r="AO88" s="35" t="str">
        <f t="shared" si="37"/>
        <v/>
      </c>
      <c r="AP88" s="35" t="str">
        <f>IF(AJ88="","",VLOOKUP(AN88,[1]Sheet11!E:F,2,0))</f>
        <v/>
      </c>
      <c r="AQ88" s="35" t="str">
        <f>IF(AO88="拼单会员","5年",IF(AJ88="","",VLOOKUP(AM88&amp;AP88,[1]Sheet11!$J$3:$K$17,2)))</f>
        <v/>
      </c>
      <c r="AR88" s="35" t="str">
        <f t="shared" si="38"/>
        <v/>
      </c>
      <c r="AS88" s="35" t="str">
        <f t="shared" si="39"/>
        <v/>
      </c>
      <c r="AT88" s="35" t="str">
        <f t="shared" si="40"/>
        <v/>
      </c>
      <c r="AU88" s="35" t="str">
        <f t="shared" si="41"/>
        <v/>
      </c>
      <c r="AV88" s="35" t="str">
        <f t="shared" si="42"/>
        <v/>
      </c>
      <c r="AW88" s="35" t="str">
        <f t="shared" si="43"/>
        <v/>
      </c>
      <c r="AX88" s="35" t="str">
        <f t="shared" si="44"/>
        <v/>
      </c>
      <c r="AY88" s="35" t="str">
        <f>IF(SUMIF('7-市场业绩'!F:F,AC88,'7-市场业绩'!I:I)&gt;0,"学习卡","老结算")</f>
        <v>老结算</v>
      </c>
      <c r="AZ88" s="35" t="str">
        <f t="shared" si="45"/>
        <v/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462</v>
      </c>
    </row>
    <row r="89" spans="1:71" ht="15" customHeight="1">
      <c r="A89" s="31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08"/>
      <c r="M89" s="208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11"/>
      <c r="AA89" s="25"/>
      <c r="AB89" s="25"/>
      <c r="AC89" s="35" t="str">
        <f t="shared" si="26"/>
        <v/>
      </c>
      <c r="AD89" s="36">
        <f t="shared" si="27"/>
        <v>0</v>
      </c>
      <c r="AE89" s="35" t="str">
        <f t="shared" si="28"/>
        <v/>
      </c>
      <c r="AF89" s="24"/>
      <c r="AG89" s="40">
        <f t="shared" si="29"/>
        <v>0</v>
      </c>
      <c r="AH89" s="36">
        <f t="shared" si="30"/>
        <v>0</v>
      </c>
      <c r="AI89" s="36">
        <f t="shared" si="31"/>
        <v>0</v>
      </c>
      <c r="AJ89" s="35" t="str">
        <f t="shared" si="32"/>
        <v/>
      </c>
      <c r="AK89" s="35" t="str">
        <f t="shared" si="33"/>
        <v/>
      </c>
      <c r="AL89" s="35" t="str">
        <f t="shared" si="34"/>
        <v/>
      </c>
      <c r="AM89" s="35" t="str">
        <f t="shared" si="35"/>
        <v/>
      </c>
      <c r="AN89" s="35" t="str">
        <f t="shared" si="36"/>
        <v/>
      </c>
      <c r="AO89" s="35" t="str">
        <f t="shared" si="37"/>
        <v/>
      </c>
      <c r="AP89" s="35" t="str">
        <f>IF(AJ89="","",VLOOKUP(AN89,[1]Sheet11!E:F,2,0))</f>
        <v/>
      </c>
      <c r="AQ89" s="35" t="str">
        <f>IF(AO89="拼单会员","5年",IF(AJ89="","",VLOOKUP(AM89&amp;AP89,[1]Sheet11!$J$3:$K$17,2)))</f>
        <v/>
      </c>
      <c r="AR89" s="35" t="str">
        <f t="shared" si="38"/>
        <v/>
      </c>
      <c r="AS89" s="35" t="str">
        <f t="shared" si="39"/>
        <v/>
      </c>
      <c r="AT89" s="35" t="str">
        <f t="shared" si="40"/>
        <v/>
      </c>
      <c r="AU89" s="35" t="str">
        <f t="shared" si="41"/>
        <v/>
      </c>
      <c r="AV89" s="35" t="str">
        <f t="shared" si="42"/>
        <v/>
      </c>
      <c r="AW89" s="35" t="str">
        <f t="shared" si="43"/>
        <v/>
      </c>
      <c r="AX89" s="35" t="str">
        <f t="shared" si="44"/>
        <v/>
      </c>
      <c r="AY89" s="35" t="str">
        <f>IF(SUMIF('7-市场业绩'!F:F,AC89,'7-市场业绩'!I:I)&gt;0,"学习卡","老结算")</f>
        <v>老结算</v>
      </c>
      <c r="AZ89" s="35" t="str">
        <f t="shared" si="45"/>
        <v/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544</v>
      </c>
    </row>
    <row r="90" spans="1:71" ht="15" customHeight="1">
      <c r="A90" s="31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08"/>
      <c r="M90" s="208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35" t="str">
        <f t="shared" si="26"/>
        <v/>
      </c>
      <c r="AD90" s="36">
        <f t="shared" si="27"/>
        <v>0</v>
      </c>
      <c r="AE90" s="35" t="str">
        <f t="shared" si="28"/>
        <v/>
      </c>
      <c r="AF90" s="24"/>
      <c r="AG90" s="40">
        <f t="shared" si="29"/>
        <v>0</v>
      </c>
      <c r="AH90" s="36">
        <f t="shared" si="30"/>
        <v>0</v>
      </c>
      <c r="AI90" s="36">
        <f t="shared" si="31"/>
        <v>0</v>
      </c>
      <c r="AJ90" s="35" t="str">
        <f t="shared" si="32"/>
        <v/>
      </c>
      <c r="AK90" s="35" t="str">
        <f t="shared" si="33"/>
        <v/>
      </c>
      <c r="AL90" s="35" t="str">
        <f t="shared" si="34"/>
        <v/>
      </c>
      <c r="AM90" s="35" t="str">
        <f t="shared" si="35"/>
        <v/>
      </c>
      <c r="AN90" s="35" t="str">
        <f t="shared" si="36"/>
        <v/>
      </c>
      <c r="AO90" s="35" t="str">
        <f t="shared" si="37"/>
        <v/>
      </c>
      <c r="AP90" s="35" t="str">
        <f>IF(AJ90="","",VLOOKUP(AN90,[1]Sheet11!E:F,2,0))</f>
        <v/>
      </c>
      <c r="AQ90" s="35" t="str">
        <f>IF(AO90="拼单会员","5年",IF(AJ90="","",VLOOKUP(AM90&amp;AP90,[1]Sheet11!$J$3:$K$17,2)))</f>
        <v/>
      </c>
      <c r="AR90" s="35" t="str">
        <f t="shared" si="38"/>
        <v/>
      </c>
      <c r="AS90" s="35" t="str">
        <f t="shared" si="39"/>
        <v/>
      </c>
      <c r="AT90" s="35" t="str">
        <f t="shared" si="40"/>
        <v/>
      </c>
      <c r="AU90" s="35" t="str">
        <f t="shared" si="41"/>
        <v/>
      </c>
      <c r="AV90" s="35" t="str">
        <f t="shared" si="42"/>
        <v/>
      </c>
      <c r="AW90" s="35" t="str">
        <f t="shared" si="43"/>
        <v/>
      </c>
      <c r="AX90" s="35" t="str">
        <f t="shared" si="44"/>
        <v/>
      </c>
      <c r="AY90" s="35" t="str">
        <f>IF(SUMIF('7-市场业绩'!F:F,AC90,'7-市场业绩'!I:I)&gt;0,"学习卡","老结算")</f>
        <v>老结算</v>
      </c>
      <c r="AZ90" s="35" t="str">
        <f t="shared" si="45"/>
        <v/>
      </c>
      <c r="BA90" s="35" t="str">
        <f t="shared" si="46"/>
        <v>无</v>
      </c>
      <c r="BB90" s="35" t="str">
        <f t="shared" si="47"/>
        <v/>
      </c>
      <c r="BC90" s="35" t="str">
        <f t="shared" si="48"/>
        <v/>
      </c>
      <c r="BD90" s="35" t="str">
        <f t="shared" si="49"/>
        <v>无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545</v>
      </c>
    </row>
    <row r="91" spans="1:71" ht="15" customHeight="1">
      <c r="A91" s="31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08"/>
      <c r="M91" s="208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35" t="str">
        <f t="shared" si="26"/>
        <v/>
      </c>
      <c r="AD91" s="36">
        <f t="shared" si="27"/>
        <v>0</v>
      </c>
      <c r="AE91" s="35" t="str">
        <f t="shared" si="28"/>
        <v/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0</v>
      </c>
      <c r="AJ91" s="35" t="str">
        <f t="shared" si="32"/>
        <v/>
      </c>
      <c r="AK91" s="35" t="str">
        <f t="shared" si="33"/>
        <v/>
      </c>
      <c r="AL91" s="35" t="str">
        <f t="shared" si="34"/>
        <v/>
      </c>
      <c r="AM91" s="35" t="str">
        <f t="shared" si="35"/>
        <v/>
      </c>
      <c r="AN91" s="35" t="str">
        <f t="shared" si="36"/>
        <v/>
      </c>
      <c r="AO91" s="35" t="str">
        <f t="shared" si="37"/>
        <v/>
      </c>
      <c r="AP91" s="35" t="str">
        <f>IF(AJ91="","",VLOOKUP(AN91,[1]Sheet11!E:F,2,0))</f>
        <v/>
      </c>
      <c r="AQ91" s="35" t="str">
        <f>IF(AO91="拼单会员","5年",IF(AJ91="","",VLOOKUP(AM91&amp;AP91,[1]Sheet11!$J$3:$K$17,2)))</f>
        <v/>
      </c>
      <c r="AR91" s="35" t="str">
        <f t="shared" si="38"/>
        <v/>
      </c>
      <c r="AS91" s="35" t="str">
        <f t="shared" si="39"/>
        <v/>
      </c>
      <c r="AT91" s="35" t="str">
        <f t="shared" si="40"/>
        <v/>
      </c>
      <c r="AU91" s="35" t="str">
        <f t="shared" si="41"/>
        <v/>
      </c>
      <c r="AV91" s="35" t="str">
        <f t="shared" si="42"/>
        <v/>
      </c>
      <c r="AW91" s="35" t="str">
        <f t="shared" si="43"/>
        <v/>
      </c>
      <c r="AX91" s="35" t="str">
        <f t="shared" si="44"/>
        <v/>
      </c>
      <c r="AY91" s="35" t="str">
        <f>IF(SUMIF('7-市场业绩'!F:F,AC91,'7-市场业绩'!I:I)&gt;0,"学习卡","老结算")</f>
        <v>老结算</v>
      </c>
      <c r="AZ91" s="35" t="str">
        <f t="shared" si="45"/>
        <v/>
      </c>
      <c r="BA91" s="35" t="str">
        <f t="shared" si="46"/>
        <v>无</v>
      </c>
      <c r="BB91" s="35" t="str">
        <f t="shared" si="47"/>
        <v/>
      </c>
      <c r="BC91" s="35" t="str">
        <f t="shared" si="48"/>
        <v/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11</v>
      </c>
    </row>
    <row r="92" spans="1:71" ht="15" customHeight="1">
      <c r="A92" s="31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08"/>
      <c r="M92" s="208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12"/>
      <c r="AA92" s="25"/>
      <c r="AB92" s="25"/>
      <c r="AC92" s="35" t="str">
        <f t="shared" si="26"/>
        <v/>
      </c>
      <c r="AD92" s="36">
        <f t="shared" si="27"/>
        <v>0</v>
      </c>
      <c r="AE92" s="35" t="str">
        <f t="shared" si="28"/>
        <v/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0</v>
      </c>
      <c r="AJ92" s="35" t="str">
        <f t="shared" si="32"/>
        <v/>
      </c>
      <c r="AK92" s="35" t="str">
        <f t="shared" si="33"/>
        <v/>
      </c>
      <c r="AL92" s="35" t="str">
        <f t="shared" si="34"/>
        <v/>
      </c>
      <c r="AM92" s="35" t="str">
        <f t="shared" si="35"/>
        <v/>
      </c>
      <c r="AN92" s="35" t="str">
        <f t="shared" si="36"/>
        <v/>
      </c>
      <c r="AO92" s="35" t="str">
        <f t="shared" si="37"/>
        <v/>
      </c>
      <c r="AP92" s="35" t="str">
        <f>IF(AJ92="","",VLOOKUP(AN92,[1]Sheet11!E:F,2,0))</f>
        <v/>
      </c>
      <c r="AQ92" s="35" t="str">
        <f>IF(AO92="拼单会员","5年",IF(AJ92="","",VLOOKUP(AM92&amp;AP92,[1]Sheet11!$J$3:$K$17,2)))</f>
        <v/>
      </c>
      <c r="AR92" s="35" t="str">
        <f t="shared" si="38"/>
        <v/>
      </c>
      <c r="AS92" s="35" t="str">
        <f t="shared" si="39"/>
        <v/>
      </c>
      <c r="AT92" s="35" t="str">
        <f t="shared" si="40"/>
        <v/>
      </c>
      <c r="AU92" s="35" t="str">
        <f t="shared" si="41"/>
        <v/>
      </c>
      <c r="AV92" s="35" t="str">
        <f t="shared" si="42"/>
        <v/>
      </c>
      <c r="AW92" s="35" t="str">
        <f t="shared" si="43"/>
        <v/>
      </c>
      <c r="AX92" s="35" t="str">
        <f t="shared" si="44"/>
        <v/>
      </c>
      <c r="AY92" s="35" t="str">
        <f>IF(SUMIF('7-市场业绩'!F:F,AC92,'7-市场业绩'!I:I)&gt;0,"学习卡","老结算")</f>
        <v>老结算</v>
      </c>
      <c r="AZ92" s="35" t="str">
        <f t="shared" si="45"/>
        <v/>
      </c>
      <c r="BA92" s="35" t="str">
        <f t="shared" si="46"/>
        <v>无</v>
      </c>
      <c r="BB92" s="35" t="str">
        <f t="shared" si="47"/>
        <v/>
      </c>
      <c r="BC92" s="35" t="str">
        <f t="shared" si="48"/>
        <v/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462</v>
      </c>
    </row>
    <row r="93" spans="1:71" ht="15" customHeight="1">
      <c r="A93" s="31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08"/>
      <c r="M93" s="208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35" t="str">
        <f t="shared" si="26"/>
        <v/>
      </c>
      <c r="AD93" s="36">
        <f t="shared" si="27"/>
        <v>0</v>
      </c>
      <c r="AE93" s="35" t="str">
        <f t="shared" si="28"/>
        <v/>
      </c>
      <c r="AF93" s="24"/>
      <c r="AG93" s="40">
        <f t="shared" si="29"/>
        <v>0</v>
      </c>
      <c r="AH93" s="36">
        <f t="shared" si="30"/>
        <v>0</v>
      </c>
      <c r="AI93" s="36">
        <f t="shared" si="31"/>
        <v>0</v>
      </c>
      <c r="AJ93" s="35" t="str">
        <f t="shared" si="32"/>
        <v/>
      </c>
      <c r="AK93" s="35" t="str">
        <f t="shared" si="33"/>
        <v/>
      </c>
      <c r="AL93" s="35" t="str">
        <f t="shared" si="34"/>
        <v/>
      </c>
      <c r="AM93" s="35" t="str">
        <f t="shared" si="35"/>
        <v/>
      </c>
      <c r="AN93" s="35" t="str">
        <f t="shared" si="36"/>
        <v/>
      </c>
      <c r="AO93" s="35" t="str">
        <f t="shared" si="37"/>
        <v/>
      </c>
      <c r="AP93" s="35" t="str">
        <f>IF(AJ93="","",VLOOKUP(AN93,[1]Sheet11!E:F,2,0))</f>
        <v/>
      </c>
      <c r="AQ93" s="35" t="str">
        <f>IF(AO93="拼单会员","5年",IF(AJ93="","",VLOOKUP(AM93&amp;AP93,[1]Sheet11!$J$3:$K$17,2)))</f>
        <v/>
      </c>
      <c r="AR93" s="35" t="str">
        <f t="shared" si="38"/>
        <v/>
      </c>
      <c r="AS93" s="35" t="str">
        <f t="shared" si="39"/>
        <v/>
      </c>
      <c r="AT93" s="35" t="str">
        <f t="shared" si="40"/>
        <v/>
      </c>
      <c r="AU93" s="35" t="str">
        <f t="shared" si="41"/>
        <v/>
      </c>
      <c r="AV93" s="35" t="str">
        <f t="shared" si="42"/>
        <v/>
      </c>
      <c r="AW93" s="35" t="str">
        <f t="shared" si="43"/>
        <v/>
      </c>
      <c r="AX93" s="35" t="str">
        <f t="shared" si="44"/>
        <v/>
      </c>
      <c r="AY93" s="35" t="str">
        <f>IF(SUMIF('7-市场业绩'!F:F,AC93,'7-市场业绩'!I:I)&gt;0,"学习卡","老结算")</f>
        <v>老结算</v>
      </c>
      <c r="AZ93" s="35" t="str">
        <f t="shared" si="45"/>
        <v/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546</v>
      </c>
    </row>
    <row r="94" spans="1:71" ht="15" customHeight="1">
      <c r="A94" s="31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08"/>
      <c r="M94" s="208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35" t="str">
        <f t="shared" si="26"/>
        <v/>
      </c>
      <c r="AD94" s="36">
        <f t="shared" si="27"/>
        <v>0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老结算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483</v>
      </c>
    </row>
    <row r="95" spans="1:71" ht="15" customHeight="1">
      <c r="A95" s="31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08"/>
      <c r="M95" s="208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35" t="str">
        <f t="shared" si="26"/>
        <v/>
      </c>
      <c r="AD95" s="36">
        <f t="shared" si="27"/>
        <v>0</v>
      </c>
      <c r="AE95" s="35" t="str">
        <f t="shared" si="28"/>
        <v/>
      </c>
      <c r="AF95" s="24"/>
      <c r="AG95" s="40">
        <f t="shared" si="29"/>
        <v>0</v>
      </c>
      <c r="AH95" s="36">
        <f t="shared" si="30"/>
        <v>0</v>
      </c>
      <c r="AI95" s="36">
        <f t="shared" si="31"/>
        <v>0</v>
      </c>
      <c r="AJ95" s="35" t="str">
        <f t="shared" si="32"/>
        <v/>
      </c>
      <c r="AK95" s="35" t="str">
        <f t="shared" si="33"/>
        <v/>
      </c>
      <c r="AL95" s="35" t="str">
        <f t="shared" si="34"/>
        <v/>
      </c>
      <c r="AM95" s="35" t="str">
        <f t="shared" si="35"/>
        <v/>
      </c>
      <c r="AN95" s="35" t="str">
        <f t="shared" si="36"/>
        <v/>
      </c>
      <c r="AO95" s="35" t="str">
        <f t="shared" si="37"/>
        <v/>
      </c>
      <c r="AP95" s="35" t="str">
        <f>IF(AJ95="","",VLOOKUP(AN95,[1]Sheet11!E:F,2,0))</f>
        <v/>
      </c>
      <c r="AQ95" s="35" t="str">
        <f>IF(AO95="拼单会员","5年",IF(AJ95="","",VLOOKUP(AM95&amp;AP95,[1]Sheet11!$J$3:$K$17,2)))</f>
        <v/>
      </c>
      <c r="AR95" s="35" t="str">
        <f t="shared" si="38"/>
        <v/>
      </c>
      <c r="AS95" s="35" t="str">
        <f t="shared" si="39"/>
        <v/>
      </c>
      <c r="AT95" s="35" t="str">
        <f t="shared" si="40"/>
        <v/>
      </c>
      <c r="AU95" s="35" t="str">
        <f t="shared" si="41"/>
        <v/>
      </c>
      <c r="AV95" s="35" t="str">
        <f t="shared" si="42"/>
        <v/>
      </c>
      <c r="AW95" s="35" t="str">
        <f t="shared" si="43"/>
        <v/>
      </c>
      <c r="AX95" s="35" t="str">
        <f t="shared" si="44"/>
        <v/>
      </c>
      <c r="AY95" s="35" t="str">
        <f>IF(SUMIF('7-市场业绩'!F:F,AC95,'7-市场业绩'!I:I)&gt;0,"学习卡","老结算")</f>
        <v>老结算</v>
      </c>
      <c r="AZ95" s="35" t="str">
        <f t="shared" si="45"/>
        <v/>
      </c>
      <c r="BA95" s="35" t="str">
        <f t="shared" si="46"/>
        <v>无</v>
      </c>
      <c r="BB95" s="35" t="str">
        <f t="shared" si="47"/>
        <v/>
      </c>
      <c r="BC95" s="35" t="str">
        <f t="shared" si="48"/>
        <v/>
      </c>
      <c r="BD95" s="35" t="str">
        <f t="shared" si="49"/>
        <v>无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547</v>
      </c>
    </row>
    <row r="96" spans="1:71" ht="15" customHeight="1">
      <c r="A96" s="3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08"/>
      <c r="M96" s="208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35" t="str">
        <f t="shared" si="26"/>
        <v/>
      </c>
      <c r="AD96" s="36">
        <f t="shared" si="27"/>
        <v>0</v>
      </c>
      <c r="AE96" s="35" t="str">
        <f t="shared" si="28"/>
        <v/>
      </c>
      <c r="AF96" s="24"/>
      <c r="AG96" s="40">
        <f t="shared" si="29"/>
        <v>0</v>
      </c>
      <c r="AH96" s="36">
        <f t="shared" si="30"/>
        <v>0</v>
      </c>
      <c r="AI96" s="36">
        <f t="shared" si="31"/>
        <v>0</v>
      </c>
      <c r="AJ96" s="35" t="str">
        <f t="shared" si="32"/>
        <v/>
      </c>
      <c r="AK96" s="35" t="str">
        <f t="shared" si="33"/>
        <v/>
      </c>
      <c r="AL96" s="35" t="str">
        <f t="shared" si="34"/>
        <v/>
      </c>
      <c r="AM96" s="35" t="str">
        <f t="shared" si="35"/>
        <v/>
      </c>
      <c r="AN96" s="35" t="str">
        <f t="shared" si="36"/>
        <v/>
      </c>
      <c r="AO96" s="35" t="str">
        <f t="shared" si="37"/>
        <v/>
      </c>
      <c r="AP96" s="35" t="str">
        <f>IF(AJ96="","",VLOOKUP(AN96,[1]Sheet11!E:F,2,0))</f>
        <v/>
      </c>
      <c r="AQ96" s="35" t="str">
        <f>IF(AO96="拼单会员","5年",IF(AJ96="","",VLOOKUP(AM96&amp;AP96,[1]Sheet11!$J$3:$K$17,2)))</f>
        <v/>
      </c>
      <c r="AR96" s="35" t="str">
        <f t="shared" si="38"/>
        <v/>
      </c>
      <c r="AS96" s="35" t="str">
        <f t="shared" si="39"/>
        <v/>
      </c>
      <c r="AT96" s="35" t="str">
        <f t="shared" si="40"/>
        <v/>
      </c>
      <c r="AU96" s="35" t="str">
        <f t="shared" si="41"/>
        <v/>
      </c>
      <c r="AV96" s="35" t="str">
        <f t="shared" si="42"/>
        <v/>
      </c>
      <c r="AW96" s="35" t="str">
        <f t="shared" si="43"/>
        <v/>
      </c>
      <c r="AX96" s="35" t="str">
        <f t="shared" si="44"/>
        <v/>
      </c>
      <c r="AY96" s="35" t="str">
        <f>IF(SUMIF('7-市场业绩'!F:F,AC96,'7-市场业绩'!I:I)&gt;0,"学习卡","老结算")</f>
        <v>老结算</v>
      </c>
      <c r="AZ96" s="35" t="str">
        <f t="shared" si="45"/>
        <v/>
      </c>
      <c r="BA96" s="35" t="str">
        <f t="shared" si="46"/>
        <v>无</v>
      </c>
      <c r="BB96" s="35" t="str">
        <f t="shared" si="47"/>
        <v/>
      </c>
      <c r="BC96" s="35" t="str">
        <f t="shared" si="48"/>
        <v/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483</v>
      </c>
    </row>
    <row r="97" spans="1:71" ht="15" customHeight="1">
      <c r="A97" s="31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08"/>
      <c r="M97" s="208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35" t="str">
        <f t="shared" si="26"/>
        <v/>
      </c>
      <c r="AD97" s="36">
        <f t="shared" si="27"/>
        <v>0</v>
      </c>
      <c r="AE97" s="35" t="str">
        <f t="shared" si="28"/>
        <v/>
      </c>
      <c r="AF97" s="24"/>
      <c r="AG97" s="40">
        <f t="shared" si="29"/>
        <v>0</v>
      </c>
      <c r="AH97" s="36">
        <f t="shared" si="30"/>
        <v>0</v>
      </c>
      <c r="AI97" s="36">
        <f t="shared" si="31"/>
        <v>0</v>
      </c>
      <c r="AJ97" s="35" t="str">
        <f t="shared" si="32"/>
        <v/>
      </c>
      <c r="AK97" s="35" t="str">
        <f t="shared" si="33"/>
        <v/>
      </c>
      <c r="AL97" s="35" t="str">
        <f t="shared" si="34"/>
        <v/>
      </c>
      <c r="AM97" s="35" t="str">
        <f t="shared" si="35"/>
        <v/>
      </c>
      <c r="AN97" s="35" t="str">
        <f t="shared" si="36"/>
        <v/>
      </c>
      <c r="AO97" s="35" t="str">
        <f t="shared" si="37"/>
        <v/>
      </c>
      <c r="AP97" s="35" t="str">
        <f>IF(AJ97="","",VLOOKUP(AN97,[1]Sheet11!E:F,2,0))</f>
        <v/>
      </c>
      <c r="AQ97" s="35" t="str">
        <f>IF(AO97="拼单会员","5年",IF(AJ97="","",VLOOKUP(AM97&amp;AP97,[1]Sheet11!$J$3:$K$17,2)))</f>
        <v/>
      </c>
      <c r="AR97" s="35" t="str">
        <f t="shared" si="38"/>
        <v/>
      </c>
      <c r="AS97" s="35" t="str">
        <f t="shared" si="39"/>
        <v/>
      </c>
      <c r="AT97" s="35" t="str">
        <f t="shared" si="40"/>
        <v/>
      </c>
      <c r="AU97" s="35" t="str">
        <f t="shared" si="41"/>
        <v/>
      </c>
      <c r="AV97" s="35" t="str">
        <f t="shared" si="42"/>
        <v/>
      </c>
      <c r="AW97" s="35" t="str">
        <f t="shared" si="43"/>
        <v/>
      </c>
      <c r="AX97" s="35" t="str">
        <f t="shared" si="44"/>
        <v/>
      </c>
      <c r="AY97" s="35" t="str">
        <f>IF(SUMIF('7-市场业绩'!F:F,AC97,'7-市场业绩'!I:I)&gt;0,"学习卡","老结算")</f>
        <v>老结算</v>
      </c>
      <c r="AZ97" s="35" t="str">
        <f t="shared" si="45"/>
        <v/>
      </c>
      <c r="BA97" s="35" t="str">
        <f t="shared" si="46"/>
        <v>无</v>
      </c>
      <c r="BB97" s="35" t="str">
        <f t="shared" si="47"/>
        <v/>
      </c>
      <c r="BC97" s="35" t="str">
        <f t="shared" si="48"/>
        <v/>
      </c>
      <c r="BD97" s="35" t="str">
        <f t="shared" si="49"/>
        <v>无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548</v>
      </c>
    </row>
    <row r="98" spans="1:71" ht="15" customHeight="1">
      <c r="A98" s="31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08"/>
      <c r="M98" s="208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35" t="str">
        <f t="shared" si="26"/>
        <v/>
      </c>
      <c r="AD98" s="36">
        <f t="shared" si="27"/>
        <v>0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0</v>
      </c>
      <c r="AI98" s="36">
        <f t="shared" si="31"/>
        <v>0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老结算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549</v>
      </c>
    </row>
    <row r="99" spans="1:71" ht="15" customHeight="1">
      <c r="A99" s="31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08"/>
      <c r="M99" s="208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35" t="str">
        <f t="shared" si="26"/>
        <v/>
      </c>
      <c r="AD99" s="36">
        <f t="shared" si="27"/>
        <v>0</v>
      </c>
      <c r="AE99" s="35" t="str">
        <f t="shared" si="28"/>
        <v/>
      </c>
      <c r="AF99" s="24"/>
      <c r="AG99" s="40">
        <f t="shared" si="29"/>
        <v>0</v>
      </c>
      <c r="AH99" s="36">
        <f t="shared" si="30"/>
        <v>0</v>
      </c>
      <c r="AI99" s="36">
        <f t="shared" si="31"/>
        <v>0</v>
      </c>
      <c r="AJ99" s="35" t="str">
        <f t="shared" si="32"/>
        <v/>
      </c>
      <c r="AK99" s="35" t="str">
        <f t="shared" si="33"/>
        <v/>
      </c>
      <c r="AL99" s="35" t="str">
        <f t="shared" si="34"/>
        <v/>
      </c>
      <c r="AM99" s="35" t="str">
        <f t="shared" si="35"/>
        <v/>
      </c>
      <c r="AN99" s="35" t="str">
        <f t="shared" si="36"/>
        <v/>
      </c>
      <c r="AO99" s="35" t="str">
        <f t="shared" si="37"/>
        <v/>
      </c>
      <c r="AP99" s="35" t="str">
        <f>IF(AJ99="","",VLOOKUP(AN99,[1]Sheet11!E:F,2,0))</f>
        <v/>
      </c>
      <c r="AQ99" s="35" t="str">
        <f>IF(AO99="拼单会员","5年",IF(AJ99="","",VLOOKUP(AM99&amp;AP99,[1]Sheet11!$J$3:$K$17,2)))</f>
        <v/>
      </c>
      <c r="AR99" s="35" t="str">
        <f t="shared" si="38"/>
        <v/>
      </c>
      <c r="AS99" s="35" t="str">
        <f t="shared" si="39"/>
        <v/>
      </c>
      <c r="AT99" s="35" t="str">
        <f t="shared" si="40"/>
        <v/>
      </c>
      <c r="AU99" s="35" t="str">
        <f t="shared" si="41"/>
        <v/>
      </c>
      <c r="AV99" s="35" t="str">
        <f t="shared" si="42"/>
        <v/>
      </c>
      <c r="AW99" s="35" t="str">
        <f t="shared" si="43"/>
        <v/>
      </c>
      <c r="AX99" s="35" t="str">
        <f t="shared" si="44"/>
        <v/>
      </c>
      <c r="AY99" s="35" t="str">
        <f>IF(SUMIF('7-市场业绩'!F:F,AC99,'7-市场业绩'!I:I)&gt;0,"学习卡","老结算")</f>
        <v>老结算</v>
      </c>
      <c r="AZ99" s="35" t="str">
        <f t="shared" si="45"/>
        <v/>
      </c>
      <c r="BA99" s="35" t="str">
        <f t="shared" si="46"/>
        <v>无</v>
      </c>
      <c r="BB99" s="35" t="str">
        <f t="shared" si="47"/>
        <v/>
      </c>
      <c r="BC99" s="35" t="str">
        <f t="shared" si="48"/>
        <v/>
      </c>
      <c r="BD99" s="35" t="str">
        <f t="shared" si="49"/>
        <v>无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550</v>
      </c>
    </row>
    <row r="100" spans="1:71" ht="15" customHeight="1">
      <c r="A100" s="31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08"/>
      <c r="M100" s="208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35" t="str">
        <f t="shared" si="26"/>
        <v/>
      </c>
      <c r="AD100" s="36">
        <f t="shared" si="27"/>
        <v>0</v>
      </c>
      <c r="AE100" s="35" t="str">
        <f t="shared" si="28"/>
        <v/>
      </c>
      <c r="AF100" s="24"/>
      <c r="AG100" s="40">
        <f t="shared" si="29"/>
        <v>0</v>
      </c>
      <c r="AH100" s="36">
        <f t="shared" si="30"/>
        <v>0</v>
      </c>
      <c r="AI100" s="36">
        <f t="shared" si="31"/>
        <v>0</v>
      </c>
      <c r="AJ100" s="35" t="str">
        <f t="shared" si="32"/>
        <v/>
      </c>
      <c r="AK100" s="35" t="str">
        <f t="shared" si="33"/>
        <v/>
      </c>
      <c r="AL100" s="35" t="str">
        <f t="shared" si="34"/>
        <v/>
      </c>
      <c r="AM100" s="35" t="str">
        <f t="shared" si="35"/>
        <v/>
      </c>
      <c r="AN100" s="35" t="str">
        <f t="shared" si="36"/>
        <v/>
      </c>
      <c r="AO100" s="35" t="str">
        <f t="shared" si="37"/>
        <v/>
      </c>
      <c r="AP100" s="35" t="str">
        <f>IF(AJ100="","",VLOOKUP(AN100,[1]Sheet11!E:F,2,0))</f>
        <v/>
      </c>
      <c r="AQ100" s="35" t="str">
        <f>IF(AO100="拼单会员","5年",IF(AJ100="","",VLOOKUP(AM100&amp;AP100,[1]Sheet11!$J$3:$K$17,2)))</f>
        <v/>
      </c>
      <c r="AR100" s="35" t="str">
        <f t="shared" si="38"/>
        <v/>
      </c>
      <c r="AS100" s="35" t="str">
        <f t="shared" si="39"/>
        <v/>
      </c>
      <c r="AT100" s="35" t="str">
        <f t="shared" si="40"/>
        <v/>
      </c>
      <c r="AU100" s="35" t="str">
        <f t="shared" si="41"/>
        <v/>
      </c>
      <c r="AV100" s="35" t="str">
        <f t="shared" si="42"/>
        <v/>
      </c>
      <c r="AW100" s="35" t="str">
        <f t="shared" si="43"/>
        <v/>
      </c>
      <c r="AX100" s="35" t="str">
        <f t="shared" si="44"/>
        <v/>
      </c>
      <c r="AY100" s="35" t="str">
        <f>IF(SUMIF('7-市场业绩'!F:F,AC100,'7-市场业绩'!I:I)&gt;0,"学习卡","老结算")</f>
        <v>老结算</v>
      </c>
      <c r="AZ100" s="35" t="str">
        <f t="shared" si="45"/>
        <v/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551</v>
      </c>
    </row>
    <row r="101" spans="1:71" ht="15" customHeight="1">
      <c r="A101" s="3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08"/>
      <c r="M101" s="208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11"/>
      <c r="AA101" s="25"/>
      <c r="AB101" s="25"/>
      <c r="AC101" s="35" t="str">
        <f t="shared" si="26"/>
        <v/>
      </c>
      <c r="AD101" s="36">
        <f t="shared" si="27"/>
        <v>0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老结算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552</v>
      </c>
    </row>
    <row r="102" spans="1:71" ht="15" customHeight="1">
      <c r="A102" s="31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08"/>
      <c r="M102" s="208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11"/>
      <c r="AA102" s="25"/>
      <c r="AB102" s="25"/>
      <c r="AC102" s="35" t="str">
        <f t="shared" si="26"/>
        <v/>
      </c>
      <c r="AD102" s="36">
        <f t="shared" si="27"/>
        <v>0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553</v>
      </c>
    </row>
    <row r="103" spans="1:71" ht="15" customHeight="1">
      <c r="A103" s="31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08"/>
      <c r="M103" s="208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35" t="str">
        <f t="shared" si="26"/>
        <v/>
      </c>
      <c r="AD103" s="36">
        <f t="shared" si="27"/>
        <v>0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老结算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554</v>
      </c>
    </row>
    <row r="104" spans="1:71" ht="15" customHeight="1">
      <c r="A104" s="3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08"/>
      <c r="M104" s="208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11"/>
      <c r="AA104" s="25"/>
      <c r="AB104" s="25"/>
      <c r="AC104" s="35" t="str">
        <f t="shared" si="26"/>
        <v/>
      </c>
      <c r="AD104" s="36">
        <f t="shared" si="27"/>
        <v>0</v>
      </c>
      <c r="AE104" s="35" t="str">
        <f t="shared" si="28"/>
        <v/>
      </c>
      <c r="AF104" s="24"/>
      <c r="AG104" s="40">
        <f t="shared" si="29"/>
        <v>0</v>
      </c>
      <c r="AH104" s="36">
        <f t="shared" si="30"/>
        <v>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老结算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555</v>
      </c>
    </row>
    <row r="105" spans="1:71" ht="15" customHeight="1">
      <c r="A105" s="31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08"/>
      <c r="M105" s="208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35" t="str">
        <f t="shared" si="26"/>
        <v/>
      </c>
      <c r="AD105" s="36">
        <f t="shared" si="27"/>
        <v>0</v>
      </c>
      <c r="AE105" s="35" t="str">
        <f t="shared" si="28"/>
        <v/>
      </c>
      <c r="AF105" s="24"/>
      <c r="AG105" s="40">
        <f t="shared" si="29"/>
        <v>0</v>
      </c>
      <c r="AH105" s="36">
        <f t="shared" si="30"/>
        <v>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556</v>
      </c>
    </row>
    <row r="106" spans="1:71" ht="15" customHeight="1">
      <c r="A106" s="31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08"/>
      <c r="M106" s="208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11"/>
      <c r="AA106" s="25"/>
      <c r="AB106" s="25"/>
      <c r="AC106" s="35" t="str">
        <f t="shared" si="26"/>
        <v/>
      </c>
      <c r="AD106" s="36">
        <f t="shared" si="27"/>
        <v>0</v>
      </c>
      <c r="AE106" s="35" t="str">
        <f t="shared" si="28"/>
        <v/>
      </c>
      <c r="AF106" s="24"/>
      <c r="AG106" s="40">
        <f t="shared" si="29"/>
        <v>0</v>
      </c>
      <c r="AH106" s="36">
        <f t="shared" si="30"/>
        <v>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老结算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557</v>
      </c>
    </row>
    <row r="107" spans="1:71" ht="15" customHeight="1">
      <c r="A107" s="31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08"/>
      <c r="M107" s="208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35" t="str">
        <f t="shared" si="26"/>
        <v/>
      </c>
      <c r="AD107" s="36">
        <f t="shared" si="27"/>
        <v>0</v>
      </c>
      <c r="AE107" s="35" t="str">
        <f t="shared" si="28"/>
        <v/>
      </c>
      <c r="AF107" s="24"/>
      <c r="AG107" s="40">
        <f t="shared" si="29"/>
        <v>0</v>
      </c>
      <c r="AH107" s="36">
        <f t="shared" si="30"/>
        <v>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老结算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558</v>
      </c>
    </row>
    <row r="108" spans="1:71" ht="15" customHeight="1">
      <c r="A108" s="31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08"/>
      <c r="M108" s="208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35" t="str">
        <f t="shared" si="26"/>
        <v/>
      </c>
      <c r="AD108" s="36">
        <f t="shared" si="27"/>
        <v>0</v>
      </c>
      <c r="AE108" s="35" t="str">
        <f t="shared" si="28"/>
        <v/>
      </c>
      <c r="AF108" s="24"/>
      <c r="AG108" s="40">
        <f t="shared" si="29"/>
        <v>0</v>
      </c>
      <c r="AH108" s="36">
        <f t="shared" si="30"/>
        <v>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老结算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559</v>
      </c>
    </row>
    <row r="109" spans="1:71" ht="15" customHeight="1">
      <c r="A109" s="31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08"/>
      <c r="M109" s="208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35" t="str">
        <f t="shared" si="26"/>
        <v/>
      </c>
      <c r="AD109" s="36">
        <f t="shared" si="27"/>
        <v>0</v>
      </c>
      <c r="AE109" s="35" t="str">
        <f t="shared" si="28"/>
        <v/>
      </c>
      <c r="AF109" s="24"/>
      <c r="AG109" s="40">
        <f t="shared" si="29"/>
        <v>0</v>
      </c>
      <c r="AH109" s="36">
        <f t="shared" si="30"/>
        <v>0</v>
      </c>
      <c r="AI109" s="36">
        <f t="shared" si="31"/>
        <v>0</v>
      </c>
      <c r="AJ109" s="35" t="str">
        <f t="shared" si="32"/>
        <v/>
      </c>
      <c r="AK109" s="35" t="str">
        <f t="shared" si="33"/>
        <v/>
      </c>
      <c r="AL109" s="35" t="str">
        <f t="shared" si="34"/>
        <v/>
      </c>
      <c r="AM109" s="35" t="str">
        <f t="shared" si="35"/>
        <v/>
      </c>
      <c r="AN109" s="35" t="str">
        <f t="shared" si="36"/>
        <v/>
      </c>
      <c r="AO109" s="35" t="str">
        <f t="shared" si="37"/>
        <v/>
      </c>
      <c r="AP109" s="35" t="str">
        <f>IF(AJ109="","",VLOOKUP(AN109,[1]Sheet11!E:F,2,0))</f>
        <v/>
      </c>
      <c r="AQ109" s="35" t="str">
        <f>IF(AO109="拼单会员","5年",IF(AJ109="","",VLOOKUP(AM109&amp;AP109,[1]Sheet11!$J$3:$K$17,2)))</f>
        <v/>
      </c>
      <c r="AR109" s="35" t="str">
        <f t="shared" si="38"/>
        <v/>
      </c>
      <c r="AS109" s="35" t="str">
        <f t="shared" si="39"/>
        <v/>
      </c>
      <c r="AT109" s="35" t="str">
        <f t="shared" si="40"/>
        <v/>
      </c>
      <c r="AU109" s="35" t="str">
        <f t="shared" si="41"/>
        <v/>
      </c>
      <c r="AV109" s="35" t="str">
        <f t="shared" si="42"/>
        <v/>
      </c>
      <c r="AW109" s="35" t="str">
        <f t="shared" si="43"/>
        <v/>
      </c>
      <c r="AX109" s="35" t="str">
        <f t="shared" si="44"/>
        <v/>
      </c>
      <c r="AY109" s="35" t="str">
        <f>IF(SUMIF('7-市场业绩'!F:F,AC109,'7-市场业绩'!I:I)&gt;0,"学习卡","老结算")</f>
        <v>老结算</v>
      </c>
      <c r="AZ109" s="35" t="str">
        <f t="shared" si="45"/>
        <v/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483</v>
      </c>
    </row>
    <row r="110" spans="1:71" ht="15" customHeight="1">
      <c r="A110" s="31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08"/>
      <c r="M110" s="208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35" t="str">
        <f t="shared" si="26"/>
        <v/>
      </c>
      <c r="AD110" s="36">
        <f t="shared" si="27"/>
        <v>0</v>
      </c>
      <c r="AE110" s="35" t="str">
        <f t="shared" si="28"/>
        <v/>
      </c>
      <c r="AF110" s="24"/>
      <c r="AG110" s="40">
        <f t="shared" si="29"/>
        <v>0</v>
      </c>
      <c r="AH110" s="36">
        <f t="shared" si="30"/>
        <v>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老结算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560</v>
      </c>
    </row>
    <row r="111" spans="1:71" ht="15" customHeight="1">
      <c r="A111" s="31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08"/>
      <c r="M111" s="208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35" t="str">
        <f t="shared" si="26"/>
        <v/>
      </c>
      <c r="AD111" s="36">
        <f t="shared" si="27"/>
        <v>0</v>
      </c>
      <c r="AE111" s="35" t="str">
        <f t="shared" si="28"/>
        <v/>
      </c>
      <c r="AF111" s="24"/>
      <c r="AG111" s="40">
        <f t="shared" si="29"/>
        <v>0</v>
      </c>
      <c r="AH111" s="36">
        <f t="shared" si="30"/>
        <v>0</v>
      </c>
      <c r="AI111" s="36">
        <f t="shared" si="31"/>
        <v>0</v>
      </c>
      <c r="AJ111" s="35" t="str">
        <f t="shared" si="32"/>
        <v/>
      </c>
      <c r="AK111" s="35" t="str">
        <f t="shared" si="33"/>
        <v/>
      </c>
      <c r="AL111" s="35" t="str">
        <f t="shared" si="34"/>
        <v/>
      </c>
      <c r="AM111" s="35" t="str">
        <f t="shared" si="35"/>
        <v/>
      </c>
      <c r="AN111" s="35" t="str">
        <f t="shared" si="36"/>
        <v/>
      </c>
      <c r="AO111" s="35" t="str">
        <f t="shared" si="37"/>
        <v/>
      </c>
      <c r="AP111" s="35" t="str">
        <f>IF(AJ111="","",VLOOKUP(AN111,[1]Sheet11!E:F,2,0))</f>
        <v/>
      </c>
      <c r="AQ111" s="35" t="str">
        <f>IF(AO111="拼单会员","5年",IF(AJ111="","",VLOOKUP(AM111&amp;AP111,[1]Sheet11!$J$3:$K$17,2)))</f>
        <v/>
      </c>
      <c r="AR111" s="35" t="str">
        <f t="shared" si="38"/>
        <v/>
      </c>
      <c r="AS111" s="35" t="str">
        <f t="shared" si="39"/>
        <v/>
      </c>
      <c r="AT111" s="35" t="str">
        <f t="shared" si="40"/>
        <v/>
      </c>
      <c r="AU111" s="35" t="str">
        <f t="shared" si="41"/>
        <v/>
      </c>
      <c r="AV111" s="35" t="str">
        <f t="shared" si="42"/>
        <v/>
      </c>
      <c r="AW111" s="35" t="str">
        <f t="shared" si="43"/>
        <v/>
      </c>
      <c r="AX111" s="35" t="str">
        <f t="shared" si="44"/>
        <v/>
      </c>
      <c r="AY111" s="35" t="str">
        <f>IF(SUMIF('7-市场业绩'!F:F,AC111,'7-市场业绩'!I:I)&gt;0,"学习卡","老结算")</f>
        <v>老结算</v>
      </c>
      <c r="AZ111" s="35" t="str">
        <f t="shared" si="45"/>
        <v/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561</v>
      </c>
    </row>
    <row r="112" spans="1:71" ht="15" customHeight="1">
      <c r="A112" s="31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08"/>
      <c r="M112" s="208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35" t="str">
        <f t="shared" si="26"/>
        <v/>
      </c>
      <c r="AD112" s="36">
        <f t="shared" si="27"/>
        <v>0</v>
      </c>
      <c r="AE112" s="35" t="str">
        <f t="shared" si="28"/>
        <v/>
      </c>
      <c r="AF112" s="24"/>
      <c r="AG112" s="40">
        <f t="shared" si="29"/>
        <v>0</v>
      </c>
      <c r="AH112" s="36">
        <f t="shared" si="30"/>
        <v>0</v>
      </c>
      <c r="AI112" s="36">
        <f t="shared" si="31"/>
        <v>0</v>
      </c>
      <c r="AJ112" s="35" t="str">
        <f t="shared" si="32"/>
        <v/>
      </c>
      <c r="AK112" s="35" t="str">
        <f t="shared" si="33"/>
        <v/>
      </c>
      <c r="AL112" s="35" t="str">
        <f t="shared" si="34"/>
        <v/>
      </c>
      <c r="AM112" s="35" t="str">
        <f t="shared" si="35"/>
        <v/>
      </c>
      <c r="AN112" s="35" t="str">
        <f t="shared" si="36"/>
        <v/>
      </c>
      <c r="AO112" s="35" t="str">
        <f t="shared" si="37"/>
        <v/>
      </c>
      <c r="AP112" s="35" t="str">
        <f>IF(AJ112="","",VLOOKUP(AN112,[1]Sheet11!E:F,2,0))</f>
        <v/>
      </c>
      <c r="AQ112" s="35" t="str">
        <f>IF(AO112="拼单会员","5年",IF(AJ112="","",VLOOKUP(AM112&amp;AP112,[1]Sheet11!$J$3:$K$17,2)))</f>
        <v/>
      </c>
      <c r="AR112" s="35" t="str">
        <f t="shared" si="38"/>
        <v/>
      </c>
      <c r="AS112" s="35" t="str">
        <f t="shared" si="39"/>
        <v/>
      </c>
      <c r="AT112" s="35" t="str">
        <f t="shared" si="40"/>
        <v/>
      </c>
      <c r="AU112" s="35" t="str">
        <f t="shared" si="41"/>
        <v/>
      </c>
      <c r="AV112" s="35" t="str">
        <f t="shared" si="42"/>
        <v/>
      </c>
      <c r="AW112" s="35" t="str">
        <f t="shared" si="43"/>
        <v/>
      </c>
      <c r="AX112" s="35" t="str">
        <f t="shared" si="44"/>
        <v/>
      </c>
      <c r="AY112" s="35" t="str">
        <f>IF(SUMIF('7-市场业绩'!F:F,AC112,'7-市场业绩'!I:I)&gt;0,"学习卡","老结算")</f>
        <v>老结算</v>
      </c>
      <c r="AZ112" s="35" t="str">
        <f t="shared" si="45"/>
        <v/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562</v>
      </c>
    </row>
    <row r="113" spans="1:71" ht="15" customHeight="1">
      <c r="A113" s="31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08"/>
      <c r="M113" s="208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35" t="str">
        <f t="shared" si="26"/>
        <v/>
      </c>
      <c r="AD113" s="36">
        <f t="shared" si="27"/>
        <v>0</v>
      </c>
      <c r="AE113" s="35" t="str">
        <f t="shared" si="28"/>
        <v/>
      </c>
      <c r="AF113" s="24"/>
      <c r="AG113" s="40">
        <f t="shared" si="29"/>
        <v>0</v>
      </c>
      <c r="AH113" s="36">
        <f t="shared" si="30"/>
        <v>0</v>
      </c>
      <c r="AI113" s="36">
        <f t="shared" si="31"/>
        <v>0</v>
      </c>
      <c r="AJ113" s="35" t="str">
        <f t="shared" si="32"/>
        <v/>
      </c>
      <c r="AK113" s="35" t="str">
        <f t="shared" si="33"/>
        <v/>
      </c>
      <c r="AL113" s="35" t="str">
        <f t="shared" si="34"/>
        <v/>
      </c>
      <c r="AM113" s="35" t="str">
        <f t="shared" si="35"/>
        <v/>
      </c>
      <c r="AN113" s="35" t="str">
        <f t="shared" si="36"/>
        <v/>
      </c>
      <c r="AO113" s="35" t="str">
        <f t="shared" si="37"/>
        <v/>
      </c>
      <c r="AP113" s="35" t="str">
        <f>IF(AJ113="","",VLOOKUP(AN113,[1]Sheet11!E:F,2,0))</f>
        <v/>
      </c>
      <c r="AQ113" s="35" t="str">
        <f>IF(AO113="拼单会员","5年",IF(AJ113="","",VLOOKUP(AM113&amp;AP113,[1]Sheet11!$J$3:$K$17,2)))</f>
        <v/>
      </c>
      <c r="AR113" s="35" t="str">
        <f t="shared" si="38"/>
        <v/>
      </c>
      <c r="AS113" s="35" t="str">
        <f t="shared" si="39"/>
        <v/>
      </c>
      <c r="AT113" s="35" t="str">
        <f t="shared" si="40"/>
        <v/>
      </c>
      <c r="AU113" s="35" t="str">
        <f t="shared" si="41"/>
        <v/>
      </c>
      <c r="AV113" s="35" t="str">
        <f t="shared" si="42"/>
        <v/>
      </c>
      <c r="AW113" s="35" t="str">
        <f t="shared" si="43"/>
        <v/>
      </c>
      <c r="AX113" s="35" t="str">
        <f t="shared" si="44"/>
        <v/>
      </c>
      <c r="AY113" s="35" t="str">
        <f>IF(SUMIF('7-市场业绩'!F:F,AC113,'7-市场业绩'!I:I)&gt;0,"学习卡","老结算")</f>
        <v>老结算</v>
      </c>
      <c r="AZ113" s="35" t="str">
        <f t="shared" si="45"/>
        <v/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无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563</v>
      </c>
    </row>
    <row r="114" spans="1:71" ht="15" customHeight="1">
      <c r="A114" s="31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08"/>
      <c r="M114" s="208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35" t="str">
        <f t="shared" si="26"/>
        <v/>
      </c>
      <c r="AD114" s="36">
        <f t="shared" si="27"/>
        <v>0</v>
      </c>
      <c r="AE114" s="35" t="str">
        <f t="shared" si="28"/>
        <v/>
      </c>
      <c r="AF114" s="24"/>
      <c r="AG114" s="40">
        <f t="shared" si="29"/>
        <v>0</v>
      </c>
      <c r="AH114" s="36">
        <f t="shared" si="30"/>
        <v>0</v>
      </c>
      <c r="AI114" s="36">
        <f t="shared" si="31"/>
        <v>0</v>
      </c>
      <c r="AJ114" s="35" t="str">
        <f t="shared" si="32"/>
        <v/>
      </c>
      <c r="AK114" s="35" t="str">
        <f t="shared" si="33"/>
        <v/>
      </c>
      <c r="AL114" s="35" t="str">
        <f t="shared" si="34"/>
        <v/>
      </c>
      <c r="AM114" s="35" t="str">
        <f t="shared" si="35"/>
        <v/>
      </c>
      <c r="AN114" s="35" t="str">
        <f t="shared" si="36"/>
        <v/>
      </c>
      <c r="AO114" s="35" t="str">
        <f t="shared" si="37"/>
        <v/>
      </c>
      <c r="AP114" s="35" t="str">
        <f>IF(AJ114="","",VLOOKUP(AN114,[1]Sheet11!E:F,2,0))</f>
        <v/>
      </c>
      <c r="AQ114" s="35" t="str">
        <f>IF(AO114="拼单会员","5年",IF(AJ114="","",VLOOKUP(AM114&amp;AP114,[1]Sheet11!$J$3:$K$17,2)))</f>
        <v/>
      </c>
      <c r="AR114" s="35" t="str">
        <f t="shared" si="38"/>
        <v/>
      </c>
      <c r="AS114" s="35" t="str">
        <f t="shared" si="39"/>
        <v/>
      </c>
      <c r="AT114" s="35" t="str">
        <f t="shared" si="40"/>
        <v/>
      </c>
      <c r="AU114" s="35" t="str">
        <f t="shared" si="41"/>
        <v/>
      </c>
      <c r="AV114" s="35" t="str">
        <f t="shared" si="42"/>
        <v/>
      </c>
      <c r="AW114" s="35" t="str">
        <f t="shared" si="43"/>
        <v/>
      </c>
      <c r="AX114" s="35" t="str">
        <f t="shared" si="44"/>
        <v/>
      </c>
      <c r="AY114" s="35" t="str">
        <f>IF(SUMIF('7-市场业绩'!F:F,AC114,'7-市场业绩'!I:I)&gt;0,"学习卡","老结算")</f>
        <v>老结算</v>
      </c>
      <c r="AZ114" s="35" t="str">
        <f t="shared" si="45"/>
        <v/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564</v>
      </c>
    </row>
    <row r="115" spans="1:71" ht="15" customHeight="1">
      <c r="A115" s="31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08"/>
      <c r="M115" s="208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11"/>
      <c r="AA115" s="25"/>
      <c r="AB115" s="25"/>
      <c r="AC115" s="35" t="str">
        <f t="shared" si="26"/>
        <v/>
      </c>
      <c r="AD115" s="36">
        <f t="shared" si="27"/>
        <v>0</v>
      </c>
      <c r="AE115" s="35" t="str">
        <f t="shared" si="28"/>
        <v/>
      </c>
      <c r="AF115" s="24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老结算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513</v>
      </c>
    </row>
    <row r="116" spans="1:71" ht="15" customHeight="1">
      <c r="A116" s="31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08"/>
      <c r="M116" s="208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35" t="str">
        <f t="shared" si="26"/>
        <v/>
      </c>
      <c r="AD116" s="36">
        <f t="shared" si="27"/>
        <v>0</v>
      </c>
      <c r="AE116" s="35" t="str">
        <f t="shared" si="28"/>
        <v/>
      </c>
      <c r="AF116" s="24"/>
      <c r="AG116" s="40">
        <f t="shared" si="29"/>
        <v>0</v>
      </c>
      <c r="AH116" s="36">
        <f t="shared" si="30"/>
        <v>0</v>
      </c>
      <c r="AI116" s="36">
        <f t="shared" si="31"/>
        <v>0</v>
      </c>
      <c r="AJ116" s="35" t="str">
        <f t="shared" si="32"/>
        <v/>
      </c>
      <c r="AK116" s="35" t="str">
        <f t="shared" si="33"/>
        <v/>
      </c>
      <c r="AL116" s="35" t="str">
        <f t="shared" si="34"/>
        <v/>
      </c>
      <c r="AM116" s="35" t="str">
        <f t="shared" si="35"/>
        <v/>
      </c>
      <c r="AN116" s="35" t="str">
        <f t="shared" si="36"/>
        <v/>
      </c>
      <c r="AO116" s="35" t="str">
        <f t="shared" si="37"/>
        <v/>
      </c>
      <c r="AP116" s="35" t="str">
        <f>IF(AJ116="","",VLOOKUP(AN116,[1]Sheet11!E:F,2,0))</f>
        <v/>
      </c>
      <c r="AQ116" s="35" t="str">
        <f>IF(AO116="拼单会员","5年",IF(AJ116="","",VLOOKUP(AM116&amp;AP116,[1]Sheet11!$J$3:$K$17,2)))</f>
        <v/>
      </c>
      <c r="AR116" s="35" t="str">
        <f t="shared" si="38"/>
        <v/>
      </c>
      <c r="AS116" s="35" t="str">
        <f t="shared" si="39"/>
        <v/>
      </c>
      <c r="AT116" s="35" t="str">
        <f t="shared" si="40"/>
        <v/>
      </c>
      <c r="AU116" s="35" t="str">
        <f t="shared" si="41"/>
        <v/>
      </c>
      <c r="AV116" s="35" t="str">
        <f t="shared" si="42"/>
        <v/>
      </c>
      <c r="AW116" s="35" t="str">
        <f t="shared" si="43"/>
        <v/>
      </c>
      <c r="AX116" s="35" t="str">
        <f t="shared" si="44"/>
        <v/>
      </c>
      <c r="AY116" s="35" t="str">
        <f>IF(SUMIF('7-市场业绩'!F:F,AC116,'7-市场业绩'!I:I)&gt;0,"学习卡","老结算")</f>
        <v>老结算</v>
      </c>
      <c r="AZ116" s="35" t="str">
        <f t="shared" si="45"/>
        <v/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565</v>
      </c>
    </row>
    <row r="117" spans="1:71" ht="15" customHeight="1">
      <c r="A117" s="31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08"/>
      <c r="M117" s="208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11"/>
      <c r="AA117" s="25"/>
      <c r="AB117" s="25"/>
      <c r="AC117" s="35" t="str">
        <f t="shared" si="26"/>
        <v/>
      </c>
      <c r="AD117" s="36">
        <f t="shared" si="27"/>
        <v>0</v>
      </c>
      <c r="AE117" s="35" t="str">
        <f t="shared" si="28"/>
        <v/>
      </c>
      <c r="AF117" s="24"/>
      <c r="AG117" s="40">
        <f t="shared" si="29"/>
        <v>0</v>
      </c>
      <c r="AH117" s="36">
        <f t="shared" si="30"/>
        <v>0</v>
      </c>
      <c r="AI117" s="36">
        <f t="shared" si="31"/>
        <v>0</v>
      </c>
      <c r="AJ117" s="35" t="str">
        <f t="shared" si="32"/>
        <v/>
      </c>
      <c r="AK117" s="35" t="str">
        <f t="shared" si="33"/>
        <v/>
      </c>
      <c r="AL117" s="35" t="str">
        <f t="shared" si="34"/>
        <v/>
      </c>
      <c r="AM117" s="35" t="str">
        <f t="shared" si="35"/>
        <v/>
      </c>
      <c r="AN117" s="35" t="str">
        <f t="shared" si="36"/>
        <v/>
      </c>
      <c r="AO117" s="35" t="str">
        <f t="shared" si="37"/>
        <v/>
      </c>
      <c r="AP117" s="35" t="str">
        <f>IF(AJ117="","",VLOOKUP(AN117,[1]Sheet11!E:F,2,0))</f>
        <v/>
      </c>
      <c r="AQ117" s="35" t="str">
        <f>IF(AO117="拼单会员","5年",IF(AJ117="","",VLOOKUP(AM117&amp;AP117,[1]Sheet11!$J$3:$K$17,2)))</f>
        <v/>
      </c>
      <c r="AR117" s="35" t="str">
        <f t="shared" si="38"/>
        <v/>
      </c>
      <c r="AS117" s="35" t="str">
        <f t="shared" si="39"/>
        <v/>
      </c>
      <c r="AT117" s="35" t="str">
        <f t="shared" si="40"/>
        <v/>
      </c>
      <c r="AU117" s="35" t="str">
        <f t="shared" si="41"/>
        <v/>
      </c>
      <c r="AV117" s="35" t="str">
        <f t="shared" si="42"/>
        <v/>
      </c>
      <c r="AW117" s="35" t="str">
        <f t="shared" si="43"/>
        <v/>
      </c>
      <c r="AX117" s="35" t="str">
        <f t="shared" si="44"/>
        <v/>
      </c>
      <c r="AY117" s="35" t="str">
        <f>IF(SUMIF('7-市场业绩'!F:F,AC117,'7-市场业绩'!I:I)&gt;0,"学习卡","老结算")</f>
        <v>老结算</v>
      </c>
      <c r="AZ117" s="35" t="str">
        <f t="shared" si="45"/>
        <v/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566</v>
      </c>
    </row>
    <row r="118" spans="1:71" ht="15" customHeight="1">
      <c r="A118" s="31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08"/>
      <c r="M118" s="208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35" t="str">
        <f t="shared" si="26"/>
        <v/>
      </c>
      <c r="AD118" s="36">
        <f t="shared" si="27"/>
        <v>0</v>
      </c>
      <c r="AE118" s="35" t="str">
        <f t="shared" si="28"/>
        <v/>
      </c>
      <c r="AF118" s="24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老结算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555</v>
      </c>
    </row>
    <row r="119" spans="1:71" ht="15" customHeight="1">
      <c r="A119" s="31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08"/>
      <c r="M119" s="208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35" t="str">
        <f t="shared" si="26"/>
        <v/>
      </c>
      <c r="AD119" s="36">
        <f t="shared" si="27"/>
        <v>0</v>
      </c>
      <c r="AE119" s="35" t="str">
        <f t="shared" si="28"/>
        <v/>
      </c>
      <c r="AF119" s="24"/>
      <c r="AG119" s="40">
        <f t="shared" si="29"/>
        <v>0</v>
      </c>
      <c r="AH119" s="36">
        <f t="shared" si="30"/>
        <v>0</v>
      </c>
      <c r="AI119" s="36">
        <f t="shared" si="31"/>
        <v>0</v>
      </c>
      <c r="AJ119" s="35" t="str">
        <f t="shared" si="32"/>
        <v/>
      </c>
      <c r="AK119" s="35" t="str">
        <f t="shared" si="33"/>
        <v/>
      </c>
      <c r="AL119" s="35" t="str">
        <f t="shared" si="34"/>
        <v/>
      </c>
      <c r="AM119" s="35" t="str">
        <f t="shared" si="35"/>
        <v/>
      </c>
      <c r="AN119" s="35" t="str">
        <f t="shared" si="36"/>
        <v/>
      </c>
      <c r="AO119" s="35" t="str">
        <f t="shared" si="37"/>
        <v/>
      </c>
      <c r="AP119" s="35" t="str">
        <f>IF(AJ119="","",VLOOKUP(AN119,[1]Sheet11!E:F,2,0))</f>
        <v/>
      </c>
      <c r="AQ119" s="35" t="str">
        <f>IF(AO119="拼单会员","5年",IF(AJ119="","",VLOOKUP(AM119&amp;AP119,[1]Sheet11!$J$3:$K$17,2)))</f>
        <v/>
      </c>
      <c r="AR119" s="35" t="str">
        <f t="shared" si="38"/>
        <v/>
      </c>
      <c r="AS119" s="35" t="str">
        <f t="shared" si="39"/>
        <v/>
      </c>
      <c r="AT119" s="35" t="str">
        <f t="shared" si="40"/>
        <v/>
      </c>
      <c r="AU119" s="35" t="str">
        <f t="shared" si="41"/>
        <v/>
      </c>
      <c r="AV119" s="35" t="str">
        <f t="shared" si="42"/>
        <v/>
      </c>
      <c r="AW119" s="35" t="str">
        <f t="shared" si="43"/>
        <v/>
      </c>
      <c r="AX119" s="35" t="str">
        <f t="shared" si="44"/>
        <v/>
      </c>
      <c r="AY119" s="35" t="str">
        <f>IF(SUMIF('7-市场业绩'!F:F,AC119,'7-市场业绩'!I:I)&gt;0,"学习卡","老结算")</f>
        <v>老结算</v>
      </c>
      <c r="AZ119" s="35" t="str">
        <f t="shared" si="45"/>
        <v/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567</v>
      </c>
    </row>
    <row r="120" spans="1:71" ht="15" customHeight="1">
      <c r="A120" s="31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08"/>
      <c r="M120" s="208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35" t="str">
        <f t="shared" si="26"/>
        <v/>
      </c>
      <c r="AD120" s="36">
        <f t="shared" si="27"/>
        <v>0</v>
      </c>
      <c r="AE120" s="35" t="str">
        <f t="shared" si="28"/>
        <v/>
      </c>
      <c r="AF120" s="24"/>
      <c r="AG120" s="40">
        <f t="shared" si="29"/>
        <v>0</v>
      </c>
      <c r="AH120" s="36">
        <f t="shared" si="30"/>
        <v>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老结算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568</v>
      </c>
    </row>
    <row r="121" spans="1:71" ht="15" customHeight="1">
      <c r="A121" s="31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08"/>
      <c r="M121" s="208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35" t="str">
        <f t="shared" si="26"/>
        <v/>
      </c>
      <c r="AD121" s="36">
        <f t="shared" si="27"/>
        <v>0</v>
      </c>
      <c r="AE121" s="35" t="str">
        <f t="shared" si="28"/>
        <v/>
      </c>
      <c r="AF121" s="24"/>
      <c r="AG121" s="40">
        <f t="shared" si="29"/>
        <v>0</v>
      </c>
      <c r="AH121" s="36">
        <f t="shared" si="30"/>
        <v>0</v>
      </c>
      <c r="AI121" s="36">
        <f t="shared" si="31"/>
        <v>0</v>
      </c>
      <c r="AJ121" s="35" t="str">
        <f t="shared" si="32"/>
        <v/>
      </c>
      <c r="AK121" s="35" t="str">
        <f t="shared" si="33"/>
        <v/>
      </c>
      <c r="AL121" s="35" t="str">
        <f t="shared" si="34"/>
        <v/>
      </c>
      <c r="AM121" s="35" t="str">
        <f t="shared" si="35"/>
        <v/>
      </c>
      <c r="AN121" s="35" t="str">
        <f t="shared" si="36"/>
        <v/>
      </c>
      <c r="AO121" s="35" t="str">
        <f t="shared" si="37"/>
        <v/>
      </c>
      <c r="AP121" s="35" t="str">
        <f>IF(AJ121="","",VLOOKUP(AN121,[1]Sheet11!E:F,2,0))</f>
        <v/>
      </c>
      <c r="AQ121" s="35" t="str">
        <f>IF(AO121="拼单会员","5年",IF(AJ121="","",VLOOKUP(AM121&amp;AP121,[1]Sheet11!$J$3:$K$17,2)))</f>
        <v/>
      </c>
      <c r="AR121" s="35" t="str">
        <f t="shared" si="38"/>
        <v/>
      </c>
      <c r="AS121" s="35" t="str">
        <f t="shared" si="39"/>
        <v/>
      </c>
      <c r="AT121" s="35" t="str">
        <f t="shared" si="40"/>
        <v/>
      </c>
      <c r="AU121" s="35" t="str">
        <f t="shared" si="41"/>
        <v/>
      </c>
      <c r="AV121" s="35" t="str">
        <f t="shared" si="42"/>
        <v/>
      </c>
      <c r="AW121" s="35" t="str">
        <f t="shared" si="43"/>
        <v/>
      </c>
      <c r="AX121" s="35" t="str">
        <f t="shared" si="44"/>
        <v/>
      </c>
      <c r="AY121" s="35" t="str">
        <f>IF(SUMIF('7-市场业绩'!F:F,AC121,'7-市场业绩'!I:I)&gt;0,"学习卡","老结算")</f>
        <v>老结算</v>
      </c>
      <c r="AZ121" s="35" t="str">
        <f t="shared" si="45"/>
        <v/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569</v>
      </c>
    </row>
    <row r="122" spans="1:71" ht="15" customHeight="1">
      <c r="A122" s="31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08"/>
      <c r="M122" s="208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35" t="str">
        <f t="shared" si="26"/>
        <v/>
      </c>
      <c r="AD122" s="36">
        <f t="shared" si="27"/>
        <v>0</v>
      </c>
      <c r="AE122" s="35" t="str">
        <f t="shared" si="28"/>
        <v/>
      </c>
      <c r="AF122" s="24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570</v>
      </c>
    </row>
    <row r="123" spans="1:71" ht="15" customHeight="1">
      <c r="A123" s="31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08"/>
      <c r="M123" s="208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35" t="str">
        <f t="shared" si="26"/>
        <v/>
      </c>
      <c r="AD123" s="36">
        <f t="shared" si="27"/>
        <v>0</v>
      </c>
      <c r="AE123" s="35" t="str">
        <f t="shared" si="28"/>
        <v/>
      </c>
      <c r="AF123" s="24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571</v>
      </c>
    </row>
    <row r="124" spans="1:71" ht="15" customHeight="1">
      <c r="A124" s="31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08"/>
      <c r="M124" s="208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35" t="str">
        <f t="shared" si="26"/>
        <v/>
      </c>
      <c r="AD124" s="36">
        <f t="shared" si="27"/>
        <v>0</v>
      </c>
      <c r="AE124" s="35" t="str">
        <f t="shared" si="28"/>
        <v/>
      </c>
      <c r="AF124" s="24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11</v>
      </c>
    </row>
    <row r="125" spans="1:71" ht="15" customHeight="1">
      <c r="A125" s="31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08"/>
      <c r="M125" s="208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35" t="str">
        <f t="shared" si="26"/>
        <v/>
      </c>
      <c r="AD125" s="36">
        <f t="shared" si="27"/>
        <v>0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462</v>
      </c>
    </row>
    <row r="126" spans="1:71" ht="15" customHeight="1">
      <c r="A126" s="31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08"/>
      <c r="M126" s="208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35" t="str">
        <f t="shared" si="26"/>
        <v/>
      </c>
      <c r="AD126" s="36">
        <f t="shared" si="27"/>
        <v>0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572</v>
      </c>
    </row>
    <row r="127" spans="1:71" ht="15" customHeight="1">
      <c r="A127" s="31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08"/>
      <c r="M127" s="208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35" t="str">
        <f t="shared" si="26"/>
        <v/>
      </c>
      <c r="AD127" s="36">
        <f t="shared" si="27"/>
        <v>0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573</v>
      </c>
    </row>
    <row r="128" spans="1:71" ht="15" customHeight="1">
      <c r="A128" s="31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08"/>
      <c r="M128" s="208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35" t="str">
        <f t="shared" si="26"/>
        <v/>
      </c>
      <c r="AD128" s="36">
        <f t="shared" si="27"/>
        <v>0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574</v>
      </c>
    </row>
    <row r="129" spans="1:71" ht="15" customHeight="1">
      <c r="A129" s="31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08"/>
      <c r="M129" s="208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35" t="str">
        <f t="shared" si="26"/>
        <v/>
      </c>
      <c r="AD129" s="36">
        <f t="shared" si="27"/>
        <v>0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575</v>
      </c>
    </row>
    <row r="130" spans="1:71" ht="15" customHeight="1">
      <c r="A130" s="31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08"/>
      <c r="M130" s="208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35" t="str">
        <f t="shared" si="26"/>
        <v/>
      </c>
      <c r="AD130" s="36">
        <f t="shared" si="27"/>
        <v>0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576</v>
      </c>
    </row>
    <row r="131" spans="1:71" ht="15" customHeight="1">
      <c r="A131" s="31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08"/>
      <c r="M131" s="208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0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577</v>
      </c>
    </row>
    <row r="132" spans="1:71" ht="15" customHeight="1">
      <c r="A132" s="31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08"/>
      <c r="M132" s="208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35" t="str">
        <f t="shared" si="50"/>
        <v/>
      </c>
      <c r="AD132" s="36">
        <f t="shared" si="51"/>
        <v>0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578</v>
      </c>
    </row>
    <row r="133" spans="1:71" ht="15" customHeight="1">
      <c r="A133" s="31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08"/>
      <c r="M133" s="208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35" t="str">
        <f t="shared" si="50"/>
        <v/>
      </c>
      <c r="AD133" s="36">
        <f t="shared" si="51"/>
        <v>0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579</v>
      </c>
    </row>
    <row r="134" spans="1:71" ht="15" customHeight="1">
      <c r="A134" s="31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08"/>
      <c r="M134" s="208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35" t="str">
        <f t="shared" si="50"/>
        <v/>
      </c>
      <c r="AD134" s="36">
        <f t="shared" si="51"/>
        <v>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580</v>
      </c>
    </row>
    <row r="135" spans="1:71" ht="15" customHeight="1">
      <c r="A135" s="31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08"/>
      <c r="M135" s="208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35" t="str">
        <f t="shared" si="50"/>
        <v/>
      </c>
      <c r="AD135" s="36">
        <f t="shared" si="51"/>
        <v>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581</v>
      </c>
    </row>
    <row r="136" spans="1:71" ht="15" customHeight="1">
      <c r="A136" s="31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08"/>
      <c r="M136" s="208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35" t="str">
        <f t="shared" si="50"/>
        <v/>
      </c>
      <c r="AD136" s="36">
        <f t="shared" si="51"/>
        <v>0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老结算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11</v>
      </c>
    </row>
    <row r="137" spans="1:71" ht="15" customHeight="1">
      <c r="A137" s="31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08"/>
      <c r="M137" s="208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35" t="str">
        <f t="shared" si="50"/>
        <v/>
      </c>
      <c r="AD137" s="36">
        <f t="shared" si="51"/>
        <v>0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老结算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496</v>
      </c>
    </row>
    <row r="138" spans="1:71" ht="15" customHeight="1">
      <c r="A138" s="31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08"/>
      <c r="M138" s="208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35" t="str">
        <f t="shared" si="50"/>
        <v/>
      </c>
      <c r="AD138" s="36">
        <f t="shared" si="51"/>
        <v>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老结算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491</v>
      </c>
    </row>
    <row r="139" spans="1:71" ht="15" customHeight="1">
      <c r="A139" s="31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08"/>
      <c r="M139" s="208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35" t="str">
        <f t="shared" si="50"/>
        <v/>
      </c>
      <c r="AD139" s="36">
        <f t="shared" si="51"/>
        <v>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582</v>
      </c>
    </row>
    <row r="140" spans="1:71" ht="15" customHeight="1">
      <c r="A140" s="31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08"/>
      <c r="M140" s="208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35" t="str">
        <f t="shared" si="50"/>
        <v/>
      </c>
      <c r="AD140" s="36">
        <f t="shared" si="51"/>
        <v>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582</v>
      </c>
    </row>
    <row r="141" spans="1:71" ht="15" customHeight="1">
      <c r="A141" s="31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08"/>
      <c r="M141" s="208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35" t="str">
        <f t="shared" si="50"/>
        <v/>
      </c>
      <c r="AD141" s="36">
        <f t="shared" si="51"/>
        <v>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583</v>
      </c>
    </row>
    <row r="142" spans="1:71" ht="15" customHeight="1">
      <c r="A142" s="31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08"/>
      <c r="M142" s="208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35" t="str">
        <f t="shared" si="50"/>
        <v/>
      </c>
      <c r="AD142" s="36">
        <f t="shared" si="51"/>
        <v>0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584</v>
      </c>
    </row>
    <row r="143" spans="1:71" ht="15" customHeight="1">
      <c r="A143" s="31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08"/>
      <c r="M143" s="208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35" t="str">
        <f t="shared" si="50"/>
        <v/>
      </c>
      <c r="AD143" s="36">
        <f t="shared" si="51"/>
        <v>0</v>
      </c>
      <c r="AE143" s="35" t="str">
        <f t="shared" si="52"/>
        <v/>
      </c>
      <c r="AF143" s="24"/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585</v>
      </c>
    </row>
    <row r="144" spans="1:71" ht="15" customHeight="1">
      <c r="A144" s="31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08"/>
      <c r="M144" s="208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35" t="str">
        <f t="shared" si="50"/>
        <v/>
      </c>
      <c r="AD144" s="36">
        <f t="shared" si="51"/>
        <v>0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586</v>
      </c>
    </row>
    <row r="145" spans="1:71" ht="15" customHeight="1">
      <c r="A145" s="31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08"/>
      <c r="M145" s="208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35" t="str">
        <f t="shared" si="50"/>
        <v/>
      </c>
      <c r="AD145" s="36">
        <f t="shared" si="51"/>
        <v>0</v>
      </c>
      <c r="AE145" s="35" t="str">
        <f t="shared" si="52"/>
        <v/>
      </c>
      <c r="AF145" s="24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531</v>
      </c>
    </row>
    <row r="146" spans="1:71" ht="15" customHeight="1">
      <c r="A146" s="31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08"/>
      <c r="M146" s="208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35" t="str">
        <f t="shared" si="50"/>
        <v/>
      </c>
      <c r="AD146" s="36">
        <f t="shared" si="51"/>
        <v>0</v>
      </c>
      <c r="AE146" s="35" t="str">
        <f t="shared" si="52"/>
        <v/>
      </c>
      <c r="AF146" s="24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587</v>
      </c>
    </row>
    <row r="147" spans="1:71" ht="15" customHeight="1">
      <c r="A147" s="31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08"/>
      <c r="M147" s="208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35" t="str">
        <f t="shared" si="50"/>
        <v/>
      </c>
      <c r="AD147" s="36">
        <f t="shared" si="51"/>
        <v>0</v>
      </c>
      <c r="AE147" s="35" t="str">
        <f t="shared" si="52"/>
        <v/>
      </c>
      <c r="AF147" s="24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588</v>
      </c>
    </row>
    <row r="148" spans="1:71" ht="15" customHeight="1">
      <c r="A148" s="31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08"/>
      <c r="M148" s="208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35" t="str">
        <f t="shared" si="50"/>
        <v/>
      </c>
      <c r="AD148" s="36">
        <f t="shared" si="51"/>
        <v>0</v>
      </c>
      <c r="AE148" s="35" t="str">
        <f t="shared" si="52"/>
        <v/>
      </c>
      <c r="AF148" s="24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589</v>
      </c>
    </row>
    <row r="149" spans="1:71" ht="13.5" customHeight="1">
      <c r="A149" s="31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08"/>
      <c r="M149" s="208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35" t="str">
        <f t="shared" si="50"/>
        <v/>
      </c>
      <c r="AD149" s="36">
        <f t="shared" si="51"/>
        <v>0</v>
      </c>
      <c r="AE149" s="35" t="str">
        <f t="shared" si="52"/>
        <v/>
      </c>
      <c r="AF149" s="24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590</v>
      </c>
    </row>
    <row r="150" spans="1:71" ht="12.75" customHeight="1">
      <c r="A150" s="31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08"/>
      <c r="M150" s="208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35" t="str">
        <f t="shared" si="50"/>
        <v/>
      </c>
      <c r="AD150" s="36">
        <f t="shared" si="51"/>
        <v>0</v>
      </c>
      <c r="AE150" s="35" t="str">
        <f t="shared" si="52"/>
        <v/>
      </c>
      <c r="AF150" s="24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591</v>
      </c>
    </row>
    <row r="151" spans="1:71" ht="13.5" customHeight="1">
      <c r="A151" s="31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08"/>
      <c r="M151" s="208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35" t="str">
        <f t="shared" si="50"/>
        <v/>
      </c>
      <c r="AD151" s="36">
        <f t="shared" si="51"/>
        <v>0</v>
      </c>
      <c r="AE151" s="35" t="str">
        <f t="shared" si="52"/>
        <v/>
      </c>
      <c r="AF151" s="24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592</v>
      </c>
    </row>
    <row r="152" spans="1:71" ht="15" customHeight="1">
      <c r="A152" s="31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08"/>
      <c r="M152" s="208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35" t="str">
        <f t="shared" si="50"/>
        <v/>
      </c>
      <c r="AD152" s="36">
        <f t="shared" si="51"/>
        <v>0</v>
      </c>
      <c r="AE152" s="35" t="str">
        <f t="shared" si="52"/>
        <v/>
      </c>
      <c r="AF152" s="24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593</v>
      </c>
    </row>
    <row r="153" spans="1:71" ht="15" customHeight="1">
      <c r="A153" s="31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08"/>
      <c r="M153" s="208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35" t="str">
        <f t="shared" si="50"/>
        <v/>
      </c>
      <c r="AD153" s="36">
        <f t="shared" si="51"/>
        <v>0</v>
      </c>
      <c r="AE153" s="35" t="str">
        <f t="shared" si="52"/>
        <v/>
      </c>
      <c r="AF153" s="24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594</v>
      </c>
    </row>
    <row r="154" spans="1:71" ht="15" customHeight="1">
      <c r="A154" s="31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08"/>
      <c r="M154" s="208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35" t="str">
        <f t="shared" si="50"/>
        <v/>
      </c>
      <c r="AD154" s="36">
        <f t="shared" si="51"/>
        <v>0</v>
      </c>
      <c r="AE154" s="35" t="str">
        <f t="shared" si="52"/>
        <v/>
      </c>
      <c r="AF154" s="24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595</v>
      </c>
    </row>
    <row r="155" spans="1:71" ht="15" customHeight="1">
      <c r="A155" s="31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08"/>
      <c r="M155" s="208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35" t="str">
        <f t="shared" si="50"/>
        <v/>
      </c>
      <c r="AD155" s="36">
        <f t="shared" si="51"/>
        <v>0</v>
      </c>
      <c r="AE155" s="35" t="str">
        <f t="shared" si="52"/>
        <v/>
      </c>
      <c r="AF155" s="24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596</v>
      </c>
    </row>
    <row r="156" spans="1:71" ht="15" customHeight="1">
      <c r="A156" s="31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08"/>
      <c r="M156" s="208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35" t="str">
        <f t="shared" si="50"/>
        <v/>
      </c>
      <c r="AD156" s="36">
        <f t="shared" si="51"/>
        <v>0</v>
      </c>
      <c r="AE156" s="35" t="str">
        <f t="shared" si="52"/>
        <v/>
      </c>
      <c r="AF156" s="24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483</v>
      </c>
    </row>
    <row r="157" spans="1:71" ht="15" customHeight="1">
      <c r="A157" s="31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08"/>
      <c r="M157" s="208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35" t="str">
        <f t="shared" si="50"/>
        <v/>
      </c>
      <c r="AD157" s="36">
        <f t="shared" si="51"/>
        <v>0</v>
      </c>
      <c r="AE157" s="35" t="str">
        <f t="shared" si="52"/>
        <v/>
      </c>
      <c r="AF157" s="24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597</v>
      </c>
    </row>
    <row r="158" spans="1:71" ht="15" customHeight="1">
      <c r="A158" s="31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08"/>
      <c r="M158" s="208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35" t="str">
        <f t="shared" si="50"/>
        <v/>
      </c>
      <c r="AD158" s="36">
        <f t="shared" si="51"/>
        <v>0</v>
      </c>
      <c r="AE158" s="35" t="str">
        <f t="shared" si="52"/>
        <v/>
      </c>
      <c r="AF158" s="24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483</v>
      </c>
    </row>
    <row r="159" spans="1:71" ht="15" customHeight="1">
      <c r="A159" s="31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08"/>
      <c r="M159" s="208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35" t="str">
        <f t="shared" si="50"/>
        <v/>
      </c>
      <c r="AD159" s="36">
        <f t="shared" si="51"/>
        <v>0</v>
      </c>
      <c r="AE159" s="35" t="str">
        <f t="shared" si="52"/>
        <v/>
      </c>
      <c r="AF159" s="24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462</v>
      </c>
    </row>
    <row r="160" spans="1:71" ht="15" customHeight="1">
      <c r="A160" s="31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08"/>
      <c r="M160" s="208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35" t="str">
        <f t="shared" si="50"/>
        <v/>
      </c>
      <c r="AD160" s="36">
        <f t="shared" si="51"/>
        <v>0</v>
      </c>
      <c r="AE160" s="35" t="str">
        <f t="shared" si="52"/>
        <v/>
      </c>
      <c r="AF160" s="24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598</v>
      </c>
    </row>
    <row r="161" spans="1:71" ht="15" customHeight="1">
      <c r="A161" s="31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08"/>
      <c r="M161" s="208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35" t="str">
        <f t="shared" si="50"/>
        <v/>
      </c>
      <c r="AD161" s="36">
        <f t="shared" si="51"/>
        <v>0</v>
      </c>
      <c r="AE161" s="35" t="str">
        <f t="shared" si="52"/>
        <v/>
      </c>
      <c r="AF161" s="24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599</v>
      </c>
    </row>
    <row r="162" spans="1:71" ht="15" customHeight="1">
      <c r="A162" s="31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08"/>
      <c r="M162" s="208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35" t="str">
        <f t="shared" si="50"/>
        <v/>
      </c>
      <c r="AD162" s="36">
        <f t="shared" si="51"/>
        <v>0</v>
      </c>
      <c r="AE162" s="35" t="str">
        <f t="shared" si="52"/>
        <v/>
      </c>
      <c r="AF162" s="24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600</v>
      </c>
    </row>
    <row r="163" spans="1:71" ht="15" customHeight="1">
      <c r="A163" s="31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08"/>
      <c r="M163" s="208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35" t="str">
        <f t="shared" si="50"/>
        <v/>
      </c>
      <c r="AD163" s="36">
        <f t="shared" si="51"/>
        <v>0</v>
      </c>
      <c r="AE163" s="35" t="str">
        <f t="shared" si="52"/>
        <v/>
      </c>
      <c r="AF163" s="24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601</v>
      </c>
    </row>
    <row r="164" spans="1:71" ht="15" customHeight="1">
      <c r="A164" s="31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08"/>
      <c r="M164" s="208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35" t="str">
        <f t="shared" si="50"/>
        <v/>
      </c>
      <c r="AD164" s="36">
        <f t="shared" si="51"/>
        <v>0</v>
      </c>
      <c r="AE164" s="35" t="str">
        <f t="shared" si="52"/>
        <v/>
      </c>
      <c r="AF164" s="24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602</v>
      </c>
    </row>
    <row r="165" spans="1:71" ht="15" customHeight="1">
      <c r="A165" s="31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08"/>
      <c r="M165" s="208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35" t="str">
        <f t="shared" si="50"/>
        <v/>
      </c>
      <c r="AD165" s="36">
        <f t="shared" si="51"/>
        <v>0</v>
      </c>
      <c r="AE165" s="35" t="str">
        <f t="shared" si="52"/>
        <v/>
      </c>
      <c r="AF165" s="24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603</v>
      </c>
    </row>
    <row r="166" spans="1:71" ht="15" customHeight="1">
      <c r="A166" s="31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08"/>
      <c r="M166" s="208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35" t="str">
        <f t="shared" si="50"/>
        <v/>
      </c>
      <c r="AD166" s="36">
        <f t="shared" si="51"/>
        <v>0</v>
      </c>
      <c r="AE166" s="35" t="str">
        <f t="shared" si="52"/>
        <v/>
      </c>
      <c r="AF166" s="24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604</v>
      </c>
    </row>
    <row r="167" spans="1:71" ht="15" customHeight="1">
      <c r="A167" s="31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08"/>
      <c r="M167" s="208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35" t="str">
        <f t="shared" si="50"/>
        <v/>
      </c>
      <c r="AD167" s="36">
        <f t="shared" si="51"/>
        <v>0</v>
      </c>
      <c r="AE167" s="35" t="str">
        <f t="shared" si="52"/>
        <v/>
      </c>
      <c r="AF167" s="24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老结算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605</v>
      </c>
    </row>
    <row r="168" spans="1:71" ht="15" customHeight="1">
      <c r="A168" s="31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08"/>
      <c r="M168" s="208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35" t="str">
        <f t="shared" si="50"/>
        <v/>
      </c>
      <c r="AD168" s="36">
        <f t="shared" si="51"/>
        <v>0</v>
      </c>
      <c r="AE168" s="35" t="str">
        <f t="shared" si="52"/>
        <v/>
      </c>
      <c r="AF168" s="24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11</v>
      </c>
    </row>
    <row r="169" spans="1:71" ht="15" customHeight="1">
      <c r="A169" s="31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08"/>
      <c r="M169" s="208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35" t="str">
        <f t="shared" si="50"/>
        <v/>
      </c>
      <c r="AD169" s="36">
        <f t="shared" si="51"/>
        <v>0</v>
      </c>
      <c r="AE169" s="35" t="str">
        <f t="shared" si="52"/>
        <v/>
      </c>
      <c r="AF169" s="24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老结算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462</v>
      </c>
    </row>
    <row r="170" spans="1:71" ht="15" customHeight="1">
      <c r="A170" s="31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08"/>
      <c r="M170" s="208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35" t="str">
        <f t="shared" si="50"/>
        <v/>
      </c>
      <c r="AD170" s="36">
        <f t="shared" si="51"/>
        <v>0</v>
      </c>
      <c r="AE170" s="35" t="str">
        <f t="shared" si="52"/>
        <v/>
      </c>
      <c r="AF170" s="24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513</v>
      </c>
    </row>
    <row r="171" spans="1:71" ht="15" customHeight="1">
      <c r="A171" s="31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08"/>
      <c r="M171" s="208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35" t="str">
        <f t="shared" si="50"/>
        <v/>
      </c>
      <c r="AD171" s="36">
        <f t="shared" si="51"/>
        <v>0</v>
      </c>
      <c r="AE171" s="35" t="str">
        <f t="shared" si="52"/>
        <v/>
      </c>
      <c r="AF171" s="24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606</v>
      </c>
    </row>
    <row r="172" spans="1:71" ht="15" customHeight="1">
      <c r="A172" s="31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08"/>
      <c r="M172" s="208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35" t="str">
        <f t="shared" si="50"/>
        <v/>
      </c>
      <c r="AD172" s="36">
        <f t="shared" si="51"/>
        <v>0</v>
      </c>
      <c r="AE172" s="35" t="str">
        <f t="shared" si="52"/>
        <v/>
      </c>
      <c r="AF172" s="24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607</v>
      </c>
    </row>
    <row r="173" spans="1:71" ht="15" customHeight="1">
      <c r="A173" s="31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08"/>
      <c r="M173" s="208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35" t="str">
        <f t="shared" si="50"/>
        <v/>
      </c>
      <c r="AD173" s="36">
        <f t="shared" si="51"/>
        <v>0</v>
      </c>
      <c r="AE173" s="35" t="str">
        <f t="shared" si="52"/>
        <v/>
      </c>
      <c r="AF173" s="24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608</v>
      </c>
    </row>
    <row r="174" spans="1:71" ht="15" customHeight="1">
      <c r="A174" s="31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08"/>
      <c r="M174" s="208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35" t="str">
        <f t="shared" si="50"/>
        <v/>
      </c>
      <c r="AD174" s="36">
        <f t="shared" si="51"/>
        <v>0</v>
      </c>
      <c r="AE174" s="35" t="str">
        <f t="shared" si="52"/>
        <v/>
      </c>
      <c r="AF174" s="24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609</v>
      </c>
    </row>
    <row r="175" spans="1:71" ht="15" customHeight="1">
      <c r="A175" s="31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08"/>
      <c r="M175" s="208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35" t="str">
        <f t="shared" si="50"/>
        <v/>
      </c>
      <c r="AD175" s="36">
        <f t="shared" si="51"/>
        <v>0</v>
      </c>
      <c r="AE175" s="35" t="str">
        <f t="shared" si="52"/>
        <v/>
      </c>
      <c r="AF175" s="24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610</v>
      </c>
    </row>
    <row r="176" spans="1:71" ht="15" customHeight="1">
      <c r="A176" s="31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08"/>
      <c r="M176" s="208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35" t="str">
        <f t="shared" si="50"/>
        <v/>
      </c>
      <c r="AD176" s="36">
        <f t="shared" si="51"/>
        <v>0</v>
      </c>
      <c r="AE176" s="35" t="str">
        <f t="shared" si="52"/>
        <v/>
      </c>
      <c r="AF176" s="24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611</v>
      </c>
    </row>
    <row r="177" spans="1:71" ht="15" customHeight="1">
      <c r="A177" s="31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08"/>
      <c r="M177" s="208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35" t="str">
        <f t="shared" si="50"/>
        <v/>
      </c>
      <c r="AD177" s="36">
        <f t="shared" si="51"/>
        <v>0</v>
      </c>
      <c r="AE177" s="35" t="str">
        <f t="shared" si="52"/>
        <v/>
      </c>
      <c r="AF177" s="24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513</v>
      </c>
    </row>
    <row r="178" spans="1:71" ht="15" customHeight="1">
      <c r="A178" s="31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08"/>
      <c r="M178" s="208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35" t="str">
        <f t="shared" si="50"/>
        <v/>
      </c>
      <c r="AD178" s="36">
        <f t="shared" si="51"/>
        <v>0</v>
      </c>
      <c r="AE178" s="35" t="str">
        <f t="shared" si="52"/>
        <v/>
      </c>
      <c r="AF178" s="24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612</v>
      </c>
    </row>
    <row r="179" spans="1:71" ht="15" customHeight="1">
      <c r="A179" s="31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08"/>
      <c r="M179" s="208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35" t="str">
        <f t="shared" si="50"/>
        <v/>
      </c>
      <c r="AD179" s="36">
        <f t="shared" si="51"/>
        <v>0</v>
      </c>
      <c r="AE179" s="35" t="str">
        <f t="shared" si="52"/>
        <v/>
      </c>
      <c r="AF179" s="24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老结算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11</v>
      </c>
    </row>
    <row r="180" spans="1:71" ht="15" customHeight="1">
      <c r="A180" s="31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08"/>
      <c r="M180" s="208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35" t="str">
        <f t="shared" si="50"/>
        <v/>
      </c>
      <c r="AD180" s="36">
        <f t="shared" si="51"/>
        <v>0</v>
      </c>
      <c r="AE180" s="35" t="str">
        <f t="shared" si="52"/>
        <v/>
      </c>
      <c r="AF180" s="24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462</v>
      </c>
    </row>
    <row r="181" spans="1:71" ht="15" customHeight="1">
      <c r="A181" s="31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08"/>
      <c r="M181" s="208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35" t="str">
        <f t="shared" si="50"/>
        <v/>
      </c>
      <c r="AD181" s="36">
        <f t="shared" si="51"/>
        <v>0</v>
      </c>
      <c r="AE181" s="35" t="str">
        <f t="shared" si="52"/>
        <v/>
      </c>
      <c r="AF181" s="24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613</v>
      </c>
    </row>
    <row r="182" spans="1:71" ht="15" customHeight="1">
      <c r="A182" s="31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08"/>
      <c r="M182" s="208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35" t="str">
        <f t="shared" si="50"/>
        <v/>
      </c>
      <c r="AD182" s="36">
        <f t="shared" si="51"/>
        <v>0</v>
      </c>
      <c r="AE182" s="35" t="str">
        <f t="shared" si="52"/>
        <v/>
      </c>
      <c r="AF182" s="24"/>
      <c r="AG182" s="40">
        <f t="shared" si="53"/>
        <v>0</v>
      </c>
      <c r="AH182" s="36">
        <f t="shared" si="54"/>
        <v>0</v>
      </c>
      <c r="AI182" s="36">
        <f t="shared" si="55"/>
        <v>0</v>
      </c>
      <c r="AJ182" s="35" t="str">
        <f t="shared" si="56"/>
        <v/>
      </c>
      <c r="AK182" s="35" t="str">
        <f t="shared" si="57"/>
        <v/>
      </c>
      <c r="AL182" s="35" t="str">
        <f t="shared" si="58"/>
        <v/>
      </c>
      <c r="AM182" s="35" t="str">
        <f t="shared" si="59"/>
        <v/>
      </c>
      <c r="AN182" s="35" t="str">
        <f t="shared" si="60"/>
        <v/>
      </c>
      <c r="AO182" s="35" t="str">
        <f t="shared" si="61"/>
        <v/>
      </c>
      <c r="AP182" s="35" t="str">
        <f>IF(AJ182="","",VLOOKUP(AN182,[1]Sheet11!E:F,2,0))</f>
        <v/>
      </c>
      <c r="AQ182" s="35" t="str">
        <f>IF(AO182="拼单会员","5年",IF(AJ182="","",VLOOKUP(AM182&amp;AP182,[1]Sheet11!$J$3:$K$17,2)))</f>
        <v/>
      </c>
      <c r="AR182" s="35" t="str">
        <f t="shared" si="62"/>
        <v/>
      </c>
      <c r="AS182" s="35" t="str">
        <f t="shared" si="63"/>
        <v/>
      </c>
      <c r="AT182" s="35" t="str">
        <f t="shared" si="64"/>
        <v/>
      </c>
      <c r="AU182" s="35" t="str">
        <f t="shared" si="65"/>
        <v/>
      </c>
      <c r="AV182" s="35" t="str">
        <f t="shared" si="66"/>
        <v/>
      </c>
      <c r="AW182" s="35" t="str">
        <f t="shared" si="67"/>
        <v/>
      </c>
      <c r="AX182" s="35" t="str">
        <f t="shared" si="68"/>
        <v/>
      </c>
      <c r="AY182" s="35" t="str">
        <f>IF(SUMIF('7-市场业绩'!F:F,AC182,'7-市场业绩'!I:I)&gt;0,"学习卡","老结算")</f>
        <v>老结算</v>
      </c>
      <c r="AZ182" s="35" t="str">
        <f t="shared" si="69"/>
        <v/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614</v>
      </c>
    </row>
    <row r="183" spans="1:71" ht="15" customHeight="1">
      <c r="A183" s="31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08"/>
      <c r="M183" s="208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35" t="str">
        <f t="shared" si="50"/>
        <v/>
      </c>
      <c r="AD183" s="36">
        <f t="shared" si="51"/>
        <v>0</v>
      </c>
      <c r="AE183" s="35" t="str">
        <f t="shared" si="52"/>
        <v/>
      </c>
      <c r="AF183" s="24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老结算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574</v>
      </c>
    </row>
    <row r="184" spans="1:71" ht="15" customHeight="1">
      <c r="A184" s="31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08"/>
      <c r="M184" s="208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35" t="str">
        <f t="shared" si="50"/>
        <v/>
      </c>
      <c r="AD184" s="36">
        <f t="shared" si="51"/>
        <v>0</v>
      </c>
      <c r="AE184" s="35" t="str">
        <f t="shared" si="52"/>
        <v/>
      </c>
      <c r="AF184" s="24"/>
      <c r="AG184" s="40">
        <f t="shared" si="53"/>
        <v>0</v>
      </c>
      <c r="AH184" s="36">
        <f t="shared" si="54"/>
        <v>0</v>
      </c>
      <c r="AI184" s="36">
        <f t="shared" si="55"/>
        <v>0</v>
      </c>
      <c r="AJ184" s="35" t="str">
        <f t="shared" si="56"/>
        <v/>
      </c>
      <c r="AK184" s="35" t="str">
        <f t="shared" si="57"/>
        <v/>
      </c>
      <c r="AL184" s="35" t="str">
        <f t="shared" si="58"/>
        <v/>
      </c>
      <c r="AM184" s="35" t="str">
        <f t="shared" si="59"/>
        <v/>
      </c>
      <c r="AN184" s="35" t="str">
        <f t="shared" si="60"/>
        <v/>
      </c>
      <c r="AO184" s="35" t="str">
        <f t="shared" si="61"/>
        <v/>
      </c>
      <c r="AP184" s="35" t="str">
        <f>IF(AJ184="","",VLOOKUP(AN184,[1]Sheet11!E:F,2,0))</f>
        <v/>
      </c>
      <c r="AQ184" s="35" t="str">
        <f>IF(AO184="拼单会员","5年",IF(AJ184="","",VLOOKUP(AM184&amp;AP184,[1]Sheet11!$J$3:$K$17,2)))</f>
        <v/>
      </c>
      <c r="AR184" s="35" t="str">
        <f t="shared" si="62"/>
        <v/>
      </c>
      <c r="AS184" s="35" t="str">
        <f t="shared" si="63"/>
        <v/>
      </c>
      <c r="AT184" s="35" t="str">
        <f t="shared" si="64"/>
        <v/>
      </c>
      <c r="AU184" s="35" t="str">
        <f t="shared" si="65"/>
        <v/>
      </c>
      <c r="AV184" s="35" t="str">
        <f t="shared" si="66"/>
        <v/>
      </c>
      <c r="AW184" s="35" t="str">
        <f t="shared" si="67"/>
        <v/>
      </c>
      <c r="AX184" s="35" t="str">
        <f t="shared" si="68"/>
        <v/>
      </c>
      <c r="AY184" s="35" t="str">
        <f>IF(SUMIF('7-市场业绩'!F:F,AC184,'7-市场业绩'!I:I)&gt;0,"学习卡","老结算")</f>
        <v>老结算</v>
      </c>
      <c r="AZ184" s="35" t="str">
        <f t="shared" si="69"/>
        <v/>
      </c>
      <c r="BA184" s="35" t="str">
        <f t="shared" si="70"/>
        <v>无</v>
      </c>
      <c r="BB184" s="35" t="str">
        <f t="shared" si="71"/>
        <v/>
      </c>
      <c r="BC184" s="35" t="str">
        <f t="shared" si="72"/>
        <v/>
      </c>
      <c r="BD184" s="35" t="str">
        <f t="shared" si="73"/>
        <v>无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615</v>
      </c>
    </row>
    <row r="185" spans="1:71" ht="15" customHeight="1">
      <c r="A185" s="31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08"/>
      <c r="M185" s="208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35" t="str">
        <f t="shared" si="50"/>
        <v/>
      </c>
      <c r="AD185" s="36">
        <f t="shared" si="51"/>
        <v>0</v>
      </c>
      <c r="AE185" s="35" t="str">
        <f t="shared" si="52"/>
        <v/>
      </c>
      <c r="AF185" s="24"/>
      <c r="AG185" s="40">
        <f t="shared" si="53"/>
        <v>0</v>
      </c>
      <c r="AH185" s="36">
        <f t="shared" si="54"/>
        <v>0</v>
      </c>
      <c r="AI185" s="36">
        <f t="shared" si="55"/>
        <v>0</v>
      </c>
      <c r="AJ185" s="35" t="str">
        <f t="shared" si="56"/>
        <v/>
      </c>
      <c r="AK185" s="35" t="str">
        <f t="shared" si="57"/>
        <v/>
      </c>
      <c r="AL185" s="35" t="str">
        <f t="shared" si="58"/>
        <v/>
      </c>
      <c r="AM185" s="35" t="str">
        <f t="shared" si="59"/>
        <v/>
      </c>
      <c r="AN185" s="35" t="str">
        <f t="shared" si="60"/>
        <v/>
      </c>
      <c r="AO185" s="35" t="str">
        <f t="shared" si="61"/>
        <v/>
      </c>
      <c r="AP185" s="35" t="str">
        <f>IF(AJ185="","",VLOOKUP(AN185,[1]Sheet11!E:F,2,0))</f>
        <v/>
      </c>
      <c r="AQ185" s="35" t="str">
        <f>IF(AO185="拼单会员","5年",IF(AJ185="","",VLOOKUP(AM185&amp;AP185,[1]Sheet11!$J$3:$K$17,2)))</f>
        <v/>
      </c>
      <c r="AR185" s="35" t="str">
        <f t="shared" si="62"/>
        <v/>
      </c>
      <c r="AS185" s="35" t="str">
        <f t="shared" si="63"/>
        <v/>
      </c>
      <c r="AT185" s="35" t="str">
        <f t="shared" si="64"/>
        <v/>
      </c>
      <c r="AU185" s="35" t="str">
        <f t="shared" si="65"/>
        <v/>
      </c>
      <c r="AV185" s="35" t="str">
        <f t="shared" si="66"/>
        <v/>
      </c>
      <c r="AW185" s="35" t="str">
        <f t="shared" si="67"/>
        <v/>
      </c>
      <c r="AX185" s="35" t="str">
        <f t="shared" si="68"/>
        <v/>
      </c>
      <c r="AY185" s="35" t="str">
        <f>IF(SUMIF('7-市场业绩'!F:F,AC185,'7-市场业绩'!I:I)&gt;0,"学习卡","老结算")</f>
        <v>老结算</v>
      </c>
      <c r="AZ185" s="35" t="str">
        <f t="shared" si="69"/>
        <v/>
      </c>
      <c r="BA185" s="35" t="str">
        <f t="shared" si="70"/>
        <v>无</v>
      </c>
      <c r="BB185" s="35" t="str">
        <f t="shared" si="71"/>
        <v/>
      </c>
      <c r="BC185" s="35" t="str">
        <f t="shared" si="72"/>
        <v/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616</v>
      </c>
    </row>
    <row r="186" spans="1:71" ht="15" customHeight="1">
      <c r="A186" s="31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08"/>
      <c r="M186" s="208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35" t="str">
        <f t="shared" si="50"/>
        <v/>
      </c>
      <c r="AD186" s="36">
        <f t="shared" si="51"/>
        <v>0</v>
      </c>
      <c r="AE186" s="35" t="str">
        <f t="shared" si="52"/>
        <v/>
      </c>
      <c r="AF186" s="24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老结算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11</v>
      </c>
    </row>
    <row r="187" spans="1:71" ht="15" customHeight="1">
      <c r="A187" s="31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08"/>
      <c r="M187" s="208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35" t="str">
        <f t="shared" si="50"/>
        <v/>
      </c>
      <c r="AD187" s="36">
        <f t="shared" si="51"/>
        <v>0</v>
      </c>
      <c r="AE187" s="35" t="str">
        <f t="shared" si="52"/>
        <v/>
      </c>
      <c r="AF187" s="24"/>
      <c r="AG187" s="40">
        <f t="shared" si="53"/>
        <v>0</v>
      </c>
      <c r="AH187" s="36">
        <f t="shared" si="54"/>
        <v>0</v>
      </c>
      <c r="AI187" s="36">
        <f t="shared" si="55"/>
        <v>0</v>
      </c>
      <c r="AJ187" s="35" t="str">
        <f t="shared" si="56"/>
        <v/>
      </c>
      <c r="AK187" s="35" t="str">
        <f t="shared" si="57"/>
        <v/>
      </c>
      <c r="AL187" s="35" t="str">
        <f t="shared" si="58"/>
        <v/>
      </c>
      <c r="AM187" s="35" t="str">
        <f t="shared" si="59"/>
        <v/>
      </c>
      <c r="AN187" s="35" t="str">
        <f t="shared" si="60"/>
        <v/>
      </c>
      <c r="AO187" s="35" t="str">
        <f t="shared" si="61"/>
        <v/>
      </c>
      <c r="AP187" s="35" t="str">
        <f>IF(AJ187="","",VLOOKUP(AN187,[1]Sheet11!E:F,2,0))</f>
        <v/>
      </c>
      <c r="AQ187" s="35" t="str">
        <f>IF(AO187="拼单会员","5年",IF(AJ187="","",VLOOKUP(AM187&amp;AP187,[1]Sheet11!$J$3:$K$17,2)))</f>
        <v/>
      </c>
      <c r="AR187" s="35" t="str">
        <f t="shared" si="62"/>
        <v/>
      </c>
      <c r="AS187" s="35" t="str">
        <f t="shared" si="63"/>
        <v/>
      </c>
      <c r="AT187" s="35" t="str">
        <f t="shared" si="64"/>
        <v/>
      </c>
      <c r="AU187" s="35" t="str">
        <f t="shared" si="65"/>
        <v/>
      </c>
      <c r="AV187" s="35" t="str">
        <f t="shared" si="66"/>
        <v/>
      </c>
      <c r="AW187" s="35" t="str">
        <f t="shared" si="67"/>
        <v/>
      </c>
      <c r="AX187" s="35" t="str">
        <f t="shared" si="68"/>
        <v/>
      </c>
      <c r="AY187" s="35" t="str">
        <f>IF(SUMIF('7-市场业绩'!F:F,AC187,'7-市场业绩'!I:I)&gt;0,"学习卡","老结算")</f>
        <v>老结算</v>
      </c>
      <c r="AZ187" s="35" t="str">
        <f t="shared" si="69"/>
        <v/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617</v>
      </c>
    </row>
    <row r="188" spans="1:71" ht="15" customHeight="1">
      <c r="A188" s="31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08"/>
      <c r="M188" s="208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35" t="str">
        <f t="shared" si="50"/>
        <v/>
      </c>
      <c r="AD188" s="36">
        <f t="shared" si="51"/>
        <v>0</v>
      </c>
      <c r="AE188" s="35" t="str">
        <f t="shared" si="52"/>
        <v/>
      </c>
      <c r="AF188" s="24"/>
      <c r="AG188" s="40">
        <f t="shared" si="53"/>
        <v>0</v>
      </c>
      <c r="AH188" s="36">
        <f t="shared" si="54"/>
        <v>0</v>
      </c>
      <c r="AI188" s="36">
        <f t="shared" si="55"/>
        <v>0</v>
      </c>
      <c r="AJ188" s="35" t="str">
        <f t="shared" si="56"/>
        <v/>
      </c>
      <c r="AK188" s="35" t="str">
        <f t="shared" si="57"/>
        <v/>
      </c>
      <c r="AL188" s="35" t="str">
        <f t="shared" si="58"/>
        <v/>
      </c>
      <c r="AM188" s="35" t="str">
        <f t="shared" si="59"/>
        <v/>
      </c>
      <c r="AN188" s="35" t="str">
        <f t="shared" si="60"/>
        <v/>
      </c>
      <c r="AO188" s="35" t="str">
        <f t="shared" si="61"/>
        <v/>
      </c>
      <c r="AP188" s="35" t="str">
        <f>IF(AJ188="","",VLOOKUP(AN188,[1]Sheet11!E:F,2,0))</f>
        <v/>
      </c>
      <c r="AQ188" s="35" t="str">
        <f>IF(AO188="拼单会员","5年",IF(AJ188="","",VLOOKUP(AM188&amp;AP188,[1]Sheet11!$J$3:$K$17,2)))</f>
        <v/>
      </c>
      <c r="AR188" s="35" t="str">
        <f t="shared" si="62"/>
        <v/>
      </c>
      <c r="AS188" s="35" t="str">
        <f t="shared" si="63"/>
        <v/>
      </c>
      <c r="AT188" s="35" t="str">
        <f t="shared" si="64"/>
        <v/>
      </c>
      <c r="AU188" s="35" t="str">
        <f t="shared" si="65"/>
        <v/>
      </c>
      <c r="AV188" s="35" t="str">
        <f t="shared" si="66"/>
        <v/>
      </c>
      <c r="AW188" s="35" t="str">
        <f t="shared" si="67"/>
        <v/>
      </c>
      <c r="AX188" s="35" t="str">
        <f t="shared" si="68"/>
        <v/>
      </c>
      <c r="AY188" s="35" t="str">
        <f>IF(SUMIF('7-市场业绩'!F:F,AC188,'7-市场业绩'!I:I)&gt;0,"学习卡","老结算")</f>
        <v>老结算</v>
      </c>
      <c r="AZ188" s="35" t="str">
        <f t="shared" si="69"/>
        <v/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618</v>
      </c>
    </row>
    <row r="189" spans="1:71" ht="15" customHeight="1">
      <c r="A189" s="31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08"/>
      <c r="M189" s="208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4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619</v>
      </c>
    </row>
    <row r="190" spans="1:71" ht="15" customHeight="1">
      <c r="A190" s="31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08"/>
      <c r="M190" s="208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4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620</v>
      </c>
    </row>
    <row r="191" spans="1:71" ht="15" customHeight="1">
      <c r="A191" s="31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08"/>
      <c r="M191" s="208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4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491</v>
      </c>
    </row>
    <row r="192" spans="1:71" ht="15" customHeight="1">
      <c r="A192" s="31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08"/>
      <c r="M192" s="208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4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621</v>
      </c>
    </row>
    <row r="193" spans="1:71" ht="15" customHeight="1">
      <c r="A193" s="31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08"/>
      <c r="M193" s="208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4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622</v>
      </c>
    </row>
    <row r="194" spans="1:71" ht="15" customHeight="1">
      <c r="A194" s="31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08"/>
      <c r="M194" s="208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4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491</v>
      </c>
    </row>
    <row r="195" spans="1:71" ht="15" customHeight="1">
      <c r="A195" s="31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08"/>
      <c r="M195" s="208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4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623</v>
      </c>
    </row>
    <row r="196" spans="1:71" ht="15" customHeight="1">
      <c r="A196" s="31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08"/>
      <c r="M196" s="208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4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624</v>
      </c>
    </row>
    <row r="197" spans="1:71" ht="15" customHeight="1">
      <c r="A197" s="31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08"/>
      <c r="M197" s="208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4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625</v>
      </c>
    </row>
    <row r="198" spans="1:71" ht="15" customHeight="1">
      <c r="A198" s="31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08"/>
      <c r="M198" s="208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4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540</v>
      </c>
    </row>
    <row r="199" spans="1:71" ht="15" customHeight="1">
      <c r="A199" s="31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08"/>
      <c r="M199" s="208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4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626</v>
      </c>
    </row>
    <row r="200" spans="1:71" ht="15" customHeight="1">
      <c r="A200" s="31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08"/>
      <c r="M200" s="208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4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627</v>
      </c>
    </row>
    <row r="201" spans="1:71" ht="15" customHeight="1">
      <c r="A201" s="31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08"/>
      <c r="M201" s="208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4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540</v>
      </c>
    </row>
    <row r="202" spans="1:71" ht="15" customHeight="1">
      <c r="A202" s="31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08"/>
      <c r="M202" s="208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4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628</v>
      </c>
    </row>
    <row r="203" spans="1:71" ht="15" customHeight="1">
      <c r="A203" s="31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08"/>
      <c r="M203" s="208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4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629</v>
      </c>
    </row>
    <row r="204" spans="1:71" ht="15" customHeight="1">
      <c r="A204" s="31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08"/>
      <c r="M204" s="208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4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630</v>
      </c>
    </row>
    <row r="205" spans="1:71" ht="15" customHeight="1">
      <c r="A205" s="31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08"/>
      <c r="M205" s="208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4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631</v>
      </c>
    </row>
    <row r="206" spans="1:71" ht="15" customHeight="1">
      <c r="A206" s="31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08"/>
      <c r="M206" s="208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4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632</v>
      </c>
    </row>
    <row r="207" spans="1:71" ht="15" customHeight="1">
      <c r="A207" s="31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08"/>
      <c r="M207" s="208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4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633</v>
      </c>
    </row>
    <row r="208" spans="1:71" ht="15" customHeight="1">
      <c r="A208" s="31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08"/>
      <c r="M208" s="208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4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634</v>
      </c>
    </row>
    <row r="209" spans="1:71" ht="15" customHeight="1">
      <c r="A209" s="31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08"/>
      <c r="M209" s="208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4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635</v>
      </c>
    </row>
    <row r="210" spans="1:71" ht="15" customHeight="1">
      <c r="A210" s="31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08"/>
      <c r="M210" s="208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4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636</v>
      </c>
    </row>
    <row r="211" spans="1:71" ht="15" customHeight="1">
      <c r="A211" s="31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08"/>
      <c r="M211" s="208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4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483</v>
      </c>
    </row>
    <row r="212" spans="1:71" ht="15" customHeight="1">
      <c r="A212" s="31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08"/>
      <c r="M212" s="208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4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637</v>
      </c>
    </row>
    <row r="213" spans="1:71" ht="15" customHeight="1">
      <c r="A213" s="31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08"/>
      <c r="M213" s="208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4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483</v>
      </c>
    </row>
    <row r="214" spans="1:71" ht="15" customHeight="1">
      <c r="A214" s="31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08"/>
      <c r="M214" s="208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4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638</v>
      </c>
    </row>
    <row r="215" spans="1:71" ht="15" customHeight="1">
      <c r="A215" s="31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08"/>
      <c r="M215" s="208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4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616</v>
      </c>
    </row>
    <row r="216" spans="1:71" ht="15" customHeight="1">
      <c r="A216" s="31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08"/>
      <c r="M216" s="208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4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639</v>
      </c>
    </row>
    <row r="217" spans="1:71" ht="15" customHeight="1">
      <c r="A217" s="31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08"/>
      <c r="M217" s="208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4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640</v>
      </c>
    </row>
    <row r="218" spans="1:71" ht="15" customHeight="1">
      <c r="A218" s="31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08"/>
      <c r="M218" s="208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4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641</v>
      </c>
    </row>
    <row r="219" spans="1:71" ht="15" customHeight="1">
      <c r="A219" s="31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08"/>
      <c r="M219" s="208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4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642</v>
      </c>
    </row>
    <row r="220" spans="1:71" ht="15" customHeight="1">
      <c r="A220" s="31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08"/>
      <c r="M220" s="208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4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11</v>
      </c>
    </row>
    <row r="221" spans="1:71" ht="15" customHeight="1">
      <c r="A221" s="31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08"/>
      <c r="M221" s="208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4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462</v>
      </c>
    </row>
    <row r="222" spans="1:71" ht="15" customHeight="1">
      <c r="A222" s="31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08"/>
      <c r="M222" s="208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4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643</v>
      </c>
    </row>
    <row r="223" spans="1:71" ht="15" customHeight="1">
      <c r="A223" s="31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08"/>
      <c r="M223" s="208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4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644</v>
      </c>
    </row>
    <row r="224" spans="1:71" ht="15" customHeight="1">
      <c r="A224" s="31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08"/>
      <c r="M224" s="208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4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645</v>
      </c>
    </row>
    <row r="225" spans="1:71" ht="15" customHeight="1">
      <c r="A225" s="31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08"/>
      <c r="M225" s="208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4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646</v>
      </c>
    </row>
    <row r="226" spans="1:71" ht="15" customHeight="1">
      <c r="A226" s="31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08"/>
      <c r="M226" s="208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4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647</v>
      </c>
    </row>
    <row r="227" spans="1:71" ht="15" customHeight="1">
      <c r="A227" s="31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08"/>
      <c r="M227" s="208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4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648</v>
      </c>
    </row>
    <row r="228" spans="1:71" ht="15" customHeight="1">
      <c r="A228" s="31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08"/>
      <c r="M228" s="208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4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649</v>
      </c>
    </row>
    <row r="229" spans="1:71" ht="15" customHeight="1">
      <c r="A229" s="31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08"/>
      <c r="M229" s="208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4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650</v>
      </c>
    </row>
    <row r="230" spans="1:71" ht="15" customHeight="1">
      <c r="A230" s="31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08"/>
      <c r="M230" s="208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4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651</v>
      </c>
    </row>
    <row r="231" spans="1:71" ht="15" customHeight="1">
      <c r="A231" s="31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08"/>
      <c r="M231" s="208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4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652</v>
      </c>
    </row>
    <row r="232" spans="1:71" ht="15" customHeight="1">
      <c r="A232" s="31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08"/>
      <c r="M232" s="208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4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653</v>
      </c>
    </row>
    <row r="233" spans="1:71" ht="15" customHeight="1">
      <c r="A233" s="31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08"/>
      <c r="M233" s="208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4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654</v>
      </c>
    </row>
    <row r="234" spans="1:71" ht="15" customHeight="1">
      <c r="A234" s="31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08"/>
      <c r="M234" s="208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4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655</v>
      </c>
    </row>
    <row r="235" spans="1:71" ht="15" customHeight="1">
      <c r="A235" s="31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08"/>
      <c r="M235" s="208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4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656</v>
      </c>
    </row>
    <row r="236" spans="1:71" ht="15" customHeight="1">
      <c r="A236" s="31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08"/>
      <c r="M236" s="208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4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655</v>
      </c>
    </row>
    <row r="237" spans="1:71" ht="15" customHeight="1">
      <c r="A237" s="31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08"/>
      <c r="M237" s="208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4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657</v>
      </c>
    </row>
    <row r="238" spans="1:71" ht="15" customHeight="1">
      <c r="A238" s="31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08"/>
      <c r="M238" s="208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4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658</v>
      </c>
    </row>
    <row r="239" spans="1:71" ht="15" customHeight="1">
      <c r="A239" s="31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08"/>
      <c r="M239" s="208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4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659</v>
      </c>
    </row>
    <row r="240" spans="1:71" ht="15" customHeight="1">
      <c r="A240" s="31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08"/>
      <c r="M240" s="208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4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660</v>
      </c>
    </row>
    <row r="241" spans="1:71" ht="15" customHeight="1">
      <c r="A241" s="31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08"/>
      <c r="M241" s="208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4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661</v>
      </c>
    </row>
    <row r="242" spans="1:71" ht="15" customHeight="1">
      <c r="A242" s="31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08"/>
      <c r="M242" s="208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4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662</v>
      </c>
    </row>
    <row r="243" spans="1:71" ht="15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8"/>
      <c r="M243" s="20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4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663</v>
      </c>
    </row>
    <row r="244" spans="1:71" ht="15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8"/>
      <c r="M244" s="20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4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664</v>
      </c>
    </row>
    <row r="245" spans="1:71" ht="15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8"/>
      <c r="M245" s="20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4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483</v>
      </c>
    </row>
    <row r="246" spans="1:71" ht="15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8"/>
      <c r="M246" s="20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4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665</v>
      </c>
    </row>
    <row r="247" spans="1:71" ht="15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8"/>
      <c r="M247" s="20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4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666</v>
      </c>
    </row>
    <row r="248" spans="1:71" ht="15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8"/>
      <c r="M248" s="20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4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667</v>
      </c>
    </row>
    <row r="249" spans="1:71" ht="15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8"/>
      <c r="M249" s="20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4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668</v>
      </c>
    </row>
    <row r="250" spans="1:71" ht="15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8"/>
      <c r="M250" s="20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4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669</v>
      </c>
    </row>
    <row r="251" spans="1:71" ht="15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8"/>
      <c r="M251" s="20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4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670</v>
      </c>
    </row>
    <row r="252" spans="1:71" ht="15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8"/>
      <c r="M252" s="20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4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671</v>
      </c>
    </row>
    <row r="253" spans="1:71" ht="15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8"/>
      <c r="M253" s="20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4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672</v>
      </c>
    </row>
    <row r="254" spans="1:71" ht="15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8"/>
      <c r="M254" s="20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4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673</v>
      </c>
    </row>
    <row r="255" spans="1:71" ht="15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8"/>
      <c r="M255" s="20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4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674</v>
      </c>
    </row>
    <row r="256" spans="1:71" ht="15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8"/>
      <c r="M256" s="20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4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675</v>
      </c>
    </row>
    <row r="257" spans="1:71" ht="15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8"/>
      <c r="M257" s="20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4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676</v>
      </c>
    </row>
    <row r="258" spans="1:71" ht="15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8"/>
      <c r="M258" s="20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4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677</v>
      </c>
    </row>
    <row r="259" spans="1:71" ht="15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8"/>
      <c r="M259" s="20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4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678</v>
      </c>
    </row>
    <row r="260" spans="1:71" ht="15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8"/>
      <c r="M260" s="20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4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483</v>
      </c>
    </row>
    <row r="261" spans="1:71" ht="15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8"/>
      <c r="M261" s="20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4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483</v>
      </c>
    </row>
    <row r="262" spans="1:71" ht="15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8"/>
      <c r="M262" s="20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4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679</v>
      </c>
    </row>
    <row r="263" spans="1:71" ht="15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8"/>
      <c r="M263" s="20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4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680</v>
      </c>
    </row>
    <row r="264" spans="1:71" ht="15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8"/>
      <c r="M264" s="20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4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681</v>
      </c>
    </row>
    <row r="265" spans="1:71" ht="15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8"/>
      <c r="M265" s="20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4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682</v>
      </c>
    </row>
    <row r="266" spans="1:71" ht="15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8"/>
      <c r="M266" s="20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4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683</v>
      </c>
    </row>
    <row r="267" spans="1:71" ht="15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8"/>
      <c r="M267" s="20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4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684</v>
      </c>
    </row>
    <row r="268" spans="1:71" ht="15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8"/>
      <c r="M268" s="20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4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685</v>
      </c>
    </row>
    <row r="269" spans="1:71" ht="15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8"/>
      <c r="M269" s="20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4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686</v>
      </c>
    </row>
    <row r="270" spans="1:71" ht="15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8"/>
      <c r="M270" s="20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4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687</v>
      </c>
    </row>
    <row r="271" spans="1:71" ht="15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8"/>
      <c r="M271" s="20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4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688</v>
      </c>
    </row>
    <row r="272" spans="1:71" ht="15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8"/>
      <c r="M272" s="20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4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689</v>
      </c>
    </row>
    <row r="273" spans="1:71" ht="15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8"/>
      <c r="M273" s="20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4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690</v>
      </c>
    </row>
    <row r="274" spans="1:71" ht="15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8"/>
      <c r="M274" s="20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4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691</v>
      </c>
    </row>
    <row r="275" spans="1:71" ht="15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8"/>
      <c r="M275" s="20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4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692</v>
      </c>
    </row>
    <row r="276" spans="1:71" ht="15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8"/>
      <c r="M276" s="20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4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693</v>
      </c>
    </row>
    <row r="277" spans="1:71" ht="15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8"/>
      <c r="M277" s="20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4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693</v>
      </c>
    </row>
    <row r="278" spans="1:71" ht="15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8"/>
      <c r="M278" s="20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4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694</v>
      </c>
    </row>
    <row r="279" spans="1:71" ht="15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8"/>
      <c r="M279" s="20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4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695</v>
      </c>
    </row>
    <row r="280" spans="1:71" ht="15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8"/>
      <c r="M280" s="20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4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696</v>
      </c>
    </row>
    <row r="281" spans="1:71" ht="15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8"/>
      <c r="M281" s="20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4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697</v>
      </c>
    </row>
    <row r="282" spans="1:71" ht="15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8"/>
      <c r="M282" s="20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4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698</v>
      </c>
    </row>
    <row r="283" spans="1:71" ht="15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8"/>
      <c r="M283" s="20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4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699</v>
      </c>
    </row>
    <row r="284" spans="1:71" ht="15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8"/>
      <c r="M284" s="20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4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700</v>
      </c>
    </row>
    <row r="285" spans="1:71" ht="15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8"/>
      <c r="M285" s="20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4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701</v>
      </c>
    </row>
    <row r="286" spans="1:71" ht="15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8"/>
      <c r="M286" s="20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4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702</v>
      </c>
    </row>
    <row r="287" spans="1:71" ht="15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8"/>
      <c r="M287" s="20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4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703</v>
      </c>
    </row>
    <row r="288" spans="1:71" ht="15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8"/>
      <c r="M288" s="20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4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8"/>
      <c r="M289" s="20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4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8"/>
      <c r="M290" s="20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4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8"/>
      <c r="M291" s="20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4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8"/>
      <c r="M292" s="20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4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8"/>
      <c r="M293" s="20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4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8"/>
      <c r="M294" s="20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4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8"/>
      <c r="M295" s="20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4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8"/>
      <c r="M296" s="20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4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8"/>
      <c r="M297" s="20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4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8"/>
      <c r="M298" s="20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4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8"/>
      <c r="M299" s="20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4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8"/>
      <c r="M300" s="20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4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8"/>
      <c r="M301" s="20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4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8"/>
      <c r="M302" s="20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4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8"/>
      <c r="M303" s="20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4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8"/>
      <c r="M304" s="20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4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8"/>
      <c r="M305" s="20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4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8"/>
      <c r="M306" s="20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4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8"/>
      <c r="M307" s="20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4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8"/>
      <c r="M308" s="20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4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8"/>
      <c r="M309" s="20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4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8"/>
      <c r="M310" s="20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4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8"/>
      <c r="M311" s="20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4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8"/>
      <c r="M312" s="20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4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8"/>
      <c r="M313" s="20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4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8"/>
      <c r="M314" s="20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4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8"/>
      <c r="M315" s="20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4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8"/>
      <c r="M316" s="20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4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8"/>
      <c r="M317" s="20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4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8"/>
      <c r="M318" s="20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4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8"/>
      <c r="M319" s="20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4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8"/>
      <c r="M320" s="20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4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8"/>
      <c r="M321" s="20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4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8"/>
      <c r="M322" s="20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4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8"/>
      <c r="M323" s="20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4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8"/>
      <c r="M324" s="20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4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8"/>
      <c r="M325" s="20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4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8"/>
      <c r="M326" s="20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4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8"/>
      <c r="M327" s="20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4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8"/>
      <c r="M328" s="20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4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8"/>
      <c r="M329" s="20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4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8"/>
      <c r="M330" s="20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4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8"/>
      <c r="M331" s="20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4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8"/>
      <c r="M332" s="20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4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8"/>
      <c r="M333" s="20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4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8"/>
      <c r="M334" s="20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4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8"/>
      <c r="M335" s="20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4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8"/>
      <c r="M336" s="20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4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8"/>
      <c r="M337" s="20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4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8"/>
      <c r="M338" s="20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4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8"/>
      <c r="M339" s="20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4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8"/>
      <c r="M340" s="20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4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8"/>
      <c r="M341" s="20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4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8"/>
      <c r="M342" s="20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4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8"/>
      <c r="M343" s="20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4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8"/>
      <c r="M344" s="20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4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8"/>
      <c r="M345" s="20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4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8"/>
      <c r="M346" s="20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4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8"/>
      <c r="M347" s="20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4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8"/>
      <c r="M348" s="20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4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8"/>
      <c r="M349" s="20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4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8"/>
      <c r="M350" s="20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4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8"/>
      <c r="M351" s="20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4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8"/>
      <c r="M352" s="20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4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8"/>
      <c r="M353" s="20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4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8"/>
      <c r="M354" s="20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4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8"/>
      <c r="M355" s="20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4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8"/>
      <c r="M356" s="20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4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8"/>
      <c r="M357" s="20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4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8"/>
      <c r="M358" s="20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4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8"/>
      <c r="M359" s="20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4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8"/>
      <c r="M360" s="20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4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8"/>
      <c r="M361" s="20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4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8"/>
      <c r="M362" s="20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4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8"/>
      <c r="M363" s="20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4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8"/>
      <c r="M364" s="20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4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8"/>
      <c r="M365" s="20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4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8"/>
      <c r="M366" s="20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4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8"/>
      <c r="M367" s="20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4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8"/>
      <c r="M368" s="20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4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8"/>
      <c r="M369" s="20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4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8"/>
      <c r="M370" s="20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4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8"/>
      <c r="M371" s="20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4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8"/>
      <c r="M372" s="20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4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8"/>
      <c r="M373" s="20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4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8"/>
      <c r="M374" s="20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4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8"/>
      <c r="M375" s="20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4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8"/>
      <c r="M376" s="20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4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8"/>
      <c r="M377" s="20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4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8"/>
      <c r="M378" s="20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4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8"/>
      <c r="M379" s="20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4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8"/>
      <c r="M380" s="20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4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8"/>
      <c r="M381" s="20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4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8"/>
      <c r="M382" s="20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4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8"/>
      <c r="M383" s="20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4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8"/>
      <c r="M384" s="20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4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8"/>
      <c r="M385" s="20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4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8"/>
      <c r="M386" s="20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4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8"/>
      <c r="M387" s="20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4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8"/>
      <c r="M388" s="20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4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8"/>
      <c r="M389" s="20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4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8"/>
      <c r="M390" s="20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4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8"/>
      <c r="M391" s="20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4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8"/>
      <c r="M392" s="20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4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8"/>
      <c r="M393" s="20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4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8"/>
      <c r="M394" s="20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4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8"/>
      <c r="M395" s="20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4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8"/>
      <c r="M396" s="20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4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8"/>
      <c r="M397" s="20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4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8"/>
      <c r="M398" s="20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4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8"/>
      <c r="M399" s="20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4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8"/>
      <c r="M400" s="20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4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8"/>
      <c r="M401" s="20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4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8"/>
      <c r="M402" s="20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4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8"/>
      <c r="M403" s="20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4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8"/>
      <c r="M404" s="20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4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8"/>
      <c r="M405" s="20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4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8"/>
      <c r="M406" s="20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4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8"/>
      <c r="M407" s="20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4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8"/>
      <c r="M408" s="20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4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8"/>
      <c r="M409" s="20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4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8"/>
      <c r="M410" s="20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4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8"/>
      <c r="M411" s="20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4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8"/>
      <c r="M412" s="20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4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8"/>
      <c r="M413" s="20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4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8"/>
      <c r="M414" s="20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4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8"/>
      <c r="M415" s="20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4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8"/>
      <c r="M416" s="20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4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8"/>
      <c r="M417" s="20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4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8"/>
      <c r="M418" s="20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4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8"/>
      <c r="M419" s="20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4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8"/>
      <c r="M420" s="20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4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8"/>
      <c r="M421" s="20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4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8"/>
      <c r="M422" s="20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4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8"/>
      <c r="M423" s="20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4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8"/>
      <c r="M424" s="20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4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8"/>
      <c r="M425" s="20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4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8"/>
      <c r="M426" s="20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4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8"/>
      <c r="M427" s="20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4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8"/>
      <c r="M428" s="20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4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8"/>
      <c r="M429" s="20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4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8"/>
      <c r="M430" s="20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4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8"/>
      <c r="M431" s="20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4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8"/>
      <c r="M432" s="20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4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8"/>
      <c r="M433" s="20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4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8"/>
      <c r="M434" s="20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4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8"/>
      <c r="M435" s="20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4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8"/>
      <c r="M436" s="20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4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8"/>
      <c r="M437" s="20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4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8"/>
      <c r="M438" s="20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4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8"/>
      <c r="M439" s="20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4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8"/>
      <c r="M440" s="20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4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8"/>
      <c r="M441" s="20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4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8"/>
      <c r="M442" s="20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4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8"/>
      <c r="M443" s="20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4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8"/>
      <c r="M444" s="20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4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8"/>
      <c r="M445" s="20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4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8"/>
      <c r="M446" s="20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4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8"/>
      <c r="M447" s="20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4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8"/>
      <c r="M448" s="20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4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8"/>
      <c r="M449" s="20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4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8"/>
      <c r="M450" s="20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4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8"/>
      <c r="M451" s="20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4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8"/>
      <c r="M452" s="20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4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8"/>
      <c r="M453" s="20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4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8"/>
      <c r="M454" s="20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4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8"/>
      <c r="M455" s="20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4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8"/>
      <c r="M456" s="20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4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8"/>
      <c r="M457" s="20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4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8"/>
      <c r="M458" s="20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4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8"/>
      <c r="M459" s="20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4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8"/>
      <c r="M460" s="20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4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8"/>
      <c r="M461" s="20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4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8"/>
      <c r="M462" s="20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4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8"/>
      <c r="M463" s="20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4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8"/>
      <c r="M464" s="20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4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8"/>
      <c r="M465" s="20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4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8"/>
      <c r="M466" s="20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4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8"/>
      <c r="M467" s="20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4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8"/>
      <c r="M468" s="20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4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8"/>
      <c r="M469" s="20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4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8"/>
      <c r="M470" s="20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4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8"/>
      <c r="M471" s="20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4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8"/>
      <c r="M472" s="20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4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8"/>
      <c r="M473" s="20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4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8"/>
      <c r="M474" s="20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4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8"/>
      <c r="M475" s="20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4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8"/>
      <c r="M476" s="20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4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8"/>
      <c r="M477" s="20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4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8"/>
      <c r="M478" s="20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4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8"/>
      <c r="M479" s="20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4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8"/>
      <c r="M480" s="20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4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8"/>
      <c r="M481" s="20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4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8"/>
      <c r="M482" s="20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4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8"/>
      <c r="M483" s="20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4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8"/>
      <c r="M484" s="20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4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8"/>
      <c r="M485" s="20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4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8"/>
      <c r="M486" s="20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4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8"/>
      <c r="M487" s="20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4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8"/>
      <c r="M488" s="20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4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8"/>
      <c r="M489" s="20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4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8"/>
      <c r="M490" s="20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4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8"/>
      <c r="M491" s="20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4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8"/>
      <c r="M492" s="20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4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8"/>
      <c r="M493" s="20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4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8"/>
      <c r="M494" s="20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4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8"/>
      <c r="M495" s="20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4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8"/>
      <c r="M496" s="20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4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8"/>
      <c r="M497" s="20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4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8"/>
      <c r="M498" s="20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4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8"/>
      <c r="M499" s="20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4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8"/>
      <c r="M500" s="20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4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8"/>
      <c r="M501" s="20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4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8"/>
      <c r="M502" s="20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4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8"/>
      <c r="M503" s="20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4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8"/>
      <c r="M504" s="20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4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8"/>
      <c r="M505" s="20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4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8"/>
      <c r="M506" s="20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4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8"/>
      <c r="M507" s="20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4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8"/>
      <c r="M508" s="20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4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8"/>
      <c r="M509" s="20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4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8"/>
      <c r="M510" s="20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4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8"/>
      <c r="M511" s="20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4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8"/>
      <c r="M512" s="20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4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8"/>
      <c r="M513" s="20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4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8"/>
      <c r="M514" s="20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4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8"/>
      <c r="M515" s="20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4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8"/>
      <c r="M516" s="20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4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8"/>
      <c r="M517" s="20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4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8"/>
      <c r="M518" s="20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4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8"/>
      <c r="M519" s="20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4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8"/>
      <c r="M520" s="20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4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8"/>
      <c r="M521" s="20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4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8"/>
      <c r="M522" s="20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4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8"/>
      <c r="M523" s="20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4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8"/>
      <c r="M524" s="20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4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8"/>
      <c r="M525" s="20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4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8"/>
      <c r="M526" s="20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4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8"/>
      <c r="M527" s="20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4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8"/>
      <c r="M528" s="20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4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8"/>
      <c r="M529" s="20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4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8"/>
      <c r="M530" s="20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4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8"/>
      <c r="M531" s="20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4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8"/>
      <c r="M532" s="20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4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8"/>
      <c r="M533" s="20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4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8"/>
      <c r="M534" s="20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4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8"/>
      <c r="M535" s="20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4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8"/>
      <c r="M536" s="20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4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8"/>
      <c r="M537" s="20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4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8"/>
      <c r="M538" s="20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4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8"/>
      <c r="M539" s="20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4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8"/>
      <c r="M540" s="20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4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8"/>
      <c r="M541" s="20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4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8"/>
      <c r="M542" s="20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4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8"/>
      <c r="M543" s="20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4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8"/>
      <c r="M544" s="20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4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8"/>
      <c r="M545" s="20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4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8"/>
      <c r="M546" s="20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4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8"/>
      <c r="M547" s="20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4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8"/>
      <c r="M548" s="20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4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8"/>
      <c r="M549" s="20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4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8"/>
      <c r="M550" s="20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4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8"/>
      <c r="M551" s="20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4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8"/>
      <c r="M552" s="20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4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8"/>
      <c r="M553" s="20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4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8"/>
      <c r="M554" s="20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4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8"/>
      <c r="M555" s="20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4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8"/>
      <c r="M556" s="20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4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8"/>
      <c r="M557" s="20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4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8"/>
      <c r="M558" s="20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4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8"/>
      <c r="M559" s="20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4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8"/>
      <c r="M560" s="20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4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8"/>
      <c r="M561" s="20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4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8"/>
      <c r="M562" s="20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4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8"/>
      <c r="M563" s="20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4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8"/>
      <c r="M564" s="20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4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8"/>
      <c r="M565" s="20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4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8"/>
      <c r="M566" s="20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4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8"/>
      <c r="M567" s="20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4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8"/>
      <c r="M568" s="20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4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8"/>
      <c r="M569" s="20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4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8"/>
      <c r="M570" s="20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4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8"/>
      <c r="M571" s="20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4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8"/>
      <c r="M572" s="20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4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8"/>
      <c r="M573" s="20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4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8"/>
      <c r="M574" s="20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4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8"/>
      <c r="M575" s="20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4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8"/>
      <c r="M576" s="20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4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8"/>
      <c r="M577" s="20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4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8"/>
      <c r="M578" s="20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4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8"/>
      <c r="M579" s="20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4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8"/>
      <c r="M580" s="20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4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8"/>
      <c r="M581" s="20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4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8"/>
      <c r="M582" s="20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4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8"/>
      <c r="M583" s="20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4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8"/>
      <c r="M584" s="20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4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8"/>
      <c r="M585" s="20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4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8"/>
      <c r="M586" s="20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4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8"/>
      <c r="M587" s="20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4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8"/>
      <c r="M588" s="20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4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8"/>
      <c r="M589" s="20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4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8"/>
      <c r="M590" s="20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4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8"/>
      <c r="M591" s="20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4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8"/>
      <c r="M592" s="20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4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8"/>
      <c r="M593" s="20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4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8"/>
      <c r="M594" s="20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4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8"/>
      <c r="M595" s="20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4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8"/>
      <c r="M596" s="20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4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8"/>
      <c r="M597" s="20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4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8"/>
      <c r="M598" s="20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4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8"/>
      <c r="M599" s="20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4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8"/>
      <c r="M600" s="20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4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8"/>
      <c r="M601" s="20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4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8"/>
      <c r="M602" s="20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4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8"/>
      <c r="M603" s="20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4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8"/>
      <c r="M604" s="20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4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8"/>
      <c r="M605" s="20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4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8"/>
      <c r="M606" s="20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4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8"/>
      <c r="M607" s="20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4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8"/>
      <c r="M608" s="20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4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8"/>
      <c r="M609" s="20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4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8"/>
      <c r="M610" s="20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4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8"/>
      <c r="M611" s="20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4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8"/>
      <c r="M612" s="20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4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8"/>
      <c r="M613" s="20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4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8"/>
      <c r="M614" s="20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4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8"/>
      <c r="M615" s="20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4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8"/>
      <c r="M616" s="20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4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8"/>
      <c r="M617" s="20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4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8"/>
      <c r="M618" s="20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4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8"/>
      <c r="M619" s="20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4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8"/>
      <c r="M620" s="20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4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8"/>
      <c r="M621" s="20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4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8"/>
      <c r="M622" s="20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4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8"/>
      <c r="M623" s="20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4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8"/>
      <c r="M624" s="20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4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8"/>
      <c r="M625" s="20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4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8"/>
      <c r="M626" s="20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4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8"/>
      <c r="M627" s="20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4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8"/>
      <c r="M628" s="20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4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8"/>
      <c r="M629" s="20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4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8"/>
      <c r="M630" s="20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4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8"/>
      <c r="M631" s="20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4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8"/>
      <c r="M632" s="20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4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8"/>
      <c r="M633" s="20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4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8"/>
      <c r="M634" s="20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4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8"/>
      <c r="M635" s="20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4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8"/>
      <c r="M636" s="20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4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8"/>
      <c r="M637" s="20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4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8"/>
      <c r="M638" s="20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4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8"/>
      <c r="M639" s="20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4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8"/>
      <c r="M640" s="20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4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8"/>
      <c r="M641" s="20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4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8"/>
      <c r="M642" s="20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4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8"/>
      <c r="M643" s="20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4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8"/>
      <c r="M644" s="20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4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8"/>
      <c r="M645" s="20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4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8"/>
      <c r="M646" s="20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4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8"/>
      <c r="M647" s="20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4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8"/>
      <c r="M648" s="20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4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8"/>
      <c r="M649" s="20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4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8"/>
      <c r="M650" s="20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4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8"/>
      <c r="M651" s="20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4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8"/>
      <c r="M652" s="20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4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8"/>
      <c r="M653" s="20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4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8"/>
      <c r="M654" s="20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4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8"/>
      <c r="M655" s="20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4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8"/>
      <c r="M656" s="20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4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8"/>
      <c r="M657" s="20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4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8"/>
      <c r="M658" s="20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4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8"/>
      <c r="M659" s="20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4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8"/>
      <c r="M660" s="20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4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8"/>
      <c r="M661" s="20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4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8"/>
      <c r="M662" s="20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4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8"/>
      <c r="M663" s="20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4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8"/>
      <c r="M664" s="20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4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8"/>
      <c r="M665" s="20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4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8"/>
      <c r="M666" s="20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4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8"/>
      <c r="M667" s="20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4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8"/>
      <c r="M668" s="20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4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8"/>
      <c r="M669" s="20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4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8"/>
      <c r="M670" s="20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4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8"/>
      <c r="M671" s="20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4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8"/>
      <c r="M672" s="20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4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8"/>
      <c r="M673" s="20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4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8"/>
      <c r="M674" s="20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4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8"/>
      <c r="M675" s="20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4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8"/>
      <c r="M676" s="20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4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8"/>
      <c r="M677" s="20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4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8"/>
      <c r="M678" s="20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4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8"/>
      <c r="M679" s="20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4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8"/>
      <c r="M680" s="20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4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8"/>
      <c r="M681" s="20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4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8"/>
      <c r="M682" s="20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4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8"/>
      <c r="M683" s="20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4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8"/>
      <c r="M684" s="20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4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8"/>
      <c r="M685" s="20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4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8"/>
      <c r="M686" s="20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4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8"/>
      <c r="M687" s="20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4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8"/>
      <c r="M688" s="20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4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8"/>
      <c r="M689" s="20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4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8"/>
      <c r="M690" s="20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4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8"/>
      <c r="M691" s="20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4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8"/>
      <c r="M692" s="20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4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8"/>
      <c r="M693" s="20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4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8"/>
      <c r="M694" s="20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4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8"/>
      <c r="M695" s="20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4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8"/>
      <c r="M696" s="20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4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8"/>
      <c r="M697" s="20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4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8"/>
      <c r="M698" s="20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4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8"/>
      <c r="M699" s="20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4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8"/>
      <c r="M700" s="20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4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8"/>
      <c r="M701" s="20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4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8"/>
      <c r="M702" s="20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4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8"/>
      <c r="M703" s="20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4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8"/>
      <c r="M704" s="20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4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8"/>
      <c r="M705" s="20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4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8"/>
      <c r="M706" s="20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4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8"/>
      <c r="M707" s="20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4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8"/>
      <c r="M708" s="20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4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8"/>
      <c r="M709" s="20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4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8"/>
      <c r="M710" s="20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4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8"/>
      <c r="M711" s="20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4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8"/>
      <c r="M712" s="20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4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8"/>
      <c r="M713" s="20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4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8"/>
      <c r="M714" s="20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4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8"/>
      <c r="M715" s="20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4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8"/>
      <c r="M716" s="20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4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8"/>
      <c r="M717" s="20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4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8"/>
      <c r="M718" s="20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4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8"/>
      <c r="M719" s="20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4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8"/>
      <c r="M720" s="20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4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8"/>
      <c r="M721" s="20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4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8"/>
      <c r="M722" s="20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4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8"/>
      <c r="M723" s="20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4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8"/>
      <c r="M724" s="20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4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8"/>
      <c r="M725" s="20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4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8"/>
      <c r="M726" s="20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4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8"/>
      <c r="M727" s="20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4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8"/>
      <c r="M728" s="20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4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8"/>
      <c r="M729" s="20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4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8"/>
      <c r="M730" s="20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4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8"/>
      <c r="M731" s="20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4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8"/>
      <c r="M732" s="20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4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8"/>
      <c r="M733" s="20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4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8"/>
      <c r="M734" s="20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4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8"/>
      <c r="M735" s="20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4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8"/>
      <c r="M736" s="20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4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8"/>
      <c r="M737" s="20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4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8"/>
      <c r="M738" s="20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4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8"/>
      <c r="M739" s="20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4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8"/>
      <c r="M740" s="20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4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8"/>
      <c r="M741" s="20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4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8"/>
      <c r="M742" s="20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4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8"/>
      <c r="M743" s="20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4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8"/>
      <c r="M744" s="20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4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8"/>
      <c r="M745" s="20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4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8"/>
      <c r="M746" s="20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4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8"/>
      <c r="M747" s="20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4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8"/>
      <c r="M748" s="20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4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8"/>
      <c r="M749" s="20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4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8"/>
      <c r="M750" s="20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4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8"/>
      <c r="M751" s="20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4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8"/>
      <c r="M752" s="20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4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8"/>
      <c r="M753" s="20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4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8"/>
      <c r="M754" s="20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4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8"/>
      <c r="M755" s="20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4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8"/>
      <c r="M756" s="20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4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8"/>
      <c r="M757" s="20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4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8"/>
      <c r="M758" s="20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4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8"/>
      <c r="M759" s="20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4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8"/>
      <c r="M760" s="20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4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8"/>
      <c r="M761" s="20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4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8"/>
      <c r="M762" s="20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4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8"/>
      <c r="M763" s="20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4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8"/>
      <c r="M764" s="20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4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8"/>
      <c r="M765" s="20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4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8"/>
      <c r="M766" s="20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4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8"/>
      <c r="M767" s="20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4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8"/>
      <c r="M768" s="20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4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8"/>
      <c r="M769" s="20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4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8"/>
      <c r="M770" s="20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4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8"/>
      <c r="M771" s="20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4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8"/>
      <c r="M772" s="20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4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8"/>
      <c r="M773" s="20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4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8"/>
      <c r="M774" s="20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4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8"/>
      <c r="M775" s="20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4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8"/>
      <c r="M776" s="20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4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8"/>
      <c r="M777" s="20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4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8"/>
      <c r="M778" s="20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4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8"/>
      <c r="M779" s="20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4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8"/>
      <c r="M780" s="20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4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8"/>
      <c r="M781" s="20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4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8"/>
      <c r="M782" s="20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4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8"/>
      <c r="M783" s="20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4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8"/>
      <c r="M784" s="20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4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8"/>
      <c r="M785" s="20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4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8"/>
      <c r="M786" s="20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4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8"/>
      <c r="M787" s="20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4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8"/>
      <c r="M788" s="20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4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8"/>
      <c r="M789" s="20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4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8"/>
      <c r="M790" s="20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4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8"/>
      <c r="M791" s="20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4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8"/>
      <c r="M792" s="20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4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8"/>
      <c r="M793" s="20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4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8"/>
      <c r="M794" s="20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4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8"/>
      <c r="M795" s="20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4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8"/>
      <c r="M796" s="20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4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8"/>
      <c r="M797" s="20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4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8"/>
      <c r="M798" s="20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4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8"/>
      <c r="M799" s="20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4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8"/>
      <c r="M800" s="20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4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8"/>
      <c r="M801" s="20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4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8"/>
      <c r="M802" s="20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4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8"/>
      <c r="M803" s="20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4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8"/>
      <c r="M804" s="20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4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8"/>
      <c r="M805" s="20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4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8"/>
      <c r="M806" s="20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4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8"/>
      <c r="M807" s="20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4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8"/>
      <c r="M808" s="20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4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8"/>
      <c r="M809" s="20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4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8"/>
      <c r="M810" s="20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4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8"/>
      <c r="M811" s="20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4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8"/>
      <c r="M812" s="20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4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8"/>
      <c r="M813" s="20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4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8"/>
      <c r="M814" s="20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4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8"/>
      <c r="M815" s="20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4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8"/>
      <c r="M816" s="20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4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8"/>
      <c r="M817" s="20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4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8"/>
      <c r="M818" s="20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4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8"/>
      <c r="M819" s="20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4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8"/>
      <c r="M820" s="20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4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8"/>
      <c r="M821" s="20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4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8"/>
      <c r="M822" s="20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4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8"/>
      <c r="M823" s="20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4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8"/>
      <c r="M824" s="20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4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8"/>
      <c r="M825" s="20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4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8"/>
      <c r="M826" s="20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4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8"/>
      <c r="M827" s="20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4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8"/>
      <c r="M828" s="20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4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8"/>
      <c r="M829" s="20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4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8"/>
      <c r="M830" s="20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4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8"/>
      <c r="M831" s="20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4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8"/>
      <c r="M832" s="20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4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8"/>
      <c r="M833" s="20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4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8"/>
      <c r="M834" s="20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4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8"/>
      <c r="M835" s="20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4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8"/>
      <c r="M836" s="20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4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8"/>
      <c r="M837" s="20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4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8"/>
      <c r="M838" s="20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4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8"/>
      <c r="M839" s="20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4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8"/>
      <c r="M840" s="20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4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8"/>
      <c r="M841" s="20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4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8"/>
      <c r="M842" s="20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4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8"/>
      <c r="M843" s="20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4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8"/>
      <c r="M844" s="20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4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8"/>
      <c r="M845" s="20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4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8"/>
      <c r="M846" s="20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4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8"/>
      <c r="M847" s="20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4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8"/>
      <c r="M848" s="20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4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8"/>
      <c r="M849" s="20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4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8"/>
      <c r="M850" s="20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4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8"/>
      <c r="M851" s="20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4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8"/>
      <c r="M852" s="20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4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8"/>
      <c r="M853" s="20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4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8"/>
      <c r="M854" s="20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4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8"/>
      <c r="M855" s="20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4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8"/>
      <c r="M856" s="20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4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8"/>
      <c r="M857" s="20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4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8"/>
      <c r="M858" s="20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4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8"/>
      <c r="M859" s="20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4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8"/>
      <c r="M860" s="20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4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8"/>
      <c r="M861" s="20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4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8"/>
      <c r="M862" s="20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4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8"/>
      <c r="M863" s="20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4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8"/>
      <c r="M864" s="20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4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8"/>
      <c r="M865" s="20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4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8"/>
      <c r="M866" s="20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4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8"/>
      <c r="M867" s="20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4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8"/>
      <c r="M868" s="20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4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8"/>
      <c r="M869" s="20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4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8"/>
      <c r="M870" s="20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4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8"/>
      <c r="M871" s="20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4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8"/>
      <c r="M872" s="20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4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8"/>
      <c r="M873" s="20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4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8"/>
      <c r="M874" s="20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4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8"/>
      <c r="M875" s="20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4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8"/>
      <c r="M876" s="20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4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8"/>
      <c r="M877" s="20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4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8"/>
      <c r="M878" s="20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4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8"/>
      <c r="M879" s="20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4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8"/>
      <c r="M880" s="20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4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8"/>
      <c r="M881" s="20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4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8"/>
      <c r="M882" s="20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4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8"/>
      <c r="M883" s="20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4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8"/>
      <c r="M884" s="20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4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8"/>
      <c r="M885" s="20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4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8"/>
      <c r="M886" s="20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4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8"/>
      <c r="M887" s="20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4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8"/>
      <c r="M888" s="20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4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8"/>
      <c r="M889" s="20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4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8"/>
      <c r="M890" s="20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4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8"/>
      <c r="M891" s="20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4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8"/>
      <c r="M892" s="20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4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8"/>
      <c r="M893" s="20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4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8"/>
      <c r="M894" s="20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4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8"/>
      <c r="M895" s="20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4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8"/>
      <c r="M896" s="20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4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8"/>
      <c r="M897" s="20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4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8"/>
      <c r="M898" s="20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4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8"/>
      <c r="M899" s="20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4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8"/>
      <c r="M900" s="20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4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8"/>
      <c r="M901" s="20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4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8"/>
      <c r="M902" s="20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4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8"/>
      <c r="M903" s="20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4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8"/>
      <c r="M904" s="20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4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8"/>
      <c r="M905" s="20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4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8"/>
      <c r="M906" s="20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4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8"/>
      <c r="M907" s="20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4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8"/>
      <c r="M908" s="20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4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8"/>
      <c r="M909" s="20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4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8"/>
      <c r="M910" s="20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4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8"/>
      <c r="M911" s="20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4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8"/>
      <c r="M912" s="20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4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8"/>
      <c r="M913" s="20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4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8"/>
      <c r="M914" s="20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4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8"/>
      <c r="M915" s="20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4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8"/>
      <c r="M916" s="20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4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8"/>
      <c r="M917" s="20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4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8"/>
      <c r="M918" s="20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4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8"/>
      <c r="M919" s="20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4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8"/>
      <c r="M920" s="20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4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8"/>
      <c r="M921" s="20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4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8"/>
      <c r="M922" s="20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4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8"/>
      <c r="M923" s="20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4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8"/>
      <c r="M924" s="20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4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8"/>
      <c r="M925" s="20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4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8"/>
      <c r="M926" s="20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4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8"/>
      <c r="M927" s="20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4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8"/>
      <c r="M928" s="20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4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8"/>
      <c r="M929" s="20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4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8"/>
      <c r="M930" s="20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4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8"/>
      <c r="M931" s="20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4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8"/>
      <c r="M932" s="20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4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8"/>
      <c r="M933" s="20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4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8"/>
      <c r="M934" s="20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4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8"/>
      <c r="M935" s="20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4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8"/>
      <c r="M936" s="20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4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8"/>
      <c r="M937" s="20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4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8"/>
      <c r="M938" s="20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4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8"/>
      <c r="M939" s="20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4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8"/>
      <c r="M940" s="20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4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8"/>
      <c r="M941" s="20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4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8"/>
      <c r="M942" s="20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4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8"/>
      <c r="M943" s="20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4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8"/>
      <c r="M944" s="20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4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8"/>
      <c r="M945" s="20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4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8"/>
      <c r="M946" s="20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4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8"/>
      <c r="M947" s="20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4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8"/>
      <c r="M948" s="20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4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8"/>
      <c r="M949" s="20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4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8"/>
      <c r="M950" s="20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4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8"/>
      <c r="M951" s="20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4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8"/>
      <c r="M952" s="20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4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8"/>
      <c r="M953" s="20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4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8"/>
      <c r="M954" s="20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4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8"/>
      <c r="M955" s="20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4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8"/>
      <c r="M956" s="20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4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8"/>
      <c r="M957" s="20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4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8"/>
      <c r="M958" s="20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4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8"/>
      <c r="M959" s="20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4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8"/>
      <c r="M960" s="20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4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8"/>
      <c r="M961" s="20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4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8"/>
      <c r="M962" s="20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4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8"/>
      <c r="M963" s="20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4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8"/>
      <c r="M964" s="20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4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8"/>
      <c r="M965" s="20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4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8"/>
      <c r="M966" s="20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4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8"/>
      <c r="M967" s="20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4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8"/>
      <c r="M968" s="20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4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8"/>
      <c r="M969" s="20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4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8"/>
      <c r="M970" s="20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4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8"/>
      <c r="M971" s="20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4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8"/>
      <c r="M972" s="20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4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8"/>
      <c r="M973" s="20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4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8"/>
      <c r="M974" s="20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4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8"/>
      <c r="M975" s="20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4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8"/>
      <c r="M976" s="20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4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8"/>
      <c r="M977" s="20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4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8"/>
      <c r="M978" s="20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4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8"/>
      <c r="M979" s="20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4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8"/>
      <c r="M980" s="20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4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8"/>
      <c r="M981" s="20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4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8"/>
      <c r="M982" s="20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4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8"/>
      <c r="M983" s="20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4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8"/>
      <c r="M984" s="20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4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8"/>
      <c r="M985" s="20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4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8"/>
      <c r="M986" s="20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4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8"/>
      <c r="M987" s="20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4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8"/>
      <c r="M988" s="20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4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8"/>
      <c r="M989" s="20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4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8"/>
      <c r="M990" s="20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4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8"/>
      <c r="M991" s="20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4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8"/>
      <c r="M992" s="20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4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8"/>
      <c r="M993" s="20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4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8"/>
      <c r="M994" s="20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4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8"/>
      <c r="M995" s="20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4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8"/>
      <c r="M996" s="20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4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8"/>
      <c r="M997" s="20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4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8"/>
      <c r="M998" s="20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4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8"/>
      <c r="M999" s="20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4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8"/>
      <c r="M1000" s="20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4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8"/>
      <c r="M1001" s="20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4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8"/>
      <c r="M1002" s="20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4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8"/>
      <c r="M1003" s="20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4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8"/>
      <c r="M1004" s="20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4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8"/>
      <c r="M1005" s="20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4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8"/>
      <c r="M1006" s="20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4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8"/>
      <c r="M1007" s="20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4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8"/>
      <c r="M1008" s="20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4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8"/>
      <c r="M1009" s="20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4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8"/>
      <c r="M1010" s="20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4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8"/>
      <c r="M1011" s="20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4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8"/>
      <c r="M1012" s="20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4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8"/>
      <c r="M1013" s="20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4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8"/>
      <c r="M1014" s="20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4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8"/>
      <c r="M1015" s="20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4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8"/>
      <c r="M1016" s="20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4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8"/>
      <c r="M1017" s="20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4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8"/>
      <c r="M1018" s="20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4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8"/>
      <c r="M1019" s="20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4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8"/>
      <c r="M1020" s="20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4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8"/>
      <c r="M1021" s="20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4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8"/>
      <c r="M1022" s="20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4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8"/>
      <c r="M1023" s="20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4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8"/>
      <c r="M1024" s="20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4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8"/>
      <c r="M1025" s="20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4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8"/>
      <c r="M1026" s="20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4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8"/>
      <c r="M1027" s="20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90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4"/>
      <c r="AG1027" s="40">
        <f t="shared" ref="AG1027:AG1090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8"/>
      <c r="M1028" s="20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4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8"/>
      <c r="M1029" s="20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4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8"/>
      <c r="M1030" s="20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4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8"/>
      <c r="M1031" s="20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4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8"/>
      <c r="M1032" s="20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4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8"/>
      <c r="M1033" s="20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4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8"/>
      <c r="M1034" s="20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4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8"/>
      <c r="M1035" s="20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4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8"/>
      <c r="M1036" s="20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4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8"/>
      <c r="M1037" s="20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4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8"/>
      <c r="M1038" s="20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4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8"/>
      <c r="M1039" s="20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4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8"/>
      <c r="M1040" s="20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4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8"/>
      <c r="M1041" s="20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4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8"/>
      <c r="M1042" s="20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4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8"/>
      <c r="M1043" s="20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4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8"/>
      <c r="M1044" s="20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4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8"/>
      <c r="M1045" s="20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4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8"/>
      <c r="M1046" s="20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4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8"/>
      <c r="M1047" s="20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4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8"/>
      <c r="M1048" s="20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4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8"/>
      <c r="M1049" s="20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4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8"/>
      <c r="M1050" s="20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4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8"/>
      <c r="M1051" s="20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4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8"/>
      <c r="M1052" s="20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4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8"/>
      <c r="M1053" s="20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4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8"/>
      <c r="M1054" s="20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4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8"/>
      <c r="M1055" s="20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4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8"/>
      <c r="M1056" s="20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4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8"/>
      <c r="M1057" s="20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4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8"/>
      <c r="M1058" s="20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4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8"/>
      <c r="M1059" s="20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4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8"/>
      <c r="M1060" s="20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4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8"/>
      <c r="M1061" s="20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4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8"/>
      <c r="M1062" s="20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4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8"/>
      <c r="M1063" s="20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4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8"/>
      <c r="M1064" s="20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4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8"/>
      <c r="M1065" s="20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4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8"/>
      <c r="M1066" s="20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4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8"/>
      <c r="M1067" s="20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4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8"/>
      <c r="M1068" s="20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4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8"/>
      <c r="M1069" s="20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4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8"/>
      <c r="M1070" s="20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4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8"/>
      <c r="M1071" s="20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4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8"/>
      <c r="M1072" s="20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4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8"/>
      <c r="M1073" s="20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4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8"/>
      <c r="M1074" s="20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4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8"/>
      <c r="M1075" s="20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4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8"/>
      <c r="M1076" s="20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4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8"/>
      <c r="M1077" s="20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4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8"/>
      <c r="M1078" s="20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4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8"/>
      <c r="M1079" s="20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4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8"/>
      <c r="M1080" s="20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4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8"/>
      <c r="M1081" s="20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4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8"/>
      <c r="M1082" s="208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4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209"/>
      <c r="M1083" s="20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386"/>
        <v/>
      </c>
      <c r="AD1083" s="36">
        <f t="shared" si="387"/>
        <v>0</v>
      </c>
      <c r="AE1083" s="35" t="str">
        <f t="shared" si="388"/>
        <v/>
      </c>
      <c r="AF1083" s="24"/>
      <c r="AG1083" s="40">
        <f t="shared" si="389"/>
        <v>0</v>
      </c>
      <c r="AH1083" s="36">
        <f t="shared" si="390"/>
        <v>0</v>
      </c>
      <c r="AI1083" s="36">
        <f t="shared" si="391"/>
        <v>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/>
      </c>
    </row>
    <row r="1084" spans="1:57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209"/>
      <c r="M1084" s="20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386"/>
        <v/>
      </c>
      <c r="AD1084" s="36">
        <f t="shared" si="387"/>
        <v>0</v>
      </c>
      <c r="AE1084" s="35" t="str">
        <f t="shared" si="388"/>
        <v/>
      </c>
      <c r="AF1084" s="24"/>
      <c r="AG1084" s="40">
        <f t="shared" si="389"/>
        <v>0</v>
      </c>
      <c r="AH1084" s="36">
        <f t="shared" si="390"/>
        <v>0</v>
      </c>
      <c r="AI1084" s="36">
        <f t="shared" si="391"/>
        <v>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/>
      </c>
      <c r="BC1084" s="35" t="str">
        <f t="shared" si="408"/>
        <v/>
      </c>
      <c r="BD1084" s="35" t="str">
        <f t="shared" si="409"/>
        <v>无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/>
      </c>
    </row>
    <row r="1085" spans="1:57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209"/>
      <c r="M1085" s="20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386"/>
        <v/>
      </c>
      <c r="AD1085" s="36">
        <f t="shared" si="387"/>
        <v>0</v>
      </c>
      <c r="AE1085" s="35" t="str">
        <f t="shared" si="388"/>
        <v/>
      </c>
      <c r="AF1085" s="24"/>
      <c r="AG1085" s="40">
        <f t="shared" si="389"/>
        <v>0</v>
      </c>
      <c r="AH1085" s="36">
        <f t="shared" si="390"/>
        <v>0</v>
      </c>
      <c r="AI1085" s="36">
        <f t="shared" si="391"/>
        <v>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/>
      </c>
    </row>
    <row r="1086" spans="1:57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209"/>
      <c r="M1086" s="20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386"/>
        <v/>
      </c>
      <c r="AD1086" s="36">
        <f t="shared" si="387"/>
        <v>0</v>
      </c>
      <c r="AE1086" s="35" t="str">
        <f t="shared" si="388"/>
        <v/>
      </c>
      <c r="AF1086" s="24"/>
      <c r="AG1086" s="40">
        <f t="shared" si="389"/>
        <v>0</v>
      </c>
      <c r="AH1086" s="36">
        <f t="shared" si="390"/>
        <v>0</v>
      </c>
      <c r="AI1086" s="36">
        <f t="shared" si="391"/>
        <v>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/>
      </c>
      <c r="BC1086" s="35" t="str">
        <f t="shared" si="408"/>
        <v/>
      </c>
      <c r="BD1086" s="35" t="str">
        <f t="shared" si="409"/>
        <v>无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/>
      </c>
    </row>
    <row r="1087" spans="1:57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209"/>
      <c r="M1087" s="20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386"/>
        <v/>
      </c>
      <c r="AD1087" s="36">
        <f t="shared" si="387"/>
        <v>0</v>
      </c>
      <c r="AE1087" s="35" t="str">
        <f t="shared" si="388"/>
        <v/>
      </c>
      <c r="AF1087" s="24"/>
      <c r="AG1087" s="40">
        <f t="shared" si="389"/>
        <v>0</v>
      </c>
      <c r="AH1087" s="36">
        <f t="shared" si="390"/>
        <v>0</v>
      </c>
      <c r="AI1087" s="36">
        <f t="shared" si="391"/>
        <v>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/>
      </c>
      <c r="BC1087" s="35" t="str">
        <f t="shared" si="408"/>
        <v/>
      </c>
      <c r="BD1087" s="35" t="str">
        <f t="shared" si="409"/>
        <v>无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/>
      </c>
    </row>
    <row r="1088" spans="1:57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209"/>
      <c r="M1088" s="20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386"/>
        <v/>
      </c>
      <c r="AD1088" s="36">
        <f t="shared" si="387"/>
        <v>0</v>
      </c>
      <c r="AE1088" s="35" t="str">
        <f t="shared" si="388"/>
        <v/>
      </c>
      <c r="AF1088" s="24"/>
      <c r="AG1088" s="40">
        <f t="shared" si="389"/>
        <v>0</v>
      </c>
      <c r="AH1088" s="36">
        <f t="shared" si="390"/>
        <v>0</v>
      </c>
      <c r="AI1088" s="36">
        <f t="shared" si="391"/>
        <v>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/>
      </c>
      <c r="BC1088" s="35" t="str">
        <f t="shared" si="408"/>
        <v/>
      </c>
      <c r="BD1088" s="35" t="str">
        <f t="shared" si="409"/>
        <v>无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209"/>
      <c r="M1089" s="20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386"/>
        <v/>
      </c>
      <c r="AD1089" s="36">
        <f t="shared" si="387"/>
        <v>0</v>
      </c>
      <c r="AE1089" s="35" t="str">
        <f t="shared" si="388"/>
        <v/>
      </c>
      <c r="AF1089" s="24"/>
      <c r="AG1089" s="40">
        <f t="shared" si="389"/>
        <v>0</v>
      </c>
      <c r="AH1089" s="36">
        <f t="shared" si="390"/>
        <v>0</v>
      </c>
      <c r="AI1089" s="36">
        <f t="shared" si="391"/>
        <v>0</v>
      </c>
      <c r="AJ1089" s="35" t="str">
        <f t="shared" si="392"/>
        <v/>
      </c>
      <c r="AK1089" s="35" t="str">
        <f t="shared" si="393"/>
        <v/>
      </c>
      <c r="AL1089" s="35" t="str">
        <f t="shared" si="394"/>
        <v/>
      </c>
      <c r="AM1089" s="35" t="str">
        <f t="shared" si="395"/>
        <v/>
      </c>
      <c r="AN1089" s="35" t="str">
        <f t="shared" si="396"/>
        <v/>
      </c>
      <c r="AO1089" s="35" t="str">
        <f t="shared" si="397"/>
        <v/>
      </c>
      <c r="AP1089" s="35" t="str">
        <f>IF(AJ1089="","",VLOOKUP(AN1089,[1]Sheet11!E:F,2,0))</f>
        <v/>
      </c>
      <c r="AQ1089" s="35" t="str">
        <f>IF(AO1089="拼单会员","5年",IF(AJ1089="","",VLOOKUP(AM1089&amp;AP1089,[1]Sheet11!$J$3:$K$17,2)))</f>
        <v/>
      </c>
      <c r="AR1089" s="35" t="str">
        <f t="shared" si="398"/>
        <v/>
      </c>
      <c r="AS1089" s="35" t="str">
        <f t="shared" si="399"/>
        <v/>
      </c>
      <c r="AT1089" s="35" t="str">
        <f t="shared" si="400"/>
        <v/>
      </c>
      <c r="AU1089" s="35" t="str">
        <f t="shared" si="401"/>
        <v/>
      </c>
      <c r="AV1089" s="35" t="str">
        <f t="shared" si="402"/>
        <v/>
      </c>
      <c r="AW1089" s="35" t="str">
        <f t="shared" si="403"/>
        <v/>
      </c>
      <c r="AX1089" s="35" t="str">
        <f t="shared" si="404"/>
        <v/>
      </c>
      <c r="AY1089" s="35" t="str">
        <f>IF(SUMIF('7-市场业绩'!F:F,AC1089,'7-市场业绩'!I:I)&gt;0,"学习卡","老结算")</f>
        <v>老结算</v>
      </c>
      <c r="AZ1089" s="35" t="str">
        <f t="shared" si="405"/>
        <v/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209"/>
      <c r="M1090" s="20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si="386"/>
        <v/>
      </c>
      <c r="AD1090" s="36">
        <f t="shared" si="387"/>
        <v>0</v>
      </c>
      <c r="AE1090" s="35" t="str">
        <f t="shared" si="388"/>
        <v/>
      </c>
      <c r="AF1090" s="24"/>
      <c r="AG1090" s="40">
        <f t="shared" si="389"/>
        <v>0</v>
      </c>
      <c r="AH1090" s="36">
        <f t="shared" si="390"/>
        <v>0</v>
      </c>
      <c r="AI1090" s="36">
        <f t="shared" si="391"/>
        <v>0</v>
      </c>
      <c r="AJ1090" s="35" t="str">
        <f t="shared" si="392"/>
        <v/>
      </c>
      <c r="AK1090" s="35" t="str">
        <f t="shared" si="393"/>
        <v/>
      </c>
      <c r="AL1090" s="35" t="str">
        <f t="shared" si="394"/>
        <v/>
      </c>
      <c r="AM1090" s="35" t="str">
        <f t="shared" si="395"/>
        <v/>
      </c>
      <c r="AN1090" s="35" t="str">
        <f t="shared" si="396"/>
        <v/>
      </c>
      <c r="AO1090" s="35" t="str">
        <f t="shared" si="397"/>
        <v/>
      </c>
      <c r="AP1090" s="35" t="str">
        <f>IF(AJ1090="","",VLOOKUP(AN1090,[1]Sheet11!E:F,2,0))</f>
        <v/>
      </c>
      <c r="AQ1090" s="35" t="str">
        <f>IF(AO1090="拼单会员","5年",IF(AJ1090="","",VLOOKUP(AM1090&amp;AP1090,[1]Sheet11!$J$3:$K$17,2)))</f>
        <v/>
      </c>
      <c r="AR1090" s="35" t="str">
        <f t="shared" si="398"/>
        <v/>
      </c>
      <c r="AS1090" s="35" t="str">
        <f t="shared" si="399"/>
        <v/>
      </c>
      <c r="AT1090" s="35" t="str">
        <f t="shared" si="400"/>
        <v/>
      </c>
      <c r="AU1090" s="35" t="str">
        <f t="shared" si="401"/>
        <v/>
      </c>
      <c r="AV1090" s="35" t="str">
        <f t="shared" si="402"/>
        <v/>
      </c>
      <c r="AW1090" s="35" t="str">
        <f t="shared" si="403"/>
        <v/>
      </c>
      <c r="AX1090" s="35" t="str">
        <f t="shared" si="404"/>
        <v/>
      </c>
      <c r="AY1090" s="35" t="str">
        <f>IF(SUMIF('7-市场业绩'!F:F,AC1090,'7-市场业绩'!I:I)&gt;0,"学习卡","老结算")</f>
        <v>老结算</v>
      </c>
      <c r="AZ1090" s="35" t="str">
        <f t="shared" si="405"/>
        <v/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209"/>
      <c r="M1091" s="20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ref="AC1091:AC1154" si="410">SUBSTITUTE(SUBSTITUTE(SUBSTITUTE(SUBSTITUTE(SUBSTITUTE(SUBSTITUTE(AA1091,"(主签单人)",""),"(03-客户接待员)",""),"（金牌）",""),"（会员学员）",""),"金牌",""),"金牌学员","")</f>
        <v/>
      </c>
      <c r="AD1091" s="36">
        <f t="shared" ref="AD1091:AD1154" si="411">IFERROR(VALUE(MID(H1091,FIND("(",H1091)+1,FIND(")",H1091)-FIND("(",H1091)-2)),0)</f>
        <v>0</v>
      </c>
      <c r="AE1091" s="35" t="str">
        <f t="shared" ref="AE1091:AE1154" si="412">IF(AJ1091="","",MID(AB1091,FIND("@",SUBSTITUTE(AB1091,"／","@",6))+5,FIND("@",SUBSTITUTE(AB1091,"／","@",7))-FIND("@",SUBSTITUTE(AB1091,"／","@",6))-5))</f>
        <v/>
      </c>
      <c r="AF1091" s="24"/>
      <c r="AG1091" s="40">
        <f t="shared" ref="AG1091:AG1154" si="413">IFERROR(VALUE(MID(AB1091,FIND("@",SUBSTITUTE(AB1091,"：","@",1))+1,FIND("@",SUBSTITUTE(AB1091,"）","@",1))-FIND("@",SUBSTITUTE(AB1091,"：","@",1))-1)),0)</f>
        <v>0</v>
      </c>
      <c r="AH1091" s="36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5">M1091-AH1091</f>
        <v>0</v>
      </c>
      <c r="AJ1091" s="35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/>
      </c>
      <c r="AK1091" s="35" t="str">
        <f t="shared" ref="AK1091:AK1154" si="417">IF(AJ1091="","",LEFT(AB1091,2))</f>
        <v/>
      </c>
      <c r="AL1091" s="35" t="str">
        <f t="shared" ref="AL1091:AL1154" si="418">IF(AJ1091="","",MID(AB1091,3,2))</f>
        <v/>
      </c>
      <c r="AM1091" s="35" t="str">
        <f t="shared" ref="AM1091:AM1154" si="419">IF(AJ1091="","",MID(AB1091,5,2))</f>
        <v/>
      </c>
      <c r="AN1091" s="35" t="str">
        <f t="shared" ref="AN1091:AN1154" si="420">IF(AJ1091="","",MIDB(AJ1091,SEARCHB("?",AJ1091),2*LEN(AJ1091)-LENB(AJ1091)+2))</f>
        <v/>
      </c>
      <c r="AO1091" s="35" t="str">
        <f t="shared" ref="AO1091:AO1154" si="421">IF(AJ1091="","",RIGHT(MIDB(AJ1091,SEARCHB("?",AJ1091),20),LENB(MIDB(AJ1091,SEARCHB("?",AJ1091),20))-LEN(MIDB(AJ1091,SEARCHB("?",AJ1091),20))-1))</f>
        <v/>
      </c>
      <c r="AP1091" s="35" t="str">
        <f>IF(AJ1091="","",VLOOKUP(AN1091,[1]Sheet11!E:F,2,0))</f>
        <v/>
      </c>
      <c r="AQ1091" s="35" t="str">
        <f>IF(AO1091="拼单会员","5年",IF(AJ1091="","",VLOOKUP(AM1091&amp;AP1091,[1]Sheet11!$J$3:$K$17,2)))</f>
        <v/>
      </c>
      <c r="AR1091" s="35" t="str">
        <f t="shared" ref="AR1091:AR1154" si="422">IF(AJ1091="","",VLOOKUP(AO1091,BP:BQ,2,0))</f>
        <v/>
      </c>
      <c r="AS1091" s="35" t="str">
        <f t="shared" ref="AS1091:AS1154" si="423">IF(AJ1091="","",MID(AB1091,FIND("@",SUBSTITUTE(AB1091,"／","@",5))+8,10))</f>
        <v/>
      </c>
      <c r="AT1091" s="35" t="str">
        <f t="shared" ref="AT1091:AT1154" si="424">IF(AJ1091="","",IF(AK1091="新生","新生",IF((AS1091-$BH$2)&gt;0,"1年追补","老生")))</f>
        <v/>
      </c>
      <c r="AU1091" s="35" t="str">
        <f t="shared" ref="AU1091:AU1154" si="425">IF(AJ1091="","",IF(OR(AT1091="新生",AT1091="1年追补"),"新生","老生"))</f>
        <v/>
      </c>
      <c r="AV1091" s="35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5" t="str">
        <f t="shared" ref="AW1091:AW1154" si="427">IF(AJ1091="","",VLOOKUP(AO1091,BP:BR,3,0))</f>
        <v/>
      </c>
      <c r="AX1091" s="35" t="str">
        <f t="shared" ref="AX1091:AX1154" si="428">AT1091&amp;AW1091</f>
        <v/>
      </c>
      <c r="AY1091" s="35" t="str">
        <f>IF(SUMIF('7-市场业绩'!F:F,AC1091,'7-市场业绩'!I:I)&gt;0,"学习卡","老结算")</f>
        <v>老结算</v>
      </c>
      <c r="AZ1091" s="35" t="str">
        <f t="shared" ref="AZ1091:AZ1154" si="429">IF(AY1091="学习卡",AV1091,AX1091)</f>
        <v/>
      </c>
      <c r="BA1091" s="35" t="str">
        <f t="shared" ref="BA1091:BA1154" si="430">IFERROR(MID(AB1091,FIND("@",SUBSTITUTE(AB1091,"／","@",3))+6,FIND("@",SUBSTITUTE(AB1091,"／","@",4))-FIND("@",SUBSTITUTE(AB1091,"／","@",3))-6),"无")</f>
        <v>无</v>
      </c>
      <c r="BB1091" s="35" t="str">
        <f t="shared" ref="BB1091:BB1154" si="431">IFERROR(MID(AB1091,FIND("@",SUBSTITUTE(AB1091,"：","@",6))+1,FIND("@",SUBSTITUTE(AB1091,"-","@",8))-FIND("@",SUBSTITUTE(AB1091,"：","@",6))-1),"")</f>
        <v/>
      </c>
      <c r="BC1091" s="35" t="str">
        <f t="shared" ref="BC1091:BC1154" si="432">IFERROR(MID(AB1091,FIND("@",SUBSTITUTE(AB1091,"：","@",6))+1,FIND("@",SUBSTITUTE(AB1091,"-","@",8))-FIND("@",SUBSTITUTE(AB1091,"：","@",6))-1),"")</f>
        <v/>
      </c>
      <c r="BD1091" s="35" t="str">
        <f t="shared" ref="BD1091:BD1154" si="433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209"/>
      <c r="M1092" s="20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410"/>
        <v/>
      </c>
      <c r="AD1092" s="36">
        <f t="shared" si="411"/>
        <v>0</v>
      </c>
      <c r="AE1092" s="35" t="str">
        <f t="shared" si="412"/>
        <v/>
      </c>
      <c r="AF1092" s="24"/>
      <c r="AG1092" s="40">
        <f t="shared" si="413"/>
        <v>0</v>
      </c>
      <c r="AH1092" s="36">
        <f t="shared" si="414"/>
        <v>0</v>
      </c>
      <c r="AI1092" s="36">
        <f t="shared" si="415"/>
        <v>0</v>
      </c>
      <c r="AJ1092" s="35" t="str">
        <f t="shared" si="416"/>
        <v/>
      </c>
      <c r="AK1092" s="35" t="str">
        <f t="shared" si="417"/>
        <v/>
      </c>
      <c r="AL1092" s="35" t="str">
        <f t="shared" si="418"/>
        <v/>
      </c>
      <c r="AM1092" s="35" t="str">
        <f t="shared" si="419"/>
        <v/>
      </c>
      <c r="AN1092" s="35" t="str">
        <f t="shared" si="420"/>
        <v/>
      </c>
      <c r="AO1092" s="35" t="str">
        <f t="shared" si="421"/>
        <v/>
      </c>
      <c r="AP1092" s="35" t="str">
        <f>IF(AJ1092="","",VLOOKUP(AN1092,[1]Sheet11!E:F,2,0))</f>
        <v/>
      </c>
      <c r="AQ1092" s="35" t="str">
        <f>IF(AO1092="拼单会员","5年",IF(AJ1092="","",VLOOKUP(AM1092&amp;AP1092,[1]Sheet11!$J$3:$K$17,2)))</f>
        <v/>
      </c>
      <c r="AR1092" s="35" t="str">
        <f t="shared" si="422"/>
        <v/>
      </c>
      <c r="AS1092" s="35" t="str">
        <f t="shared" si="423"/>
        <v/>
      </c>
      <c r="AT1092" s="35" t="str">
        <f t="shared" si="424"/>
        <v/>
      </c>
      <c r="AU1092" s="35" t="str">
        <f t="shared" si="425"/>
        <v/>
      </c>
      <c r="AV1092" s="35" t="str">
        <f t="shared" si="426"/>
        <v/>
      </c>
      <c r="AW1092" s="35" t="str">
        <f t="shared" si="427"/>
        <v/>
      </c>
      <c r="AX1092" s="35" t="str">
        <f t="shared" si="428"/>
        <v/>
      </c>
      <c r="AY1092" s="35" t="str">
        <f>IF(SUMIF('7-市场业绩'!F:F,AC1092,'7-市场业绩'!I:I)&gt;0,"学习卡","老结算")</f>
        <v>老结算</v>
      </c>
      <c r="AZ1092" s="35" t="str">
        <f t="shared" si="429"/>
        <v/>
      </c>
      <c r="BA1092" s="35" t="str">
        <f t="shared" si="430"/>
        <v>无</v>
      </c>
      <c r="BB1092" s="35" t="str">
        <f t="shared" si="431"/>
        <v/>
      </c>
      <c r="BC1092" s="35" t="str">
        <f t="shared" si="432"/>
        <v/>
      </c>
      <c r="BD1092" s="35" t="str">
        <f t="shared" si="433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209"/>
      <c r="M1093" s="20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410"/>
        <v/>
      </c>
      <c r="AD1093" s="36">
        <f t="shared" si="411"/>
        <v>0</v>
      </c>
      <c r="AE1093" s="35" t="str">
        <f t="shared" si="412"/>
        <v/>
      </c>
      <c r="AF1093" s="24"/>
      <c r="AG1093" s="40">
        <f t="shared" si="413"/>
        <v>0</v>
      </c>
      <c r="AH1093" s="36">
        <f t="shared" si="414"/>
        <v>0</v>
      </c>
      <c r="AI1093" s="36">
        <f t="shared" si="415"/>
        <v>0</v>
      </c>
      <c r="AJ1093" s="35" t="str">
        <f t="shared" si="416"/>
        <v/>
      </c>
      <c r="AK1093" s="35" t="str">
        <f t="shared" si="417"/>
        <v/>
      </c>
      <c r="AL1093" s="35" t="str">
        <f t="shared" si="418"/>
        <v/>
      </c>
      <c r="AM1093" s="35" t="str">
        <f t="shared" si="419"/>
        <v/>
      </c>
      <c r="AN1093" s="35" t="str">
        <f t="shared" si="420"/>
        <v/>
      </c>
      <c r="AO1093" s="35" t="str">
        <f t="shared" si="421"/>
        <v/>
      </c>
      <c r="AP1093" s="35" t="str">
        <f>IF(AJ1093="","",VLOOKUP(AN1093,[1]Sheet11!E:F,2,0))</f>
        <v/>
      </c>
      <c r="AQ1093" s="35" t="str">
        <f>IF(AO1093="拼单会员","5年",IF(AJ1093="","",VLOOKUP(AM1093&amp;AP1093,[1]Sheet11!$J$3:$K$17,2)))</f>
        <v/>
      </c>
      <c r="AR1093" s="35" t="str">
        <f t="shared" si="422"/>
        <v/>
      </c>
      <c r="AS1093" s="35" t="str">
        <f t="shared" si="423"/>
        <v/>
      </c>
      <c r="AT1093" s="35" t="str">
        <f t="shared" si="424"/>
        <v/>
      </c>
      <c r="AU1093" s="35" t="str">
        <f t="shared" si="425"/>
        <v/>
      </c>
      <c r="AV1093" s="35" t="str">
        <f t="shared" si="426"/>
        <v/>
      </c>
      <c r="AW1093" s="35" t="str">
        <f t="shared" si="427"/>
        <v/>
      </c>
      <c r="AX1093" s="35" t="str">
        <f t="shared" si="428"/>
        <v/>
      </c>
      <c r="AY1093" s="35" t="str">
        <f>IF(SUMIF('7-市场业绩'!F:F,AC1093,'7-市场业绩'!I:I)&gt;0,"学习卡","老结算")</f>
        <v>老结算</v>
      </c>
      <c r="AZ1093" s="35" t="str">
        <f t="shared" si="429"/>
        <v/>
      </c>
      <c r="BA1093" s="35" t="str">
        <f t="shared" si="430"/>
        <v>无</v>
      </c>
      <c r="BB1093" s="35" t="str">
        <f t="shared" si="431"/>
        <v/>
      </c>
      <c r="BC1093" s="35" t="str">
        <f t="shared" si="432"/>
        <v/>
      </c>
      <c r="BD1093" s="35" t="str">
        <f t="shared" si="433"/>
        <v>无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/>
      </c>
    </row>
    <row r="1094" spans="1:57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209"/>
      <c r="M1094" s="20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410"/>
        <v/>
      </c>
      <c r="AD1094" s="36">
        <f t="shared" si="411"/>
        <v>0</v>
      </c>
      <c r="AE1094" s="35" t="str">
        <f t="shared" si="412"/>
        <v/>
      </c>
      <c r="AF1094" s="24"/>
      <c r="AG1094" s="40">
        <f t="shared" si="413"/>
        <v>0</v>
      </c>
      <c r="AH1094" s="36">
        <f t="shared" si="414"/>
        <v>0</v>
      </c>
      <c r="AI1094" s="36">
        <f t="shared" si="415"/>
        <v>0</v>
      </c>
      <c r="AJ1094" s="35" t="str">
        <f t="shared" si="416"/>
        <v/>
      </c>
      <c r="AK1094" s="35" t="str">
        <f t="shared" si="417"/>
        <v/>
      </c>
      <c r="AL1094" s="35" t="str">
        <f t="shared" si="418"/>
        <v/>
      </c>
      <c r="AM1094" s="35" t="str">
        <f t="shared" si="419"/>
        <v/>
      </c>
      <c r="AN1094" s="35" t="str">
        <f t="shared" si="420"/>
        <v/>
      </c>
      <c r="AO1094" s="35" t="str">
        <f t="shared" si="421"/>
        <v/>
      </c>
      <c r="AP1094" s="35" t="str">
        <f>IF(AJ1094="","",VLOOKUP(AN1094,[1]Sheet11!E:F,2,0))</f>
        <v/>
      </c>
      <c r="AQ1094" s="35" t="str">
        <f>IF(AO1094="拼单会员","5年",IF(AJ1094="","",VLOOKUP(AM1094&amp;AP1094,[1]Sheet11!$J$3:$K$17,2)))</f>
        <v/>
      </c>
      <c r="AR1094" s="35" t="str">
        <f t="shared" si="422"/>
        <v/>
      </c>
      <c r="AS1094" s="35" t="str">
        <f t="shared" si="423"/>
        <v/>
      </c>
      <c r="AT1094" s="35" t="str">
        <f t="shared" si="424"/>
        <v/>
      </c>
      <c r="AU1094" s="35" t="str">
        <f t="shared" si="425"/>
        <v/>
      </c>
      <c r="AV1094" s="35" t="str">
        <f t="shared" si="426"/>
        <v/>
      </c>
      <c r="AW1094" s="35" t="str">
        <f t="shared" si="427"/>
        <v/>
      </c>
      <c r="AX1094" s="35" t="str">
        <f t="shared" si="428"/>
        <v/>
      </c>
      <c r="AY1094" s="35" t="str">
        <f>IF(SUMIF('7-市场业绩'!F:F,AC1094,'7-市场业绩'!I:I)&gt;0,"学习卡","老结算")</f>
        <v>老结算</v>
      </c>
      <c r="AZ1094" s="35" t="str">
        <f t="shared" si="429"/>
        <v/>
      </c>
      <c r="BA1094" s="35" t="str">
        <f t="shared" si="430"/>
        <v>无</v>
      </c>
      <c r="BB1094" s="35" t="str">
        <f t="shared" si="431"/>
        <v/>
      </c>
      <c r="BC1094" s="35" t="str">
        <f t="shared" si="432"/>
        <v/>
      </c>
      <c r="BD1094" s="35" t="str">
        <f t="shared" si="433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209"/>
      <c r="M1095" s="20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410"/>
        <v/>
      </c>
      <c r="AD1095" s="36">
        <f t="shared" si="411"/>
        <v>0</v>
      </c>
      <c r="AE1095" s="35" t="str">
        <f t="shared" si="412"/>
        <v/>
      </c>
      <c r="AF1095" s="24"/>
      <c r="AG1095" s="40">
        <f t="shared" si="413"/>
        <v>0</v>
      </c>
      <c r="AH1095" s="36">
        <f t="shared" si="414"/>
        <v>0</v>
      </c>
      <c r="AI1095" s="36">
        <f t="shared" si="415"/>
        <v>0</v>
      </c>
      <c r="AJ1095" s="35" t="str">
        <f t="shared" si="416"/>
        <v/>
      </c>
      <c r="AK1095" s="35" t="str">
        <f t="shared" si="417"/>
        <v/>
      </c>
      <c r="AL1095" s="35" t="str">
        <f t="shared" si="418"/>
        <v/>
      </c>
      <c r="AM1095" s="35" t="str">
        <f t="shared" si="419"/>
        <v/>
      </c>
      <c r="AN1095" s="35" t="str">
        <f t="shared" si="420"/>
        <v/>
      </c>
      <c r="AO1095" s="35" t="str">
        <f t="shared" si="421"/>
        <v/>
      </c>
      <c r="AP1095" s="35" t="str">
        <f>IF(AJ1095="","",VLOOKUP(AN1095,[1]Sheet11!E:F,2,0))</f>
        <v/>
      </c>
      <c r="AQ1095" s="35" t="str">
        <f>IF(AO1095="拼单会员","5年",IF(AJ1095="","",VLOOKUP(AM1095&amp;AP1095,[1]Sheet11!$J$3:$K$17,2)))</f>
        <v/>
      </c>
      <c r="AR1095" s="35" t="str">
        <f t="shared" si="422"/>
        <v/>
      </c>
      <c r="AS1095" s="35" t="str">
        <f t="shared" si="423"/>
        <v/>
      </c>
      <c r="AT1095" s="35" t="str">
        <f t="shared" si="424"/>
        <v/>
      </c>
      <c r="AU1095" s="35" t="str">
        <f t="shared" si="425"/>
        <v/>
      </c>
      <c r="AV1095" s="35" t="str">
        <f t="shared" si="426"/>
        <v/>
      </c>
      <c r="AW1095" s="35" t="str">
        <f t="shared" si="427"/>
        <v/>
      </c>
      <c r="AX1095" s="35" t="str">
        <f t="shared" si="428"/>
        <v/>
      </c>
      <c r="AY1095" s="35" t="str">
        <f>IF(SUMIF('7-市场业绩'!F:F,AC1095,'7-市场业绩'!I:I)&gt;0,"学习卡","老结算")</f>
        <v>老结算</v>
      </c>
      <c r="AZ1095" s="35" t="str">
        <f t="shared" si="429"/>
        <v/>
      </c>
      <c r="BA1095" s="35" t="str">
        <f t="shared" si="430"/>
        <v>无</v>
      </c>
      <c r="BB1095" s="35" t="str">
        <f t="shared" si="431"/>
        <v/>
      </c>
      <c r="BC1095" s="35" t="str">
        <f t="shared" si="432"/>
        <v/>
      </c>
      <c r="BD1095" s="35" t="str">
        <f t="shared" si="433"/>
        <v>无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/>
      </c>
    </row>
    <row r="1096" spans="1:57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209"/>
      <c r="M1096" s="20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410"/>
        <v/>
      </c>
      <c r="AD1096" s="36">
        <f t="shared" si="411"/>
        <v>0</v>
      </c>
      <c r="AE1096" s="35" t="str">
        <f t="shared" si="412"/>
        <v/>
      </c>
      <c r="AF1096" s="24"/>
      <c r="AG1096" s="40">
        <f t="shared" si="413"/>
        <v>0</v>
      </c>
      <c r="AH1096" s="36">
        <f t="shared" si="414"/>
        <v>0</v>
      </c>
      <c r="AI1096" s="36">
        <f t="shared" si="415"/>
        <v>0</v>
      </c>
      <c r="AJ1096" s="35" t="str">
        <f t="shared" si="416"/>
        <v/>
      </c>
      <c r="AK1096" s="35" t="str">
        <f t="shared" si="417"/>
        <v/>
      </c>
      <c r="AL1096" s="35" t="str">
        <f t="shared" si="418"/>
        <v/>
      </c>
      <c r="AM1096" s="35" t="str">
        <f t="shared" si="419"/>
        <v/>
      </c>
      <c r="AN1096" s="35" t="str">
        <f t="shared" si="420"/>
        <v/>
      </c>
      <c r="AO1096" s="35" t="str">
        <f t="shared" si="421"/>
        <v/>
      </c>
      <c r="AP1096" s="35" t="str">
        <f>IF(AJ1096="","",VLOOKUP(AN1096,[1]Sheet11!E:F,2,0))</f>
        <v/>
      </c>
      <c r="AQ1096" s="35" t="str">
        <f>IF(AO1096="拼单会员","5年",IF(AJ1096="","",VLOOKUP(AM1096&amp;AP1096,[1]Sheet11!$J$3:$K$17,2)))</f>
        <v/>
      </c>
      <c r="AR1096" s="35" t="str">
        <f t="shared" si="422"/>
        <v/>
      </c>
      <c r="AS1096" s="35" t="str">
        <f t="shared" si="423"/>
        <v/>
      </c>
      <c r="AT1096" s="35" t="str">
        <f t="shared" si="424"/>
        <v/>
      </c>
      <c r="AU1096" s="35" t="str">
        <f t="shared" si="425"/>
        <v/>
      </c>
      <c r="AV1096" s="35" t="str">
        <f t="shared" si="426"/>
        <v/>
      </c>
      <c r="AW1096" s="35" t="str">
        <f t="shared" si="427"/>
        <v/>
      </c>
      <c r="AX1096" s="35" t="str">
        <f t="shared" si="428"/>
        <v/>
      </c>
      <c r="AY1096" s="35" t="str">
        <f>IF(SUMIF('7-市场业绩'!F:F,AC1096,'7-市场业绩'!I:I)&gt;0,"学习卡","老结算")</f>
        <v>老结算</v>
      </c>
      <c r="AZ1096" s="35" t="str">
        <f t="shared" si="429"/>
        <v/>
      </c>
      <c r="BA1096" s="35" t="str">
        <f t="shared" si="430"/>
        <v>无</v>
      </c>
      <c r="BB1096" s="35" t="str">
        <f t="shared" si="431"/>
        <v/>
      </c>
      <c r="BC1096" s="35" t="str">
        <f t="shared" si="432"/>
        <v/>
      </c>
      <c r="BD1096" s="35" t="str">
        <f t="shared" si="433"/>
        <v>无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/>
      </c>
    </row>
    <row r="1097" spans="1:57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209"/>
      <c r="M1097" s="20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410"/>
        <v/>
      </c>
      <c r="AD1097" s="36">
        <f t="shared" si="411"/>
        <v>0</v>
      </c>
      <c r="AE1097" s="35" t="str">
        <f t="shared" si="412"/>
        <v/>
      </c>
      <c r="AF1097" s="24"/>
      <c r="AG1097" s="40">
        <f t="shared" si="413"/>
        <v>0</v>
      </c>
      <c r="AH1097" s="36">
        <f t="shared" si="414"/>
        <v>0</v>
      </c>
      <c r="AI1097" s="36">
        <f t="shared" si="415"/>
        <v>0</v>
      </c>
      <c r="AJ1097" s="35" t="str">
        <f t="shared" si="416"/>
        <v/>
      </c>
      <c r="AK1097" s="35" t="str">
        <f t="shared" si="417"/>
        <v/>
      </c>
      <c r="AL1097" s="35" t="str">
        <f t="shared" si="418"/>
        <v/>
      </c>
      <c r="AM1097" s="35" t="str">
        <f t="shared" si="419"/>
        <v/>
      </c>
      <c r="AN1097" s="35" t="str">
        <f t="shared" si="420"/>
        <v/>
      </c>
      <c r="AO1097" s="35" t="str">
        <f t="shared" si="421"/>
        <v/>
      </c>
      <c r="AP1097" s="35" t="str">
        <f>IF(AJ1097="","",VLOOKUP(AN1097,[1]Sheet11!E:F,2,0))</f>
        <v/>
      </c>
      <c r="AQ1097" s="35" t="str">
        <f>IF(AO1097="拼单会员","5年",IF(AJ1097="","",VLOOKUP(AM1097&amp;AP1097,[1]Sheet11!$J$3:$K$17,2)))</f>
        <v/>
      </c>
      <c r="AR1097" s="35" t="str">
        <f t="shared" si="422"/>
        <v/>
      </c>
      <c r="AS1097" s="35" t="str">
        <f t="shared" si="423"/>
        <v/>
      </c>
      <c r="AT1097" s="35" t="str">
        <f t="shared" si="424"/>
        <v/>
      </c>
      <c r="AU1097" s="35" t="str">
        <f t="shared" si="425"/>
        <v/>
      </c>
      <c r="AV1097" s="35" t="str">
        <f t="shared" si="426"/>
        <v/>
      </c>
      <c r="AW1097" s="35" t="str">
        <f t="shared" si="427"/>
        <v/>
      </c>
      <c r="AX1097" s="35" t="str">
        <f t="shared" si="428"/>
        <v/>
      </c>
      <c r="AY1097" s="35" t="str">
        <f>IF(SUMIF('7-市场业绩'!F:F,AC1097,'7-市场业绩'!I:I)&gt;0,"学习卡","老结算")</f>
        <v>老结算</v>
      </c>
      <c r="AZ1097" s="35" t="str">
        <f t="shared" si="429"/>
        <v/>
      </c>
      <c r="BA1097" s="35" t="str">
        <f t="shared" si="430"/>
        <v>无</v>
      </c>
      <c r="BB1097" s="35" t="str">
        <f t="shared" si="431"/>
        <v/>
      </c>
      <c r="BC1097" s="35" t="str">
        <f t="shared" si="432"/>
        <v/>
      </c>
      <c r="BD1097" s="35" t="str">
        <f t="shared" si="433"/>
        <v>无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/>
      </c>
    </row>
    <row r="1098" spans="1:57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209"/>
      <c r="M1098" s="20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410"/>
        <v/>
      </c>
      <c r="AD1098" s="36">
        <f t="shared" si="411"/>
        <v>0</v>
      </c>
      <c r="AE1098" s="35" t="str">
        <f t="shared" si="412"/>
        <v/>
      </c>
      <c r="AF1098" s="24"/>
      <c r="AG1098" s="40">
        <f t="shared" si="413"/>
        <v>0</v>
      </c>
      <c r="AH1098" s="36">
        <f t="shared" si="414"/>
        <v>0</v>
      </c>
      <c r="AI1098" s="36">
        <f t="shared" si="415"/>
        <v>0</v>
      </c>
      <c r="AJ1098" s="35" t="str">
        <f t="shared" si="416"/>
        <v/>
      </c>
      <c r="AK1098" s="35" t="str">
        <f t="shared" si="417"/>
        <v/>
      </c>
      <c r="AL1098" s="35" t="str">
        <f t="shared" si="418"/>
        <v/>
      </c>
      <c r="AM1098" s="35" t="str">
        <f t="shared" si="419"/>
        <v/>
      </c>
      <c r="AN1098" s="35" t="str">
        <f t="shared" si="420"/>
        <v/>
      </c>
      <c r="AO1098" s="35" t="str">
        <f t="shared" si="421"/>
        <v/>
      </c>
      <c r="AP1098" s="35" t="str">
        <f>IF(AJ1098="","",VLOOKUP(AN1098,[1]Sheet11!E:F,2,0))</f>
        <v/>
      </c>
      <c r="AQ1098" s="35" t="str">
        <f>IF(AO1098="拼单会员","5年",IF(AJ1098="","",VLOOKUP(AM1098&amp;AP1098,[1]Sheet11!$J$3:$K$17,2)))</f>
        <v/>
      </c>
      <c r="AR1098" s="35" t="str">
        <f t="shared" si="422"/>
        <v/>
      </c>
      <c r="AS1098" s="35" t="str">
        <f t="shared" si="423"/>
        <v/>
      </c>
      <c r="AT1098" s="35" t="str">
        <f t="shared" si="424"/>
        <v/>
      </c>
      <c r="AU1098" s="35" t="str">
        <f t="shared" si="425"/>
        <v/>
      </c>
      <c r="AV1098" s="35" t="str">
        <f t="shared" si="426"/>
        <v/>
      </c>
      <c r="AW1098" s="35" t="str">
        <f t="shared" si="427"/>
        <v/>
      </c>
      <c r="AX1098" s="35" t="str">
        <f t="shared" si="428"/>
        <v/>
      </c>
      <c r="AY1098" s="35" t="str">
        <f>IF(SUMIF('7-市场业绩'!F:F,AC1098,'7-市场业绩'!I:I)&gt;0,"学习卡","老结算")</f>
        <v>老结算</v>
      </c>
      <c r="AZ1098" s="35" t="str">
        <f t="shared" si="429"/>
        <v/>
      </c>
      <c r="BA1098" s="35" t="str">
        <f t="shared" si="430"/>
        <v>无</v>
      </c>
      <c r="BB1098" s="35" t="str">
        <f t="shared" si="431"/>
        <v/>
      </c>
      <c r="BC1098" s="35" t="str">
        <f t="shared" si="432"/>
        <v/>
      </c>
      <c r="BD1098" s="35" t="str">
        <f t="shared" si="433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209"/>
      <c r="M1099" s="20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410"/>
        <v/>
      </c>
      <c r="AD1099" s="36">
        <f t="shared" si="411"/>
        <v>0</v>
      </c>
      <c r="AE1099" s="35" t="str">
        <f t="shared" si="412"/>
        <v/>
      </c>
      <c r="AF1099" s="24"/>
      <c r="AG1099" s="40">
        <f t="shared" si="413"/>
        <v>0</v>
      </c>
      <c r="AH1099" s="36">
        <f t="shared" si="414"/>
        <v>0</v>
      </c>
      <c r="AI1099" s="36">
        <f t="shared" si="415"/>
        <v>0</v>
      </c>
      <c r="AJ1099" s="35" t="str">
        <f t="shared" si="416"/>
        <v/>
      </c>
      <c r="AK1099" s="35" t="str">
        <f t="shared" si="417"/>
        <v/>
      </c>
      <c r="AL1099" s="35" t="str">
        <f t="shared" si="418"/>
        <v/>
      </c>
      <c r="AM1099" s="35" t="str">
        <f t="shared" si="419"/>
        <v/>
      </c>
      <c r="AN1099" s="35" t="str">
        <f t="shared" si="420"/>
        <v/>
      </c>
      <c r="AO1099" s="35" t="str">
        <f t="shared" si="421"/>
        <v/>
      </c>
      <c r="AP1099" s="35" t="str">
        <f>IF(AJ1099="","",VLOOKUP(AN1099,[1]Sheet11!E:F,2,0))</f>
        <v/>
      </c>
      <c r="AQ1099" s="35" t="str">
        <f>IF(AO1099="拼单会员","5年",IF(AJ1099="","",VLOOKUP(AM1099&amp;AP1099,[1]Sheet11!$J$3:$K$17,2)))</f>
        <v/>
      </c>
      <c r="AR1099" s="35" t="str">
        <f t="shared" si="422"/>
        <v/>
      </c>
      <c r="AS1099" s="35" t="str">
        <f t="shared" si="423"/>
        <v/>
      </c>
      <c r="AT1099" s="35" t="str">
        <f t="shared" si="424"/>
        <v/>
      </c>
      <c r="AU1099" s="35" t="str">
        <f t="shared" si="425"/>
        <v/>
      </c>
      <c r="AV1099" s="35" t="str">
        <f t="shared" si="426"/>
        <v/>
      </c>
      <c r="AW1099" s="35" t="str">
        <f t="shared" si="427"/>
        <v/>
      </c>
      <c r="AX1099" s="35" t="str">
        <f t="shared" si="428"/>
        <v/>
      </c>
      <c r="AY1099" s="35" t="str">
        <f>IF(SUMIF('7-市场业绩'!F:F,AC1099,'7-市场业绩'!I:I)&gt;0,"学习卡","老结算")</f>
        <v>老结算</v>
      </c>
      <c r="AZ1099" s="35" t="str">
        <f t="shared" si="429"/>
        <v/>
      </c>
      <c r="BA1099" s="35" t="str">
        <f t="shared" si="430"/>
        <v>无</v>
      </c>
      <c r="BB1099" s="35" t="str">
        <f t="shared" si="431"/>
        <v/>
      </c>
      <c r="BC1099" s="35" t="str">
        <f t="shared" si="432"/>
        <v/>
      </c>
      <c r="BD1099" s="35" t="str">
        <f t="shared" si="433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209"/>
      <c r="M1100" s="20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410"/>
        <v/>
      </c>
      <c r="AD1100" s="36">
        <f t="shared" si="411"/>
        <v>0</v>
      </c>
      <c r="AE1100" s="35" t="str">
        <f t="shared" si="412"/>
        <v/>
      </c>
      <c r="AF1100" s="24"/>
      <c r="AG1100" s="40">
        <f t="shared" si="413"/>
        <v>0</v>
      </c>
      <c r="AH1100" s="36">
        <f t="shared" si="414"/>
        <v>0</v>
      </c>
      <c r="AI1100" s="36">
        <f t="shared" si="415"/>
        <v>0</v>
      </c>
      <c r="AJ1100" s="35" t="str">
        <f t="shared" si="416"/>
        <v/>
      </c>
      <c r="AK1100" s="35" t="str">
        <f t="shared" si="417"/>
        <v/>
      </c>
      <c r="AL1100" s="35" t="str">
        <f t="shared" si="418"/>
        <v/>
      </c>
      <c r="AM1100" s="35" t="str">
        <f t="shared" si="419"/>
        <v/>
      </c>
      <c r="AN1100" s="35" t="str">
        <f t="shared" si="420"/>
        <v/>
      </c>
      <c r="AO1100" s="35" t="str">
        <f t="shared" si="421"/>
        <v/>
      </c>
      <c r="AP1100" s="35" t="str">
        <f>IF(AJ1100="","",VLOOKUP(AN1100,[1]Sheet11!E:F,2,0))</f>
        <v/>
      </c>
      <c r="AQ1100" s="35" t="str">
        <f>IF(AO1100="拼单会员","5年",IF(AJ1100="","",VLOOKUP(AM1100&amp;AP1100,[1]Sheet11!$J$3:$K$17,2)))</f>
        <v/>
      </c>
      <c r="AR1100" s="35" t="str">
        <f t="shared" si="422"/>
        <v/>
      </c>
      <c r="AS1100" s="35" t="str">
        <f t="shared" si="423"/>
        <v/>
      </c>
      <c r="AT1100" s="35" t="str">
        <f t="shared" si="424"/>
        <v/>
      </c>
      <c r="AU1100" s="35" t="str">
        <f t="shared" si="425"/>
        <v/>
      </c>
      <c r="AV1100" s="35" t="str">
        <f t="shared" si="426"/>
        <v/>
      </c>
      <c r="AW1100" s="35" t="str">
        <f t="shared" si="427"/>
        <v/>
      </c>
      <c r="AX1100" s="35" t="str">
        <f t="shared" si="428"/>
        <v/>
      </c>
      <c r="AY1100" s="35" t="str">
        <f>IF(SUMIF('7-市场业绩'!F:F,AC1100,'7-市场业绩'!I:I)&gt;0,"学习卡","老结算")</f>
        <v>老结算</v>
      </c>
      <c r="AZ1100" s="35" t="str">
        <f t="shared" si="429"/>
        <v/>
      </c>
      <c r="BA1100" s="35" t="str">
        <f t="shared" si="430"/>
        <v>无</v>
      </c>
      <c r="BB1100" s="35" t="str">
        <f t="shared" si="431"/>
        <v/>
      </c>
      <c r="BC1100" s="35" t="str">
        <f t="shared" si="432"/>
        <v/>
      </c>
      <c r="BD1100" s="35" t="str">
        <f t="shared" si="433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209"/>
      <c r="M1101" s="20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410"/>
        <v/>
      </c>
      <c r="AD1101" s="36">
        <f t="shared" si="411"/>
        <v>0</v>
      </c>
      <c r="AE1101" s="35" t="str">
        <f t="shared" si="412"/>
        <v/>
      </c>
      <c r="AF1101" s="24"/>
      <c r="AG1101" s="40">
        <f t="shared" si="413"/>
        <v>0</v>
      </c>
      <c r="AH1101" s="36">
        <f t="shared" si="414"/>
        <v>0</v>
      </c>
      <c r="AI1101" s="36">
        <f t="shared" si="415"/>
        <v>0</v>
      </c>
      <c r="AJ1101" s="35" t="str">
        <f t="shared" si="416"/>
        <v/>
      </c>
      <c r="AK1101" s="35" t="str">
        <f t="shared" si="417"/>
        <v/>
      </c>
      <c r="AL1101" s="35" t="str">
        <f t="shared" si="418"/>
        <v/>
      </c>
      <c r="AM1101" s="35" t="str">
        <f t="shared" si="419"/>
        <v/>
      </c>
      <c r="AN1101" s="35" t="str">
        <f t="shared" si="420"/>
        <v/>
      </c>
      <c r="AO1101" s="35" t="str">
        <f t="shared" si="421"/>
        <v/>
      </c>
      <c r="AP1101" s="35" t="str">
        <f>IF(AJ1101="","",VLOOKUP(AN1101,[1]Sheet11!E:F,2,0))</f>
        <v/>
      </c>
      <c r="AQ1101" s="35" t="str">
        <f>IF(AO1101="拼单会员","5年",IF(AJ1101="","",VLOOKUP(AM1101&amp;AP1101,[1]Sheet11!$J$3:$K$17,2)))</f>
        <v/>
      </c>
      <c r="AR1101" s="35" t="str">
        <f t="shared" si="422"/>
        <v/>
      </c>
      <c r="AS1101" s="35" t="str">
        <f t="shared" si="423"/>
        <v/>
      </c>
      <c r="AT1101" s="35" t="str">
        <f t="shared" si="424"/>
        <v/>
      </c>
      <c r="AU1101" s="35" t="str">
        <f t="shared" si="425"/>
        <v/>
      </c>
      <c r="AV1101" s="35" t="str">
        <f t="shared" si="426"/>
        <v/>
      </c>
      <c r="AW1101" s="35" t="str">
        <f t="shared" si="427"/>
        <v/>
      </c>
      <c r="AX1101" s="35" t="str">
        <f t="shared" si="428"/>
        <v/>
      </c>
      <c r="AY1101" s="35" t="str">
        <f>IF(SUMIF('7-市场业绩'!F:F,AC1101,'7-市场业绩'!I:I)&gt;0,"学习卡","老结算")</f>
        <v>老结算</v>
      </c>
      <c r="AZ1101" s="35" t="str">
        <f t="shared" si="429"/>
        <v/>
      </c>
      <c r="BA1101" s="35" t="str">
        <f t="shared" si="430"/>
        <v>无</v>
      </c>
      <c r="BB1101" s="35" t="str">
        <f t="shared" si="431"/>
        <v/>
      </c>
      <c r="BC1101" s="35" t="str">
        <f t="shared" si="432"/>
        <v/>
      </c>
      <c r="BD1101" s="35" t="str">
        <f t="shared" si="433"/>
        <v>无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209"/>
      <c r="M1102" s="20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410"/>
        <v/>
      </c>
      <c r="AD1102" s="36">
        <f t="shared" si="411"/>
        <v>0</v>
      </c>
      <c r="AE1102" s="35" t="str">
        <f t="shared" si="412"/>
        <v/>
      </c>
      <c r="AF1102" s="24"/>
      <c r="AG1102" s="40">
        <f t="shared" si="413"/>
        <v>0</v>
      </c>
      <c r="AH1102" s="36">
        <f t="shared" si="414"/>
        <v>0</v>
      </c>
      <c r="AI1102" s="36">
        <f t="shared" si="415"/>
        <v>0</v>
      </c>
      <c r="AJ1102" s="35" t="str">
        <f t="shared" si="416"/>
        <v/>
      </c>
      <c r="AK1102" s="35" t="str">
        <f t="shared" si="417"/>
        <v/>
      </c>
      <c r="AL1102" s="35" t="str">
        <f t="shared" si="418"/>
        <v/>
      </c>
      <c r="AM1102" s="35" t="str">
        <f t="shared" si="419"/>
        <v/>
      </c>
      <c r="AN1102" s="35" t="str">
        <f t="shared" si="420"/>
        <v/>
      </c>
      <c r="AO1102" s="35" t="str">
        <f t="shared" si="421"/>
        <v/>
      </c>
      <c r="AP1102" s="35" t="str">
        <f>IF(AJ1102="","",VLOOKUP(AN1102,[1]Sheet11!E:F,2,0))</f>
        <v/>
      </c>
      <c r="AQ1102" s="35" t="str">
        <f>IF(AO1102="拼单会员","5年",IF(AJ1102="","",VLOOKUP(AM1102&amp;AP1102,[1]Sheet11!$J$3:$K$17,2)))</f>
        <v/>
      </c>
      <c r="AR1102" s="35" t="str">
        <f t="shared" si="422"/>
        <v/>
      </c>
      <c r="AS1102" s="35" t="str">
        <f t="shared" si="423"/>
        <v/>
      </c>
      <c r="AT1102" s="35" t="str">
        <f t="shared" si="424"/>
        <v/>
      </c>
      <c r="AU1102" s="35" t="str">
        <f t="shared" si="425"/>
        <v/>
      </c>
      <c r="AV1102" s="35" t="str">
        <f t="shared" si="426"/>
        <v/>
      </c>
      <c r="AW1102" s="35" t="str">
        <f t="shared" si="427"/>
        <v/>
      </c>
      <c r="AX1102" s="35" t="str">
        <f t="shared" si="428"/>
        <v/>
      </c>
      <c r="AY1102" s="35" t="str">
        <f>IF(SUMIF('7-市场业绩'!F:F,AC1102,'7-市场业绩'!I:I)&gt;0,"学习卡","老结算")</f>
        <v>老结算</v>
      </c>
      <c r="AZ1102" s="35" t="str">
        <f t="shared" si="429"/>
        <v/>
      </c>
      <c r="BA1102" s="35" t="str">
        <f t="shared" si="430"/>
        <v>无</v>
      </c>
      <c r="BB1102" s="35" t="str">
        <f t="shared" si="431"/>
        <v/>
      </c>
      <c r="BC1102" s="35" t="str">
        <f t="shared" si="432"/>
        <v/>
      </c>
      <c r="BD1102" s="35" t="str">
        <f t="shared" si="433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209"/>
      <c r="M1103" s="20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410"/>
        <v/>
      </c>
      <c r="AD1103" s="36">
        <f t="shared" si="411"/>
        <v>0</v>
      </c>
      <c r="AE1103" s="35" t="str">
        <f t="shared" si="412"/>
        <v/>
      </c>
      <c r="AF1103" s="24"/>
      <c r="AG1103" s="40">
        <f t="shared" si="413"/>
        <v>0</v>
      </c>
      <c r="AH1103" s="36">
        <f t="shared" si="414"/>
        <v>0</v>
      </c>
      <c r="AI1103" s="36">
        <f t="shared" si="415"/>
        <v>0</v>
      </c>
      <c r="AJ1103" s="35" t="str">
        <f t="shared" si="416"/>
        <v/>
      </c>
      <c r="AK1103" s="35" t="str">
        <f t="shared" si="417"/>
        <v/>
      </c>
      <c r="AL1103" s="35" t="str">
        <f t="shared" si="418"/>
        <v/>
      </c>
      <c r="AM1103" s="35" t="str">
        <f t="shared" si="419"/>
        <v/>
      </c>
      <c r="AN1103" s="35" t="str">
        <f t="shared" si="420"/>
        <v/>
      </c>
      <c r="AO1103" s="35" t="str">
        <f t="shared" si="421"/>
        <v/>
      </c>
      <c r="AP1103" s="35" t="str">
        <f>IF(AJ1103="","",VLOOKUP(AN1103,[1]Sheet11!E:F,2,0))</f>
        <v/>
      </c>
      <c r="AQ1103" s="35" t="str">
        <f>IF(AO1103="拼单会员","5年",IF(AJ1103="","",VLOOKUP(AM1103&amp;AP1103,[1]Sheet11!$J$3:$K$17,2)))</f>
        <v/>
      </c>
      <c r="AR1103" s="35" t="str">
        <f t="shared" si="422"/>
        <v/>
      </c>
      <c r="AS1103" s="35" t="str">
        <f t="shared" si="423"/>
        <v/>
      </c>
      <c r="AT1103" s="35" t="str">
        <f t="shared" si="424"/>
        <v/>
      </c>
      <c r="AU1103" s="35" t="str">
        <f t="shared" si="425"/>
        <v/>
      </c>
      <c r="AV1103" s="35" t="str">
        <f t="shared" si="426"/>
        <v/>
      </c>
      <c r="AW1103" s="35" t="str">
        <f t="shared" si="427"/>
        <v/>
      </c>
      <c r="AX1103" s="35" t="str">
        <f t="shared" si="428"/>
        <v/>
      </c>
      <c r="AY1103" s="35" t="str">
        <f>IF(SUMIF('7-市场业绩'!F:F,AC1103,'7-市场业绩'!I:I)&gt;0,"学习卡","老结算")</f>
        <v>老结算</v>
      </c>
      <c r="AZ1103" s="35" t="str">
        <f t="shared" si="429"/>
        <v/>
      </c>
      <c r="BA1103" s="35" t="str">
        <f t="shared" si="430"/>
        <v>无</v>
      </c>
      <c r="BB1103" s="35" t="str">
        <f t="shared" si="431"/>
        <v/>
      </c>
      <c r="BC1103" s="35" t="str">
        <f t="shared" si="432"/>
        <v/>
      </c>
      <c r="BD1103" s="35" t="str">
        <f t="shared" si="433"/>
        <v>无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209"/>
      <c r="M1104" s="20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410"/>
        <v/>
      </c>
      <c r="AD1104" s="36">
        <f t="shared" si="411"/>
        <v>0</v>
      </c>
      <c r="AE1104" s="35" t="str">
        <f t="shared" si="412"/>
        <v/>
      </c>
      <c r="AF1104" s="24"/>
      <c r="AG1104" s="40">
        <f t="shared" si="413"/>
        <v>0</v>
      </c>
      <c r="AH1104" s="36">
        <f t="shared" si="414"/>
        <v>0</v>
      </c>
      <c r="AI1104" s="36">
        <f t="shared" si="415"/>
        <v>0</v>
      </c>
      <c r="AJ1104" s="35" t="str">
        <f t="shared" si="416"/>
        <v/>
      </c>
      <c r="AK1104" s="35" t="str">
        <f t="shared" si="417"/>
        <v/>
      </c>
      <c r="AL1104" s="35" t="str">
        <f t="shared" si="418"/>
        <v/>
      </c>
      <c r="AM1104" s="35" t="str">
        <f t="shared" si="419"/>
        <v/>
      </c>
      <c r="AN1104" s="35" t="str">
        <f t="shared" si="420"/>
        <v/>
      </c>
      <c r="AO1104" s="35" t="str">
        <f t="shared" si="421"/>
        <v/>
      </c>
      <c r="AP1104" s="35" t="str">
        <f>IF(AJ1104="","",VLOOKUP(AN1104,[1]Sheet11!E:F,2,0))</f>
        <v/>
      </c>
      <c r="AQ1104" s="35" t="str">
        <f>IF(AO1104="拼单会员","5年",IF(AJ1104="","",VLOOKUP(AM1104&amp;AP1104,[1]Sheet11!$J$3:$K$17,2)))</f>
        <v/>
      </c>
      <c r="AR1104" s="35" t="str">
        <f t="shared" si="422"/>
        <v/>
      </c>
      <c r="AS1104" s="35" t="str">
        <f t="shared" si="423"/>
        <v/>
      </c>
      <c r="AT1104" s="35" t="str">
        <f t="shared" si="424"/>
        <v/>
      </c>
      <c r="AU1104" s="35" t="str">
        <f t="shared" si="425"/>
        <v/>
      </c>
      <c r="AV1104" s="35" t="str">
        <f t="shared" si="426"/>
        <v/>
      </c>
      <c r="AW1104" s="35" t="str">
        <f t="shared" si="427"/>
        <v/>
      </c>
      <c r="AX1104" s="35" t="str">
        <f t="shared" si="428"/>
        <v/>
      </c>
      <c r="AY1104" s="35" t="str">
        <f>IF(SUMIF('7-市场业绩'!F:F,AC1104,'7-市场业绩'!I:I)&gt;0,"学习卡","老结算")</f>
        <v>老结算</v>
      </c>
      <c r="AZ1104" s="35" t="str">
        <f t="shared" si="429"/>
        <v/>
      </c>
      <c r="BA1104" s="35" t="str">
        <f t="shared" si="430"/>
        <v>无</v>
      </c>
      <c r="BB1104" s="35" t="str">
        <f t="shared" si="431"/>
        <v/>
      </c>
      <c r="BC1104" s="35" t="str">
        <f t="shared" si="432"/>
        <v/>
      </c>
      <c r="BD1104" s="35" t="str">
        <f t="shared" si="433"/>
        <v>无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209"/>
      <c r="M1105" s="20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410"/>
        <v/>
      </c>
      <c r="AD1105" s="36">
        <f t="shared" si="411"/>
        <v>0</v>
      </c>
      <c r="AE1105" s="35" t="str">
        <f t="shared" si="412"/>
        <v/>
      </c>
      <c r="AF1105" s="24"/>
      <c r="AG1105" s="40">
        <f t="shared" si="413"/>
        <v>0</v>
      </c>
      <c r="AH1105" s="36">
        <f t="shared" si="414"/>
        <v>0</v>
      </c>
      <c r="AI1105" s="36">
        <f t="shared" si="415"/>
        <v>0</v>
      </c>
      <c r="AJ1105" s="35" t="str">
        <f t="shared" si="416"/>
        <v/>
      </c>
      <c r="AK1105" s="35" t="str">
        <f t="shared" si="417"/>
        <v/>
      </c>
      <c r="AL1105" s="35" t="str">
        <f t="shared" si="418"/>
        <v/>
      </c>
      <c r="AM1105" s="35" t="str">
        <f t="shared" si="419"/>
        <v/>
      </c>
      <c r="AN1105" s="35" t="str">
        <f t="shared" si="420"/>
        <v/>
      </c>
      <c r="AO1105" s="35" t="str">
        <f t="shared" si="421"/>
        <v/>
      </c>
      <c r="AP1105" s="35" t="str">
        <f>IF(AJ1105="","",VLOOKUP(AN1105,[1]Sheet11!E:F,2,0))</f>
        <v/>
      </c>
      <c r="AQ1105" s="35" t="str">
        <f>IF(AO1105="拼单会员","5年",IF(AJ1105="","",VLOOKUP(AM1105&amp;AP1105,[1]Sheet11!$J$3:$K$17,2)))</f>
        <v/>
      </c>
      <c r="AR1105" s="35" t="str">
        <f t="shared" si="422"/>
        <v/>
      </c>
      <c r="AS1105" s="35" t="str">
        <f t="shared" si="423"/>
        <v/>
      </c>
      <c r="AT1105" s="35" t="str">
        <f t="shared" si="424"/>
        <v/>
      </c>
      <c r="AU1105" s="35" t="str">
        <f t="shared" si="425"/>
        <v/>
      </c>
      <c r="AV1105" s="35" t="str">
        <f t="shared" si="426"/>
        <v/>
      </c>
      <c r="AW1105" s="35" t="str">
        <f t="shared" si="427"/>
        <v/>
      </c>
      <c r="AX1105" s="35" t="str">
        <f t="shared" si="428"/>
        <v/>
      </c>
      <c r="AY1105" s="35" t="str">
        <f>IF(SUMIF('7-市场业绩'!F:F,AC1105,'7-市场业绩'!I:I)&gt;0,"学习卡","老结算")</f>
        <v>老结算</v>
      </c>
      <c r="AZ1105" s="35" t="str">
        <f t="shared" si="429"/>
        <v/>
      </c>
      <c r="BA1105" s="35" t="str">
        <f t="shared" si="430"/>
        <v>无</v>
      </c>
      <c r="BB1105" s="35" t="str">
        <f t="shared" si="431"/>
        <v/>
      </c>
      <c r="BC1105" s="35" t="str">
        <f t="shared" si="432"/>
        <v/>
      </c>
      <c r="BD1105" s="35" t="str">
        <f t="shared" si="433"/>
        <v>无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209"/>
      <c r="M1106" s="20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10"/>
        <v/>
      </c>
      <c r="AD1106" s="36">
        <f t="shared" si="411"/>
        <v>0</v>
      </c>
      <c r="AE1106" s="35" t="str">
        <f t="shared" si="412"/>
        <v/>
      </c>
      <c r="AF1106" s="24"/>
      <c r="AG1106" s="40">
        <f t="shared" si="413"/>
        <v>0</v>
      </c>
      <c r="AH1106" s="36">
        <f t="shared" si="414"/>
        <v>0</v>
      </c>
      <c r="AI1106" s="36">
        <f t="shared" si="415"/>
        <v>0</v>
      </c>
      <c r="AJ1106" s="35" t="str">
        <f t="shared" si="416"/>
        <v/>
      </c>
      <c r="AK1106" s="35" t="str">
        <f t="shared" si="417"/>
        <v/>
      </c>
      <c r="AL1106" s="35" t="str">
        <f t="shared" si="418"/>
        <v/>
      </c>
      <c r="AM1106" s="35" t="str">
        <f t="shared" si="419"/>
        <v/>
      </c>
      <c r="AN1106" s="35" t="str">
        <f t="shared" si="420"/>
        <v/>
      </c>
      <c r="AO1106" s="35" t="str">
        <f t="shared" si="421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2"/>
        <v/>
      </c>
      <c r="AS1106" s="35" t="str">
        <f t="shared" si="423"/>
        <v/>
      </c>
      <c r="AT1106" s="35" t="str">
        <f t="shared" si="424"/>
        <v/>
      </c>
      <c r="AU1106" s="35" t="str">
        <f t="shared" si="425"/>
        <v/>
      </c>
      <c r="AV1106" s="35" t="str">
        <f t="shared" si="426"/>
        <v/>
      </c>
      <c r="AW1106" s="35" t="str">
        <f t="shared" si="427"/>
        <v/>
      </c>
      <c r="AX1106" s="35" t="str">
        <f t="shared" si="428"/>
        <v/>
      </c>
      <c r="AY1106" s="35" t="str">
        <f>IF(SUMIF('7-市场业绩'!F:F,AC1106,'7-市场业绩'!I:I)&gt;0,"学习卡","老结算")</f>
        <v>老结算</v>
      </c>
      <c r="AZ1106" s="35" t="str">
        <f t="shared" si="429"/>
        <v/>
      </c>
      <c r="BA1106" s="35" t="str">
        <f t="shared" si="430"/>
        <v>无</v>
      </c>
      <c r="BB1106" s="35" t="str">
        <f t="shared" si="431"/>
        <v/>
      </c>
      <c r="BC1106" s="35" t="str">
        <f t="shared" si="432"/>
        <v/>
      </c>
      <c r="BD1106" s="35" t="str">
        <f t="shared" si="433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209"/>
      <c r="M1107" s="20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10"/>
        <v/>
      </c>
      <c r="AD1107" s="36">
        <f t="shared" si="411"/>
        <v>0</v>
      </c>
      <c r="AE1107" s="35" t="str">
        <f t="shared" si="412"/>
        <v/>
      </c>
      <c r="AF1107" s="24"/>
      <c r="AG1107" s="40">
        <f t="shared" si="413"/>
        <v>0</v>
      </c>
      <c r="AH1107" s="36">
        <f t="shared" si="414"/>
        <v>0</v>
      </c>
      <c r="AI1107" s="36">
        <f t="shared" si="415"/>
        <v>0</v>
      </c>
      <c r="AJ1107" s="35" t="str">
        <f t="shared" si="416"/>
        <v/>
      </c>
      <c r="AK1107" s="35" t="str">
        <f t="shared" si="417"/>
        <v/>
      </c>
      <c r="AL1107" s="35" t="str">
        <f t="shared" si="418"/>
        <v/>
      </c>
      <c r="AM1107" s="35" t="str">
        <f t="shared" si="419"/>
        <v/>
      </c>
      <c r="AN1107" s="35" t="str">
        <f t="shared" si="420"/>
        <v/>
      </c>
      <c r="AO1107" s="35" t="str">
        <f t="shared" si="421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2"/>
        <v/>
      </c>
      <c r="AS1107" s="35" t="str">
        <f t="shared" si="423"/>
        <v/>
      </c>
      <c r="AT1107" s="35" t="str">
        <f t="shared" si="424"/>
        <v/>
      </c>
      <c r="AU1107" s="35" t="str">
        <f t="shared" si="425"/>
        <v/>
      </c>
      <c r="AV1107" s="35" t="str">
        <f t="shared" si="426"/>
        <v/>
      </c>
      <c r="AW1107" s="35" t="str">
        <f t="shared" si="427"/>
        <v/>
      </c>
      <c r="AX1107" s="35" t="str">
        <f t="shared" si="428"/>
        <v/>
      </c>
      <c r="AY1107" s="35" t="str">
        <f>IF(SUMIF('7-市场业绩'!F:F,AC1107,'7-市场业绩'!I:I)&gt;0,"学习卡","老结算")</f>
        <v>老结算</v>
      </c>
      <c r="AZ1107" s="35" t="str">
        <f t="shared" si="429"/>
        <v/>
      </c>
      <c r="BA1107" s="35" t="str">
        <f t="shared" si="430"/>
        <v>无</v>
      </c>
      <c r="BB1107" s="35" t="str">
        <f t="shared" si="431"/>
        <v/>
      </c>
      <c r="BC1107" s="35" t="str">
        <f t="shared" si="432"/>
        <v/>
      </c>
      <c r="BD1107" s="35" t="str">
        <f t="shared" si="433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209"/>
      <c r="M1108" s="20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10"/>
        <v/>
      </c>
      <c r="AD1108" s="36">
        <f t="shared" si="411"/>
        <v>0</v>
      </c>
      <c r="AE1108" s="35" t="str">
        <f t="shared" si="412"/>
        <v/>
      </c>
      <c r="AF1108" s="24"/>
      <c r="AG1108" s="40">
        <f t="shared" si="413"/>
        <v>0</v>
      </c>
      <c r="AH1108" s="36">
        <f t="shared" si="414"/>
        <v>0</v>
      </c>
      <c r="AI1108" s="36">
        <f t="shared" si="415"/>
        <v>0</v>
      </c>
      <c r="AJ1108" s="35" t="str">
        <f t="shared" si="416"/>
        <v/>
      </c>
      <c r="AK1108" s="35" t="str">
        <f t="shared" si="417"/>
        <v/>
      </c>
      <c r="AL1108" s="35" t="str">
        <f t="shared" si="418"/>
        <v/>
      </c>
      <c r="AM1108" s="35" t="str">
        <f t="shared" si="419"/>
        <v/>
      </c>
      <c r="AN1108" s="35" t="str">
        <f t="shared" si="420"/>
        <v/>
      </c>
      <c r="AO1108" s="35" t="str">
        <f t="shared" si="421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2"/>
        <v/>
      </c>
      <c r="AS1108" s="35" t="str">
        <f t="shared" si="423"/>
        <v/>
      </c>
      <c r="AT1108" s="35" t="str">
        <f t="shared" si="424"/>
        <v/>
      </c>
      <c r="AU1108" s="35" t="str">
        <f t="shared" si="425"/>
        <v/>
      </c>
      <c r="AV1108" s="35" t="str">
        <f t="shared" si="426"/>
        <v/>
      </c>
      <c r="AW1108" s="35" t="str">
        <f t="shared" si="427"/>
        <v/>
      </c>
      <c r="AX1108" s="35" t="str">
        <f t="shared" si="428"/>
        <v/>
      </c>
      <c r="AY1108" s="35" t="str">
        <f>IF(SUMIF('7-市场业绩'!F:F,AC1108,'7-市场业绩'!I:I)&gt;0,"学习卡","老结算")</f>
        <v>老结算</v>
      </c>
      <c r="AZ1108" s="35" t="str">
        <f t="shared" si="429"/>
        <v/>
      </c>
      <c r="BA1108" s="35" t="str">
        <f t="shared" si="430"/>
        <v>无</v>
      </c>
      <c r="BB1108" s="35" t="str">
        <f t="shared" si="431"/>
        <v/>
      </c>
      <c r="BC1108" s="35" t="str">
        <f t="shared" si="432"/>
        <v/>
      </c>
      <c r="BD1108" s="35" t="str">
        <f t="shared" si="433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209"/>
      <c r="M1109" s="20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10"/>
        <v/>
      </c>
      <c r="AD1109" s="36">
        <f t="shared" si="411"/>
        <v>0</v>
      </c>
      <c r="AE1109" s="35" t="str">
        <f t="shared" si="412"/>
        <v/>
      </c>
      <c r="AF1109" s="24"/>
      <c r="AG1109" s="40">
        <f t="shared" si="413"/>
        <v>0</v>
      </c>
      <c r="AH1109" s="36">
        <f t="shared" si="414"/>
        <v>0</v>
      </c>
      <c r="AI1109" s="36">
        <f t="shared" si="415"/>
        <v>0</v>
      </c>
      <c r="AJ1109" s="35" t="str">
        <f t="shared" si="416"/>
        <v/>
      </c>
      <c r="AK1109" s="35" t="str">
        <f t="shared" si="417"/>
        <v/>
      </c>
      <c r="AL1109" s="35" t="str">
        <f t="shared" si="418"/>
        <v/>
      </c>
      <c r="AM1109" s="35" t="str">
        <f t="shared" si="419"/>
        <v/>
      </c>
      <c r="AN1109" s="35" t="str">
        <f t="shared" si="420"/>
        <v/>
      </c>
      <c r="AO1109" s="35" t="str">
        <f t="shared" si="421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2"/>
        <v/>
      </c>
      <c r="AS1109" s="35" t="str">
        <f t="shared" si="423"/>
        <v/>
      </c>
      <c r="AT1109" s="35" t="str">
        <f t="shared" si="424"/>
        <v/>
      </c>
      <c r="AU1109" s="35" t="str">
        <f t="shared" si="425"/>
        <v/>
      </c>
      <c r="AV1109" s="35" t="str">
        <f t="shared" si="426"/>
        <v/>
      </c>
      <c r="AW1109" s="35" t="str">
        <f t="shared" si="427"/>
        <v/>
      </c>
      <c r="AX1109" s="35" t="str">
        <f t="shared" si="428"/>
        <v/>
      </c>
      <c r="AY1109" s="35" t="str">
        <f>IF(SUMIF('7-市场业绩'!F:F,AC1109,'7-市场业绩'!I:I)&gt;0,"学习卡","老结算")</f>
        <v>老结算</v>
      </c>
      <c r="AZ1109" s="35" t="str">
        <f t="shared" si="429"/>
        <v/>
      </c>
      <c r="BA1109" s="35" t="str">
        <f t="shared" si="430"/>
        <v>无</v>
      </c>
      <c r="BB1109" s="35" t="str">
        <f t="shared" si="431"/>
        <v/>
      </c>
      <c r="BC1109" s="35" t="str">
        <f t="shared" si="432"/>
        <v/>
      </c>
      <c r="BD1109" s="35" t="str">
        <f t="shared" si="433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209"/>
      <c r="M1110" s="20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10"/>
        <v/>
      </c>
      <c r="AD1110" s="36">
        <f t="shared" si="411"/>
        <v>0</v>
      </c>
      <c r="AE1110" s="35" t="str">
        <f t="shared" si="412"/>
        <v/>
      </c>
      <c r="AF1110" s="24"/>
      <c r="AG1110" s="40">
        <f t="shared" si="413"/>
        <v>0</v>
      </c>
      <c r="AH1110" s="36">
        <f t="shared" si="414"/>
        <v>0</v>
      </c>
      <c r="AI1110" s="36">
        <f t="shared" si="415"/>
        <v>0</v>
      </c>
      <c r="AJ1110" s="35" t="str">
        <f t="shared" si="416"/>
        <v/>
      </c>
      <c r="AK1110" s="35" t="str">
        <f t="shared" si="417"/>
        <v/>
      </c>
      <c r="AL1110" s="35" t="str">
        <f t="shared" si="418"/>
        <v/>
      </c>
      <c r="AM1110" s="35" t="str">
        <f t="shared" si="419"/>
        <v/>
      </c>
      <c r="AN1110" s="35" t="str">
        <f t="shared" si="420"/>
        <v/>
      </c>
      <c r="AO1110" s="35" t="str">
        <f t="shared" si="421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2"/>
        <v/>
      </c>
      <c r="AS1110" s="35" t="str">
        <f t="shared" si="423"/>
        <v/>
      </c>
      <c r="AT1110" s="35" t="str">
        <f t="shared" si="424"/>
        <v/>
      </c>
      <c r="AU1110" s="35" t="str">
        <f t="shared" si="425"/>
        <v/>
      </c>
      <c r="AV1110" s="35" t="str">
        <f t="shared" si="426"/>
        <v/>
      </c>
      <c r="AW1110" s="35" t="str">
        <f t="shared" si="427"/>
        <v/>
      </c>
      <c r="AX1110" s="35" t="str">
        <f t="shared" si="428"/>
        <v/>
      </c>
      <c r="AY1110" s="35" t="str">
        <f>IF(SUMIF('7-市场业绩'!F:F,AC1110,'7-市场业绩'!I:I)&gt;0,"学习卡","老结算")</f>
        <v>老结算</v>
      </c>
      <c r="AZ1110" s="35" t="str">
        <f t="shared" si="429"/>
        <v/>
      </c>
      <c r="BA1110" s="35" t="str">
        <f t="shared" si="430"/>
        <v>无</v>
      </c>
      <c r="BB1110" s="35" t="str">
        <f t="shared" si="431"/>
        <v/>
      </c>
      <c r="BC1110" s="35" t="str">
        <f t="shared" si="432"/>
        <v/>
      </c>
      <c r="BD1110" s="35" t="str">
        <f t="shared" si="433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209"/>
      <c r="M1111" s="20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10"/>
        <v/>
      </c>
      <c r="AD1111" s="36">
        <f t="shared" si="411"/>
        <v>0</v>
      </c>
      <c r="AE1111" s="35" t="str">
        <f t="shared" si="412"/>
        <v/>
      </c>
      <c r="AF1111" s="24"/>
      <c r="AG1111" s="40">
        <f t="shared" si="413"/>
        <v>0</v>
      </c>
      <c r="AH1111" s="36">
        <f t="shared" si="414"/>
        <v>0</v>
      </c>
      <c r="AI1111" s="36">
        <f t="shared" si="415"/>
        <v>0</v>
      </c>
      <c r="AJ1111" s="35" t="str">
        <f t="shared" si="416"/>
        <v/>
      </c>
      <c r="AK1111" s="35" t="str">
        <f t="shared" si="417"/>
        <v/>
      </c>
      <c r="AL1111" s="35" t="str">
        <f t="shared" si="418"/>
        <v/>
      </c>
      <c r="AM1111" s="35" t="str">
        <f t="shared" si="419"/>
        <v/>
      </c>
      <c r="AN1111" s="35" t="str">
        <f t="shared" si="420"/>
        <v/>
      </c>
      <c r="AO1111" s="35" t="str">
        <f t="shared" si="421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2"/>
        <v/>
      </c>
      <c r="AS1111" s="35" t="str">
        <f t="shared" si="423"/>
        <v/>
      </c>
      <c r="AT1111" s="35" t="str">
        <f t="shared" si="424"/>
        <v/>
      </c>
      <c r="AU1111" s="35" t="str">
        <f t="shared" si="425"/>
        <v/>
      </c>
      <c r="AV1111" s="35" t="str">
        <f t="shared" si="426"/>
        <v/>
      </c>
      <c r="AW1111" s="35" t="str">
        <f t="shared" si="427"/>
        <v/>
      </c>
      <c r="AX1111" s="35" t="str">
        <f t="shared" si="428"/>
        <v/>
      </c>
      <c r="AY1111" s="35" t="str">
        <f>IF(SUMIF('7-市场业绩'!F:F,AC1111,'7-市场业绩'!I:I)&gt;0,"学习卡","老结算")</f>
        <v>老结算</v>
      </c>
      <c r="AZ1111" s="35" t="str">
        <f t="shared" si="429"/>
        <v/>
      </c>
      <c r="BA1111" s="35" t="str">
        <f t="shared" si="430"/>
        <v>无</v>
      </c>
      <c r="BB1111" s="35" t="str">
        <f t="shared" si="431"/>
        <v/>
      </c>
      <c r="BC1111" s="35" t="str">
        <f t="shared" si="432"/>
        <v/>
      </c>
      <c r="BD1111" s="35" t="str">
        <f t="shared" si="433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209"/>
      <c r="M1112" s="20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10"/>
        <v/>
      </c>
      <c r="AD1112" s="36">
        <f t="shared" si="411"/>
        <v>0</v>
      </c>
      <c r="AE1112" s="35" t="str">
        <f t="shared" si="412"/>
        <v/>
      </c>
      <c r="AF1112" s="24"/>
      <c r="AG1112" s="40">
        <f t="shared" si="413"/>
        <v>0</v>
      </c>
      <c r="AH1112" s="36">
        <f t="shared" si="414"/>
        <v>0</v>
      </c>
      <c r="AI1112" s="36">
        <f t="shared" si="415"/>
        <v>0</v>
      </c>
      <c r="AJ1112" s="35" t="str">
        <f t="shared" si="416"/>
        <v/>
      </c>
      <c r="AK1112" s="35" t="str">
        <f t="shared" si="417"/>
        <v/>
      </c>
      <c r="AL1112" s="35" t="str">
        <f t="shared" si="418"/>
        <v/>
      </c>
      <c r="AM1112" s="35" t="str">
        <f t="shared" si="419"/>
        <v/>
      </c>
      <c r="AN1112" s="35" t="str">
        <f t="shared" si="420"/>
        <v/>
      </c>
      <c r="AO1112" s="35" t="str">
        <f t="shared" si="421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2"/>
        <v/>
      </c>
      <c r="AS1112" s="35" t="str">
        <f t="shared" si="423"/>
        <v/>
      </c>
      <c r="AT1112" s="35" t="str">
        <f t="shared" si="424"/>
        <v/>
      </c>
      <c r="AU1112" s="35" t="str">
        <f t="shared" si="425"/>
        <v/>
      </c>
      <c r="AV1112" s="35" t="str">
        <f t="shared" si="426"/>
        <v/>
      </c>
      <c r="AW1112" s="35" t="str">
        <f t="shared" si="427"/>
        <v/>
      </c>
      <c r="AX1112" s="35" t="str">
        <f t="shared" si="428"/>
        <v/>
      </c>
      <c r="AY1112" s="35" t="str">
        <f>IF(SUMIF('7-市场业绩'!F:F,AC1112,'7-市场业绩'!I:I)&gt;0,"学习卡","老结算")</f>
        <v>老结算</v>
      </c>
      <c r="AZ1112" s="35" t="str">
        <f t="shared" si="429"/>
        <v/>
      </c>
      <c r="BA1112" s="35" t="str">
        <f t="shared" si="430"/>
        <v>无</v>
      </c>
      <c r="BB1112" s="35" t="str">
        <f t="shared" si="431"/>
        <v/>
      </c>
      <c r="BC1112" s="35" t="str">
        <f t="shared" si="432"/>
        <v/>
      </c>
      <c r="BD1112" s="35" t="str">
        <f t="shared" si="433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209"/>
      <c r="M1113" s="20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10"/>
        <v/>
      </c>
      <c r="AD1113" s="36">
        <f t="shared" si="411"/>
        <v>0</v>
      </c>
      <c r="AE1113" s="35" t="str">
        <f t="shared" si="412"/>
        <v/>
      </c>
      <c r="AF1113" s="24"/>
      <c r="AG1113" s="40">
        <f t="shared" si="413"/>
        <v>0</v>
      </c>
      <c r="AH1113" s="36">
        <f t="shared" si="414"/>
        <v>0</v>
      </c>
      <c r="AI1113" s="36">
        <f t="shared" si="415"/>
        <v>0</v>
      </c>
      <c r="AJ1113" s="35" t="str">
        <f t="shared" si="416"/>
        <v/>
      </c>
      <c r="AK1113" s="35" t="str">
        <f t="shared" si="417"/>
        <v/>
      </c>
      <c r="AL1113" s="35" t="str">
        <f t="shared" si="418"/>
        <v/>
      </c>
      <c r="AM1113" s="35" t="str">
        <f t="shared" si="419"/>
        <v/>
      </c>
      <c r="AN1113" s="35" t="str">
        <f t="shared" si="420"/>
        <v/>
      </c>
      <c r="AO1113" s="35" t="str">
        <f t="shared" si="421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2"/>
        <v/>
      </c>
      <c r="AS1113" s="35" t="str">
        <f t="shared" si="423"/>
        <v/>
      </c>
      <c r="AT1113" s="35" t="str">
        <f t="shared" si="424"/>
        <v/>
      </c>
      <c r="AU1113" s="35" t="str">
        <f t="shared" si="425"/>
        <v/>
      </c>
      <c r="AV1113" s="35" t="str">
        <f t="shared" si="426"/>
        <v/>
      </c>
      <c r="AW1113" s="35" t="str">
        <f t="shared" si="427"/>
        <v/>
      </c>
      <c r="AX1113" s="35" t="str">
        <f t="shared" si="428"/>
        <v/>
      </c>
      <c r="AY1113" s="35" t="str">
        <f>IF(SUMIF('7-市场业绩'!F:F,AC1113,'7-市场业绩'!I:I)&gt;0,"学习卡","老结算")</f>
        <v>老结算</v>
      </c>
      <c r="AZ1113" s="35" t="str">
        <f t="shared" si="429"/>
        <v/>
      </c>
      <c r="BA1113" s="35" t="str">
        <f t="shared" si="430"/>
        <v>无</v>
      </c>
      <c r="BB1113" s="35" t="str">
        <f t="shared" si="431"/>
        <v/>
      </c>
      <c r="BC1113" s="35" t="str">
        <f t="shared" si="432"/>
        <v/>
      </c>
      <c r="BD1113" s="35" t="str">
        <f t="shared" si="433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209"/>
      <c r="M1114" s="20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10"/>
        <v/>
      </c>
      <c r="AD1114" s="36">
        <f t="shared" si="411"/>
        <v>0</v>
      </c>
      <c r="AE1114" s="35" t="str">
        <f t="shared" si="412"/>
        <v/>
      </c>
      <c r="AF1114" s="24"/>
      <c r="AG1114" s="40">
        <f t="shared" si="413"/>
        <v>0</v>
      </c>
      <c r="AH1114" s="36">
        <f t="shared" si="414"/>
        <v>0</v>
      </c>
      <c r="AI1114" s="36">
        <f t="shared" si="415"/>
        <v>0</v>
      </c>
      <c r="AJ1114" s="35" t="str">
        <f t="shared" si="416"/>
        <v/>
      </c>
      <c r="AK1114" s="35" t="str">
        <f t="shared" si="417"/>
        <v/>
      </c>
      <c r="AL1114" s="35" t="str">
        <f t="shared" si="418"/>
        <v/>
      </c>
      <c r="AM1114" s="35" t="str">
        <f t="shared" si="419"/>
        <v/>
      </c>
      <c r="AN1114" s="35" t="str">
        <f t="shared" si="420"/>
        <v/>
      </c>
      <c r="AO1114" s="35" t="str">
        <f t="shared" si="421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2"/>
        <v/>
      </c>
      <c r="AS1114" s="35" t="str">
        <f t="shared" si="423"/>
        <v/>
      </c>
      <c r="AT1114" s="35" t="str">
        <f t="shared" si="424"/>
        <v/>
      </c>
      <c r="AU1114" s="35" t="str">
        <f t="shared" si="425"/>
        <v/>
      </c>
      <c r="AV1114" s="35" t="str">
        <f t="shared" si="426"/>
        <v/>
      </c>
      <c r="AW1114" s="35" t="str">
        <f t="shared" si="427"/>
        <v/>
      </c>
      <c r="AX1114" s="35" t="str">
        <f t="shared" si="428"/>
        <v/>
      </c>
      <c r="AY1114" s="35" t="str">
        <f>IF(SUMIF('7-市场业绩'!F:F,AC1114,'7-市场业绩'!I:I)&gt;0,"学习卡","老结算")</f>
        <v>老结算</v>
      </c>
      <c r="AZ1114" s="35" t="str">
        <f t="shared" si="429"/>
        <v/>
      </c>
      <c r="BA1114" s="35" t="str">
        <f t="shared" si="430"/>
        <v>无</v>
      </c>
      <c r="BB1114" s="35" t="str">
        <f t="shared" si="431"/>
        <v/>
      </c>
      <c r="BC1114" s="35" t="str">
        <f t="shared" si="432"/>
        <v/>
      </c>
      <c r="BD1114" s="35" t="str">
        <f t="shared" si="433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209"/>
      <c r="M1115" s="20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10"/>
        <v/>
      </c>
      <c r="AD1115" s="36">
        <f t="shared" si="411"/>
        <v>0</v>
      </c>
      <c r="AE1115" s="35" t="str">
        <f t="shared" si="412"/>
        <v/>
      </c>
      <c r="AF1115" s="24"/>
      <c r="AG1115" s="40">
        <f t="shared" si="413"/>
        <v>0</v>
      </c>
      <c r="AH1115" s="36">
        <f t="shared" si="414"/>
        <v>0</v>
      </c>
      <c r="AI1115" s="36">
        <f t="shared" si="415"/>
        <v>0</v>
      </c>
      <c r="AJ1115" s="35" t="str">
        <f t="shared" si="416"/>
        <v/>
      </c>
      <c r="AK1115" s="35" t="str">
        <f t="shared" si="417"/>
        <v/>
      </c>
      <c r="AL1115" s="35" t="str">
        <f t="shared" si="418"/>
        <v/>
      </c>
      <c r="AM1115" s="35" t="str">
        <f t="shared" si="419"/>
        <v/>
      </c>
      <c r="AN1115" s="35" t="str">
        <f t="shared" si="420"/>
        <v/>
      </c>
      <c r="AO1115" s="35" t="str">
        <f t="shared" si="421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2"/>
        <v/>
      </c>
      <c r="AS1115" s="35" t="str">
        <f t="shared" si="423"/>
        <v/>
      </c>
      <c r="AT1115" s="35" t="str">
        <f t="shared" si="424"/>
        <v/>
      </c>
      <c r="AU1115" s="35" t="str">
        <f t="shared" si="425"/>
        <v/>
      </c>
      <c r="AV1115" s="35" t="str">
        <f t="shared" si="426"/>
        <v/>
      </c>
      <c r="AW1115" s="35" t="str">
        <f t="shared" si="427"/>
        <v/>
      </c>
      <c r="AX1115" s="35" t="str">
        <f t="shared" si="428"/>
        <v/>
      </c>
      <c r="AY1115" s="35" t="str">
        <f>IF(SUMIF('7-市场业绩'!F:F,AC1115,'7-市场业绩'!I:I)&gt;0,"学习卡","老结算")</f>
        <v>老结算</v>
      </c>
      <c r="AZ1115" s="35" t="str">
        <f t="shared" si="429"/>
        <v/>
      </c>
      <c r="BA1115" s="35" t="str">
        <f t="shared" si="430"/>
        <v>无</v>
      </c>
      <c r="BB1115" s="35" t="str">
        <f t="shared" si="431"/>
        <v/>
      </c>
      <c r="BC1115" s="35" t="str">
        <f t="shared" si="432"/>
        <v/>
      </c>
      <c r="BD1115" s="35" t="str">
        <f t="shared" si="433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209"/>
      <c r="M1116" s="20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10"/>
        <v/>
      </c>
      <c r="AD1116" s="36">
        <f t="shared" si="411"/>
        <v>0</v>
      </c>
      <c r="AE1116" s="35" t="str">
        <f t="shared" si="412"/>
        <v/>
      </c>
      <c r="AF1116" s="24"/>
      <c r="AG1116" s="40">
        <f t="shared" si="413"/>
        <v>0</v>
      </c>
      <c r="AH1116" s="36">
        <f t="shared" si="414"/>
        <v>0</v>
      </c>
      <c r="AI1116" s="36">
        <f t="shared" si="415"/>
        <v>0</v>
      </c>
      <c r="AJ1116" s="35" t="str">
        <f t="shared" si="416"/>
        <v/>
      </c>
      <c r="AK1116" s="35" t="str">
        <f t="shared" si="417"/>
        <v/>
      </c>
      <c r="AL1116" s="35" t="str">
        <f t="shared" si="418"/>
        <v/>
      </c>
      <c r="AM1116" s="35" t="str">
        <f t="shared" si="419"/>
        <v/>
      </c>
      <c r="AN1116" s="35" t="str">
        <f t="shared" si="420"/>
        <v/>
      </c>
      <c r="AO1116" s="35" t="str">
        <f t="shared" si="421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2"/>
        <v/>
      </c>
      <c r="AS1116" s="35" t="str">
        <f t="shared" si="423"/>
        <v/>
      </c>
      <c r="AT1116" s="35" t="str">
        <f t="shared" si="424"/>
        <v/>
      </c>
      <c r="AU1116" s="35" t="str">
        <f t="shared" si="425"/>
        <v/>
      </c>
      <c r="AV1116" s="35" t="str">
        <f t="shared" si="426"/>
        <v/>
      </c>
      <c r="AW1116" s="35" t="str">
        <f t="shared" si="427"/>
        <v/>
      </c>
      <c r="AX1116" s="35" t="str">
        <f t="shared" si="428"/>
        <v/>
      </c>
      <c r="AY1116" s="35" t="str">
        <f>IF(SUMIF('7-市场业绩'!F:F,AC1116,'7-市场业绩'!I:I)&gt;0,"学习卡","老结算")</f>
        <v>老结算</v>
      </c>
      <c r="AZ1116" s="35" t="str">
        <f t="shared" si="429"/>
        <v/>
      </c>
      <c r="BA1116" s="35" t="str">
        <f t="shared" si="430"/>
        <v>无</v>
      </c>
      <c r="BB1116" s="35" t="str">
        <f t="shared" si="431"/>
        <v/>
      </c>
      <c r="BC1116" s="35" t="str">
        <f t="shared" si="432"/>
        <v/>
      </c>
      <c r="BD1116" s="35" t="str">
        <f t="shared" si="433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209"/>
      <c r="M1117" s="20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10"/>
        <v/>
      </c>
      <c r="AD1117" s="36">
        <f t="shared" si="411"/>
        <v>0</v>
      </c>
      <c r="AE1117" s="35" t="str">
        <f t="shared" si="412"/>
        <v/>
      </c>
      <c r="AF1117" s="24"/>
      <c r="AG1117" s="40">
        <f t="shared" si="413"/>
        <v>0</v>
      </c>
      <c r="AH1117" s="36">
        <f t="shared" si="414"/>
        <v>0</v>
      </c>
      <c r="AI1117" s="36">
        <f t="shared" si="415"/>
        <v>0</v>
      </c>
      <c r="AJ1117" s="35" t="str">
        <f t="shared" si="416"/>
        <v/>
      </c>
      <c r="AK1117" s="35" t="str">
        <f t="shared" si="417"/>
        <v/>
      </c>
      <c r="AL1117" s="35" t="str">
        <f t="shared" si="418"/>
        <v/>
      </c>
      <c r="AM1117" s="35" t="str">
        <f t="shared" si="419"/>
        <v/>
      </c>
      <c r="AN1117" s="35" t="str">
        <f t="shared" si="420"/>
        <v/>
      </c>
      <c r="AO1117" s="35" t="str">
        <f t="shared" si="421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2"/>
        <v/>
      </c>
      <c r="AS1117" s="35" t="str">
        <f t="shared" si="423"/>
        <v/>
      </c>
      <c r="AT1117" s="35" t="str">
        <f t="shared" si="424"/>
        <v/>
      </c>
      <c r="AU1117" s="35" t="str">
        <f t="shared" si="425"/>
        <v/>
      </c>
      <c r="AV1117" s="35" t="str">
        <f t="shared" si="426"/>
        <v/>
      </c>
      <c r="AW1117" s="35" t="str">
        <f t="shared" si="427"/>
        <v/>
      </c>
      <c r="AX1117" s="35" t="str">
        <f t="shared" si="428"/>
        <v/>
      </c>
      <c r="AY1117" s="35" t="str">
        <f>IF(SUMIF('7-市场业绩'!F:F,AC1117,'7-市场业绩'!I:I)&gt;0,"学习卡","老结算")</f>
        <v>老结算</v>
      </c>
      <c r="AZ1117" s="35" t="str">
        <f t="shared" si="429"/>
        <v/>
      </c>
      <c r="BA1117" s="35" t="str">
        <f t="shared" si="430"/>
        <v>无</v>
      </c>
      <c r="BB1117" s="35" t="str">
        <f t="shared" si="431"/>
        <v/>
      </c>
      <c r="BC1117" s="35" t="str">
        <f t="shared" si="432"/>
        <v/>
      </c>
      <c r="BD1117" s="35" t="str">
        <f t="shared" si="433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209"/>
      <c r="M1118" s="20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10"/>
        <v/>
      </c>
      <c r="AD1118" s="36">
        <f t="shared" si="411"/>
        <v>0</v>
      </c>
      <c r="AE1118" s="35" t="str">
        <f t="shared" si="412"/>
        <v/>
      </c>
      <c r="AF1118" s="24"/>
      <c r="AG1118" s="40">
        <f t="shared" si="413"/>
        <v>0</v>
      </c>
      <c r="AH1118" s="36">
        <f t="shared" si="414"/>
        <v>0</v>
      </c>
      <c r="AI1118" s="36">
        <f t="shared" si="415"/>
        <v>0</v>
      </c>
      <c r="AJ1118" s="35" t="str">
        <f t="shared" si="416"/>
        <v/>
      </c>
      <c r="AK1118" s="35" t="str">
        <f t="shared" si="417"/>
        <v/>
      </c>
      <c r="AL1118" s="35" t="str">
        <f t="shared" si="418"/>
        <v/>
      </c>
      <c r="AM1118" s="35" t="str">
        <f t="shared" si="419"/>
        <v/>
      </c>
      <c r="AN1118" s="35" t="str">
        <f t="shared" si="420"/>
        <v/>
      </c>
      <c r="AO1118" s="35" t="str">
        <f t="shared" si="421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2"/>
        <v/>
      </c>
      <c r="AS1118" s="35" t="str">
        <f t="shared" si="423"/>
        <v/>
      </c>
      <c r="AT1118" s="35" t="str">
        <f t="shared" si="424"/>
        <v/>
      </c>
      <c r="AU1118" s="35" t="str">
        <f t="shared" si="425"/>
        <v/>
      </c>
      <c r="AV1118" s="35" t="str">
        <f t="shared" si="426"/>
        <v/>
      </c>
      <c r="AW1118" s="35" t="str">
        <f t="shared" si="427"/>
        <v/>
      </c>
      <c r="AX1118" s="35" t="str">
        <f t="shared" si="428"/>
        <v/>
      </c>
      <c r="AY1118" s="35" t="str">
        <f>IF(SUMIF('7-市场业绩'!F:F,AC1118,'7-市场业绩'!I:I)&gt;0,"学习卡","老结算")</f>
        <v>老结算</v>
      </c>
      <c r="AZ1118" s="35" t="str">
        <f t="shared" si="429"/>
        <v/>
      </c>
      <c r="BA1118" s="35" t="str">
        <f t="shared" si="430"/>
        <v>无</v>
      </c>
      <c r="BB1118" s="35" t="str">
        <f t="shared" si="431"/>
        <v/>
      </c>
      <c r="BC1118" s="35" t="str">
        <f t="shared" si="432"/>
        <v/>
      </c>
      <c r="BD1118" s="35" t="str">
        <f t="shared" si="433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209"/>
      <c r="M1119" s="20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10"/>
        <v/>
      </c>
      <c r="AD1119" s="36">
        <f t="shared" si="411"/>
        <v>0</v>
      </c>
      <c r="AE1119" s="35" t="str">
        <f t="shared" si="412"/>
        <v/>
      </c>
      <c r="AF1119" s="24"/>
      <c r="AG1119" s="40">
        <f t="shared" si="413"/>
        <v>0</v>
      </c>
      <c r="AH1119" s="36">
        <f t="shared" si="414"/>
        <v>0</v>
      </c>
      <c r="AI1119" s="36">
        <f t="shared" si="415"/>
        <v>0</v>
      </c>
      <c r="AJ1119" s="35" t="str">
        <f t="shared" si="416"/>
        <v/>
      </c>
      <c r="AK1119" s="35" t="str">
        <f t="shared" si="417"/>
        <v/>
      </c>
      <c r="AL1119" s="35" t="str">
        <f t="shared" si="418"/>
        <v/>
      </c>
      <c r="AM1119" s="35" t="str">
        <f t="shared" si="419"/>
        <v/>
      </c>
      <c r="AN1119" s="35" t="str">
        <f t="shared" si="420"/>
        <v/>
      </c>
      <c r="AO1119" s="35" t="str">
        <f t="shared" si="421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2"/>
        <v/>
      </c>
      <c r="AS1119" s="35" t="str">
        <f t="shared" si="423"/>
        <v/>
      </c>
      <c r="AT1119" s="35" t="str">
        <f t="shared" si="424"/>
        <v/>
      </c>
      <c r="AU1119" s="35" t="str">
        <f t="shared" si="425"/>
        <v/>
      </c>
      <c r="AV1119" s="35" t="str">
        <f t="shared" si="426"/>
        <v/>
      </c>
      <c r="AW1119" s="35" t="str">
        <f t="shared" si="427"/>
        <v/>
      </c>
      <c r="AX1119" s="35" t="str">
        <f t="shared" si="428"/>
        <v/>
      </c>
      <c r="AY1119" s="35" t="str">
        <f>IF(SUMIF('7-市场业绩'!F:F,AC1119,'7-市场业绩'!I:I)&gt;0,"学习卡","老结算")</f>
        <v>老结算</v>
      </c>
      <c r="AZ1119" s="35" t="str">
        <f t="shared" si="429"/>
        <v/>
      </c>
      <c r="BA1119" s="35" t="str">
        <f t="shared" si="430"/>
        <v>无</v>
      </c>
      <c r="BB1119" s="35" t="str">
        <f t="shared" si="431"/>
        <v/>
      </c>
      <c r="BC1119" s="35" t="str">
        <f t="shared" si="432"/>
        <v/>
      </c>
      <c r="BD1119" s="35" t="str">
        <f t="shared" si="433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209"/>
      <c r="M1120" s="20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10"/>
        <v/>
      </c>
      <c r="AD1120" s="36">
        <f t="shared" si="411"/>
        <v>0</v>
      </c>
      <c r="AE1120" s="35" t="str">
        <f t="shared" si="412"/>
        <v/>
      </c>
      <c r="AF1120" s="24"/>
      <c r="AG1120" s="40">
        <f t="shared" si="413"/>
        <v>0</v>
      </c>
      <c r="AH1120" s="36">
        <f t="shared" si="414"/>
        <v>0</v>
      </c>
      <c r="AI1120" s="36">
        <f t="shared" si="415"/>
        <v>0</v>
      </c>
      <c r="AJ1120" s="35" t="str">
        <f t="shared" si="416"/>
        <v/>
      </c>
      <c r="AK1120" s="35" t="str">
        <f t="shared" si="417"/>
        <v/>
      </c>
      <c r="AL1120" s="35" t="str">
        <f t="shared" si="418"/>
        <v/>
      </c>
      <c r="AM1120" s="35" t="str">
        <f t="shared" si="419"/>
        <v/>
      </c>
      <c r="AN1120" s="35" t="str">
        <f t="shared" si="420"/>
        <v/>
      </c>
      <c r="AO1120" s="35" t="str">
        <f t="shared" si="421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2"/>
        <v/>
      </c>
      <c r="AS1120" s="35" t="str">
        <f t="shared" si="423"/>
        <v/>
      </c>
      <c r="AT1120" s="35" t="str">
        <f t="shared" si="424"/>
        <v/>
      </c>
      <c r="AU1120" s="35" t="str">
        <f t="shared" si="425"/>
        <v/>
      </c>
      <c r="AV1120" s="35" t="str">
        <f t="shared" si="426"/>
        <v/>
      </c>
      <c r="AW1120" s="35" t="str">
        <f t="shared" si="427"/>
        <v/>
      </c>
      <c r="AX1120" s="35" t="str">
        <f t="shared" si="428"/>
        <v/>
      </c>
      <c r="AY1120" s="35" t="str">
        <f>IF(SUMIF('7-市场业绩'!F:F,AC1120,'7-市场业绩'!I:I)&gt;0,"学习卡","老结算")</f>
        <v>老结算</v>
      </c>
      <c r="AZ1120" s="35" t="str">
        <f t="shared" si="429"/>
        <v/>
      </c>
      <c r="BA1120" s="35" t="str">
        <f t="shared" si="430"/>
        <v>无</v>
      </c>
      <c r="BB1120" s="35" t="str">
        <f t="shared" si="431"/>
        <v/>
      </c>
      <c r="BC1120" s="35" t="str">
        <f t="shared" si="432"/>
        <v/>
      </c>
      <c r="BD1120" s="35" t="str">
        <f t="shared" si="433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209"/>
      <c r="M1121" s="20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10"/>
        <v/>
      </c>
      <c r="AD1121" s="36">
        <f t="shared" si="411"/>
        <v>0</v>
      </c>
      <c r="AE1121" s="35" t="str">
        <f t="shared" si="412"/>
        <v/>
      </c>
      <c r="AF1121" s="24"/>
      <c r="AG1121" s="40">
        <f t="shared" si="413"/>
        <v>0</v>
      </c>
      <c r="AH1121" s="36">
        <f t="shared" si="414"/>
        <v>0</v>
      </c>
      <c r="AI1121" s="36">
        <f t="shared" si="415"/>
        <v>0</v>
      </c>
      <c r="AJ1121" s="35" t="str">
        <f t="shared" si="416"/>
        <v/>
      </c>
      <c r="AK1121" s="35" t="str">
        <f t="shared" si="417"/>
        <v/>
      </c>
      <c r="AL1121" s="35" t="str">
        <f t="shared" si="418"/>
        <v/>
      </c>
      <c r="AM1121" s="35" t="str">
        <f t="shared" si="419"/>
        <v/>
      </c>
      <c r="AN1121" s="35" t="str">
        <f t="shared" si="420"/>
        <v/>
      </c>
      <c r="AO1121" s="35" t="str">
        <f t="shared" si="421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2"/>
        <v/>
      </c>
      <c r="AS1121" s="35" t="str">
        <f t="shared" si="423"/>
        <v/>
      </c>
      <c r="AT1121" s="35" t="str">
        <f t="shared" si="424"/>
        <v/>
      </c>
      <c r="AU1121" s="35" t="str">
        <f t="shared" si="425"/>
        <v/>
      </c>
      <c r="AV1121" s="35" t="str">
        <f t="shared" si="426"/>
        <v/>
      </c>
      <c r="AW1121" s="35" t="str">
        <f t="shared" si="427"/>
        <v/>
      </c>
      <c r="AX1121" s="35" t="str">
        <f t="shared" si="428"/>
        <v/>
      </c>
      <c r="AY1121" s="35" t="str">
        <f>IF(SUMIF('7-市场业绩'!F:F,AC1121,'7-市场业绩'!I:I)&gt;0,"学习卡","老结算")</f>
        <v>老结算</v>
      </c>
      <c r="AZ1121" s="35" t="str">
        <f t="shared" si="429"/>
        <v/>
      </c>
      <c r="BA1121" s="35" t="str">
        <f t="shared" si="430"/>
        <v>无</v>
      </c>
      <c r="BB1121" s="35" t="str">
        <f t="shared" si="431"/>
        <v/>
      </c>
      <c r="BC1121" s="35" t="str">
        <f t="shared" si="432"/>
        <v/>
      </c>
      <c r="BD1121" s="35" t="str">
        <f t="shared" si="433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209"/>
      <c r="M1122" s="20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10"/>
        <v/>
      </c>
      <c r="AD1122" s="36">
        <f t="shared" si="411"/>
        <v>0</v>
      </c>
      <c r="AE1122" s="35" t="str">
        <f t="shared" si="412"/>
        <v/>
      </c>
      <c r="AF1122" s="24"/>
      <c r="AG1122" s="40">
        <f t="shared" si="413"/>
        <v>0</v>
      </c>
      <c r="AH1122" s="36">
        <f t="shared" si="414"/>
        <v>0</v>
      </c>
      <c r="AI1122" s="36">
        <f t="shared" si="415"/>
        <v>0</v>
      </c>
      <c r="AJ1122" s="35" t="str">
        <f t="shared" si="416"/>
        <v/>
      </c>
      <c r="AK1122" s="35" t="str">
        <f t="shared" si="417"/>
        <v/>
      </c>
      <c r="AL1122" s="35" t="str">
        <f t="shared" si="418"/>
        <v/>
      </c>
      <c r="AM1122" s="35" t="str">
        <f t="shared" si="419"/>
        <v/>
      </c>
      <c r="AN1122" s="35" t="str">
        <f t="shared" si="420"/>
        <v/>
      </c>
      <c r="AO1122" s="35" t="str">
        <f t="shared" si="421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2"/>
        <v/>
      </c>
      <c r="AS1122" s="35" t="str">
        <f t="shared" si="423"/>
        <v/>
      </c>
      <c r="AT1122" s="35" t="str">
        <f t="shared" si="424"/>
        <v/>
      </c>
      <c r="AU1122" s="35" t="str">
        <f t="shared" si="425"/>
        <v/>
      </c>
      <c r="AV1122" s="35" t="str">
        <f t="shared" si="426"/>
        <v/>
      </c>
      <c r="AW1122" s="35" t="str">
        <f t="shared" si="427"/>
        <v/>
      </c>
      <c r="AX1122" s="35" t="str">
        <f t="shared" si="428"/>
        <v/>
      </c>
      <c r="AY1122" s="35" t="str">
        <f>IF(SUMIF('7-市场业绩'!F:F,AC1122,'7-市场业绩'!I:I)&gt;0,"学习卡","老结算")</f>
        <v>老结算</v>
      </c>
      <c r="AZ1122" s="35" t="str">
        <f t="shared" si="429"/>
        <v/>
      </c>
      <c r="BA1122" s="35" t="str">
        <f t="shared" si="430"/>
        <v>无</v>
      </c>
      <c r="BB1122" s="35" t="str">
        <f t="shared" si="431"/>
        <v/>
      </c>
      <c r="BC1122" s="35" t="str">
        <f t="shared" si="432"/>
        <v/>
      </c>
      <c r="BD1122" s="35" t="str">
        <f t="shared" si="433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209"/>
      <c r="M1123" s="20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10"/>
        <v/>
      </c>
      <c r="AD1123" s="36">
        <f t="shared" si="411"/>
        <v>0</v>
      </c>
      <c r="AE1123" s="35" t="str">
        <f t="shared" si="412"/>
        <v/>
      </c>
      <c r="AF1123" s="24"/>
      <c r="AG1123" s="40">
        <f t="shared" si="413"/>
        <v>0</v>
      </c>
      <c r="AH1123" s="36">
        <f t="shared" si="414"/>
        <v>0</v>
      </c>
      <c r="AI1123" s="36">
        <f t="shared" si="415"/>
        <v>0</v>
      </c>
      <c r="AJ1123" s="35" t="str">
        <f t="shared" si="416"/>
        <v/>
      </c>
      <c r="AK1123" s="35" t="str">
        <f t="shared" si="417"/>
        <v/>
      </c>
      <c r="AL1123" s="35" t="str">
        <f t="shared" si="418"/>
        <v/>
      </c>
      <c r="AM1123" s="35" t="str">
        <f t="shared" si="419"/>
        <v/>
      </c>
      <c r="AN1123" s="35" t="str">
        <f t="shared" si="420"/>
        <v/>
      </c>
      <c r="AO1123" s="35" t="str">
        <f t="shared" si="421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2"/>
        <v/>
      </c>
      <c r="AS1123" s="35" t="str">
        <f t="shared" si="423"/>
        <v/>
      </c>
      <c r="AT1123" s="35" t="str">
        <f t="shared" si="424"/>
        <v/>
      </c>
      <c r="AU1123" s="35" t="str">
        <f t="shared" si="425"/>
        <v/>
      </c>
      <c r="AV1123" s="35" t="str">
        <f t="shared" si="426"/>
        <v/>
      </c>
      <c r="AW1123" s="35" t="str">
        <f t="shared" si="427"/>
        <v/>
      </c>
      <c r="AX1123" s="35" t="str">
        <f t="shared" si="428"/>
        <v/>
      </c>
      <c r="AY1123" s="35" t="str">
        <f>IF(SUMIF('7-市场业绩'!F:F,AC1123,'7-市场业绩'!I:I)&gt;0,"学习卡","老结算")</f>
        <v>老结算</v>
      </c>
      <c r="AZ1123" s="35" t="str">
        <f t="shared" si="429"/>
        <v/>
      </c>
      <c r="BA1123" s="35" t="str">
        <f t="shared" si="430"/>
        <v>无</v>
      </c>
      <c r="BB1123" s="35" t="str">
        <f t="shared" si="431"/>
        <v/>
      </c>
      <c r="BC1123" s="35" t="str">
        <f t="shared" si="432"/>
        <v/>
      </c>
      <c r="BD1123" s="35" t="str">
        <f t="shared" si="433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209"/>
      <c r="M1124" s="20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10"/>
        <v/>
      </c>
      <c r="AD1124" s="36">
        <f t="shared" si="411"/>
        <v>0</v>
      </c>
      <c r="AE1124" s="35" t="str">
        <f t="shared" si="412"/>
        <v/>
      </c>
      <c r="AF1124" s="24"/>
      <c r="AG1124" s="40">
        <f t="shared" si="413"/>
        <v>0</v>
      </c>
      <c r="AH1124" s="36">
        <f t="shared" si="414"/>
        <v>0</v>
      </c>
      <c r="AI1124" s="36">
        <f t="shared" si="415"/>
        <v>0</v>
      </c>
      <c r="AJ1124" s="35" t="str">
        <f t="shared" si="416"/>
        <v/>
      </c>
      <c r="AK1124" s="35" t="str">
        <f t="shared" si="417"/>
        <v/>
      </c>
      <c r="AL1124" s="35" t="str">
        <f t="shared" si="418"/>
        <v/>
      </c>
      <c r="AM1124" s="35" t="str">
        <f t="shared" si="419"/>
        <v/>
      </c>
      <c r="AN1124" s="35" t="str">
        <f t="shared" si="420"/>
        <v/>
      </c>
      <c r="AO1124" s="35" t="str">
        <f t="shared" si="421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2"/>
        <v/>
      </c>
      <c r="AS1124" s="35" t="str">
        <f t="shared" si="423"/>
        <v/>
      </c>
      <c r="AT1124" s="35" t="str">
        <f t="shared" si="424"/>
        <v/>
      </c>
      <c r="AU1124" s="35" t="str">
        <f t="shared" si="425"/>
        <v/>
      </c>
      <c r="AV1124" s="35" t="str">
        <f t="shared" si="426"/>
        <v/>
      </c>
      <c r="AW1124" s="35" t="str">
        <f t="shared" si="427"/>
        <v/>
      </c>
      <c r="AX1124" s="35" t="str">
        <f t="shared" si="428"/>
        <v/>
      </c>
      <c r="AY1124" s="35" t="str">
        <f>IF(SUMIF('7-市场业绩'!F:F,AC1124,'7-市场业绩'!I:I)&gt;0,"学习卡","老结算")</f>
        <v>老结算</v>
      </c>
      <c r="AZ1124" s="35" t="str">
        <f t="shared" si="429"/>
        <v/>
      </c>
      <c r="BA1124" s="35" t="str">
        <f t="shared" si="430"/>
        <v>无</v>
      </c>
      <c r="BB1124" s="35" t="str">
        <f t="shared" si="431"/>
        <v/>
      </c>
      <c r="BC1124" s="35" t="str">
        <f t="shared" si="432"/>
        <v/>
      </c>
      <c r="BD1124" s="35" t="str">
        <f t="shared" si="433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209"/>
      <c r="M1125" s="20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10"/>
        <v/>
      </c>
      <c r="AD1125" s="36">
        <f t="shared" si="411"/>
        <v>0</v>
      </c>
      <c r="AE1125" s="35" t="str">
        <f t="shared" si="412"/>
        <v/>
      </c>
      <c r="AF1125" s="24"/>
      <c r="AG1125" s="40">
        <f t="shared" si="413"/>
        <v>0</v>
      </c>
      <c r="AH1125" s="36">
        <f t="shared" si="414"/>
        <v>0</v>
      </c>
      <c r="AI1125" s="36">
        <f t="shared" si="415"/>
        <v>0</v>
      </c>
      <c r="AJ1125" s="35" t="str">
        <f t="shared" si="416"/>
        <v/>
      </c>
      <c r="AK1125" s="35" t="str">
        <f t="shared" si="417"/>
        <v/>
      </c>
      <c r="AL1125" s="35" t="str">
        <f t="shared" si="418"/>
        <v/>
      </c>
      <c r="AM1125" s="35" t="str">
        <f t="shared" si="419"/>
        <v/>
      </c>
      <c r="AN1125" s="35" t="str">
        <f t="shared" si="420"/>
        <v/>
      </c>
      <c r="AO1125" s="35" t="str">
        <f t="shared" si="421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2"/>
        <v/>
      </c>
      <c r="AS1125" s="35" t="str">
        <f t="shared" si="423"/>
        <v/>
      </c>
      <c r="AT1125" s="35" t="str">
        <f t="shared" si="424"/>
        <v/>
      </c>
      <c r="AU1125" s="35" t="str">
        <f t="shared" si="425"/>
        <v/>
      </c>
      <c r="AV1125" s="35" t="str">
        <f t="shared" si="426"/>
        <v/>
      </c>
      <c r="AW1125" s="35" t="str">
        <f t="shared" si="427"/>
        <v/>
      </c>
      <c r="AX1125" s="35" t="str">
        <f t="shared" si="428"/>
        <v/>
      </c>
      <c r="AY1125" s="35" t="str">
        <f>IF(SUMIF('7-市场业绩'!F:F,AC1125,'7-市场业绩'!I:I)&gt;0,"学习卡","老结算")</f>
        <v>老结算</v>
      </c>
      <c r="AZ1125" s="35" t="str">
        <f t="shared" si="429"/>
        <v/>
      </c>
      <c r="BA1125" s="35" t="str">
        <f t="shared" si="430"/>
        <v>无</v>
      </c>
      <c r="BB1125" s="35" t="str">
        <f t="shared" si="431"/>
        <v/>
      </c>
      <c r="BC1125" s="35" t="str">
        <f t="shared" si="432"/>
        <v/>
      </c>
      <c r="BD1125" s="35" t="str">
        <f t="shared" si="433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209"/>
      <c r="M1126" s="20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10"/>
        <v/>
      </c>
      <c r="AD1126" s="36">
        <f t="shared" si="411"/>
        <v>0</v>
      </c>
      <c r="AE1126" s="35" t="str">
        <f t="shared" si="412"/>
        <v/>
      </c>
      <c r="AF1126" s="24"/>
      <c r="AG1126" s="40">
        <f t="shared" si="413"/>
        <v>0</v>
      </c>
      <c r="AH1126" s="36">
        <f t="shared" si="414"/>
        <v>0</v>
      </c>
      <c r="AI1126" s="36">
        <f t="shared" si="415"/>
        <v>0</v>
      </c>
      <c r="AJ1126" s="35" t="str">
        <f t="shared" si="416"/>
        <v/>
      </c>
      <c r="AK1126" s="35" t="str">
        <f t="shared" si="417"/>
        <v/>
      </c>
      <c r="AL1126" s="35" t="str">
        <f t="shared" si="418"/>
        <v/>
      </c>
      <c r="AM1126" s="35" t="str">
        <f t="shared" si="419"/>
        <v/>
      </c>
      <c r="AN1126" s="35" t="str">
        <f t="shared" si="420"/>
        <v/>
      </c>
      <c r="AO1126" s="35" t="str">
        <f t="shared" si="421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2"/>
        <v/>
      </c>
      <c r="AS1126" s="35" t="str">
        <f t="shared" si="423"/>
        <v/>
      </c>
      <c r="AT1126" s="35" t="str">
        <f t="shared" si="424"/>
        <v/>
      </c>
      <c r="AU1126" s="35" t="str">
        <f t="shared" si="425"/>
        <v/>
      </c>
      <c r="AV1126" s="35" t="str">
        <f t="shared" si="426"/>
        <v/>
      </c>
      <c r="AW1126" s="35" t="str">
        <f t="shared" si="427"/>
        <v/>
      </c>
      <c r="AX1126" s="35" t="str">
        <f t="shared" si="428"/>
        <v/>
      </c>
      <c r="AY1126" s="35" t="str">
        <f>IF(SUMIF('7-市场业绩'!F:F,AC1126,'7-市场业绩'!I:I)&gt;0,"学习卡","老结算")</f>
        <v>老结算</v>
      </c>
      <c r="AZ1126" s="35" t="str">
        <f t="shared" si="429"/>
        <v/>
      </c>
      <c r="BA1126" s="35" t="str">
        <f t="shared" si="430"/>
        <v>无</v>
      </c>
      <c r="BB1126" s="35" t="str">
        <f t="shared" si="431"/>
        <v/>
      </c>
      <c r="BC1126" s="35" t="str">
        <f t="shared" si="432"/>
        <v/>
      </c>
      <c r="BD1126" s="35" t="str">
        <f t="shared" si="433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209"/>
      <c r="M1127" s="20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10"/>
        <v/>
      </c>
      <c r="AD1127" s="36">
        <f t="shared" si="411"/>
        <v>0</v>
      </c>
      <c r="AE1127" s="35" t="str">
        <f t="shared" si="412"/>
        <v/>
      </c>
      <c r="AF1127" s="24"/>
      <c r="AG1127" s="40">
        <f t="shared" si="413"/>
        <v>0</v>
      </c>
      <c r="AH1127" s="36">
        <f t="shared" si="414"/>
        <v>0</v>
      </c>
      <c r="AI1127" s="36">
        <f t="shared" si="415"/>
        <v>0</v>
      </c>
      <c r="AJ1127" s="35" t="str">
        <f t="shared" si="416"/>
        <v/>
      </c>
      <c r="AK1127" s="35" t="str">
        <f t="shared" si="417"/>
        <v/>
      </c>
      <c r="AL1127" s="35" t="str">
        <f t="shared" si="418"/>
        <v/>
      </c>
      <c r="AM1127" s="35" t="str">
        <f t="shared" si="419"/>
        <v/>
      </c>
      <c r="AN1127" s="35" t="str">
        <f t="shared" si="420"/>
        <v/>
      </c>
      <c r="AO1127" s="35" t="str">
        <f t="shared" si="421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2"/>
        <v/>
      </c>
      <c r="AS1127" s="35" t="str">
        <f t="shared" si="423"/>
        <v/>
      </c>
      <c r="AT1127" s="35" t="str">
        <f t="shared" si="424"/>
        <v/>
      </c>
      <c r="AU1127" s="35" t="str">
        <f t="shared" si="425"/>
        <v/>
      </c>
      <c r="AV1127" s="35" t="str">
        <f t="shared" si="426"/>
        <v/>
      </c>
      <c r="AW1127" s="35" t="str">
        <f t="shared" si="427"/>
        <v/>
      </c>
      <c r="AX1127" s="35" t="str">
        <f t="shared" si="428"/>
        <v/>
      </c>
      <c r="AY1127" s="35" t="str">
        <f>IF(SUMIF('7-市场业绩'!F:F,AC1127,'7-市场业绩'!I:I)&gt;0,"学习卡","老结算")</f>
        <v>老结算</v>
      </c>
      <c r="AZ1127" s="35" t="str">
        <f t="shared" si="429"/>
        <v/>
      </c>
      <c r="BA1127" s="35" t="str">
        <f t="shared" si="430"/>
        <v>无</v>
      </c>
      <c r="BB1127" s="35" t="str">
        <f t="shared" si="431"/>
        <v/>
      </c>
      <c r="BC1127" s="35" t="str">
        <f t="shared" si="432"/>
        <v/>
      </c>
      <c r="BD1127" s="35" t="str">
        <f t="shared" si="433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209"/>
      <c r="M1128" s="20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10"/>
        <v/>
      </c>
      <c r="AD1128" s="36">
        <f t="shared" si="411"/>
        <v>0</v>
      </c>
      <c r="AE1128" s="35" t="str">
        <f t="shared" si="412"/>
        <v/>
      </c>
      <c r="AF1128" s="24"/>
      <c r="AG1128" s="40">
        <f t="shared" si="413"/>
        <v>0</v>
      </c>
      <c r="AH1128" s="36">
        <f t="shared" si="414"/>
        <v>0</v>
      </c>
      <c r="AI1128" s="36">
        <f t="shared" si="415"/>
        <v>0</v>
      </c>
      <c r="AJ1128" s="35" t="str">
        <f t="shared" si="416"/>
        <v/>
      </c>
      <c r="AK1128" s="35" t="str">
        <f t="shared" si="417"/>
        <v/>
      </c>
      <c r="AL1128" s="35" t="str">
        <f t="shared" si="418"/>
        <v/>
      </c>
      <c r="AM1128" s="35" t="str">
        <f t="shared" si="419"/>
        <v/>
      </c>
      <c r="AN1128" s="35" t="str">
        <f t="shared" si="420"/>
        <v/>
      </c>
      <c r="AO1128" s="35" t="str">
        <f t="shared" si="421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2"/>
        <v/>
      </c>
      <c r="AS1128" s="35" t="str">
        <f t="shared" si="423"/>
        <v/>
      </c>
      <c r="AT1128" s="35" t="str">
        <f t="shared" si="424"/>
        <v/>
      </c>
      <c r="AU1128" s="35" t="str">
        <f t="shared" si="425"/>
        <v/>
      </c>
      <c r="AV1128" s="35" t="str">
        <f t="shared" si="426"/>
        <v/>
      </c>
      <c r="AW1128" s="35" t="str">
        <f t="shared" si="427"/>
        <v/>
      </c>
      <c r="AX1128" s="35" t="str">
        <f t="shared" si="428"/>
        <v/>
      </c>
      <c r="AY1128" s="35" t="str">
        <f>IF(SUMIF('7-市场业绩'!F:F,AC1128,'7-市场业绩'!I:I)&gt;0,"学习卡","老结算")</f>
        <v>老结算</v>
      </c>
      <c r="AZ1128" s="35" t="str">
        <f t="shared" si="429"/>
        <v/>
      </c>
      <c r="BA1128" s="35" t="str">
        <f t="shared" si="430"/>
        <v>无</v>
      </c>
      <c r="BB1128" s="35" t="str">
        <f t="shared" si="431"/>
        <v/>
      </c>
      <c r="BC1128" s="35" t="str">
        <f t="shared" si="432"/>
        <v/>
      </c>
      <c r="BD1128" s="35" t="str">
        <f t="shared" si="433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209"/>
      <c r="M1129" s="20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10"/>
        <v/>
      </c>
      <c r="AD1129" s="36">
        <f t="shared" si="411"/>
        <v>0</v>
      </c>
      <c r="AE1129" s="35" t="str">
        <f t="shared" si="412"/>
        <v/>
      </c>
      <c r="AF1129" s="24"/>
      <c r="AG1129" s="40">
        <f t="shared" si="413"/>
        <v>0</v>
      </c>
      <c r="AH1129" s="36">
        <f t="shared" si="414"/>
        <v>0</v>
      </c>
      <c r="AI1129" s="36">
        <f t="shared" si="415"/>
        <v>0</v>
      </c>
      <c r="AJ1129" s="35" t="str">
        <f t="shared" si="416"/>
        <v/>
      </c>
      <c r="AK1129" s="35" t="str">
        <f t="shared" si="417"/>
        <v/>
      </c>
      <c r="AL1129" s="35" t="str">
        <f t="shared" si="418"/>
        <v/>
      </c>
      <c r="AM1129" s="35" t="str">
        <f t="shared" si="419"/>
        <v/>
      </c>
      <c r="AN1129" s="35" t="str">
        <f t="shared" si="420"/>
        <v/>
      </c>
      <c r="AO1129" s="35" t="str">
        <f t="shared" si="421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2"/>
        <v/>
      </c>
      <c r="AS1129" s="35" t="str">
        <f t="shared" si="423"/>
        <v/>
      </c>
      <c r="AT1129" s="35" t="str">
        <f t="shared" si="424"/>
        <v/>
      </c>
      <c r="AU1129" s="35" t="str">
        <f t="shared" si="425"/>
        <v/>
      </c>
      <c r="AV1129" s="35" t="str">
        <f t="shared" si="426"/>
        <v/>
      </c>
      <c r="AW1129" s="35" t="str">
        <f t="shared" si="427"/>
        <v/>
      </c>
      <c r="AX1129" s="35" t="str">
        <f t="shared" si="428"/>
        <v/>
      </c>
      <c r="AY1129" s="35" t="str">
        <f>IF(SUMIF('7-市场业绩'!F:F,AC1129,'7-市场业绩'!I:I)&gt;0,"学习卡","老结算")</f>
        <v>老结算</v>
      </c>
      <c r="AZ1129" s="35" t="str">
        <f t="shared" si="429"/>
        <v/>
      </c>
      <c r="BA1129" s="35" t="str">
        <f t="shared" si="430"/>
        <v>无</v>
      </c>
      <c r="BB1129" s="35" t="str">
        <f t="shared" si="431"/>
        <v/>
      </c>
      <c r="BC1129" s="35" t="str">
        <f t="shared" si="432"/>
        <v/>
      </c>
      <c r="BD1129" s="35" t="str">
        <f t="shared" si="433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209"/>
      <c r="M1130" s="20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10"/>
        <v/>
      </c>
      <c r="AD1130" s="36">
        <f t="shared" si="411"/>
        <v>0</v>
      </c>
      <c r="AE1130" s="35" t="str">
        <f t="shared" si="412"/>
        <v/>
      </c>
      <c r="AF1130" s="24"/>
      <c r="AG1130" s="40">
        <f t="shared" si="413"/>
        <v>0</v>
      </c>
      <c r="AH1130" s="36">
        <f t="shared" si="414"/>
        <v>0</v>
      </c>
      <c r="AI1130" s="36">
        <f t="shared" si="415"/>
        <v>0</v>
      </c>
      <c r="AJ1130" s="35" t="str">
        <f t="shared" si="416"/>
        <v/>
      </c>
      <c r="AK1130" s="35" t="str">
        <f t="shared" si="417"/>
        <v/>
      </c>
      <c r="AL1130" s="35" t="str">
        <f t="shared" si="418"/>
        <v/>
      </c>
      <c r="AM1130" s="35" t="str">
        <f t="shared" si="419"/>
        <v/>
      </c>
      <c r="AN1130" s="35" t="str">
        <f t="shared" si="420"/>
        <v/>
      </c>
      <c r="AO1130" s="35" t="str">
        <f t="shared" si="421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2"/>
        <v/>
      </c>
      <c r="AS1130" s="35" t="str">
        <f t="shared" si="423"/>
        <v/>
      </c>
      <c r="AT1130" s="35" t="str">
        <f t="shared" si="424"/>
        <v/>
      </c>
      <c r="AU1130" s="35" t="str">
        <f t="shared" si="425"/>
        <v/>
      </c>
      <c r="AV1130" s="35" t="str">
        <f t="shared" si="426"/>
        <v/>
      </c>
      <c r="AW1130" s="35" t="str">
        <f t="shared" si="427"/>
        <v/>
      </c>
      <c r="AX1130" s="35" t="str">
        <f t="shared" si="428"/>
        <v/>
      </c>
      <c r="AY1130" s="35" t="str">
        <f>IF(SUMIF('7-市场业绩'!F:F,AC1130,'7-市场业绩'!I:I)&gt;0,"学习卡","老结算")</f>
        <v>老结算</v>
      </c>
      <c r="AZ1130" s="35" t="str">
        <f t="shared" si="429"/>
        <v/>
      </c>
      <c r="BA1130" s="35" t="str">
        <f t="shared" si="430"/>
        <v>无</v>
      </c>
      <c r="BB1130" s="35" t="str">
        <f t="shared" si="431"/>
        <v/>
      </c>
      <c r="BC1130" s="35" t="str">
        <f t="shared" si="432"/>
        <v/>
      </c>
      <c r="BD1130" s="35" t="str">
        <f t="shared" si="433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209"/>
      <c r="M1131" s="20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10"/>
        <v/>
      </c>
      <c r="AD1131" s="36">
        <f t="shared" si="411"/>
        <v>0</v>
      </c>
      <c r="AE1131" s="35" t="str">
        <f t="shared" si="412"/>
        <v/>
      </c>
      <c r="AF1131" s="24"/>
      <c r="AG1131" s="40">
        <f t="shared" si="413"/>
        <v>0</v>
      </c>
      <c r="AH1131" s="36">
        <f t="shared" si="414"/>
        <v>0</v>
      </c>
      <c r="AI1131" s="36">
        <f t="shared" si="415"/>
        <v>0</v>
      </c>
      <c r="AJ1131" s="35" t="str">
        <f t="shared" si="416"/>
        <v/>
      </c>
      <c r="AK1131" s="35" t="str">
        <f t="shared" si="417"/>
        <v/>
      </c>
      <c r="AL1131" s="35" t="str">
        <f t="shared" si="418"/>
        <v/>
      </c>
      <c r="AM1131" s="35" t="str">
        <f t="shared" si="419"/>
        <v/>
      </c>
      <c r="AN1131" s="35" t="str">
        <f t="shared" si="420"/>
        <v/>
      </c>
      <c r="AO1131" s="35" t="str">
        <f t="shared" si="421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2"/>
        <v/>
      </c>
      <c r="AS1131" s="35" t="str">
        <f t="shared" si="423"/>
        <v/>
      </c>
      <c r="AT1131" s="35" t="str">
        <f t="shared" si="424"/>
        <v/>
      </c>
      <c r="AU1131" s="35" t="str">
        <f t="shared" si="425"/>
        <v/>
      </c>
      <c r="AV1131" s="35" t="str">
        <f t="shared" si="426"/>
        <v/>
      </c>
      <c r="AW1131" s="35" t="str">
        <f t="shared" si="427"/>
        <v/>
      </c>
      <c r="AX1131" s="35" t="str">
        <f t="shared" si="428"/>
        <v/>
      </c>
      <c r="AY1131" s="35" t="str">
        <f>IF(SUMIF('7-市场业绩'!F:F,AC1131,'7-市场业绩'!I:I)&gt;0,"学习卡","老结算")</f>
        <v>老结算</v>
      </c>
      <c r="AZ1131" s="35" t="str">
        <f t="shared" si="429"/>
        <v/>
      </c>
      <c r="BA1131" s="35" t="str">
        <f t="shared" si="430"/>
        <v>无</v>
      </c>
      <c r="BB1131" s="35" t="str">
        <f t="shared" si="431"/>
        <v/>
      </c>
      <c r="BC1131" s="35" t="str">
        <f t="shared" si="432"/>
        <v/>
      </c>
      <c r="BD1131" s="35" t="str">
        <f t="shared" si="433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209"/>
      <c r="M1132" s="20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10"/>
        <v/>
      </c>
      <c r="AD1132" s="36">
        <f t="shared" si="411"/>
        <v>0</v>
      </c>
      <c r="AE1132" s="35" t="str">
        <f t="shared" si="412"/>
        <v/>
      </c>
      <c r="AF1132" s="24"/>
      <c r="AG1132" s="40">
        <f t="shared" si="413"/>
        <v>0</v>
      </c>
      <c r="AH1132" s="36">
        <f t="shared" si="414"/>
        <v>0</v>
      </c>
      <c r="AI1132" s="36">
        <f t="shared" si="415"/>
        <v>0</v>
      </c>
      <c r="AJ1132" s="35" t="str">
        <f t="shared" si="416"/>
        <v/>
      </c>
      <c r="AK1132" s="35" t="str">
        <f t="shared" si="417"/>
        <v/>
      </c>
      <c r="AL1132" s="35" t="str">
        <f t="shared" si="418"/>
        <v/>
      </c>
      <c r="AM1132" s="35" t="str">
        <f t="shared" si="419"/>
        <v/>
      </c>
      <c r="AN1132" s="35" t="str">
        <f t="shared" si="420"/>
        <v/>
      </c>
      <c r="AO1132" s="35" t="str">
        <f t="shared" si="421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2"/>
        <v/>
      </c>
      <c r="AS1132" s="35" t="str">
        <f t="shared" si="423"/>
        <v/>
      </c>
      <c r="AT1132" s="35" t="str">
        <f t="shared" si="424"/>
        <v/>
      </c>
      <c r="AU1132" s="35" t="str">
        <f t="shared" si="425"/>
        <v/>
      </c>
      <c r="AV1132" s="35" t="str">
        <f t="shared" si="426"/>
        <v/>
      </c>
      <c r="AW1132" s="35" t="str">
        <f t="shared" si="427"/>
        <v/>
      </c>
      <c r="AX1132" s="35" t="str">
        <f t="shared" si="428"/>
        <v/>
      </c>
      <c r="AY1132" s="35" t="str">
        <f>IF(SUMIF('7-市场业绩'!F:F,AC1132,'7-市场业绩'!I:I)&gt;0,"学习卡","老结算")</f>
        <v>老结算</v>
      </c>
      <c r="AZ1132" s="35" t="str">
        <f t="shared" si="429"/>
        <v/>
      </c>
      <c r="BA1132" s="35" t="str">
        <f t="shared" si="430"/>
        <v>无</v>
      </c>
      <c r="BB1132" s="35" t="str">
        <f t="shared" si="431"/>
        <v/>
      </c>
      <c r="BC1132" s="35" t="str">
        <f t="shared" si="432"/>
        <v/>
      </c>
      <c r="BD1132" s="35" t="str">
        <f t="shared" si="433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209"/>
      <c r="M1133" s="20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10"/>
        <v/>
      </c>
      <c r="AD1133" s="36">
        <f t="shared" si="411"/>
        <v>0</v>
      </c>
      <c r="AE1133" s="35" t="str">
        <f t="shared" si="412"/>
        <v/>
      </c>
      <c r="AF1133" s="24"/>
      <c r="AG1133" s="40">
        <f t="shared" si="413"/>
        <v>0</v>
      </c>
      <c r="AH1133" s="36">
        <f t="shared" si="414"/>
        <v>0</v>
      </c>
      <c r="AI1133" s="36">
        <f t="shared" si="415"/>
        <v>0</v>
      </c>
      <c r="AJ1133" s="35" t="str">
        <f t="shared" si="416"/>
        <v/>
      </c>
      <c r="AK1133" s="35" t="str">
        <f t="shared" si="417"/>
        <v/>
      </c>
      <c r="AL1133" s="35" t="str">
        <f t="shared" si="418"/>
        <v/>
      </c>
      <c r="AM1133" s="35" t="str">
        <f t="shared" si="419"/>
        <v/>
      </c>
      <c r="AN1133" s="35" t="str">
        <f t="shared" si="420"/>
        <v/>
      </c>
      <c r="AO1133" s="35" t="str">
        <f t="shared" si="421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2"/>
        <v/>
      </c>
      <c r="AS1133" s="35" t="str">
        <f t="shared" si="423"/>
        <v/>
      </c>
      <c r="AT1133" s="35" t="str">
        <f t="shared" si="424"/>
        <v/>
      </c>
      <c r="AU1133" s="35" t="str">
        <f t="shared" si="425"/>
        <v/>
      </c>
      <c r="AV1133" s="35" t="str">
        <f t="shared" si="426"/>
        <v/>
      </c>
      <c r="AW1133" s="35" t="str">
        <f t="shared" si="427"/>
        <v/>
      </c>
      <c r="AX1133" s="35" t="str">
        <f t="shared" si="428"/>
        <v/>
      </c>
      <c r="AY1133" s="35" t="str">
        <f>IF(SUMIF('7-市场业绩'!F:F,AC1133,'7-市场业绩'!I:I)&gt;0,"学习卡","老结算")</f>
        <v>老结算</v>
      </c>
      <c r="AZ1133" s="35" t="str">
        <f t="shared" si="429"/>
        <v/>
      </c>
      <c r="BA1133" s="35" t="str">
        <f t="shared" si="430"/>
        <v>无</v>
      </c>
      <c r="BB1133" s="35" t="str">
        <f t="shared" si="431"/>
        <v/>
      </c>
      <c r="BC1133" s="35" t="str">
        <f t="shared" si="432"/>
        <v/>
      </c>
      <c r="BD1133" s="35" t="str">
        <f t="shared" si="433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209"/>
      <c r="M1134" s="20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10"/>
        <v/>
      </c>
      <c r="AD1134" s="36">
        <f t="shared" si="411"/>
        <v>0</v>
      </c>
      <c r="AE1134" s="35" t="str">
        <f t="shared" si="412"/>
        <v/>
      </c>
      <c r="AF1134" s="24"/>
      <c r="AG1134" s="40">
        <f t="shared" si="413"/>
        <v>0</v>
      </c>
      <c r="AH1134" s="36">
        <f t="shared" si="414"/>
        <v>0</v>
      </c>
      <c r="AI1134" s="36">
        <f t="shared" si="415"/>
        <v>0</v>
      </c>
      <c r="AJ1134" s="35" t="str">
        <f t="shared" si="416"/>
        <v/>
      </c>
      <c r="AK1134" s="35" t="str">
        <f t="shared" si="417"/>
        <v/>
      </c>
      <c r="AL1134" s="35" t="str">
        <f t="shared" si="418"/>
        <v/>
      </c>
      <c r="AM1134" s="35" t="str">
        <f t="shared" si="419"/>
        <v/>
      </c>
      <c r="AN1134" s="35" t="str">
        <f t="shared" si="420"/>
        <v/>
      </c>
      <c r="AO1134" s="35" t="str">
        <f t="shared" si="421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2"/>
        <v/>
      </c>
      <c r="AS1134" s="35" t="str">
        <f t="shared" si="423"/>
        <v/>
      </c>
      <c r="AT1134" s="35" t="str">
        <f t="shared" si="424"/>
        <v/>
      </c>
      <c r="AU1134" s="35" t="str">
        <f t="shared" si="425"/>
        <v/>
      </c>
      <c r="AV1134" s="35" t="str">
        <f t="shared" si="426"/>
        <v/>
      </c>
      <c r="AW1134" s="35" t="str">
        <f t="shared" si="427"/>
        <v/>
      </c>
      <c r="AX1134" s="35" t="str">
        <f t="shared" si="428"/>
        <v/>
      </c>
      <c r="AY1134" s="35" t="str">
        <f>IF(SUMIF('7-市场业绩'!F:F,AC1134,'7-市场业绩'!I:I)&gt;0,"学习卡","老结算")</f>
        <v>老结算</v>
      </c>
      <c r="AZ1134" s="35" t="str">
        <f t="shared" si="429"/>
        <v/>
      </c>
      <c r="BA1134" s="35" t="str">
        <f t="shared" si="430"/>
        <v>无</v>
      </c>
      <c r="BB1134" s="35" t="str">
        <f t="shared" si="431"/>
        <v/>
      </c>
      <c r="BC1134" s="35" t="str">
        <f t="shared" si="432"/>
        <v/>
      </c>
      <c r="BD1134" s="35" t="str">
        <f t="shared" si="433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209"/>
      <c r="M1135" s="20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10"/>
        <v/>
      </c>
      <c r="AD1135" s="36">
        <f t="shared" si="411"/>
        <v>0</v>
      </c>
      <c r="AE1135" s="35" t="str">
        <f t="shared" si="412"/>
        <v/>
      </c>
      <c r="AF1135" s="24"/>
      <c r="AG1135" s="40">
        <f t="shared" si="413"/>
        <v>0</v>
      </c>
      <c r="AH1135" s="36">
        <f t="shared" si="414"/>
        <v>0</v>
      </c>
      <c r="AI1135" s="36">
        <f t="shared" si="415"/>
        <v>0</v>
      </c>
      <c r="AJ1135" s="35" t="str">
        <f t="shared" si="416"/>
        <v/>
      </c>
      <c r="AK1135" s="35" t="str">
        <f t="shared" si="417"/>
        <v/>
      </c>
      <c r="AL1135" s="35" t="str">
        <f t="shared" si="418"/>
        <v/>
      </c>
      <c r="AM1135" s="35" t="str">
        <f t="shared" si="419"/>
        <v/>
      </c>
      <c r="AN1135" s="35" t="str">
        <f t="shared" si="420"/>
        <v/>
      </c>
      <c r="AO1135" s="35" t="str">
        <f t="shared" si="421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2"/>
        <v/>
      </c>
      <c r="AS1135" s="35" t="str">
        <f t="shared" si="423"/>
        <v/>
      </c>
      <c r="AT1135" s="35" t="str">
        <f t="shared" si="424"/>
        <v/>
      </c>
      <c r="AU1135" s="35" t="str">
        <f t="shared" si="425"/>
        <v/>
      </c>
      <c r="AV1135" s="35" t="str">
        <f t="shared" si="426"/>
        <v/>
      </c>
      <c r="AW1135" s="35" t="str">
        <f t="shared" si="427"/>
        <v/>
      </c>
      <c r="AX1135" s="35" t="str">
        <f t="shared" si="428"/>
        <v/>
      </c>
      <c r="AY1135" s="35" t="str">
        <f>IF(SUMIF('7-市场业绩'!F:F,AC1135,'7-市场业绩'!I:I)&gt;0,"学习卡","老结算")</f>
        <v>老结算</v>
      </c>
      <c r="AZ1135" s="35" t="str">
        <f t="shared" si="429"/>
        <v/>
      </c>
      <c r="BA1135" s="35" t="str">
        <f t="shared" si="430"/>
        <v>无</v>
      </c>
      <c r="BB1135" s="35" t="str">
        <f t="shared" si="431"/>
        <v/>
      </c>
      <c r="BC1135" s="35" t="str">
        <f t="shared" si="432"/>
        <v/>
      </c>
      <c r="BD1135" s="35" t="str">
        <f t="shared" si="433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209"/>
      <c r="M1136" s="20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10"/>
        <v/>
      </c>
      <c r="AD1136" s="36">
        <f t="shared" si="411"/>
        <v>0</v>
      </c>
      <c r="AE1136" s="35" t="str">
        <f t="shared" si="412"/>
        <v/>
      </c>
      <c r="AF1136" s="24"/>
      <c r="AG1136" s="40">
        <f t="shared" si="413"/>
        <v>0</v>
      </c>
      <c r="AH1136" s="36">
        <f t="shared" si="414"/>
        <v>0</v>
      </c>
      <c r="AI1136" s="36">
        <f t="shared" si="415"/>
        <v>0</v>
      </c>
      <c r="AJ1136" s="35" t="str">
        <f t="shared" si="416"/>
        <v/>
      </c>
      <c r="AK1136" s="35" t="str">
        <f t="shared" si="417"/>
        <v/>
      </c>
      <c r="AL1136" s="35" t="str">
        <f t="shared" si="418"/>
        <v/>
      </c>
      <c r="AM1136" s="35" t="str">
        <f t="shared" si="419"/>
        <v/>
      </c>
      <c r="AN1136" s="35" t="str">
        <f t="shared" si="420"/>
        <v/>
      </c>
      <c r="AO1136" s="35" t="str">
        <f t="shared" si="421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2"/>
        <v/>
      </c>
      <c r="AS1136" s="35" t="str">
        <f t="shared" si="423"/>
        <v/>
      </c>
      <c r="AT1136" s="35" t="str">
        <f t="shared" si="424"/>
        <v/>
      </c>
      <c r="AU1136" s="35" t="str">
        <f t="shared" si="425"/>
        <v/>
      </c>
      <c r="AV1136" s="35" t="str">
        <f t="shared" si="426"/>
        <v/>
      </c>
      <c r="AW1136" s="35" t="str">
        <f t="shared" si="427"/>
        <v/>
      </c>
      <c r="AX1136" s="35" t="str">
        <f t="shared" si="428"/>
        <v/>
      </c>
      <c r="AY1136" s="35" t="str">
        <f>IF(SUMIF('7-市场业绩'!F:F,AC1136,'7-市场业绩'!I:I)&gt;0,"学习卡","老结算")</f>
        <v>老结算</v>
      </c>
      <c r="AZ1136" s="35" t="str">
        <f t="shared" si="429"/>
        <v/>
      </c>
      <c r="BA1136" s="35" t="str">
        <f t="shared" si="430"/>
        <v>无</v>
      </c>
      <c r="BB1136" s="35" t="str">
        <f t="shared" si="431"/>
        <v/>
      </c>
      <c r="BC1136" s="35" t="str">
        <f t="shared" si="432"/>
        <v/>
      </c>
      <c r="BD1136" s="35" t="str">
        <f t="shared" si="433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209"/>
      <c r="M1137" s="20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10"/>
        <v/>
      </c>
      <c r="AD1137" s="36">
        <f t="shared" si="411"/>
        <v>0</v>
      </c>
      <c r="AE1137" s="35" t="str">
        <f t="shared" si="412"/>
        <v/>
      </c>
      <c r="AF1137" s="24"/>
      <c r="AG1137" s="40">
        <f t="shared" si="413"/>
        <v>0</v>
      </c>
      <c r="AH1137" s="36">
        <f t="shared" si="414"/>
        <v>0</v>
      </c>
      <c r="AI1137" s="36">
        <f t="shared" si="415"/>
        <v>0</v>
      </c>
      <c r="AJ1137" s="35" t="str">
        <f t="shared" si="416"/>
        <v/>
      </c>
      <c r="AK1137" s="35" t="str">
        <f t="shared" si="417"/>
        <v/>
      </c>
      <c r="AL1137" s="35" t="str">
        <f t="shared" si="418"/>
        <v/>
      </c>
      <c r="AM1137" s="35" t="str">
        <f t="shared" si="419"/>
        <v/>
      </c>
      <c r="AN1137" s="35" t="str">
        <f t="shared" si="420"/>
        <v/>
      </c>
      <c r="AO1137" s="35" t="str">
        <f t="shared" si="421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2"/>
        <v/>
      </c>
      <c r="AS1137" s="35" t="str">
        <f t="shared" si="423"/>
        <v/>
      </c>
      <c r="AT1137" s="35" t="str">
        <f t="shared" si="424"/>
        <v/>
      </c>
      <c r="AU1137" s="35" t="str">
        <f t="shared" si="425"/>
        <v/>
      </c>
      <c r="AV1137" s="35" t="str">
        <f t="shared" si="426"/>
        <v/>
      </c>
      <c r="AW1137" s="35" t="str">
        <f t="shared" si="427"/>
        <v/>
      </c>
      <c r="AX1137" s="35" t="str">
        <f t="shared" si="428"/>
        <v/>
      </c>
      <c r="AY1137" s="35" t="str">
        <f>IF(SUMIF('7-市场业绩'!F:F,AC1137,'7-市场业绩'!I:I)&gt;0,"学习卡","老结算")</f>
        <v>老结算</v>
      </c>
      <c r="AZ1137" s="35" t="str">
        <f t="shared" si="429"/>
        <v/>
      </c>
      <c r="BA1137" s="35" t="str">
        <f t="shared" si="430"/>
        <v>无</v>
      </c>
      <c r="BB1137" s="35" t="str">
        <f t="shared" si="431"/>
        <v/>
      </c>
      <c r="BC1137" s="35" t="str">
        <f t="shared" si="432"/>
        <v/>
      </c>
      <c r="BD1137" s="35" t="str">
        <f t="shared" si="433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209"/>
      <c r="M1138" s="20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10"/>
        <v/>
      </c>
      <c r="AD1138" s="36">
        <f t="shared" si="411"/>
        <v>0</v>
      </c>
      <c r="AE1138" s="35" t="str">
        <f t="shared" si="412"/>
        <v/>
      </c>
      <c r="AF1138" s="24"/>
      <c r="AG1138" s="40">
        <f t="shared" si="413"/>
        <v>0</v>
      </c>
      <c r="AH1138" s="36">
        <f t="shared" si="414"/>
        <v>0</v>
      </c>
      <c r="AI1138" s="36">
        <f t="shared" si="415"/>
        <v>0</v>
      </c>
      <c r="AJ1138" s="35" t="str">
        <f t="shared" si="416"/>
        <v/>
      </c>
      <c r="AK1138" s="35" t="str">
        <f t="shared" si="417"/>
        <v/>
      </c>
      <c r="AL1138" s="35" t="str">
        <f t="shared" si="418"/>
        <v/>
      </c>
      <c r="AM1138" s="35" t="str">
        <f t="shared" si="419"/>
        <v/>
      </c>
      <c r="AN1138" s="35" t="str">
        <f t="shared" si="420"/>
        <v/>
      </c>
      <c r="AO1138" s="35" t="str">
        <f t="shared" si="421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2"/>
        <v/>
      </c>
      <c r="AS1138" s="35" t="str">
        <f t="shared" si="423"/>
        <v/>
      </c>
      <c r="AT1138" s="35" t="str">
        <f t="shared" si="424"/>
        <v/>
      </c>
      <c r="AU1138" s="35" t="str">
        <f t="shared" si="425"/>
        <v/>
      </c>
      <c r="AV1138" s="35" t="str">
        <f t="shared" si="426"/>
        <v/>
      </c>
      <c r="AW1138" s="35" t="str">
        <f t="shared" si="427"/>
        <v/>
      </c>
      <c r="AX1138" s="35" t="str">
        <f t="shared" si="428"/>
        <v/>
      </c>
      <c r="AY1138" s="35" t="str">
        <f>IF(SUMIF('7-市场业绩'!F:F,AC1138,'7-市场业绩'!I:I)&gt;0,"学习卡","老结算")</f>
        <v>老结算</v>
      </c>
      <c r="AZ1138" s="35" t="str">
        <f t="shared" si="429"/>
        <v/>
      </c>
      <c r="BA1138" s="35" t="str">
        <f t="shared" si="430"/>
        <v>无</v>
      </c>
      <c r="BB1138" s="35" t="str">
        <f t="shared" si="431"/>
        <v/>
      </c>
      <c r="BC1138" s="35" t="str">
        <f t="shared" si="432"/>
        <v/>
      </c>
      <c r="BD1138" s="35" t="str">
        <f t="shared" si="433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209"/>
      <c r="M1139" s="20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10"/>
        <v/>
      </c>
      <c r="AD1139" s="36">
        <f t="shared" si="411"/>
        <v>0</v>
      </c>
      <c r="AE1139" s="35" t="str">
        <f t="shared" si="412"/>
        <v/>
      </c>
      <c r="AF1139" s="24"/>
      <c r="AG1139" s="40">
        <f t="shared" si="413"/>
        <v>0</v>
      </c>
      <c r="AH1139" s="36">
        <f t="shared" si="414"/>
        <v>0</v>
      </c>
      <c r="AI1139" s="36">
        <f t="shared" si="415"/>
        <v>0</v>
      </c>
      <c r="AJ1139" s="35" t="str">
        <f t="shared" si="416"/>
        <v/>
      </c>
      <c r="AK1139" s="35" t="str">
        <f t="shared" si="417"/>
        <v/>
      </c>
      <c r="AL1139" s="35" t="str">
        <f t="shared" si="418"/>
        <v/>
      </c>
      <c r="AM1139" s="35" t="str">
        <f t="shared" si="419"/>
        <v/>
      </c>
      <c r="AN1139" s="35" t="str">
        <f t="shared" si="420"/>
        <v/>
      </c>
      <c r="AO1139" s="35" t="str">
        <f t="shared" si="421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2"/>
        <v/>
      </c>
      <c r="AS1139" s="35" t="str">
        <f t="shared" si="423"/>
        <v/>
      </c>
      <c r="AT1139" s="35" t="str">
        <f t="shared" si="424"/>
        <v/>
      </c>
      <c r="AU1139" s="35" t="str">
        <f t="shared" si="425"/>
        <v/>
      </c>
      <c r="AV1139" s="35" t="str">
        <f t="shared" si="426"/>
        <v/>
      </c>
      <c r="AW1139" s="35" t="str">
        <f t="shared" si="427"/>
        <v/>
      </c>
      <c r="AX1139" s="35" t="str">
        <f t="shared" si="428"/>
        <v/>
      </c>
      <c r="AY1139" s="35" t="str">
        <f>IF(SUMIF('7-市场业绩'!F:F,AC1139,'7-市场业绩'!I:I)&gt;0,"学习卡","老结算")</f>
        <v>老结算</v>
      </c>
      <c r="AZ1139" s="35" t="str">
        <f t="shared" si="429"/>
        <v/>
      </c>
      <c r="BA1139" s="35" t="str">
        <f t="shared" si="430"/>
        <v>无</v>
      </c>
      <c r="BB1139" s="35" t="str">
        <f t="shared" si="431"/>
        <v/>
      </c>
      <c r="BC1139" s="35" t="str">
        <f t="shared" si="432"/>
        <v/>
      </c>
      <c r="BD1139" s="35" t="str">
        <f t="shared" si="433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209"/>
      <c r="M1140" s="20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10"/>
        <v/>
      </c>
      <c r="AD1140" s="36">
        <f t="shared" si="411"/>
        <v>0</v>
      </c>
      <c r="AE1140" s="35" t="str">
        <f t="shared" si="412"/>
        <v/>
      </c>
      <c r="AF1140" s="24"/>
      <c r="AG1140" s="40">
        <f t="shared" si="413"/>
        <v>0</v>
      </c>
      <c r="AH1140" s="36">
        <f t="shared" si="414"/>
        <v>0</v>
      </c>
      <c r="AI1140" s="36">
        <f t="shared" si="415"/>
        <v>0</v>
      </c>
      <c r="AJ1140" s="35" t="str">
        <f t="shared" si="416"/>
        <v/>
      </c>
      <c r="AK1140" s="35" t="str">
        <f t="shared" si="417"/>
        <v/>
      </c>
      <c r="AL1140" s="35" t="str">
        <f t="shared" si="418"/>
        <v/>
      </c>
      <c r="AM1140" s="35" t="str">
        <f t="shared" si="419"/>
        <v/>
      </c>
      <c r="AN1140" s="35" t="str">
        <f t="shared" si="420"/>
        <v/>
      </c>
      <c r="AO1140" s="35" t="str">
        <f t="shared" si="421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2"/>
        <v/>
      </c>
      <c r="AS1140" s="35" t="str">
        <f t="shared" si="423"/>
        <v/>
      </c>
      <c r="AT1140" s="35" t="str">
        <f t="shared" si="424"/>
        <v/>
      </c>
      <c r="AU1140" s="35" t="str">
        <f t="shared" si="425"/>
        <v/>
      </c>
      <c r="AV1140" s="35" t="str">
        <f t="shared" si="426"/>
        <v/>
      </c>
      <c r="AW1140" s="35" t="str">
        <f t="shared" si="427"/>
        <v/>
      </c>
      <c r="AX1140" s="35" t="str">
        <f t="shared" si="428"/>
        <v/>
      </c>
      <c r="AY1140" s="35" t="str">
        <f>IF(SUMIF('7-市场业绩'!F:F,AC1140,'7-市场业绩'!I:I)&gt;0,"学习卡","老结算")</f>
        <v>老结算</v>
      </c>
      <c r="AZ1140" s="35" t="str">
        <f t="shared" si="429"/>
        <v/>
      </c>
      <c r="BA1140" s="35" t="str">
        <f t="shared" si="430"/>
        <v>无</v>
      </c>
      <c r="BB1140" s="35" t="str">
        <f t="shared" si="431"/>
        <v/>
      </c>
      <c r="BC1140" s="35" t="str">
        <f t="shared" si="432"/>
        <v/>
      </c>
      <c r="BD1140" s="35" t="str">
        <f t="shared" si="433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209"/>
      <c r="M1141" s="20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10"/>
        <v/>
      </c>
      <c r="AD1141" s="36">
        <f t="shared" si="411"/>
        <v>0</v>
      </c>
      <c r="AE1141" s="35" t="str">
        <f t="shared" si="412"/>
        <v/>
      </c>
      <c r="AF1141" s="24"/>
      <c r="AG1141" s="40">
        <f t="shared" si="413"/>
        <v>0</v>
      </c>
      <c r="AH1141" s="36">
        <f t="shared" si="414"/>
        <v>0</v>
      </c>
      <c r="AI1141" s="36">
        <f t="shared" si="415"/>
        <v>0</v>
      </c>
      <c r="AJ1141" s="35" t="str">
        <f t="shared" si="416"/>
        <v/>
      </c>
      <c r="AK1141" s="35" t="str">
        <f t="shared" si="417"/>
        <v/>
      </c>
      <c r="AL1141" s="35" t="str">
        <f t="shared" si="418"/>
        <v/>
      </c>
      <c r="AM1141" s="35" t="str">
        <f t="shared" si="419"/>
        <v/>
      </c>
      <c r="AN1141" s="35" t="str">
        <f t="shared" si="420"/>
        <v/>
      </c>
      <c r="AO1141" s="35" t="str">
        <f t="shared" si="421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2"/>
        <v/>
      </c>
      <c r="AS1141" s="35" t="str">
        <f t="shared" si="423"/>
        <v/>
      </c>
      <c r="AT1141" s="35" t="str">
        <f t="shared" si="424"/>
        <v/>
      </c>
      <c r="AU1141" s="35" t="str">
        <f t="shared" si="425"/>
        <v/>
      </c>
      <c r="AV1141" s="35" t="str">
        <f t="shared" si="426"/>
        <v/>
      </c>
      <c r="AW1141" s="35" t="str">
        <f t="shared" si="427"/>
        <v/>
      </c>
      <c r="AX1141" s="35" t="str">
        <f t="shared" si="428"/>
        <v/>
      </c>
      <c r="AY1141" s="35" t="str">
        <f>IF(SUMIF('7-市场业绩'!F:F,AC1141,'7-市场业绩'!I:I)&gt;0,"学习卡","老结算")</f>
        <v>老结算</v>
      </c>
      <c r="AZ1141" s="35" t="str">
        <f t="shared" si="429"/>
        <v/>
      </c>
      <c r="BA1141" s="35" t="str">
        <f t="shared" si="430"/>
        <v>无</v>
      </c>
      <c r="BB1141" s="35" t="str">
        <f t="shared" si="431"/>
        <v/>
      </c>
      <c r="BC1141" s="35" t="str">
        <f t="shared" si="432"/>
        <v/>
      </c>
      <c r="BD1141" s="35" t="str">
        <f t="shared" si="433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209"/>
      <c r="M1142" s="20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10"/>
        <v/>
      </c>
      <c r="AD1142" s="36">
        <f t="shared" si="411"/>
        <v>0</v>
      </c>
      <c r="AE1142" s="35" t="str">
        <f t="shared" si="412"/>
        <v/>
      </c>
      <c r="AF1142" s="24"/>
      <c r="AG1142" s="40">
        <f t="shared" si="413"/>
        <v>0</v>
      </c>
      <c r="AH1142" s="36">
        <f t="shared" si="414"/>
        <v>0</v>
      </c>
      <c r="AI1142" s="36">
        <f t="shared" si="415"/>
        <v>0</v>
      </c>
      <c r="AJ1142" s="35" t="str">
        <f t="shared" si="416"/>
        <v/>
      </c>
      <c r="AK1142" s="35" t="str">
        <f t="shared" si="417"/>
        <v/>
      </c>
      <c r="AL1142" s="35" t="str">
        <f t="shared" si="418"/>
        <v/>
      </c>
      <c r="AM1142" s="35" t="str">
        <f t="shared" si="419"/>
        <v/>
      </c>
      <c r="AN1142" s="35" t="str">
        <f t="shared" si="420"/>
        <v/>
      </c>
      <c r="AO1142" s="35" t="str">
        <f t="shared" si="421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2"/>
        <v/>
      </c>
      <c r="AS1142" s="35" t="str">
        <f t="shared" si="423"/>
        <v/>
      </c>
      <c r="AT1142" s="35" t="str">
        <f t="shared" si="424"/>
        <v/>
      </c>
      <c r="AU1142" s="35" t="str">
        <f t="shared" si="425"/>
        <v/>
      </c>
      <c r="AV1142" s="35" t="str">
        <f t="shared" si="426"/>
        <v/>
      </c>
      <c r="AW1142" s="35" t="str">
        <f t="shared" si="427"/>
        <v/>
      </c>
      <c r="AX1142" s="35" t="str">
        <f t="shared" si="428"/>
        <v/>
      </c>
      <c r="AY1142" s="35" t="str">
        <f>IF(SUMIF('7-市场业绩'!F:F,AC1142,'7-市场业绩'!I:I)&gt;0,"学习卡","老结算")</f>
        <v>老结算</v>
      </c>
      <c r="AZ1142" s="35" t="str">
        <f t="shared" si="429"/>
        <v/>
      </c>
      <c r="BA1142" s="35" t="str">
        <f t="shared" si="430"/>
        <v>无</v>
      </c>
      <c r="BB1142" s="35" t="str">
        <f t="shared" si="431"/>
        <v/>
      </c>
      <c r="BC1142" s="35" t="str">
        <f t="shared" si="432"/>
        <v/>
      </c>
      <c r="BD1142" s="35" t="str">
        <f t="shared" si="433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209"/>
      <c r="M1143" s="20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10"/>
        <v/>
      </c>
      <c r="AD1143" s="36">
        <f t="shared" si="411"/>
        <v>0</v>
      </c>
      <c r="AE1143" s="35" t="str">
        <f t="shared" si="412"/>
        <v/>
      </c>
      <c r="AF1143" s="24"/>
      <c r="AG1143" s="40">
        <f t="shared" si="413"/>
        <v>0</v>
      </c>
      <c r="AH1143" s="36">
        <f t="shared" si="414"/>
        <v>0</v>
      </c>
      <c r="AI1143" s="36">
        <f t="shared" si="415"/>
        <v>0</v>
      </c>
      <c r="AJ1143" s="35" t="str">
        <f t="shared" si="416"/>
        <v/>
      </c>
      <c r="AK1143" s="35" t="str">
        <f t="shared" si="417"/>
        <v/>
      </c>
      <c r="AL1143" s="35" t="str">
        <f t="shared" si="418"/>
        <v/>
      </c>
      <c r="AM1143" s="35" t="str">
        <f t="shared" si="419"/>
        <v/>
      </c>
      <c r="AN1143" s="35" t="str">
        <f t="shared" si="420"/>
        <v/>
      </c>
      <c r="AO1143" s="35" t="str">
        <f t="shared" si="421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2"/>
        <v/>
      </c>
      <c r="AS1143" s="35" t="str">
        <f t="shared" si="423"/>
        <v/>
      </c>
      <c r="AT1143" s="35" t="str">
        <f t="shared" si="424"/>
        <v/>
      </c>
      <c r="AU1143" s="35" t="str">
        <f t="shared" si="425"/>
        <v/>
      </c>
      <c r="AV1143" s="35" t="str">
        <f t="shared" si="426"/>
        <v/>
      </c>
      <c r="AW1143" s="35" t="str">
        <f t="shared" si="427"/>
        <v/>
      </c>
      <c r="AX1143" s="35" t="str">
        <f t="shared" si="428"/>
        <v/>
      </c>
      <c r="AY1143" s="35" t="str">
        <f>IF(SUMIF('7-市场业绩'!F:F,AC1143,'7-市场业绩'!I:I)&gt;0,"学习卡","老结算")</f>
        <v>老结算</v>
      </c>
      <c r="AZ1143" s="35" t="str">
        <f t="shared" si="429"/>
        <v/>
      </c>
      <c r="BA1143" s="35" t="str">
        <f t="shared" si="430"/>
        <v>无</v>
      </c>
      <c r="BB1143" s="35" t="str">
        <f t="shared" si="431"/>
        <v/>
      </c>
      <c r="BC1143" s="35" t="str">
        <f t="shared" si="432"/>
        <v/>
      </c>
      <c r="BD1143" s="35" t="str">
        <f t="shared" si="433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209"/>
      <c r="M1144" s="20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10"/>
        <v/>
      </c>
      <c r="AD1144" s="36">
        <f t="shared" si="411"/>
        <v>0</v>
      </c>
      <c r="AE1144" s="35" t="str">
        <f t="shared" si="412"/>
        <v/>
      </c>
      <c r="AF1144" s="24"/>
      <c r="AG1144" s="40">
        <f t="shared" si="413"/>
        <v>0</v>
      </c>
      <c r="AH1144" s="36">
        <f t="shared" si="414"/>
        <v>0</v>
      </c>
      <c r="AI1144" s="36">
        <f t="shared" si="415"/>
        <v>0</v>
      </c>
      <c r="AJ1144" s="35" t="str">
        <f t="shared" si="416"/>
        <v/>
      </c>
      <c r="AK1144" s="35" t="str">
        <f t="shared" si="417"/>
        <v/>
      </c>
      <c r="AL1144" s="35" t="str">
        <f t="shared" si="418"/>
        <v/>
      </c>
      <c r="AM1144" s="35" t="str">
        <f t="shared" si="419"/>
        <v/>
      </c>
      <c r="AN1144" s="35" t="str">
        <f t="shared" si="420"/>
        <v/>
      </c>
      <c r="AO1144" s="35" t="str">
        <f t="shared" si="421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2"/>
        <v/>
      </c>
      <c r="AS1144" s="35" t="str">
        <f t="shared" si="423"/>
        <v/>
      </c>
      <c r="AT1144" s="35" t="str">
        <f t="shared" si="424"/>
        <v/>
      </c>
      <c r="AU1144" s="35" t="str">
        <f t="shared" si="425"/>
        <v/>
      </c>
      <c r="AV1144" s="35" t="str">
        <f t="shared" si="426"/>
        <v/>
      </c>
      <c r="AW1144" s="35" t="str">
        <f t="shared" si="427"/>
        <v/>
      </c>
      <c r="AX1144" s="35" t="str">
        <f t="shared" si="428"/>
        <v/>
      </c>
      <c r="AY1144" s="35" t="str">
        <f>IF(SUMIF('7-市场业绩'!F:F,AC1144,'7-市场业绩'!I:I)&gt;0,"学习卡","老结算")</f>
        <v>老结算</v>
      </c>
      <c r="AZ1144" s="35" t="str">
        <f t="shared" si="429"/>
        <v/>
      </c>
      <c r="BA1144" s="35" t="str">
        <f t="shared" si="430"/>
        <v>无</v>
      </c>
      <c r="BB1144" s="35" t="str">
        <f t="shared" si="431"/>
        <v/>
      </c>
      <c r="BC1144" s="35" t="str">
        <f t="shared" si="432"/>
        <v/>
      </c>
      <c r="BD1144" s="35" t="str">
        <f t="shared" si="433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209"/>
      <c r="M1145" s="20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10"/>
        <v/>
      </c>
      <c r="AD1145" s="36">
        <f t="shared" si="411"/>
        <v>0</v>
      </c>
      <c r="AE1145" s="35" t="str">
        <f t="shared" si="412"/>
        <v/>
      </c>
      <c r="AF1145" s="24"/>
      <c r="AG1145" s="40">
        <f t="shared" si="413"/>
        <v>0</v>
      </c>
      <c r="AH1145" s="36">
        <f t="shared" si="414"/>
        <v>0</v>
      </c>
      <c r="AI1145" s="36">
        <f t="shared" si="415"/>
        <v>0</v>
      </c>
      <c r="AJ1145" s="35" t="str">
        <f t="shared" si="416"/>
        <v/>
      </c>
      <c r="AK1145" s="35" t="str">
        <f t="shared" si="417"/>
        <v/>
      </c>
      <c r="AL1145" s="35" t="str">
        <f t="shared" si="418"/>
        <v/>
      </c>
      <c r="AM1145" s="35" t="str">
        <f t="shared" si="419"/>
        <v/>
      </c>
      <c r="AN1145" s="35" t="str">
        <f t="shared" si="420"/>
        <v/>
      </c>
      <c r="AO1145" s="35" t="str">
        <f t="shared" si="421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2"/>
        <v/>
      </c>
      <c r="AS1145" s="35" t="str">
        <f t="shared" si="423"/>
        <v/>
      </c>
      <c r="AT1145" s="35" t="str">
        <f t="shared" si="424"/>
        <v/>
      </c>
      <c r="AU1145" s="35" t="str">
        <f t="shared" si="425"/>
        <v/>
      </c>
      <c r="AV1145" s="35" t="str">
        <f t="shared" si="426"/>
        <v/>
      </c>
      <c r="AW1145" s="35" t="str">
        <f t="shared" si="427"/>
        <v/>
      </c>
      <c r="AX1145" s="35" t="str">
        <f t="shared" si="428"/>
        <v/>
      </c>
      <c r="AY1145" s="35" t="str">
        <f>IF(SUMIF('7-市场业绩'!F:F,AC1145,'7-市场业绩'!I:I)&gt;0,"学习卡","老结算")</f>
        <v>老结算</v>
      </c>
      <c r="AZ1145" s="35" t="str">
        <f t="shared" si="429"/>
        <v/>
      </c>
      <c r="BA1145" s="35" t="str">
        <f t="shared" si="430"/>
        <v>无</v>
      </c>
      <c r="BB1145" s="35" t="str">
        <f t="shared" si="431"/>
        <v/>
      </c>
      <c r="BC1145" s="35" t="str">
        <f t="shared" si="432"/>
        <v/>
      </c>
      <c r="BD1145" s="35" t="str">
        <f t="shared" si="433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209"/>
      <c r="M1146" s="20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10"/>
        <v/>
      </c>
      <c r="AD1146" s="36">
        <f t="shared" si="411"/>
        <v>0</v>
      </c>
      <c r="AE1146" s="35" t="str">
        <f t="shared" si="412"/>
        <v/>
      </c>
      <c r="AF1146" s="24"/>
      <c r="AG1146" s="40">
        <f t="shared" si="413"/>
        <v>0</v>
      </c>
      <c r="AH1146" s="36">
        <f t="shared" si="414"/>
        <v>0</v>
      </c>
      <c r="AI1146" s="36">
        <f t="shared" si="415"/>
        <v>0</v>
      </c>
      <c r="AJ1146" s="35" t="str">
        <f t="shared" si="416"/>
        <v/>
      </c>
      <c r="AK1146" s="35" t="str">
        <f t="shared" si="417"/>
        <v/>
      </c>
      <c r="AL1146" s="35" t="str">
        <f t="shared" si="418"/>
        <v/>
      </c>
      <c r="AM1146" s="35" t="str">
        <f t="shared" si="419"/>
        <v/>
      </c>
      <c r="AN1146" s="35" t="str">
        <f t="shared" si="420"/>
        <v/>
      </c>
      <c r="AO1146" s="35" t="str">
        <f t="shared" si="421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2"/>
        <v/>
      </c>
      <c r="AS1146" s="35" t="str">
        <f t="shared" si="423"/>
        <v/>
      </c>
      <c r="AT1146" s="35" t="str">
        <f t="shared" si="424"/>
        <v/>
      </c>
      <c r="AU1146" s="35" t="str">
        <f t="shared" si="425"/>
        <v/>
      </c>
      <c r="AV1146" s="35" t="str">
        <f t="shared" si="426"/>
        <v/>
      </c>
      <c r="AW1146" s="35" t="str">
        <f t="shared" si="427"/>
        <v/>
      </c>
      <c r="AX1146" s="35" t="str">
        <f t="shared" si="428"/>
        <v/>
      </c>
      <c r="AY1146" s="35" t="str">
        <f>IF(SUMIF('7-市场业绩'!F:F,AC1146,'7-市场业绩'!I:I)&gt;0,"学习卡","老结算")</f>
        <v>老结算</v>
      </c>
      <c r="AZ1146" s="35" t="str">
        <f t="shared" si="429"/>
        <v/>
      </c>
      <c r="BA1146" s="35" t="str">
        <f t="shared" si="430"/>
        <v>无</v>
      </c>
      <c r="BB1146" s="35" t="str">
        <f t="shared" si="431"/>
        <v/>
      </c>
      <c r="BC1146" s="35" t="str">
        <f t="shared" si="432"/>
        <v/>
      </c>
      <c r="BD1146" s="35" t="str">
        <f t="shared" si="433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209"/>
      <c r="M1147" s="20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10"/>
        <v/>
      </c>
      <c r="AD1147" s="36">
        <f t="shared" si="411"/>
        <v>0</v>
      </c>
      <c r="AE1147" s="35" t="str">
        <f t="shared" si="412"/>
        <v/>
      </c>
      <c r="AF1147" s="24"/>
      <c r="AG1147" s="40">
        <f t="shared" si="413"/>
        <v>0</v>
      </c>
      <c r="AH1147" s="36">
        <f t="shared" si="414"/>
        <v>0</v>
      </c>
      <c r="AI1147" s="36">
        <f t="shared" si="415"/>
        <v>0</v>
      </c>
      <c r="AJ1147" s="35" t="str">
        <f t="shared" si="416"/>
        <v/>
      </c>
      <c r="AK1147" s="35" t="str">
        <f t="shared" si="417"/>
        <v/>
      </c>
      <c r="AL1147" s="35" t="str">
        <f t="shared" si="418"/>
        <v/>
      </c>
      <c r="AM1147" s="35" t="str">
        <f t="shared" si="419"/>
        <v/>
      </c>
      <c r="AN1147" s="35" t="str">
        <f t="shared" si="420"/>
        <v/>
      </c>
      <c r="AO1147" s="35" t="str">
        <f t="shared" si="421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2"/>
        <v/>
      </c>
      <c r="AS1147" s="35" t="str">
        <f t="shared" si="423"/>
        <v/>
      </c>
      <c r="AT1147" s="35" t="str">
        <f t="shared" si="424"/>
        <v/>
      </c>
      <c r="AU1147" s="35" t="str">
        <f t="shared" si="425"/>
        <v/>
      </c>
      <c r="AV1147" s="35" t="str">
        <f t="shared" si="426"/>
        <v/>
      </c>
      <c r="AW1147" s="35" t="str">
        <f t="shared" si="427"/>
        <v/>
      </c>
      <c r="AX1147" s="35" t="str">
        <f t="shared" si="428"/>
        <v/>
      </c>
      <c r="AY1147" s="35" t="str">
        <f>IF(SUMIF('7-市场业绩'!F:F,AC1147,'7-市场业绩'!I:I)&gt;0,"学习卡","老结算")</f>
        <v>老结算</v>
      </c>
      <c r="AZ1147" s="35" t="str">
        <f t="shared" si="429"/>
        <v/>
      </c>
      <c r="BA1147" s="35" t="str">
        <f t="shared" si="430"/>
        <v>无</v>
      </c>
      <c r="BB1147" s="35" t="str">
        <f t="shared" si="431"/>
        <v/>
      </c>
      <c r="BC1147" s="35" t="str">
        <f t="shared" si="432"/>
        <v/>
      </c>
      <c r="BD1147" s="35" t="str">
        <f t="shared" si="433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209"/>
      <c r="M1148" s="20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10"/>
        <v/>
      </c>
      <c r="AD1148" s="36">
        <f t="shared" si="411"/>
        <v>0</v>
      </c>
      <c r="AE1148" s="35" t="str">
        <f t="shared" si="412"/>
        <v/>
      </c>
      <c r="AF1148" s="24"/>
      <c r="AG1148" s="40">
        <f t="shared" si="413"/>
        <v>0</v>
      </c>
      <c r="AH1148" s="36">
        <f t="shared" si="414"/>
        <v>0</v>
      </c>
      <c r="AI1148" s="36">
        <f t="shared" si="415"/>
        <v>0</v>
      </c>
      <c r="AJ1148" s="35" t="str">
        <f t="shared" si="416"/>
        <v/>
      </c>
      <c r="AK1148" s="35" t="str">
        <f t="shared" si="417"/>
        <v/>
      </c>
      <c r="AL1148" s="35" t="str">
        <f t="shared" si="418"/>
        <v/>
      </c>
      <c r="AM1148" s="35" t="str">
        <f t="shared" si="419"/>
        <v/>
      </c>
      <c r="AN1148" s="35" t="str">
        <f t="shared" si="420"/>
        <v/>
      </c>
      <c r="AO1148" s="35" t="str">
        <f t="shared" si="421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2"/>
        <v/>
      </c>
      <c r="AS1148" s="35" t="str">
        <f t="shared" si="423"/>
        <v/>
      </c>
      <c r="AT1148" s="35" t="str">
        <f t="shared" si="424"/>
        <v/>
      </c>
      <c r="AU1148" s="35" t="str">
        <f t="shared" si="425"/>
        <v/>
      </c>
      <c r="AV1148" s="35" t="str">
        <f t="shared" si="426"/>
        <v/>
      </c>
      <c r="AW1148" s="35" t="str">
        <f t="shared" si="427"/>
        <v/>
      </c>
      <c r="AX1148" s="35" t="str">
        <f t="shared" si="428"/>
        <v/>
      </c>
      <c r="AY1148" s="35" t="str">
        <f>IF(SUMIF('7-市场业绩'!F:F,AC1148,'7-市场业绩'!I:I)&gt;0,"学习卡","老结算")</f>
        <v>老结算</v>
      </c>
      <c r="AZ1148" s="35" t="str">
        <f t="shared" si="429"/>
        <v/>
      </c>
      <c r="BA1148" s="35" t="str">
        <f t="shared" si="430"/>
        <v>无</v>
      </c>
      <c r="BB1148" s="35" t="str">
        <f t="shared" si="431"/>
        <v/>
      </c>
      <c r="BC1148" s="35" t="str">
        <f t="shared" si="432"/>
        <v/>
      </c>
      <c r="BD1148" s="35" t="str">
        <f t="shared" si="433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209"/>
      <c r="M1149" s="20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10"/>
        <v/>
      </c>
      <c r="AD1149" s="36">
        <f t="shared" si="411"/>
        <v>0</v>
      </c>
      <c r="AE1149" s="35" t="str">
        <f t="shared" si="412"/>
        <v/>
      </c>
      <c r="AF1149" s="24"/>
      <c r="AG1149" s="40">
        <f t="shared" si="413"/>
        <v>0</v>
      </c>
      <c r="AH1149" s="36">
        <f t="shared" si="414"/>
        <v>0</v>
      </c>
      <c r="AI1149" s="36">
        <f t="shared" si="415"/>
        <v>0</v>
      </c>
      <c r="AJ1149" s="35" t="str">
        <f t="shared" si="416"/>
        <v/>
      </c>
      <c r="AK1149" s="35" t="str">
        <f t="shared" si="417"/>
        <v/>
      </c>
      <c r="AL1149" s="35" t="str">
        <f t="shared" si="418"/>
        <v/>
      </c>
      <c r="AM1149" s="35" t="str">
        <f t="shared" si="419"/>
        <v/>
      </c>
      <c r="AN1149" s="35" t="str">
        <f t="shared" si="420"/>
        <v/>
      </c>
      <c r="AO1149" s="35" t="str">
        <f t="shared" si="421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2"/>
        <v/>
      </c>
      <c r="AS1149" s="35" t="str">
        <f t="shared" si="423"/>
        <v/>
      </c>
      <c r="AT1149" s="35" t="str">
        <f t="shared" si="424"/>
        <v/>
      </c>
      <c r="AU1149" s="35" t="str">
        <f t="shared" si="425"/>
        <v/>
      </c>
      <c r="AV1149" s="35" t="str">
        <f t="shared" si="426"/>
        <v/>
      </c>
      <c r="AW1149" s="35" t="str">
        <f t="shared" si="427"/>
        <v/>
      </c>
      <c r="AX1149" s="35" t="str">
        <f t="shared" si="428"/>
        <v/>
      </c>
      <c r="AY1149" s="35" t="str">
        <f>IF(SUMIF('7-市场业绩'!F:F,AC1149,'7-市场业绩'!I:I)&gt;0,"学习卡","老结算")</f>
        <v>老结算</v>
      </c>
      <c r="AZ1149" s="35" t="str">
        <f t="shared" si="429"/>
        <v/>
      </c>
      <c r="BA1149" s="35" t="str">
        <f t="shared" si="430"/>
        <v>无</v>
      </c>
      <c r="BB1149" s="35" t="str">
        <f t="shared" si="431"/>
        <v/>
      </c>
      <c r="BC1149" s="35" t="str">
        <f t="shared" si="432"/>
        <v/>
      </c>
      <c r="BD1149" s="35" t="str">
        <f t="shared" si="433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209"/>
      <c r="M1150" s="20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10"/>
        <v/>
      </c>
      <c r="AD1150" s="36">
        <f t="shared" si="411"/>
        <v>0</v>
      </c>
      <c r="AE1150" s="35" t="str">
        <f t="shared" si="412"/>
        <v/>
      </c>
      <c r="AF1150" s="24"/>
      <c r="AG1150" s="40">
        <f t="shared" si="413"/>
        <v>0</v>
      </c>
      <c r="AH1150" s="36">
        <f t="shared" si="414"/>
        <v>0</v>
      </c>
      <c r="AI1150" s="36">
        <f t="shared" si="415"/>
        <v>0</v>
      </c>
      <c r="AJ1150" s="35" t="str">
        <f t="shared" si="416"/>
        <v/>
      </c>
      <c r="AK1150" s="35" t="str">
        <f t="shared" si="417"/>
        <v/>
      </c>
      <c r="AL1150" s="35" t="str">
        <f t="shared" si="418"/>
        <v/>
      </c>
      <c r="AM1150" s="35" t="str">
        <f t="shared" si="419"/>
        <v/>
      </c>
      <c r="AN1150" s="35" t="str">
        <f t="shared" si="420"/>
        <v/>
      </c>
      <c r="AO1150" s="35" t="str">
        <f t="shared" si="421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2"/>
        <v/>
      </c>
      <c r="AS1150" s="35" t="str">
        <f t="shared" si="423"/>
        <v/>
      </c>
      <c r="AT1150" s="35" t="str">
        <f t="shared" si="424"/>
        <v/>
      </c>
      <c r="AU1150" s="35" t="str">
        <f t="shared" si="425"/>
        <v/>
      </c>
      <c r="AV1150" s="35" t="str">
        <f t="shared" si="426"/>
        <v/>
      </c>
      <c r="AW1150" s="35" t="str">
        <f t="shared" si="427"/>
        <v/>
      </c>
      <c r="AX1150" s="35" t="str">
        <f t="shared" si="428"/>
        <v/>
      </c>
      <c r="AY1150" s="35" t="str">
        <f>IF(SUMIF('7-市场业绩'!F:F,AC1150,'7-市场业绩'!I:I)&gt;0,"学习卡","老结算")</f>
        <v>老结算</v>
      </c>
      <c r="AZ1150" s="35" t="str">
        <f t="shared" si="429"/>
        <v/>
      </c>
      <c r="BA1150" s="35" t="str">
        <f t="shared" si="430"/>
        <v>无</v>
      </c>
      <c r="BB1150" s="35" t="str">
        <f t="shared" si="431"/>
        <v/>
      </c>
      <c r="BC1150" s="35" t="str">
        <f t="shared" si="432"/>
        <v/>
      </c>
      <c r="BD1150" s="35" t="str">
        <f t="shared" si="433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209"/>
      <c r="M1151" s="20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10"/>
        <v/>
      </c>
      <c r="AD1151" s="36">
        <f t="shared" si="411"/>
        <v>0</v>
      </c>
      <c r="AE1151" s="35" t="str">
        <f t="shared" si="412"/>
        <v/>
      </c>
      <c r="AF1151" s="24"/>
      <c r="AG1151" s="40">
        <f t="shared" si="413"/>
        <v>0</v>
      </c>
      <c r="AH1151" s="36">
        <f t="shared" si="414"/>
        <v>0</v>
      </c>
      <c r="AI1151" s="36">
        <f t="shared" si="415"/>
        <v>0</v>
      </c>
      <c r="AJ1151" s="35" t="str">
        <f t="shared" si="416"/>
        <v/>
      </c>
      <c r="AK1151" s="35" t="str">
        <f t="shared" si="417"/>
        <v/>
      </c>
      <c r="AL1151" s="35" t="str">
        <f t="shared" si="418"/>
        <v/>
      </c>
      <c r="AM1151" s="35" t="str">
        <f t="shared" si="419"/>
        <v/>
      </c>
      <c r="AN1151" s="35" t="str">
        <f t="shared" si="420"/>
        <v/>
      </c>
      <c r="AO1151" s="35" t="str">
        <f t="shared" si="421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2"/>
        <v/>
      </c>
      <c r="AS1151" s="35" t="str">
        <f t="shared" si="423"/>
        <v/>
      </c>
      <c r="AT1151" s="35" t="str">
        <f t="shared" si="424"/>
        <v/>
      </c>
      <c r="AU1151" s="35" t="str">
        <f t="shared" si="425"/>
        <v/>
      </c>
      <c r="AV1151" s="35" t="str">
        <f t="shared" si="426"/>
        <v/>
      </c>
      <c r="AW1151" s="35" t="str">
        <f t="shared" si="427"/>
        <v/>
      </c>
      <c r="AX1151" s="35" t="str">
        <f t="shared" si="428"/>
        <v/>
      </c>
      <c r="AY1151" s="35" t="str">
        <f>IF(SUMIF('7-市场业绩'!F:F,AC1151,'7-市场业绩'!I:I)&gt;0,"学习卡","老结算")</f>
        <v>老结算</v>
      </c>
      <c r="AZ1151" s="35" t="str">
        <f t="shared" si="429"/>
        <v/>
      </c>
      <c r="BA1151" s="35" t="str">
        <f t="shared" si="430"/>
        <v>无</v>
      </c>
      <c r="BB1151" s="35" t="str">
        <f t="shared" si="431"/>
        <v/>
      </c>
      <c r="BC1151" s="35" t="str">
        <f t="shared" si="432"/>
        <v/>
      </c>
      <c r="BD1151" s="35" t="str">
        <f t="shared" si="433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209"/>
      <c r="M1152" s="20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10"/>
        <v/>
      </c>
      <c r="AD1152" s="36">
        <f t="shared" si="411"/>
        <v>0</v>
      </c>
      <c r="AE1152" s="35" t="str">
        <f t="shared" si="412"/>
        <v/>
      </c>
      <c r="AF1152" s="24"/>
      <c r="AG1152" s="40">
        <f t="shared" si="413"/>
        <v>0</v>
      </c>
      <c r="AH1152" s="36">
        <f t="shared" si="414"/>
        <v>0</v>
      </c>
      <c r="AI1152" s="36">
        <f t="shared" si="415"/>
        <v>0</v>
      </c>
      <c r="AJ1152" s="35" t="str">
        <f t="shared" si="416"/>
        <v/>
      </c>
      <c r="AK1152" s="35" t="str">
        <f t="shared" si="417"/>
        <v/>
      </c>
      <c r="AL1152" s="35" t="str">
        <f t="shared" si="418"/>
        <v/>
      </c>
      <c r="AM1152" s="35" t="str">
        <f t="shared" si="419"/>
        <v/>
      </c>
      <c r="AN1152" s="35" t="str">
        <f t="shared" si="420"/>
        <v/>
      </c>
      <c r="AO1152" s="35" t="str">
        <f t="shared" si="421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2"/>
        <v/>
      </c>
      <c r="AS1152" s="35" t="str">
        <f t="shared" si="423"/>
        <v/>
      </c>
      <c r="AT1152" s="35" t="str">
        <f t="shared" si="424"/>
        <v/>
      </c>
      <c r="AU1152" s="35" t="str">
        <f t="shared" si="425"/>
        <v/>
      </c>
      <c r="AV1152" s="35" t="str">
        <f t="shared" si="426"/>
        <v/>
      </c>
      <c r="AW1152" s="35" t="str">
        <f t="shared" si="427"/>
        <v/>
      </c>
      <c r="AX1152" s="35" t="str">
        <f t="shared" si="428"/>
        <v/>
      </c>
      <c r="AY1152" s="35" t="str">
        <f>IF(SUMIF('7-市场业绩'!F:F,AC1152,'7-市场业绩'!I:I)&gt;0,"学习卡","老结算")</f>
        <v>老结算</v>
      </c>
      <c r="AZ1152" s="35" t="str">
        <f t="shared" si="429"/>
        <v/>
      </c>
      <c r="BA1152" s="35" t="str">
        <f t="shared" si="430"/>
        <v>无</v>
      </c>
      <c r="BB1152" s="35" t="str">
        <f t="shared" si="431"/>
        <v/>
      </c>
      <c r="BC1152" s="35" t="str">
        <f t="shared" si="432"/>
        <v/>
      </c>
      <c r="BD1152" s="35" t="str">
        <f t="shared" si="433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209"/>
      <c r="M1153" s="20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10"/>
        <v/>
      </c>
      <c r="AD1153" s="36">
        <f t="shared" si="411"/>
        <v>0</v>
      </c>
      <c r="AE1153" s="35" t="str">
        <f t="shared" si="412"/>
        <v/>
      </c>
      <c r="AF1153" s="24"/>
      <c r="AG1153" s="40">
        <f t="shared" si="413"/>
        <v>0</v>
      </c>
      <c r="AH1153" s="36">
        <f t="shared" si="414"/>
        <v>0</v>
      </c>
      <c r="AI1153" s="36">
        <f t="shared" si="415"/>
        <v>0</v>
      </c>
      <c r="AJ1153" s="35" t="str">
        <f t="shared" si="416"/>
        <v/>
      </c>
      <c r="AK1153" s="35" t="str">
        <f t="shared" si="417"/>
        <v/>
      </c>
      <c r="AL1153" s="35" t="str">
        <f t="shared" si="418"/>
        <v/>
      </c>
      <c r="AM1153" s="35" t="str">
        <f t="shared" si="419"/>
        <v/>
      </c>
      <c r="AN1153" s="35" t="str">
        <f t="shared" si="420"/>
        <v/>
      </c>
      <c r="AO1153" s="35" t="str">
        <f t="shared" si="421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2"/>
        <v/>
      </c>
      <c r="AS1153" s="35" t="str">
        <f t="shared" si="423"/>
        <v/>
      </c>
      <c r="AT1153" s="35" t="str">
        <f t="shared" si="424"/>
        <v/>
      </c>
      <c r="AU1153" s="35" t="str">
        <f t="shared" si="425"/>
        <v/>
      </c>
      <c r="AV1153" s="35" t="str">
        <f t="shared" si="426"/>
        <v/>
      </c>
      <c r="AW1153" s="35" t="str">
        <f t="shared" si="427"/>
        <v/>
      </c>
      <c r="AX1153" s="35" t="str">
        <f t="shared" si="428"/>
        <v/>
      </c>
      <c r="AY1153" s="35" t="str">
        <f>IF(SUMIF('7-市场业绩'!F:F,AC1153,'7-市场业绩'!I:I)&gt;0,"学习卡","老结算")</f>
        <v>老结算</v>
      </c>
      <c r="AZ1153" s="35" t="str">
        <f t="shared" si="429"/>
        <v/>
      </c>
      <c r="BA1153" s="35" t="str">
        <f t="shared" si="430"/>
        <v>无</v>
      </c>
      <c r="BB1153" s="35" t="str">
        <f t="shared" si="431"/>
        <v/>
      </c>
      <c r="BC1153" s="35" t="str">
        <f t="shared" si="432"/>
        <v/>
      </c>
      <c r="BD1153" s="35" t="str">
        <f t="shared" si="433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209"/>
      <c r="M1154" s="20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10"/>
        <v/>
      </c>
      <c r="AD1154" s="36">
        <f t="shared" si="411"/>
        <v>0</v>
      </c>
      <c r="AE1154" s="35" t="str">
        <f t="shared" si="412"/>
        <v/>
      </c>
      <c r="AF1154" s="24"/>
      <c r="AG1154" s="40">
        <f t="shared" si="413"/>
        <v>0</v>
      </c>
      <c r="AH1154" s="36">
        <f t="shared" si="414"/>
        <v>0</v>
      </c>
      <c r="AI1154" s="36">
        <f t="shared" si="415"/>
        <v>0</v>
      </c>
      <c r="AJ1154" s="35" t="str">
        <f t="shared" si="416"/>
        <v/>
      </c>
      <c r="AK1154" s="35" t="str">
        <f t="shared" si="417"/>
        <v/>
      </c>
      <c r="AL1154" s="35" t="str">
        <f t="shared" si="418"/>
        <v/>
      </c>
      <c r="AM1154" s="35" t="str">
        <f t="shared" si="419"/>
        <v/>
      </c>
      <c r="AN1154" s="35" t="str">
        <f t="shared" si="420"/>
        <v/>
      </c>
      <c r="AO1154" s="35" t="str">
        <f t="shared" si="421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2"/>
        <v/>
      </c>
      <c r="AS1154" s="35" t="str">
        <f t="shared" si="423"/>
        <v/>
      </c>
      <c r="AT1154" s="35" t="str">
        <f t="shared" si="424"/>
        <v/>
      </c>
      <c r="AU1154" s="35" t="str">
        <f t="shared" si="425"/>
        <v/>
      </c>
      <c r="AV1154" s="35" t="str">
        <f t="shared" si="426"/>
        <v/>
      </c>
      <c r="AW1154" s="35" t="str">
        <f t="shared" si="427"/>
        <v/>
      </c>
      <c r="AX1154" s="35" t="str">
        <f t="shared" si="428"/>
        <v/>
      </c>
      <c r="AY1154" s="35" t="str">
        <f>IF(SUMIF('7-市场业绩'!F:F,AC1154,'7-市场业绩'!I:I)&gt;0,"学习卡","老结算")</f>
        <v>老结算</v>
      </c>
      <c r="AZ1154" s="35" t="str">
        <f t="shared" si="429"/>
        <v/>
      </c>
      <c r="BA1154" s="35" t="str">
        <f t="shared" si="430"/>
        <v>无</v>
      </c>
      <c r="BB1154" s="35" t="str">
        <f t="shared" si="431"/>
        <v/>
      </c>
      <c r="BC1154" s="35" t="str">
        <f t="shared" si="432"/>
        <v/>
      </c>
      <c r="BD1154" s="35" t="str">
        <f t="shared" si="433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209"/>
      <c r="M1155" s="20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4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35">IFERROR(VALUE(MID(H1155,FIND("(",H1155)+1,FIND(")",H1155)-FIND("(",H1155)-2)),0)</f>
        <v>0</v>
      </c>
      <c r="AE1155" s="35" t="str">
        <f t="shared" ref="AE1155:AE1199" si="436">IF(AJ1155="","",MID(AB1155,FIND("@",SUBSTITUTE(AB1155,"／","@",6))+5,FIND("@",SUBSTITUTE(AB1155,"／","@",7))-FIND("@",SUBSTITUTE(AB1155,"／","@",6))-5))</f>
        <v/>
      </c>
      <c r="AF1155" s="24"/>
      <c r="AG1155" s="40">
        <f t="shared" ref="AG1155:AG1199" si="437">IFERROR(VALUE(MID(AB1155,FIND("@",SUBSTITUTE(AB1155,"：","@",1))+1,FIND("@",SUBSTITUTE(AB1155,"）","@",1))-FIND("@",SUBSTITUTE(AB1155,"：","@",1))-1)),0)</f>
        <v>0</v>
      </c>
      <c r="AH1155" s="36">
        <f t="shared" ref="AH1155:AH1199" si="438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39">M1155-AH1155</f>
        <v>0</v>
      </c>
      <c r="AJ1155" s="35" t="str">
        <f t="shared" ref="AJ1155:AJ1199" si="440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1">IF(AJ1155="","",LEFT(AB1155,2))</f>
        <v/>
      </c>
      <c r="AL1155" s="35" t="str">
        <f t="shared" ref="AL1155:AL1199" si="442">IF(AJ1155="","",MID(AB1155,3,2))</f>
        <v/>
      </c>
      <c r="AM1155" s="35" t="str">
        <f t="shared" ref="AM1155:AM1199" si="443">IF(AJ1155="","",MID(AB1155,5,2))</f>
        <v/>
      </c>
      <c r="AN1155" s="35" t="str">
        <f t="shared" ref="AN1155:AN1199" si="444">IF(AJ1155="","",MIDB(AJ1155,SEARCHB("?",AJ1155),2*LEN(AJ1155)-LENB(AJ1155)+2))</f>
        <v/>
      </c>
      <c r="AO1155" s="35" t="str">
        <f t="shared" ref="AO1155:AO1199" si="445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46">IF(AJ1155="","",VLOOKUP(AO1155,BP:BQ,2,0))</f>
        <v/>
      </c>
      <c r="AS1155" s="35" t="str">
        <f t="shared" ref="AS1155:AS1199" si="447">IF(AJ1155="","",MID(AB1155,FIND("@",SUBSTITUTE(AB1155,"／","@",5))+8,10))</f>
        <v/>
      </c>
      <c r="AT1155" s="35" t="str">
        <f t="shared" ref="AT1155:AT1199" si="448">IF(AJ1155="","",IF(AK1155="新生","新生",IF((AS1155-$BH$2)&gt;0,"1年追补","老生")))</f>
        <v/>
      </c>
      <c r="AU1155" s="35" t="str">
        <f t="shared" ref="AU1155:AU1199" si="449">IF(AJ1155="","",IF(OR(AT1155="新生",AT1155="1年追补"),"新生","老生"))</f>
        <v/>
      </c>
      <c r="AV1155" s="35" t="str">
        <f t="shared" ref="AV1155:AV1199" si="450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1">IF(AJ1155="","",VLOOKUP(AO1155,BP:BR,3,0))</f>
        <v/>
      </c>
      <c r="AX1155" s="35" t="str">
        <f t="shared" ref="AX1155:AX1199" si="452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3">IF(AY1155="学习卡",AV1155,AX1155)</f>
        <v/>
      </c>
      <c r="BA1155" s="35" t="str">
        <f t="shared" ref="BA1155:BA1199" si="454">IFERROR(MID(AB1155,FIND("@",SUBSTITUTE(AB1155,"／","@",3))+6,FIND("@",SUBSTITUTE(AB1155,"／","@",4))-FIND("@",SUBSTITUTE(AB1155,"／","@",3))-6),"无")</f>
        <v>无</v>
      </c>
      <c r="BB1155" s="35" t="str">
        <f t="shared" ref="BB1155:BB1199" si="455">IFERROR(MID(AB1155,FIND("@",SUBSTITUTE(AB1155,"：","@",6))+1,FIND("@",SUBSTITUTE(AB1155,"-","@",8))-FIND("@",SUBSTITUTE(AB1155,"：","@",6))-1),"")</f>
        <v/>
      </c>
      <c r="BC1155" s="35" t="str">
        <f t="shared" ref="BC1155:BC1199" si="456">IFERROR(MID(AB1155,FIND("@",SUBSTITUTE(AB1155,"：","@",6))+1,FIND("@",SUBSTITUTE(AB1155,"-","@",8))-FIND("@",SUBSTITUTE(AB1155,"：","@",6))-1),"")</f>
        <v/>
      </c>
      <c r="BD1155" s="35" t="str">
        <f t="shared" ref="BD1155:BD1199" si="457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209"/>
      <c r="M1156" s="20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4"/>
        <v/>
      </c>
      <c r="AD1156" s="36">
        <f t="shared" si="435"/>
        <v>0</v>
      </c>
      <c r="AE1156" s="35" t="str">
        <f t="shared" si="436"/>
        <v/>
      </c>
      <c r="AF1156" s="24"/>
      <c r="AG1156" s="40">
        <f t="shared" si="437"/>
        <v>0</v>
      </c>
      <c r="AH1156" s="36">
        <f t="shared" si="438"/>
        <v>0</v>
      </c>
      <c r="AI1156" s="36">
        <f t="shared" si="439"/>
        <v>0</v>
      </c>
      <c r="AJ1156" s="35" t="str">
        <f t="shared" si="440"/>
        <v/>
      </c>
      <c r="AK1156" s="35" t="str">
        <f t="shared" si="441"/>
        <v/>
      </c>
      <c r="AL1156" s="35" t="str">
        <f t="shared" si="442"/>
        <v/>
      </c>
      <c r="AM1156" s="35" t="str">
        <f t="shared" si="443"/>
        <v/>
      </c>
      <c r="AN1156" s="35" t="str">
        <f t="shared" si="444"/>
        <v/>
      </c>
      <c r="AO1156" s="35" t="str">
        <f t="shared" si="445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46"/>
        <v/>
      </c>
      <c r="AS1156" s="35" t="str">
        <f t="shared" si="447"/>
        <v/>
      </c>
      <c r="AT1156" s="35" t="str">
        <f t="shared" si="448"/>
        <v/>
      </c>
      <c r="AU1156" s="35" t="str">
        <f t="shared" si="449"/>
        <v/>
      </c>
      <c r="AV1156" s="35" t="str">
        <f t="shared" si="450"/>
        <v/>
      </c>
      <c r="AW1156" s="35" t="str">
        <f t="shared" si="451"/>
        <v/>
      </c>
      <c r="AX1156" s="35" t="str">
        <f t="shared" si="452"/>
        <v/>
      </c>
      <c r="AY1156" s="35" t="str">
        <f>IF(SUMIF('7-市场业绩'!F:F,AC1156,'7-市场业绩'!I:I)&gt;0,"学习卡","老结算")</f>
        <v>老结算</v>
      </c>
      <c r="AZ1156" s="35" t="str">
        <f t="shared" si="453"/>
        <v/>
      </c>
      <c r="BA1156" s="35" t="str">
        <f t="shared" si="454"/>
        <v>无</v>
      </c>
      <c r="BB1156" s="35" t="str">
        <f t="shared" si="455"/>
        <v/>
      </c>
      <c r="BC1156" s="35" t="str">
        <f t="shared" si="456"/>
        <v/>
      </c>
      <c r="BD1156" s="35" t="str">
        <f t="shared" si="457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209"/>
      <c r="M1157" s="20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4"/>
        <v/>
      </c>
      <c r="AD1157" s="36">
        <f t="shared" si="435"/>
        <v>0</v>
      </c>
      <c r="AE1157" s="35" t="str">
        <f t="shared" si="436"/>
        <v/>
      </c>
      <c r="AF1157" s="24"/>
      <c r="AG1157" s="40">
        <f t="shared" si="437"/>
        <v>0</v>
      </c>
      <c r="AH1157" s="36">
        <f t="shared" si="438"/>
        <v>0</v>
      </c>
      <c r="AI1157" s="36">
        <f t="shared" si="439"/>
        <v>0</v>
      </c>
      <c r="AJ1157" s="35" t="str">
        <f t="shared" si="440"/>
        <v/>
      </c>
      <c r="AK1157" s="35" t="str">
        <f t="shared" si="441"/>
        <v/>
      </c>
      <c r="AL1157" s="35" t="str">
        <f t="shared" si="442"/>
        <v/>
      </c>
      <c r="AM1157" s="35" t="str">
        <f t="shared" si="443"/>
        <v/>
      </c>
      <c r="AN1157" s="35" t="str">
        <f t="shared" si="444"/>
        <v/>
      </c>
      <c r="AO1157" s="35" t="str">
        <f t="shared" si="445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46"/>
        <v/>
      </c>
      <c r="AS1157" s="35" t="str">
        <f t="shared" si="447"/>
        <v/>
      </c>
      <c r="AT1157" s="35" t="str">
        <f t="shared" si="448"/>
        <v/>
      </c>
      <c r="AU1157" s="35" t="str">
        <f t="shared" si="449"/>
        <v/>
      </c>
      <c r="AV1157" s="35" t="str">
        <f t="shared" si="450"/>
        <v/>
      </c>
      <c r="AW1157" s="35" t="str">
        <f t="shared" si="451"/>
        <v/>
      </c>
      <c r="AX1157" s="35" t="str">
        <f t="shared" si="452"/>
        <v/>
      </c>
      <c r="AY1157" s="35" t="str">
        <f>IF(SUMIF('7-市场业绩'!F:F,AC1157,'7-市场业绩'!I:I)&gt;0,"学习卡","老结算")</f>
        <v>老结算</v>
      </c>
      <c r="AZ1157" s="35" t="str">
        <f t="shared" si="453"/>
        <v/>
      </c>
      <c r="BA1157" s="35" t="str">
        <f t="shared" si="454"/>
        <v>无</v>
      </c>
      <c r="BB1157" s="35" t="str">
        <f t="shared" si="455"/>
        <v/>
      </c>
      <c r="BC1157" s="35" t="str">
        <f t="shared" si="456"/>
        <v/>
      </c>
      <c r="BD1157" s="35" t="str">
        <f t="shared" si="457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209"/>
      <c r="M1158" s="20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4"/>
        <v/>
      </c>
      <c r="AD1158" s="36">
        <f t="shared" si="435"/>
        <v>0</v>
      </c>
      <c r="AE1158" s="35" t="str">
        <f t="shared" si="436"/>
        <v/>
      </c>
      <c r="AF1158" s="24"/>
      <c r="AG1158" s="40">
        <f t="shared" si="437"/>
        <v>0</v>
      </c>
      <c r="AH1158" s="36">
        <f t="shared" si="438"/>
        <v>0</v>
      </c>
      <c r="AI1158" s="36">
        <f t="shared" si="439"/>
        <v>0</v>
      </c>
      <c r="AJ1158" s="35" t="str">
        <f t="shared" si="440"/>
        <v/>
      </c>
      <c r="AK1158" s="35" t="str">
        <f t="shared" si="441"/>
        <v/>
      </c>
      <c r="AL1158" s="35" t="str">
        <f t="shared" si="442"/>
        <v/>
      </c>
      <c r="AM1158" s="35" t="str">
        <f t="shared" si="443"/>
        <v/>
      </c>
      <c r="AN1158" s="35" t="str">
        <f t="shared" si="444"/>
        <v/>
      </c>
      <c r="AO1158" s="35" t="str">
        <f t="shared" si="445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46"/>
        <v/>
      </c>
      <c r="AS1158" s="35" t="str">
        <f t="shared" si="447"/>
        <v/>
      </c>
      <c r="AT1158" s="35" t="str">
        <f t="shared" si="448"/>
        <v/>
      </c>
      <c r="AU1158" s="35" t="str">
        <f t="shared" si="449"/>
        <v/>
      </c>
      <c r="AV1158" s="35" t="str">
        <f t="shared" si="450"/>
        <v/>
      </c>
      <c r="AW1158" s="35" t="str">
        <f t="shared" si="451"/>
        <v/>
      </c>
      <c r="AX1158" s="35" t="str">
        <f t="shared" si="452"/>
        <v/>
      </c>
      <c r="AY1158" s="35" t="str">
        <f>IF(SUMIF('7-市场业绩'!F:F,AC1158,'7-市场业绩'!I:I)&gt;0,"学习卡","老结算")</f>
        <v>老结算</v>
      </c>
      <c r="AZ1158" s="35" t="str">
        <f t="shared" si="453"/>
        <v/>
      </c>
      <c r="BA1158" s="35" t="str">
        <f t="shared" si="454"/>
        <v>无</v>
      </c>
      <c r="BB1158" s="35" t="str">
        <f t="shared" si="455"/>
        <v/>
      </c>
      <c r="BC1158" s="35" t="str">
        <f t="shared" si="456"/>
        <v/>
      </c>
      <c r="BD1158" s="35" t="str">
        <f t="shared" si="457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209"/>
      <c r="M1159" s="20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4"/>
        <v/>
      </c>
      <c r="AD1159" s="36">
        <f t="shared" si="435"/>
        <v>0</v>
      </c>
      <c r="AE1159" s="35" t="str">
        <f t="shared" si="436"/>
        <v/>
      </c>
      <c r="AF1159" s="24"/>
      <c r="AG1159" s="40">
        <f t="shared" si="437"/>
        <v>0</v>
      </c>
      <c r="AH1159" s="36">
        <f t="shared" si="438"/>
        <v>0</v>
      </c>
      <c r="AI1159" s="36">
        <f t="shared" si="439"/>
        <v>0</v>
      </c>
      <c r="AJ1159" s="35" t="str">
        <f t="shared" si="440"/>
        <v/>
      </c>
      <c r="AK1159" s="35" t="str">
        <f t="shared" si="441"/>
        <v/>
      </c>
      <c r="AL1159" s="35" t="str">
        <f t="shared" si="442"/>
        <v/>
      </c>
      <c r="AM1159" s="35" t="str">
        <f t="shared" si="443"/>
        <v/>
      </c>
      <c r="AN1159" s="35" t="str">
        <f t="shared" si="444"/>
        <v/>
      </c>
      <c r="AO1159" s="35" t="str">
        <f t="shared" si="445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46"/>
        <v/>
      </c>
      <c r="AS1159" s="35" t="str">
        <f t="shared" si="447"/>
        <v/>
      </c>
      <c r="AT1159" s="35" t="str">
        <f t="shared" si="448"/>
        <v/>
      </c>
      <c r="AU1159" s="35" t="str">
        <f t="shared" si="449"/>
        <v/>
      </c>
      <c r="AV1159" s="35" t="str">
        <f t="shared" si="450"/>
        <v/>
      </c>
      <c r="AW1159" s="35" t="str">
        <f t="shared" si="451"/>
        <v/>
      </c>
      <c r="AX1159" s="35" t="str">
        <f t="shared" si="452"/>
        <v/>
      </c>
      <c r="AY1159" s="35" t="str">
        <f>IF(SUMIF('7-市场业绩'!F:F,AC1159,'7-市场业绩'!I:I)&gt;0,"学习卡","老结算")</f>
        <v>老结算</v>
      </c>
      <c r="AZ1159" s="35" t="str">
        <f t="shared" si="453"/>
        <v/>
      </c>
      <c r="BA1159" s="35" t="str">
        <f t="shared" si="454"/>
        <v>无</v>
      </c>
      <c r="BB1159" s="35" t="str">
        <f t="shared" si="455"/>
        <v/>
      </c>
      <c r="BC1159" s="35" t="str">
        <f t="shared" si="456"/>
        <v/>
      </c>
      <c r="BD1159" s="35" t="str">
        <f t="shared" si="457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209"/>
      <c r="M1160" s="20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4"/>
        <v/>
      </c>
      <c r="AD1160" s="36">
        <f t="shared" si="435"/>
        <v>0</v>
      </c>
      <c r="AE1160" s="35" t="str">
        <f t="shared" si="436"/>
        <v/>
      </c>
      <c r="AF1160" s="24"/>
      <c r="AG1160" s="40">
        <f t="shared" si="437"/>
        <v>0</v>
      </c>
      <c r="AH1160" s="36">
        <f t="shared" si="438"/>
        <v>0</v>
      </c>
      <c r="AI1160" s="36">
        <f t="shared" si="439"/>
        <v>0</v>
      </c>
      <c r="AJ1160" s="35" t="str">
        <f t="shared" si="440"/>
        <v/>
      </c>
      <c r="AK1160" s="35" t="str">
        <f t="shared" si="441"/>
        <v/>
      </c>
      <c r="AL1160" s="35" t="str">
        <f t="shared" si="442"/>
        <v/>
      </c>
      <c r="AM1160" s="35" t="str">
        <f t="shared" si="443"/>
        <v/>
      </c>
      <c r="AN1160" s="35" t="str">
        <f t="shared" si="444"/>
        <v/>
      </c>
      <c r="AO1160" s="35" t="str">
        <f t="shared" si="445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46"/>
        <v/>
      </c>
      <c r="AS1160" s="35" t="str">
        <f t="shared" si="447"/>
        <v/>
      </c>
      <c r="AT1160" s="35" t="str">
        <f t="shared" si="448"/>
        <v/>
      </c>
      <c r="AU1160" s="35" t="str">
        <f t="shared" si="449"/>
        <v/>
      </c>
      <c r="AV1160" s="35" t="str">
        <f t="shared" si="450"/>
        <v/>
      </c>
      <c r="AW1160" s="35" t="str">
        <f t="shared" si="451"/>
        <v/>
      </c>
      <c r="AX1160" s="35" t="str">
        <f t="shared" si="452"/>
        <v/>
      </c>
      <c r="AY1160" s="35" t="str">
        <f>IF(SUMIF('7-市场业绩'!F:F,AC1160,'7-市场业绩'!I:I)&gt;0,"学习卡","老结算")</f>
        <v>老结算</v>
      </c>
      <c r="AZ1160" s="35" t="str">
        <f t="shared" si="453"/>
        <v/>
      </c>
      <c r="BA1160" s="35" t="str">
        <f t="shared" si="454"/>
        <v>无</v>
      </c>
      <c r="BB1160" s="35" t="str">
        <f t="shared" si="455"/>
        <v/>
      </c>
      <c r="BC1160" s="35" t="str">
        <f t="shared" si="456"/>
        <v/>
      </c>
      <c r="BD1160" s="35" t="str">
        <f t="shared" si="457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209"/>
      <c r="M1161" s="20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4"/>
        <v/>
      </c>
      <c r="AD1161" s="36">
        <f t="shared" si="435"/>
        <v>0</v>
      </c>
      <c r="AE1161" s="35" t="str">
        <f t="shared" si="436"/>
        <v/>
      </c>
      <c r="AF1161" s="24"/>
      <c r="AG1161" s="40">
        <f t="shared" si="437"/>
        <v>0</v>
      </c>
      <c r="AH1161" s="36">
        <f t="shared" si="438"/>
        <v>0</v>
      </c>
      <c r="AI1161" s="36">
        <f t="shared" si="439"/>
        <v>0</v>
      </c>
      <c r="AJ1161" s="35" t="str">
        <f t="shared" si="440"/>
        <v/>
      </c>
      <c r="AK1161" s="35" t="str">
        <f t="shared" si="441"/>
        <v/>
      </c>
      <c r="AL1161" s="35" t="str">
        <f t="shared" si="442"/>
        <v/>
      </c>
      <c r="AM1161" s="35" t="str">
        <f t="shared" si="443"/>
        <v/>
      </c>
      <c r="AN1161" s="35" t="str">
        <f t="shared" si="444"/>
        <v/>
      </c>
      <c r="AO1161" s="35" t="str">
        <f t="shared" si="445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46"/>
        <v/>
      </c>
      <c r="AS1161" s="35" t="str">
        <f t="shared" si="447"/>
        <v/>
      </c>
      <c r="AT1161" s="35" t="str">
        <f t="shared" si="448"/>
        <v/>
      </c>
      <c r="AU1161" s="35" t="str">
        <f t="shared" si="449"/>
        <v/>
      </c>
      <c r="AV1161" s="35" t="str">
        <f t="shared" si="450"/>
        <v/>
      </c>
      <c r="AW1161" s="35" t="str">
        <f t="shared" si="451"/>
        <v/>
      </c>
      <c r="AX1161" s="35" t="str">
        <f t="shared" si="452"/>
        <v/>
      </c>
      <c r="AY1161" s="35" t="str">
        <f>IF(SUMIF('7-市场业绩'!F:F,AC1161,'7-市场业绩'!I:I)&gt;0,"学习卡","老结算")</f>
        <v>老结算</v>
      </c>
      <c r="AZ1161" s="35" t="str">
        <f t="shared" si="453"/>
        <v/>
      </c>
      <c r="BA1161" s="35" t="str">
        <f t="shared" si="454"/>
        <v>无</v>
      </c>
      <c r="BB1161" s="35" t="str">
        <f t="shared" si="455"/>
        <v/>
      </c>
      <c r="BC1161" s="35" t="str">
        <f t="shared" si="456"/>
        <v/>
      </c>
      <c r="BD1161" s="35" t="str">
        <f t="shared" si="457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209"/>
      <c r="M1162" s="20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4"/>
        <v/>
      </c>
      <c r="AD1162" s="36">
        <f t="shared" si="435"/>
        <v>0</v>
      </c>
      <c r="AE1162" s="35" t="str">
        <f t="shared" si="436"/>
        <v/>
      </c>
      <c r="AF1162" s="24"/>
      <c r="AG1162" s="40">
        <f t="shared" si="437"/>
        <v>0</v>
      </c>
      <c r="AH1162" s="36">
        <f t="shared" si="438"/>
        <v>0</v>
      </c>
      <c r="AI1162" s="36">
        <f t="shared" si="439"/>
        <v>0</v>
      </c>
      <c r="AJ1162" s="35" t="str">
        <f t="shared" si="440"/>
        <v/>
      </c>
      <c r="AK1162" s="35" t="str">
        <f t="shared" si="441"/>
        <v/>
      </c>
      <c r="AL1162" s="35" t="str">
        <f t="shared" si="442"/>
        <v/>
      </c>
      <c r="AM1162" s="35" t="str">
        <f t="shared" si="443"/>
        <v/>
      </c>
      <c r="AN1162" s="35" t="str">
        <f t="shared" si="444"/>
        <v/>
      </c>
      <c r="AO1162" s="35" t="str">
        <f t="shared" si="445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46"/>
        <v/>
      </c>
      <c r="AS1162" s="35" t="str">
        <f t="shared" si="447"/>
        <v/>
      </c>
      <c r="AT1162" s="35" t="str">
        <f t="shared" si="448"/>
        <v/>
      </c>
      <c r="AU1162" s="35" t="str">
        <f t="shared" si="449"/>
        <v/>
      </c>
      <c r="AV1162" s="35" t="str">
        <f t="shared" si="450"/>
        <v/>
      </c>
      <c r="AW1162" s="35" t="str">
        <f t="shared" si="451"/>
        <v/>
      </c>
      <c r="AX1162" s="35" t="str">
        <f t="shared" si="452"/>
        <v/>
      </c>
      <c r="AY1162" s="35" t="str">
        <f>IF(SUMIF('7-市场业绩'!F:F,AC1162,'7-市场业绩'!I:I)&gt;0,"学习卡","老结算")</f>
        <v>老结算</v>
      </c>
      <c r="AZ1162" s="35" t="str">
        <f t="shared" si="453"/>
        <v/>
      </c>
      <c r="BA1162" s="35" t="str">
        <f t="shared" si="454"/>
        <v>无</v>
      </c>
      <c r="BB1162" s="35" t="str">
        <f t="shared" si="455"/>
        <v/>
      </c>
      <c r="BC1162" s="35" t="str">
        <f t="shared" si="456"/>
        <v/>
      </c>
      <c r="BD1162" s="35" t="str">
        <f t="shared" si="457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209"/>
      <c r="M1163" s="20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4"/>
        <v/>
      </c>
      <c r="AD1163" s="36">
        <f t="shared" si="435"/>
        <v>0</v>
      </c>
      <c r="AE1163" s="35" t="str">
        <f t="shared" si="436"/>
        <v/>
      </c>
      <c r="AF1163" s="24"/>
      <c r="AG1163" s="40">
        <f t="shared" si="437"/>
        <v>0</v>
      </c>
      <c r="AH1163" s="36">
        <f t="shared" si="438"/>
        <v>0</v>
      </c>
      <c r="AI1163" s="36">
        <f t="shared" si="439"/>
        <v>0</v>
      </c>
      <c r="AJ1163" s="35" t="str">
        <f t="shared" si="440"/>
        <v/>
      </c>
      <c r="AK1163" s="35" t="str">
        <f t="shared" si="441"/>
        <v/>
      </c>
      <c r="AL1163" s="35" t="str">
        <f t="shared" si="442"/>
        <v/>
      </c>
      <c r="AM1163" s="35" t="str">
        <f t="shared" si="443"/>
        <v/>
      </c>
      <c r="AN1163" s="35" t="str">
        <f t="shared" si="444"/>
        <v/>
      </c>
      <c r="AO1163" s="35" t="str">
        <f t="shared" si="445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46"/>
        <v/>
      </c>
      <c r="AS1163" s="35" t="str">
        <f t="shared" si="447"/>
        <v/>
      </c>
      <c r="AT1163" s="35" t="str">
        <f t="shared" si="448"/>
        <v/>
      </c>
      <c r="AU1163" s="35" t="str">
        <f t="shared" si="449"/>
        <v/>
      </c>
      <c r="AV1163" s="35" t="str">
        <f t="shared" si="450"/>
        <v/>
      </c>
      <c r="AW1163" s="35" t="str">
        <f t="shared" si="451"/>
        <v/>
      </c>
      <c r="AX1163" s="35" t="str">
        <f t="shared" si="452"/>
        <v/>
      </c>
      <c r="AY1163" s="35" t="str">
        <f>IF(SUMIF('7-市场业绩'!F:F,AC1163,'7-市场业绩'!I:I)&gt;0,"学习卡","老结算")</f>
        <v>老结算</v>
      </c>
      <c r="AZ1163" s="35" t="str">
        <f t="shared" si="453"/>
        <v/>
      </c>
      <c r="BA1163" s="35" t="str">
        <f t="shared" si="454"/>
        <v>无</v>
      </c>
      <c r="BB1163" s="35" t="str">
        <f t="shared" si="455"/>
        <v/>
      </c>
      <c r="BC1163" s="35" t="str">
        <f t="shared" si="456"/>
        <v/>
      </c>
      <c r="BD1163" s="35" t="str">
        <f t="shared" si="457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209"/>
      <c r="M1164" s="20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4"/>
        <v/>
      </c>
      <c r="AD1164" s="36">
        <f t="shared" si="435"/>
        <v>0</v>
      </c>
      <c r="AE1164" s="35" t="str">
        <f t="shared" si="436"/>
        <v/>
      </c>
      <c r="AF1164" s="24"/>
      <c r="AG1164" s="40">
        <f t="shared" si="437"/>
        <v>0</v>
      </c>
      <c r="AH1164" s="36">
        <f t="shared" si="438"/>
        <v>0</v>
      </c>
      <c r="AI1164" s="36">
        <f t="shared" si="439"/>
        <v>0</v>
      </c>
      <c r="AJ1164" s="35" t="str">
        <f t="shared" si="440"/>
        <v/>
      </c>
      <c r="AK1164" s="35" t="str">
        <f t="shared" si="441"/>
        <v/>
      </c>
      <c r="AL1164" s="35" t="str">
        <f t="shared" si="442"/>
        <v/>
      </c>
      <c r="AM1164" s="35" t="str">
        <f t="shared" si="443"/>
        <v/>
      </c>
      <c r="AN1164" s="35" t="str">
        <f t="shared" si="444"/>
        <v/>
      </c>
      <c r="AO1164" s="35" t="str">
        <f t="shared" si="445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46"/>
        <v/>
      </c>
      <c r="AS1164" s="35" t="str">
        <f t="shared" si="447"/>
        <v/>
      </c>
      <c r="AT1164" s="35" t="str">
        <f t="shared" si="448"/>
        <v/>
      </c>
      <c r="AU1164" s="35" t="str">
        <f t="shared" si="449"/>
        <v/>
      </c>
      <c r="AV1164" s="35" t="str">
        <f t="shared" si="450"/>
        <v/>
      </c>
      <c r="AW1164" s="35" t="str">
        <f t="shared" si="451"/>
        <v/>
      </c>
      <c r="AX1164" s="35" t="str">
        <f t="shared" si="452"/>
        <v/>
      </c>
      <c r="AY1164" s="35" t="str">
        <f>IF(SUMIF('7-市场业绩'!F:F,AC1164,'7-市场业绩'!I:I)&gt;0,"学习卡","老结算")</f>
        <v>老结算</v>
      </c>
      <c r="AZ1164" s="35" t="str">
        <f t="shared" si="453"/>
        <v/>
      </c>
      <c r="BA1164" s="35" t="str">
        <f t="shared" si="454"/>
        <v>无</v>
      </c>
      <c r="BB1164" s="35" t="str">
        <f t="shared" si="455"/>
        <v/>
      </c>
      <c r="BC1164" s="35" t="str">
        <f t="shared" si="456"/>
        <v/>
      </c>
      <c r="BD1164" s="35" t="str">
        <f t="shared" si="457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209"/>
      <c r="M1165" s="20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4"/>
        <v/>
      </c>
      <c r="AD1165" s="36">
        <f t="shared" si="435"/>
        <v>0</v>
      </c>
      <c r="AE1165" s="35" t="str">
        <f t="shared" si="436"/>
        <v/>
      </c>
      <c r="AF1165" s="24"/>
      <c r="AG1165" s="40">
        <f t="shared" si="437"/>
        <v>0</v>
      </c>
      <c r="AH1165" s="36">
        <f t="shared" si="438"/>
        <v>0</v>
      </c>
      <c r="AI1165" s="36">
        <f t="shared" si="439"/>
        <v>0</v>
      </c>
      <c r="AJ1165" s="35" t="str">
        <f t="shared" si="440"/>
        <v/>
      </c>
      <c r="AK1165" s="35" t="str">
        <f t="shared" si="441"/>
        <v/>
      </c>
      <c r="AL1165" s="35" t="str">
        <f t="shared" si="442"/>
        <v/>
      </c>
      <c r="AM1165" s="35" t="str">
        <f t="shared" si="443"/>
        <v/>
      </c>
      <c r="AN1165" s="35" t="str">
        <f t="shared" si="444"/>
        <v/>
      </c>
      <c r="AO1165" s="35" t="str">
        <f t="shared" si="445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46"/>
        <v/>
      </c>
      <c r="AS1165" s="35" t="str">
        <f t="shared" si="447"/>
        <v/>
      </c>
      <c r="AT1165" s="35" t="str">
        <f t="shared" si="448"/>
        <v/>
      </c>
      <c r="AU1165" s="35" t="str">
        <f t="shared" si="449"/>
        <v/>
      </c>
      <c r="AV1165" s="35" t="str">
        <f t="shared" si="450"/>
        <v/>
      </c>
      <c r="AW1165" s="35" t="str">
        <f t="shared" si="451"/>
        <v/>
      </c>
      <c r="AX1165" s="35" t="str">
        <f t="shared" si="452"/>
        <v/>
      </c>
      <c r="AY1165" s="35" t="str">
        <f>IF(SUMIF('7-市场业绩'!F:F,AC1165,'7-市场业绩'!I:I)&gt;0,"学习卡","老结算")</f>
        <v>老结算</v>
      </c>
      <c r="AZ1165" s="35" t="str">
        <f t="shared" si="453"/>
        <v/>
      </c>
      <c r="BA1165" s="35" t="str">
        <f t="shared" si="454"/>
        <v>无</v>
      </c>
      <c r="BB1165" s="35" t="str">
        <f t="shared" si="455"/>
        <v/>
      </c>
      <c r="BC1165" s="35" t="str">
        <f t="shared" si="456"/>
        <v/>
      </c>
      <c r="BD1165" s="35" t="str">
        <f t="shared" si="457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209"/>
      <c r="M1166" s="20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4"/>
        <v/>
      </c>
      <c r="AD1166" s="36">
        <f t="shared" si="435"/>
        <v>0</v>
      </c>
      <c r="AE1166" s="35" t="str">
        <f t="shared" si="436"/>
        <v/>
      </c>
      <c r="AF1166" s="24"/>
      <c r="AG1166" s="40">
        <f t="shared" si="437"/>
        <v>0</v>
      </c>
      <c r="AH1166" s="36">
        <f t="shared" si="438"/>
        <v>0</v>
      </c>
      <c r="AI1166" s="36">
        <f t="shared" si="439"/>
        <v>0</v>
      </c>
      <c r="AJ1166" s="35" t="str">
        <f t="shared" si="440"/>
        <v/>
      </c>
      <c r="AK1166" s="35" t="str">
        <f t="shared" si="441"/>
        <v/>
      </c>
      <c r="AL1166" s="35" t="str">
        <f t="shared" si="442"/>
        <v/>
      </c>
      <c r="AM1166" s="35" t="str">
        <f t="shared" si="443"/>
        <v/>
      </c>
      <c r="AN1166" s="35" t="str">
        <f t="shared" si="444"/>
        <v/>
      </c>
      <c r="AO1166" s="35" t="str">
        <f t="shared" si="445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46"/>
        <v/>
      </c>
      <c r="AS1166" s="35" t="str">
        <f t="shared" si="447"/>
        <v/>
      </c>
      <c r="AT1166" s="35" t="str">
        <f t="shared" si="448"/>
        <v/>
      </c>
      <c r="AU1166" s="35" t="str">
        <f t="shared" si="449"/>
        <v/>
      </c>
      <c r="AV1166" s="35" t="str">
        <f t="shared" si="450"/>
        <v/>
      </c>
      <c r="AW1166" s="35" t="str">
        <f t="shared" si="451"/>
        <v/>
      </c>
      <c r="AX1166" s="35" t="str">
        <f t="shared" si="452"/>
        <v/>
      </c>
      <c r="AY1166" s="35" t="str">
        <f>IF(SUMIF('7-市场业绩'!F:F,AC1166,'7-市场业绩'!I:I)&gt;0,"学习卡","老结算")</f>
        <v>老结算</v>
      </c>
      <c r="AZ1166" s="35" t="str">
        <f t="shared" si="453"/>
        <v/>
      </c>
      <c r="BA1166" s="35" t="str">
        <f t="shared" si="454"/>
        <v>无</v>
      </c>
      <c r="BB1166" s="35" t="str">
        <f t="shared" si="455"/>
        <v/>
      </c>
      <c r="BC1166" s="35" t="str">
        <f t="shared" si="456"/>
        <v/>
      </c>
      <c r="BD1166" s="35" t="str">
        <f t="shared" si="457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209"/>
      <c r="M1167" s="20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4"/>
        <v/>
      </c>
      <c r="AD1167" s="36">
        <f t="shared" si="435"/>
        <v>0</v>
      </c>
      <c r="AE1167" s="35" t="str">
        <f t="shared" si="436"/>
        <v/>
      </c>
      <c r="AF1167" s="24"/>
      <c r="AG1167" s="40">
        <f t="shared" si="437"/>
        <v>0</v>
      </c>
      <c r="AH1167" s="36">
        <f t="shared" si="438"/>
        <v>0</v>
      </c>
      <c r="AI1167" s="36">
        <f t="shared" si="439"/>
        <v>0</v>
      </c>
      <c r="AJ1167" s="35" t="str">
        <f t="shared" si="440"/>
        <v/>
      </c>
      <c r="AK1167" s="35" t="str">
        <f t="shared" si="441"/>
        <v/>
      </c>
      <c r="AL1167" s="35" t="str">
        <f t="shared" si="442"/>
        <v/>
      </c>
      <c r="AM1167" s="35" t="str">
        <f t="shared" si="443"/>
        <v/>
      </c>
      <c r="AN1167" s="35" t="str">
        <f t="shared" si="444"/>
        <v/>
      </c>
      <c r="AO1167" s="35" t="str">
        <f t="shared" si="445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46"/>
        <v/>
      </c>
      <c r="AS1167" s="35" t="str">
        <f t="shared" si="447"/>
        <v/>
      </c>
      <c r="AT1167" s="35" t="str">
        <f t="shared" si="448"/>
        <v/>
      </c>
      <c r="AU1167" s="35" t="str">
        <f t="shared" si="449"/>
        <v/>
      </c>
      <c r="AV1167" s="35" t="str">
        <f t="shared" si="450"/>
        <v/>
      </c>
      <c r="AW1167" s="35" t="str">
        <f t="shared" si="451"/>
        <v/>
      </c>
      <c r="AX1167" s="35" t="str">
        <f t="shared" si="452"/>
        <v/>
      </c>
      <c r="AY1167" s="35" t="str">
        <f>IF(SUMIF('7-市场业绩'!F:F,AC1167,'7-市场业绩'!I:I)&gt;0,"学习卡","老结算")</f>
        <v>老结算</v>
      </c>
      <c r="AZ1167" s="35" t="str">
        <f t="shared" si="453"/>
        <v/>
      </c>
      <c r="BA1167" s="35" t="str">
        <f t="shared" si="454"/>
        <v>无</v>
      </c>
      <c r="BB1167" s="35" t="str">
        <f t="shared" si="455"/>
        <v/>
      </c>
      <c r="BC1167" s="35" t="str">
        <f t="shared" si="456"/>
        <v/>
      </c>
      <c r="BD1167" s="35" t="str">
        <f t="shared" si="457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209"/>
      <c r="M1168" s="20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4"/>
        <v/>
      </c>
      <c r="AD1168" s="36">
        <f t="shared" si="435"/>
        <v>0</v>
      </c>
      <c r="AE1168" s="35" t="str">
        <f t="shared" si="436"/>
        <v/>
      </c>
      <c r="AF1168" s="24"/>
      <c r="AG1168" s="40">
        <f t="shared" si="437"/>
        <v>0</v>
      </c>
      <c r="AH1168" s="36">
        <f t="shared" si="438"/>
        <v>0</v>
      </c>
      <c r="AI1168" s="36">
        <f t="shared" si="439"/>
        <v>0</v>
      </c>
      <c r="AJ1168" s="35" t="str">
        <f t="shared" si="440"/>
        <v/>
      </c>
      <c r="AK1168" s="35" t="str">
        <f t="shared" si="441"/>
        <v/>
      </c>
      <c r="AL1168" s="35" t="str">
        <f t="shared" si="442"/>
        <v/>
      </c>
      <c r="AM1168" s="35" t="str">
        <f t="shared" si="443"/>
        <v/>
      </c>
      <c r="AN1168" s="35" t="str">
        <f t="shared" si="444"/>
        <v/>
      </c>
      <c r="AO1168" s="35" t="str">
        <f t="shared" si="445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46"/>
        <v/>
      </c>
      <c r="AS1168" s="35" t="str">
        <f t="shared" si="447"/>
        <v/>
      </c>
      <c r="AT1168" s="35" t="str">
        <f t="shared" si="448"/>
        <v/>
      </c>
      <c r="AU1168" s="35" t="str">
        <f t="shared" si="449"/>
        <v/>
      </c>
      <c r="AV1168" s="35" t="str">
        <f t="shared" si="450"/>
        <v/>
      </c>
      <c r="AW1168" s="35" t="str">
        <f t="shared" si="451"/>
        <v/>
      </c>
      <c r="AX1168" s="35" t="str">
        <f t="shared" si="452"/>
        <v/>
      </c>
      <c r="AY1168" s="35" t="str">
        <f>IF(SUMIF('7-市场业绩'!F:F,AC1168,'7-市场业绩'!I:I)&gt;0,"学习卡","老结算")</f>
        <v>老结算</v>
      </c>
      <c r="AZ1168" s="35" t="str">
        <f t="shared" si="453"/>
        <v/>
      </c>
      <c r="BA1168" s="35" t="str">
        <f t="shared" si="454"/>
        <v>无</v>
      </c>
      <c r="BB1168" s="35" t="str">
        <f t="shared" si="455"/>
        <v/>
      </c>
      <c r="BC1168" s="35" t="str">
        <f t="shared" si="456"/>
        <v/>
      </c>
      <c r="BD1168" s="35" t="str">
        <f t="shared" si="457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209"/>
      <c r="M1169" s="20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4"/>
        <v/>
      </c>
      <c r="AD1169" s="36">
        <f t="shared" si="435"/>
        <v>0</v>
      </c>
      <c r="AE1169" s="35" t="str">
        <f t="shared" si="436"/>
        <v/>
      </c>
      <c r="AF1169" s="24"/>
      <c r="AG1169" s="40">
        <f t="shared" si="437"/>
        <v>0</v>
      </c>
      <c r="AH1169" s="36">
        <f t="shared" si="438"/>
        <v>0</v>
      </c>
      <c r="AI1169" s="36">
        <f t="shared" si="439"/>
        <v>0</v>
      </c>
      <c r="AJ1169" s="35" t="str">
        <f t="shared" si="440"/>
        <v/>
      </c>
      <c r="AK1169" s="35" t="str">
        <f t="shared" si="441"/>
        <v/>
      </c>
      <c r="AL1169" s="35" t="str">
        <f t="shared" si="442"/>
        <v/>
      </c>
      <c r="AM1169" s="35" t="str">
        <f t="shared" si="443"/>
        <v/>
      </c>
      <c r="AN1169" s="35" t="str">
        <f t="shared" si="444"/>
        <v/>
      </c>
      <c r="AO1169" s="35" t="str">
        <f t="shared" si="445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46"/>
        <v/>
      </c>
      <c r="AS1169" s="35" t="str">
        <f t="shared" si="447"/>
        <v/>
      </c>
      <c r="AT1169" s="35" t="str">
        <f t="shared" si="448"/>
        <v/>
      </c>
      <c r="AU1169" s="35" t="str">
        <f t="shared" si="449"/>
        <v/>
      </c>
      <c r="AV1169" s="35" t="str">
        <f t="shared" si="450"/>
        <v/>
      </c>
      <c r="AW1169" s="35" t="str">
        <f t="shared" si="451"/>
        <v/>
      </c>
      <c r="AX1169" s="35" t="str">
        <f t="shared" si="452"/>
        <v/>
      </c>
      <c r="AY1169" s="35" t="str">
        <f>IF(SUMIF('7-市场业绩'!F:F,AC1169,'7-市场业绩'!I:I)&gt;0,"学习卡","老结算")</f>
        <v>老结算</v>
      </c>
      <c r="AZ1169" s="35" t="str">
        <f t="shared" si="453"/>
        <v/>
      </c>
      <c r="BA1169" s="35" t="str">
        <f t="shared" si="454"/>
        <v>无</v>
      </c>
      <c r="BB1169" s="35" t="str">
        <f t="shared" si="455"/>
        <v/>
      </c>
      <c r="BC1169" s="35" t="str">
        <f t="shared" si="456"/>
        <v/>
      </c>
      <c r="BD1169" s="35" t="str">
        <f t="shared" si="457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209"/>
      <c r="M1170" s="20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4"/>
        <v/>
      </c>
      <c r="AD1170" s="36">
        <f t="shared" si="435"/>
        <v>0</v>
      </c>
      <c r="AE1170" s="35" t="str">
        <f t="shared" si="436"/>
        <v/>
      </c>
      <c r="AF1170" s="24"/>
      <c r="AG1170" s="40">
        <f t="shared" si="437"/>
        <v>0</v>
      </c>
      <c r="AH1170" s="36">
        <f t="shared" si="438"/>
        <v>0</v>
      </c>
      <c r="AI1170" s="36">
        <f t="shared" si="439"/>
        <v>0</v>
      </c>
      <c r="AJ1170" s="35" t="str">
        <f t="shared" si="440"/>
        <v/>
      </c>
      <c r="AK1170" s="35" t="str">
        <f t="shared" si="441"/>
        <v/>
      </c>
      <c r="AL1170" s="35" t="str">
        <f t="shared" si="442"/>
        <v/>
      </c>
      <c r="AM1170" s="35" t="str">
        <f t="shared" si="443"/>
        <v/>
      </c>
      <c r="AN1170" s="35" t="str">
        <f t="shared" si="444"/>
        <v/>
      </c>
      <c r="AO1170" s="35" t="str">
        <f t="shared" si="445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46"/>
        <v/>
      </c>
      <c r="AS1170" s="35" t="str">
        <f t="shared" si="447"/>
        <v/>
      </c>
      <c r="AT1170" s="35" t="str">
        <f t="shared" si="448"/>
        <v/>
      </c>
      <c r="AU1170" s="35" t="str">
        <f t="shared" si="449"/>
        <v/>
      </c>
      <c r="AV1170" s="35" t="str">
        <f t="shared" si="450"/>
        <v/>
      </c>
      <c r="AW1170" s="35" t="str">
        <f t="shared" si="451"/>
        <v/>
      </c>
      <c r="AX1170" s="35" t="str">
        <f t="shared" si="452"/>
        <v/>
      </c>
      <c r="AY1170" s="35" t="str">
        <f>IF(SUMIF('7-市场业绩'!F:F,AC1170,'7-市场业绩'!I:I)&gt;0,"学习卡","老结算")</f>
        <v>老结算</v>
      </c>
      <c r="AZ1170" s="35" t="str">
        <f t="shared" si="453"/>
        <v/>
      </c>
      <c r="BA1170" s="35" t="str">
        <f t="shared" si="454"/>
        <v>无</v>
      </c>
      <c r="BB1170" s="35" t="str">
        <f t="shared" si="455"/>
        <v/>
      </c>
      <c r="BC1170" s="35" t="str">
        <f t="shared" si="456"/>
        <v/>
      </c>
      <c r="BD1170" s="35" t="str">
        <f t="shared" si="457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209"/>
      <c r="M1171" s="20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4"/>
        <v/>
      </c>
      <c r="AD1171" s="36">
        <f t="shared" si="435"/>
        <v>0</v>
      </c>
      <c r="AE1171" s="35" t="str">
        <f t="shared" si="436"/>
        <v/>
      </c>
      <c r="AF1171" s="24"/>
      <c r="AG1171" s="40">
        <f t="shared" si="437"/>
        <v>0</v>
      </c>
      <c r="AH1171" s="36">
        <f t="shared" si="438"/>
        <v>0</v>
      </c>
      <c r="AI1171" s="36">
        <f t="shared" si="439"/>
        <v>0</v>
      </c>
      <c r="AJ1171" s="35" t="str">
        <f t="shared" si="440"/>
        <v/>
      </c>
      <c r="AK1171" s="35" t="str">
        <f t="shared" si="441"/>
        <v/>
      </c>
      <c r="AL1171" s="35" t="str">
        <f t="shared" si="442"/>
        <v/>
      </c>
      <c r="AM1171" s="35" t="str">
        <f t="shared" si="443"/>
        <v/>
      </c>
      <c r="AN1171" s="35" t="str">
        <f t="shared" si="444"/>
        <v/>
      </c>
      <c r="AO1171" s="35" t="str">
        <f t="shared" si="445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46"/>
        <v/>
      </c>
      <c r="AS1171" s="35" t="str">
        <f t="shared" si="447"/>
        <v/>
      </c>
      <c r="AT1171" s="35" t="str">
        <f t="shared" si="448"/>
        <v/>
      </c>
      <c r="AU1171" s="35" t="str">
        <f t="shared" si="449"/>
        <v/>
      </c>
      <c r="AV1171" s="35" t="str">
        <f t="shared" si="450"/>
        <v/>
      </c>
      <c r="AW1171" s="35" t="str">
        <f t="shared" si="451"/>
        <v/>
      </c>
      <c r="AX1171" s="35" t="str">
        <f t="shared" si="452"/>
        <v/>
      </c>
      <c r="AY1171" s="35" t="str">
        <f>IF(SUMIF('7-市场业绩'!F:F,AC1171,'7-市场业绩'!I:I)&gt;0,"学习卡","老结算")</f>
        <v>老结算</v>
      </c>
      <c r="AZ1171" s="35" t="str">
        <f t="shared" si="453"/>
        <v/>
      </c>
      <c r="BA1171" s="35" t="str">
        <f t="shared" si="454"/>
        <v>无</v>
      </c>
      <c r="BB1171" s="35" t="str">
        <f t="shared" si="455"/>
        <v/>
      </c>
      <c r="BC1171" s="35" t="str">
        <f t="shared" si="456"/>
        <v/>
      </c>
      <c r="BD1171" s="35" t="str">
        <f t="shared" si="457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209"/>
      <c r="M1172" s="20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4"/>
        <v/>
      </c>
      <c r="AD1172" s="36">
        <f t="shared" si="435"/>
        <v>0</v>
      </c>
      <c r="AE1172" s="35" t="str">
        <f t="shared" si="436"/>
        <v/>
      </c>
      <c r="AF1172" s="24"/>
      <c r="AG1172" s="40">
        <f t="shared" si="437"/>
        <v>0</v>
      </c>
      <c r="AH1172" s="36">
        <f t="shared" si="438"/>
        <v>0</v>
      </c>
      <c r="AI1172" s="36">
        <f t="shared" si="439"/>
        <v>0</v>
      </c>
      <c r="AJ1172" s="35" t="str">
        <f t="shared" si="440"/>
        <v/>
      </c>
      <c r="AK1172" s="35" t="str">
        <f t="shared" si="441"/>
        <v/>
      </c>
      <c r="AL1172" s="35" t="str">
        <f t="shared" si="442"/>
        <v/>
      </c>
      <c r="AM1172" s="35" t="str">
        <f t="shared" si="443"/>
        <v/>
      </c>
      <c r="AN1172" s="35" t="str">
        <f t="shared" si="444"/>
        <v/>
      </c>
      <c r="AO1172" s="35" t="str">
        <f t="shared" si="445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46"/>
        <v/>
      </c>
      <c r="AS1172" s="35" t="str">
        <f t="shared" si="447"/>
        <v/>
      </c>
      <c r="AT1172" s="35" t="str">
        <f t="shared" si="448"/>
        <v/>
      </c>
      <c r="AU1172" s="35" t="str">
        <f t="shared" si="449"/>
        <v/>
      </c>
      <c r="AV1172" s="35" t="str">
        <f t="shared" si="450"/>
        <v/>
      </c>
      <c r="AW1172" s="35" t="str">
        <f t="shared" si="451"/>
        <v/>
      </c>
      <c r="AX1172" s="35" t="str">
        <f t="shared" si="452"/>
        <v/>
      </c>
      <c r="AY1172" s="35" t="str">
        <f>IF(SUMIF('7-市场业绩'!F:F,AC1172,'7-市场业绩'!I:I)&gt;0,"学习卡","老结算")</f>
        <v>老结算</v>
      </c>
      <c r="AZ1172" s="35" t="str">
        <f t="shared" si="453"/>
        <v/>
      </c>
      <c r="BA1172" s="35" t="str">
        <f t="shared" si="454"/>
        <v>无</v>
      </c>
      <c r="BB1172" s="35" t="str">
        <f t="shared" si="455"/>
        <v/>
      </c>
      <c r="BC1172" s="35" t="str">
        <f t="shared" si="456"/>
        <v/>
      </c>
      <c r="BD1172" s="35" t="str">
        <f t="shared" si="457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209"/>
      <c r="M1173" s="20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4"/>
        <v/>
      </c>
      <c r="AD1173" s="36">
        <f t="shared" si="435"/>
        <v>0</v>
      </c>
      <c r="AE1173" s="35" t="str">
        <f t="shared" si="436"/>
        <v/>
      </c>
      <c r="AF1173" s="24"/>
      <c r="AG1173" s="40">
        <f t="shared" si="437"/>
        <v>0</v>
      </c>
      <c r="AH1173" s="36">
        <f t="shared" si="438"/>
        <v>0</v>
      </c>
      <c r="AI1173" s="36">
        <f t="shared" si="439"/>
        <v>0</v>
      </c>
      <c r="AJ1173" s="35" t="str">
        <f t="shared" si="440"/>
        <v/>
      </c>
      <c r="AK1173" s="35" t="str">
        <f t="shared" si="441"/>
        <v/>
      </c>
      <c r="AL1173" s="35" t="str">
        <f t="shared" si="442"/>
        <v/>
      </c>
      <c r="AM1173" s="35" t="str">
        <f t="shared" si="443"/>
        <v/>
      </c>
      <c r="AN1173" s="35" t="str">
        <f t="shared" si="444"/>
        <v/>
      </c>
      <c r="AO1173" s="35" t="str">
        <f t="shared" si="445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46"/>
        <v/>
      </c>
      <c r="AS1173" s="35" t="str">
        <f t="shared" si="447"/>
        <v/>
      </c>
      <c r="AT1173" s="35" t="str">
        <f t="shared" si="448"/>
        <v/>
      </c>
      <c r="AU1173" s="35" t="str">
        <f t="shared" si="449"/>
        <v/>
      </c>
      <c r="AV1173" s="35" t="str">
        <f t="shared" si="450"/>
        <v/>
      </c>
      <c r="AW1173" s="35" t="str">
        <f t="shared" si="451"/>
        <v/>
      </c>
      <c r="AX1173" s="35" t="str">
        <f t="shared" si="452"/>
        <v/>
      </c>
      <c r="AY1173" s="35" t="str">
        <f>IF(SUMIF('7-市场业绩'!F:F,AC1173,'7-市场业绩'!I:I)&gt;0,"学习卡","老结算")</f>
        <v>老结算</v>
      </c>
      <c r="AZ1173" s="35" t="str">
        <f t="shared" si="453"/>
        <v/>
      </c>
      <c r="BA1173" s="35" t="str">
        <f t="shared" si="454"/>
        <v>无</v>
      </c>
      <c r="BB1173" s="35" t="str">
        <f t="shared" si="455"/>
        <v/>
      </c>
      <c r="BC1173" s="35" t="str">
        <f t="shared" si="456"/>
        <v/>
      </c>
      <c r="BD1173" s="35" t="str">
        <f t="shared" si="457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209"/>
      <c r="M1174" s="20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4"/>
        <v/>
      </c>
      <c r="AD1174" s="36">
        <f t="shared" si="435"/>
        <v>0</v>
      </c>
      <c r="AE1174" s="35" t="str">
        <f t="shared" si="436"/>
        <v/>
      </c>
      <c r="AF1174" s="24"/>
      <c r="AG1174" s="40">
        <f t="shared" si="437"/>
        <v>0</v>
      </c>
      <c r="AH1174" s="36">
        <f t="shared" si="438"/>
        <v>0</v>
      </c>
      <c r="AI1174" s="36">
        <f t="shared" si="439"/>
        <v>0</v>
      </c>
      <c r="AJ1174" s="35" t="str">
        <f t="shared" si="440"/>
        <v/>
      </c>
      <c r="AK1174" s="35" t="str">
        <f t="shared" si="441"/>
        <v/>
      </c>
      <c r="AL1174" s="35" t="str">
        <f t="shared" si="442"/>
        <v/>
      </c>
      <c r="AM1174" s="35" t="str">
        <f t="shared" si="443"/>
        <v/>
      </c>
      <c r="AN1174" s="35" t="str">
        <f t="shared" si="444"/>
        <v/>
      </c>
      <c r="AO1174" s="35" t="str">
        <f t="shared" si="445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46"/>
        <v/>
      </c>
      <c r="AS1174" s="35" t="str">
        <f t="shared" si="447"/>
        <v/>
      </c>
      <c r="AT1174" s="35" t="str">
        <f t="shared" si="448"/>
        <v/>
      </c>
      <c r="AU1174" s="35" t="str">
        <f t="shared" si="449"/>
        <v/>
      </c>
      <c r="AV1174" s="35" t="str">
        <f t="shared" si="450"/>
        <v/>
      </c>
      <c r="AW1174" s="35" t="str">
        <f t="shared" si="451"/>
        <v/>
      </c>
      <c r="AX1174" s="35" t="str">
        <f t="shared" si="452"/>
        <v/>
      </c>
      <c r="AY1174" s="35" t="str">
        <f>IF(SUMIF('7-市场业绩'!F:F,AC1174,'7-市场业绩'!I:I)&gt;0,"学习卡","老结算")</f>
        <v>老结算</v>
      </c>
      <c r="AZ1174" s="35" t="str">
        <f t="shared" si="453"/>
        <v/>
      </c>
      <c r="BA1174" s="35" t="str">
        <f t="shared" si="454"/>
        <v>无</v>
      </c>
      <c r="BB1174" s="35" t="str">
        <f t="shared" si="455"/>
        <v/>
      </c>
      <c r="BC1174" s="35" t="str">
        <f t="shared" si="456"/>
        <v/>
      </c>
      <c r="BD1174" s="35" t="str">
        <f t="shared" si="457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209"/>
      <c r="M1175" s="20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4"/>
        <v/>
      </c>
      <c r="AD1175" s="36">
        <f t="shared" si="435"/>
        <v>0</v>
      </c>
      <c r="AE1175" s="35" t="str">
        <f t="shared" si="436"/>
        <v/>
      </c>
      <c r="AF1175" s="24"/>
      <c r="AG1175" s="40">
        <f t="shared" si="437"/>
        <v>0</v>
      </c>
      <c r="AH1175" s="36">
        <f t="shared" si="438"/>
        <v>0</v>
      </c>
      <c r="AI1175" s="36">
        <f t="shared" si="439"/>
        <v>0</v>
      </c>
      <c r="AJ1175" s="35" t="str">
        <f t="shared" si="440"/>
        <v/>
      </c>
      <c r="AK1175" s="35" t="str">
        <f t="shared" si="441"/>
        <v/>
      </c>
      <c r="AL1175" s="35" t="str">
        <f t="shared" si="442"/>
        <v/>
      </c>
      <c r="AM1175" s="35" t="str">
        <f t="shared" si="443"/>
        <v/>
      </c>
      <c r="AN1175" s="35" t="str">
        <f t="shared" si="444"/>
        <v/>
      </c>
      <c r="AO1175" s="35" t="str">
        <f t="shared" si="445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46"/>
        <v/>
      </c>
      <c r="AS1175" s="35" t="str">
        <f t="shared" si="447"/>
        <v/>
      </c>
      <c r="AT1175" s="35" t="str">
        <f t="shared" si="448"/>
        <v/>
      </c>
      <c r="AU1175" s="35" t="str">
        <f t="shared" si="449"/>
        <v/>
      </c>
      <c r="AV1175" s="35" t="str">
        <f t="shared" si="450"/>
        <v/>
      </c>
      <c r="AW1175" s="35" t="str">
        <f t="shared" si="451"/>
        <v/>
      </c>
      <c r="AX1175" s="35" t="str">
        <f t="shared" si="452"/>
        <v/>
      </c>
      <c r="AY1175" s="35" t="str">
        <f>IF(SUMIF('7-市场业绩'!F:F,AC1175,'7-市场业绩'!I:I)&gt;0,"学习卡","老结算")</f>
        <v>老结算</v>
      </c>
      <c r="AZ1175" s="35" t="str">
        <f t="shared" si="453"/>
        <v/>
      </c>
      <c r="BA1175" s="35" t="str">
        <f t="shared" si="454"/>
        <v>无</v>
      </c>
      <c r="BB1175" s="35" t="str">
        <f t="shared" si="455"/>
        <v/>
      </c>
      <c r="BC1175" s="35" t="str">
        <f t="shared" si="456"/>
        <v/>
      </c>
      <c r="BD1175" s="35" t="str">
        <f t="shared" si="457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209"/>
      <c r="M1176" s="20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4"/>
        <v/>
      </c>
      <c r="AD1176" s="36">
        <f t="shared" si="435"/>
        <v>0</v>
      </c>
      <c r="AE1176" s="35" t="str">
        <f t="shared" si="436"/>
        <v/>
      </c>
      <c r="AF1176" s="24"/>
      <c r="AG1176" s="40">
        <f t="shared" si="437"/>
        <v>0</v>
      </c>
      <c r="AH1176" s="36">
        <f t="shared" si="438"/>
        <v>0</v>
      </c>
      <c r="AI1176" s="36">
        <f t="shared" si="439"/>
        <v>0</v>
      </c>
      <c r="AJ1176" s="35" t="str">
        <f t="shared" si="440"/>
        <v/>
      </c>
      <c r="AK1176" s="35" t="str">
        <f t="shared" si="441"/>
        <v/>
      </c>
      <c r="AL1176" s="35" t="str">
        <f t="shared" si="442"/>
        <v/>
      </c>
      <c r="AM1176" s="35" t="str">
        <f t="shared" si="443"/>
        <v/>
      </c>
      <c r="AN1176" s="35" t="str">
        <f t="shared" si="444"/>
        <v/>
      </c>
      <c r="AO1176" s="35" t="str">
        <f t="shared" si="445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46"/>
        <v/>
      </c>
      <c r="AS1176" s="35" t="str">
        <f t="shared" si="447"/>
        <v/>
      </c>
      <c r="AT1176" s="35" t="str">
        <f t="shared" si="448"/>
        <v/>
      </c>
      <c r="AU1176" s="35" t="str">
        <f t="shared" si="449"/>
        <v/>
      </c>
      <c r="AV1176" s="35" t="str">
        <f t="shared" si="450"/>
        <v/>
      </c>
      <c r="AW1176" s="35" t="str">
        <f t="shared" si="451"/>
        <v/>
      </c>
      <c r="AX1176" s="35" t="str">
        <f t="shared" si="452"/>
        <v/>
      </c>
      <c r="AY1176" s="35" t="str">
        <f>IF(SUMIF('7-市场业绩'!F:F,AC1176,'7-市场业绩'!I:I)&gt;0,"学习卡","老结算")</f>
        <v>老结算</v>
      </c>
      <c r="AZ1176" s="35" t="str">
        <f t="shared" si="453"/>
        <v/>
      </c>
      <c r="BA1176" s="35" t="str">
        <f t="shared" si="454"/>
        <v>无</v>
      </c>
      <c r="BB1176" s="35" t="str">
        <f t="shared" si="455"/>
        <v/>
      </c>
      <c r="BC1176" s="35" t="str">
        <f t="shared" si="456"/>
        <v/>
      </c>
      <c r="BD1176" s="35" t="str">
        <f t="shared" si="457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209"/>
      <c r="M1177" s="20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4"/>
        <v/>
      </c>
      <c r="AD1177" s="36">
        <f t="shared" si="435"/>
        <v>0</v>
      </c>
      <c r="AE1177" s="35" t="str">
        <f t="shared" si="436"/>
        <v/>
      </c>
      <c r="AF1177" s="24"/>
      <c r="AG1177" s="40">
        <f t="shared" si="437"/>
        <v>0</v>
      </c>
      <c r="AH1177" s="36">
        <f t="shared" si="438"/>
        <v>0</v>
      </c>
      <c r="AI1177" s="36">
        <f t="shared" si="439"/>
        <v>0</v>
      </c>
      <c r="AJ1177" s="35" t="str">
        <f t="shared" si="440"/>
        <v/>
      </c>
      <c r="AK1177" s="35" t="str">
        <f t="shared" si="441"/>
        <v/>
      </c>
      <c r="AL1177" s="35" t="str">
        <f t="shared" si="442"/>
        <v/>
      </c>
      <c r="AM1177" s="35" t="str">
        <f t="shared" si="443"/>
        <v/>
      </c>
      <c r="AN1177" s="35" t="str">
        <f t="shared" si="444"/>
        <v/>
      </c>
      <c r="AO1177" s="35" t="str">
        <f t="shared" si="445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46"/>
        <v/>
      </c>
      <c r="AS1177" s="35" t="str">
        <f t="shared" si="447"/>
        <v/>
      </c>
      <c r="AT1177" s="35" t="str">
        <f t="shared" si="448"/>
        <v/>
      </c>
      <c r="AU1177" s="35" t="str">
        <f t="shared" si="449"/>
        <v/>
      </c>
      <c r="AV1177" s="35" t="str">
        <f t="shared" si="450"/>
        <v/>
      </c>
      <c r="AW1177" s="35" t="str">
        <f t="shared" si="451"/>
        <v/>
      </c>
      <c r="AX1177" s="35" t="str">
        <f t="shared" si="452"/>
        <v/>
      </c>
      <c r="AY1177" s="35" t="str">
        <f>IF(SUMIF('7-市场业绩'!F:F,AC1177,'7-市场业绩'!I:I)&gt;0,"学习卡","老结算")</f>
        <v>老结算</v>
      </c>
      <c r="AZ1177" s="35" t="str">
        <f t="shared" si="453"/>
        <v/>
      </c>
      <c r="BA1177" s="35" t="str">
        <f t="shared" si="454"/>
        <v>无</v>
      </c>
      <c r="BB1177" s="35" t="str">
        <f t="shared" si="455"/>
        <v/>
      </c>
      <c r="BC1177" s="35" t="str">
        <f t="shared" si="456"/>
        <v/>
      </c>
      <c r="BD1177" s="35" t="str">
        <f t="shared" si="457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209"/>
      <c r="M1178" s="20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4"/>
        <v/>
      </c>
      <c r="AD1178" s="36">
        <f t="shared" si="435"/>
        <v>0</v>
      </c>
      <c r="AE1178" s="35" t="str">
        <f t="shared" si="436"/>
        <v/>
      </c>
      <c r="AF1178" s="24"/>
      <c r="AG1178" s="40">
        <f t="shared" si="437"/>
        <v>0</v>
      </c>
      <c r="AH1178" s="36">
        <f t="shared" si="438"/>
        <v>0</v>
      </c>
      <c r="AI1178" s="36">
        <f t="shared" si="439"/>
        <v>0</v>
      </c>
      <c r="AJ1178" s="35" t="str">
        <f t="shared" si="440"/>
        <v/>
      </c>
      <c r="AK1178" s="35" t="str">
        <f t="shared" si="441"/>
        <v/>
      </c>
      <c r="AL1178" s="35" t="str">
        <f t="shared" si="442"/>
        <v/>
      </c>
      <c r="AM1178" s="35" t="str">
        <f t="shared" si="443"/>
        <v/>
      </c>
      <c r="AN1178" s="35" t="str">
        <f t="shared" si="444"/>
        <v/>
      </c>
      <c r="AO1178" s="35" t="str">
        <f t="shared" si="445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46"/>
        <v/>
      </c>
      <c r="AS1178" s="35" t="str">
        <f t="shared" si="447"/>
        <v/>
      </c>
      <c r="AT1178" s="35" t="str">
        <f t="shared" si="448"/>
        <v/>
      </c>
      <c r="AU1178" s="35" t="str">
        <f t="shared" si="449"/>
        <v/>
      </c>
      <c r="AV1178" s="35" t="str">
        <f t="shared" si="450"/>
        <v/>
      </c>
      <c r="AW1178" s="35" t="str">
        <f t="shared" si="451"/>
        <v/>
      </c>
      <c r="AX1178" s="35" t="str">
        <f t="shared" si="452"/>
        <v/>
      </c>
      <c r="AY1178" s="35" t="str">
        <f>IF(SUMIF('7-市场业绩'!F:F,AC1178,'7-市场业绩'!I:I)&gt;0,"学习卡","老结算")</f>
        <v>老结算</v>
      </c>
      <c r="AZ1178" s="35" t="str">
        <f t="shared" si="453"/>
        <v/>
      </c>
      <c r="BA1178" s="35" t="str">
        <f t="shared" si="454"/>
        <v>无</v>
      </c>
      <c r="BB1178" s="35" t="str">
        <f t="shared" si="455"/>
        <v/>
      </c>
      <c r="BC1178" s="35" t="str">
        <f t="shared" si="456"/>
        <v/>
      </c>
      <c r="BD1178" s="35" t="str">
        <f t="shared" si="457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209"/>
      <c r="M1179" s="20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4"/>
        <v/>
      </c>
      <c r="AD1179" s="36">
        <f t="shared" si="435"/>
        <v>0</v>
      </c>
      <c r="AE1179" s="35" t="str">
        <f t="shared" si="436"/>
        <v/>
      </c>
      <c r="AF1179" s="24"/>
      <c r="AG1179" s="40">
        <f t="shared" si="437"/>
        <v>0</v>
      </c>
      <c r="AH1179" s="36">
        <f t="shared" si="438"/>
        <v>0</v>
      </c>
      <c r="AI1179" s="36">
        <f t="shared" si="439"/>
        <v>0</v>
      </c>
      <c r="AJ1179" s="35" t="str">
        <f t="shared" si="440"/>
        <v/>
      </c>
      <c r="AK1179" s="35" t="str">
        <f t="shared" si="441"/>
        <v/>
      </c>
      <c r="AL1179" s="35" t="str">
        <f t="shared" si="442"/>
        <v/>
      </c>
      <c r="AM1179" s="35" t="str">
        <f t="shared" si="443"/>
        <v/>
      </c>
      <c r="AN1179" s="35" t="str">
        <f t="shared" si="444"/>
        <v/>
      </c>
      <c r="AO1179" s="35" t="str">
        <f t="shared" si="445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46"/>
        <v/>
      </c>
      <c r="AS1179" s="35" t="str">
        <f t="shared" si="447"/>
        <v/>
      </c>
      <c r="AT1179" s="35" t="str">
        <f t="shared" si="448"/>
        <v/>
      </c>
      <c r="AU1179" s="35" t="str">
        <f t="shared" si="449"/>
        <v/>
      </c>
      <c r="AV1179" s="35" t="str">
        <f t="shared" si="450"/>
        <v/>
      </c>
      <c r="AW1179" s="35" t="str">
        <f t="shared" si="451"/>
        <v/>
      </c>
      <c r="AX1179" s="35" t="str">
        <f t="shared" si="452"/>
        <v/>
      </c>
      <c r="AY1179" s="35" t="str">
        <f>IF(SUMIF('7-市场业绩'!F:F,AC1179,'7-市场业绩'!I:I)&gt;0,"学习卡","老结算")</f>
        <v>老结算</v>
      </c>
      <c r="AZ1179" s="35" t="str">
        <f t="shared" si="453"/>
        <v/>
      </c>
      <c r="BA1179" s="35" t="str">
        <f t="shared" si="454"/>
        <v>无</v>
      </c>
      <c r="BB1179" s="35" t="str">
        <f t="shared" si="455"/>
        <v/>
      </c>
      <c r="BC1179" s="35" t="str">
        <f t="shared" si="456"/>
        <v/>
      </c>
      <c r="BD1179" s="35" t="str">
        <f t="shared" si="457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209"/>
      <c r="M1180" s="20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4"/>
        <v/>
      </c>
      <c r="AD1180" s="36">
        <f t="shared" si="435"/>
        <v>0</v>
      </c>
      <c r="AE1180" s="35" t="str">
        <f t="shared" si="436"/>
        <v/>
      </c>
      <c r="AF1180" s="24"/>
      <c r="AG1180" s="40">
        <f t="shared" si="437"/>
        <v>0</v>
      </c>
      <c r="AH1180" s="36">
        <f t="shared" si="438"/>
        <v>0</v>
      </c>
      <c r="AI1180" s="36">
        <f t="shared" si="439"/>
        <v>0</v>
      </c>
      <c r="AJ1180" s="35" t="str">
        <f t="shared" si="440"/>
        <v/>
      </c>
      <c r="AK1180" s="35" t="str">
        <f t="shared" si="441"/>
        <v/>
      </c>
      <c r="AL1180" s="35" t="str">
        <f t="shared" si="442"/>
        <v/>
      </c>
      <c r="AM1180" s="35" t="str">
        <f t="shared" si="443"/>
        <v/>
      </c>
      <c r="AN1180" s="35" t="str">
        <f t="shared" si="444"/>
        <v/>
      </c>
      <c r="AO1180" s="35" t="str">
        <f t="shared" si="445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46"/>
        <v/>
      </c>
      <c r="AS1180" s="35" t="str">
        <f t="shared" si="447"/>
        <v/>
      </c>
      <c r="AT1180" s="35" t="str">
        <f t="shared" si="448"/>
        <v/>
      </c>
      <c r="AU1180" s="35" t="str">
        <f t="shared" si="449"/>
        <v/>
      </c>
      <c r="AV1180" s="35" t="str">
        <f t="shared" si="450"/>
        <v/>
      </c>
      <c r="AW1180" s="35" t="str">
        <f t="shared" si="451"/>
        <v/>
      </c>
      <c r="AX1180" s="35" t="str">
        <f t="shared" si="452"/>
        <v/>
      </c>
      <c r="AY1180" s="35" t="str">
        <f>IF(SUMIF('7-市场业绩'!F:F,AC1180,'7-市场业绩'!I:I)&gt;0,"学习卡","老结算")</f>
        <v>老结算</v>
      </c>
      <c r="AZ1180" s="35" t="str">
        <f t="shared" si="453"/>
        <v/>
      </c>
      <c r="BA1180" s="35" t="str">
        <f t="shared" si="454"/>
        <v>无</v>
      </c>
      <c r="BB1180" s="35" t="str">
        <f t="shared" si="455"/>
        <v/>
      </c>
      <c r="BC1180" s="35" t="str">
        <f t="shared" si="456"/>
        <v/>
      </c>
      <c r="BD1180" s="35" t="str">
        <f t="shared" si="457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209"/>
      <c r="M1181" s="20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4"/>
        <v/>
      </c>
      <c r="AD1181" s="36">
        <f t="shared" si="435"/>
        <v>0</v>
      </c>
      <c r="AE1181" s="35" t="str">
        <f t="shared" si="436"/>
        <v/>
      </c>
      <c r="AF1181" s="24"/>
      <c r="AG1181" s="40">
        <f t="shared" si="437"/>
        <v>0</v>
      </c>
      <c r="AH1181" s="36">
        <f t="shared" si="438"/>
        <v>0</v>
      </c>
      <c r="AI1181" s="36">
        <f t="shared" si="439"/>
        <v>0</v>
      </c>
      <c r="AJ1181" s="35" t="str">
        <f t="shared" si="440"/>
        <v/>
      </c>
      <c r="AK1181" s="35" t="str">
        <f t="shared" si="441"/>
        <v/>
      </c>
      <c r="AL1181" s="35" t="str">
        <f t="shared" si="442"/>
        <v/>
      </c>
      <c r="AM1181" s="35" t="str">
        <f t="shared" si="443"/>
        <v/>
      </c>
      <c r="AN1181" s="35" t="str">
        <f t="shared" si="444"/>
        <v/>
      </c>
      <c r="AO1181" s="35" t="str">
        <f t="shared" si="445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46"/>
        <v/>
      </c>
      <c r="AS1181" s="35" t="str">
        <f t="shared" si="447"/>
        <v/>
      </c>
      <c r="AT1181" s="35" t="str">
        <f t="shared" si="448"/>
        <v/>
      </c>
      <c r="AU1181" s="35" t="str">
        <f t="shared" si="449"/>
        <v/>
      </c>
      <c r="AV1181" s="35" t="str">
        <f t="shared" si="450"/>
        <v/>
      </c>
      <c r="AW1181" s="35" t="str">
        <f t="shared" si="451"/>
        <v/>
      </c>
      <c r="AX1181" s="35" t="str">
        <f t="shared" si="452"/>
        <v/>
      </c>
      <c r="AY1181" s="35" t="str">
        <f>IF(SUMIF('7-市场业绩'!F:F,AC1181,'7-市场业绩'!I:I)&gt;0,"学习卡","老结算")</f>
        <v>老结算</v>
      </c>
      <c r="AZ1181" s="35" t="str">
        <f t="shared" si="453"/>
        <v/>
      </c>
      <c r="BA1181" s="35" t="str">
        <f t="shared" si="454"/>
        <v>无</v>
      </c>
      <c r="BB1181" s="35" t="str">
        <f t="shared" si="455"/>
        <v/>
      </c>
      <c r="BC1181" s="35" t="str">
        <f t="shared" si="456"/>
        <v/>
      </c>
      <c r="BD1181" s="35" t="str">
        <f t="shared" si="457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209"/>
      <c r="M1182" s="20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4"/>
        <v/>
      </c>
      <c r="AD1182" s="36">
        <f t="shared" si="435"/>
        <v>0</v>
      </c>
      <c r="AE1182" s="35" t="str">
        <f t="shared" si="436"/>
        <v/>
      </c>
      <c r="AF1182" s="24"/>
      <c r="AG1182" s="40">
        <f t="shared" si="437"/>
        <v>0</v>
      </c>
      <c r="AH1182" s="36">
        <f t="shared" si="438"/>
        <v>0</v>
      </c>
      <c r="AI1182" s="36">
        <f t="shared" si="439"/>
        <v>0</v>
      </c>
      <c r="AJ1182" s="35" t="str">
        <f t="shared" si="440"/>
        <v/>
      </c>
      <c r="AK1182" s="35" t="str">
        <f t="shared" si="441"/>
        <v/>
      </c>
      <c r="AL1182" s="35" t="str">
        <f t="shared" si="442"/>
        <v/>
      </c>
      <c r="AM1182" s="35" t="str">
        <f t="shared" si="443"/>
        <v/>
      </c>
      <c r="AN1182" s="35" t="str">
        <f t="shared" si="444"/>
        <v/>
      </c>
      <c r="AO1182" s="35" t="str">
        <f t="shared" si="445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46"/>
        <v/>
      </c>
      <c r="AS1182" s="35" t="str">
        <f t="shared" si="447"/>
        <v/>
      </c>
      <c r="AT1182" s="35" t="str">
        <f t="shared" si="448"/>
        <v/>
      </c>
      <c r="AU1182" s="35" t="str">
        <f t="shared" si="449"/>
        <v/>
      </c>
      <c r="AV1182" s="35" t="str">
        <f t="shared" si="450"/>
        <v/>
      </c>
      <c r="AW1182" s="35" t="str">
        <f t="shared" si="451"/>
        <v/>
      </c>
      <c r="AX1182" s="35" t="str">
        <f t="shared" si="452"/>
        <v/>
      </c>
      <c r="AY1182" s="35" t="str">
        <f>IF(SUMIF('7-市场业绩'!F:F,AC1182,'7-市场业绩'!I:I)&gt;0,"学习卡","老结算")</f>
        <v>老结算</v>
      </c>
      <c r="AZ1182" s="35" t="str">
        <f t="shared" si="453"/>
        <v/>
      </c>
      <c r="BA1182" s="35" t="str">
        <f t="shared" si="454"/>
        <v>无</v>
      </c>
      <c r="BB1182" s="35" t="str">
        <f t="shared" si="455"/>
        <v/>
      </c>
      <c r="BC1182" s="35" t="str">
        <f t="shared" si="456"/>
        <v/>
      </c>
      <c r="BD1182" s="35" t="str">
        <f t="shared" si="457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209"/>
      <c r="M1183" s="20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4"/>
        <v/>
      </c>
      <c r="AD1183" s="36">
        <f t="shared" si="435"/>
        <v>0</v>
      </c>
      <c r="AE1183" s="35" t="str">
        <f t="shared" si="436"/>
        <v/>
      </c>
      <c r="AF1183" s="24"/>
      <c r="AG1183" s="40">
        <f t="shared" si="437"/>
        <v>0</v>
      </c>
      <c r="AH1183" s="36">
        <f t="shared" si="438"/>
        <v>0</v>
      </c>
      <c r="AI1183" s="36">
        <f t="shared" si="439"/>
        <v>0</v>
      </c>
      <c r="AJ1183" s="35" t="str">
        <f t="shared" si="440"/>
        <v/>
      </c>
      <c r="AK1183" s="35" t="str">
        <f t="shared" si="441"/>
        <v/>
      </c>
      <c r="AL1183" s="35" t="str">
        <f t="shared" si="442"/>
        <v/>
      </c>
      <c r="AM1183" s="35" t="str">
        <f t="shared" si="443"/>
        <v/>
      </c>
      <c r="AN1183" s="35" t="str">
        <f t="shared" si="444"/>
        <v/>
      </c>
      <c r="AO1183" s="35" t="str">
        <f t="shared" si="445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46"/>
        <v/>
      </c>
      <c r="AS1183" s="35" t="str">
        <f t="shared" si="447"/>
        <v/>
      </c>
      <c r="AT1183" s="35" t="str">
        <f t="shared" si="448"/>
        <v/>
      </c>
      <c r="AU1183" s="35" t="str">
        <f t="shared" si="449"/>
        <v/>
      </c>
      <c r="AV1183" s="35" t="str">
        <f t="shared" si="450"/>
        <v/>
      </c>
      <c r="AW1183" s="35" t="str">
        <f t="shared" si="451"/>
        <v/>
      </c>
      <c r="AX1183" s="35" t="str">
        <f t="shared" si="452"/>
        <v/>
      </c>
      <c r="AY1183" s="35" t="str">
        <f>IF(SUMIF('7-市场业绩'!F:F,AC1183,'7-市场业绩'!I:I)&gt;0,"学习卡","老结算")</f>
        <v>老结算</v>
      </c>
      <c r="AZ1183" s="35" t="str">
        <f t="shared" si="453"/>
        <v/>
      </c>
      <c r="BA1183" s="35" t="str">
        <f t="shared" si="454"/>
        <v>无</v>
      </c>
      <c r="BB1183" s="35" t="str">
        <f t="shared" si="455"/>
        <v/>
      </c>
      <c r="BC1183" s="35" t="str">
        <f t="shared" si="456"/>
        <v/>
      </c>
      <c r="BD1183" s="35" t="str">
        <f t="shared" si="457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209"/>
      <c r="M1184" s="20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4"/>
        <v/>
      </c>
      <c r="AD1184" s="36">
        <f t="shared" si="435"/>
        <v>0</v>
      </c>
      <c r="AE1184" s="35" t="str">
        <f t="shared" si="436"/>
        <v/>
      </c>
      <c r="AF1184" s="24"/>
      <c r="AG1184" s="40">
        <f t="shared" si="437"/>
        <v>0</v>
      </c>
      <c r="AH1184" s="36">
        <f t="shared" si="438"/>
        <v>0</v>
      </c>
      <c r="AI1184" s="36">
        <f t="shared" si="439"/>
        <v>0</v>
      </c>
      <c r="AJ1184" s="35" t="str">
        <f t="shared" si="440"/>
        <v/>
      </c>
      <c r="AK1184" s="35" t="str">
        <f t="shared" si="441"/>
        <v/>
      </c>
      <c r="AL1184" s="35" t="str">
        <f t="shared" si="442"/>
        <v/>
      </c>
      <c r="AM1184" s="35" t="str">
        <f t="shared" si="443"/>
        <v/>
      </c>
      <c r="AN1184" s="35" t="str">
        <f t="shared" si="444"/>
        <v/>
      </c>
      <c r="AO1184" s="35" t="str">
        <f t="shared" si="445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46"/>
        <v/>
      </c>
      <c r="AS1184" s="35" t="str">
        <f t="shared" si="447"/>
        <v/>
      </c>
      <c r="AT1184" s="35" t="str">
        <f t="shared" si="448"/>
        <v/>
      </c>
      <c r="AU1184" s="35" t="str">
        <f t="shared" si="449"/>
        <v/>
      </c>
      <c r="AV1184" s="35" t="str">
        <f t="shared" si="450"/>
        <v/>
      </c>
      <c r="AW1184" s="35" t="str">
        <f t="shared" si="451"/>
        <v/>
      </c>
      <c r="AX1184" s="35" t="str">
        <f t="shared" si="452"/>
        <v/>
      </c>
      <c r="AY1184" s="35" t="str">
        <f>IF(SUMIF('7-市场业绩'!F:F,AC1184,'7-市场业绩'!I:I)&gt;0,"学习卡","老结算")</f>
        <v>老结算</v>
      </c>
      <c r="AZ1184" s="35" t="str">
        <f t="shared" si="453"/>
        <v/>
      </c>
      <c r="BA1184" s="35" t="str">
        <f t="shared" si="454"/>
        <v>无</v>
      </c>
      <c r="BB1184" s="35" t="str">
        <f t="shared" si="455"/>
        <v/>
      </c>
      <c r="BC1184" s="35" t="str">
        <f t="shared" si="456"/>
        <v/>
      </c>
      <c r="BD1184" s="35" t="str">
        <f t="shared" si="457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209"/>
      <c r="M1185" s="20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4"/>
        <v/>
      </c>
      <c r="AD1185" s="36">
        <f t="shared" si="435"/>
        <v>0</v>
      </c>
      <c r="AE1185" s="35" t="str">
        <f t="shared" si="436"/>
        <v/>
      </c>
      <c r="AF1185" s="24"/>
      <c r="AG1185" s="40">
        <f t="shared" si="437"/>
        <v>0</v>
      </c>
      <c r="AH1185" s="36">
        <f t="shared" si="438"/>
        <v>0</v>
      </c>
      <c r="AI1185" s="36">
        <f t="shared" si="439"/>
        <v>0</v>
      </c>
      <c r="AJ1185" s="35" t="str">
        <f t="shared" si="440"/>
        <v/>
      </c>
      <c r="AK1185" s="35" t="str">
        <f t="shared" si="441"/>
        <v/>
      </c>
      <c r="AL1185" s="35" t="str">
        <f t="shared" si="442"/>
        <v/>
      </c>
      <c r="AM1185" s="35" t="str">
        <f t="shared" si="443"/>
        <v/>
      </c>
      <c r="AN1185" s="35" t="str">
        <f t="shared" si="444"/>
        <v/>
      </c>
      <c r="AO1185" s="35" t="str">
        <f t="shared" si="445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46"/>
        <v/>
      </c>
      <c r="AS1185" s="35" t="str">
        <f t="shared" si="447"/>
        <v/>
      </c>
      <c r="AT1185" s="35" t="str">
        <f t="shared" si="448"/>
        <v/>
      </c>
      <c r="AU1185" s="35" t="str">
        <f t="shared" si="449"/>
        <v/>
      </c>
      <c r="AV1185" s="35" t="str">
        <f t="shared" si="450"/>
        <v/>
      </c>
      <c r="AW1185" s="35" t="str">
        <f t="shared" si="451"/>
        <v/>
      </c>
      <c r="AX1185" s="35" t="str">
        <f t="shared" si="452"/>
        <v/>
      </c>
      <c r="AY1185" s="35" t="str">
        <f>IF(SUMIF('7-市场业绩'!F:F,AC1185,'7-市场业绩'!I:I)&gt;0,"学习卡","老结算")</f>
        <v>老结算</v>
      </c>
      <c r="AZ1185" s="35" t="str">
        <f t="shared" si="453"/>
        <v/>
      </c>
      <c r="BA1185" s="35" t="str">
        <f t="shared" si="454"/>
        <v>无</v>
      </c>
      <c r="BB1185" s="35" t="str">
        <f t="shared" si="455"/>
        <v/>
      </c>
      <c r="BC1185" s="35" t="str">
        <f t="shared" si="456"/>
        <v/>
      </c>
      <c r="BD1185" s="35" t="str">
        <f t="shared" si="457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209"/>
      <c r="M1186" s="20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4"/>
        <v/>
      </c>
      <c r="AD1186" s="36">
        <f t="shared" si="435"/>
        <v>0</v>
      </c>
      <c r="AE1186" s="35" t="str">
        <f t="shared" si="436"/>
        <v/>
      </c>
      <c r="AF1186" s="24"/>
      <c r="AG1186" s="40">
        <f t="shared" si="437"/>
        <v>0</v>
      </c>
      <c r="AH1186" s="36">
        <f t="shared" si="438"/>
        <v>0</v>
      </c>
      <c r="AI1186" s="36">
        <f t="shared" si="439"/>
        <v>0</v>
      </c>
      <c r="AJ1186" s="35" t="str">
        <f t="shared" si="440"/>
        <v/>
      </c>
      <c r="AK1186" s="35" t="str">
        <f t="shared" si="441"/>
        <v/>
      </c>
      <c r="AL1186" s="35" t="str">
        <f t="shared" si="442"/>
        <v/>
      </c>
      <c r="AM1186" s="35" t="str">
        <f t="shared" si="443"/>
        <v/>
      </c>
      <c r="AN1186" s="35" t="str">
        <f t="shared" si="444"/>
        <v/>
      </c>
      <c r="AO1186" s="35" t="str">
        <f t="shared" si="445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46"/>
        <v/>
      </c>
      <c r="AS1186" s="35" t="str">
        <f t="shared" si="447"/>
        <v/>
      </c>
      <c r="AT1186" s="35" t="str">
        <f t="shared" si="448"/>
        <v/>
      </c>
      <c r="AU1186" s="35" t="str">
        <f t="shared" si="449"/>
        <v/>
      </c>
      <c r="AV1186" s="35" t="str">
        <f t="shared" si="450"/>
        <v/>
      </c>
      <c r="AW1186" s="35" t="str">
        <f t="shared" si="451"/>
        <v/>
      </c>
      <c r="AX1186" s="35" t="str">
        <f t="shared" si="452"/>
        <v/>
      </c>
      <c r="AY1186" s="35" t="str">
        <f>IF(SUMIF('7-市场业绩'!F:F,AC1186,'7-市场业绩'!I:I)&gt;0,"学习卡","老结算")</f>
        <v>老结算</v>
      </c>
      <c r="AZ1186" s="35" t="str">
        <f t="shared" si="453"/>
        <v/>
      </c>
      <c r="BA1186" s="35" t="str">
        <f t="shared" si="454"/>
        <v>无</v>
      </c>
      <c r="BB1186" s="35" t="str">
        <f t="shared" si="455"/>
        <v/>
      </c>
      <c r="BC1186" s="35" t="str">
        <f t="shared" si="456"/>
        <v/>
      </c>
      <c r="BD1186" s="35" t="str">
        <f t="shared" si="457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209"/>
      <c r="M1187" s="20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4"/>
        <v/>
      </c>
      <c r="AD1187" s="36">
        <f t="shared" si="435"/>
        <v>0</v>
      </c>
      <c r="AE1187" s="35" t="str">
        <f t="shared" si="436"/>
        <v/>
      </c>
      <c r="AF1187" s="24"/>
      <c r="AG1187" s="40">
        <f t="shared" si="437"/>
        <v>0</v>
      </c>
      <c r="AH1187" s="36">
        <f t="shared" si="438"/>
        <v>0</v>
      </c>
      <c r="AI1187" s="36">
        <f t="shared" si="439"/>
        <v>0</v>
      </c>
      <c r="AJ1187" s="35" t="str">
        <f t="shared" si="440"/>
        <v/>
      </c>
      <c r="AK1187" s="35" t="str">
        <f t="shared" si="441"/>
        <v/>
      </c>
      <c r="AL1187" s="35" t="str">
        <f t="shared" si="442"/>
        <v/>
      </c>
      <c r="AM1187" s="35" t="str">
        <f t="shared" si="443"/>
        <v/>
      </c>
      <c r="AN1187" s="35" t="str">
        <f t="shared" si="444"/>
        <v/>
      </c>
      <c r="AO1187" s="35" t="str">
        <f t="shared" si="445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46"/>
        <v/>
      </c>
      <c r="AS1187" s="35" t="str">
        <f t="shared" si="447"/>
        <v/>
      </c>
      <c r="AT1187" s="35" t="str">
        <f t="shared" si="448"/>
        <v/>
      </c>
      <c r="AU1187" s="35" t="str">
        <f t="shared" si="449"/>
        <v/>
      </c>
      <c r="AV1187" s="35" t="str">
        <f t="shared" si="450"/>
        <v/>
      </c>
      <c r="AW1187" s="35" t="str">
        <f t="shared" si="451"/>
        <v/>
      </c>
      <c r="AX1187" s="35" t="str">
        <f t="shared" si="452"/>
        <v/>
      </c>
      <c r="AY1187" s="35" t="str">
        <f>IF(SUMIF('7-市场业绩'!F:F,AC1187,'7-市场业绩'!I:I)&gt;0,"学习卡","老结算")</f>
        <v>老结算</v>
      </c>
      <c r="AZ1187" s="35" t="str">
        <f t="shared" si="453"/>
        <v/>
      </c>
      <c r="BA1187" s="35" t="str">
        <f t="shared" si="454"/>
        <v>无</v>
      </c>
      <c r="BB1187" s="35" t="str">
        <f t="shared" si="455"/>
        <v/>
      </c>
      <c r="BC1187" s="35" t="str">
        <f t="shared" si="456"/>
        <v/>
      </c>
      <c r="BD1187" s="35" t="str">
        <f t="shared" si="457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209"/>
      <c r="M1188" s="20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4"/>
        <v/>
      </c>
      <c r="AD1188" s="36">
        <f t="shared" si="435"/>
        <v>0</v>
      </c>
      <c r="AE1188" s="35" t="str">
        <f t="shared" si="436"/>
        <v/>
      </c>
      <c r="AF1188" s="24"/>
      <c r="AG1188" s="40">
        <f t="shared" si="437"/>
        <v>0</v>
      </c>
      <c r="AH1188" s="36">
        <f t="shared" si="438"/>
        <v>0</v>
      </c>
      <c r="AI1188" s="36">
        <f t="shared" si="439"/>
        <v>0</v>
      </c>
      <c r="AJ1188" s="35" t="str">
        <f t="shared" si="440"/>
        <v/>
      </c>
      <c r="AK1188" s="35" t="str">
        <f t="shared" si="441"/>
        <v/>
      </c>
      <c r="AL1188" s="35" t="str">
        <f t="shared" si="442"/>
        <v/>
      </c>
      <c r="AM1188" s="35" t="str">
        <f t="shared" si="443"/>
        <v/>
      </c>
      <c r="AN1188" s="35" t="str">
        <f t="shared" si="444"/>
        <v/>
      </c>
      <c r="AO1188" s="35" t="str">
        <f t="shared" si="445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46"/>
        <v/>
      </c>
      <c r="AS1188" s="35" t="str">
        <f t="shared" si="447"/>
        <v/>
      </c>
      <c r="AT1188" s="35" t="str">
        <f t="shared" si="448"/>
        <v/>
      </c>
      <c r="AU1188" s="35" t="str">
        <f t="shared" si="449"/>
        <v/>
      </c>
      <c r="AV1188" s="35" t="str">
        <f t="shared" si="450"/>
        <v/>
      </c>
      <c r="AW1188" s="35" t="str">
        <f t="shared" si="451"/>
        <v/>
      </c>
      <c r="AX1188" s="35" t="str">
        <f t="shared" si="452"/>
        <v/>
      </c>
      <c r="AY1188" s="35" t="str">
        <f>IF(SUMIF('7-市场业绩'!F:F,AC1188,'7-市场业绩'!I:I)&gt;0,"学习卡","老结算")</f>
        <v>老结算</v>
      </c>
      <c r="AZ1188" s="35" t="str">
        <f t="shared" si="453"/>
        <v/>
      </c>
      <c r="BA1188" s="35" t="str">
        <f t="shared" si="454"/>
        <v>无</v>
      </c>
      <c r="BB1188" s="35" t="str">
        <f t="shared" si="455"/>
        <v/>
      </c>
      <c r="BC1188" s="35" t="str">
        <f t="shared" si="456"/>
        <v/>
      </c>
      <c r="BD1188" s="35" t="str">
        <f t="shared" si="457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209"/>
      <c r="M1189" s="20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4"/>
        <v/>
      </c>
      <c r="AD1189" s="36">
        <f t="shared" si="435"/>
        <v>0</v>
      </c>
      <c r="AE1189" s="35" t="str">
        <f t="shared" si="436"/>
        <v/>
      </c>
      <c r="AF1189" s="24"/>
      <c r="AG1189" s="40">
        <f t="shared" si="437"/>
        <v>0</v>
      </c>
      <c r="AH1189" s="36">
        <f t="shared" si="438"/>
        <v>0</v>
      </c>
      <c r="AI1189" s="36">
        <f t="shared" si="439"/>
        <v>0</v>
      </c>
      <c r="AJ1189" s="35" t="str">
        <f t="shared" si="440"/>
        <v/>
      </c>
      <c r="AK1189" s="35" t="str">
        <f t="shared" si="441"/>
        <v/>
      </c>
      <c r="AL1189" s="35" t="str">
        <f t="shared" si="442"/>
        <v/>
      </c>
      <c r="AM1189" s="35" t="str">
        <f t="shared" si="443"/>
        <v/>
      </c>
      <c r="AN1189" s="35" t="str">
        <f t="shared" si="444"/>
        <v/>
      </c>
      <c r="AO1189" s="35" t="str">
        <f t="shared" si="445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46"/>
        <v/>
      </c>
      <c r="AS1189" s="35" t="str">
        <f t="shared" si="447"/>
        <v/>
      </c>
      <c r="AT1189" s="35" t="str">
        <f t="shared" si="448"/>
        <v/>
      </c>
      <c r="AU1189" s="35" t="str">
        <f t="shared" si="449"/>
        <v/>
      </c>
      <c r="AV1189" s="35" t="str">
        <f t="shared" si="450"/>
        <v/>
      </c>
      <c r="AW1189" s="35" t="str">
        <f t="shared" si="451"/>
        <v/>
      </c>
      <c r="AX1189" s="35" t="str">
        <f t="shared" si="452"/>
        <v/>
      </c>
      <c r="AY1189" s="35" t="str">
        <f>IF(SUMIF('7-市场业绩'!F:F,AC1189,'7-市场业绩'!I:I)&gt;0,"学习卡","老结算")</f>
        <v>老结算</v>
      </c>
      <c r="AZ1189" s="35" t="str">
        <f t="shared" si="453"/>
        <v/>
      </c>
      <c r="BA1189" s="35" t="str">
        <f t="shared" si="454"/>
        <v>无</v>
      </c>
      <c r="BB1189" s="35" t="str">
        <f t="shared" si="455"/>
        <v/>
      </c>
      <c r="BC1189" s="35" t="str">
        <f t="shared" si="456"/>
        <v/>
      </c>
      <c r="BD1189" s="35" t="str">
        <f t="shared" si="457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209"/>
      <c r="M1190" s="20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4"/>
        <v/>
      </c>
      <c r="AD1190" s="36">
        <f t="shared" si="435"/>
        <v>0</v>
      </c>
      <c r="AE1190" s="35" t="str">
        <f t="shared" si="436"/>
        <v/>
      </c>
      <c r="AF1190" s="24"/>
      <c r="AG1190" s="40">
        <f t="shared" si="437"/>
        <v>0</v>
      </c>
      <c r="AH1190" s="36">
        <f t="shared" si="438"/>
        <v>0</v>
      </c>
      <c r="AI1190" s="36">
        <f t="shared" si="439"/>
        <v>0</v>
      </c>
      <c r="AJ1190" s="35" t="str">
        <f t="shared" si="440"/>
        <v/>
      </c>
      <c r="AK1190" s="35" t="str">
        <f t="shared" si="441"/>
        <v/>
      </c>
      <c r="AL1190" s="35" t="str">
        <f t="shared" si="442"/>
        <v/>
      </c>
      <c r="AM1190" s="35" t="str">
        <f t="shared" si="443"/>
        <v/>
      </c>
      <c r="AN1190" s="35" t="str">
        <f t="shared" si="444"/>
        <v/>
      </c>
      <c r="AO1190" s="35" t="str">
        <f t="shared" si="445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46"/>
        <v/>
      </c>
      <c r="AS1190" s="35" t="str">
        <f t="shared" si="447"/>
        <v/>
      </c>
      <c r="AT1190" s="35" t="str">
        <f t="shared" si="448"/>
        <v/>
      </c>
      <c r="AU1190" s="35" t="str">
        <f t="shared" si="449"/>
        <v/>
      </c>
      <c r="AV1190" s="35" t="str">
        <f t="shared" si="450"/>
        <v/>
      </c>
      <c r="AW1190" s="35" t="str">
        <f t="shared" si="451"/>
        <v/>
      </c>
      <c r="AX1190" s="35" t="str">
        <f t="shared" si="452"/>
        <v/>
      </c>
      <c r="AY1190" s="35" t="str">
        <f>IF(SUMIF('7-市场业绩'!F:F,AC1190,'7-市场业绩'!I:I)&gt;0,"学习卡","老结算")</f>
        <v>老结算</v>
      </c>
      <c r="AZ1190" s="35" t="str">
        <f t="shared" si="453"/>
        <v/>
      </c>
      <c r="BA1190" s="35" t="str">
        <f t="shared" si="454"/>
        <v>无</v>
      </c>
      <c r="BB1190" s="35" t="str">
        <f t="shared" si="455"/>
        <v/>
      </c>
      <c r="BC1190" s="35" t="str">
        <f t="shared" si="456"/>
        <v/>
      </c>
      <c r="BD1190" s="35" t="str">
        <f t="shared" si="457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209"/>
      <c r="M1191" s="20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4"/>
        <v/>
      </c>
      <c r="AD1191" s="36">
        <f t="shared" si="435"/>
        <v>0</v>
      </c>
      <c r="AE1191" s="35" t="str">
        <f t="shared" si="436"/>
        <v/>
      </c>
      <c r="AF1191" s="24"/>
      <c r="AG1191" s="40">
        <f t="shared" si="437"/>
        <v>0</v>
      </c>
      <c r="AH1191" s="36">
        <f t="shared" si="438"/>
        <v>0</v>
      </c>
      <c r="AI1191" s="36">
        <f t="shared" si="439"/>
        <v>0</v>
      </c>
      <c r="AJ1191" s="35" t="str">
        <f t="shared" si="440"/>
        <v/>
      </c>
      <c r="AK1191" s="35" t="str">
        <f t="shared" si="441"/>
        <v/>
      </c>
      <c r="AL1191" s="35" t="str">
        <f t="shared" si="442"/>
        <v/>
      </c>
      <c r="AM1191" s="35" t="str">
        <f t="shared" si="443"/>
        <v/>
      </c>
      <c r="AN1191" s="35" t="str">
        <f t="shared" si="444"/>
        <v/>
      </c>
      <c r="AO1191" s="35" t="str">
        <f t="shared" si="445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46"/>
        <v/>
      </c>
      <c r="AS1191" s="35" t="str">
        <f t="shared" si="447"/>
        <v/>
      </c>
      <c r="AT1191" s="35" t="str">
        <f t="shared" si="448"/>
        <v/>
      </c>
      <c r="AU1191" s="35" t="str">
        <f t="shared" si="449"/>
        <v/>
      </c>
      <c r="AV1191" s="35" t="str">
        <f t="shared" si="450"/>
        <v/>
      </c>
      <c r="AW1191" s="35" t="str">
        <f t="shared" si="451"/>
        <v/>
      </c>
      <c r="AX1191" s="35" t="str">
        <f t="shared" si="452"/>
        <v/>
      </c>
      <c r="AY1191" s="35" t="str">
        <f>IF(SUMIF('7-市场业绩'!F:F,AC1191,'7-市场业绩'!I:I)&gt;0,"学习卡","老结算")</f>
        <v>老结算</v>
      </c>
      <c r="AZ1191" s="35" t="str">
        <f t="shared" si="453"/>
        <v/>
      </c>
      <c r="BA1191" s="35" t="str">
        <f t="shared" si="454"/>
        <v>无</v>
      </c>
      <c r="BB1191" s="35" t="str">
        <f t="shared" si="455"/>
        <v/>
      </c>
      <c r="BC1191" s="35" t="str">
        <f t="shared" si="456"/>
        <v/>
      </c>
      <c r="BD1191" s="35" t="str">
        <f t="shared" si="457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209"/>
      <c r="M1192" s="20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4"/>
        <v/>
      </c>
      <c r="AD1192" s="36">
        <f t="shared" si="435"/>
        <v>0</v>
      </c>
      <c r="AE1192" s="35" t="str">
        <f t="shared" si="436"/>
        <v/>
      </c>
      <c r="AF1192" s="24"/>
      <c r="AG1192" s="40">
        <f t="shared" si="437"/>
        <v>0</v>
      </c>
      <c r="AH1192" s="36">
        <f t="shared" si="438"/>
        <v>0</v>
      </c>
      <c r="AI1192" s="36">
        <f t="shared" si="439"/>
        <v>0</v>
      </c>
      <c r="AJ1192" s="35" t="str">
        <f t="shared" si="440"/>
        <v/>
      </c>
      <c r="AK1192" s="35" t="str">
        <f t="shared" si="441"/>
        <v/>
      </c>
      <c r="AL1192" s="35" t="str">
        <f t="shared" si="442"/>
        <v/>
      </c>
      <c r="AM1192" s="35" t="str">
        <f t="shared" si="443"/>
        <v/>
      </c>
      <c r="AN1192" s="35" t="str">
        <f t="shared" si="444"/>
        <v/>
      </c>
      <c r="AO1192" s="35" t="str">
        <f t="shared" si="445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46"/>
        <v/>
      </c>
      <c r="AS1192" s="35" t="str">
        <f t="shared" si="447"/>
        <v/>
      </c>
      <c r="AT1192" s="35" t="str">
        <f t="shared" si="448"/>
        <v/>
      </c>
      <c r="AU1192" s="35" t="str">
        <f t="shared" si="449"/>
        <v/>
      </c>
      <c r="AV1192" s="35" t="str">
        <f t="shared" si="450"/>
        <v/>
      </c>
      <c r="AW1192" s="35" t="str">
        <f t="shared" si="451"/>
        <v/>
      </c>
      <c r="AX1192" s="35" t="str">
        <f t="shared" si="452"/>
        <v/>
      </c>
      <c r="AY1192" s="35" t="str">
        <f>IF(SUMIF('7-市场业绩'!F:F,AC1192,'7-市场业绩'!I:I)&gt;0,"学习卡","老结算")</f>
        <v>老结算</v>
      </c>
      <c r="AZ1192" s="35" t="str">
        <f t="shared" si="453"/>
        <v/>
      </c>
      <c r="BA1192" s="35" t="str">
        <f t="shared" si="454"/>
        <v>无</v>
      </c>
      <c r="BB1192" s="35" t="str">
        <f t="shared" si="455"/>
        <v/>
      </c>
      <c r="BC1192" s="35" t="str">
        <f t="shared" si="456"/>
        <v/>
      </c>
      <c r="BD1192" s="35" t="str">
        <f t="shared" si="457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209"/>
      <c r="M1193" s="20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4"/>
        <v/>
      </c>
      <c r="AD1193" s="36">
        <f t="shared" si="435"/>
        <v>0</v>
      </c>
      <c r="AE1193" s="35" t="str">
        <f t="shared" si="436"/>
        <v/>
      </c>
      <c r="AF1193" s="24"/>
      <c r="AG1193" s="40">
        <f t="shared" si="437"/>
        <v>0</v>
      </c>
      <c r="AH1193" s="36">
        <f t="shared" si="438"/>
        <v>0</v>
      </c>
      <c r="AI1193" s="36">
        <f t="shared" si="439"/>
        <v>0</v>
      </c>
      <c r="AJ1193" s="35" t="str">
        <f t="shared" si="440"/>
        <v/>
      </c>
      <c r="AK1193" s="35" t="str">
        <f t="shared" si="441"/>
        <v/>
      </c>
      <c r="AL1193" s="35" t="str">
        <f t="shared" si="442"/>
        <v/>
      </c>
      <c r="AM1193" s="35" t="str">
        <f t="shared" si="443"/>
        <v/>
      </c>
      <c r="AN1193" s="35" t="str">
        <f t="shared" si="444"/>
        <v/>
      </c>
      <c r="AO1193" s="35" t="str">
        <f t="shared" si="445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46"/>
        <v/>
      </c>
      <c r="AS1193" s="35" t="str">
        <f t="shared" si="447"/>
        <v/>
      </c>
      <c r="AT1193" s="35" t="str">
        <f t="shared" si="448"/>
        <v/>
      </c>
      <c r="AU1193" s="35" t="str">
        <f t="shared" si="449"/>
        <v/>
      </c>
      <c r="AV1193" s="35" t="str">
        <f t="shared" si="450"/>
        <v/>
      </c>
      <c r="AW1193" s="35" t="str">
        <f t="shared" si="451"/>
        <v/>
      </c>
      <c r="AX1193" s="35" t="str">
        <f t="shared" si="452"/>
        <v/>
      </c>
      <c r="AY1193" s="35" t="str">
        <f>IF(SUMIF('7-市场业绩'!F:F,AC1193,'7-市场业绩'!I:I)&gt;0,"学习卡","老结算")</f>
        <v>老结算</v>
      </c>
      <c r="AZ1193" s="35" t="str">
        <f t="shared" si="453"/>
        <v/>
      </c>
      <c r="BA1193" s="35" t="str">
        <f t="shared" si="454"/>
        <v>无</v>
      </c>
      <c r="BB1193" s="35" t="str">
        <f t="shared" si="455"/>
        <v/>
      </c>
      <c r="BC1193" s="35" t="str">
        <f t="shared" si="456"/>
        <v/>
      </c>
      <c r="BD1193" s="35" t="str">
        <f t="shared" si="457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209"/>
      <c r="M1194" s="20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4"/>
        <v/>
      </c>
      <c r="AD1194" s="36">
        <f t="shared" si="435"/>
        <v>0</v>
      </c>
      <c r="AE1194" s="35" t="str">
        <f t="shared" si="436"/>
        <v/>
      </c>
      <c r="AF1194" s="24"/>
      <c r="AG1194" s="40">
        <f t="shared" si="437"/>
        <v>0</v>
      </c>
      <c r="AH1194" s="36">
        <f t="shared" si="438"/>
        <v>0</v>
      </c>
      <c r="AI1194" s="36">
        <f t="shared" si="439"/>
        <v>0</v>
      </c>
      <c r="AJ1194" s="35" t="str">
        <f t="shared" si="440"/>
        <v/>
      </c>
      <c r="AK1194" s="35" t="str">
        <f t="shared" si="441"/>
        <v/>
      </c>
      <c r="AL1194" s="35" t="str">
        <f t="shared" si="442"/>
        <v/>
      </c>
      <c r="AM1194" s="35" t="str">
        <f t="shared" si="443"/>
        <v/>
      </c>
      <c r="AN1194" s="35" t="str">
        <f t="shared" si="444"/>
        <v/>
      </c>
      <c r="AO1194" s="35" t="str">
        <f t="shared" si="445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46"/>
        <v/>
      </c>
      <c r="AS1194" s="35" t="str">
        <f t="shared" si="447"/>
        <v/>
      </c>
      <c r="AT1194" s="35" t="str">
        <f t="shared" si="448"/>
        <v/>
      </c>
      <c r="AU1194" s="35" t="str">
        <f t="shared" si="449"/>
        <v/>
      </c>
      <c r="AV1194" s="35" t="str">
        <f t="shared" si="450"/>
        <v/>
      </c>
      <c r="AW1194" s="35" t="str">
        <f t="shared" si="451"/>
        <v/>
      </c>
      <c r="AX1194" s="35" t="str">
        <f t="shared" si="452"/>
        <v/>
      </c>
      <c r="AY1194" s="35" t="str">
        <f>IF(SUMIF('7-市场业绩'!F:F,AC1194,'7-市场业绩'!I:I)&gt;0,"学习卡","老结算")</f>
        <v>老结算</v>
      </c>
      <c r="AZ1194" s="35" t="str">
        <f t="shared" si="453"/>
        <v/>
      </c>
      <c r="BA1194" s="35" t="str">
        <f t="shared" si="454"/>
        <v>无</v>
      </c>
      <c r="BB1194" s="35" t="str">
        <f t="shared" si="455"/>
        <v/>
      </c>
      <c r="BC1194" s="35" t="str">
        <f t="shared" si="456"/>
        <v/>
      </c>
      <c r="BD1194" s="35" t="str">
        <f t="shared" si="457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209"/>
      <c r="M1195" s="20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4"/>
        <v/>
      </c>
      <c r="AD1195" s="36">
        <f t="shared" si="435"/>
        <v>0</v>
      </c>
      <c r="AE1195" s="35" t="str">
        <f t="shared" si="436"/>
        <v/>
      </c>
      <c r="AF1195" s="24"/>
      <c r="AG1195" s="40">
        <f t="shared" si="437"/>
        <v>0</v>
      </c>
      <c r="AH1195" s="36">
        <f t="shared" si="438"/>
        <v>0</v>
      </c>
      <c r="AI1195" s="36">
        <f t="shared" si="439"/>
        <v>0</v>
      </c>
      <c r="AJ1195" s="35" t="str">
        <f t="shared" si="440"/>
        <v/>
      </c>
      <c r="AK1195" s="35" t="str">
        <f t="shared" si="441"/>
        <v/>
      </c>
      <c r="AL1195" s="35" t="str">
        <f t="shared" si="442"/>
        <v/>
      </c>
      <c r="AM1195" s="35" t="str">
        <f t="shared" si="443"/>
        <v/>
      </c>
      <c r="AN1195" s="35" t="str">
        <f t="shared" si="444"/>
        <v/>
      </c>
      <c r="AO1195" s="35" t="str">
        <f t="shared" si="445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46"/>
        <v/>
      </c>
      <c r="AS1195" s="35" t="str">
        <f t="shared" si="447"/>
        <v/>
      </c>
      <c r="AT1195" s="35" t="str">
        <f t="shared" si="448"/>
        <v/>
      </c>
      <c r="AU1195" s="35" t="str">
        <f t="shared" si="449"/>
        <v/>
      </c>
      <c r="AV1195" s="35" t="str">
        <f t="shared" si="450"/>
        <v/>
      </c>
      <c r="AW1195" s="35" t="str">
        <f t="shared" si="451"/>
        <v/>
      </c>
      <c r="AX1195" s="35" t="str">
        <f t="shared" si="452"/>
        <v/>
      </c>
      <c r="AY1195" s="35" t="str">
        <f>IF(SUMIF('7-市场业绩'!F:F,AC1195,'7-市场业绩'!I:I)&gt;0,"学习卡","老结算")</f>
        <v>老结算</v>
      </c>
      <c r="AZ1195" s="35" t="str">
        <f t="shared" si="453"/>
        <v/>
      </c>
      <c r="BA1195" s="35" t="str">
        <f t="shared" si="454"/>
        <v>无</v>
      </c>
      <c r="BB1195" s="35" t="str">
        <f t="shared" si="455"/>
        <v/>
      </c>
      <c r="BC1195" s="35" t="str">
        <f t="shared" si="456"/>
        <v/>
      </c>
      <c r="BD1195" s="35" t="str">
        <f t="shared" si="457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209"/>
      <c r="M1196" s="20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4"/>
        <v/>
      </c>
      <c r="AD1196" s="36">
        <f t="shared" si="435"/>
        <v>0</v>
      </c>
      <c r="AE1196" s="35" t="str">
        <f t="shared" si="436"/>
        <v/>
      </c>
      <c r="AF1196" s="24"/>
      <c r="AG1196" s="40">
        <f t="shared" si="437"/>
        <v>0</v>
      </c>
      <c r="AH1196" s="36">
        <f t="shared" si="438"/>
        <v>0</v>
      </c>
      <c r="AI1196" s="36">
        <f t="shared" si="439"/>
        <v>0</v>
      </c>
      <c r="AJ1196" s="35" t="str">
        <f t="shared" si="440"/>
        <v/>
      </c>
      <c r="AK1196" s="35" t="str">
        <f t="shared" si="441"/>
        <v/>
      </c>
      <c r="AL1196" s="35" t="str">
        <f t="shared" si="442"/>
        <v/>
      </c>
      <c r="AM1196" s="35" t="str">
        <f t="shared" si="443"/>
        <v/>
      </c>
      <c r="AN1196" s="35" t="str">
        <f t="shared" si="444"/>
        <v/>
      </c>
      <c r="AO1196" s="35" t="str">
        <f t="shared" si="445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46"/>
        <v/>
      </c>
      <c r="AS1196" s="35" t="str">
        <f t="shared" si="447"/>
        <v/>
      </c>
      <c r="AT1196" s="35" t="str">
        <f t="shared" si="448"/>
        <v/>
      </c>
      <c r="AU1196" s="35" t="str">
        <f t="shared" si="449"/>
        <v/>
      </c>
      <c r="AV1196" s="35" t="str">
        <f t="shared" si="450"/>
        <v/>
      </c>
      <c r="AW1196" s="35" t="str">
        <f t="shared" si="451"/>
        <v/>
      </c>
      <c r="AX1196" s="35" t="str">
        <f t="shared" si="452"/>
        <v/>
      </c>
      <c r="AY1196" s="35" t="str">
        <f>IF(SUMIF('7-市场业绩'!F:F,AC1196,'7-市场业绩'!I:I)&gt;0,"学习卡","老结算")</f>
        <v>老结算</v>
      </c>
      <c r="AZ1196" s="35" t="str">
        <f t="shared" si="453"/>
        <v/>
      </c>
      <c r="BA1196" s="35" t="str">
        <f t="shared" si="454"/>
        <v>无</v>
      </c>
      <c r="BB1196" s="35" t="str">
        <f t="shared" si="455"/>
        <v/>
      </c>
      <c r="BC1196" s="35" t="str">
        <f t="shared" si="456"/>
        <v/>
      </c>
      <c r="BD1196" s="35" t="str">
        <f t="shared" si="457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209"/>
      <c r="M1197" s="20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4"/>
        <v/>
      </c>
      <c r="AD1197" s="36">
        <f t="shared" si="435"/>
        <v>0</v>
      </c>
      <c r="AE1197" s="35" t="str">
        <f t="shared" si="436"/>
        <v/>
      </c>
      <c r="AF1197" s="24"/>
      <c r="AG1197" s="40">
        <f t="shared" si="437"/>
        <v>0</v>
      </c>
      <c r="AH1197" s="36">
        <f t="shared" si="438"/>
        <v>0</v>
      </c>
      <c r="AI1197" s="36">
        <f t="shared" si="439"/>
        <v>0</v>
      </c>
      <c r="AJ1197" s="35" t="str">
        <f t="shared" si="440"/>
        <v/>
      </c>
      <c r="AK1197" s="35" t="str">
        <f t="shared" si="441"/>
        <v/>
      </c>
      <c r="AL1197" s="35" t="str">
        <f t="shared" si="442"/>
        <v/>
      </c>
      <c r="AM1197" s="35" t="str">
        <f t="shared" si="443"/>
        <v/>
      </c>
      <c r="AN1197" s="35" t="str">
        <f t="shared" si="444"/>
        <v/>
      </c>
      <c r="AO1197" s="35" t="str">
        <f t="shared" si="445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46"/>
        <v/>
      </c>
      <c r="AS1197" s="35" t="str">
        <f t="shared" si="447"/>
        <v/>
      </c>
      <c r="AT1197" s="35" t="str">
        <f t="shared" si="448"/>
        <v/>
      </c>
      <c r="AU1197" s="35" t="str">
        <f t="shared" si="449"/>
        <v/>
      </c>
      <c r="AV1197" s="35" t="str">
        <f t="shared" si="450"/>
        <v/>
      </c>
      <c r="AW1197" s="35" t="str">
        <f t="shared" si="451"/>
        <v/>
      </c>
      <c r="AX1197" s="35" t="str">
        <f t="shared" si="452"/>
        <v/>
      </c>
      <c r="AY1197" s="35" t="str">
        <f>IF(SUMIF('7-市场业绩'!F:F,AC1197,'7-市场业绩'!I:I)&gt;0,"学习卡","老结算")</f>
        <v>老结算</v>
      </c>
      <c r="AZ1197" s="35" t="str">
        <f t="shared" si="453"/>
        <v/>
      </c>
      <c r="BA1197" s="35" t="str">
        <f t="shared" si="454"/>
        <v>无</v>
      </c>
      <c r="BB1197" s="35" t="str">
        <f t="shared" si="455"/>
        <v/>
      </c>
      <c r="BC1197" s="35" t="str">
        <f t="shared" si="456"/>
        <v/>
      </c>
      <c r="BD1197" s="35" t="str">
        <f t="shared" si="457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209"/>
      <c r="M1198" s="20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4"/>
        <v/>
      </c>
      <c r="AD1198" s="36">
        <f t="shared" si="435"/>
        <v>0</v>
      </c>
      <c r="AE1198" s="35" t="str">
        <f t="shared" si="436"/>
        <v/>
      </c>
      <c r="AF1198" s="24"/>
      <c r="AG1198" s="40">
        <f t="shared" si="437"/>
        <v>0</v>
      </c>
      <c r="AH1198" s="36">
        <f t="shared" si="438"/>
        <v>0</v>
      </c>
      <c r="AI1198" s="36">
        <f t="shared" si="439"/>
        <v>0</v>
      </c>
      <c r="AJ1198" s="35" t="str">
        <f t="shared" si="440"/>
        <v/>
      </c>
      <c r="AK1198" s="35" t="str">
        <f t="shared" si="441"/>
        <v/>
      </c>
      <c r="AL1198" s="35" t="str">
        <f t="shared" si="442"/>
        <v/>
      </c>
      <c r="AM1198" s="35" t="str">
        <f t="shared" si="443"/>
        <v/>
      </c>
      <c r="AN1198" s="35" t="str">
        <f t="shared" si="444"/>
        <v/>
      </c>
      <c r="AO1198" s="35" t="str">
        <f t="shared" si="445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46"/>
        <v/>
      </c>
      <c r="AS1198" s="35" t="str">
        <f t="shared" si="447"/>
        <v/>
      </c>
      <c r="AT1198" s="35" t="str">
        <f t="shared" si="448"/>
        <v/>
      </c>
      <c r="AU1198" s="35" t="str">
        <f t="shared" si="449"/>
        <v/>
      </c>
      <c r="AV1198" s="35" t="str">
        <f t="shared" si="450"/>
        <v/>
      </c>
      <c r="AW1198" s="35" t="str">
        <f t="shared" si="451"/>
        <v/>
      </c>
      <c r="AX1198" s="35" t="str">
        <f t="shared" si="452"/>
        <v/>
      </c>
      <c r="AY1198" s="35" t="str">
        <f>IF(SUMIF('7-市场业绩'!F:F,AC1198,'7-市场业绩'!I:I)&gt;0,"学习卡","老结算")</f>
        <v>老结算</v>
      </c>
      <c r="AZ1198" s="35" t="str">
        <f t="shared" si="453"/>
        <v/>
      </c>
      <c r="BA1198" s="35" t="str">
        <f t="shared" si="454"/>
        <v>无</v>
      </c>
      <c r="BB1198" s="35" t="str">
        <f t="shared" si="455"/>
        <v/>
      </c>
      <c r="BC1198" s="35" t="str">
        <f t="shared" si="456"/>
        <v/>
      </c>
      <c r="BD1198" s="35" t="str">
        <f t="shared" si="457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209"/>
      <c r="M1199" s="209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4"/>
        <v/>
      </c>
      <c r="AD1199" s="36">
        <f t="shared" si="435"/>
        <v>0</v>
      </c>
      <c r="AE1199" s="35" t="str">
        <f t="shared" si="436"/>
        <v/>
      </c>
      <c r="AF1199" s="24"/>
      <c r="AG1199" s="40">
        <f t="shared" si="437"/>
        <v>0</v>
      </c>
      <c r="AH1199" s="36">
        <f t="shared" si="438"/>
        <v>0</v>
      </c>
      <c r="AI1199" s="36">
        <f t="shared" si="439"/>
        <v>0</v>
      </c>
      <c r="AJ1199" s="35" t="str">
        <f t="shared" si="440"/>
        <v/>
      </c>
      <c r="AK1199" s="35" t="str">
        <f t="shared" si="441"/>
        <v/>
      </c>
      <c r="AL1199" s="35" t="str">
        <f t="shared" si="442"/>
        <v/>
      </c>
      <c r="AM1199" s="35" t="str">
        <f t="shared" si="443"/>
        <v/>
      </c>
      <c r="AN1199" s="35" t="str">
        <f t="shared" si="444"/>
        <v/>
      </c>
      <c r="AO1199" s="35" t="str">
        <f t="shared" si="445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46"/>
        <v/>
      </c>
      <c r="AS1199" s="35" t="str">
        <f t="shared" si="447"/>
        <v/>
      </c>
      <c r="AT1199" s="35" t="str">
        <f t="shared" si="448"/>
        <v/>
      </c>
      <c r="AU1199" s="35" t="str">
        <f t="shared" si="449"/>
        <v/>
      </c>
      <c r="AV1199" s="35" t="str">
        <f t="shared" si="450"/>
        <v/>
      </c>
      <c r="AW1199" s="35" t="str">
        <f t="shared" si="451"/>
        <v/>
      </c>
      <c r="AX1199" s="35" t="str">
        <f t="shared" si="452"/>
        <v/>
      </c>
      <c r="AY1199" s="35" t="str">
        <f>IF(SUMIF('7-市场业绩'!F:F,AC1199,'7-市场业绩'!I:I)&gt;0,"学习卡","老结算")</f>
        <v>老结算</v>
      </c>
      <c r="AZ1199" s="35" t="str">
        <f t="shared" si="453"/>
        <v/>
      </c>
      <c r="BA1199" s="35" t="str">
        <f t="shared" si="454"/>
        <v>无</v>
      </c>
      <c r="BB1199" s="35" t="str">
        <f t="shared" si="455"/>
        <v/>
      </c>
      <c r="BC1199" s="35" t="str">
        <f t="shared" si="456"/>
        <v/>
      </c>
      <c r="BD1199" s="35" t="str">
        <f t="shared" si="457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autoFilter="0" pivotTables="0"/>
  <protectedRanges>
    <protectedRange sqref="AF1:AF1048576" name="区域2"/>
    <protectedRange sqref="A1:AB1048576" name="区域1"/>
    <protectedRange sqref="A1:AB1048576" name="区域3"/>
  </protectedRanges>
  <autoFilter ref="A1:BS1068"/>
  <phoneticPr fontId="7" type="noConversion"/>
  <conditionalFormatting sqref="AO2:AO1199">
    <cfRule type="expression" dxfId="47" priority="9">
      <formula>AO2&lt;&gt;报读类型</formula>
    </cfRule>
  </conditionalFormatting>
  <conditionalFormatting sqref="AO2:AO1199">
    <cfRule type="expression" dxfId="46" priority="8">
      <formula>AO2&lt;&gt;报读类型</formula>
    </cfRule>
  </conditionalFormatting>
  <conditionalFormatting sqref="AO2:AO1199">
    <cfRule type="expression" dxfId="45" priority="7">
      <formula>AO2&lt;&gt;报读类型</formula>
    </cfRule>
  </conditionalFormatting>
  <conditionalFormatting sqref="AO2:AO1199">
    <cfRule type="expression" dxfId="44" priority="6">
      <formula>AO2&lt;&gt;报读类型</formula>
    </cfRule>
  </conditionalFormatting>
  <conditionalFormatting sqref="AO2:AO1199">
    <cfRule type="expression" dxfId="43" priority="5">
      <formula>AO2&lt;&gt;报读类型</formula>
    </cfRule>
  </conditionalFormatting>
  <conditionalFormatting sqref="AO2:AO1199">
    <cfRule type="expression" dxfId="42" priority="4">
      <formula>AO2&lt;&gt;报读类型</formula>
    </cfRule>
  </conditionalFormatting>
  <conditionalFormatting sqref="AO2:AO1199">
    <cfRule type="expression" dxfId="41" priority="3">
      <formula>AO2&lt;&gt;报读类型</formula>
    </cfRule>
  </conditionalFormatting>
  <conditionalFormatting sqref="AO2:AO1199">
    <cfRule type="expression" dxfId="40" priority="2">
      <formula>AO2&lt;&gt;报读类型</formula>
    </cfRule>
  </conditionalFormatting>
  <conditionalFormatting sqref="AO2:AO1199">
    <cfRule type="expression" dxfId="39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706</v>
      </c>
    </row>
    <row r="3" spans="4:11">
      <c r="D3" t="s">
        <v>707</v>
      </c>
      <c r="E3" t="s">
        <v>708</v>
      </c>
      <c r="F3" t="s">
        <v>709</v>
      </c>
      <c r="G3" t="s">
        <v>710</v>
      </c>
      <c r="H3" t="s">
        <v>711</v>
      </c>
      <c r="I3" t="s">
        <v>709</v>
      </c>
      <c r="J3" t="str">
        <f t="shared" ref="J3:J8" si="0">H3&amp;I3</f>
        <v>小学1年</v>
      </c>
      <c r="K3" t="s">
        <v>712</v>
      </c>
    </row>
    <row r="4" spans="4:11">
      <c r="D4" t="s">
        <v>707</v>
      </c>
      <c r="E4" t="s">
        <v>713</v>
      </c>
      <c r="F4" t="s">
        <v>712</v>
      </c>
      <c r="G4" t="s">
        <v>714</v>
      </c>
      <c r="H4" t="s">
        <v>715</v>
      </c>
      <c r="I4" t="s">
        <v>716</v>
      </c>
      <c r="J4" t="str">
        <f t="shared" si="0"/>
        <v>小学2年</v>
      </c>
      <c r="K4" t="s">
        <v>717</v>
      </c>
    </row>
    <row r="5" spans="4:11">
      <c r="D5" t="s">
        <v>707</v>
      </c>
      <c r="E5" t="s">
        <v>718</v>
      </c>
      <c r="F5" t="s">
        <v>712</v>
      </c>
      <c r="G5" t="s">
        <v>714</v>
      </c>
      <c r="H5" t="s">
        <v>715</v>
      </c>
      <c r="I5" t="s">
        <v>719</v>
      </c>
      <c r="J5" t="str">
        <f t="shared" si="0"/>
        <v>小学2.5年</v>
      </c>
      <c r="K5" t="s">
        <v>717</v>
      </c>
    </row>
    <row r="6" spans="4:11">
      <c r="D6" t="s">
        <v>707</v>
      </c>
      <c r="E6" t="s">
        <v>720</v>
      </c>
      <c r="F6" t="s">
        <v>712</v>
      </c>
      <c r="G6" t="s">
        <v>714</v>
      </c>
      <c r="H6" t="s">
        <v>715</v>
      </c>
      <c r="I6" t="s">
        <v>721</v>
      </c>
      <c r="J6" t="str">
        <f t="shared" si="0"/>
        <v>小学3年</v>
      </c>
      <c r="K6" t="s">
        <v>717</v>
      </c>
    </row>
    <row r="7" spans="4:11">
      <c r="D7" t="s">
        <v>707</v>
      </c>
      <c r="E7" t="s">
        <v>722</v>
      </c>
      <c r="F7" t="s">
        <v>712</v>
      </c>
      <c r="G7" t="s">
        <v>714</v>
      </c>
      <c r="H7" t="s">
        <v>715</v>
      </c>
      <c r="I7" t="s">
        <v>723</v>
      </c>
      <c r="J7" t="str">
        <f t="shared" si="0"/>
        <v>小学4年</v>
      </c>
      <c r="K7" t="s">
        <v>717</v>
      </c>
    </row>
    <row r="8" spans="4:11">
      <c r="D8" t="s">
        <v>707</v>
      </c>
      <c r="E8" t="s">
        <v>724</v>
      </c>
      <c r="F8" t="s">
        <v>717</v>
      </c>
      <c r="G8" t="s">
        <v>714</v>
      </c>
      <c r="H8" t="s">
        <v>715</v>
      </c>
      <c r="I8" t="s">
        <v>725</v>
      </c>
      <c r="J8" t="str">
        <f t="shared" si="0"/>
        <v>小学5年</v>
      </c>
      <c r="K8" t="s">
        <v>726</v>
      </c>
    </row>
    <row r="9" spans="4:11">
      <c r="D9" t="s">
        <v>707</v>
      </c>
      <c r="E9" t="s">
        <v>727</v>
      </c>
      <c r="F9" t="s">
        <v>728</v>
      </c>
    </row>
    <row r="10" spans="4:11">
      <c r="D10" t="s">
        <v>707</v>
      </c>
      <c r="E10" t="s">
        <v>729</v>
      </c>
      <c r="F10" t="s">
        <v>728</v>
      </c>
    </row>
    <row r="11" spans="4:11">
      <c r="D11" t="s">
        <v>707</v>
      </c>
      <c r="E11" t="s">
        <v>730</v>
      </c>
      <c r="F11" t="s">
        <v>731</v>
      </c>
      <c r="G11" t="s">
        <v>710</v>
      </c>
      <c r="H11" t="s">
        <v>732</v>
      </c>
      <c r="I11" t="s">
        <v>709</v>
      </c>
      <c r="J11" t="str">
        <f t="shared" ref="J11:J16" si="1">H11&amp;I11</f>
        <v>幼儿1年</v>
      </c>
      <c r="K11" t="s">
        <v>709</v>
      </c>
    </row>
    <row r="12" spans="4:11">
      <c r="D12" t="s">
        <v>707</v>
      </c>
      <c r="E12" t="s">
        <v>733</v>
      </c>
      <c r="F12" t="s">
        <v>731</v>
      </c>
      <c r="G12" t="s">
        <v>710</v>
      </c>
      <c r="H12" t="s">
        <v>732</v>
      </c>
      <c r="I12" t="s">
        <v>716</v>
      </c>
      <c r="J12" t="str">
        <f t="shared" si="1"/>
        <v>幼儿2年</v>
      </c>
      <c r="K12" t="s">
        <v>721</v>
      </c>
    </row>
    <row r="13" spans="4:11">
      <c r="D13" t="s">
        <v>707</v>
      </c>
      <c r="E13" t="s">
        <v>734</v>
      </c>
      <c r="F13" t="s">
        <v>731</v>
      </c>
      <c r="G13" t="s">
        <v>710</v>
      </c>
      <c r="H13" t="s">
        <v>732</v>
      </c>
      <c r="I13" t="s">
        <v>735</v>
      </c>
      <c r="J13" t="str">
        <f t="shared" si="1"/>
        <v>幼儿2.5年</v>
      </c>
      <c r="K13" t="s">
        <v>1337</v>
      </c>
    </row>
    <row r="14" spans="4:11">
      <c r="D14" t="s">
        <v>707</v>
      </c>
      <c r="E14" t="s">
        <v>736</v>
      </c>
      <c r="F14" t="s">
        <v>737</v>
      </c>
      <c r="G14" t="s">
        <v>710</v>
      </c>
      <c r="H14" t="s">
        <v>732</v>
      </c>
      <c r="I14" t="s">
        <v>731</v>
      </c>
      <c r="J14" t="str">
        <f t="shared" si="1"/>
        <v>幼儿3年</v>
      </c>
      <c r="K14" t="s">
        <v>731</v>
      </c>
    </row>
    <row r="15" spans="4:11">
      <c r="D15" t="s">
        <v>707</v>
      </c>
      <c r="E15" t="s">
        <v>738</v>
      </c>
      <c r="F15" t="s">
        <v>737</v>
      </c>
      <c r="G15" t="s">
        <v>710</v>
      </c>
      <c r="H15" t="s">
        <v>732</v>
      </c>
      <c r="I15" t="s">
        <v>723</v>
      </c>
      <c r="J15" t="str">
        <f t="shared" si="1"/>
        <v>幼儿4年</v>
      </c>
      <c r="K15" t="s">
        <v>731</v>
      </c>
    </row>
    <row r="16" spans="4:11">
      <c r="D16" t="s">
        <v>707</v>
      </c>
      <c r="E16" t="s">
        <v>739</v>
      </c>
      <c r="F16" t="s">
        <v>737</v>
      </c>
      <c r="G16" t="s">
        <v>710</v>
      </c>
      <c r="H16" t="s">
        <v>732</v>
      </c>
      <c r="I16" t="s">
        <v>725</v>
      </c>
      <c r="J16" t="str">
        <f t="shared" si="1"/>
        <v>幼儿5年</v>
      </c>
      <c r="K16" t="s">
        <v>726</v>
      </c>
    </row>
    <row r="17" spans="4:6">
      <c r="D17" t="s">
        <v>707</v>
      </c>
      <c r="E17" t="s">
        <v>740</v>
      </c>
      <c r="F17" t="s">
        <v>726</v>
      </c>
    </row>
    <row r="18" spans="4:6">
      <c r="E18" t="s">
        <v>741</v>
      </c>
      <c r="F18" t="s">
        <v>709</v>
      </c>
    </row>
    <row r="19" spans="4:6">
      <c r="E19" t="s">
        <v>742</v>
      </c>
      <c r="F19" t="s">
        <v>709</v>
      </c>
    </row>
    <row r="20" spans="4:6">
      <c r="E20" t="s">
        <v>743</v>
      </c>
      <c r="F20" t="s">
        <v>709</v>
      </c>
    </row>
    <row r="21" spans="4:6">
      <c r="E21" t="s">
        <v>744</v>
      </c>
      <c r="F21" t="s">
        <v>731</v>
      </c>
    </row>
    <row r="22" spans="4:6">
      <c r="E22" t="s">
        <v>745</v>
      </c>
      <c r="F22" t="s">
        <v>731</v>
      </c>
    </row>
    <row r="23" spans="4:6">
      <c r="E23" t="s">
        <v>746</v>
      </c>
      <c r="F23" t="s">
        <v>709</v>
      </c>
    </row>
    <row r="24" spans="4:6">
      <c r="E24" t="s">
        <v>747</v>
      </c>
      <c r="F24" t="s">
        <v>709</v>
      </c>
    </row>
    <row r="25" spans="4:6">
      <c r="E25" t="s">
        <v>748</v>
      </c>
      <c r="F25" t="s">
        <v>709</v>
      </c>
    </row>
    <row r="26" spans="4:6">
      <c r="E26" t="s">
        <v>748</v>
      </c>
      <c r="F26" t="s">
        <v>709</v>
      </c>
    </row>
    <row r="27" spans="4:6">
      <c r="E27" t="s">
        <v>748</v>
      </c>
      <c r="F27" t="s">
        <v>709</v>
      </c>
    </row>
    <row r="28" spans="4:6">
      <c r="E28" t="s">
        <v>748</v>
      </c>
      <c r="F28" t="s">
        <v>709</v>
      </c>
    </row>
    <row r="29" spans="4:6">
      <c r="E29" t="s">
        <v>748</v>
      </c>
      <c r="F29" t="s">
        <v>709</v>
      </c>
    </row>
    <row r="30" spans="4:6">
      <c r="E30" t="s">
        <v>716</v>
      </c>
      <c r="F30" t="s">
        <v>728</v>
      </c>
    </row>
    <row r="31" spans="4:6">
      <c r="E31" t="s">
        <v>716</v>
      </c>
      <c r="F31" t="s">
        <v>728</v>
      </c>
    </row>
    <row r="32" spans="4:6">
      <c r="E32" t="s">
        <v>716</v>
      </c>
      <c r="F32" t="s">
        <v>728</v>
      </c>
    </row>
    <row r="33" spans="5:6">
      <c r="E33" t="s">
        <v>749</v>
      </c>
      <c r="F33" t="s">
        <v>731</v>
      </c>
    </row>
    <row r="34" spans="5:6">
      <c r="E34" t="s">
        <v>749</v>
      </c>
      <c r="F34" t="s">
        <v>731</v>
      </c>
    </row>
    <row r="35" spans="5:6">
      <c r="E35" t="s">
        <v>749</v>
      </c>
      <c r="F35" t="s">
        <v>731</v>
      </c>
    </row>
    <row r="36" spans="5:6">
      <c r="E36" t="s">
        <v>723</v>
      </c>
      <c r="F36" t="s">
        <v>737</v>
      </c>
    </row>
    <row r="37" spans="5:6">
      <c r="E37" t="s">
        <v>723</v>
      </c>
      <c r="F37" t="s">
        <v>737</v>
      </c>
    </row>
    <row r="38" spans="5:6">
      <c r="E38" t="s">
        <v>723</v>
      </c>
      <c r="F38" t="s">
        <v>737</v>
      </c>
    </row>
    <row r="39" spans="5:6">
      <c r="E39" t="s">
        <v>725</v>
      </c>
      <c r="F39" t="s">
        <v>726</v>
      </c>
    </row>
    <row r="41" spans="5:6">
      <c r="E41" t="s">
        <v>747</v>
      </c>
      <c r="F41" t="s">
        <v>709</v>
      </c>
    </row>
    <row r="42" spans="5:6">
      <c r="E42" t="s">
        <v>750</v>
      </c>
      <c r="F42" t="s">
        <v>731</v>
      </c>
    </row>
    <row r="43" spans="5:6">
      <c r="E43" t="s">
        <v>751</v>
      </c>
      <c r="F43" t="s">
        <v>709</v>
      </c>
    </row>
    <row r="44" spans="5:6">
      <c r="E44" t="s">
        <v>752</v>
      </c>
      <c r="F44" t="s">
        <v>731</v>
      </c>
    </row>
    <row r="46" spans="5:6">
      <c r="E46" t="s">
        <v>735</v>
      </c>
      <c r="F46" t="s">
        <v>717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440</v>
      </c>
      <c r="B1" t="s">
        <v>6</v>
      </c>
      <c r="C1" t="s">
        <v>441</v>
      </c>
      <c r="D1" t="s">
        <v>442</v>
      </c>
      <c r="E1" t="s">
        <v>443</v>
      </c>
      <c r="F1" t="s">
        <v>435</v>
      </c>
      <c r="G1" t="s">
        <v>444</v>
      </c>
      <c r="H1" t="s">
        <v>445</v>
      </c>
      <c r="I1" t="s">
        <v>446</v>
      </c>
      <c r="J1" t="s">
        <v>447</v>
      </c>
      <c r="K1" t="s">
        <v>448</v>
      </c>
      <c r="L1" t="s">
        <v>449</v>
      </c>
      <c r="M1" t="s">
        <v>450</v>
      </c>
      <c r="N1" t="s">
        <v>451</v>
      </c>
    </row>
    <row r="2" spans="1:14">
      <c r="A2" t="s">
        <v>1164</v>
      </c>
      <c r="B2" t="s">
        <v>836</v>
      </c>
      <c r="C2" t="s">
        <v>1045</v>
      </c>
      <c r="D2">
        <v>42862</v>
      </c>
      <c r="E2" t="s">
        <v>464</v>
      </c>
      <c r="F2" t="s">
        <v>453</v>
      </c>
      <c r="G2" t="s">
        <v>11</v>
      </c>
      <c r="H2" t="s">
        <v>454</v>
      </c>
      <c r="I2" t="s">
        <v>1165</v>
      </c>
      <c r="J2" t="s">
        <v>456</v>
      </c>
      <c r="K2">
        <v>32</v>
      </c>
      <c r="L2" t="s">
        <v>1166</v>
      </c>
      <c r="M2" t="s">
        <v>1160</v>
      </c>
      <c r="N2" t="s">
        <v>1160</v>
      </c>
    </row>
    <row r="3" spans="1:14">
      <c r="A3" t="s">
        <v>1164</v>
      </c>
      <c r="B3" t="s">
        <v>836</v>
      </c>
      <c r="C3" t="s">
        <v>1098</v>
      </c>
      <c r="D3">
        <v>42862</v>
      </c>
      <c r="E3" t="s">
        <v>464</v>
      </c>
      <c r="F3" t="s">
        <v>453</v>
      </c>
      <c r="G3" t="s">
        <v>11</v>
      </c>
      <c r="H3" t="s">
        <v>454</v>
      </c>
      <c r="I3" t="s">
        <v>455</v>
      </c>
      <c r="J3" t="s">
        <v>456</v>
      </c>
      <c r="K3">
        <v>32</v>
      </c>
      <c r="L3" t="s">
        <v>1166</v>
      </c>
      <c r="M3" t="s">
        <v>1160</v>
      </c>
      <c r="N3" t="s">
        <v>1160</v>
      </c>
    </row>
    <row r="4" spans="1:14">
      <c r="A4" t="s">
        <v>1164</v>
      </c>
      <c r="B4" t="s">
        <v>836</v>
      </c>
      <c r="C4" t="s">
        <v>1030</v>
      </c>
      <c r="D4">
        <v>42862</v>
      </c>
      <c r="E4" t="s">
        <v>452</v>
      </c>
      <c r="F4" t="s">
        <v>453</v>
      </c>
      <c r="G4" t="s">
        <v>11</v>
      </c>
      <c r="H4" t="s">
        <v>454</v>
      </c>
      <c r="I4" t="s">
        <v>455</v>
      </c>
      <c r="J4" t="s">
        <v>456</v>
      </c>
      <c r="K4">
        <v>48</v>
      </c>
      <c r="L4" t="s">
        <v>1026</v>
      </c>
      <c r="M4" t="s">
        <v>1162</v>
      </c>
      <c r="N4" t="s">
        <v>1162</v>
      </c>
    </row>
    <row r="5" spans="1:14">
      <c r="A5" t="s">
        <v>1164</v>
      </c>
      <c r="B5" t="s">
        <v>836</v>
      </c>
      <c r="C5" t="s">
        <v>1071</v>
      </c>
      <c r="D5">
        <v>42861</v>
      </c>
      <c r="E5" t="s">
        <v>452</v>
      </c>
      <c r="F5" t="s">
        <v>453</v>
      </c>
      <c r="G5" t="s">
        <v>11</v>
      </c>
      <c r="H5" t="s">
        <v>454</v>
      </c>
      <c r="I5" t="s">
        <v>455</v>
      </c>
      <c r="J5" t="s">
        <v>456</v>
      </c>
      <c r="K5">
        <v>48</v>
      </c>
      <c r="L5" t="s">
        <v>1026</v>
      </c>
      <c r="M5" t="s">
        <v>1162</v>
      </c>
      <c r="N5" t="s">
        <v>1162</v>
      </c>
    </row>
    <row r="6" spans="1:14">
      <c r="A6" t="s">
        <v>1164</v>
      </c>
      <c r="B6" t="s">
        <v>836</v>
      </c>
      <c r="C6" t="s">
        <v>1167</v>
      </c>
      <c r="D6">
        <v>42873</v>
      </c>
      <c r="E6" t="s">
        <v>464</v>
      </c>
      <c r="F6" t="s">
        <v>453</v>
      </c>
      <c r="G6" t="s">
        <v>11</v>
      </c>
      <c r="H6" t="s">
        <v>454</v>
      </c>
      <c r="I6" t="s">
        <v>455</v>
      </c>
      <c r="J6" t="s">
        <v>456</v>
      </c>
      <c r="K6">
        <v>32</v>
      </c>
      <c r="L6" t="s">
        <v>1166</v>
      </c>
      <c r="M6" t="s">
        <v>1160</v>
      </c>
      <c r="N6" t="s">
        <v>1160</v>
      </c>
    </row>
    <row r="7" spans="1:14">
      <c r="A7" t="s">
        <v>1164</v>
      </c>
      <c r="B7" t="s">
        <v>836</v>
      </c>
      <c r="C7" t="s">
        <v>1091</v>
      </c>
      <c r="D7">
        <v>42862</v>
      </c>
      <c r="E7" t="s">
        <v>459</v>
      </c>
      <c r="F7" t="s">
        <v>453</v>
      </c>
      <c r="G7" t="s">
        <v>11</v>
      </c>
      <c r="H7" t="s">
        <v>454</v>
      </c>
      <c r="I7" t="s">
        <v>455</v>
      </c>
      <c r="J7" t="s">
        <v>456</v>
      </c>
      <c r="K7">
        <v>32</v>
      </c>
      <c r="L7" t="s">
        <v>1168</v>
      </c>
      <c r="M7" t="s">
        <v>1161</v>
      </c>
      <c r="N7" t="s">
        <v>1161</v>
      </c>
    </row>
    <row r="8" spans="1:14">
      <c r="A8" t="s">
        <v>1164</v>
      </c>
      <c r="B8" t="s">
        <v>836</v>
      </c>
      <c r="C8" t="s">
        <v>1169</v>
      </c>
      <c r="D8">
        <v>42868</v>
      </c>
      <c r="E8" t="s">
        <v>464</v>
      </c>
      <c r="F8" t="s">
        <v>453</v>
      </c>
      <c r="G8" t="s">
        <v>11</v>
      </c>
      <c r="H8" t="s">
        <v>454</v>
      </c>
      <c r="I8" t="s">
        <v>455</v>
      </c>
      <c r="J8" t="s">
        <v>456</v>
      </c>
      <c r="K8">
        <v>32</v>
      </c>
      <c r="L8" t="s">
        <v>1166</v>
      </c>
      <c r="M8" t="s">
        <v>1160</v>
      </c>
      <c r="N8" t="s">
        <v>1160</v>
      </c>
    </row>
    <row r="9" spans="1:14">
      <c r="A9" t="s">
        <v>1164</v>
      </c>
      <c r="B9" t="s">
        <v>836</v>
      </c>
      <c r="C9" t="s">
        <v>1132</v>
      </c>
      <c r="D9">
        <v>42862</v>
      </c>
      <c r="E9" t="s">
        <v>464</v>
      </c>
      <c r="F9" t="s">
        <v>453</v>
      </c>
      <c r="G9" t="s">
        <v>11</v>
      </c>
      <c r="H9" t="s">
        <v>454</v>
      </c>
      <c r="I9" t="s">
        <v>455</v>
      </c>
      <c r="J9" t="s">
        <v>456</v>
      </c>
      <c r="K9">
        <v>32</v>
      </c>
      <c r="L9" t="s">
        <v>1166</v>
      </c>
      <c r="M9" t="s">
        <v>1160</v>
      </c>
      <c r="N9" t="s">
        <v>1160</v>
      </c>
    </row>
    <row r="10" spans="1:14">
      <c r="A10" t="s">
        <v>1164</v>
      </c>
      <c r="B10" t="s">
        <v>836</v>
      </c>
      <c r="C10" t="s">
        <v>1087</v>
      </c>
      <c r="D10">
        <v>42862</v>
      </c>
      <c r="E10" t="s">
        <v>464</v>
      </c>
      <c r="F10" t="s">
        <v>453</v>
      </c>
      <c r="G10" t="s">
        <v>11</v>
      </c>
      <c r="H10" t="s">
        <v>454</v>
      </c>
      <c r="I10" t="s">
        <v>455</v>
      </c>
      <c r="J10" t="s">
        <v>456</v>
      </c>
      <c r="K10">
        <v>32</v>
      </c>
      <c r="L10" t="s">
        <v>1166</v>
      </c>
      <c r="M10" t="s">
        <v>1160</v>
      </c>
      <c r="N10" t="s">
        <v>1160</v>
      </c>
    </row>
    <row r="11" spans="1:14">
      <c r="A11" t="s">
        <v>1164</v>
      </c>
      <c r="B11" t="s">
        <v>836</v>
      </c>
      <c r="C11" t="s">
        <v>1133</v>
      </c>
      <c r="D11">
        <v>42862</v>
      </c>
      <c r="E11" t="s">
        <v>464</v>
      </c>
      <c r="F11" t="s">
        <v>453</v>
      </c>
      <c r="G11" t="s">
        <v>11</v>
      </c>
      <c r="H11" t="s">
        <v>454</v>
      </c>
      <c r="I11" t="s">
        <v>455</v>
      </c>
      <c r="J11" t="s">
        <v>456</v>
      </c>
      <c r="K11">
        <v>32</v>
      </c>
      <c r="L11" t="s">
        <v>1166</v>
      </c>
      <c r="M11" t="s">
        <v>1160</v>
      </c>
      <c r="N11" t="s">
        <v>1160</v>
      </c>
    </row>
    <row r="12" spans="1:14">
      <c r="A12" t="s">
        <v>1164</v>
      </c>
      <c r="B12" t="s">
        <v>836</v>
      </c>
      <c r="C12" t="s">
        <v>1082</v>
      </c>
      <c r="D12">
        <v>42868</v>
      </c>
      <c r="E12" t="s">
        <v>464</v>
      </c>
      <c r="F12" t="s">
        <v>453</v>
      </c>
      <c r="G12" t="s">
        <v>11</v>
      </c>
      <c r="H12" t="s">
        <v>454</v>
      </c>
      <c r="I12" t="s">
        <v>455</v>
      </c>
      <c r="J12" t="s">
        <v>456</v>
      </c>
      <c r="K12">
        <v>32</v>
      </c>
      <c r="L12" t="s">
        <v>1166</v>
      </c>
      <c r="M12" t="s">
        <v>1160</v>
      </c>
      <c r="N12" t="s">
        <v>1160</v>
      </c>
    </row>
    <row r="13" spans="1:14">
      <c r="A13" t="s">
        <v>1164</v>
      </c>
      <c r="B13" t="s">
        <v>836</v>
      </c>
      <c r="C13" t="s">
        <v>1153</v>
      </c>
      <c r="D13">
        <v>42862</v>
      </c>
      <c r="E13" t="s">
        <v>459</v>
      </c>
      <c r="F13" t="s">
        <v>453</v>
      </c>
      <c r="G13" t="s">
        <v>11</v>
      </c>
      <c r="H13" t="s">
        <v>454</v>
      </c>
      <c r="I13" t="s">
        <v>455</v>
      </c>
      <c r="J13" t="s">
        <v>456</v>
      </c>
      <c r="K13">
        <v>32</v>
      </c>
      <c r="L13" t="s">
        <v>1168</v>
      </c>
      <c r="M13" t="s">
        <v>1161</v>
      </c>
      <c r="N13" t="s">
        <v>1161</v>
      </c>
    </row>
    <row r="14" spans="1:14">
      <c r="A14" t="s">
        <v>1164</v>
      </c>
      <c r="B14" t="s">
        <v>836</v>
      </c>
      <c r="C14" t="s">
        <v>1109</v>
      </c>
      <c r="D14">
        <v>42874</v>
      </c>
      <c r="E14" t="s">
        <v>459</v>
      </c>
      <c r="F14" t="s">
        <v>453</v>
      </c>
      <c r="G14" t="s">
        <v>11</v>
      </c>
      <c r="H14" t="s">
        <v>454</v>
      </c>
      <c r="I14" t="s">
        <v>455</v>
      </c>
      <c r="J14" t="s">
        <v>456</v>
      </c>
      <c r="K14">
        <v>32</v>
      </c>
      <c r="L14" t="s">
        <v>1168</v>
      </c>
      <c r="M14" t="s">
        <v>1161</v>
      </c>
      <c r="N14" t="s">
        <v>1161</v>
      </c>
    </row>
    <row r="15" spans="1:14">
      <c r="A15" t="s">
        <v>1164</v>
      </c>
      <c r="B15" t="s">
        <v>836</v>
      </c>
      <c r="C15" t="s">
        <v>1113</v>
      </c>
      <c r="D15">
        <v>42862</v>
      </c>
      <c r="E15" t="s">
        <v>464</v>
      </c>
      <c r="F15" t="s">
        <v>453</v>
      </c>
      <c r="G15" t="s">
        <v>11</v>
      </c>
      <c r="H15" t="s">
        <v>454</v>
      </c>
      <c r="I15" t="s">
        <v>455</v>
      </c>
      <c r="J15" t="s">
        <v>456</v>
      </c>
      <c r="K15">
        <v>32</v>
      </c>
      <c r="L15" t="s">
        <v>1166</v>
      </c>
      <c r="M15" t="s">
        <v>1160</v>
      </c>
      <c r="N15" t="s">
        <v>1160</v>
      </c>
    </row>
    <row r="16" spans="1:14">
      <c r="A16" t="s">
        <v>1164</v>
      </c>
      <c r="B16" t="s">
        <v>836</v>
      </c>
      <c r="C16" t="s">
        <v>1089</v>
      </c>
      <c r="D16">
        <v>42862</v>
      </c>
      <c r="E16" t="s">
        <v>452</v>
      </c>
      <c r="F16" t="s">
        <v>453</v>
      </c>
      <c r="G16" t="s">
        <v>11</v>
      </c>
      <c r="H16" t="s">
        <v>454</v>
      </c>
      <c r="I16" t="s">
        <v>455</v>
      </c>
      <c r="J16" t="s">
        <v>456</v>
      </c>
      <c r="K16">
        <v>48</v>
      </c>
      <c r="L16" t="s">
        <v>1026</v>
      </c>
      <c r="M16" t="s">
        <v>1162</v>
      </c>
      <c r="N16" t="s">
        <v>1162</v>
      </c>
    </row>
    <row r="17" spans="1:14">
      <c r="A17" t="s">
        <v>1164</v>
      </c>
      <c r="B17" t="s">
        <v>836</v>
      </c>
      <c r="C17" t="s">
        <v>1137</v>
      </c>
      <c r="D17">
        <v>42863</v>
      </c>
      <c r="E17" t="s">
        <v>464</v>
      </c>
      <c r="F17" t="s">
        <v>453</v>
      </c>
      <c r="G17" t="s">
        <v>11</v>
      </c>
      <c r="H17" t="s">
        <v>454</v>
      </c>
      <c r="I17" t="s">
        <v>455</v>
      </c>
      <c r="J17" t="s">
        <v>456</v>
      </c>
      <c r="K17">
        <v>32</v>
      </c>
      <c r="L17" t="s">
        <v>1166</v>
      </c>
      <c r="M17" t="s">
        <v>1160</v>
      </c>
      <c r="N17" t="s">
        <v>1160</v>
      </c>
    </row>
    <row r="18" spans="1:14">
      <c r="A18" t="s">
        <v>1164</v>
      </c>
      <c r="B18" t="s">
        <v>836</v>
      </c>
      <c r="C18" t="s">
        <v>1038</v>
      </c>
      <c r="D18">
        <v>42862</v>
      </c>
      <c r="E18" t="s">
        <v>452</v>
      </c>
      <c r="F18" t="s">
        <v>453</v>
      </c>
      <c r="G18" t="s">
        <v>11</v>
      </c>
      <c r="H18" t="s">
        <v>454</v>
      </c>
      <c r="I18" t="s">
        <v>455</v>
      </c>
      <c r="J18" t="s">
        <v>456</v>
      </c>
      <c r="K18">
        <v>48</v>
      </c>
      <c r="L18" t="s">
        <v>1026</v>
      </c>
      <c r="M18" t="s">
        <v>1162</v>
      </c>
      <c r="N18" t="s">
        <v>1162</v>
      </c>
    </row>
    <row r="19" spans="1:14">
      <c r="A19" t="s">
        <v>1164</v>
      </c>
      <c r="B19" t="s">
        <v>836</v>
      </c>
      <c r="C19" t="s">
        <v>1045</v>
      </c>
      <c r="D19">
        <v>42862</v>
      </c>
      <c r="E19" t="s">
        <v>464</v>
      </c>
      <c r="F19" t="s">
        <v>453</v>
      </c>
      <c r="G19" t="s">
        <v>11</v>
      </c>
      <c r="H19" t="s">
        <v>454</v>
      </c>
      <c r="I19" t="s">
        <v>455</v>
      </c>
      <c r="J19" t="s">
        <v>456</v>
      </c>
      <c r="K19">
        <v>32</v>
      </c>
      <c r="L19" t="s">
        <v>1166</v>
      </c>
      <c r="M19" t="s">
        <v>1160</v>
      </c>
      <c r="N19" t="s">
        <v>1160</v>
      </c>
    </row>
    <row r="20" spans="1:14">
      <c r="A20" t="s">
        <v>1164</v>
      </c>
      <c r="B20" t="s">
        <v>836</v>
      </c>
      <c r="C20" t="s">
        <v>1033</v>
      </c>
      <c r="D20">
        <v>42862</v>
      </c>
      <c r="E20" t="s">
        <v>452</v>
      </c>
      <c r="F20" t="s">
        <v>453</v>
      </c>
      <c r="G20" t="s">
        <v>11</v>
      </c>
      <c r="H20" t="s">
        <v>454</v>
      </c>
      <c r="I20" t="s">
        <v>455</v>
      </c>
      <c r="J20" t="s">
        <v>456</v>
      </c>
      <c r="K20">
        <v>48</v>
      </c>
      <c r="L20" t="s">
        <v>1026</v>
      </c>
      <c r="M20" t="s">
        <v>1162</v>
      </c>
      <c r="N20" t="s">
        <v>1162</v>
      </c>
    </row>
    <row r="21" spans="1:14">
      <c r="A21" t="s">
        <v>1164</v>
      </c>
      <c r="B21" t="s">
        <v>836</v>
      </c>
      <c r="C21" t="s">
        <v>1049</v>
      </c>
      <c r="D21">
        <v>42862</v>
      </c>
      <c r="E21" t="s">
        <v>464</v>
      </c>
      <c r="F21" t="s">
        <v>453</v>
      </c>
      <c r="G21" t="s">
        <v>11</v>
      </c>
      <c r="H21" t="s">
        <v>454</v>
      </c>
      <c r="I21" t="s">
        <v>455</v>
      </c>
      <c r="J21" t="s">
        <v>456</v>
      </c>
      <c r="K21">
        <v>32</v>
      </c>
      <c r="L21" t="s">
        <v>1166</v>
      </c>
      <c r="M21" t="s">
        <v>1160</v>
      </c>
      <c r="N21" t="s">
        <v>1160</v>
      </c>
    </row>
    <row r="22" spans="1:14">
      <c r="A22" t="s">
        <v>1164</v>
      </c>
      <c r="B22" t="s">
        <v>836</v>
      </c>
      <c r="C22" t="s">
        <v>1149</v>
      </c>
      <c r="D22">
        <v>42862</v>
      </c>
      <c r="E22" t="s">
        <v>452</v>
      </c>
      <c r="F22" t="s">
        <v>453</v>
      </c>
      <c r="G22" t="s">
        <v>11</v>
      </c>
      <c r="H22" t="s">
        <v>454</v>
      </c>
      <c r="I22" t="s">
        <v>455</v>
      </c>
      <c r="J22" t="s">
        <v>456</v>
      </c>
      <c r="K22">
        <v>48</v>
      </c>
      <c r="L22" t="s">
        <v>1026</v>
      </c>
      <c r="M22" t="s">
        <v>1162</v>
      </c>
      <c r="N22" t="s">
        <v>1162</v>
      </c>
    </row>
    <row r="23" spans="1:14">
      <c r="A23" t="s">
        <v>1164</v>
      </c>
      <c r="B23" t="s">
        <v>836</v>
      </c>
      <c r="C23" t="s">
        <v>1170</v>
      </c>
      <c r="D23">
        <v>42862</v>
      </c>
      <c r="E23" t="s">
        <v>464</v>
      </c>
      <c r="F23" t="s">
        <v>453</v>
      </c>
      <c r="G23" t="s">
        <v>11</v>
      </c>
      <c r="H23" t="s">
        <v>454</v>
      </c>
      <c r="I23" t="s">
        <v>455</v>
      </c>
      <c r="J23" t="s">
        <v>456</v>
      </c>
      <c r="K23">
        <v>32</v>
      </c>
      <c r="L23" t="s">
        <v>1166</v>
      </c>
      <c r="M23" t="s">
        <v>1160</v>
      </c>
      <c r="N23" t="s">
        <v>1160</v>
      </c>
    </row>
    <row r="24" spans="1:14">
      <c r="A24" t="s">
        <v>1164</v>
      </c>
      <c r="B24" t="s">
        <v>836</v>
      </c>
      <c r="C24" t="s">
        <v>1148</v>
      </c>
      <c r="D24">
        <v>42866</v>
      </c>
      <c r="E24" t="s">
        <v>452</v>
      </c>
      <c r="F24" t="s">
        <v>453</v>
      </c>
      <c r="G24" t="s">
        <v>11</v>
      </c>
      <c r="H24" t="s">
        <v>454</v>
      </c>
      <c r="I24" t="s">
        <v>455</v>
      </c>
      <c r="J24" t="s">
        <v>456</v>
      </c>
      <c r="K24">
        <v>48</v>
      </c>
      <c r="L24" t="s">
        <v>1026</v>
      </c>
      <c r="M24" t="s">
        <v>1162</v>
      </c>
      <c r="N24" t="s">
        <v>1162</v>
      </c>
    </row>
    <row r="25" spans="1:14">
      <c r="A25" t="s">
        <v>1014</v>
      </c>
      <c r="B25" t="s">
        <v>911</v>
      </c>
      <c r="C25" t="s">
        <v>1171</v>
      </c>
      <c r="D25">
        <v>42862</v>
      </c>
      <c r="E25" t="s">
        <v>452</v>
      </c>
      <c r="F25" t="s">
        <v>453</v>
      </c>
      <c r="G25" t="s">
        <v>11</v>
      </c>
      <c r="H25" t="s">
        <v>454</v>
      </c>
      <c r="I25" t="s">
        <v>455</v>
      </c>
      <c r="J25" t="s">
        <v>456</v>
      </c>
      <c r="K25">
        <v>48</v>
      </c>
      <c r="L25" t="s">
        <v>1026</v>
      </c>
      <c r="M25" t="s">
        <v>1162</v>
      </c>
      <c r="N25" t="s">
        <v>1162</v>
      </c>
    </row>
    <row r="26" spans="1:14">
      <c r="A26" t="s">
        <v>1014</v>
      </c>
      <c r="B26" t="s">
        <v>911</v>
      </c>
      <c r="C26" t="s">
        <v>1172</v>
      </c>
      <c r="D26">
        <v>42862</v>
      </c>
      <c r="E26" t="s">
        <v>459</v>
      </c>
      <c r="F26" t="s">
        <v>453</v>
      </c>
      <c r="G26" t="s">
        <v>11</v>
      </c>
      <c r="H26" t="s">
        <v>454</v>
      </c>
      <c r="I26" t="s">
        <v>455</v>
      </c>
      <c r="J26" t="s">
        <v>456</v>
      </c>
      <c r="K26">
        <v>32</v>
      </c>
      <c r="L26" t="s">
        <v>1168</v>
      </c>
      <c r="M26" t="s">
        <v>1161</v>
      </c>
      <c r="N26" t="s">
        <v>1161</v>
      </c>
    </row>
    <row r="27" spans="1:14">
      <c r="A27" t="s">
        <v>1014</v>
      </c>
      <c r="B27" t="s">
        <v>911</v>
      </c>
      <c r="C27" t="s">
        <v>1173</v>
      </c>
      <c r="D27">
        <v>42862</v>
      </c>
      <c r="E27" t="s">
        <v>459</v>
      </c>
      <c r="F27" t="s">
        <v>453</v>
      </c>
      <c r="G27" t="s">
        <v>11</v>
      </c>
      <c r="H27" t="s">
        <v>454</v>
      </c>
      <c r="I27" t="s">
        <v>455</v>
      </c>
      <c r="J27" t="s">
        <v>456</v>
      </c>
      <c r="K27">
        <v>32</v>
      </c>
      <c r="L27" t="s">
        <v>1168</v>
      </c>
      <c r="M27" t="s">
        <v>1161</v>
      </c>
      <c r="N27" t="s">
        <v>1161</v>
      </c>
    </row>
    <row r="28" spans="1:14">
      <c r="A28" t="s">
        <v>1014</v>
      </c>
      <c r="B28" t="s">
        <v>911</v>
      </c>
      <c r="C28" t="s">
        <v>1174</v>
      </c>
      <c r="D28">
        <v>42862</v>
      </c>
      <c r="E28" t="s">
        <v>459</v>
      </c>
      <c r="F28" t="s">
        <v>453</v>
      </c>
      <c r="G28" t="s">
        <v>11</v>
      </c>
      <c r="H28" t="s">
        <v>454</v>
      </c>
      <c r="I28" t="s">
        <v>455</v>
      </c>
      <c r="J28" t="s">
        <v>456</v>
      </c>
      <c r="K28">
        <v>32</v>
      </c>
      <c r="L28" t="s">
        <v>1168</v>
      </c>
      <c r="M28" t="s">
        <v>1161</v>
      </c>
      <c r="N28" t="s">
        <v>1161</v>
      </c>
    </row>
    <row r="29" spans="1:14">
      <c r="A29" t="s">
        <v>1014</v>
      </c>
      <c r="B29" t="s">
        <v>911</v>
      </c>
      <c r="C29" t="s">
        <v>1175</v>
      </c>
      <c r="D29">
        <v>42862</v>
      </c>
      <c r="E29" t="s">
        <v>452</v>
      </c>
      <c r="F29" t="s">
        <v>453</v>
      </c>
      <c r="G29" t="s">
        <v>11</v>
      </c>
      <c r="H29" t="s">
        <v>454</v>
      </c>
      <c r="I29" t="s">
        <v>455</v>
      </c>
      <c r="J29" t="s">
        <v>456</v>
      </c>
      <c r="K29">
        <v>48</v>
      </c>
      <c r="L29" t="s">
        <v>1026</v>
      </c>
      <c r="M29" t="s">
        <v>1162</v>
      </c>
      <c r="N29" t="s">
        <v>1162</v>
      </c>
    </row>
    <row r="30" spans="1:14">
      <c r="A30" t="s">
        <v>1176</v>
      </c>
      <c r="B30" t="s">
        <v>475</v>
      </c>
      <c r="C30" t="s">
        <v>930</v>
      </c>
      <c r="D30">
        <v>42862</v>
      </c>
      <c r="E30" t="s">
        <v>452</v>
      </c>
      <c r="F30" t="s">
        <v>453</v>
      </c>
      <c r="G30" t="s">
        <v>11</v>
      </c>
      <c r="H30" t="s">
        <v>454</v>
      </c>
      <c r="I30" t="s">
        <v>457</v>
      </c>
      <c r="J30" t="s">
        <v>456</v>
      </c>
      <c r="K30">
        <v>48</v>
      </c>
      <c r="L30" t="s">
        <v>1026</v>
      </c>
      <c r="M30" t="s">
        <v>1162</v>
      </c>
      <c r="N30" t="s">
        <v>1162</v>
      </c>
    </row>
    <row r="31" spans="1:14">
      <c r="A31" t="s">
        <v>1176</v>
      </c>
      <c r="B31" t="s">
        <v>475</v>
      </c>
      <c r="C31" t="s">
        <v>959</v>
      </c>
      <c r="D31">
        <v>42862</v>
      </c>
      <c r="E31" t="s">
        <v>452</v>
      </c>
      <c r="F31" t="s">
        <v>453</v>
      </c>
      <c r="G31" t="s">
        <v>11</v>
      </c>
      <c r="H31" t="s">
        <v>454</v>
      </c>
      <c r="I31" t="s">
        <v>457</v>
      </c>
      <c r="J31" t="s">
        <v>456</v>
      </c>
      <c r="K31">
        <v>48</v>
      </c>
      <c r="L31" t="s">
        <v>1026</v>
      </c>
      <c r="M31" t="s">
        <v>1162</v>
      </c>
      <c r="N31" t="s">
        <v>1162</v>
      </c>
    </row>
    <row r="32" spans="1:14">
      <c r="A32" t="s">
        <v>1176</v>
      </c>
      <c r="B32" t="s">
        <v>475</v>
      </c>
      <c r="C32" t="s">
        <v>932</v>
      </c>
      <c r="D32">
        <v>42862</v>
      </c>
      <c r="E32" t="s">
        <v>452</v>
      </c>
      <c r="F32" t="s">
        <v>453</v>
      </c>
      <c r="G32" t="s">
        <v>11</v>
      </c>
      <c r="H32" t="s">
        <v>454</v>
      </c>
      <c r="I32" t="s">
        <v>457</v>
      </c>
      <c r="J32" t="s">
        <v>456</v>
      </c>
      <c r="K32">
        <v>48</v>
      </c>
      <c r="L32" t="s">
        <v>1026</v>
      </c>
      <c r="M32" t="s">
        <v>1162</v>
      </c>
      <c r="N32" t="s">
        <v>1162</v>
      </c>
    </row>
    <row r="33" spans="1:14">
      <c r="A33" t="s">
        <v>1176</v>
      </c>
      <c r="B33" t="s">
        <v>475</v>
      </c>
      <c r="C33" t="s">
        <v>476</v>
      </c>
      <c r="D33">
        <v>42862</v>
      </c>
      <c r="E33" t="s">
        <v>452</v>
      </c>
      <c r="F33" t="s">
        <v>453</v>
      </c>
      <c r="G33" t="s">
        <v>11</v>
      </c>
      <c r="H33" t="s">
        <v>454</v>
      </c>
      <c r="I33" t="s">
        <v>457</v>
      </c>
      <c r="J33" t="s">
        <v>456</v>
      </c>
      <c r="K33">
        <v>48</v>
      </c>
      <c r="L33" t="s">
        <v>1026</v>
      </c>
      <c r="M33" t="s">
        <v>1162</v>
      </c>
      <c r="N33" t="s">
        <v>1162</v>
      </c>
    </row>
    <row r="34" spans="1:14">
      <c r="A34" t="s">
        <v>1176</v>
      </c>
      <c r="B34" t="s">
        <v>475</v>
      </c>
      <c r="C34" t="s">
        <v>936</v>
      </c>
      <c r="D34">
        <v>42862</v>
      </c>
      <c r="E34" t="s">
        <v>452</v>
      </c>
      <c r="F34" t="s">
        <v>453</v>
      </c>
      <c r="G34" t="s">
        <v>11</v>
      </c>
      <c r="H34" t="s">
        <v>454</v>
      </c>
      <c r="I34" t="s">
        <v>457</v>
      </c>
      <c r="J34" t="s">
        <v>456</v>
      </c>
      <c r="K34">
        <v>48</v>
      </c>
      <c r="L34" t="s">
        <v>1026</v>
      </c>
      <c r="M34" t="s">
        <v>1162</v>
      </c>
      <c r="N34" t="s">
        <v>1162</v>
      </c>
    </row>
    <row r="35" spans="1:14">
      <c r="A35" t="s">
        <v>1176</v>
      </c>
      <c r="B35" t="s">
        <v>475</v>
      </c>
      <c r="C35" t="s">
        <v>907</v>
      </c>
      <c r="D35">
        <v>42862</v>
      </c>
      <c r="E35" t="s">
        <v>452</v>
      </c>
      <c r="F35" t="s">
        <v>453</v>
      </c>
      <c r="G35" t="s">
        <v>11</v>
      </c>
      <c r="H35" t="s">
        <v>454</v>
      </c>
      <c r="I35" t="s">
        <v>457</v>
      </c>
      <c r="J35" t="s">
        <v>456</v>
      </c>
      <c r="K35">
        <v>48</v>
      </c>
      <c r="L35" t="s">
        <v>1026</v>
      </c>
      <c r="M35" t="s">
        <v>1162</v>
      </c>
      <c r="N35" t="s">
        <v>1162</v>
      </c>
    </row>
    <row r="36" spans="1:14">
      <c r="A36" t="s">
        <v>1176</v>
      </c>
      <c r="B36" t="s">
        <v>475</v>
      </c>
      <c r="C36" t="s">
        <v>941</v>
      </c>
      <c r="D36">
        <v>42862</v>
      </c>
      <c r="E36" t="s">
        <v>452</v>
      </c>
      <c r="F36" t="s">
        <v>453</v>
      </c>
      <c r="G36" t="s">
        <v>11</v>
      </c>
      <c r="H36" t="s">
        <v>454</v>
      </c>
      <c r="I36" t="s">
        <v>457</v>
      </c>
      <c r="J36" t="s">
        <v>456</v>
      </c>
      <c r="K36">
        <v>48</v>
      </c>
      <c r="L36" t="s">
        <v>1026</v>
      </c>
      <c r="M36" t="s">
        <v>1162</v>
      </c>
      <c r="N36" t="s">
        <v>1162</v>
      </c>
    </row>
    <row r="37" spans="1:14">
      <c r="A37" t="s">
        <v>1176</v>
      </c>
      <c r="B37" t="s">
        <v>475</v>
      </c>
      <c r="C37" t="s">
        <v>916</v>
      </c>
      <c r="D37">
        <v>42863</v>
      </c>
      <c r="E37" t="s">
        <v>452</v>
      </c>
      <c r="F37" t="s">
        <v>453</v>
      </c>
      <c r="G37" t="s">
        <v>11</v>
      </c>
      <c r="H37" t="s">
        <v>454</v>
      </c>
      <c r="I37" t="s">
        <v>457</v>
      </c>
      <c r="J37" t="s">
        <v>456</v>
      </c>
      <c r="K37">
        <v>48</v>
      </c>
      <c r="L37" t="s">
        <v>1026</v>
      </c>
      <c r="M37" t="s">
        <v>1162</v>
      </c>
      <c r="N37" t="s">
        <v>1162</v>
      </c>
    </row>
    <row r="38" spans="1:14">
      <c r="A38" t="s">
        <v>1176</v>
      </c>
      <c r="B38" t="s">
        <v>475</v>
      </c>
      <c r="C38" t="s">
        <v>917</v>
      </c>
      <c r="D38">
        <v>42862</v>
      </c>
      <c r="E38" t="s">
        <v>452</v>
      </c>
      <c r="F38" t="s">
        <v>453</v>
      </c>
      <c r="G38" t="s">
        <v>11</v>
      </c>
      <c r="H38" t="s">
        <v>454</v>
      </c>
      <c r="I38" t="s">
        <v>457</v>
      </c>
      <c r="J38" t="s">
        <v>456</v>
      </c>
      <c r="K38">
        <v>48</v>
      </c>
      <c r="L38" t="s">
        <v>1026</v>
      </c>
      <c r="M38" t="s">
        <v>1162</v>
      </c>
      <c r="N38" t="s">
        <v>1162</v>
      </c>
    </row>
    <row r="39" spans="1:14">
      <c r="A39" t="s">
        <v>1176</v>
      </c>
      <c r="B39" t="s">
        <v>475</v>
      </c>
      <c r="C39" t="s">
        <v>970</v>
      </c>
      <c r="D39">
        <v>42861</v>
      </c>
      <c r="E39" t="s">
        <v>452</v>
      </c>
      <c r="F39" t="s">
        <v>453</v>
      </c>
      <c r="G39" t="s">
        <v>11</v>
      </c>
      <c r="H39" t="s">
        <v>454</v>
      </c>
      <c r="I39" t="s">
        <v>457</v>
      </c>
      <c r="J39" t="s">
        <v>456</v>
      </c>
      <c r="K39">
        <v>48</v>
      </c>
      <c r="L39" t="s">
        <v>1026</v>
      </c>
      <c r="M39" t="s">
        <v>1162</v>
      </c>
      <c r="N39" t="s">
        <v>1162</v>
      </c>
    </row>
    <row r="40" spans="1:14">
      <c r="A40" t="s">
        <v>1176</v>
      </c>
      <c r="B40" t="s">
        <v>475</v>
      </c>
      <c r="C40" t="s">
        <v>928</v>
      </c>
      <c r="D40">
        <v>42862</v>
      </c>
      <c r="E40" t="s">
        <v>452</v>
      </c>
      <c r="F40" t="s">
        <v>453</v>
      </c>
      <c r="G40" t="s">
        <v>11</v>
      </c>
      <c r="H40" t="s">
        <v>454</v>
      </c>
      <c r="I40" t="s">
        <v>457</v>
      </c>
      <c r="J40" t="s">
        <v>456</v>
      </c>
      <c r="K40">
        <v>48</v>
      </c>
      <c r="L40" t="s">
        <v>1026</v>
      </c>
      <c r="M40" t="s">
        <v>1162</v>
      </c>
      <c r="N40" t="s">
        <v>1162</v>
      </c>
    </row>
    <row r="41" spans="1:14">
      <c r="A41" t="s">
        <v>1176</v>
      </c>
      <c r="B41" t="s">
        <v>475</v>
      </c>
      <c r="C41" t="s">
        <v>914</v>
      </c>
      <c r="D41">
        <v>42862</v>
      </c>
      <c r="E41" t="s">
        <v>452</v>
      </c>
      <c r="F41" t="s">
        <v>453</v>
      </c>
      <c r="G41" t="s">
        <v>11</v>
      </c>
      <c r="H41" t="s">
        <v>454</v>
      </c>
      <c r="I41" t="s">
        <v>455</v>
      </c>
      <c r="J41" t="s">
        <v>456</v>
      </c>
      <c r="K41">
        <v>48</v>
      </c>
      <c r="L41" t="s">
        <v>1026</v>
      </c>
      <c r="M41" t="s">
        <v>1162</v>
      </c>
      <c r="N41" t="s">
        <v>1162</v>
      </c>
    </row>
    <row r="42" spans="1:14">
      <c r="A42" t="s">
        <v>1176</v>
      </c>
      <c r="B42" t="s">
        <v>475</v>
      </c>
      <c r="C42" t="s">
        <v>992</v>
      </c>
      <c r="D42">
        <v>42862</v>
      </c>
      <c r="E42" t="s">
        <v>452</v>
      </c>
      <c r="F42" t="s">
        <v>453</v>
      </c>
      <c r="G42" t="s">
        <v>11</v>
      </c>
      <c r="H42" t="s">
        <v>454</v>
      </c>
      <c r="I42" t="s">
        <v>457</v>
      </c>
      <c r="J42" t="s">
        <v>456</v>
      </c>
      <c r="K42">
        <v>48</v>
      </c>
      <c r="L42" t="s">
        <v>1026</v>
      </c>
      <c r="M42" t="s">
        <v>1162</v>
      </c>
      <c r="N42" t="s">
        <v>1162</v>
      </c>
    </row>
    <row r="43" spans="1:14">
      <c r="A43" t="s">
        <v>1023</v>
      </c>
      <c r="B43" t="s">
        <v>912</v>
      </c>
      <c r="C43" t="s">
        <v>1177</v>
      </c>
      <c r="D43">
        <v>42882</v>
      </c>
      <c r="E43" t="s">
        <v>464</v>
      </c>
      <c r="F43" t="s">
        <v>453</v>
      </c>
      <c r="G43" t="s">
        <v>11</v>
      </c>
      <c r="H43" t="s">
        <v>454</v>
      </c>
      <c r="I43" t="s">
        <v>455</v>
      </c>
      <c r="J43" t="s">
        <v>456</v>
      </c>
      <c r="K43">
        <v>32</v>
      </c>
      <c r="L43" t="s">
        <v>1024</v>
      </c>
      <c r="M43" t="s">
        <v>1016</v>
      </c>
      <c r="N43" t="s">
        <v>1016</v>
      </c>
    </row>
    <row r="44" spans="1:14">
      <c r="A44" t="s">
        <v>1023</v>
      </c>
      <c r="B44" t="s">
        <v>912</v>
      </c>
      <c r="C44" t="s">
        <v>1178</v>
      </c>
      <c r="D44">
        <v>42862</v>
      </c>
      <c r="E44" t="s">
        <v>459</v>
      </c>
      <c r="F44" t="s">
        <v>453</v>
      </c>
      <c r="G44" t="s">
        <v>11</v>
      </c>
      <c r="H44" t="s">
        <v>454</v>
      </c>
      <c r="I44" t="s">
        <v>455</v>
      </c>
      <c r="J44" t="s">
        <v>456</v>
      </c>
      <c r="K44">
        <v>32</v>
      </c>
      <c r="L44" t="s">
        <v>1168</v>
      </c>
      <c r="M44" t="s">
        <v>1161</v>
      </c>
      <c r="N44" t="s">
        <v>1161</v>
      </c>
    </row>
    <row r="45" spans="1:14">
      <c r="A45" t="s">
        <v>1023</v>
      </c>
      <c r="B45" t="s">
        <v>912</v>
      </c>
      <c r="C45" t="s">
        <v>921</v>
      </c>
      <c r="D45">
        <v>42862</v>
      </c>
      <c r="E45" t="s">
        <v>452</v>
      </c>
      <c r="F45" t="s">
        <v>453</v>
      </c>
      <c r="G45" t="s">
        <v>11</v>
      </c>
      <c r="H45" t="s">
        <v>454</v>
      </c>
      <c r="I45" t="s">
        <v>457</v>
      </c>
      <c r="J45" t="s">
        <v>456</v>
      </c>
      <c r="K45">
        <v>48</v>
      </c>
      <c r="L45" t="s">
        <v>1026</v>
      </c>
      <c r="M45" t="s">
        <v>1162</v>
      </c>
      <c r="N45" t="s">
        <v>1162</v>
      </c>
    </row>
    <row r="46" spans="1:14">
      <c r="A46" t="s">
        <v>1023</v>
      </c>
      <c r="B46" t="s">
        <v>912</v>
      </c>
      <c r="C46" t="s">
        <v>925</v>
      </c>
      <c r="D46">
        <v>42861</v>
      </c>
      <c r="E46" t="s">
        <v>452</v>
      </c>
      <c r="F46" t="s">
        <v>453</v>
      </c>
      <c r="G46" t="s">
        <v>11</v>
      </c>
      <c r="H46" t="s">
        <v>454</v>
      </c>
      <c r="I46" t="s">
        <v>457</v>
      </c>
      <c r="J46" t="s">
        <v>456</v>
      </c>
      <c r="K46">
        <v>48</v>
      </c>
      <c r="L46" t="s">
        <v>1026</v>
      </c>
      <c r="M46" t="s">
        <v>1162</v>
      </c>
      <c r="N46" t="s">
        <v>1162</v>
      </c>
    </row>
    <row r="47" spans="1:14">
      <c r="A47" t="s">
        <v>1023</v>
      </c>
      <c r="B47" t="s">
        <v>912</v>
      </c>
      <c r="C47" t="s">
        <v>1177</v>
      </c>
      <c r="D47">
        <v>42882</v>
      </c>
      <c r="E47" t="s">
        <v>464</v>
      </c>
      <c r="F47" t="s">
        <v>453</v>
      </c>
      <c r="G47" t="s">
        <v>11</v>
      </c>
      <c r="H47" t="s">
        <v>454</v>
      </c>
      <c r="I47" t="s">
        <v>457</v>
      </c>
      <c r="J47" t="s">
        <v>456</v>
      </c>
      <c r="K47">
        <v>32</v>
      </c>
      <c r="L47" t="s">
        <v>1166</v>
      </c>
      <c r="M47" t="s">
        <v>1160</v>
      </c>
      <c r="N47" t="s">
        <v>1160</v>
      </c>
    </row>
    <row r="48" spans="1:14">
      <c r="A48" t="s">
        <v>1023</v>
      </c>
      <c r="B48" t="s">
        <v>912</v>
      </c>
      <c r="C48" t="s">
        <v>1179</v>
      </c>
      <c r="D48">
        <v>42862</v>
      </c>
      <c r="E48" t="s">
        <v>452</v>
      </c>
      <c r="F48" t="s">
        <v>453</v>
      </c>
      <c r="G48" t="s">
        <v>11</v>
      </c>
      <c r="H48" t="s">
        <v>454</v>
      </c>
      <c r="I48" t="s">
        <v>455</v>
      </c>
      <c r="J48" t="s">
        <v>456</v>
      </c>
      <c r="K48">
        <v>48</v>
      </c>
      <c r="L48" t="s">
        <v>1026</v>
      </c>
      <c r="M48" t="s">
        <v>1162</v>
      </c>
      <c r="N48" t="s">
        <v>1162</v>
      </c>
    </row>
    <row r="49" spans="1:14">
      <c r="A49" t="s">
        <v>1023</v>
      </c>
      <c r="B49" t="s">
        <v>912</v>
      </c>
      <c r="C49" t="s">
        <v>1074</v>
      </c>
      <c r="D49">
        <v>42862</v>
      </c>
      <c r="E49" t="s">
        <v>464</v>
      </c>
      <c r="F49" t="s">
        <v>453</v>
      </c>
      <c r="G49" t="s">
        <v>11</v>
      </c>
      <c r="H49" t="s">
        <v>454</v>
      </c>
      <c r="I49" t="s">
        <v>455</v>
      </c>
      <c r="J49" t="s">
        <v>456</v>
      </c>
      <c r="K49">
        <v>32</v>
      </c>
      <c r="L49" t="s">
        <v>1166</v>
      </c>
      <c r="M49" t="s">
        <v>1160</v>
      </c>
      <c r="N49" t="s">
        <v>1160</v>
      </c>
    </row>
    <row r="50" spans="1:14">
      <c r="A50" t="s">
        <v>1023</v>
      </c>
      <c r="B50" t="s">
        <v>912</v>
      </c>
      <c r="C50" t="s">
        <v>1180</v>
      </c>
      <c r="D50">
        <v>42864</v>
      </c>
      <c r="E50" t="s">
        <v>464</v>
      </c>
      <c r="F50" t="s">
        <v>453</v>
      </c>
      <c r="G50" t="s">
        <v>11</v>
      </c>
      <c r="H50" t="s">
        <v>454</v>
      </c>
      <c r="I50" t="s">
        <v>455</v>
      </c>
      <c r="J50" t="s">
        <v>456</v>
      </c>
      <c r="K50">
        <v>960</v>
      </c>
      <c r="L50" t="s">
        <v>1181</v>
      </c>
      <c r="M50" t="s">
        <v>1160</v>
      </c>
      <c r="N50" t="s">
        <v>1160</v>
      </c>
    </row>
    <row r="51" spans="1:14">
      <c r="A51" t="s">
        <v>1023</v>
      </c>
      <c r="B51" t="s">
        <v>912</v>
      </c>
      <c r="C51" t="s">
        <v>1182</v>
      </c>
      <c r="D51">
        <v>42862</v>
      </c>
      <c r="E51" t="s">
        <v>459</v>
      </c>
      <c r="F51" t="s">
        <v>453</v>
      </c>
      <c r="G51" t="s">
        <v>11</v>
      </c>
      <c r="H51" t="s">
        <v>454</v>
      </c>
      <c r="I51" t="s">
        <v>455</v>
      </c>
      <c r="J51" t="s">
        <v>456</v>
      </c>
      <c r="K51">
        <v>32</v>
      </c>
      <c r="L51" t="s">
        <v>1168</v>
      </c>
      <c r="M51" t="s">
        <v>1161</v>
      </c>
      <c r="N51" t="s">
        <v>1161</v>
      </c>
    </row>
    <row r="52" spans="1:14">
      <c r="A52" t="s">
        <v>1023</v>
      </c>
      <c r="B52" t="s">
        <v>912</v>
      </c>
      <c r="C52" t="s">
        <v>1183</v>
      </c>
      <c r="D52">
        <v>42862</v>
      </c>
      <c r="E52" t="s">
        <v>464</v>
      </c>
      <c r="F52" t="s">
        <v>453</v>
      </c>
      <c r="G52" t="s">
        <v>11</v>
      </c>
      <c r="H52" t="s">
        <v>454</v>
      </c>
      <c r="I52" t="s">
        <v>455</v>
      </c>
      <c r="J52" t="s">
        <v>456</v>
      </c>
      <c r="K52">
        <v>32</v>
      </c>
      <c r="L52" t="s">
        <v>1166</v>
      </c>
      <c r="M52" t="s">
        <v>1160</v>
      </c>
      <c r="N52" t="s">
        <v>1160</v>
      </c>
    </row>
    <row r="53" spans="1:14">
      <c r="A53" t="s">
        <v>1023</v>
      </c>
      <c r="B53" t="s">
        <v>912</v>
      </c>
      <c r="C53" t="s">
        <v>1184</v>
      </c>
      <c r="D53">
        <v>42862</v>
      </c>
      <c r="E53" t="s">
        <v>452</v>
      </c>
      <c r="F53" t="s">
        <v>453</v>
      </c>
      <c r="G53" t="s">
        <v>11</v>
      </c>
      <c r="H53" t="s">
        <v>454</v>
      </c>
      <c r="I53" t="s">
        <v>455</v>
      </c>
      <c r="J53" t="s">
        <v>456</v>
      </c>
      <c r="K53">
        <v>48</v>
      </c>
      <c r="L53" t="s">
        <v>1026</v>
      </c>
      <c r="M53" t="s">
        <v>1162</v>
      </c>
      <c r="N53" t="s">
        <v>1162</v>
      </c>
    </row>
    <row r="54" spans="1:14">
      <c r="A54" t="s">
        <v>1023</v>
      </c>
      <c r="B54" t="s">
        <v>912</v>
      </c>
      <c r="C54" t="s">
        <v>1185</v>
      </c>
      <c r="D54">
        <v>42882</v>
      </c>
      <c r="E54" t="s">
        <v>464</v>
      </c>
      <c r="F54" t="s">
        <v>453</v>
      </c>
      <c r="G54" t="s">
        <v>11</v>
      </c>
      <c r="H54" t="s">
        <v>454</v>
      </c>
      <c r="I54" t="s">
        <v>455</v>
      </c>
      <c r="J54" t="s">
        <v>456</v>
      </c>
      <c r="K54">
        <v>32</v>
      </c>
      <c r="L54" t="s">
        <v>1024</v>
      </c>
      <c r="M54" t="s">
        <v>1016</v>
      </c>
      <c r="N54" t="s">
        <v>1016</v>
      </c>
    </row>
    <row r="55" spans="1:14">
      <c r="A55" t="s">
        <v>1023</v>
      </c>
      <c r="B55" t="s">
        <v>912</v>
      </c>
      <c r="C55" t="s">
        <v>1186</v>
      </c>
      <c r="D55">
        <v>42862</v>
      </c>
      <c r="E55" t="s">
        <v>464</v>
      </c>
      <c r="F55" t="s">
        <v>453</v>
      </c>
      <c r="G55" t="s">
        <v>11</v>
      </c>
      <c r="H55" t="s">
        <v>454</v>
      </c>
      <c r="I55" t="s">
        <v>455</v>
      </c>
      <c r="J55" t="s">
        <v>456</v>
      </c>
      <c r="K55">
        <v>32</v>
      </c>
      <c r="L55" t="s">
        <v>1166</v>
      </c>
      <c r="M55" t="s">
        <v>1160</v>
      </c>
      <c r="N55" t="s">
        <v>1160</v>
      </c>
    </row>
    <row r="56" spans="1:14">
      <c r="A56" t="s">
        <v>1023</v>
      </c>
      <c r="B56" t="s">
        <v>912</v>
      </c>
      <c r="C56" t="s">
        <v>1187</v>
      </c>
      <c r="D56">
        <v>42862</v>
      </c>
      <c r="E56" t="s">
        <v>452</v>
      </c>
      <c r="F56" t="s">
        <v>453</v>
      </c>
      <c r="G56" t="s">
        <v>11</v>
      </c>
      <c r="H56" t="s">
        <v>454</v>
      </c>
      <c r="I56" t="s">
        <v>455</v>
      </c>
      <c r="J56" t="s">
        <v>456</v>
      </c>
      <c r="K56">
        <v>48</v>
      </c>
      <c r="L56" t="s">
        <v>1026</v>
      </c>
      <c r="M56" t="s">
        <v>1162</v>
      </c>
      <c r="N56" t="s">
        <v>1162</v>
      </c>
    </row>
    <row r="57" spans="1:14">
      <c r="A57" t="s">
        <v>1023</v>
      </c>
      <c r="B57" t="s">
        <v>912</v>
      </c>
      <c r="C57" t="s">
        <v>1188</v>
      </c>
      <c r="D57">
        <v>42882</v>
      </c>
      <c r="E57" t="s">
        <v>1189</v>
      </c>
      <c r="F57" t="s">
        <v>453</v>
      </c>
      <c r="G57" t="s">
        <v>11</v>
      </c>
      <c r="H57" t="s">
        <v>454</v>
      </c>
      <c r="I57" t="s">
        <v>455</v>
      </c>
      <c r="J57" t="s">
        <v>456</v>
      </c>
      <c r="K57">
        <v>240</v>
      </c>
      <c r="L57" t="s">
        <v>1012</v>
      </c>
      <c r="M57" t="s">
        <v>1190</v>
      </c>
      <c r="N57" t="s">
        <v>1190</v>
      </c>
    </row>
    <row r="58" spans="1:14">
      <c r="A58" t="s">
        <v>1023</v>
      </c>
      <c r="B58" t="s">
        <v>912</v>
      </c>
      <c r="C58" t="s">
        <v>1130</v>
      </c>
      <c r="D58">
        <v>42862</v>
      </c>
      <c r="E58" t="s">
        <v>464</v>
      </c>
      <c r="F58" t="s">
        <v>453</v>
      </c>
      <c r="G58" t="s">
        <v>11</v>
      </c>
      <c r="H58" t="s">
        <v>454</v>
      </c>
      <c r="I58" t="s">
        <v>455</v>
      </c>
      <c r="J58" t="s">
        <v>456</v>
      </c>
      <c r="K58">
        <v>32</v>
      </c>
      <c r="L58" t="s">
        <v>1166</v>
      </c>
      <c r="M58" t="s">
        <v>1160</v>
      </c>
      <c r="N58" t="s">
        <v>1160</v>
      </c>
    </row>
    <row r="59" spans="1:14">
      <c r="A59" t="s">
        <v>1023</v>
      </c>
      <c r="B59" t="s">
        <v>912</v>
      </c>
      <c r="C59" t="s">
        <v>1191</v>
      </c>
      <c r="D59">
        <v>42862</v>
      </c>
      <c r="E59" t="s">
        <v>459</v>
      </c>
      <c r="F59" t="s">
        <v>453</v>
      </c>
      <c r="G59" t="s">
        <v>11</v>
      </c>
      <c r="H59" t="s">
        <v>454</v>
      </c>
      <c r="I59" t="s">
        <v>455</v>
      </c>
      <c r="J59" t="s">
        <v>456</v>
      </c>
      <c r="K59">
        <v>32</v>
      </c>
      <c r="L59" t="s">
        <v>1168</v>
      </c>
      <c r="M59" t="s">
        <v>1161</v>
      </c>
      <c r="N59" t="s">
        <v>1161</v>
      </c>
    </row>
    <row r="60" spans="1:14">
      <c r="A60" t="s">
        <v>1023</v>
      </c>
      <c r="B60" t="s">
        <v>912</v>
      </c>
      <c r="C60" t="s">
        <v>1192</v>
      </c>
      <c r="D60">
        <v>42862</v>
      </c>
      <c r="E60" t="s">
        <v>464</v>
      </c>
      <c r="F60" t="s">
        <v>453</v>
      </c>
      <c r="G60" t="s">
        <v>11</v>
      </c>
      <c r="H60" t="s">
        <v>454</v>
      </c>
      <c r="I60" t="s">
        <v>455</v>
      </c>
      <c r="J60" t="s">
        <v>456</v>
      </c>
      <c r="K60">
        <v>32</v>
      </c>
      <c r="L60" t="s">
        <v>1166</v>
      </c>
      <c r="M60" t="s">
        <v>1160</v>
      </c>
      <c r="N60" t="s">
        <v>1160</v>
      </c>
    </row>
    <row r="61" spans="1:14">
      <c r="A61" t="s">
        <v>1023</v>
      </c>
      <c r="B61" t="s">
        <v>912</v>
      </c>
      <c r="C61" t="s">
        <v>1193</v>
      </c>
      <c r="D61">
        <v>42862</v>
      </c>
      <c r="E61" t="s">
        <v>459</v>
      </c>
      <c r="F61" t="s">
        <v>453</v>
      </c>
      <c r="G61" t="s">
        <v>11</v>
      </c>
      <c r="H61" t="s">
        <v>454</v>
      </c>
      <c r="I61" t="s">
        <v>455</v>
      </c>
      <c r="J61" t="s">
        <v>456</v>
      </c>
      <c r="K61">
        <v>32</v>
      </c>
      <c r="L61" t="s">
        <v>1168</v>
      </c>
      <c r="M61" t="s">
        <v>1161</v>
      </c>
      <c r="N61" t="s">
        <v>1161</v>
      </c>
    </row>
    <row r="62" spans="1:14">
      <c r="A62" t="s">
        <v>1023</v>
      </c>
      <c r="B62" t="s">
        <v>912</v>
      </c>
      <c r="C62" t="s">
        <v>1194</v>
      </c>
      <c r="D62">
        <v>42867</v>
      </c>
      <c r="E62" t="s">
        <v>464</v>
      </c>
      <c r="F62" t="s">
        <v>453</v>
      </c>
      <c r="G62" t="s">
        <v>11</v>
      </c>
      <c r="H62" t="s">
        <v>454</v>
      </c>
      <c r="I62" t="s">
        <v>455</v>
      </c>
      <c r="J62" t="s">
        <v>456</v>
      </c>
      <c r="K62">
        <v>32</v>
      </c>
      <c r="L62" t="s">
        <v>1166</v>
      </c>
      <c r="M62" t="s">
        <v>1160</v>
      </c>
      <c r="N62" t="s">
        <v>1160</v>
      </c>
    </row>
    <row r="63" spans="1:14">
      <c r="A63" t="s">
        <v>1023</v>
      </c>
      <c r="B63" t="s">
        <v>912</v>
      </c>
      <c r="C63" t="s">
        <v>947</v>
      </c>
      <c r="D63">
        <v>42862</v>
      </c>
      <c r="E63" t="s">
        <v>452</v>
      </c>
      <c r="F63" t="s">
        <v>453</v>
      </c>
      <c r="G63" t="s">
        <v>11</v>
      </c>
      <c r="H63" t="s">
        <v>454</v>
      </c>
      <c r="I63" t="s">
        <v>457</v>
      </c>
      <c r="J63" t="s">
        <v>456</v>
      </c>
      <c r="K63">
        <v>48</v>
      </c>
      <c r="L63" t="s">
        <v>1026</v>
      </c>
      <c r="M63" t="s">
        <v>1162</v>
      </c>
      <c r="N63" t="s">
        <v>1162</v>
      </c>
    </row>
    <row r="64" spans="1:14">
      <c r="A64" t="s">
        <v>1023</v>
      </c>
      <c r="B64" t="s">
        <v>912</v>
      </c>
      <c r="C64" t="s">
        <v>1195</v>
      </c>
      <c r="D64">
        <v>42862</v>
      </c>
      <c r="E64" t="s">
        <v>464</v>
      </c>
      <c r="F64" t="s">
        <v>453</v>
      </c>
      <c r="G64" t="s">
        <v>11</v>
      </c>
      <c r="H64" t="s">
        <v>454</v>
      </c>
      <c r="I64" t="s">
        <v>455</v>
      </c>
      <c r="J64" t="s">
        <v>456</v>
      </c>
      <c r="K64">
        <v>32</v>
      </c>
      <c r="L64" t="s">
        <v>1166</v>
      </c>
      <c r="M64" t="s">
        <v>1160</v>
      </c>
      <c r="N64" t="s">
        <v>1160</v>
      </c>
    </row>
    <row r="65" spans="1:14">
      <c r="A65" t="s">
        <v>1023</v>
      </c>
      <c r="B65" t="s">
        <v>912</v>
      </c>
      <c r="C65" t="s">
        <v>1196</v>
      </c>
      <c r="D65">
        <v>42863</v>
      </c>
      <c r="E65" t="s">
        <v>452</v>
      </c>
      <c r="F65" t="s">
        <v>453</v>
      </c>
      <c r="G65" t="s">
        <v>11</v>
      </c>
      <c r="H65" t="s">
        <v>454</v>
      </c>
      <c r="I65" t="s">
        <v>455</v>
      </c>
      <c r="J65" t="s">
        <v>456</v>
      </c>
      <c r="K65">
        <v>48</v>
      </c>
      <c r="L65" t="s">
        <v>1026</v>
      </c>
      <c r="M65" t="s">
        <v>1162</v>
      </c>
      <c r="N65" t="s">
        <v>1162</v>
      </c>
    </row>
    <row r="66" spans="1:14">
      <c r="A66" t="s">
        <v>1023</v>
      </c>
      <c r="B66" t="s">
        <v>912</v>
      </c>
      <c r="C66" t="s">
        <v>943</v>
      </c>
      <c r="D66">
        <v>42861</v>
      </c>
      <c r="E66" t="s">
        <v>452</v>
      </c>
      <c r="F66" t="s">
        <v>453</v>
      </c>
      <c r="G66" t="s">
        <v>11</v>
      </c>
      <c r="H66" t="s">
        <v>454</v>
      </c>
      <c r="I66" t="s">
        <v>457</v>
      </c>
      <c r="J66" t="s">
        <v>456</v>
      </c>
      <c r="K66">
        <v>48</v>
      </c>
      <c r="L66" t="s">
        <v>1026</v>
      </c>
      <c r="M66" t="s">
        <v>1162</v>
      </c>
      <c r="N66" t="s">
        <v>1162</v>
      </c>
    </row>
    <row r="67" spans="1:14">
      <c r="A67" t="s">
        <v>1023</v>
      </c>
      <c r="B67" t="s">
        <v>912</v>
      </c>
      <c r="C67" t="s">
        <v>1197</v>
      </c>
      <c r="D67">
        <v>42862</v>
      </c>
      <c r="E67" t="s">
        <v>459</v>
      </c>
      <c r="F67" t="s">
        <v>453</v>
      </c>
      <c r="G67" t="s">
        <v>11</v>
      </c>
      <c r="H67" t="s">
        <v>454</v>
      </c>
      <c r="I67" t="s">
        <v>455</v>
      </c>
      <c r="J67" t="s">
        <v>456</v>
      </c>
      <c r="K67">
        <v>32</v>
      </c>
      <c r="L67" t="s">
        <v>1168</v>
      </c>
      <c r="M67" t="s">
        <v>1161</v>
      </c>
      <c r="N67" t="s">
        <v>1161</v>
      </c>
    </row>
    <row r="68" spans="1:14">
      <c r="A68" t="s">
        <v>1023</v>
      </c>
      <c r="B68" t="s">
        <v>912</v>
      </c>
      <c r="C68" t="s">
        <v>1198</v>
      </c>
      <c r="D68">
        <v>42862</v>
      </c>
      <c r="E68" t="s">
        <v>464</v>
      </c>
      <c r="F68" t="s">
        <v>453</v>
      </c>
      <c r="G68" t="s">
        <v>11</v>
      </c>
      <c r="H68" t="s">
        <v>454</v>
      </c>
      <c r="I68" t="s">
        <v>455</v>
      </c>
      <c r="J68" t="s">
        <v>456</v>
      </c>
      <c r="K68">
        <v>32</v>
      </c>
      <c r="L68" t="s">
        <v>1166</v>
      </c>
      <c r="M68" t="s">
        <v>1160</v>
      </c>
      <c r="N68" t="s">
        <v>1160</v>
      </c>
    </row>
    <row r="69" spans="1:14">
      <c r="A69" t="s">
        <v>1023</v>
      </c>
      <c r="B69" t="s">
        <v>912</v>
      </c>
      <c r="C69" t="s">
        <v>1199</v>
      </c>
      <c r="D69">
        <v>42859</v>
      </c>
      <c r="E69" t="s">
        <v>452</v>
      </c>
      <c r="F69" t="s">
        <v>453</v>
      </c>
      <c r="G69" t="s">
        <v>11</v>
      </c>
      <c r="H69" t="s">
        <v>454</v>
      </c>
      <c r="I69" t="s">
        <v>455</v>
      </c>
      <c r="J69" t="s">
        <v>456</v>
      </c>
      <c r="K69">
        <v>240</v>
      </c>
      <c r="L69" t="s">
        <v>1012</v>
      </c>
      <c r="M69" t="s">
        <v>1190</v>
      </c>
      <c r="N69" t="s">
        <v>1190</v>
      </c>
    </row>
    <row r="70" spans="1:14">
      <c r="A70" t="s">
        <v>1023</v>
      </c>
      <c r="B70" t="s">
        <v>912</v>
      </c>
      <c r="C70" t="s">
        <v>1200</v>
      </c>
      <c r="D70">
        <v>42862</v>
      </c>
      <c r="E70" t="s">
        <v>452</v>
      </c>
      <c r="F70" t="s">
        <v>453</v>
      </c>
      <c r="G70" t="s">
        <v>11</v>
      </c>
      <c r="H70" t="s">
        <v>454</v>
      </c>
      <c r="I70" t="s">
        <v>455</v>
      </c>
      <c r="J70" t="s">
        <v>456</v>
      </c>
      <c r="K70">
        <v>48</v>
      </c>
      <c r="L70" t="s">
        <v>1026</v>
      </c>
      <c r="M70" t="s">
        <v>1162</v>
      </c>
      <c r="N70" t="s">
        <v>1162</v>
      </c>
    </row>
    <row r="71" spans="1:14">
      <c r="A71" t="s">
        <v>1023</v>
      </c>
      <c r="B71" t="s">
        <v>912</v>
      </c>
      <c r="C71" t="s">
        <v>1201</v>
      </c>
      <c r="D71">
        <v>42862</v>
      </c>
      <c r="E71" t="s">
        <v>464</v>
      </c>
      <c r="F71" t="s">
        <v>453</v>
      </c>
      <c r="G71" t="s">
        <v>11</v>
      </c>
      <c r="H71" t="s">
        <v>454</v>
      </c>
      <c r="I71" t="s">
        <v>455</v>
      </c>
      <c r="J71" t="s">
        <v>456</v>
      </c>
      <c r="K71">
        <v>32</v>
      </c>
      <c r="L71" t="s">
        <v>1166</v>
      </c>
      <c r="M71" t="s">
        <v>1160</v>
      </c>
      <c r="N71" t="s">
        <v>1160</v>
      </c>
    </row>
    <row r="72" spans="1:14">
      <c r="A72" t="s">
        <v>1023</v>
      </c>
      <c r="B72" t="s">
        <v>912</v>
      </c>
      <c r="C72" t="s">
        <v>1202</v>
      </c>
      <c r="D72">
        <v>42862</v>
      </c>
      <c r="E72" t="s">
        <v>464</v>
      </c>
      <c r="F72" t="s">
        <v>453</v>
      </c>
      <c r="G72" t="s">
        <v>11</v>
      </c>
      <c r="H72" t="s">
        <v>454</v>
      </c>
      <c r="I72" t="s">
        <v>455</v>
      </c>
      <c r="J72" t="s">
        <v>456</v>
      </c>
      <c r="K72">
        <v>32</v>
      </c>
      <c r="L72" t="s">
        <v>1166</v>
      </c>
      <c r="M72" t="s">
        <v>1160</v>
      </c>
      <c r="N72" t="s">
        <v>1160</v>
      </c>
    </row>
    <row r="73" spans="1:14">
      <c r="A73" t="s">
        <v>1023</v>
      </c>
      <c r="B73" t="s">
        <v>912</v>
      </c>
      <c r="C73" t="s">
        <v>1185</v>
      </c>
      <c r="D73">
        <v>42882</v>
      </c>
      <c r="E73" t="s">
        <v>464</v>
      </c>
      <c r="F73" t="s">
        <v>453</v>
      </c>
      <c r="G73" t="s">
        <v>11</v>
      </c>
      <c r="H73" t="s">
        <v>454</v>
      </c>
      <c r="I73" t="s">
        <v>457</v>
      </c>
      <c r="J73" t="s">
        <v>456</v>
      </c>
      <c r="K73">
        <v>32</v>
      </c>
      <c r="L73" t="s">
        <v>1166</v>
      </c>
      <c r="M73" t="s">
        <v>1160</v>
      </c>
      <c r="N73" t="s">
        <v>1160</v>
      </c>
    </row>
    <row r="74" spans="1:14">
      <c r="A74" t="s">
        <v>1023</v>
      </c>
      <c r="B74" t="s">
        <v>912</v>
      </c>
      <c r="C74" t="s">
        <v>1203</v>
      </c>
      <c r="D74">
        <v>42862</v>
      </c>
      <c r="E74" t="s">
        <v>464</v>
      </c>
      <c r="F74" t="s">
        <v>453</v>
      </c>
      <c r="G74" t="s">
        <v>11</v>
      </c>
      <c r="H74" t="s">
        <v>454</v>
      </c>
      <c r="I74" t="s">
        <v>455</v>
      </c>
      <c r="J74" t="s">
        <v>456</v>
      </c>
      <c r="K74">
        <v>32</v>
      </c>
      <c r="L74" t="s">
        <v>1166</v>
      </c>
      <c r="M74" t="s">
        <v>1160</v>
      </c>
      <c r="N74" t="s">
        <v>1160</v>
      </c>
    </row>
    <row r="75" spans="1:14">
      <c r="A75" t="s">
        <v>1023</v>
      </c>
      <c r="B75" t="s">
        <v>912</v>
      </c>
      <c r="C75" t="s">
        <v>1204</v>
      </c>
      <c r="D75">
        <v>42867</v>
      </c>
      <c r="E75" t="s">
        <v>452</v>
      </c>
      <c r="F75" t="s">
        <v>453</v>
      </c>
      <c r="G75" t="s">
        <v>11</v>
      </c>
      <c r="H75" t="s">
        <v>454</v>
      </c>
      <c r="I75" t="s">
        <v>455</v>
      </c>
      <c r="J75" t="s">
        <v>456</v>
      </c>
      <c r="K75">
        <v>48</v>
      </c>
      <c r="L75" t="s">
        <v>1026</v>
      </c>
      <c r="M75" t="s">
        <v>1162</v>
      </c>
      <c r="N75" t="s">
        <v>1162</v>
      </c>
    </row>
    <row r="76" spans="1:14">
      <c r="A76" t="s">
        <v>1023</v>
      </c>
      <c r="B76" t="s">
        <v>912</v>
      </c>
      <c r="C76" t="s">
        <v>1205</v>
      </c>
      <c r="D76">
        <v>42862</v>
      </c>
      <c r="E76" t="s">
        <v>459</v>
      </c>
      <c r="F76" t="s">
        <v>453</v>
      </c>
      <c r="G76" t="s">
        <v>11</v>
      </c>
      <c r="H76" t="s">
        <v>454</v>
      </c>
      <c r="I76" t="s">
        <v>455</v>
      </c>
      <c r="J76" t="s">
        <v>456</v>
      </c>
      <c r="K76">
        <v>32</v>
      </c>
      <c r="L76" t="s">
        <v>1168</v>
      </c>
      <c r="M76" t="s">
        <v>1161</v>
      </c>
      <c r="N76" t="s">
        <v>1161</v>
      </c>
    </row>
    <row r="77" spans="1:14">
      <c r="A77" t="s">
        <v>1023</v>
      </c>
      <c r="B77" t="s">
        <v>912</v>
      </c>
      <c r="C77" t="s">
        <v>1206</v>
      </c>
      <c r="D77">
        <v>42862</v>
      </c>
      <c r="E77" t="s">
        <v>459</v>
      </c>
      <c r="F77" t="s">
        <v>453</v>
      </c>
      <c r="G77" t="s">
        <v>11</v>
      </c>
      <c r="H77" t="s">
        <v>454</v>
      </c>
      <c r="I77" t="s">
        <v>455</v>
      </c>
      <c r="J77" t="s">
        <v>456</v>
      </c>
      <c r="K77">
        <v>32</v>
      </c>
      <c r="L77" t="s">
        <v>1168</v>
      </c>
      <c r="M77" t="s">
        <v>1161</v>
      </c>
      <c r="N77" t="s">
        <v>1161</v>
      </c>
    </row>
    <row r="78" spans="1:14">
      <c r="A78" t="s">
        <v>1023</v>
      </c>
      <c r="B78" t="s">
        <v>912</v>
      </c>
      <c r="C78" t="s">
        <v>949</v>
      </c>
      <c r="D78">
        <v>42862</v>
      </c>
      <c r="E78" t="s">
        <v>452</v>
      </c>
      <c r="F78" t="s">
        <v>453</v>
      </c>
      <c r="G78" t="s">
        <v>11</v>
      </c>
      <c r="H78" t="s">
        <v>454</v>
      </c>
      <c r="I78" t="s">
        <v>1207</v>
      </c>
      <c r="J78" t="s">
        <v>456</v>
      </c>
      <c r="K78">
        <v>48</v>
      </c>
      <c r="L78" t="s">
        <v>1026</v>
      </c>
      <c r="M78" t="s">
        <v>1162</v>
      </c>
      <c r="N78" t="s">
        <v>1162</v>
      </c>
    </row>
    <row r="79" spans="1:14">
      <c r="A79" t="s">
        <v>1023</v>
      </c>
      <c r="B79" t="s">
        <v>912</v>
      </c>
      <c r="C79" t="s">
        <v>1208</v>
      </c>
      <c r="D79">
        <v>42862</v>
      </c>
      <c r="E79" t="s">
        <v>464</v>
      </c>
      <c r="F79" t="s">
        <v>453</v>
      </c>
      <c r="G79" t="s">
        <v>11</v>
      </c>
      <c r="H79" t="s">
        <v>454</v>
      </c>
      <c r="I79" t="s">
        <v>455</v>
      </c>
      <c r="J79" t="s">
        <v>456</v>
      </c>
      <c r="K79">
        <v>32</v>
      </c>
      <c r="L79" t="s">
        <v>1166</v>
      </c>
      <c r="M79" t="s">
        <v>1160</v>
      </c>
      <c r="N79" t="s">
        <v>1160</v>
      </c>
    </row>
    <row r="80" spans="1:14">
      <c r="A80" t="s">
        <v>1023</v>
      </c>
      <c r="B80" t="s">
        <v>912</v>
      </c>
      <c r="C80" t="s">
        <v>1209</v>
      </c>
      <c r="D80">
        <v>42862</v>
      </c>
      <c r="E80" t="s">
        <v>459</v>
      </c>
      <c r="F80" t="s">
        <v>453</v>
      </c>
      <c r="G80" t="s">
        <v>11</v>
      </c>
      <c r="H80" t="s">
        <v>454</v>
      </c>
      <c r="I80" t="s">
        <v>455</v>
      </c>
      <c r="J80" t="s">
        <v>456</v>
      </c>
      <c r="K80">
        <v>32</v>
      </c>
      <c r="L80" t="s">
        <v>1168</v>
      </c>
      <c r="M80" t="s">
        <v>1161</v>
      </c>
      <c r="N80" t="s">
        <v>1161</v>
      </c>
    </row>
    <row r="81" spans="1:14">
      <c r="A81" t="s">
        <v>1023</v>
      </c>
      <c r="B81" t="s">
        <v>912</v>
      </c>
      <c r="C81" t="s">
        <v>956</v>
      </c>
      <c r="D81">
        <v>42862</v>
      </c>
      <c r="E81" t="s">
        <v>464</v>
      </c>
      <c r="F81" t="s">
        <v>453</v>
      </c>
      <c r="G81" t="s">
        <v>11</v>
      </c>
      <c r="H81" t="s">
        <v>454</v>
      </c>
      <c r="I81" t="s">
        <v>457</v>
      </c>
      <c r="J81" t="s">
        <v>456</v>
      </c>
      <c r="K81">
        <v>32</v>
      </c>
      <c r="L81" t="s">
        <v>1166</v>
      </c>
      <c r="M81" t="s">
        <v>1160</v>
      </c>
      <c r="N81" t="s">
        <v>1160</v>
      </c>
    </row>
    <row r="82" spans="1:14">
      <c r="A82" t="s">
        <v>1023</v>
      </c>
      <c r="B82" t="s">
        <v>912</v>
      </c>
      <c r="C82" t="s">
        <v>1036</v>
      </c>
      <c r="D82">
        <v>42862</v>
      </c>
      <c r="E82" t="s">
        <v>452</v>
      </c>
      <c r="F82" t="s">
        <v>453</v>
      </c>
      <c r="G82" t="s">
        <v>11</v>
      </c>
      <c r="H82" t="s">
        <v>454</v>
      </c>
      <c r="I82" t="s">
        <v>455</v>
      </c>
      <c r="J82" t="s">
        <v>456</v>
      </c>
      <c r="K82">
        <v>48</v>
      </c>
      <c r="L82" t="s">
        <v>1026</v>
      </c>
      <c r="M82" t="s">
        <v>1162</v>
      </c>
      <c r="N82" t="s">
        <v>1162</v>
      </c>
    </row>
    <row r="83" spans="1:14">
      <c r="A83" t="s">
        <v>1023</v>
      </c>
      <c r="B83" t="s">
        <v>912</v>
      </c>
      <c r="C83" t="s">
        <v>1210</v>
      </c>
      <c r="D83">
        <v>42862</v>
      </c>
      <c r="E83" t="s">
        <v>459</v>
      </c>
      <c r="F83" t="s">
        <v>453</v>
      </c>
      <c r="G83" t="s">
        <v>11</v>
      </c>
      <c r="H83" t="s">
        <v>454</v>
      </c>
      <c r="I83" t="s">
        <v>455</v>
      </c>
      <c r="J83" t="s">
        <v>456</v>
      </c>
      <c r="K83">
        <v>32</v>
      </c>
      <c r="L83" t="s">
        <v>1168</v>
      </c>
      <c r="M83" t="s">
        <v>1161</v>
      </c>
      <c r="N83" t="s">
        <v>1161</v>
      </c>
    </row>
    <row r="84" spans="1:14">
      <c r="A84" t="s">
        <v>1023</v>
      </c>
      <c r="B84" t="s">
        <v>912</v>
      </c>
      <c r="C84" t="s">
        <v>1211</v>
      </c>
      <c r="D84">
        <v>42862</v>
      </c>
      <c r="E84" t="s">
        <v>464</v>
      </c>
      <c r="F84" t="s">
        <v>453</v>
      </c>
      <c r="G84" t="s">
        <v>11</v>
      </c>
      <c r="H84" t="s">
        <v>454</v>
      </c>
      <c r="I84" t="s">
        <v>455</v>
      </c>
      <c r="J84" t="s">
        <v>456</v>
      </c>
      <c r="K84">
        <v>32</v>
      </c>
      <c r="L84" t="s">
        <v>1166</v>
      </c>
      <c r="M84" t="s">
        <v>1160</v>
      </c>
      <c r="N84" t="s">
        <v>1160</v>
      </c>
    </row>
    <row r="85" spans="1:14">
      <c r="A85" t="s">
        <v>1023</v>
      </c>
      <c r="B85" t="s">
        <v>912</v>
      </c>
      <c r="C85" t="s">
        <v>1212</v>
      </c>
      <c r="D85">
        <v>42862</v>
      </c>
      <c r="E85" t="s">
        <v>452</v>
      </c>
      <c r="F85" t="s">
        <v>453</v>
      </c>
      <c r="G85" t="s">
        <v>11</v>
      </c>
      <c r="H85" t="s">
        <v>454</v>
      </c>
      <c r="I85" t="s">
        <v>455</v>
      </c>
      <c r="J85" t="s">
        <v>456</v>
      </c>
      <c r="K85">
        <v>48</v>
      </c>
      <c r="L85" t="s">
        <v>1026</v>
      </c>
      <c r="M85" t="s">
        <v>1162</v>
      </c>
      <c r="N85" t="s">
        <v>1162</v>
      </c>
    </row>
    <row r="86" spans="1:14">
      <c r="A86" t="s">
        <v>1023</v>
      </c>
      <c r="B86" t="s">
        <v>912</v>
      </c>
      <c r="C86" t="s">
        <v>954</v>
      </c>
      <c r="D86">
        <v>42862</v>
      </c>
      <c r="E86" t="s">
        <v>452</v>
      </c>
      <c r="F86" t="s">
        <v>453</v>
      </c>
      <c r="G86" t="s">
        <v>11</v>
      </c>
      <c r="H86" t="s">
        <v>454</v>
      </c>
      <c r="I86" t="s">
        <v>457</v>
      </c>
      <c r="J86" t="s">
        <v>456</v>
      </c>
      <c r="K86">
        <v>48</v>
      </c>
      <c r="L86" t="s">
        <v>1026</v>
      </c>
      <c r="M86" t="s">
        <v>1162</v>
      </c>
      <c r="N86" t="s">
        <v>1162</v>
      </c>
    </row>
    <row r="87" spans="1:14">
      <c r="A87" t="s">
        <v>1023</v>
      </c>
      <c r="B87" t="s">
        <v>912</v>
      </c>
      <c r="C87" t="s">
        <v>1048</v>
      </c>
      <c r="D87">
        <v>42862</v>
      </c>
      <c r="E87" t="s">
        <v>459</v>
      </c>
      <c r="F87" t="s">
        <v>453</v>
      </c>
      <c r="G87" t="s">
        <v>11</v>
      </c>
      <c r="H87" t="s">
        <v>454</v>
      </c>
      <c r="I87" t="s">
        <v>455</v>
      </c>
      <c r="J87" t="s">
        <v>456</v>
      </c>
      <c r="K87">
        <v>32</v>
      </c>
      <c r="L87" t="s">
        <v>1168</v>
      </c>
      <c r="M87" t="s">
        <v>1161</v>
      </c>
      <c r="N87" t="s">
        <v>1161</v>
      </c>
    </row>
    <row r="88" spans="1:14">
      <c r="A88" t="s">
        <v>1023</v>
      </c>
      <c r="B88" t="s">
        <v>912</v>
      </c>
      <c r="C88" t="s">
        <v>1213</v>
      </c>
      <c r="D88">
        <v>42862</v>
      </c>
      <c r="E88" t="s">
        <v>464</v>
      </c>
      <c r="F88" t="s">
        <v>453</v>
      </c>
      <c r="G88" t="s">
        <v>11</v>
      </c>
      <c r="H88" t="s">
        <v>454</v>
      </c>
      <c r="I88" t="s">
        <v>455</v>
      </c>
      <c r="J88" t="s">
        <v>456</v>
      </c>
      <c r="K88">
        <v>32</v>
      </c>
      <c r="L88" t="s">
        <v>1166</v>
      </c>
      <c r="M88" t="s">
        <v>1160</v>
      </c>
      <c r="N88" t="s">
        <v>1160</v>
      </c>
    </row>
    <row r="89" spans="1:14">
      <c r="A89" t="s">
        <v>1023</v>
      </c>
      <c r="B89" t="s">
        <v>912</v>
      </c>
      <c r="C89" t="s">
        <v>1214</v>
      </c>
      <c r="D89">
        <v>42862</v>
      </c>
      <c r="E89" t="s">
        <v>459</v>
      </c>
      <c r="F89" t="s">
        <v>453</v>
      </c>
      <c r="G89" t="s">
        <v>11</v>
      </c>
      <c r="H89" t="s">
        <v>454</v>
      </c>
      <c r="I89" t="s">
        <v>455</v>
      </c>
      <c r="J89" t="s">
        <v>456</v>
      </c>
      <c r="K89">
        <v>32</v>
      </c>
      <c r="L89" t="s">
        <v>1168</v>
      </c>
      <c r="M89" t="s">
        <v>1161</v>
      </c>
      <c r="N89" t="s">
        <v>1161</v>
      </c>
    </row>
    <row r="90" spans="1:14">
      <c r="A90" t="s">
        <v>1023</v>
      </c>
      <c r="B90" t="s">
        <v>912</v>
      </c>
      <c r="C90" t="s">
        <v>1215</v>
      </c>
      <c r="D90">
        <v>42881</v>
      </c>
      <c r="E90" t="s">
        <v>1189</v>
      </c>
      <c r="F90" t="s">
        <v>453</v>
      </c>
      <c r="G90" t="s">
        <v>11</v>
      </c>
      <c r="H90" t="s">
        <v>454</v>
      </c>
      <c r="I90" t="s">
        <v>455</v>
      </c>
      <c r="J90" t="s">
        <v>456</v>
      </c>
      <c r="K90">
        <v>240</v>
      </c>
      <c r="L90" t="s">
        <v>1012</v>
      </c>
      <c r="M90" t="s">
        <v>1190</v>
      </c>
      <c r="N90" t="s">
        <v>1190</v>
      </c>
    </row>
    <row r="91" spans="1:14">
      <c r="A91" t="s">
        <v>1023</v>
      </c>
      <c r="B91" t="s">
        <v>912</v>
      </c>
      <c r="C91" t="s">
        <v>1216</v>
      </c>
      <c r="D91">
        <v>42862</v>
      </c>
      <c r="E91" t="s">
        <v>459</v>
      </c>
      <c r="F91" t="s">
        <v>453</v>
      </c>
      <c r="G91" t="s">
        <v>11</v>
      </c>
      <c r="H91" t="s">
        <v>454</v>
      </c>
      <c r="I91" t="s">
        <v>455</v>
      </c>
      <c r="J91" t="s">
        <v>456</v>
      </c>
      <c r="K91">
        <v>32</v>
      </c>
      <c r="L91" t="s">
        <v>1168</v>
      </c>
      <c r="M91" t="s">
        <v>1161</v>
      </c>
      <c r="N91" t="s">
        <v>1161</v>
      </c>
    </row>
    <row r="92" spans="1:14">
      <c r="A92" t="s">
        <v>1023</v>
      </c>
      <c r="B92" t="s">
        <v>912</v>
      </c>
      <c r="C92" t="s">
        <v>1217</v>
      </c>
      <c r="D92">
        <v>42862</v>
      </c>
      <c r="E92" t="s">
        <v>464</v>
      </c>
      <c r="F92" t="s">
        <v>453</v>
      </c>
      <c r="G92" t="s">
        <v>11</v>
      </c>
      <c r="H92" t="s">
        <v>454</v>
      </c>
      <c r="I92" t="s">
        <v>455</v>
      </c>
      <c r="J92" t="s">
        <v>456</v>
      </c>
      <c r="K92">
        <v>32</v>
      </c>
      <c r="L92" t="s">
        <v>1166</v>
      </c>
      <c r="M92" t="s">
        <v>1160</v>
      </c>
      <c r="N92" t="s">
        <v>1160</v>
      </c>
    </row>
    <row r="93" spans="1:14">
      <c r="A93" t="s">
        <v>1023</v>
      </c>
      <c r="B93" t="s">
        <v>912</v>
      </c>
      <c r="C93" t="s">
        <v>1218</v>
      </c>
      <c r="D93">
        <v>42862</v>
      </c>
      <c r="E93" t="s">
        <v>452</v>
      </c>
      <c r="F93" t="s">
        <v>453</v>
      </c>
      <c r="G93" t="s">
        <v>11</v>
      </c>
      <c r="H93" t="s">
        <v>454</v>
      </c>
      <c r="I93" t="s">
        <v>455</v>
      </c>
      <c r="J93" t="s">
        <v>456</v>
      </c>
      <c r="K93">
        <v>48</v>
      </c>
      <c r="L93" t="s">
        <v>1026</v>
      </c>
      <c r="M93" t="s">
        <v>1162</v>
      </c>
      <c r="N93" t="s">
        <v>1162</v>
      </c>
    </row>
    <row r="94" spans="1:14">
      <c r="A94" t="s">
        <v>1023</v>
      </c>
      <c r="B94" t="s">
        <v>912</v>
      </c>
      <c r="C94" t="s">
        <v>1219</v>
      </c>
      <c r="D94">
        <v>42862</v>
      </c>
      <c r="E94" t="s">
        <v>452</v>
      </c>
      <c r="F94" t="s">
        <v>453</v>
      </c>
      <c r="G94" t="s">
        <v>11</v>
      </c>
      <c r="H94" t="s">
        <v>454</v>
      </c>
      <c r="I94" t="s">
        <v>455</v>
      </c>
      <c r="J94" t="s">
        <v>456</v>
      </c>
      <c r="K94">
        <v>48</v>
      </c>
      <c r="L94" t="s">
        <v>1026</v>
      </c>
      <c r="M94" t="s">
        <v>1162</v>
      </c>
      <c r="N94" t="s">
        <v>1162</v>
      </c>
    </row>
    <row r="95" spans="1:14">
      <c r="A95" t="s">
        <v>1023</v>
      </c>
      <c r="B95" t="s">
        <v>912</v>
      </c>
      <c r="C95" t="s">
        <v>1220</v>
      </c>
      <c r="D95">
        <v>42862</v>
      </c>
      <c r="E95" t="s">
        <v>464</v>
      </c>
      <c r="F95" t="s">
        <v>453</v>
      </c>
      <c r="G95" t="s">
        <v>11</v>
      </c>
      <c r="H95" t="s">
        <v>454</v>
      </c>
      <c r="I95" t="s">
        <v>455</v>
      </c>
      <c r="J95" t="s">
        <v>456</v>
      </c>
      <c r="K95">
        <v>32</v>
      </c>
      <c r="L95" t="s">
        <v>1166</v>
      </c>
      <c r="M95" t="s">
        <v>1160</v>
      </c>
      <c r="N95" t="s">
        <v>1160</v>
      </c>
    </row>
    <row r="96" spans="1:14">
      <c r="A96" t="s">
        <v>1023</v>
      </c>
      <c r="B96" t="s">
        <v>912</v>
      </c>
      <c r="C96" t="s">
        <v>1221</v>
      </c>
      <c r="D96">
        <v>42862</v>
      </c>
      <c r="E96" t="s">
        <v>464</v>
      </c>
      <c r="F96" t="s">
        <v>453</v>
      </c>
      <c r="G96" t="s">
        <v>11</v>
      </c>
      <c r="H96" t="s">
        <v>454</v>
      </c>
      <c r="I96" t="s">
        <v>455</v>
      </c>
      <c r="J96" t="s">
        <v>456</v>
      </c>
      <c r="K96">
        <v>32</v>
      </c>
      <c r="L96" t="s">
        <v>1166</v>
      </c>
      <c r="M96" t="s">
        <v>1160</v>
      </c>
      <c r="N96" t="s">
        <v>1160</v>
      </c>
    </row>
    <row r="97" spans="1:14">
      <c r="A97" t="s">
        <v>1023</v>
      </c>
      <c r="B97" t="s">
        <v>912</v>
      </c>
      <c r="C97" t="s">
        <v>1222</v>
      </c>
      <c r="D97">
        <v>42862</v>
      </c>
      <c r="E97" t="s">
        <v>459</v>
      </c>
      <c r="F97" t="s">
        <v>453</v>
      </c>
      <c r="G97" t="s">
        <v>11</v>
      </c>
      <c r="H97" t="s">
        <v>454</v>
      </c>
      <c r="I97" t="s">
        <v>455</v>
      </c>
      <c r="J97" t="s">
        <v>456</v>
      </c>
      <c r="K97">
        <v>32</v>
      </c>
      <c r="L97" t="s">
        <v>1168</v>
      </c>
      <c r="M97" t="s">
        <v>1161</v>
      </c>
      <c r="N97" t="s">
        <v>1161</v>
      </c>
    </row>
    <row r="98" spans="1:14">
      <c r="A98" t="s">
        <v>1023</v>
      </c>
      <c r="B98" t="s">
        <v>912</v>
      </c>
      <c r="C98" t="s">
        <v>1223</v>
      </c>
      <c r="D98">
        <v>42862</v>
      </c>
      <c r="E98" t="s">
        <v>459</v>
      </c>
      <c r="F98" t="s">
        <v>453</v>
      </c>
      <c r="G98" t="s">
        <v>11</v>
      </c>
      <c r="H98" t="s">
        <v>454</v>
      </c>
      <c r="I98" t="s">
        <v>455</v>
      </c>
      <c r="J98" t="s">
        <v>456</v>
      </c>
      <c r="K98">
        <v>32</v>
      </c>
      <c r="L98" t="s">
        <v>1168</v>
      </c>
      <c r="M98" t="s">
        <v>1161</v>
      </c>
      <c r="N98" t="s">
        <v>1161</v>
      </c>
    </row>
    <row r="99" spans="1:14">
      <c r="A99" t="s">
        <v>1023</v>
      </c>
      <c r="B99" t="s">
        <v>912</v>
      </c>
      <c r="C99" t="s">
        <v>938</v>
      </c>
      <c r="D99">
        <v>42861</v>
      </c>
      <c r="E99" t="s">
        <v>452</v>
      </c>
      <c r="F99" t="s">
        <v>453</v>
      </c>
      <c r="G99" t="s">
        <v>11</v>
      </c>
      <c r="H99" t="s">
        <v>454</v>
      </c>
      <c r="I99" t="s">
        <v>457</v>
      </c>
      <c r="J99" t="s">
        <v>456</v>
      </c>
      <c r="K99">
        <v>48</v>
      </c>
      <c r="L99" t="s">
        <v>1026</v>
      </c>
      <c r="M99" t="s">
        <v>1162</v>
      </c>
      <c r="N99" t="s">
        <v>1162</v>
      </c>
    </row>
    <row r="100" spans="1:14">
      <c r="A100" t="s">
        <v>1023</v>
      </c>
      <c r="B100" t="s">
        <v>912</v>
      </c>
      <c r="C100" t="s">
        <v>1029</v>
      </c>
      <c r="D100">
        <v>42861</v>
      </c>
      <c r="E100" t="s">
        <v>452</v>
      </c>
      <c r="F100" t="s">
        <v>453</v>
      </c>
      <c r="G100" t="s">
        <v>11</v>
      </c>
      <c r="H100" t="s">
        <v>454</v>
      </c>
      <c r="I100" t="s">
        <v>455</v>
      </c>
      <c r="J100" t="s">
        <v>456</v>
      </c>
      <c r="K100">
        <v>48</v>
      </c>
      <c r="L100" t="s">
        <v>1026</v>
      </c>
      <c r="M100" t="s">
        <v>1162</v>
      </c>
      <c r="N100" t="s">
        <v>1162</v>
      </c>
    </row>
    <row r="101" spans="1:14">
      <c r="A101" t="s">
        <v>1023</v>
      </c>
      <c r="B101" t="s">
        <v>912</v>
      </c>
      <c r="C101" t="s">
        <v>1224</v>
      </c>
      <c r="D101">
        <v>42862</v>
      </c>
      <c r="E101" t="s">
        <v>464</v>
      </c>
      <c r="F101" t="s">
        <v>453</v>
      </c>
      <c r="G101" t="s">
        <v>11</v>
      </c>
      <c r="H101" t="s">
        <v>454</v>
      </c>
      <c r="I101" t="s">
        <v>455</v>
      </c>
      <c r="J101" t="s">
        <v>456</v>
      </c>
      <c r="K101">
        <v>32</v>
      </c>
      <c r="L101" t="s">
        <v>1166</v>
      </c>
      <c r="M101" t="s">
        <v>1160</v>
      </c>
      <c r="N101" t="s">
        <v>1160</v>
      </c>
    </row>
    <row r="102" spans="1:14">
      <c r="A102" t="s">
        <v>1023</v>
      </c>
      <c r="B102" t="s">
        <v>912</v>
      </c>
      <c r="C102" t="s">
        <v>1225</v>
      </c>
      <c r="D102">
        <v>42862</v>
      </c>
      <c r="E102" t="s">
        <v>464</v>
      </c>
      <c r="F102" t="s">
        <v>453</v>
      </c>
      <c r="G102" t="s">
        <v>11</v>
      </c>
      <c r="H102" t="s">
        <v>454</v>
      </c>
      <c r="I102" t="s">
        <v>455</v>
      </c>
      <c r="J102" t="s">
        <v>456</v>
      </c>
      <c r="K102">
        <v>32</v>
      </c>
      <c r="L102" t="s">
        <v>1166</v>
      </c>
      <c r="M102" t="s">
        <v>1160</v>
      </c>
      <c r="N102" t="s">
        <v>1160</v>
      </c>
    </row>
    <row r="103" spans="1:14">
      <c r="A103" t="s">
        <v>1023</v>
      </c>
      <c r="B103" t="s">
        <v>912</v>
      </c>
      <c r="C103" t="s">
        <v>1226</v>
      </c>
      <c r="D103">
        <v>42863</v>
      </c>
      <c r="E103" t="s">
        <v>459</v>
      </c>
      <c r="F103" t="s">
        <v>453</v>
      </c>
      <c r="G103" t="s">
        <v>11</v>
      </c>
      <c r="H103" t="s">
        <v>454</v>
      </c>
      <c r="I103" t="s">
        <v>455</v>
      </c>
      <c r="J103" t="s">
        <v>456</v>
      </c>
      <c r="K103">
        <v>32</v>
      </c>
      <c r="L103" t="s">
        <v>1168</v>
      </c>
      <c r="M103" t="s">
        <v>1161</v>
      </c>
      <c r="N103" t="s">
        <v>1161</v>
      </c>
    </row>
    <row r="104" spans="1:14">
      <c r="A104" t="s">
        <v>1023</v>
      </c>
      <c r="B104" t="s">
        <v>912</v>
      </c>
      <c r="C104" t="s">
        <v>1227</v>
      </c>
      <c r="D104">
        <v>42862</v>
      </c>
      <c r="E104" t="s">
        <v>459</v>
      </c>
      <c r="F104" t="s">
        <v>453</v>
      </c>
      <c r="G104" t="s">
        <v>11</v>
      </c>
      <c r="H104" t="s">
        <v>454</v>
      </c>
      <c r="I104" t="s">
        <v>455</v>
      </c>
      <c r="J104" t="s">
        <v>456</v>
      </c>
      <c r="K104">
        <v>32</v>
      </c>
      <c r="L104" t="s">
        <v>1168</v>
      </c>
      <c r="M104" t="s">
        <v>1161</v>
      </c>
      <c r="N104" t="s">
        <v>1161</v>
      </c>
    </row>
    <row r="105" spans="1:14">
      <c r="A105" t="s">
        <v>1023</v>
      </c>
      <c r="B105" t="s">
        <v>912</v>
      </c>
      <c r="C105" t="s">
        <v>929</v>
      </c>
      <c r="D105">
        <v>42861</v>
      </c>
      <c r="E105" t="s">
        <v>452</v>
      </c>
      <c r="F105" t="s">
        <v>453</v>
      </c>
      <c r="G105" t="s">
        <v>11</v>
      </c>
      <c r="H105" t="s">
        <v>454</v>
      </c>
      <c r="I105" t="s">
        <v>457</v>
      </c>
      <c r="J105" t="s">
        <v>456</v>
      </c>
      <c r="K105">
        <v>48</v>
      </c>
      <c r="L105" t="s">
        <v>1026</v>
      </c>
      <c r="M105" t="s">
        <v>1162</v>
      </c>
      <c r="N105" t="s">
        <v>1162</v>
      </c>
    </row>
    <row r="106" spans="1:14">
      <c r="A106" t="s">
        <v>1023</v>
      </c>
      <c r="B106" t="s">
        <v>912</v>
      </c>
      <c r="C106" t="s">
        <v>1228</v>
      </c>
      <c r="D106">
        <v>42862</v>
      </c>
      <c r="E106" t="s">
        <v>459</v>
      </c>
      <c r="F106" t="s">
        <v>453</v>
      </c>
      <c r="G106" t="s">
        <v>11</v>
      </c>
      <c r="H106" t="s">
        <v>454</v>
      </c>
      <c r="I106" t="s">
        <v>455</v>
      </c>
      <c r="J106" t="s">
        <v>456</v>
      </c>
      <c r="K106">
        <v>32</v>
      </c>
      <c r="L106" t="s">
        <v>1166</v>
      </c>
      <c r="M106" t="s">
        <v>1160</v>
      </c>
      <c r="N106" t="s">
        <v>1160</v>
      </c>
    </row>
    <row r="107" spans="1:14">
      <c r="A107" t="s">
        <v>1023</v>
      </c>
      <c r="B107" t="s">
        <v>912</v>
      </c>
      <c r="C107" t="s">
        <v>920</v>
      </c>
      <c r="D107">
        <v>42862</v>
      </c>
      <c r="E107" t="s">
        <v>464</v>
      </c>
      <c r="F107" t="s">
        <v>453</v>
      </c>
      <c r="G107" t="s">
        <v>11</v>
      </c>
      <c r="H107" t="s">
        <v>454</v>
      </c>
      <c r="I107" t="s">
        <v>457</v>
      </c>
      <c r="J107" t="s">
        <v>456</v>
      </c>
      <c r="K107">
        <v>32</v>
      </c>
      <c r="L107" t="s">
        <v>1166</v>
      </c>
      <c r="M107" t="s">
        <v>1160</v>
      </c>
      <c r="N107" t="s">
        <v>1160</v>
      </c>
    </row>
    <row r="108" spans="1:14">
      <c r="A108" t="s">
        <v>1023</v>
      </c>
      <c r="B108" t="s">
        <v>912</v>
      </c>
      <c r="C108" t="s">
        <v>1229</v>
      </c>
      <c r="D108">
        <v>42862</v>
      </c>
      <c r="E108" t="s">
        <v>459</v>
      </c>
      <c r="F108" t="s">
        <v>453</v>
      </c>
      <c r="G108" t="s">
        <v>11</v>
      </c>
      <c r="H108" t="s">
        <v>454</v>
      </c>
      <c r="I108" t="s">
        <v>455</v>
      </c>
      <c r="J108" t="s">
        <v>456</v>
      </c>
      <c r="K108">
        <v>32</v>
      </c>
      <c r="L108" t="s">
        <v>1168</v>
      </c>
      <c r="M108" t="s">
        <v>1161</v>
      </c>
      <c r="N108" t="s">
        <v>1161</v>
      </c>
    </row>
    <row r="109" spans="1:14">
      <c r="A109" t="s">
        <v>128</v>
      </c>
      <c r="B109" t="s">
        <v>466</v>
      </c>
      <c r="C109" t="s">
        <v>927</v>
      </c>
      <c r="D109">
        <v>42861</v>
      </c>
      <c r="E109" t="s">
        <v>1230</v>
      </c>
      <c r="F109" t="s">
        <v>453</v>
      </c>
      <c r="G109" t="s">
        <v>11</v>
      </c>
      <c r="H109" t="s">
        <v>454</v>
      </c>
      <c r="I109" t="s">
        <v>457</v>
      </c>
      <c r="J109" t="s">
        <v>456</v>
      </c>
      <c r="K109">
        <v>1</v>
      </c>
      <c r="L109" t="s">
        <v>1231</v>
      </c>
      <c r="M109" t="s">
        <v>1231</v>
      </c>
      <c r="N109" t="s">
        <v>1231</v>
      </c>
    </row>
    <row r="110" spans="1:14">
      <c r="A110" t="s">
        <v>128</v>
      </c>
      <c r="B110" t="s">
        <v>466</v>
      </c>
      <c r="C110" t="s">
        <v>1232</v>
      </c>
      <c r="D110">
        <v>42863</v>
      </c>
      <c r="E110" t="s">
        <v>452</v>
      </c>
      <c r="F110" t="s">
        <v>453</v>
      </c>
      <c r="G110" t="s">
        <v>11</v>
      </c>
      <c r="H110" t="s">
        <v>454</v>
      </c>
      <c r="I110" t="s">
        <v>455</v>
      </c>
      <c r="J110" t="s">
        <v>456</v>
      </c>
      <c r="K110">
        <v>48</v>
      </c>
      <c r="L110" t="s">
        <v>1026</v>
      </c>
      <c r="M110" t="s">
        <v>1162</v>
      </c>
      <c r="N110" t="s">
        <v>1162</v>
      </c>
    </row>
    <row r="111" spans="1:14">
      <c r="A111" t="s">
        <v>128</v>
      </c>
      <c r="B111" t="s">
        <v>466</v>
      </c>
      <c r="C111" t="s">
        <v>1020</v>
      </c>
      <c r="D111">
        <v>42874</v>
      </c>
      <c r="E111" t="s">
        <v>452</v>
      </c>
      <c r="F111" t="s">
        <v>453</v>
      </c>
      <c r="G111" t="s">
        <v>11</v>
      </c>
      <c r="H111" t="s">
        <v>454</v>
      </c>
      <c r="I111" t="s">
        <v>455</v>
      </c>
      <c r="J111" t="s">
        <v>456</v>
      </c>
      <c r="K111">
        <v>48</v>
      </c>
      <c r="L111" t="s">
        <v>1026</v>
      </c>
      <c r="M111" t="s">
        <v>1162</v>
      </c>
      <c r="N111" t="s">
        <v>1162</v>
      </c>
    </row>
    <row r="112" spans="1:14">
      <c r="A112" t="s">
        <v>128</v>
      </c>
      <c r="B112" t="s">
        <v>466</v>
      </c>
      <c r="C112" t="s">
        <v>1233</v>
      </c>
      <c r="D112">
        <v>42869</v>
      </c>
      <c r="E112" t="s">
        <v>452</v>
      </c>
      <c r="F112" t="s">
        <v>453</v>
      </c>
      <c r="G112" t="s">
        <v>11</v>
      </c>
      <c r="H112" t="s">
        <v>454</v>
      </c>
      <c r="I112" t="s">
        <v>455</v>
      </c>
      <c r="J112" t="s">
        <v>456</v>
      </c>
      <c r="K112">
        <v>48</v>
      </c>
      <c r="L112" t="s">
        <v>1026</v>
      </c>
      <c r="M112" t="s">
        <v>1162</v>
      </c>
      <c r="N112" t="s">
        <v>1162</v>
      </c>
    </row>
    <row r="113" spans="1:14">
      <c r="A113" t="s">
        <v>128</v>
      </c>
      <c r="B113" t="s">
        <v>466</v>
      </c>
      <c r="C113" t="s">
        <v>1086</v>
      </c>
      <c r="D113">
        <v>42868</v>
      </c>
      <c r="E113" t="s">
        <v>452</v>
      </c>
      <c r="F113" t="s">
        <v>453</v>
      </c>
      <c r="G113" t="s">
        <v>11</v>
      </c>
      <c r="H113" t="s">
        <v>454</v>
      </c>
      <c r="I113" t="s">
        <v>455</v>
      </c>
      <c r="J113" t="s">
        <v>456</v>
      </c>
      <c r="K113">
        <v>48</v>
      </c>
      <c r="L113" t="s">
        <v>1026</v>
      </c>
      <c r="M113" t="s">
        <v>1162</v>
      </c>
      <c r="N113" t="s">
        <v>1162</v>
      </c>
    </row>
    <row r="114" spans="1:14">
      <c r="A114" t="s">
        <v>128</v>
      </c>
      <c r="B114" t="s">
        <v>466</v>
      </c>
      <c r="C114" t="s">
        <v>1054</v>
      </c>
      <c r="D114">
        <v>42863</v>
      </c>
      <c r="E114" t="s">
        <v>452</v>
      </c>
      <c r="F114" t="s">
        <v>453</v>
      </c>
      <c r="G114" t="s">
        <v>11</v>
      </c>
      <c r="H114" t="s">
        <v>454</v>
      </c>
      <c r="I114" t="s">
        <v>455</v>
      </c>
      <c r="J114" t="s">
        <v>456</v>
      </c>
      <c r="K114">
        <v>48</v>
      </c>
      <c r="L114" t="s">
        <v>1026</v>
      </c>
      <c r="M114" t="s">
        <v>1162</v>
      </c>
      <c r="N114" t="s">
        <v>1162</v>
      </c>
    </row>
    <row r="115" spans="1:14">
      <c r="A115" t="s">
        <v>128</v>
      </c>
      <c r="B115" t="s">
        <v>466</v>
      </c>
      <c r="C115" t="s">
        <v>1234</v>
      </c>
      <c r="D115">
        <v>42862</v>
      </c>
      <c r="E115" t="s">
        <v>452</v>
      </c>
      <c r="F115" t="s">
        <v>453</v>
      </c>
      <c r="G115" t="s">
        <v>11</v>
      </c>
      <c r="H115" t="s">
        <v>454</v>
      </c>
      <c r="I115" t="s">
        <v>455</v>
      </c>
      <c r="J115" t="s">
        <v>456</v>
      </c>
      <c r="K115">
        <v>48</v>
      </c>
      <c r="L115" t="s">
        <v>1026</v>
      </c>
      <c r="M115" t="s">
        <v>1162</v>
      </c>
      <c r="N115" t="s">
        <v>1162</v>
      </c>
    </row>
    <row r="116" spans="1:14">
      <c r="A116" t="s">
        <v>128</v>
      </c>
      <c r="B116" t="s">
        <v>466</v>
      </c>
      <c r="C116" t="s">
        <v>1083</v>
      </c>
      <c r="D116">
        <v>42862</v>
      </c>
      <c r="E116" t="s">
        <v>452</v>
      </c>
      <c r="F116" t="s">
        <v>453</v>
      </c>
      <c r="G116" t="s">
        <v>11</v>
      </c>
      <c r="H116" t="s">
        <v>454</v>
      </c>
      <c r="I116" t="s">
        <v>455</v>
      </c>
      <c r="J116" t="s">
        <v>456</v>
      </c>
      <c r="K116">
        <v>48</v>
      </c>
      <c r="L116" t="s">
        <v>1026</v>
      </c>
      <c r="M116" t="s">
        <v>1162</v>
      </c>
      <c r="N116" t="s">
        <v>1162</v>
      </c>
    </row>
    <row r="117" spans="1:14">
      <c r="A117" t="s">
        <v>128</v>
      </c>
      <c r="B117" t="s">
        <v>466</v>
      </c>
      <c r="C117" t="s">
        <v>1088</v>
      </c>
      <c r="D117">
        <v>42862</v>
      </c>
      <c r="E117" t="s">
        <v>452</v>
      </c>
      <c r="F117" t="s">
        <v>453</v>
      </c>
      <c r="G117" t="s">
        <v>11</v>
      </c>
      <c r="H117" t="s">
        <v>454</v>
      </c>
      <c r="I117" t="s">
        <v>455</v>
      </c>
      <c r="J117" t="s">
        <v>456</v>
      </c>
      <c r="K117">
        <v>48</v>
      </c>
      <c r="L117" t="s">
        <v>1026</v>
      </c>
      <c r="M117" t="s">
        <v>1162</v>
      </c>
      <c r="N117" t="s">
        <v>1162</v>
      </c>
    </row>
    <row r="118" spans="1:14">
      <c r="A118" t="s">
        <v>128</v>
      </c>
      <c r="B118" t="s">
        <v>466</v>
      </c>
      <c r="C118" t="s">
        <v>1062</v>
      </c>
      <c r="D118">
        <v>42863</v>
      </c>
      <c r="E118" t="s">
        <v>464</v>
      </c>
      <c r="F118" t="s">
        <v>453</v>
      </c>
      <c r="G118" t="s">
        <v>11</v>
      </c>
      <c r="H118" t="s">
        <v>454</v>
      </c>
      <c r="I118" t="s">
        <v>455</v>
      </c>
      <c r="J118" t="s">
        <v>456</v>
      </c>
      <c r="K118">
        <v>32</v>
      </c>
      <c r="L118" t="s">
        <v>1166</v>
      </c>
      <c r="M118" t="s">
        <v>1160</v>
      </c>
      <c r="N118" t="s">
        <v>1160</v>
      </c>
    </row>
    <row r="119" spans="1:14">
      <c r="A119" t="s">
        <v>128</v>
      </c>
      <c r="B119" t="s">
        <v>466</v>
      </c>
      <c r="C119" t="s">
        <v>1129</v>
      </c>
      <c r="D119">
        <v>42868</v>
      </c>
      <c r="E119" t="s">
        <v>464</v>
      </c>
      <c r="F119" t="s">
        <v>453</v>
      </c>
      <c r="G119" t="s">
        <v>11</v>
      </c>
      <c r="H119" t="s">
        <v>454</v>
      </c>
      <c r="I119" t="s">
        <v>455</v>
      </c>
      <c r="J119" t="s">
        <v>456</v>
      </c>
      <c r="K119">
        <v>32</v>
      </c>
      <c r="L119" t="s">
        <v>1166</v>
      </c>
      <c r="M119" t="s">
        <v>1160</v>
      </c>
      <c r="N119" t="s">
        <v>1160</v>
      </c>
    </row>
    <row r="120" spans="1:14">
      <c r="A120" t="s">
        <v>128</v>
      </c>
      <c r="B120" t="s">
        <v>466</v>
      </c>
      <c r="C120" t="s">
        <v>1096</v>
      </c>
      <c r="D120">
        <v>42862</v>
      </c>
      <c r="E120" t="s">
        <v>452</v>
      </c>
      <c r="F120" t="s">
        <v>453</v>
      </c>
      <c r="G120" t="s">
        <v>11</v>
      </c>
      <c r="H120" t="s">
        <v>454</v>
      </c>
      <c r="I120" t="s">
        <v>455</v>
      </c>
      <c r="J120" t="s">
        <v>456</v>
      </c>
      <c r="K120">
        <v>48</v>
      </c>
      <c r="L120" t="s">
        <v>1026</v>
      </c>
      <c r="M120" t="s">
        <v>1162</v>
      </c>
      <c r="N120" t="s">
        <v>1162</v>
      </c>
    </row>
    <row r="121" spans="1:14">
      <c r="A121" t="s">
        <v>128</v>
      </c>
      <c r="B121" t="s">
        <v>466</v>
      </c>
      <c r="C121" t="s">
        <v>1025</v>
      </c>
      <c r="D121">
        <v>42862</v>
      </c>
      <c r="E121" t="s">
        <v>452</v>
      </c>
      <c r="F121" t="s">
        <v>453</v>
      </c>
      <c r="G121" t="s">
        <v>11</v>
      </c>
      <c r="H121" t="s">
        <v>454</v>
      </c>
      <c r="I121" t="s">
        <v>455</v>
      </c>
      <c r="J121" t="s">
        <v>456</v>
      </c>
      <c r="K121">
        <v>48</v>
      </c>
      <c r="L121" t="s">
        <v>1026</v>
      </c>
      <c r="M121" t="s">
        <v>1162</v>
      </c>
      <c r="N121" t="s">
        <v>1162</v>
      </c>
    </row>
    <row r="122" spans="1:14">
      <c r="A122" t="s">
        <v>128</v>
      </c>
      <c r="B122" t="s">
        <v>466</v>
      </c>
      <c r="C122" t="s">
        <v>1134</v>
      </c>
      <c r="D122">
        <v>42862</v>
      </c>
      <c r="E122" t="s">
        <v>452</v>
      </c>
      <c r="F122" t="s">
        <v>453</v>
      </c>
      <c r="G122" t="s">
        <v>11</v>
      </c>
      <c r="H122" t="s">
        <v>454</v>
      </c>
      <c r="I122" t="s">
        <v>455</v>
      </c>
      <c r="J122" t="s">
        <v>456</v>
      </c>
      <c r="K122">
        <v>48</v>
      </c>
      <c r="L122" t="s">
        <v>1026</v>
      </c>
      <c r="M122" t="s">
        <v>1162</v>
      </c>
      <c r="N122" t="s">
        <v>1162</v>
      </c>
    </row>
    <row r="123" spans="1:14">
      <c r="A123" t="s">
        <v>128</v>
      </c>
      <c r="B123" t="s">
        <v>466</v>
      </c>
      <c r="C123" t="s">
        <v>903</v>
      </c>
      <c r="D123">
        <v>42861</v>
      </c>
      <c r="E123" t="s">
        <v>452</v>
      </c>
      <c r="F123" t="s">
        <v>453</v>
      </c>
      <c r="G123" t="s">
        <v>11</v>
      </c>
      <c r="H123" t="s">
        <v>454</v>
      </c>
      <c r="I123" t="s">
        <v>457</v>
      </c>
      <c r="J123" t="s">
        <v>456</v>
      </c>
      <c r="K123">
        <v>48</v>
      </c>
      <c r="L123" t="s">
        <v>7</v>
      </c>
      <c r="M123" t="s">
        <v>7</v>
      </c>
      <c r="N123" t="s">
        <v>7</v>
      </c>
    </row>
    <row r="124" spans="1:14">
      <c r="A124" t="s">
        <v>128</v>
      </c>
      <c r="B124" t="s">
        <v>466</v>
      </c>
      <c r="C124" t="s">
        <v>1103</v>
      </c>
      <c r="D124">
        <v>42863</v>
      </c>
      <c r="E124" t="s">
        <v>464</v>
      </c>
      <c r="F124" t="s">
        <v>453</v>
      </c>
      <c r="G124" t="s">
        <v>11</v>
      </c>
      <c r="H124" t="s">
        <v>454</v>
      </c>
      <c r="I124" t="s">
        <v>455</v>
      </c>
      <c r="J124" t="s">
        <v>456</v>
      </c>
      <c r="K124">
        <v>32</v>
      </c>
      <c r="L124" t="s">
        <v>1166</v>
      </c>
      <c r="M124" t="s">
        <v>1160</v>
      </c>
      <c r="N124" t="s">
        <v>1160</v>
      </c>
    </row>
    <row r="125" spans="1:14">
      <c r="A125" t="s">
        <v>128</v>
      </c>
      <c r="B125" t="s">
        <v>466</v>
      </c>
      <c r="C125" t="s">
        <v>951</v>
      </c>
      <c r="D125">
        <v>42862</v>
      </c>
      <c r="E125" t="s">
        <v>452</v>
      </c>
      <c r="F125" t="s">
        <v>453</v>
      </c>
      <c r="G125" t="s">
        <v>11</v>
      </c>
      <c r="H125" t="s">
        <v>454</v>
      </c>
      <c r="I125" t="s">
        <v>457</v>
      </c>
      <c r="J125" t="s">
        <v>456</v>
      </c>
      <c r="K125">
        <v>48</v>
      </c>
      <c r="L125" t="s">
        <v>1026</v>
      </c>
      <c r="M125" t="s">
        <v>1162</v>
      </c>
      <c r="N125" t="s">
        <v>1162</v>
      </c>
    </row>
    <row r="126" spans="1:14">
      <c r="A126" t="s">
        <v>128</v>
      </c>
      <c r="B126" t="s">
        <v>466</v>
      </c>
      <c r="C126" t="s">
        <v>1142</v>
      </c>
      <c r="D126">
        <v>42862</v>
      </c>
      <c r="E126" t="s">
        <v>464</v>
      </c>
      <c r="F126" t="s">
        <v>453</v>
      </c>
      <c r="G126" t="s">
        <v>11</v>
      </c>
      <c r="H126" t="s">
        <v>454</v>
      </c>
      <c r="I126" t="s">
        <v>455</v>
      </c>
      <c r="J126" t="s">
        <v>456</v>
      </c>
      <c r="K126">
        <v>32</v>
      </c>
      <c r="L126" t="s">
        <v>1166</v>
      </c>
      <c r="M126" t="s">
        <v>1160</v>
      </c>
      <c r="N126" t="s">
        <v>1160</v>
      </c>
    </row>
    <row r="127" spans="1:14">
      <c r="A127" t="s">
        <v>128</v>
      </c>
      <c r="B127" t="s">
        <v>466</v>
      </c>
      <c r="C127" t="s">
        <v>1235</v>
      </c>
      <c r="D127">
        <v>42862</v>
      </c>
      <c r="E127" t="s">
        <v>452</v>
      </c>
      <c r="F127" t="s">
        <v>453</v>
      </c>
      <c r="G127" t="s">
        <v>11</v>
      </c>
      <c r="H127" t="s">
        <v>454</v>
      </c>
      <c r="I127" t="s">
        <v>455</v>
      </c>
      <c r="J127" t="s">
        <v>456</v>
      </c>
      <c r="K127">
        <v>48</v>
      </c>
      <c r="L127" t="s">
        <v>1026</v>
      </c>
      <c r="M127" t="s">
        <v>1162</v>
      </c>
      <c r="N127" t="s">
        <v>1162</v>
      </c>
    </row>
    <row r="128" spans="1:14">
      <c r="A128" t="s">
        <v>128</v>
      </c>
      <c r="B128" t="s">
        <v>466</v>
      </c>
      <c r="C128" t="s">
        <v>1112</v>
      </c>
      <c r="D128">
        <v>42862</v>
      </c>
      <c r="E128" t="s">
        <v>464</v>
      </c>
      <c r="F128" t="s">
        <v>453</v>
      </c>
      <c r="G128" t="s">
        <v>11</v>
      </c>
      <c r="H128" t="s">
        <v>454</v>
      </c>
      <c r="I128" t="s">
        <v>455</v>
      </c>
      <c r="J128" t="s">
        <v>456</v>
      </c>
      <c r="K128">
        <v>32</v>
      </c>
      <c r="L128" t="s">
        <v>1166</v>
      </c>
      <c r="M128" t="s">
        <v>1160</v>
      </c>
      <c r="N128" t="s">
        <v>1160</v>
      </c>
    </row>
    <row r="129" spans="1:14">
      <c r="A129" t="s">
        <v>128</v>
      </c>
      <c r="B129" t="s">
        <v>466</v>
      </c>
      <c r="C129" t="s">
        <v>1081</v>
      </c>
      <c r="D129">
        <v>42870</v>
      </c>
      <c r="E129" t="s">
        <v>452</v>
      </c>
      <c r="F129" t="s">
        <v>453</v>
      </c>
      <c r="G129" t="s">
        <v>11</v>
      </c>
      <c r="H129" t="s">
        <v>454</v>
      </c>
      <c r="I129" t="s">
        <v>455</v>
      </c>
      <c r="J129" t="s">
        <v>456</v>
      </c>
      <c r="K129">
        <v>48</v>
      </c>
      <c r="L129" t="s">
        <v>1026</v>
      </c>
      <c r="M129" t="s">
        <v>1162</v>
      </c>
      <c r="N129" t="s">
        <v>1162</v>
      </c>
    </row>
    <row r="130" spans="1:14">
      <c r="A130" t="s">
        <v>128</v>
      </c>
      <c r="B130" t="s">
        <v>466</v>
      </c>
      <c r="C130" t="s">
        <v>1236</v>
      </c>
      <c r="D130">
        <v>42881</v>
      </c>
      <c r="E130" t="s">
        <v>464</v>
      </c>
      <c r="F130" t="s">
        <v>453</v>
      </c>
      <c r="G130" t="s">
        <v>11</v>
      </c>
      <c r="H130" t="s">
        <v>454</v>
      </c>
      <c r="I130" t="s">
        <v>455</v>
      </c>
      <c r="J130" t="s">
        <v>456</v>
      </c>
      <c r="K130">
        <v>32</v>
      </c>
      <c r="L130" t="s">
        <v>1237</v>
      </c>
      <c r="M130" t="s">
        <v>1163</v>
      </c>
      <c r="N130" t="s">
        <v>1163</v>
      </c>
    </row>
    <row r="131" spans="1:14">
      <c r="A131" t="s">
        <v>128</v>
      </c>
      <c r="B131" t="s">
        <v>466</v>
      </c>
      <c r="C131" t="s">
        <v>1056</v>
      </c>
      <c r="D131">
        <v>42879</v>
      </c>
      <c r="E131" t="s">
        <v>464</v>
      </c>
      <c r="F131" t="s">
        <v>453</v>
      </c>
      <c r="G131" t="s">
        <v>11</v>
      </c>
      <c r="H131" t="s">
        <v>454</v>
      </c>
      <c r="I131" t="s">
        <v>455</v>
      </c>
      <c r="J131" t="s">
        <v>456</v>
      </c>
      <c r="K131">
        <v>32</v>
      </c>
      <c r="L131" t="s">
        <v>1237</v>
      </c>
      <c r="M131" t="s">
        <v>1163</v>
      </c>
      <c r="N131" t="s">
        <v>1163</v>
      </c>
    </row>
    <row r="132" spans="1:14">
      <c r="A132" t="s">
        <v>128</v>
      </c>
      <c r="B132" t="s">
        <v>466</v>
      </c>
      <c r="C132" t="s">
        <v>1238</v>
      </c>
      <c r="D132">
        <v>42862</v>
      </c>
      <c r="E132" t="s">
        <v>452</v>
      </c>
      <c r="F132" t="s">
        <v>453</v>
      </c>
      <c r="G132" t="s">
        <v>11</v>
      </c>
      <c r="H132" t="s">
        <v>454</v>
      </c>
      <c r="I132" t="s">
        <v>455</v>
      </c>
      <c r="J132" t="s">
        <v>456</v>
      </c>
      <c r="K132">
        <v>48</v>
      </c>
      <c r="L132" t="s">
        <v>1026</v>
      </c>
      <c r="M132" t="s">
        <v>1162</v>
      </c>
      <c r="N132" t="s">
        <v>1162</v>
      </c>
    </row>
    <row r="133" spans="1:14">
      <c r="A133" t="s">
        <v>128</v>
      </c>
      <c r="B133" t="s">
        <v>466</v>
      </c>
      <c r="C133" t="s">
        <v>1239</v>
      </c>
      <c r="D133">
        <v>42863</v>
      </c>
      <c r="E133" t="s">
        <v>452</v>
      </c>
      <c r="F133" t="s">
        <v>453</v>
      </c>
      <c r="G133" t="s">
        <v>11</v>
      </c>
      <c r="H133" t="s">
        <v>454</v>
      </c>
      <c r="I133" t="s">
        <v>455</v>
      </c>
      <c r="J133" t="s">
        <v>456</v>
      </c>
      <c r="K133">
        <v>48</v>
      </c>
      <c r="L133" t="s">
        <v>1026</v>
      </c>
      <c r="M133" t="s">
        <v>1162</v>
      </c>
      <c r="N133" t="s">
        <v>1162</v>
      </c>
    </row>
    <row r="134" spans="1:14">
      <c r="A134" t="s">
        <v>128</v>
      </c>
      <c r="B134" t="s">
        <v>466</v>
      </c>
      <c r="C134" t="s">
        <v>1068</v>
      </c>
      <c r="D134">
        <v>42863</v>
      </c>
      <c r="E134" t="s">
        <v>464</v>
      </c>
      <c r="F134" t="s">
        <v>453</v>
      </c>
      <c r="G134" t="s">
        <v>11</v>
      </c>
      <c r="H134" t="s">
        <v>454</v>
      </c>
      <c r="I134" t="s">
        <v>455</v>
      </c>
      <c r="J134" t="s">
        <v>456</v>
      </c>
      <c r="K134">
        <v>32</v>
      </c>
      <c r="L134" t="s">
        <v>1166</v>
      </c>
      <c r="M134" t="s">
        <v>1160</v>
      </c>
      <c r="N134" t="s">
        <v>1160</v>
      </c>
    </row>
    <row r="135" spans="1:14">
      <c r="A135" t="s">
        <v>128</v>
      </c>
      <c r="B135" t="s">
        <v>466</v>
      </c>
      <c r="C135" t="s">
        <v>1104</v>
      </c>
      <c r="D135">
        <v>42868</v>
      </c>
      <c r="E135" t="s">
        <v>464</v>
      </c>
      <c r="F135" t="s">
        <v>453</v>
      </c>
      <c r="G135" t="s">
        <v>11</v>
      </c>
      <c r="H135" t="s">
        <v>454</v>
      </c>
      <c r="I135" t="s">
        <v>455</v>
      </c>
      <c r="J135" t="s">
        <v>456</v>
      </c>
      <c r="K135">
        <v>32</v>
      </c>
      <c r="L135" t="s">
        <v>1166</v>
      </c>
      <c r="M135" t="s">
        <v>1160</v>
      </c>
      <c r="N135" t="s">
        <v>1160</v>
      </c>
    </row>
    <row r="136" spans="1:14">
      <c r="A136" t="s">
        <v>128</v>
      </c>
      <c r="B136" t="s">
        <v>466</v>
      </c>
      <c r="C136" t="s">
        <v>999</v>
      </c>
      <c r="D136">
        <v>42862</v>
      </c>
      <c r="E136" t="s">
        <v>452</v>
      </c>
      <c r="F136" t="s">
        <v>453</v>
      </c>
      <c r="G136" t="s">
        <v>11</v>
      </c>
      <c r="H136" t="s">
        <v>454</v>
      </c>
      <c r="I136" t="s">
        <v>457</v>
      </c>
      <c r="J136" t="s">
        <v>456</v>
      </c>
      <c r="K136">
        <v>48</v>
      </c>
      <c r="L136" t="s">
        <v>1026</v>
      </c>
      <c r="M136" t="s">
        <v>1162</v>
      </c>
      <c r="N136" t="s">
        <v>1162</v>
      </c>
    </row>
    <row r="137" spans="1:14">
      <c r="A137" t="s">
        <v>128</v>
      </c>
      <c r="B137" t="s">
        <v>466</v>
      </c>
      <c r="C137" t="s">
        <v>939</v>
      </c>
      <c r="D137">
        <v>42861</v>
      </c>
      <c r="E137" t="s">
        <v>452</v>
      </c>
      <c r="F137" t="s">
        <v>453</v>
      </c>
      <c r="G137" t="s">
        <v>11</v>
      </c>
      <c r="H137" t="s">
        <v>454</v>
      </c>
      <c r="I137" t="s">
        <v>457</v>
      </c>
      <c r="J137" t="s">
        <v>456</v>
      </c>
      <c r="K137">
        <v>48</v>
      </c>
      <c r="L137" t="s">
        <v>1026</v>
      </c>
      <c r="M137" t="s">
        <v>1162</v>
      </c>
      <c r="N137" t="s">
        <v>1162</v>
      </c>
    </row>
    <row r="138" spans="1:14">
      <c r="A138" t="s">
        <v>128</v>
      </c>
      <c r="B138" t="s">
        <v>466</v>
      </c>
      <c r="C138" t="s">
        <v>1240</v>
      </c>
      <c r="D138">
        <v>42863</v>
      </c>
      <c r="E138" t="s">
        <v>464</v>
      </c>
      <c r="F138" t="s">
        <v>453</v>
      </c>
      <c r="G138" t="s">
        <v>11</v>
      </c>
      <c r="H138" t="s">
        <v>454</v>
      </c>
      <c r="I138" t="s">
        <v>455</v>
      </c>
      <c r="J138" t="s">
        <v>456</v>
      </c>
      <c r="K138">
        <v>32</v>
      </c>
      <c r="L138" t="s">
        <v>1166</v>
      </c>
      <c r="M138" t="s">
        <v>1160</v>
      </c>
      <c r="N138" t="s">
        <v>1160</v>
      </c>
    </row>
    <row r="139" spans="1:14">
      <c r="A139" t="s">
        <v>128</v>
      </c>
      <c r="B139" t="s">
        <v>466</v>
      </c>
      <c r="C139" t="s">
        <v>472</v>
      </c>
      <c r="D139">
        <v>42877</v>
      </c>
      <c r="E139" t="s">
        <v>452</v>
      </c>
      <c r="F139" t="s">
        <v>453</v>
      </c>
      <c r="G139" t="s">
        <v>11</v>
      </c>
      <c r="H139" t="s">
        <v>454</v>
      </c>
      <c r="I139" t="s">
        <v>457</v>
      </c>
      <c r="J139" t="s">
        <v>456</v>
      </c>
      <c r="K139">
        <v>48</v>
      </c>
      <c r="L139" t="s">
        <v>1026</v>
      </c>
      <c r="M139" t="s">
        <v>1162</v>
      </c>
      <c r="N139" t="s">
        <v>1162</v>
      </c>
    </row>
    <row r="140" spans="1:14">
      <c r="A140" t="s">
        <v>128</v>
      </c>
      <c r="B140" t="s">
        <v>466</v>
      </c>
      <c r="C140" t="s">
        <v>1042</v>
      </c>
      <c r="D140">
        <v>42862</v>
      </c>
      <c r="E140" t="s">
        <v>452</v>
      </c>
      <c r="F140" t="s">
        <v>453</v>
      </c>
      <c r="G140" t="s">
        <v>11</v>
      </c>
      <c r="H140" t="s">
        <v>454</v>
      </c>
      <c r="I140" t="s">
        <v>455</v>
      </c>
      <c r="J140" t="s">
        <v>456</v>
      </c>
      <c r="K140">
        <v>48</v>
      </c>
      <c r="L140" t="s">
        <v>1026</v>
      </c>
      <c r="M140" t="s">
        <v>1162</v>
      </c>
      <c r="N140" t="s">
        <v>1162</v>
      </c>
    </row>
    <row r="141" spans="1:14">
      <c r="A141" t="s">
        <v>128</v>
      </c>
      <c r="B141" t="s">
        <v>466</v>
      </c>
      <c r="C141" t="s">
        <v>1156</v>
      </c>
      <c r="D141">
        <v>42863</v>
      </c>
      <c r="E141" t="s">
        <v>452</v>
      </c>
      <c r="F141" t="s">
        <v>453</v>
      </c>
      <c r="G141" t="s">
        <v>11</v>
      </c>
      <c r="H141" t="s">
        <v>454</v>
      </c>
      <c r="I141" t="s">
        <v>455</v>
      </c>
      <c r="J141" t="s">
        <v>456</v>
      </c>
      <c r="K141">
        <v>48</v>
      </c>
      <c r="L141" t="s">
        <v>1026</v>
      </c>
      <c r="M141" t="s">
        <v>1162</v>
      </c>
      <c r="N141" t="s">
        <v>1162</v>
      </c>
    </row>
    <row r="142" spans="1:14">
      <c r="A142" t="s">
        <v>128</v>
      </c>
      <c r="B142" t="s">
        <v>466</v>
      </c>
      <c r="C142" t="s">
        <v>1094</v>
      </c>
      <c r="D142">
        <v>42864</v>
      </c>
      <c r="E142" t="s">
        <v>464</v>
      </c>
      <c r="F142" t="s">
        <v>453</v>
      </c>
      <c r="G142" t="s">
        <v>11</v>
      </c>
      <c r="H142" t="s">
        <v>454</v>
      </c>
      <c r="I142" t="s">
        <v>455</v>
      </c>
      <c r="J142" t="s">
        <v>456</v>
      </c>
      <c r="K142">
        <v>32</v>
      </c>
      <c r="L142" t="s">
        <v>1166</v>
      </c>
      <c r="M142" t="s">
        <v>1160</v>
      </c>
      <c r="N142" t="s">
        <v>1160</v>
      </c>
    </row>
    <row r="143" spans="1:14">
      <c r="A143" t="s">
        <v>128</v>
      </c>
      <c r="B143" t="s">
        <v>466</v>
      </c>
      <c r="C143" t="s">
        <v>961</v>
      </c>
      <c r="D143">
        <v>42861</v>
      </c>
      <c r="E143" t="s">
        <v>452</v>
      </c>
      <c r="F143" t="s">
        <v>453</v>
      </c>
      <c r="G143" t="s">
        <v>11</v>
      </c>
      <c r="H143" t="s">
        <v>454</v>
      </c>
      <c r="I143" t="s">
        <v>457</v>
      </c>
      <c r="J143" t="s">
        <v>456</v>
      </c>
      <c r="K143">
        <v>48</v>
      </c>
      <c r="L143" t="s">
        <v>1026</v>
      </c>
      <c r="M143" t="s">
        <v>1162</v>
      </c>
      <c r="N143" t="s">
        <v>1162</v>
      </c>
    </row>
    <row r="144" spans="1:14">
      <c r="A144" t="s">
        <v>128</v>
      </c>
      <c r="B144" t="s">
        <v>466</v>
      </c>
      <c r="C144" t="s">
        <v>1110</v>
      </c>
      <c r="D144">
        <v>42868</v>
      </c>
      <c r="E144" t="s">
        <v>464</v>
      </c>
      <c r="F144" t="s">
        <v>453</v>
      </c>
      <c r="G144" t="s">
        <v>11</v>
      </c>
      <c r="H144" t="s">
        <v>454</v>
      </c>
      <c r="I144" t="s">
        <v>455</v>
      </c>
      <c r="J144" t="s">
        <v>456</v>
      </c>
      <c r="K144">
        <v>32</v>
      </c>
      <c r="L144" t="s">
        <v>1166</v>
      </c>
      <c r="M144" t="s">
        <v>1160</v>
      </c>
      <c r="N144" t="s">
        <v>1160</v>
      </c>
    </row>
    <row r="145" spans="1:14">
      <c r="A145" t="s">
        <v>128</v>
      </c>
      <c r="B145" t="s">
        <v>466</v>
      </c>
      <c r="C145" t="s">
        <v>1116</v>
      </c>
      <c r="D145">
        <v>42862</v>
      </c>
      <c r="E145" t="s">
        <v>459</v>
      </c>
      <c r="F145" t="s">
        <v>453</v>
      </c>
      <c r="G145" t="s">
        <v>11</v>
      </c>
      <c r="H145" t="s">
        <v>454</v>
      </c>
      <c r="I145" t="s">
        <v>455</v>
      </c>
      <c r="J145" t="s">
        <v>456</v>
      </c>
      <c r="K145">
        <v>32</v>
      </c>
      <c r="L145" t="s">
        <v>1168</v>
      </c>
      <c r="M145" t="s">
        <v>1161</v>
      </c>
      <c r="N145" t="s">
        <v>1161</v>
      </c>
    </row>
    <row r="146" spans="1:14">
      <c r="A146" t="s">
        <v>128</v>
      </c>
      <c r="B146" t="s">
        <v>466</v>
      </c>
      <c r="C146" t="s">
        <v>470</v>
      </c>
      <c r="D146">
        <v>42861</v>
      </c>
      <c r="E146" t="s">
        <v>1230</v>
      </c>
      <c r="F146" t="s">
        <v>453</v>
      </c>
      <c r="G146" t="s">
        <v>11</v>
      </c>
      <c r="H146" t="s">
        <v>454</v>
      </c>
      <c r="I146" t="s">
        <v>457</v>
      </c>
      <c r="J146" t="s">
        <v>456</v>
      </c>
      <c r="K146">
        <v>1</v>
      </c>
      <c r="L146" t="s">
        <v>1241</v>
      </c>
      <c r="M146" t="s">
        <v>1241</v>
      </c>
      <c r="N146" t="s">
        <v>1241</v>
      </c>
    </row>
    <row r="147" spans="1:14">
      <c r="A147" t="s">
        <v>128</v>
      </c>
      <c r="B147" t="s">
        <v>466</v>
      </c>
      <c r="C147" t="s">
        <v>994</v>
      </c>
      <c r="D147">
        <v>42863</v>
      </c>
      <c r="E147" t="s">
        <v>452</v>
      </c>
      <c r="F147" t="s">
        <v>453</v>
      </c>
      <c r="G147" t="s">
        <v>11</v>
      </c>
      <c r="H147" t="s">
        <v>454</v>
      </c>
      <c r="I147" t="s">
        <v>457</v>
      </c>
      <c r="J147" t="s">
        <v>456</v>
      </c>
      <c r="K147">
        <v>48</v>
      </c>
      <c r="L147" t="s">
        <v>1026</v>
      </c>
      <c r="M147" t="s">
        <v>1162</v>
      </c>
      <c r="N147" t="s">
        <v>1162</v>
      </c>
    </row>
    <row r="148" spans="1:14">
      <c r="A148" t="s">
        <v>128</v>
      </c>
      <c r="B148" t="s">
        <v>466</v>
      </c>
      <c r="C148" t="s">
        <v>467</v>
      </c>
      <c r="D148">
        <v>42861</v>
      </c>
      <c r="E148" t="s">
        <v>452</v>
      </c>
      <c r="F148" t="s">
        <v>453</v>
      </c>
      <c r="G148" t="s">
        <v>11</v>
      </c>
      <c r="H148" t="s">
        <v>454</v>
      </c>
      <c r="I148" t="s">
        <v>457</v>
      </c>
      <c r="J148" t="s">
        <v>456</v>
      </c>
      <c r="K148">
        <v>48</v>
      </c>
      <c r="L148" t="s">
        <v>1026</v>
      </c>
      <c r="M148" t="s">
        <v>1162</v>
      </c>
      <c r="N148" t="s">
        <v>1162</v>
      </c>
    </row>
    <row r="149" spans="1:14">
      <c r="A149" t="s">
        <v>128</v>
      </c>
      <c r="B149" t="s">
        <v>466</v>
      </c>
      <c r="C149" t="s">
        <v>963</v>
      </c>
      <c r="D149">
        <v>42868</v>
      </c>
      <c r="E149" t="s">
        <v>1242</v>
      </c>
      <c r="F149" t="s">
        <v>453</v>
      </c>
      <c r="G149" t="s">
        <v>11</v>
      </c>
      <c r="H149" t="s">
        <v>454</v>
      </c>
      <c r="I149" t="s">
        <v>457</v>
      </c>
      <c r="J149" t="s">
        <v>456</v>
      </c>
      <c r="K149">
        <v>1</v>
      </c>
      <c r="L149" t="s">
        <v>1243</v>
      </c>
      <c r="M149" t="s">
        <v>1243</v>
      </c>
      <c r="N149" t="s">
        <v>1243</v>
      </c>
    </row>
    <row r="150" spans="1:14">
      <c r="A150" t="s">
        <v>128</v>
      </c>
      <c r="B150" t="s">
        <v>466</v>
      </c>
      <c r="C150" t="s">
        <v>1058</v>
      </c>
      <c r="D150">
        <v>42864</v>
      </c>
      <c r="E150" t="s">
        <v>464</v>
      </c>
      <c r="F150" t="s">
        <v>453</v>
      </c>
      <c r="G150" t="s">
        <v>11</v>
      </c>
      <c r="H150" t="s">
        <v>454</v>
      </c>
      <c r="I150" t="s">
        <v>455</v>
      </c>
      <c r="J150" t="s">
        <v>456</v>
      </c>
      <c r="K150">
        <v>32</v>
      </c>
      <c r="L150" t="s">
        <v>1166</v>
      </c>
      <c r="M150" t="s">
        <v>1160</v>
      </c>
      <c r="N150" t="s">
        <v>1160</v>
      </c>
    </row>
    <row r="151" spans="1:14">
      <c r="A151" t="s">
        <v>128</v>
      </c>
      <c r="B151" t="s">
        <v>466</v>
      </c>
      <c r="C151" t="s">
        <v>1034</v>
      </c>
      <c r="D151">
        <v>42862</v>
      </c>
      <c r="E151" t="s">
        <v>452</v>
      </c>
      <c r="F151" t="s">
        <v>453</v>
      </c>
      <c r="G151" t="s">
        <v>11</v>
      </c>
      <c r="H151" t="s">
        <v>454</v>
      </c>
      <c r="I151" t="s">
        <v>455</v>
      </c>
      <c r="J151" t="s">
        <v>456</v>
      </c>
      <c r="K151">
        <v>48</v>
      </c>
      <c r="L151" t="s">
        <v>1026</v>
      </c>
      <c r="M151" t="s">
        <v>1162</v>
      </c>
      <c r="N151" t="s">
        <v>1162</v>
      </c>
    </row>
    <row r="152" spans="1:14">
      <c r="A152" t="s">
        <v>128</v>
      </c>
      <c r="B152" t="s">
        <v>466</v>
      </c>
      <c r="C152" t="s">
        <v>1244</v>
      </c>
      <c r="D152">
        <v>42863</v>
      </c>
      <c r="E152" t="s">
        <v>464</v>
      </c>
      <c r="F152" t="s">
        <v>453</v>
      </c>
      <c r="G152" t="s">
        <v>11</v>
      </c>
      <c r="H152" t="s">
        <v>454</v>
      </c>
      <c r="I152" t="s">
        <v>455</v>
      </c>
      <c r="J152" t="s">
        <v>456</v>
      </c>
      <c r="K152">
        <v>32</v>
      </c>
      <c r="L152" t="s">
        <v>1166</v>
      </c>
      <c r="M152" t="s">
        <v>1160</v>
      </c>
      <c r="N152" t="s">
        <v>1160</v>
      </c>
    </row>
    <row r="153" spans="1:14">
      <c r="A153" t="s">
        <v>128</v>
      </c>
      <c r="B153" t="s">
        <v>466</v>
      </c>
      <c r="C153" t="s">
        <v>1245</v>
      </c>
      <c r="D153">
        <v>42864</v>
      </c>
      <c r="E153" t="s">
        <v>464</v>
      </c>
      <c r="F153" t="s">
        <v>453</v>
      </c>
      <c r="G153" t="s">
        <v>11</v>
      </c>
      <c r="H153" t="s">
        <v>454</v>
      </c>
      <c r="I153" t="s">
        <v>455</v>
      </c>
      <c r="J153" t="s">
        <v>456</v>
      </c>
      <c r="K153">
        <v>32</v>
      </c>
      <c r="L153" t="s">
        <v>1166</v>
      </c>
      <c r="M153" t="s">
        <v>1160</v>
      </c>
      <c r="N153" t="s">
        <v>1160</v>
      </c>
    </row>
    <row r="154" spans="1:14">
      <c r="A154" t="s">
        <v>128</v>
      </c>
      <c r="B154" t="s">
        <v>466</v>
      </c>
      <c r="C154" t="s">
        <v>1052</v>
      </c>
      <c r="D154">
        <v>42864</v>
      </c>
      <c r="E154" t="s">
        <v>452</v>
      </c>
      <c r="F154" t="s">
        <v>453</v>
      </c>
      <c r="G154" t="s">
        <v>11</v>
      </c>
      <c r="H154" t="s">
        <v>454</v>
      </c>
      <c r="I154" t="s">
        <v>455</v>
      </c>
      <c r="J154" t="s">
        <v>456</v>
      </c>
      <c r="K154">
        <v>48</v>
      </c>
      <c r="L154" t="s">
        <v>1026</v>
      </c>
      <c r="M154" t="s">
        <v>1162</v>
      </c>
      <c r="N154" t="s">
        <v>1162</v>
      </c>
    </row>
    <row r="155" spans="1:14">
      <c r="A155" t="s">
        <v>128</v>
      </c>
      <c r="B155" t="s">
        <v>466</v>
      </c>
      <c r="C155" t="s">
        <v>1055</v>
      </c>
      <c r="D155">
        <v>42862</v>
      </c>
      <c r="E155" t="s">
        <v>452</v>
      </c>
      <c r="F155" t="s">
        <v>453</v>
      </c>
      <c r="G155" t="s">
        <v>11</v>
      </c>
      <c r="H155" t="s">
        <v>454</v>
      </c>
      <c r="I155" t="s">
        <v>455</v>
      </c>
      <c r="J155" t="s">
        <v>456</v>
      </c>
      <c r="K155">
        <v>48</v>
      </c>
      <c r="L155" t="s">
        <v>1026</v>
      </c>
      <c r="M155" t="s">
        <v>1162</v>
      </c>
      <c r="N155" t="s">
        <v>1162</v>
      </c>
    </row>
    <row r="156" spans="1:14">
      <c r="A156" t="s">
        <v>128</v>
      </c>
      <c r="B156" t="s">
        <v>466</v>
      </c>
      <c r="C156" t="s">
        <v>1246</v>
      </c>
      <c r="D156">
        <v>42863</v>
      </c>
      <c r="E156" t="s">
        <v>464</v>
      </c>
      <c r="F156" t="s">
        <v>453</v>
      </c>
      <c r="G156" t="s">
        <v>11</v>
      </c>
      <c r="H156" t="s">
        <v>454</v>
      </c>
      <c r="I156" t="s">
        <v>455</v>
      </c>
      <c r="J156" t="s">
        <v>456</v>
      </c>
      <c r="K156">
        <v>32</v>
      </c>
      <c r="L156" t="s">
        <v>1166</v>
      </c>
      <c r="M156" t="s">
        <v>1160</v>
      </c>
      <c r="N156" t="s">
        <v>1160</v>
      </c>
    </row>
    <row r="157" spans="1:14">
      <c r="A157" t="s">
        <v>128</v>
      </c>
      <c r="B157" t="s">
        <v>466</v>
      </c>
      <c r="C157" t="s">
        <v>1108</v>
      </c>
      <c r="D157">
        <v>42862</v>
      </c>
      <c r="E157" t="s">
        <v>464</v>
      </c>
      <c r="F157" t="s">
        <v>453</v>
      </c>
      <c r="G157" t="s">
        <v>11</v>
      </c>
      <c r="H157" t="s">
        <v>454</v>
      </c>
      <c r="I157" t="s">
        <v>455</v>
      </c>
      <c r="J157" t="s">
        <v>456</v>
      </c>
      <c r="K157">
        <v>32</v>
      </c>
      <c r="L157" t="s">
        <v>1166</v>
      </c>
      <c r="M157" t="s">
        <v>1160</v>
      </c>
      <c r="N157" t="s">
        <v>1160</v>
      </c>
    </row>
    <row r="158" spans="1:14">
      <c r="A158" t="s">
        <v>128</v>
      </c>
      <c r="B158" t="s">
        <v>466</v>
      </c>
      <c r="C158" t="s">
        <v>1139</v>
      </c>
      <c r="D158">
        <v>42863</v>
      </c>
      <c r="E158" t="s">
        <v>452</v>
      </c>
      <c r="F158" t="s">
        <v>453</v>
      </c>
      <c r="G158" t="s">
        <v>11</v>
      </c>
      <c r="H158" t="s">
        <v>454</v>
      </c>
      <c r="I158" t="s">
        <v>455</v>
      </c>
      <c r="J158" t="s">
        <v>456</v>
      </c>
      <c r="K158">
        <v>48</v>
      </c>
      <c r="L158" t="s">
        <v>1026</v>
      </c>
      <c r="M158" t="s">
        <v>1162</v>
      </c>
      <c r="N158" t="s">
        <v>1162</v>
      </c>
    </row>
    <row r="159" spans="1:14">
      <c r="A159" t="s">
        <v>128</v>
      </c>
      <c r="B159" t="s">
        <v>466</v>
      </c>
      <c r="C159" t="s">
        <v>1101</v>
      </c>
      <c r="D159">
        <v>42864</v>
      </c>
      <c r="E159" t="s">
        <v>452</v>
      </c>
      <c r="F159" t="s">
        <v>453</v>
      </c>
      <c r="G159" t="s">
        <v>11</v>
      </c>
      <c r="H159" t="s">
        <v>454</v>
      </c>
      <c r="I159" t="s">
        <v>455</v>
      </c>
      <c r="J159" t="s">
        <v>456</v>
      </c>
      <c r="K159">
        <v>0</v>
      </c>
      <c r="L159" t="s">
        <v>7</v>
      </c>
      <c r="M159" t="s">
        <v>7</v>
      </c>
      <c r="N159" t="s">
        <v>1247</v>
      </c>
    </row>
    <row r="160" spans="1:14">
      <c r="A160" t="s">
        <v>128</v>
      </c>
      <c r="B160" t="s">
        <v>466</v>
      </c>
      <c r="C160" t="s">
        <v>919</v>
      </c>
      <c r="D160">
        <v>42869</v>
      </c>
      <c r="E160" t="s">
        <v>452</v>
      </c>
      <c r="F160" t="s">
        <v>453</v>
      </c>
      <c r="G160" t="s">
        <v>11</v>
      </c>
      <c r="H160" t="s">
        <v>454</v>
      </c>
      <c r="I160" t="s">
        <v>457</v>
      </c>
      <c r="J160" t="s">
        <v>456</v>
      </c>
      <c r="K160">
        <v>48</v>
      </c>
      <c r="L160" t="s">
        <v>1026</v>
      </c>
      <c r="M160" t="s">
        <v>1162</v>
      </c>
      <c r="N160" t="s">
        <v>1162</v>
      </c>
    </row>
    <row r="161" spans="1:14">
      <c r="A161" t="s">
        <v>128</v>
      </c>
      <c r="B161" t="s">
        <v>466</v>
      </c>
      <c r="C161" t="s">
        <v>1248</v>
      </c>
      <c r="D161">
        <v>42862</v>
      </c>
      <c r="E161" t="s">
        <v>464</v>
      </c>
      <c r="F161" t="s">
        <v>453</v>
      </c>
      <c r="G161" t="s">
        <v>11</v>
      </c>
      <c r="H161" t="s">
        <v>454</v>
      </c>
      <c r="I161" t="s">
        <v>455</v>
      </c>
      <c r="J161" t="s">
        <v>456</v>
      </c>
      <c r="K161">
        <v>32</v>
      </c>
      <c r="L161" t="s">
        <v>1166</v>
      </c>
      <c r="M161" t="s">
        <v>1160</v>
      </c>
      <c r="N161" t="s">
        <v>1160</v>
      </c>
    </row>
    <row r="162" spans="1:14">
      <c r="A162" t="s">
        <v>128</v>
      </c>
      <c r="B162" t="s">
        <v>466</v>
      </c>
      <c r="C162" t="s">
        <v>1131</v>
      </c>
      <c r="D162">
        <v>42862</v>
      </c>
      <c r="E162" t="s">
        <v>452</v>
      </c>
      <c r="F162" t="s">
        <v>453</v>
      </c>
      <c r="G162" t="s">
        <v>11</v>
      </c>
      <c r="H162" t="s">
        <v>454</v>
      </c>
      <c r="I162" t="s">
        <v>455</v>
      </c>
      <c r="J162" t="s">
        <v>456</v>
      </c>
      <c r="K162">
        <v>48</v>
      </c>
      <c r="L162" t="s">
        <v>1026</v>
      </c>
      <c r="M162" t="s">
        <v>1162</v>
      </c>
      <c r="N162" t="s">
        <v>1162</v>
      </c>
    </row>
    <row r="163" spans="1:14">
      <c r="A163" t="s">
        <v>128</v>
      </c>
      <c r="B163" t="s">
        <v>466</v>
      </c>
      <c r="C163" t="s">
        <v>1053</v>
      </c>
      <c r="D163">
        <v>42864</v>
      </c>
      <c r="E163" t="s">
        <v>464</v>
      </c>
      <c r="F163" t="s">
        <v>453</v>
      </c>
      <c r="G163" t="s">
        <v>11</v>
      </c>
      <c r="H163" t="s">
        <v>454</v>
      </c>
      <c r="I163" t="s">
        <v>455</v>
      </c>
      <c r="J163" t="s">
        <v>456</v>
      </c>
      <c r="K163">
        <v>32</v>
      </c>
      <c r="L163" t="s">
        <v>1166</v>
      </c>
      <c r="M163" t="s">
        <v>1160</v>
      </c>
      <c r="N163" t="s">
        <v>1160</v>
      </c>
    </row>
    <row r="164" spans="1:14">
      <c r="A164" t="s">
        <v>128</v>
      </c>
      <c r="B164" t="s">
        <v>466</v>
      </c>
      <c r="C164" t="s">
        <v>1064</v>
      </c>
      <c r="D164">
        <v>42862</v>
      </c>
      <c r="E164" t="s">
        <v>464</v>
      </c>
      <c r="F164" t="s">
        <v>453</v>
      </c>
      <c r="G164" t="s">
        <v>11</v>
      </c>
      <c r="H164" t="s">
        <v>454</v>
      </c>
      <c r="I164" t="s">
        <v>455</v>
      </c>
      <c r="J164" t="s">
        <v>456</v>
      </c>
      <c r="K164">
        <v>32</v>
      </c>
      <c r="L164" t="s">
        <v>1166</v>
      </c>
      <c r="M164" t="s">
        <v>1160</v>
      </c>
      <c r="N164" t="s">
        <v>1160</v>
      </c>
    </row>
    <row r="165" spans="1:14">
      <c r="A165" t="s">
        <v>128</v>
      </c>
      <c r="B165" t="s">
        <v>466</v>
      </c>
      <c r="C165" t="s">
        <v>1044</v>
      </c>
      <c r="D165">
        <v>42863</v>
      </c>
      <c r="E165" t="s">
        <v>464</v>
      </c>
      <c r="F165" t="s">
        <v>453</v>
      </c>
      <c r="G165" t="s">
        <v>11</v>
      </c>
      <c r="H165" t="s">
        <v>454</v>
      </c>
      <c r="I165" t="s">
        <v>455</v>
      </c>
      <c r="J165" t="s">
        <v>456</v>
      </c>
      <c r="K165">
        <v>32</v>
      </c>
      <c r="L165" t="s">
        <v>1166</v>
      </c>
      <c r="M165" t="s">
        <v>1160</v>
      </c>
      <c r="N165" t="s">
        <v>1160</v>
      </c>
    </row>
    <row r="166" spans="1:14">
      <c r="A166" t="s">
        <v>128</v>
      </c>
      <c r="B166" t="s">
        <v>466</v>
      </c>
      <c r="C166" t="s">
        <v>1075</v>
      </c>
      <c r="D166">
        <v>42864</v>
      </c>
      <c r="E166" t="s">
        <v>452</v>
      </c>
      <c r="F166" t="s">
        <v>453</v>
      </c>
      <c r="G166" t="s">
        <v>11</v>
      </c>
      <c r="H166" t="s">
        <v>454</v>
      </c>
      <c r="I166" t="s">
        <v>455</v>
      </c>
      <c r="J166" t="s">
        <v>456</v>
      </c>
      <c r="K166">
        <v>48</v>
      </c>
      <c r="L166" t="s">
        <v>1026</v>
      </c>
      <c r="M166" t="s">
        <v>1162</v>
      </c>
      <c r="N166" t="s">
        <v>1162</v>
      </c>
    </row>
    <row r="167" spans="1:14">
      <c r="A167" t="s">
        <v>128</v>
      </c>
      <c r="B167" t="s">
        <v>466</v>
      </c>
      <c r="C167" t="s">
        <v>1144</v>
      </c>
      <c r="D167">
        <v>42864</v>
      </c>
      <c r="E167" t="s">
        <v>452</v>
      </c>
      <c r="F167" t="s">
        <v>453</v>
      </c>
      <c r="G167" t="s">
        <v>11</v>
      </c>
      <c r="H167" t="s">
        <v>454</v>
      </c>
      <c r="I167" t="s">
        <v>455</v>
      </c>
      <c r="J167" t="s">
        <v>456</v>
      </c>
      <c r="K167">
        <v>48</v>
      </c>
      <c r="L167" t="s">
        <v>1026</v>
      </c>
      <c r="M167" t="s">
        <v>1162</v>
      </c>
      <c r="N167" t="s">
        <v>1162</v>
      </c>
    </row>
    <row r="168" spans="1:14">
      <c r="A168" t="s">
        <v>128</v>
      </c>
      <c r="B168" t="s">
        <v>466</v>
      </c>
      <c r="C168" t="s">
        <v>1067</v>
      </c>
      <c r="D168">
        <v>42862</v>
      </c>
      <c r="E168" t="s">
        <v>452</v>
      </c>
      <c r="F168" t="s">
        <v>453</v>
      </c>
      <c r="G168" t="s">
        <v>11</v>
      </c>
      <c r="H168" t="s">
        <v>454</v>
      </c>
      <c r="I168" t="s">
        <v>455</v>
      </c>
      <c r="J168" t="s">
        <v>456</v>
      </c>
      <c r="K168">
        <v>48</v>
      </c>
      <c r="L168" t="s">
        <v>1026</v>
      </c>
      <c r="M168" t="s">
        <v>1162</v>
      </c>
      <c r="N168" t="s">
        <v>1162</v>
      </c>
    </row>
    <row r="169" spans="1:14">
      <c r="A169" t="s">
        <v>128</v>
      </c>
      <c r="B169" t="s">
        <v>466</v>
      </c>
      <c r="C169" t="s">
        <v>954</v>
      </c>
      <c r="D169">
        <v>42861</v>
      </c>
      <c r="E169" t="s">
        <v>464</v>
      </c>
      <c r="F169" t="s">
        <v>453</v>
      </c>
      <c r="G169" t="s">
        <v>11</v>
      </c>
      <c r="H169" t="s">
        <v>454</v>
      </c>
      <c r="I169" t="s">
        <v>457</v>
      </c>
      <c r="J169" t="s">
        <v>456</v>
      </c>
      <c r="K169">
        <v>16</v>
      </c>
      <c r="L169" t="s">
        <v>1024</v>
      </c>
      <c r="M169" t="s">
        <v>1249</v>
      </c>
      <c r="N169" t="s">
        <v>1249</v>
      </c>
    </row>
    <row r="170" spans="1:14">
      <c r="A170" t="s">
        <v>128</v>
      </c>
      <c r="B170" t="s">
        <v>466</v>
      </c>
      <c r="C170" t="s">
        <v>955</v>
      </c>
      <c r="D170">
        <v>42876</v>
      </c>
      <c r="E170" t="s">
        <v>452</v>
      </c>
      <c r="F170" t="s">
        <v>453</v>
      </c>
      <c r="G170" t="s">
        <v>11</v>
      </c>
      <c r="H170" t="s">
        <v>454</v>
      </c>
      <c r="I170" t="s">
        <v>457</v>
      </c>
      <c r="J170" t="s">
        <v>456</v>
      </c>
      <c r="K170">
        <v>48</v>
      </c>
      <c r="L170" t="s">
        <v>1026</v>
      </c>
      <c r="M170" t="s">
        <v>1162</v>
      </c>
      <c r="N170" t="s">
        <v>1162</v>
      </c>
    </row>
    <row r="171" spans="1:14">
      <c r="A171" t="s">
        <v>128</v>
      </c>
      <c r="B171" t="s">
        <v>466</v>
      </c>
      <c r="C171" t="s">
        <v>948</v>
      </c>
      <c r="D171">
        <v>42879</v>
      </c>
      <c r="E171" t="s">
        <v>452</v>
      </c>
      <c r="F171" t="s">
        <v>453</v>
      </c>
      <c r="G171" t="s">
        <v>11</v>
      </c>
      <c r="H171" t="s">
        <v>454</v>
      </c>
      <c r="I171" t="s">
        <v>457</v>
      </c>
      <c r="J171" t="s">
        <v>456</v>
      </c>
      <c r="K171">
        <v>48</v>
      </c>
      <c r="L171" t="s">
        <v>1026</v>
      </c>
      <c r="M171" t="s">
        <v>1162</v>
      </c>
      <c r="N171" t="s">
        <v>1162</v>
      </c>
    </row>
    <row r="172" spans="1:14">
      <c r="A172" t="s">
        <v>128</v>
      </c>
      <c r="B172" t="s">
        <v>466</v>
      </c>
      <c r="C172" t="s">
        <v>1250</v>
      </c>
      <c r="D172">
        <v>42868</v>
      </c>
      <c r="E172" t="s">
        <v>452</v>
      </c>
      <c r="F172" t="s">
        <v>453</v>
      </c>
      <c r="G172" t="s">
        <v>11</v>
      </c>
      <c r="H172" t="s">
        <v>454</v>
      </c>
      <c r="I172" t="s">
        <v>455</v>
      </c>
      <c r="J172" t="s">
        <v>456</v>
      </c>
      <c r="K172">
        <v>48</v>
      </c>
      <c r="L172" t="s">
        <v>1026</v>
      </c>
      <c r="M172" t="s">
        <v>1162</v>
      </c>
      <c r="N172" t="s">
        <v>1162</v>
      </c>
    </row>
    <row r="173" spans="1:14">
      <c r="A173" t="s">
        <v>128</v>
      </c>
      <c r="B173" t="s">
        <v>466</v>
      </c>
      <c r="C173" t="s">
        <v>1145</v>
      </c>
      <c r="D173">
        <v>42868</v>
      </c>
      <c r="E173" t="s">
        <v>464</v>
      </c>
      <c r="F173" t="s">
        <v>453</v>
      </c>
      <c r="G173" t="s">
        <v>11</v>
      </c>
      <c r="H173" t="s">
        <v>454</v>
      </c>
      <c r="I173" t="s">
        <v>455</v>
      </c>
      <c r="J173" t="s">
        <v>456</v>
      </c>
      <c r="K173">
        <v>32</v>
      </c>
      <c r="L173" t="s">
        <v>1166</v>
      </c>
      <c r="M173" t="s">
        <v>1160</v>
      </c>
      <c r="N173" t="s">
        <v>1160</v>
      </c>
    </row>
    <row r="174" spans="1:14">
      <c r="A174" t="s">
        <v>128</v>
      </c>
      <c r="B174" t="s">
        <v>466</v>
      </c>
      <c r="C174" t="s">
        <v>995</v>
      </c>
      <c r="D174">
        <v>42876</v>
      </c>
      <c r="E174" t="s">
        <v>452</v>
      </c>
      <c r="F174" t="s">
        <v>453</v>
      </c>
      <c r="G174" t="s">
        <v>11</v>
      </c>
      <c r="H174" t="s">
        <v>454</v>
      </c>
      <c r="I174" t="s">
        <v>457</v>
      </c>
      <c r="J174" t="s">
        <v>456</v>
      </c>
      <c r="K174">
        <v>48</v>
      </c>
      <c r="L174" t="s">
        <v>1026</v>
      </c>
      <c r="M174" t="s">
        <v>1162</v>
      </c>
      <c r="N174" t="s">
        <v>1162</v>
      </c>
    </row>
    <row r="175" spans="1:14">
      <c r="A175" t="s">
        <v>128</v>
      </c>
      <c r="B175" t="s">
        <v>466</v>
      </c>
      <c r="C175" t="s">
        <v>470</v>
      </c>
      <c r="D175">
        <v>42861</v>
      </c>
      <c r="E175" t="s">
        <v>452</v>
      </c>
      <c r="F175" t="s">
        <v>453</v>
      </c>
      <c r="G175" t="s">
        <v>11</v>
      </c>
      <c r="H175" t="s">
        <v>454</v>
      </c>
      <c r="I175" t="s">
        <v>457</v>
      </c>
      <c r="J175" t="s">
        <v>456</v>
      </c>
      <c r="K175">
        <v>48</v>
      </c>
      <c r="L175" t="s">
        <v>7</v>
      </c>
      <c r="M175" t="s">
        <v>7</v>
      </c>
      <c r="N175" t="s">
        <v>7</v>
      </c>
    </row>
    <row r="176" spans="1:14">
      <c r="A176" t="s">
        <v>128</v>
      </c>
      <c r="B176" t="s">
        <v>466</v>
      </c>
      <c r="C176" t="s">
        <v>1060</v>
      </c>
      <c r="D176">
        <v>42863</v>
      </c>
      <c r="E176" t="s">
        <v>452</v>
      </c>
      <c r="F176" t="s">
        <v>453</v>
      </c>
      <c r="G176" t="s">
        <v>11</v>
      </c>
      <c r="H176" t="s">
        <v>454</v>
      </c>
      <c r="I176" t="s">
        <v>455</v>
      </c>
      <c r="J176" t="s">
        <v>456</v>
      </c>
      <c r="K176">
        <v>48</v>
      </c>
      <c r="L176" t="s">
        <v>1026</v>
      </c>
      <c r="M176" t="s">
        <v>1162</v>
      </c>
      <c r="N176" t="s">
        <v>1162</v>
      </c>
    </row>
    <row r="177" spans="1:14">
      <c r="A177" t="s">
        <v>128</v>
      </c>
      <c r="B177" t="s">
        <v>466</v>
      </c>
      <c r="C177" t="s">
        <v>1005</v>
      </c>
      <c r="D177">
        <v>42886</v>
      </c>
      <c r="E177" t="s">
        <v>452</v>
      </c>
      <c r="F177" t="s">
        <v>453</v>
      </c>
      <c r="G177" t="s">
        <v>11</v>
      </c>
      <c r="H177" t="s">
        <v>454</v>
      </c>
      <c r="I177" t="s">
        <v>455</v>
      </c>
      <c r="J177" t="s">
        <v>969</v>
      </c>
      <c r="K177">
        <v>-60</v>
      </c>
      <c r="L177" t="s">
        <v>1003</v>
      </c>
      <c r="M177" t="s">
        <v>1251</v>
      </c>
      <c r="N177" t="s">
        <v>1252</v>
      </c>
    </row>
    <row r="178" spans="1:14">
      <c r="A178" t="s">
        <v>128</v>
      </c>
      <c r="B178" t="s">
        <v>466</v>
      </c>
      <c r="C178" t="s">
        <v>1152</v>
      </c>
      <c r="D178">
        <v>42862</v>
      </c>
      <c r="E178" t="s">
        <v>452</v>
      </c>
      <c r="F178" t="s">
        <v>453</v>
      </c>
      <c r="G178" t="s">
        <v>11</v>
      </c>
      <c r="H178" t="s">
        <v>454</v>
      </c>
      <c r="I178" t="s">
        <v>455</v>
      </c>
      <c r="J178" t="s">
        <v>456</v>
      </c>
      <c r="K178">
        <v>48</v>
      </c>
      <c r="L178" t="s">
        <v>1026</v>
      </c>
      <c r="M178" t="s">
        <v>1162</v>
      </c>
      <c r="N178" t="s">
        <v>1162</v>
      </c>
    </row>
    <row r="179" spans="1:14">
      <c r="A179" t="s">
        <v>128</v>
      </c>
      <c r="B179" t="s">
        <v>466</v>
      </c>
      <c r="C179" t="s">
        <v>934</v>
      </c>
      <c r="D179">
        <v>42862</v>
      </c>
      <c r="E179" t="s">
        <v>452</v>
      </c>
      <c r="F179" t="s">
        <v>453</v>
      </c>
      <c r="G179" t="s">
        <v>11</v>
      </c>
      <c r="H179" t="s">
        <v>454</v>
      </c>
      <c r="I179" t="s">
        <v>457</v>
      </c>
      <c r="J179" t="s">
        <v>456</v>
      </c>
      <c r="K179">
        <v>48</v>
      </c>
      <c r="L179" t="s">
        <v>1026</v>
      </c>
      <c r="M179" t="s">
        <v>1162</v>
      </c>
      <c r="N179" t="s">
        <v>1162</v>
      </c>
    </row>
    <row r="180" spans="1:14">
      <c r="A180" t="s">
        <v>128</v>
      </c>
      <c r="B180" t="s">
        <v>466</v>
      </c>
      <c r="C180" t="s">
        <v>8</v>
      </c>
      <c r="D180">
        <v>42861</v>
      </c>
      <c r="E180" t="s">
        <v>452</v>
      </c>
      <c r="F180" t="s">
        <v>453</v>
      </c>
      <c r="G180" t="s">
        <v>11</v>
      </c>
      <c r="H180" t="s">
        <v>454</v>
      </c>
      <c r="I180" t="s">
        <v>457</v>
      </c>
      <c r="J180" t="s">
        <v>456</v>
      </c>
      <c r="K180">
        <v>48</v>
      </c>
      <c r="L180" t="s">
        <v>1026</v>
      </c>
      <c r="M180" t="s">
        <v>1162</v>
      </c>
      <c r="N180" t="s">
        <v>1162</v>
      </c>
    </row>
    <row r="181" spans="1:14">
      <c r="A181" t="s">
        <v>128</v>
      </c>
      <c r="B181" t="s">
        <v>466</v>
      </c>
      <c r="C181" t="s">
        <v>1095</v>
      </c>
      <c r="D181">
        <v>42862</v>
      </c>
      <c r="E181" t="s">
        <v>464</v>
      </c>
      <c r="F181" t="s">
        <v>453</v>
      </c>
      <c r="G181" t="s">
        <v>11</v>
      </c>
      <c r="H181" t="s">
        <v>454</v>
      </c>
      <c r="I181" t="s">
        <v>455</v>
      </c>
      <c r="J181" t="s">
        <v>456</v>
      </c>
      <c r="K181">
        <v>32</v>
      </c>
      <c r="L181" t="s">
        <v>1166</v>
      </c>
      <c r="M181" t="s">
        <v>1160</v>
      </c>
      <c r="N181" t="s">
        <v>1160</v>
      </c>
    </row>
    <row r="182" spans="1:14">
      <c r="A182" t="s">
        <v>128</v>
      </c>
      <c r="B182" t="s">
        <v>466</v>
      </c>
      <c r="C182" t="s">
        <v>946</v>
      </c>
      <c r="D182">
        <v>42877</v>
      </c>
      <c r="E182" t="s">
        <v>452</v>
      </c>
      <c r="F182" t="s">
        <v>453</v>
      </c>
      <c r="G182" t="s">
        <v>11</v>
      </c>
      <c r="H182" t="s">
        <v>454</v>
      </c>
      <c r="I182" t="s">
        <v>457</v>
      </c>
      <c r="J182" t="s">
        <v>456</v>
      </c>
      <c r="K182">
        <v>48</v>
      </c>
      <c r="L182" t="s">
        <v>1026</v>
      </c>
      <c r="M182" t="s">
        <v>1162</v>
      </c>
      <c r="N182" t="s">
        <v>1162</v>
      </c>
    </row>
    <row r="183" spans="1:14">
      <c r="A183" t="s">
        <v>128</v>
      </c>
      <c r="B183" t="s">
        <v>466</v>
      </c>
      <c r="C183" t="s">
        <v>1157</v>
      </c>
      <c r="D183">
        <v>42864</v>
      </c>
      <c r="E183" t="s">
        <v>452</v>
      </c>
      <c r="F183" t="s">
        <v>453</v>
      </c>
      <c r="G183" t="s">
        <v>11</v>
      </c>
      <c r="H183" t="s">
        <v>454</v>
      </c>
      <c r="I183" t="s">
        <v>455</v>
      </c>
      <c r="J183" t="s">
        <v>456</v>
      </c>
      <c r="K183">
        <v>48</v>
      </c>
      <c r="L183" t="s">
        <v>1026</v>
      </c>
      <c r="M183" t="s">
        <v>1162</v>
      </c>
      <c r="N183" t="s">
        <v>1162</v>
      </c>
    </row>
    <row r="184" spans="1:14">
      <c r="A184" t="s">
        <v>128</v>
      </c>
      <c r="B184" t="s">
        <v>466</v>
      </c>
      <c r="C184" t="s">
        <v>1253</v>
      </c>
      <c r="D184">
        <v>42863</v>
      </c>
      <c r="E184" t="s">
        <v>452</v>
      </c>
      <c r="F184" t="s">
        <v>453</v>
      </c>
      <c r="G184" t="s">
        <v>11</v>
      </c>
      <c r="H184" t="s">
        <v>454</v>
      </c>
      <c r="I184" t="s">
        <v>455</v>
      </c>
      <c r="J184" t="s">
        <v>456</v>
      </c>
      <c r="K184">
        <v>48</v>
      </c>
      <c r="L184" t="s">
        <v>1026</v>
      </c>
      <c r="M184" t="s">
        <v>1162</v>
      </c>
      <c r="N184" t="s">
        <v>1162</v>
      </c>
    </row>
    <row r="185" spans="1:14">
      <c r="A185" t="s">
        <v>128</v>
      </c>
      <c r="B185" t="s">
        <v>466</v>
      </c>
      <c r="C185" t="s">
        <v>903</v>
      </c>
      <c r="D185">
        <v>42861</v>
      </c>
      <c r="E185" t="s">
        <v>1230</v>
      </c>
      <c r="F185" t="s">
        <v>453</v>
      </c>
      <c r="G185" t="s">
        <v>11</v>
      </c>
      <c r="H185" t="s">
        <v>454</v>
      </c>
      <c r="I185" t="s">
        <v>457</v>
      </c>
      <c r="J185" t="s">
        <v>456</v>
      </c>
      <c r="K185">
        <v>1</v>
      </c>
      <c r="L185" t="s">
        <v>1254</v>
      </c>
      <c r="M185" t="s">
        <v>1254</v>
      </c>
      <c r="N185" t="s">
        <v>1254</v>
      </c>
    </row>
    <row r="186" spans="1:14">
      <c r="A186" t="s">
        <v>128</v>
      </c>
      <c r="B186" t="s">
        <v>466</v>
      </c>
      <c r="C186" t="s">
        <v>1255</v>
      </c>
      <c r="D186">
        <v>42862</v>
      </c>
      <c r="E186" t="s">
        <v>452</v>
      </c>
      <c r="F186" t="s">
        <v>453</v>
      </c>
      <c r="G186" t="s">
        <v>11</v>
      </c>
      <c r="H186" t="s">
        <v>454</v>
      </c>
      <c r="I186" t="s">
        <v>455</v>
      </c>
      <c r="J186" t="s">
        <v>456</v>
      </c>
      <c r="K186">
        <v>48</v>
      </c>
      <c r="L186" t="s">
        <v>1026</v>
      </c>
      <c r="M186" t="s">
        <v>1162</v>
      </c>
      <c r="N186" t="s">
        <v>1162</v>
      </c>
    </row>
    <row r="187" spans="1:14">
      <c r="A187" t="s">
        <v>128</v>
      </c>
      <c r="B187" t="s">
        <v>466</v>
      </c>
      <c r="C187" t="s">
        <v>962</v>
      </c>
      <c r="D187">
        <v>42875</v>
      </c>
      <c r="E187" t="s">
        <v>1242</v>
      </c>
      <c r="F187" t="s">
        <v>453</v>
      </c>
      <c r="G187" t="s">
        <v>11</v>
      </c>
      <c r="H187" t="s">
        <v>454</v>
      </c>
      <c r="I187" t="s">
        <v>457</v>
      </c>
      <c r="J187" t="s">
        <v>456</v>
      </c>
      <c r="K187">
        <v>1</v>
      </c>
      <c r="L187" t="s">
        <v>1243</v>
      </c>
      <c r="M187" t="s">
        <v>1243</v>
      </c>
      <c r="N187" t="s">
        <v>1243</v>
      </c>
    </row>
    <row r="188" spans="1:14">
      <c r="A188" t="s">
        <v>128</v>
      </c>
      <c r="B188" t="s">
        <v>466</v>
      </c>
      <c r="C188" t="s">
        <v>903</v>
      </c>
      <c r="D188">
        <v>42861</v>
      </c>
      <c r="E188" t="s">
        <v>452</v>
      </c>
      <c r="F188" t="s">
        <v>453</v>
      </c>
      <c r="G188" t="s">
        <v>11</v>
      </c>
      <c r="H188" t="s">
        <v>454</v>
      </c>
      <c r="I188" t="s">
        <v>455</v>
      </c>
      <c r="J188" t="s">
        <v>462</v>
      </c>
      <c r="K188">
        <v>-111</v>
      </c>
      <c r="L188" t="s">
        <v>9</v>
      </c>
      <c r="M188" t="s">
        <v>1256</v>
      </c>
      <c r="N188" t="s">
        <v>1256</v>
      </c>
    </row>
    <row r="189" spans="1:14">
      <c r="A189" t="s">
        <v>128</v>
      </c>
      <c r="B189" t="s">
        <v>466</v>
      </c>
      <c r="C189" t="s">
        <v>1155</v>
      </c>
      <c r="D189">
        <v>42862</v>
      </c>
      <c r="E189" t="s">
        <v>452</v>
      </c>
      <c r="F189" t="s">
        <v>453</v>
      </c>
      <c r="G189" t="s">
        <v>11</v>
      </c>
      <c r="H189" t="s">
        <v>454</v>
      </c>
      <c r="I189" t="s">
        <v>455</v>
      </c>
      <c r="J189" t="s">
        <v>456</v>
      </c>
      <c r="K189">
        <v>48</v>
      </c>
      <c r="L189" t="s">
        <v>1026</v>
      </c>
      <c r="M189" t="s">
        <v>1162</v>
      </c>
      <c r="N189" t="s">
        <v>1162</v>
      </c>
    </row>
    <row r="190" spans="1:14">
      <c r="A190" t="s">
        <v>128</v>
      </c>
      <c r="B190" t="s">
        <v>466</v>
      </c>
      <c r="C190" t="s">
        <v>1150</v>
      </c>
      <c r="D190">
        <v>42862</v>
      </c>
      <c r="E190" t="s">
        <v>452</v>
      </c>
      <c r="F190" t="s">
        <v>453</v>
      </c>
      <c r="G190" t="s">
        <v>11</v>
      </c>
      <c r="H190" t="s">
        <v>454</v>
      </c>
      <c r="I190" t="s">
        <v>455</v>
      </c>
      <c r="J190" t="s">
        <v>456</v>
      </c>
      <c r="K190">
        <v>48</v>
      </c>
      <c r="L190" t="s">
        <v>1026</v>
      </c>
      <c r="M190" t="s">
        <v>1162</v>
      </c>
      <c r="N190" t="s">
        <v>1162</v>
      </c>
    </row>
    <row r="191" spans="1:14">
      <c r="A191" t="s">
        <v>128</v>
      </c>
      <c r="B191" t="s">
        <v>466</v>
      </c>
      <c r="C191" t="s">
        <v>1117</v>
      </c>
      <c r="D191">
        <v>42863</v>
      </c>
      <c r="E191" t="s">
        <v>464</v>
      </c>
      <c r="F191" t="s">
        <v>453</v>
      </c>
      <c r="G191" t="s">
        <v>11</v>
      </c>
      <c r="H191" t="s">
        <v>454</v>
      </c>
      <c r="I191" t="s">
        <v>455</v>
      </c>
      <c r="J191" t="s">
        <v>456</v>
      </c>
      <c r="K191">
        <v>32</v>
      </c>
      <c r="L191" t="s">
        <v>1166</v>
      </c>
      <c r="M191" t="s">
        <v>1160</v>
      </c>
      <c r="N191" t="s">
        <v>1160</v>
      </c>
    </row>
    <row r="192" spans="1:14">
      <c r="A192" t="s">
        <v>128</v>
      </c>
      <c r="B192" t="s">
        <v>466</v>
      </c>
      <c r="C192" t="s">
        <v>910</v>
      </c>
      <c r="D192">
        <v>42862</v>
      </c>
      <c r="E192" t="s">
        <v>452</v>
      </c>
      <c r="F192" t="s">
        <v>453</v>
      </c>
      <c r="G192" t="s">
        <v>11</v>
      </c>
      <c r="H192" t="s">
        <v>454</v>
      </c>
      <c r="I192" t="s">
        <v>457</v>
      </c>
      <c r="J192" t="s">
        <v>456</v>
      </c>
      <c r="K192">
        <v>48</v>
      </c>
      <c r="L192" t="s">
        <v>1026</v>
      </c>
      <c r="M192" t="s">
        <v>1162</v>
      </c>
      <c r="N192" t="s">
        <v>1162</v>
      </c>
    </row>
    <row r="193" spans="1:14">
      <c r="A193" t="s">
        <v>128</v>
      </c>
      <c r="B193" t="s">
        <v>466</v>
      </c>
      <c r="C193" t="s">
        <v>1092</v>
      </c>
      <c r="D193">
        <v>42868</v>
      </c>
      <c r="E193" t="s">
        <v>464</v>
      </c>
      <c r="F193" t="s">
        <v>453</v>
      </c>
      <c r="G193" t="s">
        <v>11</v>
      </c>
      <c r="H193" t="s">
        <v>454</v>
      </c>
      <c r="I193" t="s">
        <v>455</v>
      </c>
      <c r="J193" t="s">
        <v>456</v>
      </c>
      <c r="K193">
        <v>32</v>
      </c>
      <c r="L193" t="s">
        <v>1166</v>
      </c>
      <c r="M193" t="s">
        <v>1160</v>
      </c>
      <c r="N193" t="s">
        <v>1160</v>
      </c>
    </row>
    <row r="194" spans="1:14">
      <c r="A194" t="s">
        <v>128</v>
      </c>
      <c r="B194" t="s">
        <v>466</v>
      </c>
      <c r="C194" t="s">
        <v>1257</v>
      </c>
      <c r="D194">
        <v>42862</v>
      </c>
      <c r="E194" t="s">
        <v>452</v>
      </c>
      <c r="F194" t="s">
        <v>453</v>
      </c>
      <c r="G194" t="s">
        <v>11</v>
      </c>
      <c r="H194" t="s">
        <v>454</v>
      </c>
      <c r="I194" t="s">
        <v>455</v>
      </c>
      <c r="J194" t="s">
        <v>456</v>
      </c>
      <c r="K194">
        <v>48</v>
      </c>
      <c r="L194" t="s">
        <v>1026</v>
      </c>
      <c r="M194" t="s">
        <v>1162</v>
      </c>
      <c r="N194" t="s">
        <v>1162</v>
      </c>
    </row>
    <row r="195" spans="1:14">
      <c r="A195" t="s">
        <v>128</v>
      </c>
      <c r="B195" t="s">
        <v>466</v>
      </c>
      <c r="C195" t="s">
        <v>1047</v>
      </c>
      <c r="D195">
        <v>42868</v>
      </c>
      <c r="E195" t="s">
        <v>464</v>
      </c>
      <c r="F195" t="s">
        <v>453</v>
      </c>
      <c r="G195" t="s">
        <v>11</v>
      </c>
      <c r="H195" t="s">
        <v>454</v>
      </c>
      <c r="I195" t="s">
        <v>455</v>
      </c>
      <c r="J195" t="s">
        <v>456</v>
      </c>
      <c r="K195">
        <v>32</v>
      </c>
      <c r="L195" t="s">
        <v>1166</v>
      </c>
      <c r="M195" t="s">
        <v>1160</v>
      </c>
      <c r="N195" t="s">
        <v>1160</v>
      </c>
    </row>
    <row r="196" spans="1:14">
      <c r="A196" t="s">
        <v>128</v>
      </c>
      <c r="B196" t="s">
        <v>466</v>
      </c>
      <c r="C196" t="s">
        <v>940</v>
      </c>
      <c r="D196">
        <v>42875</v>
      </c>
      <c r="E196" t="s">
        <v>452</v>
      </c>
      <c r="F196" t="s">
        <v>453</v>
      </c>
      <c r="G196" t="s">
        <v>11</v>
      </c>
      <c r="H196" t="s">
        <v>454</v>
      </c>
      <c r="I196" t="s">
        <v>457</v>
      </c>
      <c r="J196" t="s">
        <v>456</v>
      </c>
      <c r="K196">
        <v>48</v>
      </c>
      <c r="L196" t="s">
        <v>1026</v>
      </c>
      <c r="M196" t="s">
        <v>1162</v>
      </c>
      <c r="N196" t="s">
        <v>1162</v>
      </c>
    </row>
    <row r="197" spans="1:14">
      <c r="A197" t="s">
        <v>128</v>
      </c>
      <c r="B197" t="s">
        <v>466</v>
      </c>
      <c r="C197" t="s">
        <v>1084</v>
      </c>
      <c r="D197">
        <v>42864</v>
      </c>
      <c r="E197" t="s">
        <v>464</v>
      </c>
      <c r="F197" t="s">
        <v>453</v>
      </c>
      <c r="G197" t="s">
        <v>11</v>
      </c>
      <c r="H197" t="s">
        <v>454</v>
      </c>
      <c r="I197" t="s">
        <v>455</v>
      </c>
      <c r="J197" t="s">
        <v>456</v>
      </c>
      <c r="K197">
        <v>32</v>
      </c>
      <c r="L197" t="s">
        <v>1166</v>
      </c>
      <c r="M197" t="s">
        <v>1160</v>
      </c>
      <c r="N197" t="s">
        <v>1160</v>
      </c>
    </row>
    <row r="198" spans="1:14">
      <c r="A198" t="s">
        <v>128</v>
      </c>
      <c r="B198" t="s">
        <v>466</v>
      </c>
      <c r="C198" t="s">
        <v>1258</v>
      </c>
      <c r="D198">
        <v>42862</v>
      </c>
      <c r="E198" t="s">
        <v>452</v>
      </c>
      <c r="F198" t="s">
        <v>453</v>
      </c>
      <c r="G198" t="s">
        <v>11</v>
      </c>
      <c r="H198" t="s">
        <v>454</v>
      </c>
      <c r="I198" t="s">
        <v>455</v>
      </c>
      <c r="J198" t="s">
        <v>456</v>
      </c>
      <c r="K198">
        <v>48</v>
      </c>
      <c r="L198" t="s">
        <v>1026</v>
      </c>
      <c r="M198" t="s">
        <v>1162</v>
      </c>
      <c r="N198" t="s">
        <v>1162</v>
      </c>
    </row>
    <row r="199" spans="1:14">
      <c r="A199" t="s">
        <v>128</v>
      </c>
      <c r="B199" t="s">
        <v>466</v>
      </c>
      <c r="C199" t="s">
        <v>905</v>
      </c>
      <c r="D199">
        <v>42862</v>
      </c>
      <c r="E199" t="s">
        <v>452</v>
      </c>
      <c r="F199" t="s">
        <v>453</v>
      </c>
      <c r="G199" t="s">
        <v>11</v>
      </c>
      <c r="H199" t="s">
        <v>454</v>
      </c>
      <c r="I199" t="s">
        <v>457</v>
      </c>
      <c r="J199" t="s">
        <v>456</v>
      </c>
      <c r="K199">
        <v>48</v>
      </c>
      <c r="L199" t="s">
        <v>1026</v>
      </c>
      <c r="M199" t="s">
        <v>1162</v>
      </c>
      <c r="N199" t="s">
        <v>1162</v>
      </c>
    </row>
    <row r="200" spans="1:14">
      <c r="A200" t="s">
        <v>128</v>
      </c>
      <c r="B200" t="s">
        <v>466</v>
      </c>
      <c r="C200" t="s">
        <v>1057</v>
      </c>
      <c r="D200">
        <v>42863</v>
      </c>
      <c r="E200" t="s">
        <v>452</v>
      </c>
      <c r="F200" t="s">
        <v>453</v>
      </c>
      <c r="G200" t="s">
        <v>11</v>
      </c>
      <c r="H200" t="s">
        <v>454</v>
      </c>
      <c r="I200" t="s">
        <v>455</v>
      </c>
      <c r="J200" t="s">
        <v>456</v>
      </c>
      <c r="K200">
        <v>48</v>
      </c>
      <c r="L200" t="s">
        <v>1026</v>
      </c>
      <c r="M200" t="s">
        <v>1162</v>
      </c>
      <c r="N200" t="s">
        <v>1162</v>
      </c>
    </row>
    <row r="201" spans="1:14">
      <c r="A201" t="s">
        <v>128</v>
      </c>
      <c r="B201" t="s">
        <v>466</v>
      </c>
      <c r="C201" t="s">
        <v>1123</v>
      </c>
      <c r="D201">
        <v>42864</v>
      </c>
      <c r="E201" t="s">
        <v>452</v>
      </c>
      <c r="F201" t="s">
        <v>453</v>
      </c>
      <c r="G201" t="s">
        <v>11</v>
      </c>
      <c r="H201" t="s">
        <v>454</v>
      </c>
      <c r="I201" t="s">
        <v>455</v>
      </c>
      <c r="J201" t="s">
        <v>456</v>
      </c>
      <c r="K201">
        <v>48</v>
      </c>
      <c r="L201" t="s">
        <v>1026</v>
      </c>
      <c r="M201" t="s">
        <v>1162</v>
      </c>
      <c r="N201" t="s">
        <v>1162</v>
      </c>
    </row>
    <row r="202" spans="1:14">
      <c r="A202" t="s">
        <v>128</v>
      </c>
      <c r="B202" t="s">
        <v>466</v>
      </c>
      <c r="C202" t="s">
        <v>1106</v>
      </c>
      <c r="D202">
        <v>42862</v>
      </c>
      <c r="E202" t="s">
        <v>452</v>
      </c>
      <c r="F202" t="s">
        <v>453</v>
      </c>
      <c r="G202" t="s">
        <v>11</v>
      </c>
      <c r="H202" t="s">
        <v>454</v>
      </c>
      <c r="I202" t="s">
        <v>455</v>
      </c>
      <c r="J202" t="s">
        <v>456</v>
      </c>
      <c r="K202">
        <v>48</v>
      </c>
      <c r="L202" t="s">
        <v>1026</v>
      </c>
      <c r="M202" t="s">
        <v>1162</v>
      </c>
      <c r="N202" t="s">
        <v>1162</v>
      </c>
    </row>
    <row r="203" spans="1:14">
      <c r="A203" t="s">
        <v>128</v>
      </c>
      <c r="B203" t="s">
        <v>466</v>
      </c>
      <c r="C203" t="s">
        <v>1140</v>
      </c>
      <c r="D203">
        <v>42863</v>
      </c>
      <c r="E203" t="s">
        <v>452</v>
      </c>
      <c r="F203" t="s">
        <v>453</v>
      </c>
      <c r="G203" t="s">
        <v>11</v>
      </c>
      <c r="H203" t="s">
        <v>454</v>
      </c>
      <c r="I203" t="s">
        <v>455</v>
      </c>
      <c r="J203" t="s">
        <v>456</v>
      </c>
      <c r="K203">
        <v>48</v>
      </c>
      <c r="L203" t="s">
        <v>1026</v>
      </c>
      <c r="M203" t="s">
        <v>1162</v>
      </c>
      <c r="N203" t="s">
        <v>1162</v>
      </c>
    </row>
    <row r="204" spans="1:14">
      <c r="A204" t="s">
        <v>128</v>
      </c>
      <c r="B204" t="s">
        <v>466</v>
      </c>
      <c r="C204" t="s">
        <v>1063</v>
      </c>
      <c r="D204">
        <v>42862</v>
      </c>
      <c r="E204" t="s">
        <v>452</v>
      </c>
      <c r="F204" t="s">
        <v>453</v>
      </c>
      <c r="G204" t="s">
        <v>11</v>
      </c>
      <c r="H204" t="s">
        <v>454</v>
      </c>
      <c r="I204" t="s">
        <v>455</v>
      </c>
      <c r="J204" t="s">
        <v>456</v>
      </c>
      <c r="K204">
        <v>48</v>
      </c>
      <c r="L204" t="s">
        <v>1026</v>
      </c>
      <c r="M204" t="s">
        <v>1162</v>
      </c>
      <c r="N204" t="s">
        <v>1162</v>
      </c>
    </row>
    <row r="205" spans="1:14">
      <c r="A205" t="s">
        <v>128</v>
      </c>
      <c r="B205" t="s">
        <v>466</v>
      </c>
      <c r="C205" t="s">
        <v>1127</v>
      </c>
      <c r="D205">
        <v>42868</v>
      </c>
      <c r="E205" t="s">
        <v>452</v>
      </c>
      <c r="F205" t="s">
        <v>453</v>
      </c>
      <c r="G205" t="s">
        <v>11</v>
      </c>
      <c r="H205" t="s">
        <v>454</v>
      </c>
      <c r="I205" t="s">
        <v>455</v>
      </c>
      <c r="J205" t="s">
        <v>456</v>
      </c>
      <c r="K205">
        <v>48</v>
      </c>
      <c r="L205" t="s">
        <v>1026</v>
      </c>
      <c r="M205" t="s">
        <v>1162</v>
      </c>
      <c r="N205" t="s">
        <v>1162</v>
      </c>
    </row>
    <row r="206" spans="1:14">
      <c r="A206" t="s">
        <v>128</v>
      </c>
      <c r="B206" t="s">
        <v>466</v>
      </c>
      <c r="C206" t="s">
        <v>1147</v>
      </c>
      <c r="D206">
        <v>42862</v>
      </c>
      <c r="E206" t="s">
        <v>452</v>
      </c>
      <c r="F206" t="s">
        <v>453</v>
      </c>
      <c r="G206" t="s">
        <v>11</v>
      </c>
      <c r="H206" t="s">
        <v>454</v>
      </c>
      <c r="I206" t="s">
        <v>455</v>
      </c>
      <c r="J206" t="s">
        <v>456</v>
      </c>
      <c r="K206">
        <v>48</v>
      </c>
      <c r="L206" t="s">
        <v>1026</v>
      </c>
      <c r="M206" t="s">
        <v>1162</v>
      </c>
      <c r="N206" t="s">
        <v>1162</v>
      </c>
    </row>
    <row r="207" spans="1:14">
      <c r="A207" t="s">
        <v>128</v>
      </c>
      <c r="B207" t="s">
        <v>466</v>
      </c>
      <c r="C207" t="s">
        <v>1259</v>
      </c>
      <c r="D207">
        <v>42862</v>
      </c>
      <c r="E207" t="s">
        <v>452</v>
      </c>
      <c r="F207" t="s">
        <v>453</v>
      </c>
      <c r="G207" t="s">
        <v>11</v>
      </c>
      <c r="H207" t="s">
        <v>454</v>
      </c>
      <c r="I207" t="s">
        <v>455</v>
      </c>
      <c r="J207" t="s">
        <v>456</v>
      </c>
      <c r="K207">
        <v>48</v>
      </c>
      <c r="L207" t="s">
        <v>1026</v>
      </c>
      <c r="M207" t="s">
        <v>1162</v>
      </c>
      <c r="N207" t="s">
        <v>1162</v>
      </c>
    </row>
    <row r="208" spans="1:14">
      <c r="A208" t="s">
        <v>128</v>
      </c>
      <c r="B208" t="s">
        <v>466</v>
      </c>
      <c r="C208" t="s">
        <v>1124</v>
      </c>
      <c r="D208">
        <v>42862</v>
      </c>
      <c r="E208" t="s">
        <v>452</v>
      </c>
      <c r="F208" t="s">
        <v>453</v>
      </c>
      <c r="G208" t="s">
        <v>11</v>
      </c>
      <c r="H208" t="s">
        <v>454</v>
      </c>
      <c r="I208" t="s">
        <v>455</v>
      </c>
      <c r="J208" t="s">
        <v>456</v>
      </c>
      <c r="K208">
        <v>48</v>
      </c>
      <c r="L208" t="s">
        <v>1026</v>
      </c>
      <c r="M208" t="s">
        <v>1162</v>
      </c>
      <c r="N208" t="s">
        <v>1162</v>
      </c>
    </row>
    <row r="209" spans="1:14">
      <c r="A209" t="s">
        <v>128</v>
      </c>
      <c r="B209" t="s">
        <v>466</v>
      </c>
      <c r="C209" t="s">
        <v>1136</v>
      </c>
      <c r="D209">
        <v>42863</v>
      </c>
      <c r="E209" t="s">
        <v>464</v>
      </c>
      <c r="F209" t="s">
        <v>453</v>
      </c>
      <c r="G209" t="s">
        <v>11</v>
      </c>
      <c r="H209" t="s">
        <v>454</v>
      </c>
      <c r="I209" t="s">
        <v>455</v>
      </c>
      <c r="J209" t="s">
        <v>456</v>
      </c>
      <c r="K209">
        <v>32</v>
      </c>
      <c r="L209" t="s">
        <v>1166</v>
      </c>
      <c r="M209" t="s">
        <v>1160</v>
      </c>
      <c r="N209" t="s">
        <v>1160</v>
      </c>
    </row>
    <row r="210" spans="1:14">
      <c r="A210" t="s">
        <v>128</v>
      </c>
      <c r="B210" t="s">
        <v>466</v>
      </c>
      <c r="C210" t="s">
        <v>1260</v>
      </c>
      <c r="D210">
        <v>42863</v>
      </c>
      <c r="E210" t="s">
        <v>464</v>
      </c>
      <c r="F210" t="s">
        <v>453</v>
      </c>
      <c r="G210" t="s">
        <v>11</v>
      </c>
      <c r="H210" t="s">
        <v>454</v>
      </c>
      <c r="I210" t="s">
        <v>455</v>
      </c>
      <c r="J210" t="s">
        <v>456</v>
      </c>
      <c r="K210">
        <v>32</v>
      </c>
      <c r="L210" t="s">
        <v>1166</v>
      </c>
      <c r="M210" t="s">
        <v>1160</v>
      </c>
      <c r="N210" t="s">
        <v>1160</v>
      </c>
    </row>
    <row r="211" spans="1:14">
      <c r="A211" t="s">
        <v>128</v>
      </c>
      <c r="B211" t="s">
        <v>466</v>
      </c>
      <c r="C211" t="s">
        <v>1261</v>
      </c>
      <c r="D211">
        <v>42862</v>
      </c>
      <c r="E211" t="s">
        <v>452</v>
      </c>
      <c r="F211" t="s">
        <v>453</v>
      </c>
      <c r="G211" t="s">
        <v>11</v>
      </c>
      <c r="H211" t="s">
        <v>454</v>
      </c>
      <c r="I211" t="s">
        <v>455</v>
      </c>
      <c r="J211" t="s">
        <v>456</v>
      </c>
      <c r="K211">
        <v>48</v>
      </c>
      <c r="L211" t="s">
        <v>1026</v>
      </c>
      <c r="M211" t="s">
        <v>1162</v>
      </c>
      <c r="N211" t="s">
        <v>1162</v>
      </c>
    </row>
    <row r="212" spans="1:14">
      <c r="A212" t="s">
        <v>128</v>
      </c>
      <c r="B212" t="s">
        <v>466</v>
      </c>
      <c r="C212" t="s">
        <v>470</v>
      </c>
      <c r="D212">
        <v>42861</v>
      </c>
      <c r="E212" t="s">
        <v>452</v>
      </c>
      <c r="F212" t="s">
        <v>453</v>
      </c>
      <c r="G212" t="s">
        <v>11</v>
      </c>
      <c r="H212" t="s">
        <v>454</v>
      </c>
      <c r="I212" t="s">
        <v>457</v>
      </c>
      <c r="J212" t="s">
        <v>462</v>
      </c>
      <c r="K212">
        <v>-108</v>
      </c>
      <c r="L212" t="s">
        <v>9</v>
      </c>
      <c r="M212" t="s">
        <v>1262</v>
      </c>
      <c r="N212" t="s">
        <v>1262</v>
      </c>
    </row>
    <row r="213" spans="1:14">
      <c r="A213" t="s">
        <v>128</v>
      </c>
      <c r="B213" t="s">
        <v>466</v>
      </c>
      <c r="C213" t="s">
        <v>1263</v>
      </c>
      <c r="D213">
        <v>42863</v>
      </c>
      <c r="E213" t="s">
        <v>452</v>
      </c>
      <c r="F213" t="s">
        <v>453</v>
      </c>
      <c r="G213" t="s">
        <v>11</v>
      </c>
      <c r="H213" t="s">
        <v>454</v>
      </c>
      <c r="I213" t="s">
        <v>455</v>
      </c>
      <c r="J213" t="s">
        <v>456</v>
      </c>
      <c r="K213">
        <v>48</v>
      </c>
      <c r="L213" t="s">
        <v>1026</v>
      </c>
      <c r="M213" t="s">
        <v>1162</v>
      </c>
      <c r="N213" t="s">
        <v>1162</v>
      </c>
    </row>
    <row r="214" spans="1:14">
      <c r="A214" t="s">
        <v>128</v>
      </c>
      <c r="B214" t="s">
        <v>466</v>
      </c>
      <c r="C214" t="s">
        <v>996</v>
      </c>
      <c r="D214">
        <v>42861</v>
      </c>
      <c r="E214" t="s">
        <v>452</v>
      </c>
      <c r="F214" t="s">
        <v>453</v>
      </c>
      <c r="G214" t="s">
        <v>11</v>
      </c>
      <c r="H214" t="s">
        <v>454</v>
      </c>
      <c r="I214" t="s">
        <v>457</v>
      </c>
      <c r="J214" t="s">
        <v>456</v>
      </c>
      <c r="K214">
        <v>48</v>
      </c>
      <c r="L214" t="s">
        <v>1026</v>
      </c>
      <c r="M214" t="s">
        <v>1162</v>
      </c>
      <c r="N214" t="s">
        <v>1162</v>
      </c>
    </row>
    <row r="215" spans="1:14">
      <c r="A215" t="s">
        <v>128</v>
      </c>
      <c r="B215" t="s">
        <v>466</v>
      </c>
      <c r="C215" t="s">
        <v>1159</v>
      </c>
      <c r="D215">
        <v>42862</v>
      </c>
      <c r="E215" t="s">
        <v>452</v>
      </c>
      <c r="F215" t="s">
        <v>453</v>
      </c>
      <c r="G215" t="s">
        <v>11</v>
      </c>
      <c r="H215" t="s">
        <v>454</v>
      </c>
      <c r="I215" t="s">
        <v>455</v>
      </c>
      <c r="J215" t="s">
        <v>456</v>
      </c>
      <c r="K215">
        <v>48</v>
      </c>
      <c r="L215" t="s">
        <v>1026</v>
      </c>
      <c r="M215" t="s">
        <v>1162</v>
      </c>
      <c r="N215" t="s">
        <v>1162</v>
      </c>
    </row>
    <row r="216" spans="1:14">
      <c r="A216" t="s">
        <v>128</v>
      </c>
      <c r="B216" t="s">
        <v>466</v>
      </c>
      <c r="C216" t="s">
        <v>477</v>
      </c>
      <c r="D216">
        <v>42861</v>
      </c>
      <c r="E216" t="s">
        <v>452</v>
      </c>
      <c r="F216" t="s">
        <v>453</v>
      </c>
      <c r="G216" t="s">
        <v>11</v>
      </c>
      <c r="H216" t="s">
        <v>454</v>
      </c>
      <c r="I216" t="s">
        <v>457</v>
      </c>
      <c r="J216" t="s">
        <v>456</v>
      </c>
      <c r="K216">
        <v>48</v>
      </c>
      <c r="L216" t="s">
        <v>1026</v>
      </c>
      <c r="M216" t="s">
        <v>1162</v>
      </c>
      <c r="N216" t="s">
        <v>1162</v>
      </c>
    </row>
    <row r="217" spans="1:14">
      <c r="A217" t="s">
        <v>128</v>
      </c>
      <c r="B217" t="s">
        <v>466</v>
      </c>
      <c r="C217" t="s">
        <v>971</v>
      </c>
      <c r="D217">
        <v>42876</v>
      </c>
      <c r="E217" t="s">
        <v>452</v>
      </c>
      <c r="F217" t="s">
        <v>453</v>
      </c>
      <c r="G217" t="s">
        <v>11</v>
      </c>
      <c r="H217" t="s">
        <v>454</v>
      </c>
      <c r="I217" t="s">
        <v>457</v>
      </c>
      <c r="J217" t="s">
        <v>456</v>
      </c>
      <c r="K217">
        <v>48</v>
      </c>
      <c r="L217" t="s">
        <v>1026</v>
      </c>
      <c r="M217" t="s">
        <v>1162</v>
      </c>
      <c r="N217" t="s">
        <v>1162</v>
      </c>
    </row>
    <row r="218" spans="1:14">
      <c r="A218" t="s">
        <v>128</v>
      </c>
      <c r="B218" t="s">
        <v>466</v>
      </c>
      <c r="C218" t="s">
        <v>1264</v>
      </c>
      <c r="D218">
        <v>42863</v>
      </c>
      <c r="E218" t="s">
        <v>464</v>
      </c>
      <c r="F218" t="s">
        <v>453</v>
      </c>
      <c r="G218" t="s">
        <v>11</v>
      </c>
      <c r="H218" t="s">
        <v>454</v>
      </c>
      <c r="I218" t="s">
        <v>455</v>
      </c>
      <c r="J218" t="s">
        <v>456</v>
      </c>
      <c r="K218">
        <v>32</v>
      </c>
      <c r="L218" t="s">
        <v>1166</v>
      </c>
      <c r="M218" t="s">
        <v>1160</v>
      </c>
      <c r="N218" t="s">
        <v>1160</v>
      </c>
    </row>
    <row r="219" spans="1:14">
      <c r="A219" t="s">
        <v>128</v>
      </c>
      <c r="B219" t="s">
        <v>466</v>
      </c>
      <c r="C219" t="s">
        <v>1265</v>
      </c>
      <c r="D219">
        <v>42863</v>
      </c>
      <c r="E219" t="s">
        <v>464</v>
      </c>
      <c r="F219" t="s">
        <v>453</v>
      </c>
      <c r="G219" t="s">
        <v>11</v>
      </c>
      <c r="H219" t="s">
        <v>454</v>
      </c>
      <c r="I219" t="s">
        <v>455</v>
      </c>
      <c r="J219" t="s">
        <v>456</v>
      </c>
      <c r="K219">
        <v>32</v>
      </c>
      <c r="L219" t="s">
        <v>1166</v>
      </c>
      <c r="M219" t="s">
        <v>1160</v>
      </c>
      <c r="N219" t="s">
        <v>1160</v>
      </c>
    </row>
    <row r="220" spans="1:14">
      <c r="A220" t="s">
        <v>128</v>
      </c>
      <c r="B220" t="s">
        <v>466</v>
      </c>
      <c r="C220" t="s">
        <v>1138</v>
      </c>
      <c r="D220">
        <v>42881</v>
      </c>
      <c r="E220" t="s">
        <v>464</v>
      </c>
      <c r="F220" t="s">
        <v>453</v>
      </c>
      <c r="G220" t="s">
        <v>11</v>
      </c>
      <c r="H220" t="s">
        <v>454</v>
      </c>
      <c r="I220" t="s">
        <v>455</v>
      </c>
      <c r="J220" t="s">
        <v>456</v>
      </c>
      <c r="K220">
        <v>32</v>
      </c>
      <c r="L220" t="s">
        <v>1237</v>
      </c>
      <c r="M220" t="s">
        <v>1163</v>
      </c>
      <c r="N220" t="s">
        <v>1163</v>
      </c>
    </row>
    <row r="221" spans="1:14">
      <c r="A221" t="s">
        <v>128</v>
      </c>
      <c r="B221" t="s">
        <v>466</v>
      </c>
      <c r="C221" t="s">
        <v>1069</v>
      </c>
      <c r="D221">
        <v>42880</v>
      </c>
      <c r="E221" t="s">
        <v>464</v>
      </c>
      <c r="F221" t="s">
        <v>453</v>
      </c>
      <c r="G221" t="s">
        <v>11</v>
      </c>
      <c r="H221" t="s">
        <v>454</v>
      </c>
      <c r="I221" t="s">
        <v>455</v>
      </c>
      <c r="J221" t="s">
        <v>456</v>
      </c>
      <c r="K221">
        <v>32</v>
      </c>
      <c r="L221" t="s">
        <v>1237</v>
      </c>
      <c r="M221" t="s">
        <v>1163</v>
      </c>
      <c r="N221" t="s">
        <v>1163</v>
      </c>
    </row>
    <row r="222" spans="1:14">
      <c r="A222" t="s">
        <v>128</v>
      </c>
      <c r="B222" t="s">
        <v>466</v>
      </c>
      <c r="C222" t="s">
        <v>1266</v>
      </c>
      <c r="D222">
        <v>42862</v>
      </c>
      <c r="E222" t="s">
        <v>464</v>
      </c>
      <c r="F222" t="s">
        <v>453</v>
      </c>
      <c r="G222" t="s">
        <v>11</v>
      </c>
      <c r="H222" t="s">
        <v>454</v>
      </c>
      <c r="I222" t="s">
        <v>455</v>
      </c>
      <c r="J222" t="s">
        <v>456</v>
      </c>
      <c r="K222">
        <v>32</v>
      </c>
      <c r="L222" t="s">
        <v>1166</v>
      </c>
      <c r="M222" t="s">
        <v>1160</v>
      </c>
      <c r="N222" t="s">
        <v>1160</v>
      </c>
    </row>
    <row r="223" spans="1:14">
      <c r="A223" t="s">
        <v>128</v>
      </c>
      <c r="B223" t="s">
        <v>466</v>
      </c>
      <c r="C223" t="s">
        <v>1267</v>
      </c>
      <c r="D223">
        <v>42863</v>
      </c>
      <c r="E223" t="s">
        <v>452</v>
      </c>
      <c r="F223" t="s">
        <v>453</v>
      </c>
      <c r="G223" t="s">
        <v>11</v>
      </c>
      <c r="H223" t="s">
        <v>454</v>
      </c>
      <c r="I223" t="s">
        <v>455</v>
      </c>
      <c r="J223" t="s">
        <v>456</v>
      </c>
      <c r="K223">
        <v>48</v>
      </c>
      <c r="L223" t="s">
        <v>1026</v>
      </c>
      <c r="M223" t="s">
        <v>1162</v>
      </c>
      <c r="N223" t="s">
        <v>1162</v>
      </c>
    </row>
    <row r="224" spans="1:14">
      <c r="A224" t="s">
        <v>128</v>
      </c>
      <c r="B224" t="s">
        <v>466</v>
      </c>
      <c r="C224" t="s">
        <v>1079</v>
      </c>
      <c r="D224">
        <v>42862</v>
      </c>
      <c r="E224" t="s">
        <v>452</v>
      </c>
      <c r="F224" t="s">
        <v>453</v>
      </c>
      <c r="G224" t="s">
        <v>11</v>
      </c>
      <c r="H224" t="s">
        <v>454</v>
      </c>
      <c r="I224" t="s">
        <v>455</v>
      </c>
      <c r="J224" t="s">
        <v>456</v>
      </c>
      <c r="K224">
        <v>48</v>
      </c>
      <c r="L224" t="s">
        <v>1026</v>
      </c>
      <c r="M224" t="s">
        <v>1162</v>
      </c>
      <c r="N224" t="s">
        <v>1162</v>
      </c>
    </row>
    <row r="225" spans="1:14">
      <c r="A225" t="s">
        <v>128</v>
      </c>
      <c r="B225" t="s">
        <v>466</v>
      </c>
      <c r="C225" t="s">
        <v>1101</v>
      </c>
      <c r="D225">
        <v>42863</v>
      </c>
      <c r="E225" t="s">
        <v>452</v>
      </c>
      <c r="F225" t="s">
        <v>453</v>
      </c>
      <c r="G225" t="s">
        <v>11</v>
      </c>
      <c r="H225" t="s">
        <v>454</v>
      </c>
      <c r="I225" t="s">
        <v>455</v>
      </c>
      <c r="J225" t="s">
        <v>456</v>
      </c>
      <c r="K225">
        <v>48</v>
      </c>
      <c r="L225" t="s">
        <v>1026</v>
      </c>
      <c r="M225" t="s">
        <v>1162</v>
      </c>
      <c r="N225" t="s">
        <v>1268</v>
      </c>
    </row>
    <row r="226" spans="1:14">
      <c r="A226" t="s">
        <v>128</v>
      </c>
      <c r="B226" t="s">
        <v>466</v>
      </c>
      <c r="C226" t="s">
        <v>1076</v>
      </c>
      <c r="D226">
        <v>42864</v>
      </c>
      <c r="E226" t="s">
        <v>464</v>
      </c>
      <c r="F226" t="s">
        <v>453</v>
      </c>
      <c r="G226" t="s">
        <v>11</v>
      </c>
      <c r="H226" t="s">
        <v>454</v>
      </c>
      <c r="I226" t="s">
        <v>455</v>
      </c>
      <c r="J226" t="s">
        <v>456</v>
      </c>
      <c r="K226">
        <v>32</v>
      </c>
      <c r="L226" t="s">
        <v>1166</v>
      </c>
      <c r="M226" t="s">
        <v>1160</v>
      </c>
      <c r="N226" t="s">
        <v>1160</v>
      </c>
    </row>
    <row r="227" spans="1:14">
      <c r="A227" t="s">
        <v>128</v>
      </c>
      <c r="B227" t="s">
        <v>466</v>
      </c>
      <c r="C227" t="s">
        <v>1141</v>
      </c>
      <c r="D227">
        <v>42868</v>
      </c>
      <c r="E227" t="s">
        <v>464</v>
      </c>
      <c r="F227" t="s">
        <v>453</v>
      </c>
      <c r="G227" t="s">
        <v>11</v>
      </c>
      <c r="H227" t="s">
        <v>454</v>
      </c>
      <c r="I227" t="s">
        <v>455</v>
      </c>
      <c r="J227" t="s">
        <v>456</v>
      </c>
      <c r="K227">
        <v>32</v>
      </c>
      <c r="L227" t="s">
        <v>1166</v>
      </c>
      <c r="M227" t="s">
        <v>1160</v>
      </c>
      <c r="N227" t="s">
        <v>1160</v>
      </c>
    </row>
    <row r="228" spans="1:14">
      <c r="A228" t="s">
        <v>128</v>
      </c>
      <c r="B228" t="s">
        <v>466</v>
      </c>
      <c r="C228" t="s">
        <v>1128</v>
      </c>
      <c r="D228">
        <v>42863</v>
      </c>
      <c r="E228" t="s">
        <v>452</v>
      </c>
      <c r="F228" t="s">
        <v>453</v>
      </c>
      <c r="G228" t="s">
        <v>11</v>
      </c>
      <c r="H228" t="s">
        <v>454</v>
      </c>
      <c r="I228" t="s">
        <v>455</v>
      </c>
      <c r="J228" t="s">
        <v>456</v>
      </c>
      <c r="K228">
        <v>48</v>
      </c>
      <c r="L228" t="s">
        <v>1026</v>
      </c>
      <c r="M228" t="s">
        <v>1162</v>
      </c>
      <c r="N228" t="s">
        <v>1162</v>
      </c>
    </row>
    <row r="229" spans="1:14">
      <c r="A229" t="s">
        <v>128</v>
      </c>
      <c r="B229" t="s">
        <v>466</v>
      </c>
      <c r="C229" t="s">
        <v>927</v>
      </c>
      <c r="D229">
        <v>42861</v>
      </c>
      <c r="E229" t="s">
        <v>452</v>
      </c>
      <c r="F229" t="s">
        <v>453</v>
      </c>
      <c r="G229" t="s">
        <v>11</v>
      </c>
      <c r="H229" t="s">
        <v>454</v>
      </c>
      <c r="I229" t="s">
        <v>457</v>
      </c>
      <c r="J229" t="s">
        <v>456</v>
      </c>
      <c r="K229">
        <v>48</v>
      </c>
      <c r="L229" t="s">
        <v>7</v>
      </c>
      <c r="M229" t="s">
        <v>7</v>
      </c>
      <c r="N229" t="s">
        <v>7</v>
      </c>
    </row>
    <row r="230" spans="1:14">
      <c r="A230" t="s">
        <v>128</v>
      </c>
      <c r="B230" t="s">
        <v>466</v>
      </c>
      <c r="C230" t="s">
        <v>1066</v>
      </c>
      <c r="D230">
        <v>42863</v>
      </c>
      <c r="E230" t="s">
        <v>452</v>
      </c>
      <c r="F230" t="s">
        <v>453</v>
      </c>
      <c r="G230" t="s">
        <v>11</v>
      </c>
      <c r="H230" t="s">
        <v>454</v>
      </c>
      <c r="I230" t="s">
        <v>455</v>
      </c>
      <c r="J230" t="s">
        <v>456</v>
      </c>
      <c r="K230">
        <v>48</v>
      </c>
      <c r="L230" t="s">
        <v>1026</v>
      </c>
      <c r="M230" t="s">
        <v>1162</v>
      </c>
      <c r="N230" t="s">
        <v>1162</v>
      </c>
    </row>
    <row r="231" spans="1:14">
      <c r="A231" t="s">
        <v>128</v>
      </c>
      <c r="B231" t="s">
        <v>466</v>
      </c>
      <c r="C231" t="s">
        <v>1269</v>
      </c>
      <c r="D231">
        <v>42868</v>
      </c>
      <c r="E231" t="s">
        <v>452</v>
      </c>
      <c r="F231" t="s">
        <v>453</v>
      </c>
      <c r="G231" t="s">
        <v>11</v>
      </c>
      <c r="H231" t="s">
        <v>454</v>
      </c>
      <c r="I231" t="s">
        <v>455</v>
      </c>
      <c r="J231" t="s">
        <v>456</v>
      </c>
      <c r="K231">
        <v>48</v>
      </c>
      <c r="L231" t="s">
        <v>1026</v>
      </c>
      <c r="M231" t="s">
        <v>1162</v>
      </c>
      <c r="N231" t="s">
        <v>1162</v>
      </c>
    </row>
    <row r="232" spans="1:14">
      <c r="A232" t="s">
        <v>128</v>
      </c>
      <c r="B232" t="s">
        <v>466</v>
      </c>
      <c r="C232" t="s">
        <v>1270</v>
      </c>
      <c r="D232">
        <v>42879</v>
      </c>
      <c r="E232" t="s">
        <v>464</v>
      </c>
      <c r="F232" t="s">
        <v>453</v>
      </c>
      <c r="G232" t="s">
        <v>11</v>
      </c>
      <c r="H232" t="s">
        <v>454</v>
      </c>
      <c r="I232" t="s">
        <v>455</v>
      </c>
      <c r="J232" t="s">
        <v>456</v>
      </c>
      <c r="K232">
        <v>32</v>
      </c>
      <c r="L232" t="s">
        <v>1237</v>
      </c>
      <c r="M232" t="s">
        <v>1163</v>
      </c>
      <c r="N232" t="s">
        <v>1163</v>
      </c>
    </row>
    <row r="233" spans="1:14">
      <c r="A233" t="s">
        <v>129</v>
      </c>
      <c r="B233" t="s">
        <v>474</v>
      </c>
      <c r="C233" t="s">
        <v>933</v>
      </c>
      <c r="D233">
        <v>42862</v>
      </c>
      <c r="E233" t="s">
        <v>452</v>
      </c>
      <c r="F233" t="s">
        <v>453</v>
      </c>
      <c r="G233" t="s">
        <v>11</v>
      </c>
      <c r="H233" t="s">
        <v>454</v>
      </c>
      <c r="I233" t="s">
        <v>457</v>
      </c>
      <c r="J233" t="s">
        <v>456</v>
      </c>
      <c r="K233">
        <v>48</v>
      </c>
      <c r="L233" t="s">
        <v>1026</v>
      </c>
      <c r="M233" t="s">
        <v>1162</v>
      </c>
      <c r="N233" t="s">
        <v>1162</v>
      </c>
    </row>
    <row r="234" spans="1:14">
      <c r="A234" t="s">
        <v>129</v>
      </c>
      <c r="B234" t="s">
        <v>474</v>
      </c>
      <c r="C234" t="s">
        <v>1040</v>
      </c>
      <c r="D234">
        <v>42865</v>
      </c>
      <c r="E234" t="s">
        <v>452</v>
      </c>
      <c r="F234" t="s">
        <v>453</v>
      </c>
      <c r="G234" t="s">
        <v>11</v>
      </c>
      <c r="H234" t="s">
        <v>454</v>
      </c>
      <c r="I234" t="s">
        <v>455</v>
      </c>
      <c r="J234" t="s">
        <v>456</v>
      </c>
      <c r="K234">
        <v>48</v>
      </c>
      <c r="L234" t="s">
        <v>1026</v>
      </c>
      <c r="M234" t="s">
        <v>1162</v>
      </c>
      <c r="N234" t="s">
        <v>1162</v>
      </c>
    </row>
    <row r="235" spans="1:14">
      <c r="A235" t="s">
        <v>129</v>
      </c>
      <c r="B235" t="s">
        <v>474</v>
      </c>
      <c r="C235" t="s">
        <v>924</v>
      </c>
      <c r="D235">
        <v>42862</v>
      </c>
      <c r="E235" t="s">
        <v>1230</v>
      </c>
      <c r="F235" t="s">
        <v>453</v>
      </c>
      <c r="G235" t="s">
        <v>11</v>
      </c>
      <c r="H235" t="s">
        <v>454</v>
      </c>
      <c r="I235" t="s">
        <v>457</v>
      </c>
      <c r="J235" t="s">
        <v>456</v>
      </c>
      <c r="K235">
        <v>1</v>
      </c>
      <c r="L235" t="s">
        <v>1271</v>
      </c>
      <c r="M235" t="s">
        <v>1271</v>
      </c>
      <c r="N235" t="s">
        <v>1271</v>
      </c>
    </row>
    <row r="236" spans="1:14">
      <c r="A236" t="s">
        <v>129</v>
      </c>
      <c r="B236" t="s">
        <v>474</v>
      </c>
      <c r="C236" t="s">
        <v>1272</v>
      </c>
      <c r="D236">
        <v>42862</v>
      </c>
      <c r="E236" t="s">
        <v>464</v>
      </c>
      <c r="F236" t="s">
        <v>453</v>
      </c>
      <c r="G236" t="s">
        <v>11</v>
      </c>
      <c r="H236" t="s">
        <v>454</v>
      </c>
      <c r="I236" t="s">
        <v>455</v>
      </c>
      <c r="J236" t="s">
        <v>456</v>
      </c>
      <c r="K236">
        <v>32</v>
      </c>
      <c r="L236" t="s">
        <v>1166</v>
      </c>
      <c r="M236" t="s">
        <v>1160</v>
      </c>
      <c r="N236" t="s">
        <v>1160</v>
      </c>
    </row>
    <row r="237" spans="1:14">
      <c r="A237" t="s">
        <v>129</v>
      </c>
      <c r="B237" t="s">
        <v>474</v>
      </c>
      <c r="C237" t="s">
        <v>960</v>
      </c>
      <c r="D237">
        <v>42862</v>
      </c>
      <c r="E237" t="s">
        <v>452</v>
      </c>
      <c r="F237" t="s">
        <v>453</v>
      </c>
      <c r="G237" t="s">
        <v>11</v>
      </c>
      <c r="H237" t="s">
        <v>454</v>
      </c>
      <c r="I237" t="s">
        <v>457</v>
      </c>
      <c r="J237" t="s">
        <v>462</v>
      </c>
      <c r="K237">
        <v>-93</v>
      </c>
      <c r="L237" t="s">
        <v>1273</v>
      </c>
      <c r="M237" t="s">
        <v>1274</v>
      </c>
      <c r="N237" t="s">
        <v>1274</v>
      </c>
    </row>
    <row r="238" spans="1:14">
      <c r="A238" t="s">
        <v>129</v>
      </c>
      <c r="B238" t="s">
        <v>474</v>
      </c>
      <c r="C238" t="s">
        <v>937</v>
      </c>
      <c r="D238">
        <v>42862</v>
      </c>
      <c r="E238" t="s">
        <v>452</v>
      </c>
      <c r="F238" t="s">
        <v>453</v>
      </c>
      <c r="G238" t="s">
        <v>11</v>
      </c>
      <c r="H238" t="s">
        <v>454</v>
      </c>
      <c r="I238" t="s">
        <v>457</v>
      </c>
      <c r="J238" t="s">
        <v>456</v>
      </c>
      <c r="K238">
        <v>48</v>
      </c>
      <c r="L238" t="s">
        <v>7</v>
      </c>
      <c r="M238" t="s">
        <v>7</v>
      </c>
      <c r="N238" t="s">
        <v>7</v>
      </c>
    </row>
    <row r="239" spans="1:14">
      <c r="A239" t="s">
        <v>129</v>
      </c>
      <c r="B239" t="s">
        <v>474</v>
      </c>
      <c r="C239" t="s">
        <v>935</v>
      </c>
      <c r="D239">
        <v>42862</v>
      </c>
      <c r="E239" t="s">
        <v>452</v>
      </c>
      <c r="F239" t="s">
        <v>453</v>
      </c>
      <c r="G239" t="s">
        <v>11</v>
      </c>
      <c r="H239" t="s">
        <v>454</v>
      </c>
      <c r="I239" t="s">
        <v>457</v>
      </c>
      <c r="J239" t="s">
        <v>456</v>
      </c>
      <c r="K239">
        <v>48</v>
      </c>
      <c r="L239" t="s">
        <v>1026</v>
      </c>
      <c r="M239" t="s">
        <v>1162</v>
      </c>
      <c r="N239" t="s">
        <v>1162</v>
      </c>
    </row>
    <row r="240" spans="1:14">
      <c r="A240" t="s">
        <v>129</v>
      </c>
      <c r="B240" t="s">
        <v>474</v>
      </c>
      <c r="C240" t="s">
        <v>909</v>
      </c>
      <c r="D240">
        <v>42861</v>
      </c>
      <c r="E240" t="s">
        <v>452</v>
      </c>
      <c r="F240" t="s">
        <v>453</v>
      </c>
      <c r="G240" t="s">
        <v>11</v>
      </c>
      <c r="H240" t="s">
        <v>454</v>
      </c>
      <c r="I240" t="s">
        <v>457</v>
      </c>
      <c r="J240" t="s">
        <v>456</v>
      </c>
      <c r="K240">
        <v>48</v>
      </c>
      <c r="L240" t="s">
        <v>1026</v>
      </c>
      <c r="M240" t="s">
        <v>1162</v>
      </c>
      <c r="N240" t="s">
        <v>1162</v>
      </c>
    </row>
    <row r="241" spans="1:14">
      <c r="A241" t="s">
        <v>129</v>
      </c>
      <c r="B241" t="s">
        <v>474</v>
      </c>
      <c r="C241" t="s">
        <v>924</v>
      </c>
      <c r="D241">
        <v>42862</v>
      </c>
      <c r="E241" t="s">
        <v>452</v>
      </c>
      <c r="F241" t="s">
        <v>453</v>
      </c>
      <c r="G241" t="s">
        <v>11</v>
      </c>
      <c r="H241" t="s">
        <v>454</v>
      </c>
      <c r="I241" t="s">
        <v>457</v>
      </c>
      <c r="J241" t="s">
        <v>456</v>
      </c>
      <c r="K241">
        <v>48</v>
      </c>
      <c r="L241" t="s">
        <v>7</v>
      </c>
      <c r="M241" t="s">
        <v>7</v>
      </c>
      <c r="N241" t="s">
        <v>7</v>
      </c>
    </row>
    <row r="242" spans="1:14">
      <c r="A242" t="s">
        <v>129</v>
      </c>
      <c r="B242" t="s">
        <v>474</v>
      </c>
      <c r="C242" t="s">
        <v>1097</v>
      </c>
      <c r="D242">
        <v>42863</v>
      </c>
      <c r="E242" t="s">
        <v>464</v>
      </c>
      <c r="F242" t="s">
        <v>453</v>
      </c>
      <c r="G242" t="s">
        <v>11</v>
      </c>
      <c r="H242" t="s">
        <v>454</v>
      </c>
      <c r="I242" t="s">
        <v>455</v>
      </c>
      <c r="J242" t="s">
        <v>456</v>
      </c>
      <c r="K242">
        <v>32</v>
      </c>
      <c r="L242" t="s">
        <v>1166</v>
      </c>
      <c r="M242" t="s">
        <v>1160</v>
      </c>
      <c r="N242" t="s">
        <v>1160</v>
      </c>
    </row>
    <row r="243" spans="1:14">
      <c r="A243" t="s">
        <v>129</v>
      </c>
      <c r="B243" t="s">
        <v>474</v>
      </c>
      <c r="C243" t="s">
        <v>926</v>
      </c>
      <c r="D243">
        <v>42883</v>
      </c>
      <c r="E243" t="s">
        <v>1275</v>
      </c>
      <c r="F243" t="s">
        <v>453</v>
      </c>
      <c r="G243" t="s">
        <v>11</v>
      </c>
      <c r="H243" t="s">
        <v>454</v>
      </c>
      <c r="I243" t="s">
        <v>457</v>
      </c>
      <c r="J243" t="s">
        <v>456</v>
      </c>
      <c r="K243">
        <v>1</v>
      </c>
      <c r="L243" t="s">
        <v>1276</v>
      </c>
      <c r="M243" t="s">
        <v>1276</v>
      </c>
      <c r="N243" t="s">
        <v>1276</v>
      </c>
    </row>
    <row r="244" spans="1:14">
      <c r="A244" t="s">
        <v>129</v>
      </c>
      <c r="B244" t="s">
        <v>474</v>
      </c>
      <c r="C244" t="s">
        <v>1039</v>
      </c>
      <c r="D244">
        <v>42862</v>
      </c>
      <c r="E244" t="s">
        <v>461</v>
      </c>
      <c r="F244" t="s">
        <v>453</v>
      </c>
      <c r="G244" t="s">
        <v>11</v>
      </c>
      <c r="H244" t="s">
        <v>454</v>
      </c>
      <c r="I244" t="s">
        <v>455</v>
      </c>
      <c r="J244" t="s">
        <v>456</v>
      </c>
      <c r="K244">
        <v>48</v>
      </c>
      <c r="L244" t="s">
        <v>1026</v>
      </c>
      <c r="M244" t="s">
        <v>1162</v>
      </c>
      <c r="N244" t="s">
        <v>1162</v>
      </c>
    </row>
    <row r="245" spans="1:14">
      <c r="A245" t="s">
        <v>129</v>
      </c>
      <c r="B245" t="s">
        <v>474</v>
      </c>
      <c r="C245" t="s">
        <v>1277</v>
      </c>
      <c r="D245">
        <v>42862</v>
      </c>
      <c r="E245" t="s">
        <v>452</v>
      </c>
      <c r="F245" t="s">
        <v>453</v>
      </c>
      <c r="G245" t="s">
        <v>11</v>
      </c>
      <c r="H245" t="s">
        <v>454</v>
      </c>
      <c r="I245" t="s">
        <v>455</v>
      </c>
      <c r="J245" t="s">
        <v>456</v>
      </c>
      <c r="K245">
        <v>48</v>
      </c>
      <c r="L245" t="s">
        <v>1026</v>
      </c>
      <c r="M245" t="s">
        <v>1162</v>
      </c>
      <c r="N245" t="s">
        <v>1162</v>
      </c>
    </row>
    <row r="246" spans="1:14">
      <c r="A246" t="s">
        <v>129</v>
      </c>
      <c r="B246" t="s">
        <v>474</v>
      </c>
      <c r="C246" t="s">
        <v>942</v>
      </c>
      <c r="D246">
        <v>42861</v>
      </c>
      <c r="E246" t="s">
        <v>452</v>
      </c>
      <c r="F246" t="s">
        <v>453</v>
      </c>
      <c r="G246" t="s">
        <v>11</v>
      </c>
      <c r="H246" t="s">
        <v>454</v>
      </c>
      <c r="I246" t="s">
        <v>457</v>
      </c>
      <c r="J246" t="s">
        <v>456</v>
      </c>
      <c r="K246">
        <v>48</v>
      </c>
      <c r="L246" t="s">
        <v>1026</v>
      </c>
      <c r="M246" t="s">
        <v>1162</v>
      </c>
      <c r="N246" t="s">
        <v>1162</v>
      </c>
    </row>
    <row r="247" spans="1:14">
      <c r="A247" t="s">
        <v>129</v>
      </c>
      <c r="B247" t="s">
        <v>474</v>
      </c>
      <c r="C247" t="s">
        <v>1070</v>
      </c>
      <c r="D247">
        <v>42863</v>
      </c>
      <c r="E247" t="s">
        <v>464</v>
      </c>
      <c r="F247" t="s">
        <v>453</v>
      </c>
      <c r="G247" t="s">
        <v>11</v>
      </c>
      <c r="H247" t="s">
        <v>454</v>
      </c>
      <c r="I247" t="s">
        <v>455</v>
      </c>
      <c r="J247" t="s">
        <v>456</v>
      </c>
      <c r="K247">
        <v>32</v>
      </c>
      <c r="L247" t="s">
        <v>1166</v>
      </c>
      <c r="M247" t="s">
        <v>1160</v>
      </c>
      <c r="N247" t="s">
        <v>1160</v>
      </c>
    </row>
    <row r="248" spans="1:14">
      <c r="A248" t="s">
        <v>129</v>
      </c>
      <c r="B248" t="s">
        <v>474</v>
      </c>
      <c r="C248" t="s">
        <v>1050</v>
      </c>
      <c r="D248">
        <v>42863</v>
      </c>
      <c r="E248" t="s">
        <v>464</v>
      </c>
      <c r="F248" t="s">
        <v>453</v>
      </c>
      <c r="G248" t="s">
        <v>11</v>
      </c>
      <c r="H248" t="s">
        <v>454</v>
      </c>
      <c r="I248" t="s">
        <v>455</v>
      </c>
      <c r="J248" t="s">
        <v>456</v>
      </c>
      <c r="K248">
        <v>32</v>
      </c>
      <c r="L248" t="s">
        <v>1166</v>
      </c>
      <c r="M248" t="s">
        <v>1160</v>
      </c>
      <c r="N248" t="s">
        <v>1160</v>
      </c>
    </row>
    <row r="249" spans="1:14">
      <c r="A249" t="s">
        <v>129</v>
      </c>
      <c r="B249" t="s">
        <v>474</v>
      </c>
      <c r="C249" t="s">
        <v>1061</v>
      </c>
      <c r="D249">
        <v>42862</v>
      </c>
      <c r="E249" t="s">
        <v>459</v>
      </c>
      <c r="F249" t="s">
        <v>453</v>
      </c>
      <c r="G249" t="s">
        <v>11</v>
      </c>
      <c r="H249" t="s">
        <v>454</v>
      </c>
      <c r="I249" t="s">
        <v>455</v>
      </c>
      <c r="J249" t="s">
        <v>456</v>
      </c>
      <c r="K249">
        <v>32</v>
      </c>
      <c r="L249" t="s">
        <v>1168</v>
      </c>
      <c r="M249" t="s">
        <v>1161</v>
      </c>
      <c r="N249" t="s">
        <v>1161</v>
      </c>
    </row>
    <row r="250" spans="1:14">
      <c r="A250" t="s">
        <v>129</v>
      </c>
      <c r="B250" t="s">
        <v>474</v>
      </c>
      <c r="C250" t="s">
        <v>1028</v>
      </c>
      <c r="D250">
        <v>42864</v>
      </c>
      <c r="E250" t="s">
        <v>461</v>
      </c>
      <c r="F250" t="s">
        <v>453</v>
      </c>
      <c r="G250" t="s">
        <v>11</v>
      </c>
      <c r="H250" t="s">
        <v>454</v>
      </c>
      <c r="I250" t="s">
        <v>455</v>
      </c>
      <c r="J250" t="s">
        <v>456</v>
      </c>
      <c r="K250">
        <v>48</v>
      </c>
      <c r="L250" t="s">
        <v>1026</v>
      </c>
      <c r="M250" t="s">
        <v>1162</v>
      </c>
      <c r="N250" t="s">
        <v>1162</v>
      </c>
    </row>
    <row r="251" spans="1:14">
      <c r="A251" t="s">
        <v>129</v>
      </c>
      <c r="B251" t="s">
        <v>474</v>
      </c>
      <c r="C251" t="s">
        <v>1122</v>
      </c>
      <c r="D251">
        <v>42863</v>
      </c>
      <c r="E251" t="s">
        <v>464</v>
      </c>
      <c r="F251" t="s">
        <v>453</v>
      </c>
      <c r="G251" t="s">
        <v>11</v>
      </c>
      <c r="H251" t="s">
        <v>454</v>
      </c>
      <c r="I251" t="s">
        <v>455</v>
      </c>
      <c r="J251" t="s">
        <v>456</v>
      </c>
      <c r="K251">
        <v>32</v>
      </c>
      <c r="L251" t="s">
        <v>1166</v>
      </c>
      <c r="M251" t="s">
        <v>1160</v>
      </c>
      <c r="N251" t="s">
        <v>1160</v>
      </c>
    </row>
    <row r="252" spans="1:14">
      <c r="A252" t="s">
        <v>129</v>
      </c>
      <c r="B252" t="s">
        <v>474</v>
      </c>
      <c r="C252" t="s">
        <v>937</v>
      </c>
      <c r="D252">
        <v>42862</v>
      </c>
      <c r="E252" t="s">
        <v>452</v>
      </c>
      <c r="F252" t="s">
        <v>453</v>
      </c>
      <c r="G252" t="s">
        <v>11</v>
      </c>
      <c r="H252" t="s">
        <v>454</v>
      </c>
      <c r="I252" t="s">
        <v>457</v>
      </c>
      <c r="J252" t="s">
        <v>462</v>
      </c>
      <c r="K252">
        <v>-93</v>
      </c>
      <c r="L252" t="s">
        <v>1273</v>
      </c>
      <c r="M252" t="s">
        <v>1274</v>
      </c>
      <c r="N252" t="s">
        <v>1274</v>
      </c>
    </row>
    <row r="253" spans="1:14">
      <c r="A253" t="s">
        <v>129</v>
      </c>
      <c r="B253" t="s">
        <v>474</v>
      </c>
      <c r="C253" t="s">
        <v>1065</v>
      </c>
      <c r="D253">
        <v>42862</v>
      </c>
      <c r="E253" t="s">
        <v>452</v>
      </c>
      <c r="F253" t="s">
        <v>453</v>
      </c>
      <c r="G253" t="s">
        <v>11</v>
      </c>
      <c r="H253" t="s">
        <v>454</v>
      </c>
      <c r="I253" t="s">
        <v>455</v>
      </c>
      <c r="J253" t="s">
        <v>456</v>
      </c>
      <c r="K253">
        <v>48</v>
      </c>
      <c r="L253" t="s">
        <v>1026</v>
      </c>
      <c r="M253" t="s">
        <v>1162</v>
      </c>
      <c r="N253" t="s">
        <v>1162</v>
      </c>
    </row>
    <row r="254" spans="1:14">
      <c r="A254" t="s">
        <v>129</v>
      </c>
      <c r="B254" t="s">
        <v>474</v>
      </c>
      <c r="C254" t="s">
        <v>1114</v>
      </c>
      <c r="D254">
        <v>42863</v>
      </c>
      <c r="E254" t="s">
        <v>452</v>
      </c>
      <c r="F254" t="s">
        <v>453</v>
      </c>
      <c r="G254" t="s">
        <v>11</v>
      </c>
      <c r="H254" t="s">
        <v>454</v>
      </c>
      <c r="I254" t="s">
        <v>455</v>
      </c>
      <c r="J254" t="s">
        <v>456</v>
      </c>
      <c r="K254">
        <v>48</v>
      </c>
      <c r="L254" t="s">
        <v>1026</v>
      </c>
      <c r="M254" t="s">
        <v>1162</v>
      </c>
      <c r="N254" t="s">
        <v>1162</v>
      </c>
    </row>
    <row r="255" spans="1:14">
      <c r="A255" t="s">
        <v>129</v>
      </c>
      <c r="B255" t="s">
        <v>474</v>
      </c>
      <c r="C255" t="s">
        <v>958</v>
      </c>
      <c r="D255">
        <v>42862</v>
      </c>
      <c r="E255" t="s">
        <v>452</v>
      </c>
      <c r="F255" t="s">
        <v>453</v>
      </c>
      <c r="G255" t="s">
        <v>11</v>
      </c>
      <c r="H255" t="s">
        <v>454</v>
      </c>
      <c r="I255" t="s">
        <v>457</v>
      </c>
      <c r="J255" t="s">
        <v>456</v>
      </c>
      <c r="K255">
        <v>48</v>
      </c>
      <c r="L255" t="s">
        <v>1026</v>
      </c>
      <c r="M255" t="s">
        <v>1162</v>
      </c>
      <c r="N255" t="s">
        <v>1162</v>
      </c>
    </row>
    <row r="256" spans="1:14">
      <c r="A256" t="s">
        <v>129</v>
      </c>
      <c r="B256" t="s">
        <v>474</v>
      </c>
      <c r="C256" t="s">
        <v>1073</v>
      </c>
      <c r="D256">
        <v>42865</v>
      </c>
      <c r="E256" t="s">
        <v>464</v>
      </c>
      <c r="F256" t="s">
        <v>453</v>
      </c>
      <c r="G256" t="s">
        <v>11</v>
      </c>
      <c r="H256" t="s">
        <v>454</v>
      </c>
      <c r="I256" t="s">
        <v>455</v>
      </c>
      <c r="J256" t="s">
        <v>456</v>
      </c>
      <c r="K256">
        <v>32</v>
      </c>
      <c r="L256" t="s">
        <v>1166</v>
      </c>
      <c r="M256" t="s">
        <v>1160</v>
      </c>
      <c r="N256" t="s">
        <v>1160</v>
      </c>
    </row>
    <row r="257" spans="1:14">
      <c r="A257" t="s">
        <v>129</v>
      </c>
      <c r="B257" t="s">
        <v>474</v>
      </c>
      <c r="C257" t="s">
        <v>1278</v>
      </c>
      <c r="D257">
        <v>42865</v>
      </c>
      <c r="E257" t="s">
        <v>464</v>
      </c>
      <c r="F257" t="s">
        <v>453</v>
      </c>
      <c r="G257" t="s">
        <v>11</v>
      </c>
      <c r="H257" t="s">
        <v>454</v>
      </c>
      <c r="I257" t="s">
        <v>455</v>
      </c>
      <c r="J257" t="s">
        <v>456</v>
      </c>
      <c r="K257">
        <v>32</v>
      </c>
      <c r="L257" t="s">
        <v>1166</v>
      </c>
      <c r="M257" t="s">
        <v>1160</v>
      </c>
      <c r="N257" t="s">
        <v>1160</v>
      </c>
    </row>
    <row r="258" spans="1:14">
      <c r="A258" t="s">
        <v>129</v>
      </c>
      <c r="B258" t="s">
        <v>474</v>
      </c>
      <c r="C258" t="s">
        <v>937</v>
      </c>
      <c r="D258">
        <v>42862</v>
      </c>
      <c r="E258" t="s">
        <v>1230</v>
      </c>
      <c r="F258" t="s">
        <v>453</v>
      </c>
      <c r="G258" t="s">
        <v>11</v>
      </c>
      <c r="H258" t="s">
        <v>454</v>
      </c>
      <c r="I258" t="s">
        <v>457</v>
      </c>
      <c r="J258" t="s">
        <v>456</v>
      </c>
      <c r="K258">
        <v>1</v>
      </c>
      <c r="L258" t="s">
        <v>1279</v>
      </c>
      <c r="M258" t="s">
        <v>1279</v>
      </c>
      <c r="N258" t="s">
        <v>1279</v>
      </c>
    </row>
    <row r="259" spans="1:14">
      <c r="A259" t="s">
        <v>129</v>
      </c>
      <c r="B259" t="s">
        <v>474</v>
      </c>
      <c r="C259" t="s">
        <v>915</v>
      </c>
      <c r="D259">
        <v>42862</v>
      </c>
      <c r="E259" t="s">
        <v>452</v>
      </c>
      <c r="F259" t="s">
        <v>453</v>
      </c>
      <c r="G259" t="s">
        <v>11</v>
      </c>
      <c r="H259" t="s">
        <v>454</v>
      </c>
      <c r="I259" t="s">
        <v>457</v>
      </c>
      <c r="J259" t="s">
        <v>456</v>
      </c>
      <c r="K259">
        <v>48</v>
      </c>
      <c r="L259" t="s">
        <v>1026</v>
      </c>
      <c r="M259" t="s">
        <v>1162</v>
      </c>
      <c r="N259" t="s">
        <v>1162</v>
      </c>
    </row>
    <row r="260" spans="1:14">
      <c r="A260" t="s">
        <v>129</v>
      </c>
      <c r="B260" t="s">
        <v>474</v>
      </c>
      <c r="C260" t="s">
        <v>960</v>
      </c>
      <c r="D260">
        <v>42862</v>
      </c>
      <c r="E260" t="s">
        <v>452</v>
      </c>
      <c r="F260" t="s">
        <v>453</v>
      </c>
      <c r="G260" t="s">
        <v>11</v>
      </c>
      <c r="H260" t="s">
        <v>454</v>
      </c>
      <c r="I260" t="s">
        <v>457</v>
      </c>
      <c r="J260" t="s">
        <v>456</v>
      </c>
      <c r="K260">
        <v>48</v>
      </c>
      <c r="L260" t="s">
        <v>7</v>
      </c>
      <c r="M260" t="s">
        <v>7</v>
      </c>
      <c r="N260" t="s">
        <v>7</v>
      </c>
    </row>
    <row r="261" spans="1:14">
      <c r="A261" t="s">
        <v>129</v>
      </c>
      <c r="B261" t="s">
        <v>474</v>
      </c>
      <c r="C261" t="s">
        <v>1280</v>
      </c>
      <c r="D261">
        <v>42862</v>
      </c>
      <c r="E261" t="s">
        <v>452</v>
      </c>
      <c r="F261" t="s">
        <v>453</v>
      </c>
      <c r="G261" t="s">
        <v>11</v>
      </c>
      <c r="H261" t="s">
        <v>454</v>
      </c>
      <c r="I261" t="s">
        <v>455</v>
      </c>
      <c r="J261" t="s">
        <v>456</v>
      </c>
      <c r="K261">
        <v>48</v>
      </c>
      <c r="L261" t="s">
        <v>1026</v>
      </c>
      <c r="M261" t="s">
        <v>1162</v>
      </c>
      <c r="N261" t="s">
        <v>1162</v>
      </c>
    </row>
    <row r="262" spans="1:14">
      <c r="A262" t="s">
        <v>129</v>
      </c>
      <c r="B262" t="s">
        <v>474</v>
      </c>
      <c r="C262" t="s">
        <v>944</v>
      </c>
      <c r="D262">
        <v>42862</v>
      </c>
      <c r="E262" t="s">
        <v>452</v>
      </c>
      <c r="F262" t="s">
        <v>453</v>
      </c>
      <c r="G262" t="s">
        <v>11</v>
      </c>
      <c r="H262" t="s">
        <v>454</v>
      </c>
      <c r="I262" t="s">
        <v>457</v>
      </c>
      <c r="J262" t="s">
        <v>456</v>
      </c>
      <c r="K262">
        <v>48</v>
      </c>
      <c r="L262" t="s">
        <v>1026</v>
      </c>
      <c r="M262" t="s">
        <v>1162</v>
      </c>
      <c r="N262" t="s">
        <v>1162</v>
      </c>
    </row>
    <row r="263" spans="1:14">
      <c r="A263" t="s">
        <v>129</v>
      </c>
      <c r="B263" t="s">
        <v>474</v>
      </c>
      <c r="C263" t="s">
        <v>1072</v>
      </c>
      <c r="D263">
        <v>42862</v>
      </c>
      <c r="E263" t="s">
        <v>464</v>
      </c>
      <c r="F263" t="s">
        <v>453</v>
      </c>
      <c r="G263" t="s">
        <v>11</v>
      </c>
      <c r="H263" t="s">
        <v>454</v>
      </c>
      <c r="I263" t="s">
        <v>455</v>
      </c>
      <c r="J263" t="s">
        <v>456</v>
      </c>
      <c r="K263">
        <v>32</v>
      </c>
      <c r="L263" t="s">
        <v>1166</v>
      </c>
      <c r="M263" t="s">
        <v>1160</v>
      </c>
      <c r="N263" t="s">
        <v>1160</v>
      </c>
    </row>
    <row r="264" spans="1:14">
      <c r="A264" t="s">
        <v>129</v>
      </c>
      <c r="B264" t="s">
        <v>474</v>
      </c>
      <c r="C264" t="s">
        <v>960</v>
      </c>
      <c r="D264">
        <v>42862</v>
      </c>
      <c r="E264" t="s">
        <v>1230</v>
      </c>
      <c r="F264" t="s">
        <v>453</v>
      </c>
      <c r="G264" t="s">
        <v>11</v>
      </c>
      <c r="H264" t="s">
        <v>454</v>
      </c>
      <c r="I264" t="s">
        <v>457</v>
      </c>
      <c r="J264" t="s">
        <v>456</v>
      </c>
      <c r="K264">
        <v>1</v>
      </c>
      <c r="L264" t="s">
        <v>1279</v>
      </c>
      <c r="M264" t="s">
        <v>1279</v>
      </c>
      <c r="N264" t="s">
        <v>1279</v>
      </c>
    </row>
    <row r="265" spans="1:14">
      <c r="A265" t="s">
        <v>129</v>
      </c>
      <c r="B265" t="s">
        <v>474</v>
      </c>
      <c r="C265" t="s">
        <v>1135</v>
      </c>
      <c r="D265">
        <v>42862</v>
      </c>
      <c r="E265" t="s">
        <v>452</v>
      </c>
      <c r="F265" t="s">
        <v>453</v>
      </c>
      <c r="G265" t="s">
        <v>11</v>
      </c>
      <c r="H265" t="s">
        <v>454</v>
      </c>
      <c r="I265" t="s">
        <v>457</v>
      </c>
      <c r="J265" t="s">
        <v>456</v>
      </c>
      <c r="K265">
        <v>48</v>
      </c>
      <c r="L265" t="s">
        <v>1026</v>
      </c>
      <c r="M265" t="s">
        <v>1162</v>
      </c>
      <c r="N265" t="s">
        <v>1162</v>
      </c>
    </row>
    <row r="266" spans="1:14">
      <c r="A266" t="s">
        <v>129</v>
      </c>
      <c r="B266" t="s">
        <v>474</v>
      </c>
      <c r="C266" t="s">
        <v>952</v>
      </c>
      <c r="D266">
        <v>42861</v>
      </c>
      <c r="E266" t="s">
        <v>452</v>
      </c>
      <c r="F266" t="s">
        <v>453</v>
      </c>
      <c r="G266" t="s">
        <v>11</v>
      </c>
      <c r="H266" t="s">
        <v>454</v>
      </c>
      <c r="I266" t="s">
        <v>457</v>
      </c>
      <c r="J266" t="s">
        <v>456</v>
      </c>
      <c r="K266">
        <v>48</v>
      </c>
      <c r="L266" t="s">
        <v>1026</v>
      </c>
      <c r="M266" t="s">
        <v>1162</v>
      </c>
      <c r="N266" t="s">
        <v>1162</v>
      </c>
    </row>
    <row r="267" spans="1:14">
      <c r="A267" t="s">
        <v>129</v>
      </c>
      <c r="B267" t="s">
        <v>474</v>
      </c>
      <c r="C267" t="s">
        <v>1007</v>
      </c>
      <c r="D267">
        <v>42875</v>
      </c>
      <c r="E267" t="s">
        <v>452</v>
      </c>
      <c r="F267" t="s">
        <v>453</v>
      </c>
      <c r="G267" t="s">
        <v>11</v>
      </c>
      <c r="H267" t="s">
        <v>454</v>
      </c>
      <c r="I267" t="s">
        <v>457</v>
      </c>
      <c r="J267" t="s">
        <v>456</v>
      </c>
      <c r="K267">
        <v>48</v>
      </c>
      <c r="L267" t="s">
        <v>1026</v>
      </c>
      <c r="M267" t="s">
        <v>1162</v>
      </c>
      <c r="N267" t="s">
        <v>1162</v>
      </c>
    </row>
    <row r="268" spans="1:14">
      <c r="A268" t="s">
        <v>129</v>
      </c>
      <c r="B268" t="s">
        <v>474</v>
      </c>
      <c r="C268" t="s">
        <v>1090</v>
      </c>
      <c r="D268">
        <v>42864</v>
      </c>
      <c r="E268" t="s">
        <v>464</v>
      </c>
      <c r="F268" t="s">
        <v>453</v>
      </c>
      <c r="G268" t="s">
        <v>11</v>
      </c>
      <c r="H268" t="s">
        <v>454</v>
      </c>
      <c r="I268" t="s">
        <v>455</v>
      </c>
      <c r="J268" t="s">
        <v>456</v>
      </c>
      <c r="K268">
        <v>32</v>
      </c>
      <c r="L268" t="s">
        <v>1166</v>
      </c>
      <c r="M268" t="s">
        <v>1160</v>
      </c>
      <c r="N268" t="s">
        <v>1160</v>
      </c>
    </row>
    <row r="269" spans="1:14">
      <c r="A269" t="s">
        <v>129</v>
      </c>
      <c r="B269" t="s">
        <v>474</v>
      </c>
      <c r="C269" t="s">
        <v>1111</v>
      </c>
      <c r="D269">
        <v>42863</v>
      </c>
      <c r="E269" t="s">
        <v>452</v>
      </c>
      <c r="F269" t="s">
        <v>453</v>
      </c>
      <c r="G269" t="s">
        <v>11</v>
      </c>
      <c r="H269" t="s">
        <v>454</v>
      </c>
      <c r="I269" t="s">
        <v>455</v>
      </c>
      <c r="J269" t="s">
        <v>456</v>
      </c>
      <c r="K269">
        <v>48</v>
      </c>
      <c r="L269" t="s">
        <v>1026</v>
      </c>
      <c r="M269" t="s">
        <v>1162</v>
      </c>
      <c r="N269" t="s">
        <v>1162</v>
      </c>
    </row>
    <row r="270" spans="1:14">
      <c r="A270" t="s">
        <v>129</v>
      </c>
      <c r="B270" t="s">
        <v>474</v>
      </c>
      <c r="C270" t="s">
        <v>1135</v>
      </c>
      <c r="D270">
        <v>42862</v>
      </c>
      <c r="E270" t="s">
        <v>464</v>
      </c>
      <c r="F270" t="s">
        <v>453</v>
      </c>
      <c r="G270" t="s">
        <v>11</v>
      </c>
      <c r="H270" t="s">
        <v>454</v>
      </c>
      <c r="I270" t="s">
        <v>455</v>
      </c>
      <c r="J270" t="s">
        <v>456</v>
      </c>
      <c r="K270">
        <v>32</v>
      </c>
      <c r="L270" t="s">
        <v>1024</v>
      </c>
      <c r="M270" t="s">
        <v>1016</v>
      </c>
      <c r="N270" t="s">
        <v>1016</v>
      </c>
    </row>
    <row r="271" spans="1:14">
      <c r="A271" t="s">
        <v>1281</v>
      </c>
      <c r="B271" t="s">
        <v>913</v>
      </c>
      <c r="C271" t="s">
        <v>953</v>
      </c>
      <c r="D271">
        <v>42861</v>
      </c>
      <c r="E271" t="s">
        <v>452</v>
      </c>
      <c r="F271" t="s">
        <v>453</v>
      </c>
      <c r="G271" t="s">
        <v>11</v>
      </c>
      <c r="H271" t="s">
        <v>454</v>
      </c>
      <c r="I271" t="s">
        <v>457</v>
      </c>
      <c r="J271" t="s">
        <v>456</v>
      </c>
      <c r="K271">
        <v>48</v>
      </c>
      <c r="L271" t="s">
        <v>1026</v>
      </c>
      <c r="M271" t="s">
        <v>1162</v>
      </c>
      <c r="N271" t="s">
        <v>1162</v>
      </c>
    </row>
    <row r="272" spans="1:14">
      <c r="A272" t="s">
        <v>1281</v>
      </c>
      <c r="B272" t="s">
        <v>913</v>
      </c>
      <c r="C272" t="s">
        <v>922</v>
      </c>
      <c r="D272">
        <v>42861</v>
      </c>
      <c r="E272" t="s">
        <v>452</v>
      </c>
      <c r="F272" t="s">
        <v>453</v>
      </c>
      <c r="G272" t="s">
        <v>11</v>
      </c>
      <c r="H272" t="s">
        <v>454</v>
      </c>
      <c r="I272" t="s">
        <v>457</v>
      </c>
      <c r="J272" t="s">
        <v>456</v>
      </c>
      <c r="K272">
        <v>48</v>
      </c>
      <c r="L272" t="s">
        <v>1026</v>
      </c>
      <c r="M272" t="s">
        <v>1162</v>
      </c>
      <c r="N272" t="s">
        <v>1162</v>
      </c>
    </row>
    <row r="273" spans="1:14">
      <c r="A273" t="s">
        <v>1281</v>
      </c>
      <c r="B273" t="s">
        <v>913</v>
      </c>
      <c r="C273" t="s">
        <v>945</v>
      </c>
      <c r="D273">
        <v>42862</v>
      </c>
      <c r="E273" t="s">
        <v>452</v>
      </c>
      <c r="F273" t="s">
        <v>453</v>
      </c>
      <c r="G273" t="s">
        <v>11</v>
      </c>
      <c r="H273" t="s">
        <v>454</v>
      </c>
      <c r="I273" t="s">
        <v>457</v>
      </c>
      <c r="J273" t="s">
        <v>456</v>
      </c>
      <c r="K273">
        <v>48</v>
      </c>
      <c r="L273" t="s">
        <v>1026</v>
      </c>
      <c r="M273" t="s">
        <v>1162</v>
      </c>
      <c r="N273" t="s">
        <v>1162</v>
      </c>
    </row>
    <row r="274" spans="1:14">
      <c r="A274" t="s">
        <v>1282</v>
      </c>
      <c r="B274" t="s">
        <v>473</v>
      </c>
      <c r="C274" t="s">
        <v>906</v>
      </c>
      <c r="D274">
        <v>42861</v>
      </c>
      <c r="E274" t="s">
        <v>452</v>
      </c>
      <c r="F274" t="s">
        <v>453</v>
      </c>
      <c r="G274" t="s">
        <v>11</v>
      </c>
      <c r="H274" t="s">
        <v>454</v>
      </c>
      <c r="I274" t="s">
        <v>457</v>
      </c>
      <c r="J274" t="s">
        <v>456</v>
      </c>
      <c r="K274">
        <v>48</v>
      </c>
      <c r="L274" t="s">
        <v>1026</v>
      </c>
      <c r="M274" t="s">
        <v>1162</v>
      </c>
      <c r="N274" t="s">
        <v>1162</v>
      </c>
    </row>
    <row r="275" spans="1:14">
      <c r="A275" t="s">
        <v>1282</v>
      </c>
      <c r="B275" t="s">
        <v>473</v>
      </c>
      <c r="C275" t="s">
        <v>471</v>
      </c>
      <c r="D275">
        <v>42861</v>
      </c>
      <c r="E275" t="s">
        <v>452</v>
      </c>
      <c r="F275" t="s">
        <v>453</v>
      </c>
      <c r="G275" t="s">
        <v>11</v>
      </c>
      <c r="H275" t="s">
        <v>454</v>
      </c>
      <c r="I275" t="s">
        <v>457</v>
      </c>
      <c r="J275" t="s">
        <v>456</v>
      </c>
      <c r="K275">
        <v>48</v>
      </c>
      <c r="L275" t="s">
        <v>1026</v>
      </c>
      <c r="M275" t="s">
        <v>1162</v>
      </c>
      <c r="N275" t="s">
        <v>1162</v>
      </c>
    </row>
    <row r="276" spans="1:14">
      <c r="A276" t="s">
        <v>1282</v>
      </c>
      <c r="B276" t="s">
        <v>473</v>
      </c>
      <c r="C276" t="s">
        <v>931</v>
      </c>
      <c r="D276">
        <v>42861</v>
      </c>
      <c r="E276" t="s">
        <v>452</v>
      </c>
      <c r="F276" t="s">
        <v>453</v>
      </c>
      <c r="G276" t="s">
        <v>11</v>
      </c>
      <c r="H276" t="s">
        <v>454</v>
      </c>
      <c r="I276" t="s">
        <v>457</v>
      </c>
      <c r="J276" t="s">
        <v>456</v>
      </c>
      <c r="K276">
        <v>48</v>
      </c>
      <c r="L276" t="s">
        <v>1026</v>
      </c>
      <c r="M276" t="s">
        <v>1162</v>
      </c>
      <c r="N276" t="s">
        <v>1162</v>
      </c>
    </row>
    <row r="277" spans="1:14">
      <c r="A277" t="s">
        <v>1282</v>
      </c>
      <c r="B277" t="s">
        <v>473</v>
      </c>
      <c r="C277" t="s">
        <v>902</v>
      </c>
      <c r="D277">
        <v>42861</v>
      </c>
      <c r="E277" t="s">
        <v>452</v>
      </c>
      <c r="F277" t="s">
        <v>453</v>
      </c>
      <c r="G277" t="s">
        <v>11</v>
      </c>
      <c r="H277" t="s">
        <v>454</v>
      </c>
      <c r="I277" t="s">
        <v>457</v>
      </c>
      <c r="J277" t="s">
        <v>456</v>
      </c>
      <c r="K277">
        <v>48</v>
      </c>
      <c r="L277" t="s">
        <v>1026</v>
      </c>
      <c r="M277" t="s">
        <v>1162</v>
      </c>
      <c r="N277" t="s">
        <v>1162</v>
      </c>
    </row>
    <row r="278" spans="1:14">
      <c r="A278" t="s">
        <v>1282</v>
      </c>
      <c r="B278" t="s">
        <v>473</v>
      </c>
      <c r="C278" t="s">
        <v>904</v>
      </c>
      <c r="D278">
        <v>42861</v>
      </c>
      <c r="E278" t="s">
        <v>452</v>
      </c>
      <c r="F278" t="s">
        <v>453</v>
      </c>
      <c r="G278" t="s">
        <v>11</v>
      </c>
      <c r="H278" t="s">
        <v>454</v>
      </c>
      <c r="I278" t="s">
        <v>457</v>
      </c>
      <c r="J278" t="s">
        <v>456</v>
      </c>
      <c r="K278">
        <v>48</v>
      </c>
      <c r="L278" t="s">
        <v>1026</v>
      </c>
      <c r="M278" t="s">
        <v>1162</v>
      </c>
      <c r="N278" t="s">
        <v>1162</v>
      </c>
    </row>
    <row r="279" spans="1:14">
      <c r="A279" t="s">
        <v>1282</v>
      </c>
      <c r="B279" t="s">
        <v>473</v>
      </c>
      <c r="C279" t="s">
        <v>908</v>
      </c>
      <c r="D279">
        <v>42862</v>
      </c>
      <c r="E279" t="s">
        <v>452</v>
      </c>
      <c r="F279" t="s">
        <v>453</v>
      </c>
      <c r="G279" t="s">
        <v>11</v>
      </c>
      <c r="H279" t="s">
        <v>454</v>
      </c>
      <c r="I279" t="s">
        <v>457</v>
      </c>
      <c r="J279" t="s">
        <v>456</v>
      </c>
      <c r="K279">
        <v>48</v>
      </c>
      <c r="L279" t="s">
        <v>1026</v>
      </c>
      <c r="M279" t="s">
        <v>1162</v>
      </c>
      <c r="N279" t="s">
        <v>1162</v>
      </c>
    </row>
    <row r="280" spans="1:14">
      <c r="A280" t="s">
        <v>1282</v>
      </c>
      <c r="B280" t="s">
        <v>473</v>
      </c>
      <c r="C280" t="s">
        <v>918</v>
      </c>
      <c r="D280">
        <v>42861</v>
      </c>
      <c r="E280" t="s">
        <v>452</v>
      </c>
      <c r="F280" t="s">
        <v>453</v>
      </c>
      <c r="G280" t="s">
        <v>11</v>
      </c>
      <c r="H280" t="s">
        <v>454</v>
      </c>
      <c r="I280" t="s">
        <v>457</v>
      </c>
      <c r="J280" t="s">
        <v>456</v>
      </c>
      <c r="K280">
        <v>48</v>
      </c>
      <c r="L280" t="s">
        <v>1026</v>
      </c>
      <c r="M280" t="s">
        <v>1162</v>
      </c>
      <c r="N280" t="s">
        <v>1162</v>
      </c>
    </row>
    <row r="281" spans="1:14">
      <c r="A281" t="s">
        <v>1282</v>
      </c>
      <c r="B281" t="s">
        <v>473</v>
      </c>
      <c r="C281" t="s">
        <v>901</v>
      </c>
      <c r="D281">
        <v>42861</v>
      </c>
      <c r="E281" t="s">
        <v>452</v>
      </c>
      <c r="F281" t="s">
        <v>453</v>
      </c>
      <c r="G281" t="s">
        <v>11</v>
      </c>
      <c r="H281" t="s">
        <v>454</v>
      </c>
      <c r="I281" t="s">
        <v>457</v>
      </c>
      <c r="J281" t="s">
        <v>456</v>
      </c>
      <c r="K281">
        <v>48</v>
      </c>
      <c r="L281" t="s">
        <v>1026</v>
      </c>
      <c r="M281" t="s">
        <v>1162</v>
      </c>
      <c r="N281" t="s">
        <v>1162</v>
      </c>
    </row>
    <row r="282" spans="1:14">
      <c r="A282" t="s">
        <v>1282</v>
      </c>
      <c r="B282" t="s">
        <v>473</v>
      </c>
      <c r="C282" t="s">
        <v>957</v>
      </c>
      <c r="D282">
        <v>42862</v>
      </c>
      <c r="E282" t="s">
        <v>452</v>
      </c>
      <c r="F282" t="s">
        <v>453</v>
      </c>
      <c r="G282" t="s">
        <v>11</v>
      </c>
      <c r="H282" t="s">
        <v>454</v>
      </c>
      <c r="I282" t="s">
        <v>457</v>
      </c>
      <c r="J282" t="s">
        <v>456</v>
      </c>
      <c r="K282">
        <v>48</v>
      </c>
      <c r="L282" t="s">
        <v>1026</v>
      </c>
      <c r="M282" t="s">
        <v>1162</v>
      </c>
      <c r="N282" t="s">
        <v>1162</v>
      </c>
    </row>
    <row r="283" spans="1:14">
      <c r="A283" t="s">
        <v>1282</v>
      </c>
      <c r="B283" t="s">
        <v>473</v>
      </c>
      <c r="C283" t="s">
        <v>950</v>
      </c>
      <c r="D283">
        <v>42861</v>
      </c>
      <c r="E283" t="s">
        <v>452</v>
      </c>
      <c r="F283" t="s">
        <v>453</v>
      </c>
      <c r="G283" t="s">
        <v>11</v>
      </c>
      <c r="H283" t="s">
        <v>454</v>
      </c>
      <c r="I283" t="s">
        <v>457</v>
      </c>
      <c r="J283" t="s">
        <v>456</v>
      </c>
      <c r="K283">
        <v>48</v>
      </c>
      <c r="L283" t="s">
        <v>1026</v>
      </c>
      <c r="M283" t="s">
        <v>1162</v>
      </c>
      <c r="N283" t="s">
        <v>1162</v>
      </c>
    </row>
    <row r="284" spans="1:14">
      <c r="A284" t="s">
        <v>973</v>
      </c>
      <c r="B284" t="s">
        <v>64</v>
      </c>
      <c r="C284" t="s">
        <v>1102</v>
      </c>
      <c r="D284">
        <v>42861</v>
      </c>
      <c r="E284" t="s">
        <v>459</v>
      </c>
      <c r="F284" t="s">
        <v>453</v>
      </c>
      <c r="G284" t="s">
        <v>11</v>
      </c>
      <c r="H284" t="s">
        <v>454</v>
      </c>
      <c r="I284" t="s">
        <v>455</v>
      </c>
      <c r="J284" t="s">
        <v>456</v>
      </c>
      <c r="K284">
        <v>21</v>
      </c>
      <c r="L284" t="s">
        <v>972</v>
      </c>
      <c r="M284" t="s">
        <v>1283</v>
      </c>
      <c r="N284" t="s">
        <v>1283</v>
      </c>
    </row>
    <row r="285" spans="1:14">
      <c r="A285" t="s">
        <v>973</v>
      </c>
      <c r="B285" t="s">
        <v>64</v>
      </c>
      <c r="C285" t="s">
        <v>1126</v>
      </c>
      <c r="D285">
        <v>42860</v>
      </c>
      <c r="E285" t="s">
        <v>459</v>
      </c>
      <c r="F285" t="s">
        <v>453</v>
      </c>
      <c r="G285" t="s">
        <v>11</v>
      </c>
      <c r="H285" t="s">
        <v>454</v>
      </c>
      <c r="I285" t="s">
        <v>455</v>
      </c>
      <c r="J285" t="s">
        <v>456</v>
      </c>
      <c r="K285">
        <v>32</v>
      </c>
      <c r="L285" t="s">
        <v>993</v>
      </c>
      <c r="M285" t="s">
        <v>1283</v>
      </c>
      <c r="N285" t="s">
        <v>1283</v>
      </c>
    </row>
    <row r="286" spans="1:14">
      <c r="A286" t="s">
        <v>973</v>
      </c>
      <c r="B286" t="s">
        <v>64</v>
      </c>
      <c r="C286" t="s">
        <v>1154</v>
      </c>
      <c r="D286">
        <v>42862</v>
      </c>
      <c r="E286" t="s">
        <v>452</v>
      </c>
      <c r="F286" t="s">
        <v>453</v>
      </c>
      <c r="G286" t="s">
        <v>11</v>
      </c>
      <c r="H286" t="s">
        <v>454</v>
      </c>
      <c r="I286" t="s">
        <v>455</v>
      </c>
      <c r="J286" t="s">
        <v>456</v>
      </c>
      <c r="K286">
        <v>48</v>
      </c>
      <c r="L286" t="s">
        <v>1026</v>
      </c>
      <c r="M286" t="s">
        <v>1162</v>
      </c>
      <c r="N286" t="s">
        <v>1162</v>
      </c>
    </row>
    <row r="287" spans="1:14">
      <c r="A287" t="s">
        <v>973</v>
      </c>
      <c r="B287" t="s">
        <v>64</v>
      </c>
      <c r="C287" t="s">
        <v>1051</v>
      </c>
      <c r="D287">
        <v>42862</v>
      </c>
      <c r="E287" t="s">
        <v>459</v>
      </c>
      <c r="F287" t="s">
        <v>453</v>
      </c>
      <c r="G287" t="s">
        <v>11</v>
      </c>
      <c r="H287" t="s">
        <v>454</v>
      </c>
      <c r="I287" t="s">
        <v>455</v>
      </c>
      <c r="J287" t="s">
        <v>456</v>
      </c>
      <c r="K287">
        <v>32</v>
      </c>
      <c r="L287" t="s">
        <v>1168</v>
      </c>
      <c r="M287" t="s">
        <v>1161</v>
      </c>
      <c r="N287" t="s">
        <v>1161</v>
      </c>
    </row>
    <row r="288" spans="1:14">
      <c r="A288" t="s">
        <v>973</v>
      </c>
      <c r="B288" t="s">
        <v>64</v>
      </c>
      <c r="C288" t="s">
        <v>1158</v>
      </c>
      <c r="D288">
        <v>42862</v>
      </c>
      <c r="E288" t="s">
        <v>459</v>
      </c>
      <c r="F288" t="s">
        <v>453</v>
      </c>
      <c r="G288" t="s">
        <v>11</v>
      </c>
      <c r="H288" t="s">
        <v>454</v>
      </c>
      <c r="I288" t="s">
        <v>455</v>
      </c>
      <c r="J288" t="s">
        <v>456</v>
      </c>
      <c r="K288">
        <v>32</v>
      </c>
      <c r="L288" t="s">
        <v>1168</v>
      </c>
      <c r="M288" t="s">
        <v>1161</v>
      </c>
      <c r="N288" t="s">
        <v>1161</v>
      </c>
    </row>
    <row r="289" spans="1:14">
      <c r="A289" t="s">
        <v>973</v>
      </c>
      <c r="B289" t="s">
        <v>64</v>
      </c>
      <c r="C289" t="s">
        <v>1035</v>
      </c>
      <c r="D289">
        <v>42862</v>
      </c>
      <c r="E289" t="s">
        <v>452</v>
      </c>
      <c r="F289" t="s">
        <v>453</v>
      </c>
      <c r="G289" t="s">
        <v>11</v>
      </c>
      <c r="H289" t="s">
        <v>454</v>
      </c>
      <c r="I289" t="s">
        <v>455</v>
      </c>
      <c r="J289" t="s">
        <v>456</v>
      </c>
      <c r="K289">
        <v>48</v>
      </c>
      <c r="L289" t="s">
        <v>1026</v>
      </c>
      <c r="M289" t="s">
        <v>1162</v>
      </c>
      <c r="N289" t="s">
        <v>1162</v>
      </c>
    </row>
    <row r="290" spans="1:14">
      <c r="A290" t="s">
        <v>973</v>
      </c>
      <c r="B290" t="s">
        <v>64</v>
      </c>
      <c r="C290" t="s">
        <v>1284</v>
      </c>
      <c r="D290">
        <v>42862</v>
      </c>
      <c r="E290" t="s">
        <v>464</v>
      </c>
      <c r="F290" t="s">
        <v>453</v>
      </c>
      <c r="G290" t="s">
        <v>11</v>
      </c>
      <c r="H290" t="s">
        <v>454</v>
      </c>
      <c r="I290" t="s">
        <v>455</v>
      </c>
      <c r="J290" t="s">
        <v>456</v>
      </c>
      <c r="K290">
        <v>32</v>
      </c>
      <c r="L290" t="s">
        <v>1166</v>
      </c>
      <c r="M290" t="s">
        <v>1160</v>
      </c>
      <c r="N290" t="s">
        <v>1160</v>
      </c>
    </row>
    <row r="291" spans="1:14">
      <c r="A291" t="s">
        <v>973</v>
      </c>
      <c r="B291" t="s">
        <v>64</v>
      </c>
      <c r="C291" t="s">
        <v>469</v>
      </c>
      <c r="D291">
        <v>42861</v>
      </c>
      <c r="E291" t="s">
        <v>452</v>
      </c>
      <c r="F291" t="s">
        <v>453</v>
      </c>
      <c r="G291" t="s">
        <v>11</v>
      </c>
      <c r="H291" t="s">
        <v>454</v>
      </c>
      <c r="I291" t="s">
        <v>457</v>
      </c>
      <c r="J291" t="s">
        <v>456</v>
      </c>
      <c r="K291">
        <v>48</v>
      </c>
      <c r="L291" t="s">
        <v>1026</v>
      </c>
      <c r="M291" t="s">
        <v>1162</v>
      </c>
      <c r="N291" t="s">
        <v>1162</v>
      </c>
    </row>
    <row r="292" spans="1:14">
      <c r="A292" t="s">
        <v>973</v>
      </c>
      <c r="B292" t="s">
        <v>64</v>
      </c>
      <c r="C292" t="s">
        <v>1041</v>
      </c>
      <c r="D292">
        <v>42862</v>
      </c>
      <c r="E292" t="s">
        <v>452</v>
      </c>
      <c r="F292" t="s">
        <v>453</v>
      </c>
      <c r="G292" t="s">
        <v>11</v>
      </c>
      <c r="H292" t="s">
        <v>454</v>
      </c>
      <c r="I292" t="s">
        <v>455</v>
      </c>
      <c r="J292" t="s">
        <v>456</v>
      </c>
      <c r="K292">
        <v>48</v>
      </c>
      <c r="L292" t="s">
        <v>1026</v>
      </c>
      <c r="M292" t="s">
        <v>1162</v>
      </c>
      <c r="N292" t="s">
        <v>1162</v>
      </c>
    </row>
    <row r="293" spans="1:14">
      <c r="A293" t="s">
        <v>973</v>
      </c>
      <c r="B293" t="s">
        <v>64</v>
      </c>
      <c r="C293" t="s">
        <v>1121</v>
      </c>
      <c r="D293">
        <v>42862</v>
      </c>
      <c r="E293" t="s">
        <v>459</v>
      </c>
      <c r="F293" t="s">
        <v>453</v>
      </c>
      <c r="G293" t="s">
        <v>11</v>
      </c>
      <c r="H293" t="s">
        <v>454</v>
      </c>
      <c r="I293" t="s">
        <v>455</v>
      </c>
      <c r="J293" t="s">
        <v>456</v>
      </c>
      <c r="K293">
        <v>32</v>
      </c>
      <c r="L293" t="s">
        <v>1168</v>
      </c>
      <c r="M293" t="s">
        <v>1161</v>
      </c>
      <c r="N293" t="s">
        <v>1161</v>
      </c>
    </row>
    <row r="294" spans="1:14">
      <c r="A294" t="s">
        <v>973</v>
      </c>
      <c r="B294" t="s">
        <v>64</v>
      </c>
      <c r="C294" t="s">
        <v>1146</v>
      </c>
      <c r="D294">
        <v>42876</v>
      </c>
      <c r="E294" t="s">
        <v>452</v>
      </c>
      <c r="F294" t="s">
        <v>453</v>
      </c>
      <c r="G294" t="s">
        <v>11</v>
      </c>
      <c r="H294" t="s">
        <v>454</v>
      </c>
      <c r="I294" t="s">
        <v>455</v>
      </c>
      <c r="J294" t="s">
        <v>456</v>
      </c>
      <c r="K294">
        <v>48</v>
      </c>
      <c r="L294" t="s">
        <v>1026</v>
      </c>
      <c r="M294" t="s">
        <v>1162</v>
      </c>
      <c r="N294" t="s">
        <v>1162</v>
      </c>
    </row>
    <row r="295" spans="1:14">
      <c r="A295" t="s">
        <v>973</v>
      </c>
      <c r="B295" t="s">
        <v>64</v>
      </c>
      <c r="C295" t="s">
        <v>1099</v>
      </c>
      <c r="D295">
        <v>42860</v>
      </c>
      <c r="E295" t="s">
        <v>459</v>
      </c>
      <c r="F295" t="s">
        <v>453</v>
      </c>
      <c r="G295" t="s">
        <v>11</v>
      </c>
      <c r="H295" t="s">
        <v>454</v>
      </c>
      <c r="I295" t="s">
        <v>455</v>
      </c>
      <c r="J295" t="s">
        <v>456</v>
      </c>
      <c r="K295">
        <v>32</v>
      </c>
      <c r="L295" t="s">
        <v>993</v>
      </c>
      <c r="M295" t="s">
        <v>1283</v>
      </c>
      <c r="N295" t="s">
        <v>1283</v>
      </c>
    </row>
    <row r="296" spans="1:14">
      <c r="A296" t="s">
        <v>973</v>
      </c>
      <c r="B296" t="s">
        <v>64</v>
      </c>
      <c r="C296" t="s">
        <v>1285</v>
      </c>
      <c r="D296">
        <v>42862</v>
      </c>
      <c r="E296" t="s">
        <v>459</v>
      </c>
      <c r="F296" t="s">
        <v>453</v>
      </c>
      <c r="G296" t="s">
        <v>11</v>
      </c>
      <c r="H296" t="s">
        <v>454</v>
      </c>
      <c r="I296" t="s">
        <v>455</v>
      </c>
      <c r="J296" t="s">
        <v>456</v>
      </c>
      <c r="K296">
        <v>760</v>
      </c>
      <c r="L296" t="s">
        <v>1181</v>
      </c>
      <c r="M296" t="s">
        <v>1161</v>
      </c>
      <c r="N296" t="s">
        <v>1161</v>
      </c>
    </row>
    <row r="297" spans="1:14">
      <c r="A297" t="s">
        <v>973</v>
      </c>
      <c r="B297" t="s">
        <v>64</v>
      </c>
      <c r="C297" t="s">
        <v>1004</v>
      </c>
      <c r="D297">
        <v>42862</v>
      </c>
      <c r="E297" t="s">
        <v>452</v>
      </c>
      <c r="F297" t="s">
        <v>453</v>
      </c>
      <c r="G297" t="s">
        <v>11</v>
      </c>
      <c r="H297" t="s">
        <v>454</v>
      </c>
      <c r="I297" t="s">
        <v>457</v>
      </c>
      <c r="J297" t="s">
        <v>456</v>
      </c>
      <c r="K297">
        <v>48</v>
      </c>
      <c r="L297" t="s">
        <v>1026</v>
      </c>
      <c r="M297" t="s">
        <v>1162</v>
      </c>
      <c r="N297" t="s">
        <v>1162</v>
      </c>
    </row>
    <row r="298" spans="1:14">
      <c r="A298" t="s">
        <v>973</v>
      </c>
      <c r="B298" t="s">
        <v>64</v>
      </c>
      <c r="C298" t="s">
        <v>1286</v>
      </c>
      <c r="D298">
        <v>42862</v>
      </c>
      <c r="E298" t="s">
        <v>464</v>
      </c>
      <c r="F298" t="s">
        <v>453</v>
      </c>
      <c r="G298" t="s">
        <v>11</v>
      </c>
      <c r="H298" t="s">
        <v>454</v>
      </c>
      <c r="I298" t="s">
        <v>455</v>
      </c>
      <c r="J298" t="s">
        <v>456</v>
      </c>
      <c r="K298">
        <v>48</v>
      </c>
      <c r="L298" t="s">
        <v>1287</v>
      </c>
      <c r="M298" t="s">
        <v>1160</v>
      </c>
      <c r="N298" t="s">
        <v>1160</v>
      </c>
    </row>
    <row r="299" spans="1:14">
      <c r="A299" t="s">
        <v>973</v>
      </c>
      <c r="B299" t="s">
        <v>64</v>
      </c>
      <c r="C299" t="s">
        <v>1143</v>
      </c>
      <c r="D299">
        <v>42859</v>
      </c>
      <c r="E299" t="s">
        <v>459</v>
      </c>
      <c r="F299" t="s">
        <v>453</v>
      </c>
      <c r="G299" t="s">
        <v>11</v>
      </c>
      <c r="H299" t="s">
        <v>454</v>
      </c>
      <c r="I299" t="s">
        <v>455</v>
      </c>
      <c r="J299" t="s">
        <v>456</v>
      </c>
      <c r="K299">
        <v>32</v>
      </c>
      <c r="L299" t="s">
        <v>1288</v>
      </c>
      <c r="M299" t="s">
        <v>1289</v>
      </c>
      <c r="N299" t="s">
        <v>1289</v>
      </c>
    </row>
    <row r="300" spans="1:14">
      <c r="A300" t="s">
        <v>973</v>
      </c>
      <c r="B300" t="s">
        <v>64</v>
      </c>
      <c r="C300" t="s">
        <v>1126</v>
      </c>
      <c r="D300">
        <v>42862</v>
      </c>
      <c r="E300" t="s">
        <v>459</v>
      </c>
      <c r="F300" t="s">
        <v>453</v>
      </c>
      <c r="G300" t="s">
        <v>11</v>
      </c>
      <c r="H300" t="s">
        <v>454</v>
      </c>
      <c r="I300" t="s">
        <v>457</v>
      </c>
      <c r="J300" t="s">
        <v>456</v>
      </c>
      <c r="K300">
        <v>32</v>
      </c>
      <c r="L300" t="s">
        <v>1168</v>
      </c>
      <c r="M300" t="s">
        <v>1161</v>
      </c>
      <c r="N300" t="s">
        <v>1161</v>
      </c>
    </row>
    <row r="301" spans="1:14">
      <c r="A301" t="s">
        <v>973</v>
      </c>
      <c r="B301" t="s">
        <v>64</v>
      </c>
      <c r="C301" t="s">
        <v>1032</v>
      </c>
      <c r="D301">
        <v>42862</v>
      </c>
      <c r="E301" t="s">
        <v>452</v>
      </c>
      <c r="F301" t="s">
        <v>453</v>
      </c>
      <c r="G301" t="s">
        <v>11</v>
      </c>
      <c r="H301" t="s">
        <v>454</v>
      </c>
      <c r="I301" t="s">
        <v>455</v>
      </c>
      <c r="J301" t="s">
        <v>456</v>
      </c>
      <c r="K301">
        <v>48</v>
      </c>
      <c r="L301" t="s">
        <v>1026</v>
      </c>
      <c r="M301" t="s">
        <v>1162</v>
      </c>
      <c r="N301" t="s">
        <v>1162</v>
      </c>
    </row>
    <row r="302" spans="1:14">
      <c r="A302" t="s">
        <v>973</v>
      </c>
      <c r="B302" t="s">
        <v>64</v>
      </c>
      <c r="C302" t="s">
        <v>1008</v>
      </c>
      <c r="D302">
        <v>42861</v>
      </c>
      <c r="E302" t="s">
        <v>452</v>
      </c>
      <c r="F302" t="s">
        <v>453</v>
      </c>
      <c r="G302" t="s">
        <v>11</v>
      </c>
      <c r="H302" t="s">
        <v>454</v>
      </c>
      <c r="I302" t="s">
        <v>457</v>
      </c>
      <c r="J302" t="s">
        <v>456</v>
      </c>
      <c r="K302">
        <v>48</v>
      </c>
      <c r="L302" t="s">
        <v>1026</v>
      </c>
      <c r="M302" t="s">
        <v>1162</v>
      </c>
      <c r="N302" t="s">
        <v>1162</v>
      </c>
    </row>
    <row r="303" spans="1:14">
      <c r="A303" t="s">
        <v>973</v>
      </c>
      <c r="B303" t="s">
        <v>64</v>
      </c>
      <c r="C303" t="s">
        <v>1100</v>
      </c>
      <c r="D303">
        <v>42862</v>
      </c>
      <c r="E303" t="s">
        <v>459</v>
      </c>
      <c r="F303" t="s">
        <v>453</v>
      </c>
      <c r="G303" t="s">
        <v>11</v>
      </c>
      <c r="H303" t="s">
        <v>454</v>
      </c>
      <c r="I303" t="s">
        <v>455</v>
      </c>
      <c r="J303" t="s">
        <v>456</v>
      </c>
      <c r="K303">
        <v>32</v>
      </c>
      <c r="L303" t="s">
        <v>1168</v>
      </c>
      <c r="M303" t="s">
        <v>1161</v>
      </c>
      <c r="N303" t="s">
        <v>1161</v>
      </c>
    </row>
    <row r="304" spans="1:14">
      <c r="A304" t="s">
        <v>973</v>
      </c>
      <c r="B304" t="s">
        <v>64</v>
      </c>
      <c r="C304" t="s">
        <v>1290</v>
      </c>
      <c r="D304">
        <v>42862</v>
      </c>
      <c r="E304" t="s">
        <v>464</v>
      </c>
      <c r="F304" t="s">
        <v>453</v>
      </c>
      <c r="G304" t="s">
        <v>11</v>
      </c>
      <c r="H304" t="s">
        <v>454</v>
      </c>
      <c r="I304" t="s">
        <v>455</v>
      </c>
      <c r="J304" t="s">
        <v>456</v>
      </c>
      <c r="K304">
        <v>32</v>
      </c>
      <c r="L304" t="s">
        <v>1166</v>
      </c>
      <c r="M304" t="s">
        <v>1160</v>
      </c>
      <c r="N304" t="s">
        <v>1160</v>
      </c>
    </row>
    <row r="305" spans="1:14">
      <c r="A305" t="s">
        <v>973</v>
      </c>
      <c r="B305" t="s">
        <v>64</v>
      </c>
      <c r="C305" t="s">
        <v>997</v>
      </c>
      <c r="D305">
        <v>42861</v>
      </c>
      <c r="E305" t="s">
        <v>452</v>
      </c>
      <c r="F305" t="s">
        <v>453</v>
      </c>
      <c r="G305" t="s">
        <v>11</v>
      </c>
      <c r="H305" t="s">
        <v>454</v>
      </c>
      <c r="I305" t="s">
        <v>457</v>
      </c>
      <c r="J305" t="s">
        <v>456</v>
      </c>
      <c r="K305">
        <v>48</v>
      </c>
      <c r="L305" t="s">
        <v>1026</v>
      </c>
      <c r="M305" t="s">
        <v>1162</v>
      </c>
      <c r="N305" t="s">
        <v>1162</v>
      </c>
    </row>
    <row r="306" spans="1:14">
      <c r="A306" t="s">
        <v>973</v>
      </c>
      <c r="B306" t="s">
        <v>64</v>
      </c>
      <c r="C306" t="s">
        <v>468</v>
      </c>
      <c r="D306">
        <v>42862</v>
      </c>
      <c r="E306" t="s">
        <v>452</v>
      </c>
      <c r="F306" t="s">
        <v>453</v>
      </c>
      <c r="G306" t="s">
        <v>11</v>
      </c>
      <c r="H306" t="s">
        <v>454</v>
      </c>
      <c r="I306" t="s">
        <v>457</v>
      </c>
      <c r="J306" t="s">
        <v>456</v>
      </c>
      <c r="K306">
        <v>48</v>
      </c>
      <c r="L306" t="s">
        <v>1026</v>
      </c>
      <c r="M306" t="s">
        <v>1162</v>
      </c>
      <c r="N306" t="s">
        <v>1162</v>
      </c>
    </row>
    <row r="307" spans="1:14">
      <c r="A307" t="s">
        <v>973</v>
      </c>
      <c r="B307" t="s">
        <v>64</v>
      </c>
      <c r="C307" t="s">
        <v>1004</v>
      </c>
      <c r="D307">
        <v>42883</v>
      </c>
      <c r="E307" t="s">
        <v>1242</v>
      </c>
      <c r="F307" t="s">
        <v>453</v>
      </c>
      <c r="G307" t="s">
        <v>11</v>
      </c>
      <c r="H307" t="s">
        <v>454</v>
      </c>
      <c r="I307" t="s">
        <v>457</v>
      </c>
      <c r="J307" t="s">
        <v>456</v>
      </c>
      <c r="K307">
        <v>1</v>
      </c>
      <c r="L307" t="s">
        <v>1243</v>
      </c>
      <c r="M307" t="s">
        <v>1243</v>
      </c>
      <c r="N307" t="s">
        <v>1243</v>
      </c>
    </row>
    <row r="308" spans="1:14">
      <c r="A308" t="s">
        <v>973</v>
      </c>
      <c r="B308" t="s">
        <v>64</v>
      </c>
      <c r="C308" t="s">
        <v>1120</v>
      </c>
      <c r="D308">
        <v>42862</v>
      </c>
      <c r="E308" t="s">
        <v>464</v>
      </c>
      <c r="F308" t="s">
        <v>453</v>
      </c>
      <c r="G308" t="s">
        <v>11</v>
      </c>
      <c r="H308" t="s">
        <v>454</v>
      </c>
      <c r="I308" t="s">
        <v>455</v>
      </c>
      <c r="J308" t="s">
        <v>456</v>
      </c>
      <c r="K308">
        <v>32</v>
      </c>
      <c r="L308" t="s">
        <v>1166</v>
      </c>
      <c r="M308" t="s">
        <v>1160</v>
      </c>
      <c r="N308" t="s">
        <v>1160</v>
      </c>
    </row>
    <row r="309" spans="1:14">
      <c r="A309" t="s">
        <v>973</v>
      </c>
      <c r="B309" t="s">
        <v>64</v>
      </c>
      <c r="C309" t="s">
        <v>1080</v>
      </c>
      <c r="D309">
        <v>42862</v>
      </c>
      <c r="E309" t="s">
        <v>452</v>
      </c>
      <c r="F309" t="s">
        <v>453</v>
      </c>
      <c r="G309" t="s">
        <v>11</v>
      </c>
      <c r="H309" t="s">
        <v>454</v>
      </c>
      <c r="I309" t="s">
        <v>455</v>
      </c>
      <c r="J309" t="s">
        <v>456</v>
      </c>
      <c r="K309">
        <v>48</v>
      </c>
      <c r="L309" t="s">
        <v>1026</v>
      </c>
      <c r="M309" t="s">
        <v>1162</v>
      </c>
      <c r="N309" t="s">
        <v>1162</v>
      </c>
    </row>
    <row r="310" spans="1:14">
      <c r="A310" t="s">
        <v>973</v>
      </c>
      <c r="B310" t="s">
        <v>64</v>
      </c>
      <c r="C310" t="s">
        <v>1093</v>
      </c>
      <c r="D310">
        <v>42862</v>
      </c>
      <c r="E310" t="s">
        <v>459</v>
      </c>
      <c r="F310" t="s">
        <v>453</v>
      </c>
      <c r="G310" t="s">
        <v>11</v>
      </c>
      <c r="H310" t="s">
        <v>454</v>
      </c>
      <c r="I310" t="s">
        <v>455</v>
      </c>
      <c r="J310" t="s">
        <v>456</v>
      </c>
      <c r="K310">
        <v>32</v>
      </c>
      <c r="L310" t="s">
        <v>1168</v>
      </c>
      <c r="M310" t="s">
        <v>1161</v>
      </c>
      <c r="N310" t="s">
        <v>1161</v>
      </c>
    </row>
    <row r="311" spans="1:14">
      <c r="A311" t="s">
        <v>973</v>
      </c>
      <c r="B311" t="s">
        <v>64</v>
      </c>
      <c r="C311" t="s">
        <v>1031</v>
      </c>
      <c r="D311">
        <v>42862</v>
      </c>
      <c r="E311" t="s">
        <v>452</v>
      </c>
      <c r="F311" t="s">
        <v>453</v>
      </c>
      <c r="G311" t="s">
        <v>11</v>
      </c>
      <c r="H311" t="s">
        <v>454</v>
      </c>
      <c r="I311" t="s">
        <v>455</v>
      </c>
      <c r="J311" t="s">
        <v>456</v>
      </c>
      <c r="K311">
        <v>48</v>
      </c>
      <c r="L311" t="s">
        <v>1026</v>
      </c>
      <c r="M311" t="s">
        <v>1162</v>
      </c>
      <c r="N311" t="s">
        <v>1162</v>
      </c>
    </row>
    <row r="312" spans="1:14">
      <c r="A312" t="s">
        <v>973</v>
      </c>
      <c r="B312" t="s">
        <v>64</v>
      </c>
      <c r="C312" t="s">
        <v>1158</v>
      </c>
      <c r="D312">
        <v>42879</v>
      </c>
      <c r="E312" t="s">
        <v>459</v>
      </c>
      <c r="F312" t="s">
        <v>453</v>
      </c>
      <c r="G312" t="s">
        <v>11</v>
      </c>
      <c r="H312" t="s">
        <v>454</v>
      </c>
      <c r="I312" t="s">
        <v>455</v>
      </c>
      <c r="J312" t="s">
        <v>969</v>
      </c>
      <c r="K312">
        <v>-32</v>
      </c>
      <c r="L312" t="s">
        <v>1168</v>
      </c>
      <c r="M312" t="s">
        <v>1291</v>
      </c>
      <c r="N312" t="s">
        <v>1291</v>
      </c>
    </row>
    <row r="313" spans="1:14">
      <c r="A313" t="s">
        <v>973</v>
      </c>
      <c r="B313" t="s">
        <v>64</v>
      </c>
      <c r="C313" t="s">
        <v>1043</v>
      </c>
      <c r="D313">
        <v>42862</v>
      </c>
      <c r="E313" t="s">
        <v>452</v>
      </c>
      <c r="F313" t="s">
        <v>453</v>
      </c>
      <c r="G313" t="s">
        <v>11</v>
      </c>
      <c r="H313" t="s">
        <v>454</v>
      </c>
      <c r="I313" t="s">
        <v>455</v>
      </c>
      <c r="J313" t="s">
        <v>456</v>
      </c>
      <c r="K313">
        <v>48</v>
      </c>
      <c r="L313" t="s">
        <v>1026</v>
      </c>
      <c r="M313" t="s">
        <v>1162</v>
      </c>
      <c r="N313" t="s">
        <v>1162</v>
      </c>
    </row>
    <row r="314" spans="1:14">
      <c r="A314" t="s">
        <v>973</v>
      </c>
      <c r="B314" t="s">
        <v>64</v>
      </c>
      <c r="C314" t="s">
        <v>1077</v>
      </c>
      <c r="D314">
        <v>42862</v>
      </c>
      <c r="E314" t="s">
        <v>459</v>
      </c>
      <c r="F314" t="s">
        <v>453</v>
      </c>
      <c r="G314" t="s">
        <v>11</v>
      </c>
      <c r="H314" t="s">
        <v>454</v>
      </c>
      <c r="I314" t="s">
        <v>455</v>
      </c>
      <c r="J314" t="s">
        <v>456</v>
      </c>
      <c r="K314">
        <v>32</v>
      </c>
      <c r="L314" t="s">
        <v>1168</v>
      </c>
      <c r="M314" t="s">
        <v>1161</v>
      </c>
      <c r="N314" t="s">
        <v>1161</v>
      </c>
    </row>
    <row r="315" spans="1:14">
      <c r="A315" t="s">
        <v>973</v>
      </c>
      <c r="B315" t="s">
        <v>64</v>
      </c>
      <c r="C315" t="s">
        <v>1125</v>
      </c>
      <c r="D315">
        <v>42862</v>
      </c>
      <c r="E315" t="s">
        <v>452</v>
      </c>
      <c r="F315" t="s">
        <v>453</v>
      </c>
      <c r="G315" t="s">
        <v>11</v>
      </c>
      <c r="H315" t="s">
        <v>454</v>
      </c>
      <c r="I315" t="s">
        <v>455</v>
      </c>
      <c r="J315" t="s">
        <v>456</v>
      </c>
      <c r="K315">
        <v>48</v>
      </c>
      <c r="L315" t="s">
        <v>1026</v>
      </c>
      <c r="M315" t="s">
        <v>1162</v>
      </c>
      <c r="N315" t="s">
        <v>1162</v>
      </c>
    </row>
    <row r="316" spans="1:14">
      <c r="A316" t="s">
        <v>973</v>
      </c>
      <c r="B316" t="s">
        <v>64</v>
      </c>
      <c r="C316" t="s">
        <v>1000</v>
      </c>
      <c r="D316">
        <v>42861</v>
      </c>
      <c r="E316" t="s">
        <v>459</v>
      </c>
      <c r="F316" t="s">
        <v>453</v>
      </c>
      <c r="G316" t="s">
        <v>11</v>
      </c>
      <c r="H316" t="s">
        <v>454</v>
      </c>
      <c r="I316" t="s">
        <v>457</v>
      </c>
      <c r="J316" t="s">
        <v>456</v>
      </c>
      <c r="K316">
        <v>32</v>
      </c>
      <c r="L316" t="s">
        <v>1168</v>
      </c>
      <c r="M316" t="s">
        <v>1161</v>
      </c>
      <c r="N316" t="s">
        <v>1161</v>
      </c>
    </row>
    <row r="317" spans="1:14">
      <c r="A317" t="s">
        <v>973</v>
      </c>
      <c r="B317" t="s">
        <v>64</v>
      </c>
      <c r="C317" t="s">
        <v>1119</v>
      </c>
      <c r="D317">
        <v>42862</v>
      </c>
      <c r="E317" t="s">
        <v>464</v>
      </c>
      <c r="F317" t="s">
        <v>453</v>
      </c>
      <c r="G317" t="s">
        <v>11</v>
      </c>
      <c r="H317" t="s">
        <v>454</v>
      </c>
      <c r="I317" t="s">
        <v>455</v>
      </c>
      <c r="J317" t="s">
        <v>456</v>
      </c>
      <c r="K317">
        <v>32</v>
      </c>
      <c r="L317" t="s">
        <v>1166</v>
      </c>
      <c r="M317" t="s">
        <v>1160</v>
      </c>
      <c r="N317" t="s">
        <v>1160</v>
      </c>
    </row>
    <row r="318" spans="1:14">
      <c r="A318" t="s">
        <v>973</v>
      </c>
      <c r="B318" t="s">
        <v>64</v>
      </c>
      <c r="C318" t="s">
        <v>1027</v>
      </c>
      <c r="D318">
        <v>42862</v>
      </c>
      <c r="E318" t="s">
        <v>452</v>
      </c>
      <c r="F318" t="s">
        <v>453</v>
      </c>
      <c r="G318" t="s">
        <v>11</v>
      </c>
      <c r="H318" t="s">
        <v>454</v>
      </c>
      <c r="I318" t="s">
        <v>455</v>
      </c>
      <c r="J318" t="s">
        <v>456</v>
      </c>
      <c r="K318">
        <v>48</v>
      </c>
      <c r="L318" t="s">
        <v>1026</v>
      </c>
      <c r="M318" t="s">
        <v>1162</v>
      </c>
      <c r="N318" t="s">
        <v>1162</v>
      </c>
    </row>
    <row r="319" spans="1:14">
      <c r="A319" t="s">
        <v>973</v>
      </c>
      <c r="B319" t="s">
        <v>64</v>
      </c>
      <c r="C319" t="s">
        <v>1115</v>
      </c>
      <c r="D319">
        <v>42862</v>
      </c>
      <c r="E319" t="s">
        <v>452</v>
      </c>
      <c r="F319" t="s">
        <v>453</v>
      </c>
      <c r="G319" t="s">
        <v>11</v>
      </c>
      <c r="H319" t="s">
        <v>454</v>
      </c>
      <c r="I319" t="s">
        <v>455</v>
      </c>
      <c r="J319" t="s">
        <v>456</v>
      </c>
      <c r="K319">
        <v>48</v>
      </c>
      <c r="L319" t="s">
        <v>1026</v>
      </c>
      <c r="M319" t="s">
        <v>1162</v>
      </c>
      <c r="N319" t="s">
        <v>1162</v>
      </c>
    </row>
    <row r="320" spans="1:14">
      <c r="A320" t="s">
        <v>973</v>
      </c>
      <c r="B320" t="s">
        <v>64</v>
      </c>
      <c r="C320" t="s">
        <v>1099</v>
      </c>
      <c r="D320">
        <v>42862</v>
      </c>
      <c r="E320" t="s">
        <v>459</v>
      </c>
      <c r="F320" t="s">
        <v>453</v>
      </c>
      <c r="G320" t="s">
        <v>11</v>
      </c>
      <c r="H320" t="s">
        <v>454</v>
      </c>
      <c r="I320" t="s">
        <v>457</v>
      </c>
      <c r="J320" t="s">
        <v>456</v>
      </c>
      <c r="K320">
        <v>32</v>
      </c>
      <c r="L320" t="s">
        <v>1168</v>
      </c>
      <c r="M320" t="s">
        <v>1161</v>
      </c>
      <c r="N320" t="s">
        <v>1161</v>
      </c>
    </row>
    <row r="321" spans="1:14">
      <c r="A321" t="s">
        <v>973</v>
      </c>
      <c r="B321" t="s">
        <v>64</v>
      </c>
      <c r="C321" t="s">
        <v>1118</v>
      </c>
      <c r="D321">
        <v>42862</v>
      </c>
      <c r="E321" t="s">
        <v>452</v>
      </c>
      <c r="F321" t="s">
        <v>453</v>
      </c>
      <c r="G321" t="s">
        <v>11</v>
      </c>
      <c r="H321" t="s">
        <v>454</v>
      </c>
      <c r="I321" t="s">
        <v>455</v>
      </c>
      <c r="J321" t="s">
        <v>456</v>
      </c>
      <c r="K321">
        <v>48</v>
      </c>
      <c r="L321" t="s">
        <v>1026</v>
      </c>
      <c r="M321" t="s">
        <v>1162</v>
      </c>
      <c r="N321" t="s">
        <v>1162</v>
      </c>
    </row>
    <row r="322" spans="1:14">
      <c r="A322" t="s">
        <v>1001</v>
      </c>
      <c r="B322" t="s">
        <v>1002</v>
      </c>
      <c r="C322" t="s">
        <v>1292</v>
      </c>
      <c r="D322">
        <v>42862</v>
      </c>
      <c r="E322" t="s">
        <v>452</v>
      </c>
      <c r="F322" t="s">
        <v>453</v>
      </c>
      <c r="G322" t="s">
        <v>11</v>
      </c>
      <c r="H322" t="s">
        <v>454</v>
      </c>
      <c r="I322" t="s">
        <v>455</v>
      </c>
      <c r="J322" t="s">
        <v>456</v>
      </c>
      <c r="K322">
        <v>48</v>
      </c>
      <c r="L322" t="s">
        <v>1026</v>
      </c>
      <c r="M322" t="s">
        <v>1162</v>
      </c>
      <c r="N322" t="s">
        <v>1162</v>
      </c>
    </row>
    <row r="323" spans="1:14">
      <c r="A323" t="s">
        <v>1001</v>
      </c>
      <c r="B323" t="s">
        <v>1002</v>
      </c>
      <c r="C323" t="s">
        <v>1293</v>
      </c>
      <c r="D323">
        <v>42862</v>
      </c>
      <c r="E323" t="s">
        <v>452</v>
      </c>
      <c r="F323" t="s">
        <v>453</v>
      </c>
      <c r="G323" t="s">
        <v>11</v>
      </c>
      <c r="H323" t="s">
        <v>454</v>
      </c>
      <c r="I323" t="s">
        <v>457</v>
      </c>
      <c r="J323" t="s">
        <v>456</v>
      </c>
      <c r="K323">
        <v>240</v>
      </c>
      <c r="L323" t="s">
        <v>1021</v>
      </c>
      <c r="M323" t="s">
        <v>1022</v>
      </c>
      <c r="N323" t="s">
        <v>1022</v>
      </c>
    </row>
    <row r="324" spans="1:14">
      <c r="A324" t="s">
        <v>1001</v>
      </c>
      <c r="B324" t="s">
        <v>1002</v>
      </c>
      <c r="C324" t="s">
        <v>1294</v>
      </c>
      <c r="D324">
        <v>42885</v>
      </c>
      <c r="E324" t="s">
        <v>1295</v>
      </c>
      <c r="F324" t="s">
        <v>453</v>
      </c>
      <c r="G324" t="s">
        <v>11</v>
      </c>
      <c r="H324" t="s">
        <v>454</v>
      </c>
      <c r="I324" t="s">
        <v>457</v>
      </c>
      <c r="J324" t="s">
        <v>456</v>
      </c>
      <c r="K324">
        <v>1</v>
      </c>
      <c r="L324" t="s">
        <v>1296</v>
      </c>
      <c r="M324" t="s">
        <v>1296</v>
      </c>
      <c r="N324" t="s">
        <v>1296</v>
      </c>
    </row>
    <row r="325" spans="1:14">
      <c r="A325" t="s">
        <v>1001</v>
      </c>
      <c r="B325" t="s">
        <v>1002</v>
      </c>
      <c r="C325" t="s">
        <v>1297</v>
      </c>
      <c r="D325">
        <v>42885</v>
      </c>
      <c r="E325" t="s">
        <v>452</v>
      </c>
      <c r="F325" t="s">
        <v>453</v>
      </c>
      <c r="G325" t="s">
        <v>11</v>
      </c>
      <c r="H325" t="s">
        <v>454</v>
      </c>
      <c r="I325" t="s">
        <v>455</v>
      </c>
      <c r="J325" t="s">
        <v>456</v>
      </c>
      <c r="K325">
        <v>240</v>
      </c>
      <c r="L325" t="s">
        <v>7</v>
      </c>
      <c r="M325" t="s">
        <v>7</v>
      </c>
      <c r="N325" t="s">
        <v>7</v>
      </c>
    </row>
    <row r="326" spans="1:14">
      <c r="A326" t="s">
        <v>1001</v>
      </c>
      <c r="B326" t="s">
        <v>1002</v>
      </c>
      <c r="C326" t="s">
        <v>1294</v>
      </c>
      <c r="D326">
        <v>42885</v>
      </c>
      <c r="E326" t="s">
        <v>452</v>
      </c>
      <c r="F326" t="s">
        <v>453</v>
      </c>
      <c r="G326" t="s">
        <v>11</v>
      </c>
      <c r="H326" t="s">
        <v>454</v>
      </c>
      <c r="I326" t="s">
        <v>457</v>
      </c>
      <c r="J326" t="s">
        <v>456</v>
      </c>
      <c r="K326">
        <v>240</v>
      </c>
      <c r="L326" t="s">
        <v>7</v>
      </c>
      <c r="M326" t="s">
        <v>7</v>
      </c>
      <c r="N326" t="s">
        <v>7</v>
      </c>
    </row>
    <row r="327" spans="1:14">
      <c r="A327" t="s">
        <v>1001</v>
      </c>
      <c r="B327" t="s">
        <v>1002</v>
      </c>
      <c r="C327" t="s">
        <v>1298</v>
      </c>
      <c r="D327">
        <v>42862</v>
      </c>
      <c r="E327" t="s">
        <v>452</v>
      </c>
      <c r="F327" t="s">
        <v>453</v>
      </c>
      <c r="G327" t="s">
        <v>11</v>
      </c>
      <c r="H327" t="s">
        <v>454</v>
      </c>
      <c r="I327" t="s">
        <v>455</v>
      </c>
      <c r="J327" t="s">
        <v>456</v>
      </c>
      <c r="K327">
        <v>48</v>
      </c>
      <c r="L327" t="s">
        <v>1026</v>
      </c>
      <c r="M327" t="s">
        <v>1162</v>
      </c>
      <c r="N327" t="s">
        <v>1162</v>
      </c>
    </row>
    <row r="328" spans="1:14">
      <c r="A328" t="s">
        <v>1001</v>
      </c>
      <c r="B328" t="s">
        <v>1002</v>
      </c>
      <c r="C328" t="s">
        <v>1297</v>
      </c>
      <c r="D328">
        <v>42885</v>
      </c>
      <c r="E328" t="s">
        <v>452</v>
      </c>
      <c r="F328" t="s">
        <v>453</v>
      </c>
      <c r="G328" t="s">
        <v>11</v>
      </c>
      <c r="H328" t="s">
        <v>454</v>
      </c>
      <c r="I328" t="s">
        <v>457</v>
      </c>
      <c r="J328" t="s">
        <v>456</v>
      </c>
      <c r="K328">
        <v>48</v>
      </c>
      <c r="L328" t="s">
        <v>1026</v>
      </c>
      <c r="M328" t="s">
        <v>1162</v>
      </c>
      <c r="N328" t="s">
        <v>1162</v>
      </c>
    </row>
    <row r="329" spans="1:14">
      <c r="A329" t="s">
        <v>1001</v>
      </c>
      <c r="B329" t="s">
        <v>1002</v>
      </c>
      <c r="C329" t="s">
        <v>1293</v>
      </c>
      <c r="D329">
        <v>42862</v>
      </c>
      <c r="E329" t="s">
        <v>452</v>
      </c>
      <c r="F329" t="s">
        <v>453</v>
      </c>
      <c r="G329" t="s">
        <v>11</v>
      </c>
      <c r="H329" t="s">
        <v>454</v>
      </c>
      <c r="I329" t="s">
        <v>455</v>
      </c>
      <c r="J329" t="s">
        <v>456</v>
      </c>
      <c r="K329">
        <v>48</v>
      </c>
      <c r="L329" t="s">
        <v>1026</v>
      </c>
      <c r="M329" t="s">
        <v>1162</v>
      </c>
      <c r="N329" t="s">
        <v>1162</v>
      </c>
    </row>
    <row r="330" spans="1:14">
      <c r="A330" t="s">
        <v>1001</v>
      </c>
      <c r="B330" t="s">
        <v>1002</v>
      </c>
      <c r="C330" t="s">
        <v>1299</v>
      </c>
      <c r="D330">
        <v>42862</v>
      </c>
      <c r="E330" t="s">
        <v>452</v>
      </c>
      <c r="F330" t="s">
        <v>453</v>
      </c>
      <c r="G330" t="s">
        <v>11</v>
      </c>
      <c r="H330" t="s">
        <v>454</v>
      </c>
      <c r="I330" t="s">
        <v>455</v>
      </c>
      <c r="J330" t="s">
        <v>456</v>
      </c>
      <c r="K330">
        <v>48</v>
      </c>
      <c r="L330" t="s">
        <v>1026</v>
      </c>
      <c r="M330" t="s">
        <v>1162</v>
      </c>
      <c r="N330" t="s">
        <v>1162</v>
      </c>
    </row>
    <row r="331" spans="1:14">
      <c r="A331" t="s">
        <v>1001</v>
      </c>
      <c r="B331" t="s">
        <v>1002</v>
      </c>
      <c r="C331" t="s">
        <v>1300</v>
      </c>
      <c r="D331">
        <v>42862</v>
      </c>
      <c r="E331" t="s">
        <v>464</v>
      </c>
      <c r="F331" t="s">
        <v>453</v>
      </c>
      <c r="G331" t="s">
        <v>11</v>
      </c>
      <c r="H331" t="s">
        <v>454</v>
      </c>
      <c r="I331" t="s">
        <v>455</v>
      </c>
      <c r="J331" t="s">
        <v>456</v>
      </c>
      <c r="K331">
        <v>32</v>
      </c>
      <c r="L331" t="s">
        <v>1166</v>
      </c>
      <c r="M331" t="s">
        <v>1160</v>
      </c>
      <c r="N331" t="s">
        <v>1160</v>
      </c>
    </row>
    <row r="332" spans="1:14">
      <c r="A332" t="s">
        <v>1001</v>
      </c>
      <c r="B332" t="s">
        <v>1002</v>
      </c>
      <c r="C332" t="s">
        <v>1107</v>
      </c>
      <c r="D332">
        <v>42866</v>
      </c>
      <c r="E332" t="s">
        <v>459</v>
      </c>
      <c r="F332" t="s">
        <v>453</v>
      </c>
      <c r="G332" t="s">
        <v>11</v>
      </c>
      <c r="H332" t="s">
        <v>454</v>
      </c>
      <c r="I332" t="s">
        <v>455</v>
      </c>
      <c r="J332" t="s">
        <v>456</v>
      </c>
      <c r="K332">
        <v>32</v>
      </c>
      <c r="L332" t="s">
        <v>1168</v>
      </c>
      <c r="M332" t="s">
        <v>1161</v>
      </c>
      <c r="N332" t="s">
        <v>1161</v>
      </c>
    </row>
    <row r="333" spans="1:14">
      <c r="A333" t="s">
        <v>1001</v>
      </c>
      <c r="B333" t="s">
        <v>1002</v>
      </c>
      <c r="C333" t="s">
        <v>1301</v>
      </c>
      <c r="D333">
        <v>42862</v>
      </c>
      <c r="E333" t="s">
        <v>452</v>
      </c>
      <c r="F333" t="s">
        <v>453</v>
      </c>
      <c r="G333" t="s">
        <v>11</v>
      </c>
      <c r="H333" t="s">
        <v>454</v>
      </c>
      <c r="I333" t="s">
        <v>455</v>
      </c>
      <c r="J333" t="s">
        <v>456</v>
      </c>
      <c r="K333">
        <v>48</v>
      </c>
      <c r="L333" t="s">
        <v>1026</v>
      </c>
      <c r="M333" t="s">
        <v>1162</v>
      </c>
      <c r="N333" t="s">
        <v>1162</v>
      </c>
    </row>
    <row r="334" spans="1:14">
      <c r="A334" t="s">
        <v>1001</v>
      </c>
      <c r="B334" t="s">
        <v>1002</v>
      </c>
      <c r="C334" t="s">
        <v>923</v>
      </c>
      <c r="D334">
        <v>42862</v>
      </c>
      <c r="E334" t="s">
        <v>452</v>
      </c>
      <c r="F334" t="s">
        <v>453</v>
      </c>
      <c r="G334" t="s">
        <v>11</v>
      </c>
      <c r="H334" t="s">
        <v>454</v>
      </c>
      <c r="I334" t="s">
        <v>457</v>
      </c>
      <c r="J334" t="s">
        <v>456</v>
      </c>
      <c r="K334">
        <v>48</v>
      </c>
      <c r="L334" t="s">
        <v>1026</v>
      </c>
      <c r="M334" t="s">
        <v>1162</v>
      </c>
      <c r="N334" t="s">
        <v>1162</v>
      </c>
    </row>
    <row r="335" spans="1:14">
      <c r="A335" t="s">
        <v>1001</v>
      </c>
      <c r="B335" t="s">
        <v>1002</v>
      </c>
      <c r="C335" t="s">
        <v>1302</v>
      </c>
      <c r="D335">
        <v>42862</v>
      </c>
      <c r="E335" t="s">
        <v>452</v>
      </c>
      <c r="F335" t="s">
        <v>453</v>
      </c>
      <c r="G335" t="s">
        <v>11</v>
      </c>
      <c r="H335" t="s">
        <v>454</v>
      </c>
      <c r="I335" t="s">
        <v>455</v>
      </c>
      <c r="J335" t="s">
        <v>456</v>
      </c>
      <c r="K335">
        <v>48</v>
      </c>
      <c r="L335" t="s">
        <v>1026</v>
      </c>
      <c r="M335" t="s">
        <v>1162</v>
      </c>
      <c r="N335" t="s">
        <v>1162</v>
      </c>
    </row>
    <row r="336" spans="1:14">
      <c r="A336" t="s">
        <v>1001</v>
      </c>
      <c r="B336" t="s">
        <v>1002</v>
      </c>
      <c r="C336" t="s">
        <v>1297</v>
      </c>
      <c r="D336">
        <v>42885</v>
      </c>
      <c r="E336" t="s">
        <v>1295</v>
      </c>
      <c r="F336" t="s">
        <v>453</v>
      </c>
      <c r="G336" t="s">
        <v>11</v>
      </c>
      <c r="H336" t="s">
        <v>454</v>
      </c>
      <c r="I336" t="s">
        <v>455</v>
      </c>
      <c r="J336" t="s">
        <v>456</v>
      </c>
      <c r="K336">
        <v>1</v>
      </c>
      <c r="L336" t="s">
        <v>1296</v>
      </c>
      <c r="M336" t="s">
        <v>1296</v>
      </c>
      <c r="N336" t="s">
        <v>1296</v>
      </c>
    </row>
    <row r="337" spans="1:14">
      <c r="A337" t="s">
        <v>1001</v>
      </c>
      <c r="B337" t="s">
        <v>1002</v>
      </c>
      <c r="C337" t="s">
        <v>1015</v>
      </c>
      <c r="D337">
        <v>42862</v>
      </c>
      <c r="E337" t="s">
        <v>452</v>
      </c>
      <c r="F337" t="s">
        <v>453</v>
      </c>
      <c r="G337" t="s">
        <v>11</v>
      </c>
      <c r="H337" t="s">
        <v>454</v>
      </c>
      <c r="I337" t="s">
        <v>457</v>
      </c>
      <c r="J337" t="s">
        <v>456</v>
      </c>
      <c r="K337">
        <v>48</v>
      </c>
      <c r="L337" t="s">
        <v>1026</v>
      </c>
      <c r="M337" t="s">
        <v>1162</v>
      </c>
      <c r="N337" t="s">
        <v>1162</v>
      </c>
    </row>
    <row r="338" spans="1:14">
      <c r="A338" t="s">
        <v>1001</v>
      </c>
      <c r="B338" t="s">
        <v>1002</v>
      </c>
      <c r="C338" t="s">
        <v>998</v>
      </c>
      <c r="D338">
        <v>42862</v>
      </c>
      <c r="E338" t="s">
        <v>464</v>
      </c>
      <c r="F338" t="s">
        <v>453</v>
      </c>
      <c r="G338" t="s">
        <v>11</v>
      </c>
      <c r="H338" t="s">
        <v>454</v>
      </c>
      <c r="I338" t="s">
        <v>457</v>
      </c>
      <c r="J338" t="s">
        <v>456</v>
      </c>
      <c r="K338">
        <v>32</v>
      </c>
      <c r="L338" t="s">
        <v>1166</v>
      </c>
      <c r="M338" t="s">
        <v>1160</v>
      </c>
      <c r="N338" t="s">
        <v>1160</v>
      </c>
    </row>
    <row r="339" spans="1:14">
      <c r="A339" t="s">
        <v>1001</v>
      </c>
      <c r="B339" t="s">
        <v>1002</v>
      </c>
      <c r="C339" t="s">
        <v>1013</v>
      </c>
      <c r="D339">
        <v>42862</v>
      </c>
      <c r="E339" t="s">
        <v>452</v>
      </c>
      <c r="F339" t="s">
        <v>453</v>
      </c>
      <c r="G339" t="s">
        <v>11</v>
      </c>
      <c r="H339" t="s">
        <v>454</v>
      </c>
      <c r="I339" t="s">
        <v>455</v>
      </c>
      <c r="J339" t="s">
        <v>456</v>
      </c>
      <c r="K339">
        <v>48</v>
      </c>
      <c r="L339" t="s">
        <v>1026</v>
      </c>
      <c r="M339" t="s">
        <v>1162</v>
      </c>
      <c r="N339" t="s">
        <v>1162</v>
      </c>
    </row>
    <row r="340" spans="1:14">
      <c r="A340" t="s">
        <v>1001</v>
      </c>
      <c r="B340" t="s">
        <v>1002</v>
      </c>
      <c r="C340" t="s">
        <v>1303</v>
      </c>
      <c r="D340">
        <v>42870</v>
      </c>
      <c r="E340" t="s">
        <v>452</v>
      </c>
      <c r="F340" t="s">
        <v>453</v>
      </c>
      <c r="G340" t="s">
        <v>11</v>
      </c>
      <c r="H340" t="s">
        <v>454</v>
      </c>
      <c r="I340" t="s">
        <v>455</v>
      </c>
      <c r="J340" t="s">
        <v>456</v>
      </c>
      <c r="K340">
        <v>48</v>
      </c>
      <c r="L340" t="s">
        <v>1026</v>
      </c>
      <c r="M340" t="s">
        <v>1162</v>
      </c>
      <c r="N340" t="s">
        <v>1162</v>
      </c>
    </row>
    <row r="341" spans="1:14">
      <c r="A341" t="s">
        <v>1001</v>
      </c>
      <c r="B341" t="s">
        <v>1002</v>
      </c>
      <c r="C341" t="s">
        <v>1304</v>
      </c>
      <c r="D341">
        <v>42884</v>
      </c>
      <c r="E341" t="s">
        <v>464</v>
      </c>
      <c r="F341" t="s">
        <v>453</v>
      </c>
      <c r="G341" t="s">
        <v>11</v>
      </c>
      <c r="H341" t="s">
        <v>454</v>
      </c>
      <c r="I341" t="s">
        <v>455</v>
      </c>
      <c r="J341" t="s">
        <v>456</v>
      </c>
      <c r="K341">
        <v>32</v>
      </c>
      <c r="L341" t="s">
        <v>1166</v>
      </c>
      <c r="M341" t="s">
        <v>1160</v>
      </c>
      <c r="N341" t="s">
        <v>1160</v>
      </c>
    </row>
    <row r="342" spans="1:14">
      <c r="A342" t="s">
        <v>1001</v>
      </c>
      <c r="B342" t="s">
        <v>1002</v>
      </c>
      <c r="C342" t="s">
        <v>1294</v>
      </c>
      <c r="D342">
        <v>42885</v>
      </c>
      <c r="E342" t="s">
        <v>452</v>
      </c>
      <c r="F342" t="s">
        <v>453</v>
      </c>
      <c r="G342" t="s">
        <v>11</v>
      </c>
      <c r="H342" t="s">
        <v>454</v>
      </c>
      <c r="I342" t="s">
        <v>455</v>
      </c>
      <c r="J342" t="s">
        <v>456</v>
      </c>
      <c r="K342">
        <v>48</v>
      </c>
      <c r="L342" t="s">
        <v>1026</v>
      </c>
      <c r="M342" t="s">
        <v>1162</v>
      </c>
      <c r="N342" t="s">
        <v>1162</v>
      </c>
    </row>
    <row r="343" spans="1:14">
      <c r="A343" t="s">
        <v>1001</v>
      </c>
      <c r="B343" t="s">
        <v>1002</v>
      </c>
      <c r="C343" t="s">
        <v>1299</v>
      </c>
      <c r="D343">
        <v>42862</v>
      </c>
      <c r="E343" t="s">
        <v>452</v>
      </c>
      <c r="F343" t="s">
        <v>453</v>
      </c>
      <c r="G343" t="s">
        <v>11</v>
      </c>
      <c r="H343" t="s">
        <v>454</v>
      </c>
      <c r="I343" t="s">
        <v>457</v>
      </c>
      <c r="J343" t="s">
        <v>456</v>
      </c>
      <c r="K343">
        <v>240</v>
      </c>
      <c r="L343" t="s">
        <v>1021</v>
      </c>
      <c r="M343" t="s">
        <v>1022</v>
      </c>
      <c r="N343" t="s">
        <v>1022</v>
      </c>
    </row>
    <row r="344" spans="1:14">
      <c r="A344" t="s">
        <v>1001</v>
      </c>
      <c r="B344" t="s">
        <v>1002</v>
      </c>
      <c r="C344" t="s">
        <v>1105</v>
      </c>
      <c r="D344">
        <v>42866</v>
      </c>
      <c r="E344" t="s">
        <v>459</v>
      </c>
      <c r="F344" t="s">
        <v>453</v>
      </c>
      <c r="G344" t="s">
        <v>11</v>
      </c>
      <c r="H344" t="s">
        <v>454</v>
      </c>
      <c r="I344" t="s">
        <v>455</v>
      </c>
      <c r="J344" t="s">
        <v>456</v>
      </c>
      <c r="K344">
        <v>32</v>
      </c>
      <c r="L344" t="s">
        <v>1168</v>
      </c>
      <c r="M344" t="s">
        <v>1161</v>
      </c>
      <c r="N344" t="s">
        <v>1161</v>
      </c>
    </row>
    <row r="345" spans="1:14">
      <c r="A345" t="s">
        <v>1001</v>
      </c>
      <c r="B345" t="s">
        <v>1002</v>
      </c>
      <c r="C345" t="s">
        <v>1305</v>
      </c>
      <c r="D345">
        <v>42862</v>
      </c>
      <c r="E345" t="s">
        <v>452</v>
      </c>
      <c r="F345" t="s">
        <v>453</v>
      </c>
      <c r="G345" t="s">
        <v>11</v>
      </c>
      <c r="H345" t="s">
        <v>454</v>
      </c>
      <c r="I345" t="s">
        <v>455</v>
      </c>
      <c r="J345" t="s">
        <v>456</v>
      </c>
      <c r="K345">
        <v>48</v>
      </c>
      <c r="L345" t="s">
        <v>1026</v>
      </c>
      <c r="M345" t="s">
        <v>1162</v>
      </c>
      <c r="N345" t="s">
        <v>1162</v>
      </c>
    </row>
    <row r="346" spans="1:14">
      <c r="A346" t="s">
        <v>1001</v>
      </c>
      <c r="B346" t="s">
        <v>1002</v>
      </c>
      <c r="C346" t="s">
        <v>1304</v>
      </c>
      <c r="D346">
        <v>42884</v>
      </c>
      <c r="E346" t="s">
        <v>452</v>
      </c>
      <c r="F346" t="s">
        <v>453</v>
      </c>
      <c r="G346" t="s">
        <v>11</v>
      </c>
      <c r="H346" t="s">
        <v>454</v>
      </c>
      <c r="I346" t="s">
        <v>457</v>
      </c>
      <c r="J346" t="s">
        <v>456</v>
      </c>
      <c r="K346">
        <v>240</v>
      </c>
      <c r="L346" t="s">
        <v>7</v>
      </c>
      <c r="M346" t="s">
        <v>7</v>
      </c>
      <c r="N346" t="s">
        <v>7</v>
      </c>
    </row>
    <row r="347" spans="1:14">
      <c r="A347" t="s">
        <v>1001</v>
      </c>
      <c r="B347" t="s">
        <v>1002</v>
      </c>
      <c r="C347" t="s">
        <v>1306</v>
      </c>
      <c r="D347">
        <v>42862</v>
      </c>
      <c r="E347" t="s">
        <v>1189</v>
      </c>
      <c r="F347" t="s">
        <v>453</v>
      </c>
      <c r="G347" t="s">
        <v>11</v>
      </c>
      <c r="H347" t="s">
        <v>454</v>
      </c>
      <c r="I347" t="s">
        <v>455</v>
      </c>
      <c r="J347" t="s">
        <v>456</v>
      </c>
      <c r="K347">
        <v>48</v>
      </c>
      <c r="L347" t="s">
        <v>1026</v>
      </c>
      <c r="M347" t="s">
        <v>1162</v>
      </c>
      <c r="N347" t="s">
        <v>1162</v>
      </c>
    </row>
    <row r="348" spans="1:14">
      <c r="A348" t="s">
        <v>1001</v>
      </c>
      <c r="B348" t="s">
        <v>1002</v>
      </c>
      <c r="C348" t="s">
        <v>1151</v>
      </c>
      <c r="D348">
        <v>42862</v>
      </c>
      <c r="E348" t="s">
        <v>452</v>
      </c>
      <c r="F348" t="s">
        <v>453</v>
      </c>
      <c r="G348" t="s">
        <v>11</v>
      </c>
      <c r="H348" t="s">
        <v>454</v>
      </c>
      <c r="I348" t="s">
        <v>455</v>
      </c>
      <c r="J348" t="s">
        <v>456</v>
      </c>
      <c r="K348">
        <v>48</v>
      </c>
      <c r="L348" t="s">
        <v>1026</v>
      </c>
      <c r="M348" t="s">
        <v>1162</v>
      </c>
      <c r="N348" t="s">
        <v>1162</v>
      </c>
    </row>
    <row r="349" spans="1:14">
      <c r="A349" t="s">
        <v>1001</v>
      </c>
      <c r="B349" t="s">
        <v>1002</v>
      </c>
      <c r="C349" t="s">
        <v>1307</v>
      </c>
      <c r="D349">
        <v>42870</v>
      </c>
      <c r="E349" t="s">
        <v>464</v>
      </c>
      <c r="F349" t="s">
        <v>453</v>
      </c>
      <c r="G349" t="s">
        <v>11</v>
      </c>
      <c r="H349" t="s">
        <v>454</v>
      </c>
      <c r="I349" t="s">
        <v>455</v>
      </c>
      <c r="J349" t="s">
        <v>456</v>
      </c>
      <c r="K349">
        <v>32</v>
      </c>
      <c r="L349" t="s">
        <v>1166</v>
      </c>
      <c r="M349" t="s">
        <v>1160</v>
      </c>
      <c r="N349" t="s">
        <v>1160</v>
      </c>
    </row>
    <row r="350" spans="1:14">
      <c r="A350" t="s">
        <v>1001</v>
      </c>
      <c r="B350" t="s">
        <v>1002</v>
      </c>
      <c r="C350" t="s">
        <v>1304</v>
      </c>
      <c r="D350">
        <v>42884</v>
      </c>
      <c r="E350" t="s">
        <v>1295</v>
      </c>
      <c r="F350" t="s">
        <v>453</v>
      </c>
      <c r="G350" t="s">
        <v>11</v>
      </c>
      <c r="H350" t="s">
        <v>454</v>
      </c>
      <c r="I350" t="s">
        <v>457</v>
      </c>
      <c r="J350" t="s">
        <v>456</v>
      </c>
      <c r="K350">
        <v>1</v>
      </c>
      <c r="L350" t="s">
        <v>1296</v>
      </c>
      <c r="M350" t="s">
        <v>1296</v>
      </c>
      <c r="N350" t="s">
        <v>1296</v>
      </c>
    </row>
    <row r="351" spans="1:14">
      <c r="A351" t="s">
        <v>1308</v>
      </c>
      <c r="B351" t="s">
        <v>1309</v>
      </c>
      <c r="C351" t="s">
        <v>1078</v>
      </c>
      <c r="D351">
        <v>42862</v>
      </c>
      <c r="E351" t="s">
        <v>464</v>
      </c>
      <c r="F351" t="s">
        <v>453</v>
      </c>
      <c r="G351" t="s">
        <v>11</v>
      </c>
      <c r="H351" t="s">
        <v>454</v>
      </c>
      <c r="I351" t="s">
        <v>455</v>
      </c>
      <c r="J351" t="s">
        <v>456</v>
      </c>
      <c r="K351">
        <v>32</v>
      </c>
      <c r="L351" t="s">
        <v>1166</v>
      </c>
      <c r="M351" t="s">
        <v>1160</v>
      </c>
      <c r="N351" t="s">
        <v>1160</v>
      </c>
    </row>
    <row r="352" spans="1:14">
      <c r="A352" t="s">
        <v>1308</v>
      </c>
      <c r="B352" t="s">
        <v>1309</v>
      </c>
      <c r="C352" t="s">
        <v>1310</v>
      </c>
      <c r="D352">
        <v>42862</v>
      </c>
      <c r="E352" t="s">
        <v>459</v>
      </c>
      <c r="F352" t="s">
        <v>453</v>
      </c>
      <c r="G352" t="s">
        <v>11</v>
      </c>
      <c r="H352" t="s">
        <v>454</v>
      </c>
      <c r="I352" t="s">
        <v>455</v>
      </c>
      <c r="J352" t="s">
        <v>456</v>
      </c>
      <c r="K352">
        <v>32</v>
      </c>
      <c r="L352" t="s">
        <v>1168</v>
      </c>
      <c r="M352" t="s">
        <v>1161</v>
      </c>
      <c r="N352" t="s">
        <v>1161</v>
      </c>
    </row>
    <row r="353" spans="1:14">
      <c r="A353" t="s">
        <v>1308</v>
      </c>
      <c r="B353" t="s">
        <v>1309</v>
      </c>
      <c r="C353" t="s">
        <v>1085</v>
      </c>
      <c r="D353">
        <v>42862</v>
      </c>
      <c r="E353" t="s">
        <v>452</v>
      </c>
      <c r="F353" t="s">
        <v>453</v>
      </c>
      <c r="G353" t="s">
        <v>11</v>
      </c>
      <c r="H353" t="s">
        <v>454</v>
      </c>
      <c r="I353" t="s">
        <v>455</v>
      </c>
      <c r="J353" t="s">
        <v>456</v>
      </c>
      <c r="K353">
        <v>48</v>
      </c>
      <c r="L353" t="s">
        <v>1026</v>
      </c>
      <c r="M353" t="s">
        <v>1162</v>
      </c>
      <c r="N353" t="s">
        <v>1162</v>
      </c>
    </row>
    <row r="354" spans="1:14">
      <c r="A354" t="s">
        <v>1311</v>
      </c>
      <c r="B354" t="s">
        <v>1312</v>
      </c>
      <c r="C354" t="s">
        <v>1313</v>
      </c>
      <c r="D354">
        <v>42867</v>
      </c>
      <c r="E354" t="s">
        <v>459</v>
      </c>
      <c r="F354" t="s">
        <v>453</v>
      </c>
      <c r="G354" t="s">
        <v>11</v>
      </c>
      <c r="H354" t="s">
        <v>454</v>
      </c>
      <c r="I354" t="s">
        <v>455</v>
      </c>
      <c r="J354" t="s">
        <v>456</v>
      </c>
      <c r="K354">
        <v>32</v>
      </c>
      <c r="L354" t="s">
        <v>1168</v>
      </c>
      <c r="M354" t="s">
        <v>1161</v>
      </c>
      <c r="N354" t="s">
        <v>1161</v>
      </c>
    </row>
    <row r="355" spans="1:14">
      <c r="A355" t="s">
        <v>1311</v>
      </c>
      <c r="B355" t="s">
        <v>1312</v>
      </c>
      <c r="C355" t="s">
        <v>1314</v>
      </c>
      <c r="D355">
        <v>42876</v>
      </c>
      <c r="E355" t="s">
        <v>464</v>
      </c>
      <c r="F355" t="s">
        <v>453</v>
      </c>
      <c r="G355" t="s">
        <v>11</v>
      </c>
      <c r="H355" t="s">
        <v>454</v>
      </c>
      <c r="I355" t="s">
        <v>455</v>
      </c>
      <c r="J355" t="s">
        <v>456</v>
      </c>
      <c r="K355">
        <v>32</v>
      </c>
      <c r="L355" t="s">
        <v>1024</v>
      </c>
      <c r="M355" t="s">
        <v>1016</v>
      </c>
      <c r="N355" t="s">
        <v>1016</v>
      </c>
    </row>
    <row r="356" spans="1:14">
      <c r="A356" t="s">
        <v>1311</v>
      </c>
      <c r="B356" t="s">
        <v>1312</v>
      </c>
      <c r="C356" t="s">
        <v>1314</v>
      </c>
      <c r="D356">
        <v>42876</v>
      </c>
      <c r="E356" t="s">
        <v>464</v>
      </c>
      <c r="F356" t="s">
        <v>453</v>
      </c>
      <c r="G356" t="s">
        <v>11</v>
      </c>
      <c r="H356" t="s">
        <v>454</v>
      </c>
      <c r="I356" t="s">
        <v>457</v>
      </c>
      <c r="J356" t="s">
        <v>456</v>
      </c>
      <c r="K356">
        <v>32</v>
      </c>
      <c r="L356" t="s">
        <v>1166</v>
      </c>
      <c r="M356" t="s">
        <v>1160</v>
      </c>
      <c r="N356" t="s">
        <v>1160</v>
      </c>
    </row>
    <row r="357" spans="1:14">
      <c r="A357" t="s">
        <v>1315</v>
      </c>
      <c r="B357" t="s">
        <v>1316</v>
      </c>
      <c r="C357" t="s">
        <v>1317</v>
      </c>
      <c r="D357">
        <v>42867</v>
      </c>
      <c r="E357" t="s">
        <v>459</v>
      </c>
      <c r="F357" t="s">
        <v>453</v>
      </c>
      <c r="G357" t="s">
        <v>11</v>
      </c>
      <c r="H357" t="s">
        <v>454</v>
      </c>
      <c r="I357" t="s">
        <v>455</v>
      </c>
      <c r="J357" t="s">
        <v>456</v>
      </c>
      <c r="K357">
        <v>32</v>
      </c>
      <c r="L357" t="s">
        <v>1168</v>
      </c>
      <c r="M357" t="s">
        <v>1161</v>
      </c>
      <c r="N357" t="s">
        <v>1161</v>
      </c>
    </row>
    <row r="358" spans="1:14">
      <c r="A358" t="s">
        <v>1318</v>
      </c>
      <c r="B358" t="s">
        <v>1319</v>
      </c>
      <c r="C358" t="s">
        <v>1320</v>
      </c>
      <c r="D358">
        <v>42876</v>
      </c>
      <c r="E358" t="s">
        <v>464</v>
      </c>
      <c r="F358" t="s">
        <v>453</v>
      </c>
      <c r="G358" t="s">
        <v>11</v>
      </c>
      <c r="H358" t="s">
        <v>454</v>
      </c>
      <c r="I358" t="s">
        <v>455</v>
      </c>
      <c r="J358" t="s">
        <v>456</v>
      </c>
      <c r="K358">
        <v>32</v>
      </c>
      <c r="L358" t="s">
        <v>1024</v>
      </c>
      <c r="M358" t="s">
        <v>1016</v>
      </c>
      <c r="N358" t="s">
        <v>1016</v>
      </c>
    </row>
    <row r="359" spans="1:14">
      <c r="A359" t="s">
        <v>1318</v>
      </c>
      <c r="B359" t="s">
        <v>1319</v>
      </c>
      <c r="C359" t="s">
        <v>1320</v>
      </c>
      <c r="D359">
        <v>42876</v>
      </c>
      <c r="E359" t="s">
        <v>464</v>
      </c>
      <c r="F359" t="s">
        <v>453</v>
      </c>
      <c r="G359" t="s">
        <v>11</v>
      </c>
      <c r="H359" t="s">
        <v>454</v>
      </c>
      <c r="I359" t="s">
        <v>457</v>
      </c>
      <c r="J359" t="s">
        <v>456</v>
      </c>
      <c r="K359">
        <v>32</v>
      </c>
      <c r="L359" t="s">
        <v>1166</v>
      </c>
      <c r="M359" t="s">
        <v>1160</v>
      </c>
      <c r="N359" t="s">
        <v>1160</v>
      </c>
    </row>
    <row r="360" spans="1:14">
      <c r="A360" t="s">
        <v>1321</v>
      </c>
      <c r="B360" t="s">
        <v>1322</v>
      </c>
      <c r="C360" t="s">
        <v>1323</v>
      </c>
      <c r="D360">
        <v>42876</v>
      </c>
      <c r="E360" t="s">
        <v>464</v>
      </c>
      <c r="F360" t="s">
        <v>453</v>
      </c>
      <c r="G360" t="s">
        <v>11</v>
      </c>
      <c r="H360" t="s">
        <v>454</v>
      </c>
      <c r="I360" t="s">
        <v>455</v>
      </c>
      <c r="J360" t="s">
        <v>456</v>
      </c>
      <c r="K360">
        <v>32</v>
      </c>
      <c r="L360" t="s">
        <v>1024</v>
      </c>
      <c r="M360" t="s">
        <v>1016</v>
      </c>
      <c r="N360" t="s">
        <v>1016</v>
      </c>
    </row>
    <row r="361" spans="1:14">
      <c r="A361" t="s">
        <v>1321</v>
      </c>
      <c r="B361" t="s">
        <v>1322</v>
      </c>
      <c r="C361" t="s">
        <v>1323</v>
      </c>
      <c r="D361">
        <v>42876</v>
      </c>
      <c r="E361" t="s">
        <v>464</v>
      </c>
      <c r="F361" t="s">
        <v>453</v>
      </c>
      <c r="G361" t="s">
        <v>11</v>
      </c>
      <c r="H361" t="s">
        <v>454</v>
      </c>
      <c r="I361" t="s">
        <v>457</v>
      </c>
      <c r="J361" t="s">
        <v>456</v>
      </c>
      <c r="K361">
        <v>32</v>
      </c>
      <c r="L361" t="s">
        <v>1166</v>
      </c>
      <c r="M361" t="s">
        <v>1160</v>
      </c>
      <c r="N361" t="s">
        <v>1160</v>
      </c>
    </row>
    <row r="362" spans="1:14">
      <c r="A362" t="s">
        <v>1164</v>
      </c>
      <c r="B362" t="s">
        <v>836</v>
      </c>
      <c r="C362" t="s">
        <v>1087</v>
      </c>
      <c r="D362">
        <v>42862</v>
      </c>
      <c r="E362" t="s">
        <v>1324</v>
      </c>
      <c r="F362" t="s">
        <v>11</v>
      </c>
      <c r="G362" t="s">
        <v>11</v>
      </c>
      <c r="H362" t="s">
        <v>454</v>
      </c>
      <c r="I362" t="s">
        <v>455</v>
      </c>
      <c r="J362" t="s">
        <v>456</v>
      </c>
      <c r="K362">
        <v>0</v>
      </c>
      <c r="L362" t="s">
        <v>7</v>
      </c>
      <c r="M362" t="s">
        <v>7</v>
      </c>
      <c r="N362" t="s">
        <v>1325</v>
      </c>
    </row>
    <row r="363" spans="1:14">
      <c r="A363" t="s">
        <v>1164</v>
      </c>
      <c r="B363" t="s">
        <v>836</v>
      </c>
      <c r="C363" t="s">
        <v>1113</v>
      </c>
      <c r="D363">
        <v>42862</v>
      </c>
      <c r="E363" t="s">
        <v>1324</v>
      </c>
      <c r="F363" t="s">
        <v>11</v>
      </c>
      <c r="G363" t="s">
        <v>11</v>
      </c>
      <c r="H363" t="s">
        <v>454</v>
      </c>
      <c r="I363" t="s">
        <v>457</v>
      </c>
      <c r="J363" t="s">
        <v>456</v>
      </c>
      <c r="K363">
        <v>0</v>
      </c>
      <c r="L363" t="s">
        <v>7</v>
      </c>
      <c r="M363" t="s">
        <v>7</v>
      </c>
      <c r="N363" t="s">
        <v>1325</v>
      </c>
    </row>
    <row r="364" spans="1:14">
      <c r="A364" t="s">
        <v>1164</v>
      </c>
      <c r="B364" t="s">
        <v>836</v>
      </c>
      <c r="C364" t="s">
        <v>1038</v>
      </c>
      <c r="D364">
        <v>42862</v>
      </c>
      <c r="E364" t="s">
        <v>1324</v>
      </c>
      <c r="F364" t="s">
        <v>11</v>
      </c>
      <c r="G364" t="s">
        <v>11</v>
      </c>
      <c r="H364" t="s">
        <v>454</v>
      </c>
      <c r="I364" t="s">
        <v>457</v>
      </c>
      <c r="J364" t="s">
        <v>456</v>
      </c>
      <c r="K364">
        <v>0</v>
      </c>
      <c r="L364" t="s">
        <v>7</v>
      </c>
      <c r="M364" t="s">
        <v>7</v>
      </c>
      <c r="N364" t="s">
        <v>1326</v>
      </c>
    </row>
    <row r="365" spans="1:14">
      <c r="A365" t="s">
        <v>1164</v>
      </c>
      <c r="B365" t="s">
        <v>836</v>
      </c>
      <c r="C365" t="s">
        <v>1045</v>
      </c>
      <c r="D365">
        <v>42862</v>
      </c>
      <c r="E365" t="s">
        <v>1324</v>
      </c>
      <c r="F365" t="s">
        <v>11</v>
      </c>
      <c r="G365" t="s">
        <v>11</v>
      </c>
      <c r="H365" t="s">
        <v>454</v>
      </c>
      <c r="I365" t="s">
        <v>1165</v>
      </c>
      <c r="J365" t="s">
        <v>456</v>
      </c>
      <c r="K365">
        <v>0</v>
      </c>
      <c r="L365" t="s">
        <v>7</v>
      </c>
      <c r="M365" t="s">
        <v>7</v>
      </c>
      <c r="N365" t="s">
        <v>1327</v>
      </c>
    </row>
    <row r="366" spans="1:14">
      <c r="A366" t="s">
        <v>1164</v>
      </c>
      <c r="B366" t="s">
        <v>836</v>
      </c>
      <c r="C366" t="s">
        <v>1033</v>
      </c>
      <c r="D366">
        <v>42862</v>
      </c>
      <c r="E366" t="s">
        <v>1324</v>
      </c>
      <c r="F366" t="s">
        <v>11</v>
      </c>
      <c r="G366" t="s">
        <v>11</v>
      </c>
      <c r="H366" t="s">
        <v>454</v>
      </c>
      <c r="I366" t="s">
        <v>455</v>
      </c>
      <c r="J366" t="s">
        <v>456</v>
      </c>
      <c r="K366">
        <v>0</v>
      </c>
      <c r="L366" t="s">
        <v>7</v>
      </c>
      <c r="M366" t="s">
        <v>7</v>
      </c>
      <c r="N366" t="s">
        <v>1326</v>
      </c>
    </row>
    <row r="367" spans="1:14">
      <c r="A367" t="s">
        <v>1164</v>
      </c>
      <c r="B367" t="s">
        <v>836</v>
      </c>
      <c r="C367" t="s">
        <v>1153</v>
      </c>
      <c r="D367">
        <v>42862</v>
      </c>
      <c r="E367" t="s">
        <v>1324</v>
      </c>
      <c r="F367" t="s">
        <v>11</v>
      </c>
      <c r="G367" t="s">
        <v>11</v>
      </c>
      <c r="H367" t="s">
        <v>454</v>
      </c>
      <c r="I367" t="s">
        <v>457</v>
      </c>
      <c r="J367" t="s">
        <v>456</v>
      </c>
      <c r="K367">
        <v>0</v>
      </c>
      <c r="L367" t="s">
        <v>7</v>
      </c>
      <c r="M367" t="s">
        <v>7</v>
      </c>
      <c r="N367" t="s">
        <v>1325</v>
      </c>
    </row>
    <row r="368" spans="1:14">
      <c r="A368" t="s">
        <v>1164</v>
      </c>
      <c r="B368" t="s">
        <v>836</v>
      </c>
      <c r="C368" t="s">
        <v>1091</v>
      </c>
      <c r="D368">
        <v>42862</v>
      </c>
      <c r="E368" t="s">
        <v>1324</v>
      </c>
      <c r="F368" t="s">
        <v>11</v>
      </c>
      <c r="G368" t="s">
        <v>11</v>
      </c>
      <c r="H368" t="s">
        <v>454</v>
      </c>
      <c r="I368" t="s">
        <v>455</v>
      </c>
      <c r="J368" t="s">
        <v>456</v>
      </c>
      <c r="K368">
        <v>0</v>
      </c>
      <c r="L368" t="s">
        <v>7</v>
      </c>
      <c r="M368" t="s">
        <v>7</v>
      </c>
      <c r="N368" t="s">
        <v>1325</v>
      </c>
    </row>
    <row r="369" spans="1:14">
      <c r="A369" t="s">
        <v>1164</v>
      </c>
      <c r="B369" t="s">
        <v>836</v>
      </c>
      <c r="C369" t="s">
        <v>1149</v>
      </c>
      <c r="D369">
        <v>42862</v>
      </c>
      <c r="E369" t="s">
        <v>1324</v>
      </c>
      <c r="F369" t="s">
        <v>11</v>
      </c>
      <c r="G369" t="s">
        <v>11</v>
      </c>
      <c r="H369" t="s">
        <v>454</v>
      </c>
      <c r="I369" t="s">
        <v>455</v>
      </c>
      <c r="J369" t="s">
        <v>456</v>
      </c>
      <c r="K369">
        <v>0</v>
      </c>
      <c r="L369" t="s">
        <v>7</v>
      </c>
      <c r="M369" t="s">
        <v>7</v>
      </c>
      <c r="N369" t="s">
        <v>1326</v>
      </c>
    </row>
    <row r="370" spans="1:14">
      <c r="A370" t="s">
        <v>1164</v>
      </c>
      <c r="B370" t="s">
        <v>836</v>
      </c>
      <c r="C370" t="s">
        <v>1109</v>
      </c>
      <c r="D370">
        <v>42874</v>
      </c>
      <c r="E370" t="s">
        <v>1324</v>
      </c>
      <c r="F370" t="s">
        <v>11</v>
      </c>
      <c r="G370" t="s">
        <v>11</v>
      </c>
      <c r="H370" t="s">
        <v>454</v>
      </c>
      <c r="I370" t="s">
        <v>455</v>
      </c>
      <c r="J370" t="s">
        <v>456</v>
      </c>
      <c r="K370">
        <v>0</v>
      </c>
      <c r="L370" t="s">
        <v>7</v>
      </c>
      <c r="M370" t="s">
        <v>7</v>
      </c>
      <c r="N370" t="s">
        <v>1325</v>
      </c>
    </row>
    <row r="371" spans="1:14">
      <c r="A371" t="s">
        <v>1164</v>
      </c>
      <c r="B371" t="s">
        <v>836</v>
      </c>
      <c r="C371" t="s">
        <v>1148</v>
      </c>
      <c r="D371">
        <v>42866</v>
      </c>
      <c r="E371" t="s">
        <v>1324</v>
      </c>
      <c r="F371" t="s">
        <v>11</v>
      </c>
      <c r="G371" t="s">
        <v>11</v>
      </c>
      <c r="H371" t="s">
        <v>454</v>
      </c>
      <c r="I371" t="s">
        <v>455</v>
      </c>
      <c r="J371" t="s">
        <v>456</v>
      </c>
      <c r="K371">
        <v>0</v>
      </c>
      <c r="L371" t="s">
        <v>7</v>
      </c>
      <c r="M371" t="s">
        <v>7</v>
      </c>
      <c r="N371" t="s">
        <v>1326</v>
      </c>
    </row>
    <row r="372" spans="1:14">
      <c r="A372" t="s">
        <v>1164</v>
      </c>
      <c r="B372" t="s">
        <v>836</v>
      </c>
      <c r="C372" t="s">
        <v>1098</v>
      </c>
      <c r="D372">
        <v>42862</v>
      </c>
      <c r="E372" t="s">
        <v>1324</v>
      </c>
      <c r="F372" t="s">
        <v>11</v>
      </c>
      <c r="G372" t="s">
        <v>11</v>
      </c>
      <c r="H372" t="s">
        <v>454</v>
      </c>
      <c r="I372" t="s">
        <v>457</v>
      </c>
      <c r="J372" t="s">
        <v>456</v>
      </c>
      <c r="K372">
        <v>0</v>
      </c>
      <c r="L372" t="s">
        <v>7</v>
      </c>
      <c r="M372" t="s">
        <v>7</v>
      </c>
      <c r="N372" t="s">
        <v>1325</v>
      </c>
    </row>
    <row r="373" spans="1:14">
      <c r="A373" t="s">
        <v>1164</v>
      </c>
      <c r="B373" t="s">
        <v>836</v>
      </c>
      <c r="C373" t="s">
        <v>1030</v>
      </c>
      <c r="D373">
        <v>42862</v>
      </c>
      <c r="E373" t="s">
        <v>1324</v>
      </c>
      <c r="F373" t="s">
        <v>11</v>
      </c>
      <c r="G373" t="s">
        <v>11</v>
      </c>
      <c r="H373" t="s">
        <v>454</v>
      </c>
      <c r="I373" t="s">
        <v>455</v>
      </c>
      <c r="J373" t="s">
        <v>456</v>
      </c>
      <c r="K373">
        <v>0</v>
      </c>
      <c r="L373" t="s">
        <v>7</v>
      </c>
      <c r="M373" t="s">
        <v>7</v>
      </c>
      <c r="N373" t="s">
        <v>1326</v>
      </c>
    </row>
    <row r="374" spans="1:14">
      <c r="A374" t="s">
        <v>1164</v>
      </c>
      <c r="B374" t="s">
        <v>836</v>
      </c>
      <c r="C374" t="s">
        <v>1137</v>
      </c>
      <c r="D374">
        <v>42863</v>
      </c>
      <c r="E374" t="s">
        <v>1324</v>
      </c>
      <c r="F374" t="s">
        <v>11</v>
      </c>
      <c r="G374" t="s">
        <v>11</v>
      </c>
      <c r="H374" t="s">
        <v>454</v>
      </c>
      <c r="I374" t="s">
        <v>457</v>
      </c>
      <c r="J374" t="s">
        <v>456</v>
      </c>
      <c r="K374">
        <v>0</v>
      </c>
      <c r="L374" t="s">
        <v>7</v>
      </c>
      <c r="M374" t="s">
        <v>7</v>
      </c>
      <c r="N374" t="s">
        <v>1325</v>
      </c>
    </row>
    <row r="375" spans="1:14">
      <c r="A375" t="s">
        <v>1176</v>
      </c>
      <c r="B375" t="s">
        <v>475</v>
      </c>
      <c r="C375" t="s">
        <v>928</v>
      </c>
      <c r="D375">
        <v>42862</v>
      </c>
      <c r="E375" t="s">
        <v>1324</v>
      </c>
      <c r="F375" t="s">
        <v>11</v>
      </c>
      <c r="G375" t="s">
        <v>11</v>
      </c>
      <c r="H375" t="s">
        <v>454</v>
      </c>
      <c r="I375" t="s">
        <v>457</v>
      </c>
      <c r="J375" t="s">
        <v>456</v>
      </c>
      <c r="K375">
        <v>0</v>
      </c>
      <c r="L375" t="s">
        <v>7</v>
      </c>
      <c r="M375" t="s">
        <v>7</v>
      </c>
      <c r="N375" t="s">
        <v>1326</v>
      </c>
    </row>
    <row r="376" spans="1:14">
      <c r="A376" t="s">
        <v>1023</v>
      </c>
      <c r="B376" t="s">
        <v>912</v>
      </c>
      <c r="C376" t="s">
        <v>1182</v>
      </c>
      <c r="D376">
        <v>42862</v>
      </c>
      <c r="E376" t="s">
        <v>1324</v>
      </c>
      <c r="F376" t="s">
        <v>11</v>
      </c>
      <c r="G376" t="s">
        <v>11</v>
      </c>
      <c r="H376" t="s">
        <v>454</v>
      </c>
      <c r="I376" t="s">
        <v>457</v>
      </c>
      <c r="J376" t="s">
        <v>456</v>
      </c>
      <c r="K376">
        <v>0</v>
      </c>
      <c r="L376" t="s">
        <v>7</v>
      </c>
      <c r="M376" t="s">
        <v>7</v>
      </c>
      <c r="N376" t="s">
        <v>1325</v>
      </c>
    </row>
    <row r="377" spans="1:14">
      <c r="A377" t="s">
        <v>1023</v>
      </c>
      <c r="B377" t="s">
        <v>912</v>
      </c>
      <c r="C377" t="s">
        <v>1206</v>
      </c>
      <c r="D377">
        <v>42862</v>
      </c>
      <c r="E377" t="s">
        <v>1324</v>
      </c>
      <c r="F377" t="s">
        <v>11</v>
      </c>
      <c r="G377" t="s">
        <v>11</v>
      </c>
      <c r="H377" t="s">
        <v>454</v>
      </c>
      <c r="I377" t="s">
        <v>455</v>
      </c>
      <c r="J377" t="s">
        <v>456</v>
      </c>
      <c r="K377">
        <v>0</v>
      </c>
      <c r="L377" t="s">
        <v>7</v>
      </c>
      <c r="M377" t="s">
        <v>7</v>
      </c>
      <c r="N377" t="s">
        <v>1325</v>
      </c>
    </row>
    <row r="378" spans="1:14">
      <c r="A378" t="s">
        <v>1023</v>
      </c>
      <c r="B378" t="s">
        <v>912</v>
      </c>
      <c r="C378" t="s">
        <v>1036</v>
      </c>
      <c r="D378">
        <v>42869</v>
      </c>
      <c r="E378" t="s">
        <v>1324</v>
      </c>
      <c r="F378" t="s">
        <v>11</v>
      </c>
      <c r="G378" t="s">
        <v>11</v>
      </c>
      <c r="H378" t="s">
        <v>454</v>
      </c>
      <c r="I378" t="s">
        <v>457</v>
      </c>
      <c r="J378" t="s">
        <v>456</v>
      </c>
      <c r="K378">
        <v>0</v>
      </c>
      <c r="L378" t="s">
        <v>7</v>
      </c>
      <c r="M378" t="s">
        <v>7</v>
      </c>
      <c r="N378" t="s">
        <v>1326</v>
      </c>
    </row>
    <row r="379" spans="1:14">
      <c r="A379" t="s">
        <v>1023</v>
      </c>
      <c r="B379" t="s">
        <v>912</v>
      </c>
      <c r="C379" t="s">
        <v>1199</v>
      </c>
      <c r="D379">
        <v>42859</v>
      </c>
      <c r="E379" t="s">
        <v>1324</v>
      </c>
      <c r="F379" t="s">
        <v>11</v>
      </c>
      <c r="G379" t="s">
        <v>11</v>
      </c>
      <c r="H379" t="s">
        <v>454</v>
      </c>
      <c r="I379" t="s">
        <v>457</v>
      </c>
      <c r="J379" t="s">
        <v>456</v>
      </c>
      <c r="K379">
        <v>0</v>
      </c>
      <c r="L379" t="s">
        <v>7</v>
      </c>
      <c r="M379" t="s">
        <v>7</v>
      </c>
      <c r="N379" t="s">
        <v>1326</v>
      </c>
    </row>
    <row r="380" spans="1:14">
      <c r="A380" t="s">
        <v>1023</v>
      </c>
      <c r="B380" t="s">
        <v>912</v>
      </c>
      <c r="C380" t="s">
        <v>1219</v>
      </c>
      <c r="D380">
        <v>42865</v>
      </c>
      <c r="E380" t="s">
        <v>1324</v>
      </c>
      <c r="F380" t="s">
        <v>11</v>
      </c>
      <c r="G380" t="s">
        <v>11</v>
      </c>
      <c r="H380" t="s">
        <v>454</v>
      </c>
      <c r="I380" t="s">
        <v>457</v>
      </c>
      <c r="J380" t="s">
        <v>456</v>
      </c>
      <c r="K380">
        <v>0</v>
      </c>
      <c r="L380" t="s">
        <v>7</v>
      </c>
      <c r="M380" t="s">
        <v>7</v>
      </c>
      <c r="N380" t="s">
        <v>1326</v>
      </c>
    </row>
    <row r="381" spans="1:14">
      <c r="A381" t="s">
        <v>1023</v>
      </c>
      <c r="B381" t="s">
        <v>912</v>
      </c>
      <c r="C381" t="s">
        <v>1029</v>
      </c>
      <c r="D381">
        <v>42875</v>
      </c>
      <c r="E381" t="s">
        <v>1324</v>
      </c>
      <c r="F381" t="s">
        <v>11</v>
      </c>
      <c r="G381" t="s">
        <v>11</v>
      </c>
      <c r="H381" t="s">
        <v>454</v>
      </c>
      <c r="I381" t="s">
        <v>457</v>
      </c>
      <c r="J381" t="s">
        <v>456</v>
      </c>
      <c r="K381">
        <v>0</v>
      </c>
      <c r="L381" t="s">
        <v>7</v>
      </c>
      <c r="M381" t="s">
        <v>7</v>
      </c>
      <c r="N381" t="s">
        <v>964</v>
      </c>
    </row>
    <row r="382" spans="1:14">
      <c r="A382" t="s">
        <v>1023</v>
      </c>
      <c r="B382" t="s">
        <v>912</v>
      </c>
      <c r="C382" t="s">
        <v>1210</v>
      </c>
      <c r="D382">
        <v>42862</v>
      </c>
      <c r="E382" t="s">
        <v>1324</v>
      </c>
      <c r="F382" t="s">
        <v>11</v>
      </c>
      <c r="G382" t="s">
        <v>11</v>
      </c>
      <c r="H382" t="s">
        <v>454</v>
      </c>
      <c r="I382" t="s">
        <v>457</v>
      </c>
      <c r="J382" t="s">
        <v>456</v>
      </c>
      <c r="K382">
        <v>0</v>
      </c>
      <c r="L382" t="s">
        <v>7</v>
      </c>
      <c r="M382" t="s">
        <v>7</v>
      </c>
      <c r="N382" t="s">
        <v>1325</v>
      </c>
    </row>
    <row r="383" spans="1:14">
      <c r="A383" t="s">
        <v>1023</v>
      </c>
      <c r="B383" t="s">
        <v>912</v>
      </c>
      <c r="C383" t="s">
        <v>1229</v>
      </c>
      <c r="D383">
        <v>42862</v>
      </c>
      <c r="E383" t="s">
        <v>1324</v>
      </c>
      <c r="F383" t="s">
        <v>11</v>
      </c>
      <c r="G383" t="s">
        <v>11</v>
      </c>
      <c r="H383" t="s">
        <v>454</v>
      </c>
      <c r="I383" t="s">
        <v>455</v>
      </c>
      <c r="J383" t="s">
        <v>456</v>
      </c>
      <c r="K383">
        <v>0</v>
      </c>
      <c r="L383" t="s">
        <v>7</v>
      </c>
      <c r="M383" t="s">
        <v>7</v>
      </c>
      <c r="N383" t="s">
        <v>1325</v>
      </c>
    </row>
    <row r="384" spans="1:14">
      <c r="A384" t="s">
        <v>1023</v>
      </c>
      <c r="B384" t="s">
        <v>912</v>
      </c>
      <c r="C384" t="s">
        <v>1227</v>
      </c>
      <c r="D384">
        <v>42862</v>
      </c>
      <c r="E384" t="s">
        <v>1324</v>
      </c>
      <c r="F384" t="s">
        <v>11</v>
      </c>
      <c r="G384" t="s">
        <v>11</v>
      </c>
      <c r="H384" t="s">
        <v>454</v>
      </c>
      <c r="I384" t="s">
        <v>455</v>
      </c>
      <c r="J384" t="s">
        <v>456</v>
      </c>
      <c r="K384">
        <v>0</v>
      </c>
      <c r="L384" t="s">
        <v>7</v>
      </c>
      <c r="M384" t="s">
        <v>7</v>
      </c>
      <c r="N384" t="s">
        <v>1325</v>
      </c>
    </row>
    <row r="385" spans="1:14">
      <c r="A385" t="s">
        <v>1023</v>
      </c>
      <c r="B385" t="s">
        <v>912</v>
      </c>
      <c r="C385" t="s">
        <v>1196</v>
      </c>
      <c r="D385">
        <v>42864</v>
      </c>
      <c r="E385" t="s">
        <v>1324</v>
      </c>
      <c r="F385" t="s">
        <v>11</v>
      </c>
      <c r="G385" t="s">
        <v>11</v>
      </c>
      <c r="H385" t="s">
        <v>454</v>
      </c>
      <c r="I385" t="s">
        <v>457</v>
      </c>
      <c r="J385" t="s">
        <v>456</v>
      </c>
      <c r="K385">
        <v>0</v>
      </c>
      <c r="L385" t="s">
        <v>7</v>
      </c>
      <c r="M385" t="s">
        <v>7</v>
      </c>
      <c r="N385" t="s">
        <v>1326</v>
      </c>
    </row>
    <row r="386" spans="1:14">
      <c r="A386" t="s">
        <v>128</v>
      </c>
      <c r="B386" t="s">
        <v>466</v>
      </c>
      <c r="C386" t="s">
        <v>1042</v>
      </c>
      <c r="D386">
        <v>42862</v>
      </c>
      <c r="E386" t="s">
        <v>1324</v>
      </c>
      <c r="F386" t="s">
        <v>11</v>
      </c>
      <c r="G386" t="s">
        <v>11</v>
      </c>
      <c r="H386" t="s">
        <v>454</v>
      </c>
      <c r="I386" t="s">
        <v>457</v>
      </c>
      <c r="J386" t="s">
        <v>456</v>
      </c>
      <c r="K386">
        <v>0</v>
      </c>
      <c r="L386" t="s">
        <v>7</v>
      </c>
      <c r="M386" t="s">
        <v>7</v>
      </c>
      <c r="N386" t="s">
        <v>1326</v>
      </c>
    </row>
    <row r="387" spans="1:14">
      <c r="A387" t="s">
        <v>128</v>
      </c>
      <c r="B387" t="s">
        <v>466</v>
      </c>
      <c r="C387" t="s">
        <v>1067</v>
      </c>
      <c r="D387">
        <v>42862</v>
      </c>
      <c r="E387" t="s">
        <v>1324</v>
      </c>
      <c r="F387" t="s">
        <v>11</v>
      </c>
      <c r="G387" t="s">
        <v>11</v>
      </c>
      <c r="H387" t="s">
        <v>454</v>
      </c>
      <c r="I387" t="s">
        <v>455</v>
      </c>
      <c r="J387" t="s">
        <v>456</v>
      </c>
      <c r="K387">
        <v>0</v>
      </c>
      <c r="L387" t="s">
        <v>7</v>
      </c>
      <c r="M387" t="s">
        <v>7</v>
      </c>
      <c r="N387" t="s">
        <v>1326</v>
      </c>
    </row>
    <row r="388" spans="1:14">
      <c r="A388" t="s">
        <v>128</v>
      </c>
      <c r="B388" t="s">
        <v>466</v>
      </c>
      <c r="C388" t="s">
        <v>1159</v>
      </c>
      <c r="D388">
        <v>42862</v>
      </c>
      <c r="E388" t="s">
        <v>1324</v>
      </c>
      <c r="F388" t="s">
        <v>11</v>
      </c>
      <c r="G388" t="s">
        <v>11</v>
      </c>
      <c r="H388" t="s">
        <v>454</v>
      </c>
      <c r="I388" t="s">
        <v>457</v>
      </c>
      <c r="J388" t="s">
        <v>456</v>
      </c>
      <c r="K388">
        <v>0</v>
      </c>
      <c r="L388" t="s">
        <v>7</v>
      </c>
      <c r="M388" t="s">
        <v>7</v>
      </c>
      <c r="N388" t="s">
        <v>1326</v>
      </c>
    </row>
    <row r="389" spans="1:14">
      <c r="A389" t="s">
        <v>128</v>
      </c>
      <c r="B389" t="s">
        <v>466</v>
      </c>
      <c r="C389" t="s">
        <v>963</v>
      </c>
      <c r="D389">
        <v>42868</v>
      </c>
      <c r="E389" t="s">
        <v>1324</v>
      </c>
      <c r="F389" t="s">
        <v>11</v>
      </c>
      <c r="G389" t="s">
        <v>11</v>
      </c>
      <c r="H389" t="s">
        <v>454</v>
      </c>
      <c r="I389" t="s">
        <v>457</v>
      </c>
      <c r="J389" t="s">
        <v>456</v>
      </c>
      <c r="K389">
        <v>0</v>
      </c>
      <c r="L389" t="s">
        <v>7</v>
      </c>
      <c r="M389" t="s">
        <v>7</v>
      </c>
      <c r="N389" t="s">
        <v>1328</v>
      </c>
    </row>
    <row r="390" spans="1:14">
      <c r="A390" t="s">
        <v>128</v>
      </c>
      <c r="B390" t="s">
        <v>466</v>
      </c>
      <c r="C390" t="s">
        <v>1250</v>
      </c>
      <c r="D390">
        <v>42882</v>
      </c>
      <c r="E390" t="s">
        <v>1324</v>
      </c>
      <c r="F390" t="s">
        <v>11</v>
      </c>
      <c r="G390" t="s">
        <v>11</v>
      </c>
      <c r="H390" t="s">
        <v>454</v>
      </c>
      <c r="I390" t="s">
        <v>457</v>
      </c>
      <c r="J390" t="s">
        <v>456</v>
      </c>
      <c r="K390">
        <v>0</v>
      </c>
      <c r="L390" t="s">
        <v>7</v>
      </c>
      <c r="M390" t="s">
        <v>7</v>
      </c>
      <c r="N390" t="s">
        <v>1326</v>
      </c>
    </row>
    <row r="391" spans="1:14">
      <c r="A391" t="s">
        <v>128</v>
      </c>
      <c r="B391" t="s">
        <v>466</v>
      </c>
      <c r="C391" t="s">
        <v>1152</v>
      </c>
      <c r="D391">
        <v>42862</v>
      </c>
      <c r="E391" t="s">
        <v>1324</v>
      </c>
      <c r="F391" t="s">
        <v>11</v>
      </c>
      <c r="G391" t="s">
        <v>11</v>
      </c>
      <c r="H391" t="s">
        <v>454</v>
      </c>
      <c r="I391" t="s">
        <v>457</v>
      </c>
      <c r="J391" t="s">
        <v>456</v>
      </c>
      <c r="K391">
        <v>0</v>
      </c>
      <c r="L391" t="s">
        <v>7</v>
      </c>
      <c r="M391" t="s">
        <v>7</v>
      </c>
      <c r="N391" t="s">
        <v>1326</v>
      </c>
    </row>
    <row r="392" spans="1:14">
      <c r="A392" t="s">
        <v>128</v>
      </c>
      <c r="B392" t="s">
        <v>466</v>
      </c>
      <c r="C392" t="s">
        <v>1116</v>
      </c>
      <c r="D392">
        <v>42862</v>
      </c>
      <c r="E392" t="s">
        <v>1324</v>
      </c>
      <c r="F392" t="s">
        <v>11</v>
      </c>
      <c r="G392" t="s">
        <v>11</v>
      </c>
      <c r="H392" t="s">
        <v>454</v>
      </c>
      <c r="I392" t="s">
        <v>457</v>
      </c>
      <c r="J392" t="s">
        <v>456</v>
      </c>
      <c r="K392">
        <v>0</v>
      </c>
      <c r="L392" t="s">
        <v>7</v>
      </c>
      <c r="M392" t="s">
        <v>7</v>
      </c>
      <c r="N392" t="s">
        <v>1325</v>
      </c>
    </row>
    <row r="393" spans="1:14">
      <c r="A393" t="s">
        <v>128</v>
      </c>
      <c r="B393" t="s">
        <v>466</v>
      </c>
      <c r="C393" t="s">
        <v>1056</v>
      </c>
      <c r="D393">
        <v>42879</v>
      </c>
      <c r="E393" t="s">
        <v>1324</v>
      </c>
      <c r="F393" t="s">
        <v>11</v>
      </c>
      <c r="G393" t="s">
        <v>11</v>
      </c>
      <c r="H393" t="s">
        <v>454</v>
      </c>
      <c r="I393" t="s">
        <v>457</v>
      </c>
      <c r="J393" t="s">
        <v>456</v>
      </c>
      <c r="K393">
        <v>0</v>
      </c>
      <c r="L393" t="s">
        <v>7</v>
      </c>
      <c r="M393" t="s">
        <v>7</v>
      </c>
      <c r="N393" t="s">
        <v>1325</v>
      </c>
    </row>
    <row r="394" spans="1:14">
      <c r="A394" t="s">
        <v>128</v>
      </c>
      <c r="B394" t="s">
        <v>466</v>
      </c>
      <c r="C394" t="s">
        <v>1259</v>
      </c>
      <c r="D394">
        <v>42862</v>
      </c>
      <c r="E394" t="s">
        <v>1324</v>
      </c>
      <c r="F394" t="s">
        <v>11</v>
      </c>
      <c r="G394" t="s">
        <v>11</v>
      </c>
      <c r="H394" t="s">
        <v>454</v>
      </c>
      <c r="I394" t="s">
        <v>457</v>
      </c>
      <c r="J394" t="s">
        <v>456</v>
      </c>
      <c r="K394">
        <v>0</v>
      </c>
      <c r="L394" t="s">
        <v>7</v>
      </c>
      <c r="M394" t="s">
        <v>7</v>
      </c>
      <c r="N394" t="s">
        <v>1326</v>
      </c>
    </row>
    <row r="395" spans="1:14">
      <c r="A395" t="s">
        <v>128</v>
      </c>
      <c r="B395" t="s">
        <v>466</v>
      </c>
      <c r="C395" t="s">
        <v>470</v>
      </c>
      <c r="D395">
        <v>42861</v>
      </c>
      <c r="E395" t="s">
        <v>1324</v>
      </c>
      <c r="F395" t="s">
        <v>11</v>
      </c>
      <c r="G395" t="s">
        <v>11</v>
      </c>
      <c r="H395" t="s">
        <v>454</v>
      </c>
      <c r="I395" t="s">
        <v>457</v>
      </c>
      <c r="J395" t="s">
        <v>462</v>
      </c>
      <c r="K395">
        <v>0</v>
      </c>
      <c r="L395" t="s">
        <v>7</v>
      </c>
      <c r="M395" t="s">
        <v>7</v>
      </c>
      <c r="N395" t="s">
        <v>1329</v>
      </c>
    </row>
    <row r="396" spans="1:14">
      <c r="A396" t="s">
        <v>128</v>
      </c>
      <c r="B396" t="s">
        <v>466</v>
      </c>
      <c r="C396" t="s">
        <v>1127</v>
      </c>
      <c r="D396">
        <v>42868</v>
      </c>
      <c r="E396" t="s">
        <v>1324</v>
      </c>
      <c r="F396" t="s">
        <v>11</v>
      </c>
      <c r="G396" t="s">
        <v>11</v>
      </c>
      <c r="H396" t="s">
        <v>454</v>
      </c>
      <c r="I396" t="s">
        <v>457</v>
      </c>
      <c r="J396" t="s">
        <v>456</v>
      </c>
      <c r="K396">
        <v>0</v>
      </c>
      <c r="L396" t="s">
        <v>7</v>
      </c>
      <c r="M396" t="s">
        <v>7</v>
      </c>
      <c r="N396" t="s">
        <v>1326</v>
      </c>
    </row>
    <row r="397" spans="1:14">
      <c r="A397" t="s">
        <v>128</v>
      </c>
      <c r="B397" t="s">
        <v>466</v>
      </c>
      <c r="C397" t="s">
        <v>1150</v>
      </c>
      <c r="D397">
        <v>42862</v>
      </c>
      <c r="E397" t="s">
        <v>1324</v>
      </c>
      <c r="F397" t="s">
        <v>11</v>
      </c>
      <c r="G397" t="s">
        <v>11</v>
      </c>
      <c r="H397" t="s">
        <v>454</v>
      </c>
      <c r="I397" t="s">
        <v>455</v>
      </c>
      <c r="J397" t="s">
        <v>456</v>
      </c>
      <c r="K397">
        <v>0</v>
      </c>
      <c r="L397" t="s">
        <v>7</v>
      </c>
      <c r="M397" t="s">
        <v>7</v>
      </c>
      <c r="N397" t="s">
        <v>1326</v>
      </c>
    </row>
    <row r="398" spans="1:14">
      <c r="A398" t="s">
        <v>128</v>
      </c>
      <c r="B398" t="s">
        <v>466</v>
      </c>
      <c r="C398" t="s">
        <v>1064</v>
      </c>
      <c r="D398">
        <v>42862</v>
      </c>
      <c r="E398" t="s">
        <v>1324</v>
      </c>
      <c r="F398" t="s">
        <v>11</v>
      </c>
      <c r="G398" t="s">
        <v>11</v>
      </c>
      <c r="H398" t="s">
        <v>454</v>
      </c>
      <c r="I398" t="s">
        <v>455</v>
      </c>
      <c r="J398" t="s">
        <v>456</v>
      </c>
      <c r="K398">
        <v>0</v>
      </c>
      <c r="L398" t="s">
        <v>7</v>
      </c>
      <c r="M398" t="s">
        <v>7</v>
      </c>
      <c r="N398" t="s">
        <v>1325</v>
      </c>
    </row>
    <row r="399" spans="1:14">
      <c r="A399" t="s">
        <v>128</v>
      </c>
      <c r="B399" t="s">
        <v>466</v>
      </c>
      <c r="C399" t="s">
        <v>470</v>
      </c>
      <c r="D399">
        <v>42861</v>
      </c>
      <c r="E399" t="s">
        <v>1324</v>
      </c>
      <c r="F399" t="s">
        <v>11</v>
      </c>
      <c r="G399" t="s">
        <v>11</v>
      </c>
      <c r="H399" t="s">
        <v>454</v>
      </c>
      <c r="I399" t="s">
        <v>457</v>
      </c>
      <c r="J399" t="s">
        <v>456</v>
      </c>
      <c r="K399">
        <v>0</v>
      </c>
      <c r="L399" t="s">
        <v>7</v>
      </c>
      <c r="M399" t="s">
        <v>7</v>
      </c>
      <c r="N399" t="s">
        <v>1262</v>
      </c>
    </row>
    <row r="400" spans="1:14">
      <c r="A400" t="s">
        <v>128</v>
      </c>
      <c r="B400" t="s">
        <v>466</v>
      </c>
      <c r="C400" t="s">
        <v>1055</v>
      </c>
      <c r="D400">
        <v>42862</v>
      </c>
      <c r="E400" t="s">
        <v>1324</v>
      </c>
      <c r="F400" t="s">
        <v>11</v>
      </c>
      <c r="G400" t="s">
        <v>11</v>
      </c>
      <c r="H400" t="s">
        <v>454</v>
      </c>
      <c r="I400" t="s">
        <v>457</v>
      </c>
      <c r="J400" t="s">
        <v>456</v>
      </c>
      <c r="K400">
        <v>0</v>
      </c>
      <c r="L400" t="s">
        <v>7</v>
      </c>
      <c r="M400" t="s">
        <v>7</v>
      </c>
      <c r="N400" t="s">
        <v>1326</v>
      </c>
    </row>
    <row r="401" spans="1:14">
      <c r="A401" t="s">
        <v>128</v>
      </c>
      <c r="B401" t="s">
        <v>466</v>
      </c>
      <c r="C401" t="s">
        <v>1244</v>
      </c>
      <c r="D401">
        <v>42863</v>
      </c>
      <c r="E401" t="s">
        <v>1324</v>
      </c>
      <c r="F401" t="s">
        <v>11</v>
      </c>
      <c r="G401" t="s">
        <v>11</v>
      </c>
      <c r="H401" t="s">
        <v>454</v>
      </c>
      <c r="I401" t="s">
        <v>457</v>
      </c>
      <c r="J401" t="s">
        <v>456</v>
      </c>
      <c r="K401">
        <v>0</v>
      </c>
      <c r="L401" t="s">
        <v>7</v>
      </c>
      <c r="M401" t="s">
        <v>7</v>
      </c>
      <c r="N401" t="s">
        <v>1325</v>
      </c>
    </row>
    <row r="402" spans="1:14">
      <c r="A402" t="s">
        <v>128</v>
      </c>
      <c r="B402" t="s">
        <v>466</v>
      </c>
      <c r="C402" t="s">
        <v>1145</v>
      </c>
      <c r="D402">
        <v>42868</v>
      </c>
      <c r="E402" t="s">
        <v>1324</v>
      </c>
      <c r="F402" t="s">
        <v>11</v>
      </c>
      <c r="G402" t="s">
        <v>11</v>
      </c>
      <c r="H402" t="s">
        <v>454</v>
      </c>
      <c r="I402" t="s">
        <v>455</v>
      </c>
      <c r="J402" t="s">
        <v>456</v>
      </c>
      <c r="K402">
        <v>0</v>
      </c>
      <c r="L402" t="s">
        <v>7</v>
      </c>
      <c r="M402" t="s">
        <v>7</v>
      </c>
      <c r="N402" t="s">
        <v>1325</v>
      </c>
    </row>
    <row r="403" spans="1:14">
      <c r="A403" t="s">
        <v>128</v>
      </c>
      <c r="B403" t="s">
        <v>466</v>
      </c>
      <c r="C403" t="s">
        <v>1104</v>
      </c>
      <c r="D403">
        <v>42868</v>
      </c>
      <c r="E403" t="s">
        <v>1324</v>
      </c>
      <c r="F403" t="s">
        <v>11</v>
      </c>
      <c r="G403" t="s">
        <v>11</v>
      </c>
      <c r="H403" t="s">
        <v>454</v>
      </c>
      <c r="I403" t="s">
        <v>457</v>
      </c>
      <c r="J403" t="s">
        <v>456</v>
      </c>
      <c r="K403">
        <v>0</v>
      </c>
      <c r="L403" t="s">
        <v>7</v>
      </c>
      <c r="M403" t="s">
        <v>7</v>
      </c>
      <c r="N403" t="s">
        <v>1325</v>
      </c>
    </row>
    <row r="404" spans="1:14">
      <c r="A404" t="s">
        <v>128</v>
      </c>
      <c r="B404" t="s">
        <v>466</v>
      </c>
      <c r="C404" t="s">
        <v>1134</v>
      </c>
      <c r="D404">
        <v>42862</v>
      </c>
      <c r="E404" t="s">
        <v>1324</v>
      </c>
      <c r="F404" t="s">
        <v>11</v>
      </c>
      <c r="G404" t="s">
        <v>11</v>
      </c>
      <c r="H404" t="s">
        <v>454</v>
      </c>
      <c r="I404" t="s">
        <v>457</v>
      </c>
      <c r="J404" t="s">
        <v>456</v>
      </c>
      <c r="K404">
        <v>0</v>
      </c>
      <c r="L404" t="s">
        <v>7</v>
      </c>
      <c r="M404" t="s">
        <v>7</v>
      </c>
      <c r="N404" t="s">
        <v>1326</v>
      </c>
    </row>
    <row r="405" spans="1:14">
      <c r="A405" t="s">
        <v>128</v>
      </c>
      <c r="B405" t="s">
        <v>466</v>
      </c>
      <c r="C405" t="s">
        <v>1095</v>
      </c>
      <c r="D405">
        <v>42862</v>
      </c>
      <c r="E405" t="s">
        <v>1324</v>
      </c>
      <c r="F405" t="s">
        <v>11</v>
      </c>
      <c r="G405" t="s">
        <v>11</v>
      </c>
      <c r="H405" t="s">
        <v>454</v>
      </c>
      <c r="I405" t="s">
        <v>455</v>
      </c>
      <c r="J405" t="s">
        <v>456</v>
      </c>
      <c r="K405">
        <v>0</v>
      </c>
      <c r="L405" t="s">
        <v>7</v>
      </c>
      <c r="M405" t="s">
        <v>7</v>
      </c>
      <c r="N405" t="s">
        <v>1325</v>
      </c>
    </row>
    <row r="406" spans="1:14">
      <c r="A406" t="s">
        <v>128</v>
      </c>
      <c r="B406" t="s">
        <v>466</v>
      </c>
      <c r="C406" t="s">
        <v>1034</v>
      </c>
      <c r="D406">
        <v>42862</v>
      </c>
      <c r="E406" t="s">
        <v>1324</v>
      </c>
      <c r="F406" t="s">
        <v>11</v>
      </c>
      <c r="G406" t="s">
        <v>11</v>
      </c>
      <c r="H406" t="s">
        <v>454</v>
      </c>
      <c r="I406" t="s">
        <v>457</v>
      </c>
      <c r="J406" t="s">
        <v>456</v>
      </c>
      <c r="K406">
        <v>0</v>
      </c>
      <c r="L406" t="s">
        <v>7</v>
      </c>
      <c r="M406" t="s">
        <v>7</v>
      </c>
      <c r="N406" t="s">
        <v>1326</v>
      </c>
    </row>
    <row r="407" spans="1:14">
      <c r="A407" t="s">
        <v>128</v>
      </c>
      <c r="B407" t="s">
        <v>466</v>
      </c>
      <c r="C407" t="s">
        <v>1054</v>
      </c>
      <c r="D407">
        <v>42864</v>
      </c>
      <c r="E407" t="s">
        <v>1324</v>
      </c>
      <c r="F407" t="s">
        <v>11</v>
      </c>
      <c r="G407" t="s">
        <v>11</v>
      </c>
      <c r="H407" t="s">
        <v>454</v>
      </c>
      <c r="I407" t="s">
        <v>457</v>
      </c>
      <c r="J407" t="s">
        <v>456</v>
      </c>
      <c r="K407">
        <v>0</v>
      </c>
      <c r="L407" t="s">
        <v>7</v>
      </c>
      <c r="M407" t="s">
        <v>7</v>
      </c>
      <c r="N407" t="s">
        <v>1326</v>
      </c>
    </row>
    <row r="408" spans="1:14">
      <c r="A408" t="s">
        <v>128</v>
      </c>
      <c r="B408" t="s">
        <v>466</v>
      </c>
      <c r="C408" t="s">
        <v>1062</v>
      </c>
      <c r="D408">
        <v>42879</v>
      </c>
      <c r="E408" t="s">
        <v>1324</v>
      </c>
      <c r="F408" t="s">
        <v>11</v>
      </c>
      <c r="G408" t="s">
        <v>11</v>
      </c>
      <c r="H408" t="s">
        <v>454</v>
      </c>
      <c r="I408" t="s">
        <v>457</v>
      </c>
      <c r="J408" t="s">
        <v>456</v>
      </c>
      <c r="K408">
        <v>0</v>
      </c>
      <c r="L408" t="s">
        <v>7</v>
      </c>
      <c r="M408" t="s">
        <v>7</v>
      </c>
      <c r="N408" t="s">
        <v>1325</v>
      </c>
    </row>
    <row r="409" spans="1:14">
      <c r="A409" t="s">
        <v>128</v>
      </c>
      <c r="B409" t="s">
        <v>466</v>
      </c>
      <c r="C409" t="s">
        <v>1155</v>
      </c>
      <c r="D409">
        <v>42862</v>
      </c>
      <c r="E409" t="s">
        <v>1324</v>
      </c>
      <c r="F409" t="s">
        <v>11</v>
      </c>
      <c r="G409" t="s">
        <v>11</v>
      </c>
      <c r="H409" t="s">
        <v>454</v>
      </c>
      <c r="I409" t="s">
        <v>457</v>
      </c>
      <c r="J409" t="s">
        <v>456</v>
      </c>
      <c r="K409">
        <v>0</v>
      </c>
      <c r="L409" t="s">
        <v>7</v>
      </c>
      <c r="M409" t="s">
        <v>7</v>
      </c>
      <c r="N409" t="s">
        <v>1326</v>
      </c>
    </row>
    <row r="410" spans="1:14">
      <c r="A410" t="s">
        <v>128</v>
      </c>
      <c r="B410" t="s">
        <v>466</v>
      </c>
      <c r="C410" t="s">
        <v>1238</v>
      </c>
      <c r="D410">
        <v>42862</v>
      </c>
      <c r="E410" t="s">
        <v>1324</v>
      </c>
      <c r="F410" t="s">
        <v>11</v>
      </c>
      <c r="G410" t="s">
        <v>11</v>
      </c>
      <c r="H410" t="s">
        <v>454</v>
      </c>
      <c r="I410" t="s">
        <v>457</v>
      </c>
      <c r="J410" t="s">
        <v>456</v>
      </c>
      <c r="K410">
        <v>0</v>
      </c>
      <c r="L410" t="s">
        <v>7</v>
      </c>
      <c r="M410" t="s">
        <v>7</v>
      </c>
      <c r="N410" t="s">
        <v>1326</v>
      </c>
    </row>
    <row r="411" spans="1:14">
      <c r="A411" t="s">
        <v>128</v>
      </c>
      <c r="B411" t="s">
        <v>466</v>
      </c>
      <c r="C411" t="s">
        <v>1239</v>
      </c>
      <c r="D411">
        <v>42863</v>
      </c>
      <c r="E411" t="s">
        <v>1324</v>
      </c>
      <c r="F411" t="s">
        <v>11</v>
      </c>
      <c r="G411" t="s">
        <v>11</v>
      </c>
      <c r="H411" t="s">
        <v>454</v>
      </c>
      <c r="I411" t="s">
        <v>457</v>
      </c>
      <c r="J411" t="s">
        <v>456</v>
      </c>
      <c r="K411">
        <v>0</v>
      </c>
      <c r="L411" t="s">
        <v>7</v>
      </c>
      <c r="M411" t="s">
        <v>7</v>
      </c>
      <c r="N411" t="s">
        <v>1326</v>
      </c>
    </row>
    <row r="412" spans="1:14">
      <c r="A412" t="s">
        <v>128</v>
      </c>
      <c r="B412" t="s">
        <v>466</v>
      </c>
      <c r="C412" t="s">
        <v>1129</v>
      </c>
      <c r="D412">
        <v>42868</v>
      </c>
      <c r="E412" t="s">
        <v>1324</v>
      </c>
      <c r="F412" t="s">
        <v>11</v>
      </c>
      <c r="G412" t="s">
        <v>11</v>
      </c>
      <c r="H412" t="s">
        <v>454</v>
      </c>
      <c r="I412" t="s">
        <v>455</v>
      </c>
      <c r="J412" t="s">
        <v>456</v>
      </c>
      <c r="K412">
        <v>0</v>
      </c>
      <c r="L412" t="s">
        <v>7</v>
      </c>
      <c r="M412" t="s">
        <v>7</v>
      </c>
      <c r="N412" t="s">
        <v>1325</v>
      </c>
    </row>
    <row r="413" spans="1:14">
      <c r="A413" t="s">
        <v>128</v>
      </c>
      <c r="B413" t="s">
        <v>466</v>
      </c>
      <c r="C413" t="s">
        <v>948</v>
      </c>
      <c r="D413">
        <v>42879</v>
      </c>
      <c r="E413" t="s">
        <v>1324</v>
      </c>
      <c r="F413" t="s">
        <v>11</v>
      </c>
      <c r="G413" t="s">
        <v>11</v>
      </c>
      <c r="H413" t="s">
        <v>454</v>
      </c>
      <c r="I413" t="s">
        <v>457</v>
      </c>
      <c r="J413" t="s">
        <v>456</v>
      </c>
      <c r="K413">
        <v>0</v>
      </c>
      <c r="L413" t="s">
        <v>7</v>
      </c>
      <c r="M413" t="s">
        <v>7</v>
      </c>
      <c r="N413" t="s">
        <v>964</v>
      </c>
    </row>
    <row r="414" spans="1:14">
      <c r="A414" t="s">
        <v>128</v>
      </c>
      <c r="B414" t="s">
        <v>466</v>
      </c>
      <c r="C414" t="s">
        <v>1083</v>
      </c>
      <c r="D414">
        <v>42864</v>
      </c>
      <c r="E414" t="s">
        <v>1324</v>
      </c>
      <c r="F414" t="s">
        <v>11</v>
      </c>
      <c r="G414" t="s">
        <v>11</v>
      </c>
      <c r="H414" t="s">
        <v>454</v>
      </c>
      <c r="I414" t="s">
        <v>457</v>
      </c>
      <c r="J414" t="s">
        <v>456</v>
      </c>
      <c r="K414">
        <v>0</v>
      </c>
      <c r="L414" t="s">
        <v>7</v>
      </c>
      <c r="M414" t="s">
        <v>7</v>
      </c>
      <c r="N414" t="s">
        <v>1326</v>
      </c>
    </row>
    <row r="415" spans="1:14">
      <c r="A415" t="s">
        <v>128</v>
      </c>
      <c r="B415" t="s">
        <v>466</v>
      </c>
      <c r="C415" t="s">
        <v>1005</v>
      </c>
      <c r="D415">
        <v>42886</v>
      </c>
      <c r="E415" t="s">
        <v>1324</v>
      </c>
      <c r="F415" t="s">
        <v>11</v>
      </c>
      <c r="G415" t="s">
        <v>11</v>
      </c>
      <c r="H415" t="s">
        <v>454</v>
      </c>
      <c r="I415" t="s">
        <v>455</v>
      </c>
      <c r="J415" t="s">
        <v>969</v>
      </c>
      <c r="K415">
        <v>0</v>
      </c>
      <c r="L415" t="s">
        <v>7</v>
      </c>
      <c r="M415" t="s">
        <v>7</v>
      </c>
      <c r="N415" t="s">
        <v>1330</v>
      </c>
    </row>
    <row r="416" spans="1:14">
      <c r="A416" t="s">
        <v>128</v>
      </c>
      <c r="B416" t="s">
        <v>466</v>
      </c>
      <c r="C416" t="s">
        <v>903</v>
      </c>
      <c r="D416">
        <v>42861</v>
      </c>
      <c r="E416" t="s">
        <v>1324</v>
      </c>
      <c r="F416" t="s">
        <v>11</v>
      </c>
      <c r="G416" t="s">
        <v>11</v>
      </c>
      <c r="H416" t="s">
        <v>454</v>
      </c>
      <c r="I416" t="s">
        <v>457</v>
      </c>
      <c r="J416" t="s">
        <v>456</v>
      </c>
      <c r="K416">
        <v>0</v>
      </c>
      <c r="L416" t="s">
        <v>7</v>
      </c>
      <c r="M416" t="s">
        <v>7</v>
      </c>
      <c r="N416" t="s">
        <v>1256</v>
      </c>
    </row>
    <row r="417" spans="1:14">
      <c r="A417" t="s">
        <v>128</v>
      </c>
      <c r="B417" t="s">
        <v>466</v>
      </c>
      <c r="C417" t="s">
        <v>1269</v>
      </c>
      <c r="D417">
        <v>42868</v>
      </c>
      <c r="E417" t="s">
        <v>1324</v>
      </c>
      <c r="F417" t="s">
        <v>11</v>
      </c>
      <c r="G417" t="s">
        <v>11</v>
      </c>
      <c r="H417" t="s">
        <v>454</v>
      </c>
      <c r="I417" t="s">
        <v>457</v>
      </c>
      <c r="J417" t="s">
        <v>456</v>
      </c>
      <c r="K417">
        <v>0</v>
      </c>
      <c r="L417" t="s">
        <v>7</v>
      </c>
      <c r="M417" t="s">
        <v>7</v>
      </c>
      <c r="N417" t="s">
        <v>1326</v>
      </c>
    </row>
    <row r="418" spans="1:14">
      <c r="A418" t="s">
        <v>128</v>
      </c>
      <c r="B418" t="s">
        <v>466</v>
      </c>
      <c r="C418" t="s">
        <v>1142</v>
      </c>
      <c r="D418">
        <v>42862</v>
      </c>
      <c r="E418" t="s">
        <v>1324</v>
      </c>
      <c r="F418" t="s">
        <v>11</v>
      </c>
      <c r="G418" t="s">
        <v>11</v>
      </c>
      <c r="H418" t="s">
        <v>454</v>
      </c>
      <c r="I418" t="s">
        <v>455</v>
      </c>
      <c r="J418" t="s">
        <v>456</v>
      </c>
      <c r="K418">
        <v>0</v>
      </c>
      <c r="L418" t="s">
        <v>7</v>
      </c>
      <c r="M418" t="s">
        <v>7</v>
      </c>
      <c r="N418" t="s">
        <v>1325</v>
      </c>
    </row>
    <row r="419" spans="1:14">
      <c r="A419" t="s">
        <v>128</v>
      </c>
      <c r="B419" t="s">
        <v>466</v>
      </c>
      <c r="C419" t="s">
        <v>1092</v>
      </c>
      <c r="D419">
        <v>42868</v>
      </c>
      <c r="E419" t="s">
        <v>1324</v>
      </c>
      <c r="F419" t="s">
        <v>11</v>
      </c>
      <c r="G419" t="s">
        <v>11</v>
      </c>
      <c r="H419" t="s">
        <v>454</v>
      </c>
      <c r="I419" t="s">
        <v>455</v>
      </c>
      <c r="J419" t="s">
        <v>456</v>
      </c>
      <c r="K419">
        <v>0</v>
      </c>
      <c r="L419" t="s">
        <v>7</v>
      </c>
      <c r="M419" t="s">
        <v>7</v>
      </c>
      <c r="N419" t="s">
        <v>1325</v>
      </c>
    </row>
    <row r="420" spans="1:14">
      <c r="A420" t="s">
        <v>128</v>
      </c>
      <c r="B420" t="s">
        <v>466</v>
      </c>
      <c r="C420" t="s">
        <v>1140</v>
      </c>
      <c r="D420">
        <v>42863</v>
      </c>
      <c r="E420" t="s">
        <v>1324</v>
      </c>
      <c r="F420" t="s">
        <v>11</v>
      </c>
      <c r="G420" t="s">
        <v>11</v>
      </c>
      <c r="H420" t="s">
        <v>454</v>
      </c>
      <c r="I420" t="s">
        <v>457</v>
      </c>
      <c r="J420" t="s">
        <v>456</v>
      </c>
      <c r="K420">
        <v>0</v>
      </c>
      <c r="L420" t="s">
        <v>7</v>
      </c>
      <c r="M420" t="s">
        <v>7</v>
      </c>
      <c r="N420" t="s">
        <v>1326</v>
      </c>
    </row>
    <row r="421" spans="1:14">
      <c r="A421" t="s">
        <v>128</v>
      </c>
      <c r="B421" t="s">
        <v>466</v>
      </c>
      <c r="C421" t="s">
        <v>1081</v>
      </c>
      <c r="D421">
        <v>42870</v>
      </c>
      <c r="E421" t="s">
        <v>1324</v>
      </c>
      <c r="F421" t="s">
        <v>11</v>
      </c>
      <c r="G421" t="s">
        <v>11</v>
      </c>
      <c r="H421" t="s">
        <v>454</v>
      </c>
      <c r="I421" t="s">
        <v>457</v>
      </c>
      <c r="J421" t="s">
        <v>456</v>
      </c>
      <c r="K421">
        <v>0</v>
      </c>
      <c r="L421" t="s">
        <v>7</v>
      </c>
      <c r="M421" t="s">
        <v>7</v>
      </c>
      <c r="N421" t="s">
        <v>1326</v>
      </c>
    </row>
    <row r="422" spans="1:14">
      <c r="A422" t="s">
        <v>128</v>
      </c>
      <c r="B422" t="s">
        <v>466</v>
      </c>
      <c r="C422" t="s">
        <v>927</v>
      </c>
      <c r="D422">
        <v>42861</v>
      </c>
      <c r="E422" t="s">
        <v>1324</v>
      </c>
      <c r="F422" t="s">
        <v>11</v>
      </c>
      <c r="G422" t="s">
        <v>11</v>
      </c>
      <c r="H422" t="s">
        <v>454</v>
      </c>
      <c r="I422" t="s">
        <v>1006</v>
      </c>
      <c r="J422" t="s">
        <v>456</v>
      </c>
      <c r="K422">
        <v>0</v>
      </c>
      <c r="L422" t="s">
        <v>7</v>
      </c>
      <c r="M422" t="s">
        <v>7</v>
      </c>
      <c r="N422" t="s">
        <v>1019</v>
      </c>
    </row>
    <row r="423" spans="1:14">
      <c r="A423" t="s">
        <v>128</v>
      </c>
      <c r="B423" t="s">
        <v>466</v>
      </c>
      <c r="C423" t="s">
        <v>1096</v>
      </c>
      <c r="D423">
        <v>42862</v>
      </c>
      <c r="E423" t="s">
        <v>1324</v>
      </c>
      <c r="F423" t="s">
        <v>11</v>
      </c>
      <c r="G423" t="s">
        <v>11</v>
      </c>
      <c r="H423" t="s">
        <v>454</v>
      </c>
      <c r="I423" t="s">
        <v>455</v>
      </c>
      <c r="J423" t="s">
        <v>456</v>
      </c>
      <c r="K423">
        <v>0</v>
      </c>
      <c r="L423" t="s">
        <v>7</v>
      </c>
      <c r="M423" t="s">
        <v>7</v>
      </c>
      <c r="N423" t="s">
        <v>1326</v>
      </c>
    </row>
    <row r="424" spans="1:14">
      <c r="A424" t="s">
        <v>128</v>
      </c>
      <c r="B424" t="s">
        <v>466</v>
      </c>
      <c r="C424" t="s">
        <v>1108</v>
      </c>
      <c r="D424">
        <v>42862</v>
      </c>
      <c r="E424" t="s">
        <v>1324</v>
      </c>
      <c r="F424" t="s">
        <v>11</v>
      </c>
      <c r="G424" t="s">
        <v>11</v>
      </c>
      <c r="H424" t="s">
        <v>454</v>
      </c>
      <c r="I424" t="s">
        <v>455</v>
      </c>
      <c r="J424" t="s">
        <v>456</v>
      </c>
      <c r="K424">
        <v>0</v>
      </c>
      <c r="L424" t="s">
        <v>7</v>
      </c>
      <c r="M424" t="s">
        <v>7</v>
      </c>
      <c r="N424" t="s">
        <v>1325</v>
      </c>
    </row>
    <row r="425" spans="1:14">
      <c r="A425" t="s">
        <v>128</v>
      </c>
      <c r="B425" t="s">
        <v>466</v>
      </c>
      <c r="C425" t="s">
        <v>927</v>
      </c>
      <c r="D425">
        <v>42861</v>
      </c>
      <c r="E425" t="s">
        <v>1324</v>
      </c>
      <c r="F425" t="s">
        <v>11</v>
      </c>
      <c r="G425" t="s">
        <v>11</v>
      </c>
      <c r="H425" t="s">
        <v>454</v>
      </c>
      <c r="I425" t="s">
        <v>457</v>
      </c>
      <c r="J425" t="s">
        <v>456</v>
      </c>
      <c r="K425">
        <v>0</v>
      </c>
      <c r="L425" t="s">
        <v>7</v>
      </c>
      <c r="M425" t="s">
        <v>7</v>
      </c>
      <c r="N425" t="s">
        <v>1331</v>
      </c>
    </row>
    <row r="426" spans="1:14">
      <c r="A426" t="s">
        <v>128</v>
      </c>
      <c r="B426" t="s">
        <v>466</v>
      </c>
      <c r="C426" t="s">
        <v>1103</v>
      </c>
      <c r="D426">
        <v>42864</v>
      </c>
      <c r="E426" t="s">
        <v>1324</v>
      </c>
      <c r="F426" t="s">
        <v>11</v>
      </c>
      <c r="G426" t="s">
        <v>11</v>
      </c>
      <c r="H426" t="s">
        <v>454</v>
      </c>
      <c r="I426" t="s">
        <v>457</v>
      </c>
      <c r="J426" t="s">
        <v>456</v>
      </c>
      <c r="K426">
        <v>0</v>
      </c>
      <c r="L426" t="s">
        <v>7</v>
      </c>
      <c r="M426" t="s">
        <v>7</v>
      </c>
      <c r="N426" t="s">
        <v>1325</v>
      </c>
    </row>
    <row r="427" spans="1:14">
      <c r="A427" t="s">
        <v>128</v>
      </c>
      <c r="B427" t="s">
        <v>466</v>
      </c>
      <c r="C427" t="s">
        <v>1106</v>
      </c>
      <c r="D427">
        <v>42862</v>
      </c>
      <c r="E427" t="s">
        <v>1324</v>
      </c>
      <c r="F427" t="s">
        <v>11</v>
      </c>
      <c r="G427" t="s">
        <v>11</v>
      </c>
      <c r="H427" t="s">
        <v>454</v>
      </c>
      <c r="I427" t="s">
        <v>455</v>
      </c>
      <c r="J427" t="s">
        <v>456</v>
      </c>
      <c r="K427">
        <v>0</v>
      </c>
      <c r="L427" t="s">
        <v>7</v>
      </c>
      <c r="M427" t="s">
        <v>7</v>
      </c>
      <c r="N427" t="s">
        <v>1326</v>
      </c>
    </row>
    <row r="428" spans="1:14">
      <c r="A428" t="s">
        <v>128</v>
      </c>
      <c r="B428" t="s">
        <v>466</v>
      </c>
      <c r="C428" t="s">
        <v>1063</v>
      </c>
      <c r="D428">
        <v>42862</v>
      </c>
      <c r="E428" t="s">
        <v>1324</v>
      </c>
      <c r="F428" t="s">
        <v>11</v>
      </c>
      <c r="G428" t="s">
        <v>11</v>
      </c>
      <c r="H428" t="s">
        <v>454</v>
      </c>
      <c r="I428" t="s">
        <v>457</v>
      </c>
      <c r="J428" t="s">
        <v>456</v>
      </c>
      <c r="K428">
        <v>0</v>
      </c>
      <c r="L428" t="s">
        <v>7</v>
      </c>
      <c r="M428" t="s">
        <v>7</v>
      </c>
      <c r="N428" t="s">
        <v>1326</v>
      </c>
    </row>
    <row r="429" spans="1:14">
      <c r="A429" t="s">
        <v>128</v>
      </c>
      <c r="B429" t="s">
        <v>466</v>
      </c>
      <c r="C429" t="s">
        <v>1124</v>
      </c>
      <c r="D429">
        <v>42862</v>
      </c>
      <c r="E429" t="s">
        <v>1324</v>
      </c>
      <c r="F429" t="s">
        <v>11</v>
      </c>
      <c r="G429" t="s">
        <v>11</v>
      </c>
      <c r="H429" t="s">
        <v>454</v>
      </c>
      <c r="I429" t="s">
        <v>455</v>
      </c>
      <c r="J429" t="s">
        <v>456</v>
      </c>
      <c r="K429">
        <v>0</v>
      </c>
      <c r="L429" t="s">
        <v>7</v>
      </c>
      <c r="M429" t="s">
        <v>7</v>
      </c>
      <c r="N429" t="s">
        <v>1326</v>
      </c>
    </row>
    <row r="430" spans="1:14">
      <c r="A430" t="s">
        <v>128</v>
      </c>
      <c r="B430" t="s">
        <v>466</v>
      </c>
      <c r="C430" t="s">
        <v>1267</v>
      </c>
      <c r="D430">
        <v>42879</v>
      </c>
      <c r="E430" t="s">
        <v>1324</v>
      </c>
      <c r="F430" t="s">
        <v>11</v>
      </c>
      <c r="G430" t="s">
        <v>11</v>
      </c>
      <c r="H430" t="s">
        <v>454</v>
      </c>
      <c r="I430" t="s">
        <v>457</v>
      </c>
      <c r="J430" t="s">
        <v>456</v>
      </c>
      <c r="K430">
        <v>0</v>
      </c>
      <c r="L430" t="s">
        <v>7</v>
      </c>
      <c r="M430" t="s">
        <v>7</v>
      </c>
      <c r="N430" t="s">
        <v>1326</v>
      </c>
    </row>
    <row r="431" spans="1:14">
      <c r="A431" t="s">
        <v>128</v>
      </c>
      <c r="B431" t="s">
        <v>466</v>
      </c>
      <c r="C431" t="s">
        <v>1270</v>
      </c>
      <c r="D431">
        <v>42879</v>
      </c>
      <c r="E431" t="s">
        <v>1324</v>
      </c>
      <c r="F431" t="s">
        <v>11</v>
      </c>
      <c r="G431" t="s">
        <v>11</v>
      </c>
      <c r="H431" t="s">
        <v>454</v>
      </c>
      <c r="I431" t="s">
        <v>457</v>
      </c>
      <c r="J431" t="s">
        <v>456</v>
      </c>
      <c r="K431">
        <v>0</v>
      </c>
      <c r="L431" t="s">
        <v>7</v>
      </c>
      <c r="M431" t="s">
        <v>7</v>
      </c>
      <c r="N431" t="s">
        <v>1325</v>
      </c>
    </row>
    <row r="432" spans="1:14">
      <c r="A432" t="s">
        <v>128</v>
      </c>
      <c r="B432" t="s">
        <v>466</v>
      </c>
      <c r="C432" t="s">
        <v>903</v>
      </c>
      <c r="D432">
        <v>42861</v>
      </c>
      <c r="E432" t="s">
        <v>1324</v>
      </c>
      <c r="F432" t="s">
        <v>11</v>
      </c>
      <c r="G432" t="s">
        <v>11</v>
      </c>
      <c r="H432" t="s">
        <v>454</v>
      </c>
      <c r="I432" t="s">
        <v>455</v>
      </c>
      <c r="J432" t="s">
        <v>462</v>
      </c>
      <c r="K432">
        <v>0</v>
      </c>
      <c r="L432" t="s">
        <v>7</v>
      </c>
      <c r="M432" t="s">
        <v>7</v>
      </c>
      <c r="N432" t="s">
        <v>1017</v>
      </c>
    </row>
    <row r="433" spans="1:14">
      <c r="A433" t="s">
        <v>128</v>
      </c>
      <c r="B433" t="s">
        <v>466</v>
      </c>
      <c r="C433" t="s">
        <v>1025</v>
      </c>
      <c r="D433">
        <v>42862</v>
      </c>
      <c r="E433" t="s">
        <v>1324</v>
      </c>
      <c r="F433" t="s">
        <v>11</v>
      </c>
      <c r="G433" t="s">
        <v>11</v>
      </c>
      <c r="H433" t="s">
        <v>454</v>
      </c>
      <c r="I433" t="s">
        <v>457</v>
      </c>
      <c r="J433" t="s">
        <v>456</v>
      </c>
      <c r="K433">
        <v>0</v>
      </c>
      <c r="L433" t="s">
        <v>7</v>
      </c>
      <c r="M433" t="s">
        <v>7</v>
      </c>
      <c r="N433" t="s">
        <v>1326</v>
      </c>
    </row>
    <row r="434" spans="1:14">
      <c r="A434" t="s">
        <v>128</v>
      </c>
      <c r="B434" t="s">
        <v>466</v>
      </c>
      <c r="C434" t="s">
        <v>1110</v>
      </c>
      <c r="D434">
        <v>42868</v>
      </c>
      <c r="E434" t="s">
        <v>1324</v>
      </c>
      <c r="F434" t="s">
        <v>11</v>
      </c>
      <c r="G434" t="s">
        <v>11</v>
      </c>
      <c r="H434" t="s">
        <v>454</v>
      </c>
      <c r="I434" t="s">
        <v>457</v>
      </c>
      <c r="J434" t="s">
        <v>456</v>
      </c>
      <c r="K434">
        <v>0</v>
      </c>
      <c r="L434" t="s">
        <v>7</v>
      </c>
      <c r="M434" t="s">
        <v>7</v>
      </c>
      <c r="N434" t="s">
        <v>1325</v>
      </c>
    </row>
    <row r="435" spans="1:14">
      <c r="A435" t="s">
        <v>128</v>
      </c>
      <c r="B435" t="s">
        <v>466</v>
      </c>
      <c r="C435" t="s">
        <v>1264</v>
      </c>
      <c r="D435">
        <v>42883</v>
      </c>
      <c r="E435" t="s">
        <v>1324</v>
      </c>
      <c r="F435" t="s">
        <v>11</v>
      </c>
      <c r="G435" t="s">
        <v>11</v>
      </c>
      <c r="H435" t="s">
        <v>454</v>
      </c>
      <c r="I435" t="s">
        <v>457</v>
      </c>
      <c r="J435" t="s">
        <v>456</v>
      </c>
      <c r="K435">
        <v>0</v>
      </c>
      <c r="L435" t="s">
        <v>7</v>
      </c>
      <c r="M435" t="s">
        <v>7</v>
      </c>
      <c r="N435" t="s">
        <v>1325</v>
      </c>
    </row>
    <row r="436" spans="1:14">
      <c r="A436" t="s">
        <v>128</v>
      </c>
      <c r="B436" t="s">
        <v>466</v>
      </c>
      <c r="C436" t="s">
        <v>1266</v>
      </c>
      <c r="D436">
        <v>42863</v>
      </c>
      <c r="E436" t="s">
        <v>1324</v>
      </c>
      <c r="F436" t="s">
        <v>11</v>
      </c>
      <c r="G436" t="s">
        <v>11</v>
      </c>
      <c r="H436" t="s">
        <v>454</v>
      </c>
      <c r="I436" t="s">
        <v>457</v>
      </c>
      <c r="J436" t="s">
        <v>456</v>
      </c>
      <c r="K436">
        <v>0</v>
      </c>
      <c r="L436" t="s">
        <v>7</v>
      </c>
      <c r="M436" t="s">
        <v>7</v>
      </c>
      <c r="N436" t="s">
        <v>1325</v>
      </c>
    </row>
    <row r="437" spans="1:14">
      <c r="A437" t="s">
        <v>128</v>
      </c>
      <c r="B437" t="s">
        <v>466</v>
      </c>
      <c r="C437" t="s">
        <v>1060</v>
      </c>
      <c r="D437">
        <v>42868</v>
      </c>
      <c r="E437" t="s">
        <v>1324</v>
      </c>
      <c r="F437" t="s">
        <v>11</v>
      </c>
      <c r="G437" t="s">
        <v>11</v>
      </c>
      <c r="H437" t="s">
        <v>454</v>
      </c>
      <c r="I437" t="s">
        <v>457</v>
      </c>
      <c r="J437" t="s">
        <v>456</v>
      </c>
      <c r="K437">
        <v>0</v>
      </c>
      <c r="L437" t="s">
        <v>7</v>
      </c>
      <c r="M437" t="s">
        <v>7</v>
      </c>
      <c r="N437" t="s">
        <v>1326</v>
      </c>
    </row>
    <row r="438" spans="1:14">
      <c r="A438" t="s">
        <v>128</v>
      </c>
      <c r="B438" t="s">
        <v>466</v>
      </c>
      <c r="C438" t="s">
        <v>1086</v>
      </c>
      <c r="D438">
        <v>42868</v>
      </c>
      <c r="E438" t="s">
        <v>1324</v>
      </c>
      <c r="F438" t="s">
        <v>11</v>
      </c>
      <c r="G438" t="s">
        <v>11</v>
      </c>
      <c r="H438" t="s">
        <v>454</v>
      </c>
      <c r="I438" t="s">
        <v>455</v>
      </c>
      <c r="J438" t="s">
        <v>456</v>
      </c>
      <c r="K438">
        <v>0</v>
      </c>
      <c r="L438" t="s">
        <v>7</v>
      </c>
      <c r="M438" t="s">
        <v>7</v>
      </c>
      <c r="N438" t="s">
        <v>1326</v>
      </c>
    </row>
    <row r="439" spans="1:14">
      <c r="A439" t="s">
        <v>128</v>
      </c>
      <c r="B439" t="s">
        <v>466</v>
      </c>
      <c r="C439" t="s">
        <v>1047</v>
      </c>
      <c r="D439">
        <v>42868</v>
      </c>
      <c r="E439" t="s">
        <v>1324</v>
      </c>
      <c r="F439" t="s">
        <v>11</v>
      </c>
      <c r="G439" t="s">
        <v>11</v>
      </c>
      <c r="H439" t="s">
        <v>454</v>
      </c>
      <c r="I439" t="s">
        <v>457</v>
      </c>
      <c r="J439" t="s">
        <v>456</v>
      </c>
      <c r="K439">
        <v>0</v>
      </c>
      <c r="L439" t="s">
        <v>7</v>
      </c>
      <c r="M439" t="s">
        <v>7</v>
      </c>
      <c r="N439" t="s">
        <v>1325</v>
      </c>
    </row>
    <row r="440" spans="1:14">
      <c r="A440" t="s">
        <v>128</v>
      </c>
      <c r="B440" t="s">
        <v>466</v>
      </c>
      <c r="C440" t="s">
        <v>1261</v>
      </c>
      <c r="D440">
        <v>42864</v>
      </c>
      <c r="E440" t="s">
        <v>1324</v>
      </c>
      <c r="F440" t="s">
        <v>11</v>
      </c>
      <c r="G440" t="s">
        <v>11</v>
      </c>
      <c r="H440" t="s">
        <v>454</v>
      </c>
      <c r="I440" t="s">
        <v>457</v>
      </c>
      <c r="J440" t="s">
        <v>456</v>
      </c>
      <c r="K440">
        <v>0</v>
      </c>
      <c r="L440" t="s">
        <v>7</v>
      </c>
      <c r="M440" t="s">
        <v>7</v>
      </c>
      <c r="N440" t="s">
        <v>1326</v>
      </c>
    </row>
    <row r="441" spans="1:14">
      <c r="A441" t="s">
        <v>128</v>
      </c>
      <c r="B441" t="s">
        <v>466</v>
      </c>
      <c r="C441" t="s">
        <v>1069</v>
      </c>
      <c r="D441">
        <v>42880</v>
      </c>
      <c r="E441" t="s">
        <v>1324</v>
      </c>
      <c r="F441" t="s">
        <v>11</v>
      </c>
      <c r="G441" t="s">
        <v>11</v>
      </c>
      <c r="H441" t="s">
        <v>454</v>
      </c>
      <c r="I441" t="s">
        <v>457</v>
      </c>
      <c r="J441" t="s">
        <v>456</v>
      </c>
      <c r="K441">
        <v>0</v>
      </c>
      <c r="L441" t="s">
        <v>7</v>
      </c>
      <c r="M441" t="s">
        <v>7</v>
      </c>
      <c r="N441" t="s">
        <v>1325</v>
      </c>
    </row>
    <row r="442" spans="1:14">
      <c r="A442" t="s">
        <v>128</v>
      </c>
      <c r="B442" t="s">
        <v>466</v>
      </c>
      <c r="C442" t="s">
        <v>1235</v>
      </c>
      <c r="D442">
        <v>42862</v>
      </c>
      <c r="E442" t="s">
        <v>1324</v>
      </c>
      <c r="F442" t="s">
        <v>11</v>
      </c>
      <c r="G442" t="s">
        <v>11</v>
      </c>
      <c r="H442" t="s">
        <v>454</v>
      </c>
      <c r="I442" t="s">
        <v>457</v>
      </c>
      <c r="J442" t="s">
        <v>456</v>
      </c>
      <c r="K442">
        <v>0</v>
      </c>
      <c r="L442" t="s">
        <v>7</v>
      </c>
      <c r="M442" t="s">
        <v>7</v>
      </c>
      <c r="N442" t="s">
        <v>1326</v>
      </c>
    </row>
    <row r="443" spans="1:14">
      <c r="A443" t="s">
        <v>129</v>
      </c>
      <c r="B443" t="s">
        <v>474</v>
      </c>
      <c r="C443" t="s">
        <v>937</v>
      </c>
      <c r="D443">
        <v>42862</v>
      </c>
      <c r="E443" t="s">
        <v>1324</v>
      </c>
      <c r="F443" t="s">
        <v>11</v>
      </c>
      <c r="G443" t="s">
        <v>11</v>
      </c>
      <c r="H443" t="s">
        <v>454</v>
      </c>
      <c r="I443" t="s">
        <v>457</v>
      </c>
      <c r="J443" t="s">
        <v>456</v>
      </c>
      <c r="K443">
        <v>0</v>
      </c>
      <c r="L443" t="s">
        <v>7</v>
      </c>
      <c r="M443" t="s">
        <v>7</v>
      </c>
      <c r="N443" t="s">
        <v>1274</v>
      </c>
    </row>
    <row r="444" spans="1:14">
      <c r="A444" t="s">
        <v>129</v>
      </c>
      <c r="B444" t="s">
        <v>474</v>
      </c>
      <c r="C444" t="s">
        <v>1278</v>
      </c>
      <c r="D444">
        <v>42865</v>
      </c>
      <c r="E444" t="s">
        <v>1324</v>
      </c>
      <c r="F444" t="s">
        <v>11</v>
      </c>
      <c r="G444" t="s">
        <v>11</v>
      </c>
      <c r="H444" t="s">
        <v>454</v>
      </c>
      <c r="I444" t="s">
        <v>457</v>
      </c>
      <c r="J444" t="s">
        <v>456</v>
      </c>
      <c r="K444">
        <v>0</v>
      </c>
      <c r="L444" t="s">
        <v>7</v>
      </c>
      <c r="M444" t="s">
        <v>7</v>
      </c>
      <c r="N444" t="s">
        <v>1325</v>
      </c>
    </row>
    <row r="445" spans="1:14">
      <c r="A445" t="s">
        <v>129</v>
      </c>
      <c r="B445" t="s">
        <v>474</v>
      </c>
      <c r="C445" t="s">
        <v>960</v>
      </c>
      <c r="D445">
        <v>42862</v>
      </c>
      <c r="E445" t="s">
        <v>1324</v>
      </c>
      <c r="F445" t="s">
        <v>11</v>
      </c>
      <c r="G445" t="s">
        <v>11</v>
      </c>
      <c r="H445" t="s">
        <v>454</v>
      </c>
      <c r="I445" t="s">
        <v>457</v>
      </c>
      <c r="J445" t="s">
        <v>462</v>
      </c>
      <c r="K445">
        <v>0</v>
      </c>
      <c r="L445" t="s">
        <v>7</v>
      </c>
      <c r="M445" t="s">
        <v>7</v>
      </c>
      <c r="N445" t="s">
        <v>1332</v>
      </c>
    </row>
    <row r="446" spans="1:14">
      <c r="A446" t="s">
        <v>129</v>
      </c>
      <c r="B446" t="s">
        <v>474</v>
      </c>
      <c r="C446" t="s">
        <v>1040</v>
      </c>
      <c r="D446">
        <v>42865</v>
      </c>
      <c r="E446" t="s">
        <v>1324</v>
      </c>
      <c r="F446" t="s">
        <v>11</v>
      </c>
      <c r="G446" t="s">
        <v>11</v>
      </c>
      <c r="H446" t="s">
        <v>454</v>
      </c>
      <c r="I446" t="s">
        <v>457</v>
      </c>
      <c r="J446" t="s">
        <v>456</v>
      </c>
      <c r="K446">
        <v>0</v>
      </c>
      <c r="L446" t="s">
        <v>7</v>
      </c>
      <c r="M446" t="s">
        <v>7</v>
      </c>
      <c r="N446" t="s">
        <v>1326</v>
      </c>
    </row>
    <row r="447" spans="1:14">
      <c r="A447" t="s">
        <v>129</v>
      </c>
      <c r="B447" t="s">
        <v>474</v>
      </c>
      <c r="C447" t="s">
        <v>937</v>
      </c>
      <c r="D447">
        <v>42862</v>
      </c>
      <c r="E447" t="s">
        <v>1324</v>
      </c>
      <c r="F447" t="s">
        <v>11</v>
      </c>
      <c r="G447" t="s">
        <v>11</v>
      </c>
      <c r="H447" t="s">
        <v>454</v>
      </c>
      <c r="I447" t="s">
        <v>457</v>
      </c>
      <c r="J447" t="s">
        <v>462</v>
      </c>
      <c r="K447">
        <v>0</v>
      </c>
      <c r="L447" t="s">
        <v>7</v>
      </c>
      <c r="M447" t="s">
        <v>7</v>
      </c>
      <c r="N447" t="s">
        <v>1332</v>
      </c>
    </row>
    <row r="448" spans="1:14">
      <c r="A448" t="s">
        <v>129</v>
      </c>
      <c r="B448" t="s">
        <v>474</v>
      </c>
      <c r="C448" t="s">
        <v>1114</v>
      </c>
      <c r="D448">
        <v>42863</v>
      </c>
      <c r="E448" t="s">
        <v>1324</v>
      </c>
      <c r="F448" t="s">
        <v>11</v>
      </c>
      <c r="G448" t="s">
        <v>11</v>
      </c>
      <c r="H448" t="s">
        <v>454</v>
      </c>
      <c r="I448" t="s">
        <v>457</v>
      </c>
      <c r="J448" t="s">
        <v>456</v>
      </c>
      <c r="K448">
        <v>0</v>
      </c>
      <c r="L448" t="s">
        <v>7</v>
      </c>
      <c r="M448" t="s">
        <v>7</v>
      </c>
      <c r="N448" t="s">
        <v>1326</v>
      </c>
    </row>
    <row r="449" spans="1:14">
      <c r="A449" t="s">
        <v>129</v>
      </c>
      <c r="B449" t="s">
        <v>474</v>
      </c>
      <c r="C449" t="s">
        <v>1028</v>
      </c>
      <c r="D449">
        <v>42865</v>
      </c>
      <c r="E449" t="s">
        <v>1324</v>
      </c>
      <c r="F449" t="s">
        <v>11</v>
      </c>
      <c r="G449" t="s">
        <v>11</v>
      </c>
      <c r="H449" t="s">
        <v>454</v>
      </c>
      <c r="I449" t="s">
        <v>457</v>
      </c>
      <c r="J449" t="s">
        <v>456</v>
      </c>
      <c r="K449">
        <v>0</v>
      </c>
      <c r="L449" t="s">
        <v>7</v>
      </c>
      <c r="M449" t="s">
        <v>7</v>
      </c>
      <c r="N449" t="s">
        <v>1326</v>
      </c>
    </row>
    <row r="450" spans="1:14">
      <c r="A450" t="s">
        <v>129</v>
      </c>
      <c r="B450" t="s">
        <v>474</v>
      </c>
      <c r="C450" t="s">
        <v>960</v>
      </c>
      <c r="D450">
        <v>42862</v>
      </c>
      <c r="E450" t="s">
        <v>1324</v>
      </c>
      <c r="F450" t="s">
        <v>11</v>
      </c>
      <c r="G450" t="s">
        <v>11</v>
      </c>
      <c r="H450" t="s">
        <v>454</v>
      </c>
      <c r="I450" t="s">
        <v>457</v>
      </c>
      <c r="J450" t="s">
        <v>456</v>
      </c>
      <c r="K450">
        <v>0</v>
      </c>
      <c r="L450" t="s">
        <v>7</v>
      </c>
      <c r="M450" t="s">
        <v>7</v>
      </c>
      <c r="N450" t="s">
        <v>1274</v>
      </c>
    </row>
    <row r="451" spans="1:14">
      <c r="A451" t="s">
        <v>129</v>
      </c>
      <c r="B451" t="s">
        <v>474</v>
      </c>
      <c r="C451" t="s">
        <v>1111</v>
      </c>
      <c r="D451">
        <v>42863</v>
      </c>
      <c r="E451" t="s">
        <v>1324</v>
      </c>
      <c r="F451" t="s">
        <v>11</v>
      </c>
      <c r="G451" t="s">
        <v>11</v>
      </c>
      <c r="H451" t="s">
        <v>454</v>
      </c>
      <c r="I451" t="s">
        <v>457</v>
      </c>
      <c r="J451" t="s">
        <v>456</v>
      </c>
      <c r="K451">
        <v>0</v>
      </c>
      <c r="L451" t="s">
        <v>7</v>
      </c>
      <c r="M451" t="s">
        <v>7</v>
      </c>
      <c r="N451" t="s">
        <v>1333</v>
      </c>
    </row>
    <row r="452" spans="1:14">
      <c r="A452" t="s">
        <v>129</v>
      </c>
      <c r="B452" t="s">
        <v>474</v>
      </c>
      <c r="C452" t="s">
        <v>924</v>
      </c>
      <c r="D452">
        <v>42862</v>
      </c>
      <c r="E452" t="s">
        <v>1324</v>
      </c>
      <c r="F452" t="s">
        <v>11</v>
      </c>
      <c r="G452" t="s">
        <v>11</v>
      </c>
      <c r="H452" t="s">
        <v>454</v>
      </c>
      <c r="I452" t="s">
        <v>457</v>
      </c>
      <c r="J452" t="s">
        <v>456</v>
      </c>
      <c r="K452">
        <v>0</v>
      </c>
      <c r="L452" t="s">
        <v>7</v>
      </c>
      <c r="M452" t="s">
        <v>7</v>
      </c>
      <c r="N452" t="s">
        <v>1334</v>
      </c>
    </row>
    <row r="453" spans="1:14">
      <c r="A453" t="s">
        <v>973</v>
      </c>
      <c r="B453" t="s">
        <v>64</v>
      </c>
      <c r="C453" t="s">
        <v>1004</v>
      </c>
      <c r="D453">
        <v>42883</v>
      </c>
      <c r="E453" t="s">
        <v>1324</v>
      </c>
      <c r="F453" t="s">
        <v>11</v>
      </c>
      <c r="G453" t="s">
        <v>11</v>
      </c>
      <c r="H453" t="s">
        <v>454</v>
      </c>
      <c r="I453" t="s">
        <v>457</v>
      </c>
      <c r="J453" t="s">
        <v>456</v>
      </c>
      <c r="K453">
        <v>0</v>
      </c>
      <c r="L453" t="s">
        <v>7</v>
      </c>
      <c r="M453" t="s">
        <v>7</v>
      </c>
      <c r="N453" t="s">
        <v>1328</v>
      </c>
    </row>
    <row r="454" spans="1:14">
      <c r="A454" t="s">
        <v>973</v>
      </c>
      <c r="B454" t="s">
        <v>64</v>
      </c>
      <c r="C454" t="s">
        <v>1121</v>
      </c>
      <c r="D454">
        <v>42862</v>
      </c>
      <c r="E454" t="s">
        <v>1324</v>
      </c>
      <c r="F454" t="s">
        <v>11</v>
      </c>
      <c r="G454" t="s">
        <v>11</v>
      </c>
      <c r="H454" t="s">
        <v>454</v>
      </c>
      <c r="I454" t="s">
        <v>457</v>
      </c>
      <c r="J454" t="s">
        <v>456</v>
      </c>
      <c r="K454">
        <v>0</v>
      </c>
      <c r="L454" t="s">
        <v>7</v>
      </c>
      <c r="M454" t="s">
        <v>7</v>
      </c>
      <c r="N454" t="s">
        <v>1325</v>
      </c>
    </row>
    <row r="455" spans="1:14">
      <c r="A455" t="s">
        <v>973</v>
      </c>
      <c r="B455" t="s">
        <v>64</v>
      </c>
      <c r="C455" t="s">
        <v>1031</v>
      </c>
      <c r="D455">
        <v>42869</v>
      </c>
      <c r="E455" t="s">
        <v>1324</v>
      </c>
      <c r="F455" t="s">
        <v>11</v>
      </c>
      <c r="G455" t="s">
        <v>11</v>
      </c>
      <c r="H455" t="s">
        <v>454</v>
      </c>
      <c r="I455" t="s">
        <v>457</v>
      </c>
      <c r="J455" t="s">
        <v>456</v>
      </c>
      <c r="K455">
        <v>0</v>
      </c>
      <c r="L455" t="s">
        <v>7</v>
      </c>
      <c r="M455" t="s">
        <v>7</v>
      </c>
      <c r="N455" t="s">
        <v>964</v>
      </c>
    </row>
    <row r="456" spans="1:14">
      <c r="A456" t="s">
        <v>973</v>
      </c>
      <c r="B456" t="s">
        <v>64</v>
      </c>
      <c r="C456" t="s">
        <v>1100</v>
      </c>
      <c r="D456">
        <v>42862</v>
      </c>
      <c r="E456" t="s">
        <v>1324</v>
      </c>
      <c r="F456" t="s">
        <v>11</v>
      </c>
      <c r="G456" t="s">
        <v>11</v>
      </c>
      <c r="H456" t="s">
        <v>454</v>
      </c>
      <c r="I456" t="s">
        <v>457</v>
      </c>
      <c r="J456" t="s">
        <v>456</v>
      </c>
      <c r="K456">
        <v>0</v>
      </c>
      <c r="L456" t="s">
        <v>7</v>
      </c>
      <c r="M456" t="s">
        <v>7</v>
      </c>
      <c r="N456" t="s">
        <v>1325</v>
      </c>
    </row>
    <row r="457" spans="1:14">
      <c r="A457" t="s">
        <v>973</v>
      </c>
      <c r="B457" t="s">
        <v>64</v>
      </c>
      <c r="C457" t="s">
        <v>1041</v>
      </c>
      <c r="D457">
        <v>42869</v>
      </c>
      <c r="E457" t="s">
        <v>1324</v>
      </c>
      <c r="F457" t="s">
        <v>11</v>
      </c>
      <c r="G457" t="s">
        <v>11</v>
      </c>
      <c r="H457" t="s">
        <v>454</v>
      </c>
      <c r="I457" t="s">
        <v>457</v>
      </c>
      <c r="J457" t="s">
        <v>456</v>
      </c>
      <c r="K457">
        <v>0</v>
      </c>
      <c r="L457" t="s">
        <v>7</v>
      </c>
      <c r="M457" t="s">
        <v>7</v>
      </c>
      <c r="N457" t="s">
        <v>964</v>
      </c>
    </row>
    <row r="458" spans="1:14">
      <c r="A458" t="s">
        <v>973</v>
      </c>
      <c r="B458" t="s">
        <v>64</v>
      </c>
      <c r="C458" t="s">
        <v>1284</v>
      </c>
      <c r="D458">
        <v>42862</v>
      </c>
      <c r="E458" t="s">
        <v>1324</v>
      </c>
      <c r="F458" t="s">
        <v>11</v>
      </c>
      <c r="G458" t="s">
        <v>11</v>
      </c>
      <c r="H458" t="s">
        <v>454</v>
      </c>
      <c r="I458" t="s">
        <v>457</v>
      </c>
      <c r="J458" t="s">
        <v>456</v>
      </c>
      <c r="K458">
        <v>0</v>
      </c>
      <c r="L458" t="s">
        <v>7</v>
      </c>
      <c r="M458" t="s">
        <v>7</v>
      </c>
      <c r="N458" t="s">
        <v>1325</v>
      </c>
    </row>
    <row r="459" spans="1:14">
      <c r="A459" t="s">
        <v>973</v>
      </c>
      <c r="B459" t="s">
        <v>64</v>
      </c>
      <c r="C459" t="s">
        <v>1126</v>
      </c>
      <c r="D459">
        <v>42860</v>
      </c>
      <c r="E459" t="s">
        <v>1324</v>
      </c>
      <c r="F459" t="s">
        <v>11</v>
      </c>
      <c r="G459" t="s">
        <v>11</v>
      </c>
      <c r="H459" t="s">
        <v>454</v>
      </c>
      <c r="I459" t="s">
        <v>457</v>
      </c>
      <c r="J459" t="s">
        <v>456</v>
      </c>
      <c r="K459">
        <v>0</v>
      </c>
      <c r="L459" t="s">
        <v>7</v>
      </c>
      <c r="M459" t="s">
        <v>7</v>
      </c>
      <c r="N459" t="s">
        <v>1325</v>
      </c>
    </row>
    <row r="460" spans="1:14">
      <c r="A460" t="s">
        <v>973</v>
      </c>
      <c r="B460" t="s">
        <v>64</v>
      </c>
      <c r="C460" t="s">
        <v>1043</v>
      </c>
      <c r="D460">
        <v>42869</v>
      </c>
      <c r="E460" t="s">
        <v>1324</v>
      </c>
      <c r="F460" t="s">
        <v>11</v>
      </c>
      <c r="G460" t="s">
        <v>11</v>
      </c>
      <c r="H460" t="s">
        <v>454</v>
      </c>
      <c r="I460" t="s">
        <v>457</v>
      </c>
      <c r="J460" t="s">
        <v>456</v>
      </c>
      <c r="K460">
        <v>0</v>
      </c>
      <c r="L460" t="s">
        <v>7</v>
      </c>
      <c r="M460" t="s">
        <v>7</v>
      </c>
      <c r="N460" t="s">
        <v>964</v>
      </c>
    </row>
    <row r="461" spans="1:14">
      <c r="A461" t="s">
        <v>973</v>
      </c>
      <c r="B461" t="s">
        <v>64</v>
      </c>
      <c r="C461" t="s">
        <v>1158</v>
      </c>
      <c r="D461">
        <v>42862</v>
      </c>
      <c r="E461" t="s">
        <v>1324</v>
      </c>
      <c r="F461" t="s">
        <v>11</v>
      </c>
      <c r="G461" t="s">
        <v>11</v>
      </c>
      <c r="H461" t="s">
        <v>454</v>
      </c>
      <c r="I461" t="s">
        <v>457</v>
      </c>
      <c r="J461" t="s">
        <v>456</v>
      </c>
      <c r="K461">
        <v>0</v>
      </c>
      <c r="L461" t="s">
        <v>7</v>
      </c>
      <c r="M461" t="s">
        <v>7</v>
      </c>
      <c r="N461" t="s">
        <v>1325</v>
      </c>
    </row>
    <row r="462" spans="1:14">
      <c r="A462" t="s">
        <v>973</v>
      </c>
      <c r="B462" t="s">
        <v>64</v>
      </c>
      <c r="C462" t="s">
        <v>1102</v>
      </c>
      <c r="D462">
        <v>42861</v>
      </c>
      <c r="E462" t="s">
        <v>1324</v>
      </c>
      <c r="F462" t="s">
        <v>11</v>
      </c>
      <c r="G462" t="s">
        <v>11</v>
      </c>
      <c r="H462" t="s">
        <v>454</v>
      </c>
      <c r="I462" t="s">
        <v>455</v>
      </c>
      <c r="J462" t="s">
        <v>456</v>
      </c>
      <c r="K462">
        <v>0</v>
      </c>
      <c r="L462" t="s">
        <v>7</v>
      </c>
      <c r="M462" t="s">
        <v>7</v>
      </c>
      <c r="N462" t="s">
        <v>1325</v>
      </c>
    </row>
    <row r="463" spans="1:14">
      <c r="A463" t="s">
        <v>973</v>
      </c>
      <c r="B463" t="s">
        <v>64</v>
      </c>
      <c r="C463" t="s">
        <v>1125</v>
      </c>
      <c r="D463">
        <v>42862</v>
      </c>
      <c r="E463" t="s">
        <v>1324</v>
      </c>
      <c r="F463" t="s">
        <v>11</v>
      </c>
      <c r="G463" t="s">
        <v>11</v>
      </c>
      <c r="H463" t="s">
        <v>454</v>
      </c>
      <c r="I463" t="s">
        <v>457</v>
      </c>
      <c r="J463" t="s">
        <v>456</v>
      </c>
      <c r="K463">
        <v>0</v>
      </c>
      <c r="L463" t="s">
        <v>7</v>
      </c>
      <c r="M463" t="s">
        <v>7</v>
      </c>
      <c r="N463" t="s">
        <v>1326</v>
      </c>
    </row>
    <row r="464" spans="1:14">
      <c r="A464" t="s">
        <v>973</v>
      </c>
      <c r="B464" t="s">
        <v>64</v>
      </c>
      <c r="C464" t="s">
        <v>1158</v>
      </c>
      <c r="D464">
        <v>42879</v>
      </c>
      <c r="E464" t="s">
        <v>1324</v>
      </c>
      <c r="F464" t="s">
        <v>11</v>
      </c>
      <c r="G464" t="s">
        <v>11</v>
      </c>
      <c r="H464" t="s">
        <v>454</v>
      </c>
      <c r="I464" t="s">
        <v>455</v>
      </c>
      <c r="J464" t="s">
        <v>969</v>
      </c>
      <c r="K464">
        <v>0</v>
      </c>
      <c r="L464" t="s">
        <v>7</v>
      </c>
      <c r="M464" t="s">
        <v>7</v>
      </c>
      <c r="N464" t="s">
        <v>1335</v>
      </c>
    </row>
    <row r="465" spans="1:14">
      <c r="A465" t="s">
        <v>973</v>
      </c>
      <c r="B465" t="s">
        <v>64</v>
      </c>
      <c r="C465" t="s">
        <v>1143</v>
      </c>
      <c r="D465">
        <v>42859</v>
      </c>
      <c r="E465" t="s">
        <v>1324</v>
      </c>
      <c r="F465" t="s">
        <v>11</v>
      </c>
      <c r="G465" t="s">
        <v>11</v>
      </c>
      <c r="H465" t="s">
        <v>454</v>
      </c>
      <c r="I465" t="s">
        <v>457</v>
      </c>
      <c r="J465" t="s">
        <v>456</v>
      </c>
      <c r="K465">
        <v>0</v>
      </c>
      <c r="L465" t="s">
        <v>7</v>
      </c>
      <c r="M465" t="s">
        <v>7</v>
      </c>
      <c r="N465" t="s">
        <v>1325</v>
      </c>
    </row>
    <row r="466" spans="1:14">
      <c r="A466" t="s">
        <v>973</v>
      </c>
      <c r="B466" t="s">
        <v>64</v>
      </c>
      <c r="C466" t="s">
        <v>1093</v>
      </c>
      <c r="D466">
        <v>42862</v>
      </c>
      <c r="E466" t="s">
        <v>1324</v>
      </c>
      <c r="F466" t="s">
        <v>11</v>
      </c>
      <c r="G466" t="s">
        <v>11</v>
      </c>
      <c r="H466" t="s">
        <v>454</v>
      </c>
      <c r="I466" t="s">
        <v>457</v>
      </c>
      <c r="J466" t="s">
        <v>456</v>
      </c>
      <c r="K466">
        <v>0</v>
      </c>
      <c r="L466" t="s">
        <v>7</v>
      </c>
      <c r="M466" t="s">
        <v>7</v>
      </c>
      <c r="N466" t="s">
        <v>1325</v>
      </c>
    </row>
    <row r="467" spans="1:14">
      <c r="A467" t="s">
        <v>973</v>
      </c>
      <c r="B467" t="s">
        <v>64</v>
      </c>
      <c r="C467" t="s">
        <v>1027</v>
      </c>
      <c r="D467">
        <v>42869</v>
      </c>
      <c r="E467" t="s">
        <v>1324</v>
      </c>
      <c r="F467" t="s">
        <v>11</v>
      </c>
      <c r="G467" t="s">
        <v>11</v>
      </c>
      <c r="H467" t="s">
        <v>454</v>
      </c>
      <c r="I467" t="s">
        <v>457</v>
      </c>
      <c r="J467" t="s">
        <v>456</v>
      </c>
      <c r="K467">
        <v>0</v>
      </c>
      <c r="L467" t="s">
        <v>7</v>
      </c>
      <c r="M467" t="s">
        <v>7</v>
      </c>
      <c r="N467" t="s">
        <v>964</v>
      </c>
    </row>
    <row r="468" spans="1:14">
      <c r="A468" t="s">
        <v>973</v>
      </c>
      <c r="B468" t="s">
        <v>64</v>
      </c>
      <c r="C468" t="s">
        <v>1290</v>
      </c>
      <c r="D468">
        <v>42862</v>
      </c>
      <c r="E468" t="s">
        <v>1324</v>
      </c>
      <c r="F468" t="s">
        <v>11</v>
      </c>
      <c r="G468" t="s">
        <v>11</v>
      </c>
      <c r="H468" t="s">
        <v>454</v>
      </c>
      <c r="I468" t="s">
        <v>457</v>
      </c>
      <c r="J468" t="s">
        <v>456</v>
      </c>
      <c r="K468">
        <v>0</v>
      </c>
      <c r="L468" t="s">
        <v>7</v>
      </c>
      <c r="M468" t="s">
        <v>7</v>
      </c>
      <c r="N468" t="s">
        <v>1325</v>
      </c>
    </row>
    <row r="469" spans="1:14">
      <c r="A469" t="s">
        <v>973</v>
      </c>
      <c r="B469" t="s">
        <v>64</v>
      </c>
      <c r="C469" t="s">
        <v>1099</v>
      </c>
      <c r="D469">
        <v>42860</v>
      </c>
      <c r="E469" t="s">
        <v>1324</v>
      </c>
      <c r="F469" t="s">
        <v>11</v>
      </c>
      <c r="G469" t="s">
        <v>11</v>
      </c>
      <c r="H469" t="s">
        <v>454</v>
      </c>
      <c r="I469" t="s">
        <v>457</v>
      </c>
      <c r="J469" t="s">
        <v>456</v>
      </c>
      <c r="K469">
        <v>0</v>
      </c>
      <c r="L469" t="s">
        <v>7</v>
      </c>
      <c r="M469" t="s">
        <v>7</v>
      </c>
      <c r="N469" t="s">
        <v>1325</v>
      </c>
    </row>
    <row r="470" spans="1:14">
      <c r="A470" t="s">
        <v>973</v>
      </c>
      <c r="B470" t="s">
        <v>64</v>
      </c>
      <c r="C470" t="s">
        <v>1120</v>
      </c>
      <c r="D470">
        <v>42862</v>
      </c>
      <c r="E470" t="s">
        <v>1324</v>
      </c>
      <c r="F470" t="s">
        <v>11</v>
      </c>
      <c r="G470" t="s">
        <v>11</v>
      </c>
      <c r="H470" t="s">
        <v>454</v>
      </c>
      <c r="I470" t="s">
        <v>457</v>
      </c>
      <c r="J470" t="s">
        <v>456</v>
      </c>
      <c r="K470">
        <v>0</v>
      </c>
      <c r="L470" t="s">
        <v>7</v>
      </c>
      <c r="M470" t="s">
        <v>7</v>
      </c>
      <c r="N470" t="s">
        <v>1325</v>
      </c>
    </row>
    <row r="471" spans="1:14">
      <c r="A471" t="s">
        <v>973</v>
      </c>
      <c r="B471" t="s">
        <v>64</v>
      </c>
      <c r="C471" t="s">
        <v>1051</v>
      </c>
      <c r="D471">
        <v>42862</v>
      </c>
      <c r="E471" t="s">
        <v>1324</v>
      </c>
      <c r="F471" t="s">
        <v>11</v>
      </c>
      <c r="G471" t="s">
        <v>11</v>
      </c>
      <c r="H471" t="s">
        <v>454</v>
      </c>
      <c r="I471" t="s">
        <v>457</v>
      </c>
      <c r="J471" t="s">
        <v>456</v>
      </c>
      <c r="K471">
        <v>0</v>
      </c>
      <c r="L471" t="s">
        <v>7</v>
      </c>
      <c r="M471" t="s">
        <v>7</v>
      </c>
      <c r="N471" t="s">
        <v>1325</v>
      </c>
    </row>
    <row r="472" spans="1:14">
      <c r="A472" t="s">
        <v>973</v>
      </c>
      <c r="B472" t="s">
        <v>64</v>
      </c>
      <c r="C472" t="s">
        <v>970</v>
      </c>
      <c r="D472">
        <v>42861</v>
      </c>
      <c r="E472" t="s">
        <v>1324</v>
      </c>
      <c r="F472" t="s">
        <v>11</v>
      </c>
      <c r="G472" t="s">
        <v>11</v>
      </c>
      <c r="H472" t="s">
        <v>454</v>
      </c>
      <c r="I472" t="s">
        <v>457</v>
      </c>
      <c r="J472" t="s">
        <v>456</v>
      </c>
      <c r="K472">
        <v>0</v>
      </c>
      <c r="L472" t="s">
        <v>7</v>
      </c>
      <c r="M472" t="s">
        <v>7</v>
      </c>
      <c r="N472" t="s">
        <v>964</v>
      </c>
    </row>
    <row r="473" spans="1:14">
      <c r="A473" t="s">
        <v>973</v>
      </c>
      <c r="B473" t="s">
        <v>64</v>
      </c>
      <c r="C473" t="s">
        <v>1119</v>
      </c>
      <c r="D473">
        <v>42862</v>
      </c>
      <c r="E473" t="s">
        <v>1324</v>
      </c>
      <c r="F473" t="s">
        <v>11</v>
      </c>
      <c r="G473" t="s">
        <v>11</v>
      </c>
      <c r="H473" t="s">
        <v>454</v>
      </c>
      <c r="I473" t="s">
        <v>457</v>
      </c>
      <c r="J473" t="s">
        <v>456</v>
      </c>
      <c r="K473">
        <v>0</v>
      </c>
      <c r="L473" t="s">
        <v>7</v>
      </c>
      <c r="M473" t="s">
        <v>7</v>
      </c>
      <c r="N473" t="s">
        <v>1325</v>
      </c>
    </row>
    <row r="474" spans="1:14">
      <c r="A474" t="s">
        <v>973</v>
      </c>
      <c r="B474" t="s">
        <v>64</v>
      </c>
      <c r="C474" t="s">
        <v>1035</v>
      </c>
      <c r="D474">
        <v>42862</v>
      </c>
      <c r="E474" t="s">
        <v>1324</v>
      </c>
      <c r="F474" t="s">
        <v>11</v>
      </c>
      <c r="G474" t="s">
        <v>11</v>
      </c>
      <c r="H474" t="s">
        <v>454</v>
      </c>
      <c r="I474" t="s">
        <v>457</v>
      </c>
      <c r="J474" t="s">
        <v>456</v>
      </c>
      <c r="K474">
        <v>0</v>
      </c>
      <c r="L474" t="s">
        <v>7</v>
      </c>
      <c r="M474" t="s">
        <v>7</v>
      </c>
      <c r="N474" t="s">
        <v>1326</v>
      </c>
    </row>
    <row r="475" spans="1:14">
      <c r="A475" t="s">
        <v>973</v>
      </c>
      <c r="B475" t="s">
        <v>64</v>
      </c>
      <c r="C475" t="s">
        <v>1080</v>
      </c>
      <c r="D475">
        <v>42868</v>
      </c>
      <c r="E475" t="s">
        <v>1324</v>
      </c>
      <c r="F475" t="s">
        <v>11</v>
      </c>
      <c r="G475" t="s">
        <v>11</v>
      </c>
      <c r="H475" t="s">
        <v>454</v>
      </c>
      <c r="I475" t="s">
        <v>457</v>
      </c>
      <c r="J475" t="s">
        <v>456</v>
      </c>
      <c r="K475">
        <v>0</v>
      </c>
      <c r="L475" t="s">
        <v>7</v>
      </c>
      <c r="M475" t="s">
        <v>7</v>
      </c>
      <c r="N475" t="s">
        <v>964</v>
      </c>
    </row>
    <row r="476" spans="1:14">
      <c r="A476" t="s">
        <v>973</v>
      </c>
      <c r="B476" t="s">
        <v>64</v>
      </c>
      <c r="C476" t="s">
        <v>1082</v>
      </c>
      <c r="D476">
        <v>42869</v>
      </c>
      <c r="E476" t="s">
        <v>1324</v>
      </c>
      <c r="F476" t="s">
        <v>11</v>
      </c>
      <c r="G476" t="s">
        <v>11</v>
      </c>
      <c r="H476" t="s">
        <v>454</v>
      </c>
      <c r="I476" t="s">
        <v>455</v>
      </c>
      <c r="J476" t="s">
        <v>456</v>
      </c>
      <c r="K476">
        <v>0</v>
      </c>
      <c r="L476" t="s">
        <v>7</v>
      </c>
      <c r="M476" t="s">
        <v>7</v>
      </c>
      <c r="N476" t="s">
        <v>1325</v>
      </c>
    </row>
    <row r="477" spans="1:14">
      <c r="A477" t="s">
        <v>973</v>
      </c>
      <c r="B477" t="s">
        <v>64</v>
      </c>
      <c r="C477" t="s">
        <v>1032</v>
      </c>
      <c r="D477">
        <v>42862</v>
      </c>
      <c r="E477" t="s">
        <v>1324</v>
      </c>
      <c r="F477" t="s">
        <v>11</v>
      </c>
      <c r="G477" t="s">
        <v>11</v>
      </c>
      <c r="H477" t="s">
        <v>454</v>
      </c>
      <c r="I477" t="s">
        <v>457</v>
      </c>
      <c r="J477" t="s">
        <v>456</v>
      </c>
      <c r="K477">
        <v>0</v>
      </c>
      <c r="L477" t="s">
        <v>7</v>
      </c>
      <c r="M477" t="s">
        <v>7</v>
      </c>
      <c r="N477" t="s">
        <v>1326</v>
      </c>
    </row>
    <row r="478" spans="1:14">
      <c r="A478" t="s">
        <v>1001</v>
      </c>
      <c r="B478" t="s">
        <v>1002</v>
      </c>
      <c r="C478" t="s">
        <v>1151</v>
      </c>
      <c r="D478">
        <v>42862</v>
      </c>
      <c r="E478" t="s">
        <v>1324</v>
      </c>
      <c r="F478" t="s">
        <v>11</v>
      </c>
      <c r="G478" t="s">
        <v>11</v>
      </c>
      <c r="H478" t="s">
        <v>454</v>
      </c>
      <c r="I478" t="s">
        <v>457</v>
      </c>
      <c r="J478" t="s">
        <v>456</v>
      </c>
      <c r="K478">
        <v>0</v>
      </c>
      <c r="L478" t="s">
        <v>7</v>
      </c>
      <c r="M478" t="s">
        <v>7</v>
      </c>
      <c r="N478" t="s">
        <v>964</v>
      </c>
    </row>
    <row r="479" spans="1:14">
      <c r="A479" t="s">
        <v>1001</v>
      </c>
      <c r="B479" t="s">
        <v>1002</v>
      </c>
      <c r="C479" t="s">
        <v>1107</v>
      </c>
      <c r="D479">
        <v>42866</v>
      </c>
      <c r="E479" t="s">
        <v>1324</v>
      </c>
      <c r="F479" t="s">
        <v>11</v>
      </c>
      <c r="G479" t="s">
        <v>11</v>
      </c>
      <c r="H479" t="s">
        <v>454</v>
      </c>
      <c r="I479" t="s">
        <v>455</v>
      </c>
      <c r="J479" t="s">
        <v>456</v>
      </c>
      <c r="K479">
        <v>0</v>
      </c>
      <c r="L479" t="s">
        <v>7</v>
      </c>
      <c r="M479" t="s">
        <v>7</v>
      </c>
      <c r="N479" t="s">
        <v>1325</v>
      </c>
    </row>
    <row r="480" spans="1:14">
      <c r="A480" t="s">
        <v>1001</v>
      </c>
      <c r="B480" t="s">
        <v>1002</v>
      </c>
      <c r="C480" t="s">
        <v>1105</v>
      </c>
      <c r="D480">
        <v>42866</v>
      </c>
      <c r="E480" t="s">
        <v>1324</v>
      </c>
      <c r="F480" t="s">
        <v>11</v>
      </c>
      <c r="G480" t="s">
        <v>11</v>
      </c>
      <c r="H480" t="s">
        <v>454</v>
      </c>
      <c r="I480" t="s">
        <v>455</v>
      </c>
      <c r="J480" t="s">
        <v>456</v>
      </c>
      <c r="K480">
        <v>0</v>
      </c>
      <c r="L480" t="s">
        <v>7</v>
      </c>
      <c r="M480" t="s">
        <v>7</v>
      </c>
      <c r="N480" t="s">
        <v>1325</v>
      </c>
    </row>
    <row r="481" spans="1:14">
      <c r="A481" t="s">
        <v>1308</v>
      </c>
      <c r="B481" t="s">
        <v>1309</v>
      </c>
      <c r="C481" t="s">
        <v>1310</v>
      </c>
      <c r="D481">
        <v>42862</v>
      </c>
      <c r="E481" t="s">
        <v>1324</v>
      </c>
      <c r="F481" t="s">
        <v>11</v>
      </c>
      <c r="G481" t="s">
        <v>11</v>
      </c>
      <c r="H481" t="s">
        <v>454</v>
      </c>
      <c r="I481" t="s">
        <v>457</v>
      </c>
      <c r="J481" t="s">
        <v>456</v>
      </c>
      <c r="K481">
        <v>0</v>
      </c>
      <c r="L481" t="s">
        <v>7</v>
      </c>
      <c r="M481" t="s">
        <v>7</v>
      </c>
      <c r="N481" t="s">
        <v>1325</v>
      </c>
    </row>
    <row r="482" spans="1:14">
      <c r="A482" t="s">
        <v>1308</v>
      </c>
      <c r="B482" t="s">
        <v>1309</v>
      </c>
      <c r="C482" t="s">
        <v>1078</v>
      </c>
      <c r="D482">
        <v>42862</v>
      </c>
      <c r="E482" t="s">
        <v>1324</v>
      </c>
      <c r="F482" t="s">
        <v>11</v>
      </c>
      <c r="G482" t="s">
        <v>11</v>
      </c>
      <c r="H482" t="s">
        <v>454</v>
      </c>
      <c r="I482" t="s">
        <v>455</v>
      </c>
      <c r="J482" t="s">
        <v>456</v>
      </c>
      <c r="K482">
        <v>0</v>
      </c>
      <c r="L482" t="s">
        <v>7</v>
      </c>
      <c r="M482" t="s">
        <v>7</v>
      </c>
      <c r="N482" t="s">
        <v>1325</v>
      </c>
    </row>
    <row r="483" spans="1:14">
      <c r="A483" t="s">
        <v>1308</v>
      </c>
      <c r="B483" t="s">
        <v>1309</v>
      </c>
      <c r="C483" t="s">
        <v>1085</v>
      </c>
      <c r="D483">
        <v>42862</v>
      </c>
      <c r="E483" t="s">
        <v>1324</v>
      </c>
      <c r="F483" t="s">
        <v>11</v>
      </c>
      <c r="G483" t="s">
        <v>11</v>
      </c>
      <c r="H483" t="s">
        <v>454</v>
      </c>
      <c r="I483" t="s">
        <v>455</v>
      </c>
      <c r="J483" t="s">
        <v>456</v>
      </c>
      <c r="K483">
        <v>0</v>
      </c>
      <c r="L483" t="s">
        <v>7</v>
      </c>
      <c r="M483" t="s">
        <v>7</v>
      </c>
      <c r="N483" t="s">
        <v>1326</v>
      </c>
    </row>
    <row r="484" spans="1:14">
      <c r="A484" t="s">
        <v>1311</v>
      </c>
      <c r="B484" t="s">
        <v>1312</v>
      </c>
      <c r="C484" t="s">
        <v>1313</v>
      </c>
      <c r="D484">
        <v>42867</v>
      </c>
      <c r="E484" t="s">
        <v>1324</v>
      </c>
      <c r="F484" t="s">
        <v>11</v>
      </c>
      <c r="G484" t="s">
        <v>11</v>
      </c>
      <c r="H484" t="s">
        <v>454</v>
      </c>
      <c r="I484" t="s">
        <v>457</v>
      </c>
      <c r="J484" t="s">
        <v>456</v>
      </c>
      <c r="K484">
        <v>0</v>
      </c>
      <c r="L484" t="s">
        <v>7</v>
      </c>
      <c r="M484" t="s">
        <v>7</v>
      </c>
      <c r="N484" t="s">
        <v>1325</v>
      </c>
    </row>
    <row r="485" spans="1:14">
      <c r="A485" t="s">
        <v>1311</v>
      </c>
      <c r="B485" t="s">
        <v>1312</v>
      </c>
      <c r="C485" t="s">
        <v>1314</v>
      </c>
      <c r="D485">
        <v>42876</v>
      </c>
      <c r="E485" t="s">
        <v>1324</v>
      </c>
      <c r="F485" t="s">
        <v>11</v>
      </c>
      <c r="G485" t="s">
        <v>11</v>
      </c>
      <c r="H485" t="s">
        <v>454</v>
      </c>
      <c r="I485" t="s">
        <v>457</v>
      </c>
      <c r="J485" t="s">
        <v>456</v>
      </c>
      <c r="K485">
        <v>0</v>
      </c>
      <c r="L485" t="s">
        <v>7</v>
      </c>
      <c r="M485" t="s">
        <v>7</v>
      </c>
      <c r="N485" t="s">
        <v>125</v>
      </c>
    </row>
    <row r="486" spans="1:14">
      <c r="A486" t="s">
        <v>1315</v>
      </c>
      <c r="B486" t="s">
        <v>1316</v>
      </c>
      <c r="C486" t="s">
        <v>1317</v>
      </c>
      <c r="D486">
        <v>42867</v>
      </c>
      <c r="E486" t="s">
        <v>1324</v>
      </c>
      <c r="F486" t="s">
        <v>11</v>
      </c>
      <c r="G486" t="s">
        <v>11</v>
      </c>
      <c r="H486" t="s">
        <v>454</v>
      </c>
      <c r="I486" t="s">
        <v>457</v>
      </c>
      <c r="J486" t="s">
        <v>456</v>
      </c>
      <c r="K486">
        <v>0</v>
      </c>
      <c r="L486" t="s">
        <v>7</v>
      </c>
      <c r="M486" t="s">
        <v>7</v>
      </c>
      <c r="N486" t="s">
        <v>1325</v>
      </c>
    </row>
    <row r="487" spans="1:14">
      <c r="A487" t="s">
        <v>1318</v>
      </c>
      <c r="B487" t="s">
        <v>1319</v>
      </c>
      <c r="C487" t="s">
        <v>1320</v>
      </c>
      <c r="D487">
        <v>42876</v>
      </c>
      <c r="E487" t="s">
        <v>1324</v>
      </c>
      <c r="F487" t="s">
        <v>11</v>
      </c>
      <c r="G487" t="s">
        <v>11</v>
      </c>
      <c r="H487" t="s">
        <v>454</v>
      </c>
      <c r="I487" t="s">
        <v>457</v>
      </c>
      <c r="J487" t="s">
        <v>456</v>
      </c>
      <c r="K487">
        <v>0</v>
      </c>
      <c r="L487" t="s">
        <v>7</v>
      </c>
      <c r="M487" t="s">
        <v>7</v>
      </c>
      <c r="N487" t="s">
        <v>125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T1839"/>
  <sheetViews>
    <sheetView workbookViewId="0">
      <pane xSplit="9" ySplit="3" topLeftCell="N4" activePane="bottomRight" state="frozen"/>
      <selection pane="topRight" activeCell="I1" sqref="I1"/>
      <selection pane="bottomLeft" activeCell="A4" sqref="A4"/>
      <selection pane="bottomRight" activeCell="F30" sqref="F30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1427</v>
      </c>
      <c r="B1" s="23" t="s">
        <v>1428</v>
      </c>
      <c r="C1" s="23" t="s">
        <v>1429</v>
      </c>
      <c r="D1" s="23" t="s">
        <v>1430</v>
      </c>
      <c r="E1" s="23" t="s">
        <v>1431</v>
      </c>
      <c r="F1" s="23" t="s">
        <v>1432</v>
      </c>
      <c r="G1" s="23" t="s">
        <v>1433</v>
      </c>
      <c r="H1" s="23" t="s">
        <v>1434</v>
      </c>
      <c r="I1" s="23" t="s">
        <v>1435</v>
      </c>
      <c r="J1" s="23" t="s">
        <v>1436</v>
      </c>
      <c r="K1" s="23" t="s">
        <v>1437</v>
      </c>
      <c r="L1" s="23" t="s">
        <v>1438</v>
      </c>
      <c r="M1" s="23" t="s">
        <v>1419</v>
      </c>
      <c r="N1" s="23" t="s">
        <v>1439</v>
      </c>
      <c r="O1" s="23" t="s">
        <v>1440</v>
      </c>
      <c r="P1" s="23" t="s">
        <v>1441</v>
      </c>
      <c r="Q1" s="23" t="s">
        <v>1442</v>
      </c>
      <c r="R1" s="23" t="s">
        <v>1443</v>
      </c>
      <c r="S1" s="23" t="s">
        <v>1444</v>
      </c>
      <c r="T1" s="23" t="s">
        <v>1445</v>
      </c>
    </row>
    <row r="2" spans="1:20">
      <c r="A2" s="23" t="s">
        <v>3014</v>
      </c>
      <c r="B2" s="23" t="s">
        <v>3015</v>
      </c>
      <c r="C2" s="23" t="s">
        <v>1669</v>
      </c>
      <c r="D2" s="23" t="s">
        <v>4091</v>
      </c>
      <c r="E2" s="23" t="s">
        <v>459</v>
      </c>
      <c r="F2" s="23" t="s">
        <v>4086</v>
      </c>
      <c r="G2" s="23" t="s">
        <v>1721</v>
      </c>
      <c r="H2" s="23" t="s">
        <v>4643</v>
      </c>
      <c r="I2" s="23" t="s">
        <v>4644</v>
      </c>
      <c r="J2" s="23" t="s">
        <v>1808</v>
      </c>
      <c r="K2" s="23" t="s">
        <v>4628</v>
      </c>
      <c r="L2" s="23" t="s">
        <v>11</v>
      </c>
      <c r="M2" s="23" t="s">
        <v>5404</v>
      </c>
      <c r="N2" s="23" t="s">
        <v>4640</v>
      </c>
      <c r="O2" s="23" t="s">
        <v>4630</v>
      </c>
      <c r="P2" s="23" t="s">
        <v>4736</v>
      </c>
      <c r="Q2" s="23">
        <v>0</v>
      </c>
      <c r="R2" s="23" t="s">
        <v>3269</v>
      </c>
      <c r="S2" s="23" t="s">
        <v>4737</v>
      </c>
      <c r="T2" s="23" t="s">
        <v>1721</v>
      </c>
    </row>
    <row r="3" spans="1:20">
      <c r="A3" s="23" t="s">
        <v>4001</v>
      </c>
      <c r="B3" s="23" t="s">
        <v>4002</v>
      </c>
      <c r="C3" s="23" t="s">
        <v>16</v>
      </c>
      <c r="D3" s="23" t="s">
        <v>1705</v>
      </c>
      <c r="E3" s="23" t="s">
        <v>452</v>
      </c>
      <c r="F3" s="23" t="s">
        <v>4185</v>
      </c>
      <c r="G3" s="23" t="s">
        <v>1721</v>
      </c>
      <c r="H3" s="23" t="s">
        <v>4633</v>
      </c>
      <c r="I3" s="23" t="s">
        <v>4203</v>
      </c>
      <c r="J3" s="23" t="s">
        <v>11</v>
      </c>
      <c r="K3" s="23" t="s">
        <v>4628</v>
      </c>
      <c r="L3" s="23" t="s">
        <v>11</v>
      </c>
      <c r="M3" s="23" t="s">
        <v>5405</v>
      </c>
      <c r="N3" s="23" t="s">
        <v>4629</v>
      </c>
      <c r="O3" s="23" t="s">
        <v>4630</v>
      </c>
      <c r="P3" s="23" t="s">
        <v>4662</v>
      </c>
      <c r="Q3" s="23">
        <v>0</v>
      </c>
      <c r="R3" s="23" t="s">
        <v>1922</v>
      </c>
      <c r="S3" s="23" t="s">
        <v>4734</v>
      </c>
      <c r="T3" s="23" t="s">
        <v>1721</v>
      </c>
    </row>
    <row r="4" spans="1:20">
      <c r="A4" s="23" t="s">
        <v>2667</v>
      </c>
      <c r="B4" s="23" t="s">
        <v>2668</v>
      </c>
      <c r="C4" s="23" t="s">
        <v>10</v>
      </c>
      <c r="D4" s="23" t="s">
        <v>1705</v>
      </c>
      <c r="E4" s="23" t="s">
        <v>452</v>
      </c>
      <c r="F4" s="23" t="s">
        <v>5344</v>
      </c>
      <c r="G4" s="23" t="s">
        <v>1721</v>
      </c>
      <c r="H4" s="23" t="s">
        <v>4643</v>
      </c>
      <c r="I4" s="23" t="s">
        <v>4636</v>
      </c>
      <c r="J4" s="23" t="s">
        <v>11</v>
      </c>
      <c r="K4" s="23" t="s">
        <v>4628</v>
      </c>
      <c r="L4" s="23" t="s">
        <v>11</v>
      </c>
      <c r="M4" s="23" t="s">
        <v>5406</v>
      </c>
      <c r="N4" s="23" t="s">
        <v>4629</v>
      </c>
      <c r="O4" s="23" t="s">
        <v>4630</v>
      </c>
      <c r="P4" s="23" t="s">
        <v>4662</v>
      </c>
      <c r="Q4" s="23">
        <v>0</v>
      </c>
      <c r="R4" s="23" t="s">
        <v>1662</v>
      </c>
      <c r="S4" s="23" t="s">
        <v>4834</v>
      </c>
      <c r="T4" s="23" t="s">
        <v>1721</v>
      </c>
    </row>
    <row r="5" spans="1:20">
      <c r="A5" s="23" t="s">
        <v>2588</v>
      </c>
      <c r="B5" s="23" t="s">
        <v>2589</v>
      </c>
      <c r="C5" s="23" t="s">
        <v>15</v>
      </c>
      <c r="D5" s="23" t="s">
        <v>1705</v>
      </c>
      <c r="E5" s="23" t="s">
        <v>452</v>
      </c>
      <c r="F5" s="23" t="s">
        <v>4172</v>
      </c>
      <c r="G5" s="23" t="s">
        <v>1721</v>
      </c>
      <c r="H5" s="23" t="s">
        <v>4094</v>
      </c>
      <c r="I5" s="23" t="s">
        <v>4203</v>
      </c>
      <c r="J5" s="23" t="s">
        <v>11</v>
      </c>
      <c r="K5" s="23" t="s">
        <v>4628</v>
      </c>
      <c r="L5" s="23" t="s">
        <v>11</v>
      </c>
      <c r="M5" s="23" t="s">
        <v>5407</v>
      </c>
      <c r="N5" s="23" t="s">
        <v>4629</v>
      </c>
      <c r="O5" s="23" t="s">
        <v>4630</v>
      </c>
      <c r="P5" s="23" t="s">
        <v>4655</v>
      </c>
      <c r="Q5" s="23">
        <v>0</v>
      </c>
      <c r="R5" s="23" t="s">
        <v>1962</v>
      </c>
      <c r="S5" s="23" t="s">
        <v>4416</v>
      </c>
      <c r="T5" s="23" t="s">
        <v>1721</v>
      </c>
    </row>
    <row r="6" spans="1:20">
      <c r="A6" s="23" t="s">
        <v>2100</v>
      </c>
      <c r="B6" s="23" t="s">
        <v>2101</v>
      </c>
      <c r="C6" s="23" t="s">
        <v>15</v>
      </c>
      <c r="D6" s="23" t="s">
        <v>1705</v>
      </c>
      <c r="E6" s="23" t="s">
        <v>452</v>
      </c>
      <c r="F6" s="23" t="s">
        <v>4156</v>
      </c>
      <c r="G6" s="23" t="s">
        <v>1721</v>
      </c>
      <c r="H6" s="23" t="s">
        <v>4094</v>
      </c>
      <c r="I6" s="23" t="s">
        <v>4636</v>
      </c>
      <c r="J6" s="23" t="s">
        <v>11</v>
      </c>
      <c r="K6" s="23" t="s">
        <v>4628</v>
      </c>
      <c r="L6" s="23" t="s">
        <v>11</v>
      </c>
      <c r="M6" s="23" t="s">
        <v>5408</v>
      </c>
      <c r="N6" s="23" t="s">
        <v>4629</v>
      </c>
      <c r="O6" s="23" t="s">
        <v>4630</v>
      </c>
      <c r="P6" s="23" t="s">
        <v>4655</v>
      </c>
      <c r="Q6" s="23">
        <v>0</v>
      </c>
      <c r="R6" s="23" t="s">
        <v>1962</v>
      </c>
      <c r="S6" s="23" t="s">
        <v>4474</v>
      </c>
      <c r="T6" s="23" t="s">
        <v>1721</v>
      </c>
    </row>
    <row r="7" spans="1:20">
      <c r="A7" s="23" t="s">
        <v>2760</v>
      </c>
      <c r="B7" s="23" t="s">
        <v>2761</v>
      </c>
      <c r="C7" s="23" t="s">
        <v>1669</v>
      </c>
      <c r="D7" s="23" t="s">
        <v>4091</v>
      </c>
      <c r="E7" s="23" t="s">
        <v>464</v>
      </c>
      <c r="F7" s="23" t="s">
        <v>4191</v>
      </c>
      <c r="G7" s="23" t="s">
        <v>1721</v>
      </c>
      <c r="H7" s="23" t="s">
        <v>4632</v>
      </c>
      <c r="I7" s="23" t="s">
        <v>4644</v>
      </c>
      <c r="J7" s="23" t="s">
        <v>11</v>
      </c>
      <c r="K7" s="23" t="s">
        <v>4628</v>
      </c>
      <c r="L7" s="23" t="s">
        <v>11</v>
      </c>
      <c r="M7" s="23" t="s">
        <v>5409</v>
      </c>
      <c r="N7" s="23" t="s">
        <v>4640</v>
      </c>
      <c r="O7" s="23" t="s">
        <v>4630</v>
      </c>
      <c r="P7" s="23" t="s">
        <v>1166</v>
      </c>
      <c r="Q7" s="23">
        <v>0</v>
      </c>
      <c r="R7" s="23" t="s">
        <v>1683</v>
      </c>
      <c r="S7" s="23" t="s">
        <v>4589</v>
      </c>
      <c r="T7" s="23" t="s">
        <v>1721</v>
      </c>
    </row>
    <row r="8" spans="1:20">
      <c r="A8" s="23" t="s">
        <v>2793</v>
      </c>
      <c r="B8" s="23" t="s">
        <v>2794</v>
      </c>
      <c r="C8" s="23" t="s">
        <v>17</v>
      </c>
      <c r="D8" s="23" t="s">
        <v>1705</v>
      </c>
      <c r="E8" s="23" t="s">
        <v>452</v>
      </c>
      <c r="F8" s="23" t="s">
        <v>5336</v>
      </c>
      <c r="G8" s="23" t="s">
        <v>1721</v>
      </c>
      <c r="H8" s="23" t="s">
        <v>4638</v>
      </c>
      <c r="I8" s="23" t="s">
        <v>4636</v>
      </c>
      <c r="J8" s="23" t="s">
        <v>11</v>
      </c>
      <c r="K8" s="23" t="s">
        <v>4628</v>
      </c>
      <c r="L8" s="23" t="s">
        <v>11</v>
      </c>
      <c r="M8" s="23" t="s">
        <v>5410</v>
      </c>
      <c r="N8" s="23" t="s">
        <v>4629</v>
      </c>
      <c r="O8" s="23" t="s">
        <v>4630</v>
      </c>
      <c r="P8" s="23" t="s">
        <v>4672</v>
      </c>
      <c r="Q8" s="23">
        <v>0</v>
      </c>
      <c r="R8" s="23" t="s">
        <v>1962</v>
      </c>
      <c r="S8" s="23" t="s">
        <v>4399</v>
      </c>
      <c r="T8" s="23" t="s">
        <v>1721</v>
      </c>
    </row>
    <row r="9" spans="1:20">
      <c r="A9" s="23" t="s">
        <v>3867</v>
      </c>
      <c r="B9" s="23" t="s">
        <v>3868</v>
      </c>
      <c r="C9" s="23" t="s">
        <v>1669</v>
      </c>
      <c r="D9" s="23" t="s">
        <v>4091</v>
      </c>
      <c r="E9" s="23" t="s">
        <v>464</v>
      </c>
      <c r="F9" s="23" t="s">
        <v>4191</v>
      </c>
      <c r="G9" s="23" t="s">
        <v>1721</v>
      </c>
      <c r="H9" s="23" t="s">
        <v>4632</v>
      </c>
      <c r="I9" s="23" t="s">
        <v>4644</v>
      </c>
      <c r="J9" s="23" t="s">
        <v>11</v>
      </c>
      <c r="K9" s="23" t="s">
        <v>4628</v>
      </c>
      <c r="L9" s="23" t="s">
        <v>11</v>
      </c>
      <c r="M9" s="23" t="s">
        <v>5411</v>
      </c>
      <c r="N9" s="23" t="s">
        <v>4640</v>
      </c>
      <c r="O9" s="23" t="s">
        <v>4630</v>
      </c>
      <c r="P9" s="23" t="s">
        <v>1166</v>
      </c>
      <c r="Q9" s="23">
        <v>0</v>
      </c>
      <c r="R9" s="23" t="s">
        <v>1760</v>
      </c>
      <c r="S9" s="23" t="s">
        <v>4603</v>
      </c>
      <c r="T9" s="23" t="s">
        <v>1721</v>
      </c>
    </row>
    <row r="10" spans="1:20">
      <c r="A10" s="23" t="s">
        <v>2623</v>
      </c>
      <c r="B10" s="23" t="s">
        <v>2624</v>
      </c>
      <c r="C10" s="23" t="s">
        <v>13</v>
      </c>
      <c r="D10" s="23" t="s">
        <v>1705</v>
      </c>
      <c r="E10" s="23" t="s">
        <v>452</v>
      </c>
      <c r="F10" s="23" t="s">
        <v>4176</v>
      </c>
      <c r="G10" s="23" t="s">
        <v>1721</v>
      </c>
      <c r="H10" s="23" t="s">
        <v>4094</v>
      </c>
      <c r="I10" s="23" t="s">
        <v>4192</v>
      </c>
      <c r="J10" s="23" t="s">
        <v>11</v>
      </c>
      <c r="K10" s="23" t="s">
        <v>4628</v>
      </c>
      <c r="L10" s="23" t="s">
        <v>11</v>
      </c>
      <c r="M10" s="23" t="s">
        <v>5412</v>
      </c>
      <c r="N10" s="23" t="s">
        <v>4629</v>
      </c>
      <c r="O10" s="23" t="s">
        <v>4630</v>
      </c>
      <c r="P10" s="23" t="s">
        <v>4748</v>
      </c>
      <c r="Q10" s="23">
        <v>0</v>
      </c>
      <c r="R10" s="23" t="s">
        <v>1962</v>
      </c>
      <c r="S10" s="23" t="s">
        <v>4414</v>
      </c>
      <c r="T10" s="23" t="s">
        <v>1721</v>
      </c>
    </row>
    <row r="11" spans="1:20">
      <c r="A11" s="23" t="s">
        <v>3117</v>
      </c>
      <c r="B11" s="23" t="s">
        <v>3118</v>
      </c>
      <c r="C11" s="23" t="s">
        <v>16</v>
      </c>
      <c r="D11" s="23" t="s">
        <v>1705</v>
      </c>
      <c r="E11" s="23" t="s">
        <v>1189</v>
      </c>
      <c r="F11" s="23" t="s">
        <v>5351</v>
      </c>
      <c r="G11" s="23" t="s">
        <v>1721</v>
      </c>
      <c r="H11" s="23" t="s">
        <v>4633</v>
      </c>
      <c r="I11" s="23" t="s">
        <v>4192</v>
      </c>
      <c r="J11" s="23" t="s">
        <v>11</v>
      </c>
      <c r="K11" s="23" t="s">
        <v>4628</v>
      </c>
      <c r="L11" s="23" t="s">
        <v>11</v>
      </c>
      <c r="M11" s="23" t="s">
        <v>5406</v>
      </c>
      <c r="N11" s="23" t="s">
        <v>4629</v>
      </c>
      <c r="O11" s="23" t="s">
        <v>4630</v>
      </c>
      <c r="P11" s="23" t="s">
        <v>9</v>
      </c>
      <c r="Q11" s="23">
        <v>0</v>
      </c>
      <c r="R11" s="23" t="s">
        <v>2933</v>
      </c>
      <c r="S11" s="23" t="s">
        <v>4532</v>
      </c>
      <c r="T11" s="23" t="s">
        <v>1721</v>
      </c>
    </row>
    <row r="12" spans="1:20">
      <c r="A12" s="23" t="s">
        <v>2518</v>
      </c>
      <c r="B12" s="23" t="s">
        <v>2519</v>
      </c>
      <c r="C12" s="23" t="s">
        <v>14</v>
      </c>
      <c r="D12" s="23" t="s">
        <v>1705</v>
      </c>
      <c r="E12" s="23" t="s">
        <v>452</v>
      </c>
      <c r="F12" s="23" t="s">
        <v>4173</v>
      </c>
      <c r="G12" s="23" t="s">
        <v>1721</v>
      </c>
      <c r="H12" s="23" t="s">
        <v>4099</v>
      </c>
      <c r="I12" s="23" t="s">
        <v>4138</v>
      </c>
      <c r="J12" s="23" t="s">
        <v>11</v>
      </c>
      <c r="K12" s="23" t="s">
        <v>4628</v>
      </c>
      <c r="L12" s="23" t="s">
        <v>11</v>
      </c>
      <c r="M12" s="23" t="s">
        <v>5413</v>
      </c>
      <c r="N12" s="23" t="s">
        <v>4629</v>
      </c>
      <c r="O12" s="23" t="s">
        <v>4630</v>
      </c>
      <c r="P12" s="23" t="s">
        <v>4642</v>
      </c>
      <c r="Q12" s="23">
        <v>0</v>
      </c>
      <c r="R12" s="23" t="s">
        <v>1962</v>
      </c>
      <c r="S12" s="23" t="s">
        <v>4828</v>
      </c>
      <c r="T12" s="23" t="s">
        <v>1721</v>
      </c>
    </row>
    <row r="13" spans="1:20">
      <c r="A13" s="23" t="s">
        <v>3933</v>
      </c>
      <c r="B13" s="23" t="s">
        <v>3934</v>
      </c>
      <c r="C13" s="23" t="s">
        <v>15</v>
      </c>
      <c r="D13" s="23" t="s">
        <v>1705</v>
      </c>
      <c r="E13" s="23" t="s">
        <v>452</v>
      </c>
      <c r="F13" s="23" t="s">
        <v>4156</v>
      </c>
      <c r="G13" s="23" t="s">
        <v>1721</v>
      </c>
      <c r="H13" s="23" t="s">
        <v>4094</v>
      </c>
      <c r="I13" s="23" t="s">
        <v>4636</v>
      </c>
      <c r="J13" s="23" t="s">
        <v>11</v>
      </c>
      <c r="K13" s="23" t="s">
        <v>4628</v>
      </c>
      <c r="L13" s="23" t="s">
        <v>11</v>
      </c>
      <c r="M13" s="23" t="s">
        <v>5414</v>
      </c>
      <c r="N13" s="23" t="s">
        <v>4629</v>
      </c>
      <c r="O13" s="23" t="s">
        <v>4630</v>
      </c>
      <c r="P13" s="23" t="s">
        <v>4798</v>
      </c>
      <c r="Q13" s="23">
        <v>0</v>
      </c>
      <c r="R13" s="23" t="s">
        <v>1962</v>
      </c>
      <c r="S13" s="23" t="s">
        <v>4799</v>
      </c>
      <c r="T13" s="23" t="s">
        <v>1721</v>
      </c>
    </row>
    <row r="14" spans="1:20">
      <c r="A14" s="23" t="s">
        <v>3217</v>
      </c>
      <c r="B14" s="23" t="s">
        <v>3218</v>
      </c>
      <c r="C14" s="23" t="s">
        <v>16</v>
      </c>
      <c r="D14" s="23" t="s">
        <v>1705</v>
      </c>
      <c r="E14" s="23" t="s">
        <v>452</v>
      </c>
      <c r="F14" s="23" t="s">
        <v>4185</v>
      </c>
      <c r="G14" s="23" t="s">
        <v>1721</v>
      </c>
      <c r="H14" s="23" t="s">
        <v>4633</v>
      </c>
      <c r="I14" s="23" t="s">
        <v>4203</v>
      </c>
      <c r="J14" s="23" t="s">
        <v>11</v>
      </c>
      <c r="K14" s="23" t="s">
        <v>4628</v>
      </c>
      <c r="L14" s="23" t="s">
        <v>11</v>
      </c>
      <c r="M14" s="23" t="s">
        <v>5415</v>
      </c>
      <c r="N14" s="23" t="s">
        <v>4629</v>
      </c>
      <c r="O14" s="23" t="s">
        <v>4630</v>
      </c>
      <c r="P14" s="23" t="s">
        <v>1026</v>
      </c>
      <c r="Q14" s="23">
        <v>0</v>
      </c>
      <c r="R14" s="23" t="s">
        <v>1922</v>
      </c>
      <c r="S14" s="23" t="s">
        <v>4576</v>
      </c>
      <c r="T14" s="23" t="s">
        <v>1721</v>
      </c>
    </row>
    <row r="15" spans="1:20">
      <c r="A15" s="23" t="s">
        <v>3002</v>
      </c>
      <c r="B15" s="23" t="s">
        <v>3003</v>
      </c>
      <c r="C15" s="23" t="s">
        <v>17</v>
      </c>
      <c r="D15" s="23" t="s">
        <v>1705</v>
      </c>
      <c r="E15" s="23" t="s">
        <v>452</v>
      </c>
      <c r="F15" s="23" t="s">
        <v>5336</v>
      </c>
      <c r="G15" s="23" t="s">
        <v>1721</v>
      </c>
      <c r="H15" s="23" t="s">
        <v>4638</v>
      </c>
      <c r="I15" s="23" t="s">
        <v>4636</v>
      </c>
      <c r="J15" s="23" t="s">
        <v>11</v>
      </c>
      <c r="K15" s="23" t="s">
        <v>4628</v>
      </c>
      <c r="L15" s="23" t="s">
        <v>11</v>
      </c>
      <c r="M15" s="23" t="s">
        <v>5410</v>
      </c>
      <c r="N15" s="23" t="s">
        <v>4629</v>
      </c>
      <c r="O15" s="23" t="s">
        <v>4630</v>
      </c>
      <c r="P15" s="23" t="s">
        <v>4642</v>
      </c>
      <c r="Q15" s="23">
        <v>0</v>
      </c>
      <c r="R15" s="23" t="s">
        <v>3902</v>
      </c>
      <c r="S15" s="23" t="s">
        <v>4856</v>
      </c>
      <c r="T15" s="23" t="s">
        <v>1721</v>
      </c>
    </row>
    <row r="16" spans="1:20">
      <c r="A16" s="23" t="s">
        <v>3998</v>
      </c>
      <c r="B16" s="23" t="s">
        <v>3999</v>
      </c>
      <c r="C16" s="23" t="s">
        <v>14</v>
      </c>
      <c r="D16" s="23" t="s">
        <v>1705</v>
      </c>
      <c r="E16" s="23" t="s">
        <v>452</v>
      </c>
      <c r="F16" s="23" t="s">
        <v>4175</v>
      </c>
      <c r="G16" s="23" t="s">
        <v>1721</v>
      </c>
      <c r="H16" s="23" t="s">
        <v>4638</v>
      </c>
      <c r="I16" s="23" t="s">
        <v>4656</v>
      </c>
      <c r="J16" s="23" t="s">
        <v>11</v>
      </c>
      <c r="K16" s="23" t="s">
        <v>4628</v>
      </c>
      <c r="L16" s="23" t="s">
        <v>11</v>
      </c>
      <c r="M16" s="23" t="s">
        <v>5416</v>
      </c>
      <c r="N16" s="23" t="s">
        <v>4629</v>
      </c>
      <c r="O16" s="23" t="s">
        <v>4630</v>
      </c>
      <c r="P16" s="23" t="s">
        <v>4642</v>
      </c>
      <c r="Q16" s="23">
        <v>0</v>
      </c>
      <c r="R16" s="23" t="s">
        <v>3647</v>
      </c>
      <c r="S16" s="23" t="s">
        <v>4657</v>
      </c>
      <c r="T16" s="23" t="s">
        <v>1721</v>
      </c>
    </row>
    <row r="17" spans="1:20">
      <c r="A17" s="23" t="s">
        <v>2179</v>
      </c>
      <c r="B17" s="23" t="s">
        <v>2180</v>
      </c>
      <c r="C17" s="23" t="s">
        <v>16</v>
      </c>
      <c r="D17" s="23" t="s">
        <v>1705</v>
      </c>
      <c r="E17" s="23" t="s">
        <v>1189</v>
      </c>
      <c r="F17" s="23" t="s">
        <v>4207</v>
      </c>
      <c r="G17" s="23" t="s">
        <v>1721</v>
      </c>
      <c r="H17" s="23" t="s">
        <v>4633</v>
      </c>
      <c r="I17" s="23" t="s">
        <v>4203</v>
      </c>
      <c r="J17" s="23" t="s">
        <v>11</v>
      </c>
      <c r="K17" s="23" t="s">
        <v>4628</v>
      </c>
      <c r="L17" s="23" t="s">
        <v>11</v>
      </c>
      <c r="M17" s="23" t="s">
        <v>5412</v>
      </c>
      <c r="N17" s="23" t="s">
        <v>4629</v>
      </c>
      <c r="O17" s="23" t="s">
        <v>4630</v>
      </c>
      <c r="P17" s="23" t="s">
        <v>4642</v>
      </c>
      <c r="Q17" s="23">
        <v>0</v>
      </c>
      <c r="R17" s="23" t="s">
        <v>1962</v>
      </c>
      <c r="S17" s="23" t="s">
        <v>4791</v>
      </c>
      <c r="T17" s="23" t="s">
        <v>1721</v>
      </c>
    </row>
    <row r="18" spans="1:20">
      <c r="A18" s="23" t="s">
        <v>2083</v>
      </c>
      <c r="B18" s="23" t="s">
        <v>2084</v>
      </c>
      <c r="C18" s="23" t="s">
        <v>13</v>
      </c>
      <c r="D18" s="23" t="s">
        <v>1705</v>
      </c>
      <c r="E18" s="23" t="s">
        <v>452</v>
      </c>
      <c r="F18" s="23" t="s">
        <v>4158</v>
      </c>
      <c r="G18" s="23" t="s">
        <v>1721</v>
      </c>
      <c r="H18" s="23" t="s">
        <v>4638</v>
      </c>
      <c r="I18" s="23" t="s">
        <v>4636</v>
      </c>
      <c r="J18" s="23" t="s">
        <v>11</v>
      </c>
      <c r="K18" s="23" t="s">
        <v>4628</v>
      </c>
      <c r="L18" s="23" t="s">
        <v>11</v>
      </c>
      <c r="M18" s="23" t="s">
        <v>5405</v>
      </c>
      <c r="N18" s="23" t="s">
        <v>4629</v>
      </c>
      <c r="O18" s="23" t="s">
        <v>4630</v>
      </c>
      <c r="P18" s="23" t="s">
        <v>4642</v>
      </c>
      <c r="Q18" s="23">
        <v>0</v>
      </c>
      <c r="R18" s="23" t="s">
        <v>1696</v>
      </c>
      <c r="S18" s="23" t="s">
        <v>4885</v>
      </c>
      <c r="T18" s="23" t="s">
        <v>1721</v>
      </c>
    </row>
    <row r="19" spans="1:20">
      <c r="A19" s="23" t="s">
        <v>2250</v>
      </c>
      <c r="B19" s="23" t="s">
        <v>2251</v>
      </c>
      <c r="C19" s="23" t="s">
        <v>12</v>
      </c>
      <c r="D19" s="23" t="s">
        <v>1705</v>
      </c>
      <c r="E19" s="23" t="s">
        <v>452</v>
      </c>
      <c r="F19" s="23" t="s">
        <v>4172</v>
      </c>
      <c r="G19" s="23" t="s">
        <v>1721</v>
      </c>
      <c r="H19" s="23" t="s">
        <v>4094</v>
      </c>
      <c r="I19" s="23" t="s">
        <v>4203</v>
      </c>
      <c r="J19" s="23" t="s">
        <v>11</v>
      </c>
      <c r="K19" s="23" t="s">
        <v>4628</v>
      </c>
      <c r="L19" s="23" t="s">
        <v>11</v>
      </c>
      <c r="M19" s="23" t="s">
        <v>5417</v>
      </c>
      <c r="N19" s="23" t="s">
        <v>4629</v>
      </c>
      <c r="O19" s="23" t="s">
        <v>4630</v>
      </c>
      <c r="P19" s="23" t="s">
        <v>4660</v>
      </c>
      <c r="Q19" s="23">
        <v>0</v>
      </c>
      <c r="R19" s="23" t="s">
        <v>1962</v>
      </c>
      <c r="S19" s="23" t="s">
        <v>4453</v>
      </c>
      <c r="T19" s="23" t="s">
        <v>1721</v>
      </c>
    </row>
    <row r="20" spans="1:20">
      <c r="A20" s="23" t="s">
        <v>3009</v>
      </c>
      <c r="B20" s="23" t="s">
        <v>3010</v>
      </c>
      <c r="C20" s="23" t="s">
        <v>14</v>
      </c>
      <c r="D20" s="23" t="s">
        <v>1705</v>
      </c>
      <c r="E20" s="23" t="s">
        <v>452</v>
      </c>
      <c r="F20" s="23" t="s">
        <v>5344</v>
      </c>
      <c r="G20" s="23" t="s">
        <v>1721</v>
      </c>
      <c r="H20" s="23" t="s">
        <v>4643</v>
      </c>
      <c r="I20" s="23" t="s">
        <v>4649</v>
      </c>
      <c r="J20" s="23" t="s">
        <v>11</v>
      </c>
      <c r="K20" s="23" t="s">
        <v>4628</v>
      </c>
      <c r="L20" s="23" t="s">
        <v>11</v>
      </c>
      <c r="M20" s="23" t="s">
        <v>5418</v>
      </c>
      <c r="N20" s="23" t="s">
        <v>4629</v>
      </c>
      <c r="O20" s="23" t="s">
        <v>4630</v>
      </c>
      <c r="P20" s="23" t="s">
        <v>1026</v>
      </c>
      <c r="Q20" s="23">
        <v>0</v>
      </c>
      <c r="R20" s="23" t="s">
        <v>1683</v>
      </c>
      <c r="S20" s="23" t="s">
        <v>4587</v>
      </c>
      <c r="T20" s="23" t="s">
        <v>1721</v>
      </c>
    </row>
    <row r="21" spans="1:20">
      <c r="A21" s="23" t="s">
        <v>2505</v>
      </c>
      <c r="B21" s="23" t="s">
        <v>2506</v>
      </c>
      <c r="C21" s="23" t="s">
        <v>12</v>
      </c>
      <c r="D21" s="23" t="s">
        <v>1705</v>
      </c>
      <c r="E21" s="23" t="s">
        <v>452</v>
      </c>
      <c r="F21" s="23" t="s">
        <v>5338</v>
      </c>
      <c r="G21" s="23" t="s">
        <v>1721</v>
      </c>
      <c r="H21" s="23" t="s">
        <v>4643</v>
      </c>
      <c r="I21" s="23" t="s">
        <v>4138</v>
      </c>
      <c r="J21" s="23" t="s">
        <v>11</v>
      </c>
      <c r="K21" s="23" t="s">
        <v>4628</v>
      </c>
      <c r="L21" s="23" t="s">
        <v>11</v>
      </c>
      <c r="M21" s="23" t="s">
        <v>5419</v>
      </c>
      <c r="N21" s="23" t="s">
        <v>4629</v>
      </c>
      <c r="O21" s="23" t="s">
        <v>4630</v>
      </c>
      <c r="P21" s="23" t="s">
        <v>1026</v>
      </c>
      <c r="Q21" s="23">
        <v>0</v>
      </c>
      <c r="R21" s="23" t="s">
        <v>1683</v>
      </c>
      <c r="S21" s="23" t="s">
        <v>4577</v>
      </c>
      <c r="T21" s="23" t="s">
        <v>1721</v>
      </c>
    </row>
    <row r="22" spans="1:20">
      <c r="A22" s="23" t="s">
        <v>3549</v>
      </c>
      <c r="B22" s="23" t="s">
        <v>3550</v>
      </c>
      <c r="C22" s="23" t="s">
        <v>10</v>
      </c>
      <c r="D22" s="23" t="s">
        <v>1705</v>
      </c>
      <c r="E22" s="23" t="s">
        <v>1189</v>
      </c>
      <c r="F22" s="23" t="s">
        <v>4182</v>
      </c>
      <c r="G22" s="23" t="s">
        <v>1721</v>
      </c>
      <c r="H22" s="23" t="s">
        <v>4638</v>
      </c>
      <c r="I22" s="23" t="s">
        <v>4636</v>
      </c>
      <c r="J22" s="23" t="s">
        <v>11</v>
      </c>
      <c r="K22" s="23" t="s">
        <v>4628</v>
      </c>
      <c r="L22" s="23" t="s">
        <v>11</v>
      </c>
      <c r="M22" s="23" t="s">
        <v>5420</v>
      </c>
      <c r="N22" s="23" t="s">
        <v>4629</v>
      </c>
      <c r="O22" s="23" t="s">
        <v>4630</v>
      </c>
      <c r="P22" s="23" t="s">
        <v>9</v>
      </c>
      <c r="Q22" s="23">
        <v>0</v>
      </c>
      <c r="R22" s="23" t="s">
        <v>1771</v>
      </c>
      <c r="S22" s="23" t="s">
        <v>4765</v>
      </c>
      <c r="T22" s="23" t="s">
        <v>1721</v>
      </c>
    </row>
    <row r="23" spans="1:20">
      <c r="A23" s="23" t="s">
        <v>3031</v>
      </c>
      <c r="B23" s="23" t="s">
        <v>3032</v>
      </c>
      <c r="C23" s="23" t="s">
        <v>10</v>
      </c>
      <c r="D23" s="23" t="s">
        <v>1705</v>
      </c>
      <c r="E23" s="23" t="s">
        <v>452</v>
      </c>
      <c r="F23" s="23" t="s">
        <v>4179</v>
      </c>
      <c r="G23" s="23" t="s">
        <v>1721</v>
      </c>
      <c r="H23" s="23" t="s">
        <v>4682</v>
      </c>
      <c r="I23" s="23" t="s">
        <v>5421</v>
      </c>
      <c r="J23" s="23" t="s">
        <v>11</v>
      </c>
      <c r="K23" s="23" t="s">
        <v>4628</v>
      </c>
      <c r="L23" s="23" t="s">
        <v>11</v>
      </c>
      <c r="M23" s="23" t="s">
        <v>5422</v>
      </c>
      <c r="N23" s="23" t="s">
        <v>4629</v>
      </c>
      <c r="O23" s="23" t="s">
        <v>4630</v>
      </c>
      <c r="P23" s="23" t="s">
        <v>4642</v>
      </c>
      <c r="Q23" s="23">
        <v>0</v>
      </c>
      <c r="R23" s="23" t="s">
        <v>1962</v>
      </c>
      <c r="S23" s="23" t="s">
        <v>4846</v>
      </c>
      <c r="T23" s="23" t="s">
        <v>1721</v>
      </c>
    </row>
    <row r="24" spans="1:20">
      <c r="A24" s="23" t="s">
        <v>3521</v>
      </c>
      <c r="B24" s="23" t="s">
        <v>3522</v>
      </c>
      <c r="C24" s="23" t="s">
        <v>16</v>
      </c>
      <c r="D24" s="23" t="s">
        <v>1705</v>
      </c>
      <c r="E24" s="23" t="s">
        <v>1189</v>
      </c>
      <c r="F24" s="23" t="s">
        <v>4182</v>
      </c>
      <c r="G24" s="23" t="s">
        <v>1721</v>
      </c>
      <c r="H24" s="23" t="s">
        <v>4638</v>
      </c>
      <c r="I24" s="23" t="s">
        <v>4636</v>
      </c>
      <c r="J24" s="23" t="s">
        <v>11</v>
      </c>
      <c r="K24" s="23" t="s">
        <v>4628</v>
      </c>
      <c r="L24" s="23" t="s">
        <v>11</v>
      </c>
      <c r="M24" s="23" t="s">
        <v>5423</v>
      </c>
      <c r="N24" s="23" t="s">
        <v>4629</v>
      </c>
      <c r="O24" s="23" t="s">
        <v>4630</v>
      </c>
      <c r="P24" s="23" t="s">
        <v>7</v>
      </c>
      <c r="Q24" s="23">
        <v>0</v>
      </c>
      <c r="R24" s="23" t="s">
        <v>3476</v>
      </c>
      <c r="S24" s="23" t="s">
        <v>4673</v>
      </c>
      <c r="T24" s="23" t="s">
        <v>1721</v>
      </c>
    </row>
    <row r="25" spans="1:20">
      <c r="A25" s="23" t="s">
        <v>3849</v>
      </c>
      <c r="B25" s="23" t="s">
        <v>3850</v>
      </c>
      <c r="C25" s="23" t="s">
        <v>1686</v>
      </c>
      <c r="D25" s="23" t="s">
        <v>4091</v>
      </c>
      <c r="E25" s="23" t="s">
        <v>464</v>
      </c>
      <c r="F25" s="23" t="s">
        <v>4122</v>
      </c>
      <c r="G25" s="23" t="s">
        <v>1721</v>
      </c>
      <c r="H25" s="23" t="s">
        <v>4638</v>
      </c>
      <c r="I25" s="23" t="s">
        <v>4644</v>
      </c>
      <c r="J25" s="23" t="s">
        <v>11</v>
      </c>
      <c r="K25" s="23" t="s">
        <v>4628</v>
      </c>
      <c r="L25" s="23" t="s">
        <v>11</v>
      </c>
      <c r="M25" s="23" t="s">
        <v>5424</v>
      </c>
      <c r="N25" s="23" t="s">
        <v>4640</v>
      </c>
      <c r="O25" s="23" t="s">
        <v>4630</v>
      </c>
      <c r="P25" s="23" t="s">
        <v>4871</v>
      </c>
      <c r="Q25" s="23">
        <v>0</v>
      </c>
      <c r="R25" s="23" t="s">
        <v>3208</v>
      </c>
      <c r="S25" s="23" t="s">
        <v>4558</v>
      </c>
      <c r="T25" s="23" t="s">
        <v>1721</v>
      </c>
    </row>
    <row r="26" spans="1:20">
      <c r="A26" s="23" t="s">
        <v>3659</v>
      </c>
      <c r="B26" s="23" t="s">
        <v>3660</v>
      </c>
      <c r="C26" s="23" t="s">
        <v>12</v>
      </c>
      <c r="D26" s="23" t="s">
        <v>1705</v>
      </c>
      <c r="E26" s="23" t="s">
        <v>452</v>
      </c>
      <c r="F26" s="23" t="s">
        <v>4158</v>
      </c>
      <c r="G26" s="23" t="s">
        <v>1721</v>
      </c>
      <c r="H26" s="23" t="s">
        <v>4638</v>
      </c>
      <c r="I26" s="23" t="s">
        <v>4636</v>
      </c>
      <c r="J26" s="23" t="s">
        <v>11</v>
      </c>
      <c r="K26" s="23" t="s">
        <v>4628</v>
      </c>
      <c r="L26" s="23" t="s">
        <v>11</v>
      </c>
      <c r="M26" s="23" t="s">
        <v>5424</v>
      </c>
      <c r="N26" s="23" t="s">
        <v>4629</v>
      </c>
      <c r="O26" s="23" t="s">
        <v>4630</v>
      </c>
      <c r="P26" s="23" t="s">
        <v>4858</v>
      </c>
      <c r="Q26" s="23">
        <v>0</v>
      </c>
      <c r="R26" s="23" t="s">
        <v>1962</v>
      </c>
      <c r="S26" s="23" t="s">
        <v>4859</v>
      </c>
      <c r="T26" s="23" t="s">
        <v>1721</v>
      </c>
    </row>
    <row r="27" spans="1:20">
      <c r="A27" s="23" t="s">
        <v>2206</v>
      </c>
      <c r="B27" s="23" t="s">
        <v>2207</v>
      </c>
      <c r="C27" s="23" t="s">
        <v>17</v>
      </c>
      <c r="D27" s="23" t="s">
        <v>1705</v>
      </c>
      <c r="E27" s="23" t="s">
        <v>452</v>
      </c>
      <c r="F27" s="23" t="s">
        <v>5336</v>
      </c>
      <c r="G27" s="23" t="s">
        <v>1721</v>
      </c>
      <c r="H27" s="23" t="s">
        <v>4638</v>
      </c>
      <c r="I27" s="23" t="s">
        <v>4636</v>
      </c>
      <c r="J27" s="23" t="s">
        <v>11</v>
      </c>
      <c r="K27" s="23" t="s">
        <v>4628</v>
      </c>
      <c r="L27" s="23" t="s">
        <v>11</v>
      </c>
      <c r="M27" s="23" t="s">
        <v>5425</v>
      </c>
      <c r="N27" s="23" t="s">
        <v>4629</v>
      </c>
      <c r="O27" s="23" t="s">
        <v>4630</v>
      </c>
      <c r="P27" s="23" t="s">
        <v>4666</v>
      </c>
      <c r="Q27" s="23">
        <v>0</v>
      </c>
      <c r="R27" s="23" t="s">
        <v>2050</v>
      </c>
      <c r="S27" s="23" t="s">
        <v>4460</v>
      </c>
      <c r="T27" s="23" t="s">
        <v>1721</v>
      </c>
    </row>
    <row r="28" spans="1:20">
      <c r="A28" s="23" t="s">
        <v>2916</v>
      </c>
      <c r="B28" s="23" t="s">
        <v>2917</v>
      </c>
      <c r="C28" s="23" t="s">
        <v>14</v>
      </c>
      <c r="D28" s="23" t="s">
        <v>1705</v>
      </c>
      <c r="E28" s="23" t="s">
        <v>452</v>
      </c>
      <c r="F28" s="23" t="s">
        <v>5334</v>
      </c>
      <c r="G28" s="23" t="s">
        <v>1721</v>
      </c>
      <c r="H28" s="23" t="s">
        <v>4633</v>
      </c>
      <c r="I28" s="23" t="s">
        <v>4192</v>
      </c>
      <c r="J28" s="23" t="s">
        <v>11</v>
      </c>
      <c r="K28" s="23" t="s">
        <v>4628</v>
      </c>
      <c r="L28" s="23" t="s">
        <v>11</v>
      </c>
      <c r="M28" s="23" t="s">
        <v>5415</v>
      </c>
      <c r="N28" s="23" t="s">
        <v>4629</v>
      </c>
      <c r="O28" s="23" t="s">
        <v>4630</v>
      </c>
      <c r="P28" s="23" t="s">
        <v>4704</v>
      </c>
      <c r="Q28" s="23">
        <v>0</v>
      </c>
      <c r="R28" s="23" t="s">
        <v>1962</v>
      </c>
      <c r="S28" s="23" t="s">
        <v>4387</v>
      </c>
      <c r="T28" s="23" t="s">
        <v>1721</v>
      </c>
    </row>
    <row r="29" spans="1:20">
      <c r="A29" s="23" t="s">
        <v>1985</v>
      </c>
      <c r="B29" s="23" t="s">
        <v>1986</v>
      </c>
      <c r="C29" s="23" t="s">
        <v>14</v>
      </c>
      <c r="D29" s="23" t="s">
        <v>1705</v>
      </c>
      <c r="E29" s="23" t="s">
        <v>452</v>
      </c>
      <c r="F29" s="23" t="s">
        <v>5334</v>
      </c>
      <c r="G29" s="23" t="s">
        <v>1721</v>
      </c>
      <c r="H29" s="23" t="s">
        <v>4633</v>
      </c>
      <c r="I29" s="23" t="s">
        <v>4192</v>
      </c>
      <c r="J29" s="23" t="s">
        <v>11</v>
      </c>
      <c r="K29" s="23" t="s">
        <v>4628</v>
      </c>
      <c r="L29" s="23" t="s">
        <v>11</v>
      </c>
      <c r="M29" s="23" t="s">
        <v>5405</v>
      </c>
      <c r="N29" s="23" t="s">
        <v>4629</v>
      </c>
      <c r="O29" s="23" t="s">
        <v>4630</v>
      </c>
      <c r="P29" s="23" t="s">
        <v>4634</v>
      </c>
      <c r="Q29" s="23">
        <v>0</v>
      </c>
      <c r="R29" s="23" t="s">
        <v>2442</v>
      </c>
      <c r="S29" s="23" t="s">
        <v>4487</v>
      </c>
      <c r="T29" s="23" t="s">
        <v>1721</v>
      </c>
    </row>
    <row r="30" spans="1:20">
      <c r="A30" s="23" t="s">
        <v>3626</v>
      </c>
      <c r="B30" s="23" t="s">
        <v>3627</v>
      </c>
      <c r="C30" s="23" t="s">
        <v>16</v>
      </c>
      <c r="D30" s="23" t="s">
        <v>1705</v>
      </c>
      <c r="E30" s="23" t="s">
        <v>1189</v>
      </c>
      <c r="F30" s="23" t="s">
        <v>4207</v>
      </c>
      <c r="G30" s="23" t="s">
        <v>1721</v>
      </c>
      <c r="H30" s="23" t="s">
        <v>4633</v>
      </c>
      <c r="I30" s="23" t="s">
        <v>4106</v>
      </c>
      <c r="J30" s="23" t="s">
        <v>11</v>
      </c>
      <c r="K30" s="23" t="s">
        <v>4628</v>
      </c>
      <c r="L30" s="23" t="s">
        <v>11</v>
      </c>
      <c r="M30" s="23" t="s">
        <v>5418</v>
      </c>
      <c r="N30" s="23" t="s">
        <v>4629</v>
      </c>
      <c r="O30" s="23" t="s">
        <v>4630</v>
      </c>
      <c r="P30" s="23" t="s">
        <v>4642</v>
      </c>
      <c r="Q30" s="23">
        <v>0</v>
      </c>
      <c r="R30" s="23" t="s">
        <v>1962</v>
      </c>
      <c r="S30" s="23" t="s">
        <v>4879</v>
      </c>
      <c r="T30" s="23" t="s">
        <v>1721</v>
      </c>
    </row>
    <row r="31" spans="1:20">
      <c r="A31" s="23" t="s">
        <v>3922</v>
      </c>
      <c r="B31" s="23" t="s">
        <v>3923</v>
      </c>
      <c r="C31" s="23" t="s">
        <v>15</v>
      </c>
      <c r="D31" s="23" t="s">
        <v>1705</v>
      </c>
      <c r="E31" s="23" t="s">
        <v>452</v>
      </c>
      <c r="F31" s="23" t="s">
        <v>4148</v>
      </c>
      <c r="G31" s="23" t="s">
        <v>1721</v>
      </c>
      <c r="H31" s="23" t="s">
        <v>4094</v>
      </c>
      <c r="I31" s="23" t="s">
        <v>4192</v>
      </c>
      <c r="J31" s="23" t="s">
        <v>11</v>
      </c>
      <c r="K31" s="23" t="s">
        <v>4628</v>
      </c>
      <c r="L31" s="23" t="s">
        <v>11</v>
      </c>
      <c r="M31" s="23" t="s">
        <v>5426</v>
      </c>
      <c r="N31" s="23" t="s">
        <v>4629</v>
      </c>
      <c r="O31" s="23" t="s">
        <v>4630</v>
      </c>
      <c r="P31" s="23" t="s">
        <v>4631</v>
      </c>
      <c r="Q31" s="23">
        <v>0</v>
      </c>
      <c r="R31" s="23" t="s">
        <v>1962</v>
      </c>
      <c r="S31" s="23" t="s">
        <v>4297</v>
      </c>
      <c r="T31" s="23" t="s">
        <v>1721</v>
      </c>
    </row>
    <row r="32" spans="1:20">
      <c r="A32" s="23" t="s">
        <v>1876</v>
      </c>
      <c r="B32" s="23" t="s">
        <v>1877</v>
      </c>
      <c r="C32" s="23" t="s">
        <v>10</v>
      </c>
      <c r="D32" s="23" t="s">
        <v>1705</v>
      </c>
      <c r="E32" s="23" t="s">
        <v>452</v>
      </c>
      <c r="F32" s="23" t="s">
        <v>4164</v>
      </c>
      <c r="G32" s="23" t="s">
        <v>1721</v>
      </c>
      <c r="H32" s="23" t="s">
        <v>4632</v>
      </c>
      <c r="I32" s="23" t="s">
        <v>4203</v>
      </c>
      <c r="J32" s="23" t="s">
        <v>11</v>
      </c>
      <c r="K32" s="23" t="s">
        <v>4628</v>
      </c>
      <c r="L32" s="23" t="s">
        <v>11</v>
      </c>
      <c r="M32" s="23" t="s">
        <v>5408</v>
      </c>
      <c r="N32" s="23" t="s">
        <v>4629</v>
      </c>
      <c r="O32" s="23" t="s">
        <v>4630</v>
      </c>
      <c r="P32" s="23" t="s">
        <v>9</v>
      </c>
      <c r="Q32" s="23">
        <v>0</v>
      </c>
      <c r="R32" s="23" t="s">
        <v>2165</v>
      </c>
      <c r="S32" s="23" t="s">
        <v>4665</v>
      </c>
      <c r="T32" s="23" t="s">
        <v>1721</v>
      </c>
    </row>
    <row r="33" spans="1:20">
      <c r="A33" s="23" t="s">
        <v>3312</v>
      </c>
      <c r="B33" s="23" t="s">
        <v>3313</v>
      </c>
      <c r="C33" s="23" t="s">
        <v>16</v>
      </c>
      <c r="D33" s="23" t="s">
        <v>1705</v>
      </c>
      <c r="E33" s="23" t="s">
        <v>1189</v>
      </c>
      <c r="F33" s="23" t="s">
        <v>4199</v>
      </c>
      <c r="G33" s="23" t="s">
        <v>1721</v>
      </c>
      <c r="H33" s="23" t="s">
        <v>4643</v>
      </c>
      <c r="I33" s="23" t="s">
        <v>4192</v>
      </c>
      <c r="J33" s="23" t="s">
        <v>11</v>
      </c>
      <c r="K33" s="23" t="s">
        <v>4628</v>
      </c>
      <c r="L33" s="23" t="s">
        <v>11</v>
      </c>
      <c r="M33" s="23" t="s">
        <v>5427</v>
      </c>
      <c r="N33" s="23" t="s">
        <v>4629</v>
      </c>
      <c r="O33" s="23" t="s">
        <v>4630</v>
      </c>
      <c r="P33" s="23" t="s">
        <v>1026</v>
      </c>
      <c r="Q33" s="23">
        <v>0</v>
      </c>
      <c r="R33" s="23" t="s">
        <v>1760</v>
      </c>
      <c r="S33" s="23" t="s">
        <v>4604</v>
      </c>
      <c r="T33" s="23" t="s">
        <v>1721</v>
      </c>
    </row>
    <row r="34" spans="1:20">
      <c r="A34" s="23" t="s">
        <v>2725</v>
      </c>
      <c r="B34" s="23" t="s">
        <v>2726</v>
      </c>
      <c r="C34" s="23" t="s">
        <v>16</v>
      </c>
      <c r="D34" s="23" t="s">
        <v>1705</v>
      </c>
      <c r="E34" s="23" t="s">
        <v>452</v>
      </c>
      <c r="F34" s="23" t="s">
        <v>4185</v>
      </c>
      <c r="G34" s="23" t="s">
        <v>1721</v>
      </c>
      <c r="H34" s="23" t="s">
        <v>4633</v>
      </c>
      <c r="I34" s="23" t="s">
        <v>4203</v>
      </c>
      <c r="J34" s="23" t="s">
        <v>11</v>
      </c>
      <c r="K34" s="23" t="s">
        <v>4628</v>
      </c>
      <c r="L34" s="23" t="s">
        <v>11</v>
      </c>
      <c r="M34" s="23" t="s">
        <v>5428</v>
      </c>
      <c r="N34" s="23" t="s">
        <v>4629</v>
      </c>
      <c r="O34" s="23" t="s">
        <v>4630</v>
      </c>
      <c r="P34" s="23" t="s">
        <v>4662</v>
      </c>
      <c r="Q34" s="23">
        <v>0</v>
      </c>
      <c r="R34" s="23" t="s">
        <v>2033</v>
      </c>
      <c r="S34" s="23" t="s">
        <v>4817</v>
      </c>
      <c r="T34" s="23" t="s">
        <v>1721</v>
      </c>
    </row>
    <row r="35" spans="1:20">
      <c r="A35" s="23" t="s">
        <v>2450</v>
      </c>
      <c r="B35" s="23" t="s">
        <v>2451</v>
      </c>
      <c r="C35" s="23" t="s">
        <v>14</v>
      </c>
      <c r="D35" s="23" t="s">
        <v>1705</v>
      </c>
      <c r="E35" s="23" t="s">
        <v>452</v>
      </c>
      <c r="F35" s="23" t="s">
        <v>5349</v>
      </c>
      <c r="G35" s="23" t="s">
        <v>1721</v>
      </c>
      <c r="H35" s="23" t="s">
        <v>4099</v>
      </c>
      <c r="I35" s="23" t="s">
        <v>4203</v>
      </c>
      <c r="J35" s="23" t="s">
        <v>11</v>
      </c>
      <c r="K35" s="23" t="s">
        <v>4628</v>
      </c>
      <c r="L35" s="23" t="s">
        <v>11</v>
      </c>
      <c r="M35" s="23" t="s">
        <v>5413</v>
      </c>
      <c r="N35" s="23" t="s">
        <v>4629</v>
      </c>
      <c r="O35" s="23" t="s">
        <v>4630</v>
      </c>
      <c r="P35" s="23" t="s">
        <v>4642</v>
      </c>
      <c r="Q35" s="23">
        <v>0</v>
      </c>
      <c r="R35" s="23" t="s">
        <v>1962</v>
      </c>
      <c r="S35" s="23" t="s">
        <v>4767</v>
      </c>
      <c r="T35" s="23" t="s">
        <v>1721</v>
      </c>
    </row>
    <row r="36" spans="1:20">
      <c r="A36" s="23" t="s">
        <v>2588</v>
      </c>
      <c r="B36" s="23" t="s">
        <v>2589</v>
      </c>
      <c r="C36" s="23" t="s">
        <v>15</v>
      </c>
      <c r="D36" s="23" t="s">
        <v>1705</v>
      </c>
      <c r="E36" s="23" t="s">
        <v>452</v>
      </c>
      <c r="F36" s="23" t="s">
        <v>4172</v>
      </c>
      <c r="G36" s="23" t="s">
        <v>1721</v>
      </c>
      <c r="H36" s="23" t="s">
        <v>4094</v>
      </c>
      <c r="I36" s="23" t="s">
        <v>4203</v>
      </c>
      <c r="J36" s="23" t="s">
        <v>11</v>
      </c>
      <c r="K36" s="23" t="s">
        <v>4628</v>
      </c>
      <c r="L36" s="23" t="s">
        <v>11</v>
      </c>
      <c r="M36" s="23" t="s">
        <v>5429</v>
      </c>
      <c r="N36" s="23" t="s">
        <v>4629</v>
      </c>
      <c r="O36" s="23" t="s">
        <v>4630</v>
      </c>
      <c r="P36" s="23" t="s">
        <v>4655</v>
      </c>
      <c r="Q36" s="23">
        <v>0</v>
      </c>
      <c r="R36" s="23" t="s">
        <v>1962</v>
      </c>
      <c r="S36" s="23" t="s">
        <v>4416</v>
      </c>
      <c r="T36" s="23" t="s">
        <v>1721</v>
      </c>
    </row>
    <row r="37" spans="1:20">
      <c r="A37" s="23" t="s">
        <v>2985</v>
      </c>
      <c r="B37" s="23" t="s">
        <v>2986</v>
      </c>
      <c r="C37" s="23" t="s">
        <v>14</v>
      </c>
      <c r="D37" s="23" t="s">
        <v>1705</v>
      </c>
      <c r="E37" s="23" t="s">
        <v>452</v>
      </c>
      <c r="F37" s="23" t="s">
        <v>4166</v>
      </c>
      <c r="G37" s="23" t="s">
        <v>1721</v>
      </c>
      <c r="H37" s="23" t="s">
        <v>4094</v>
      </c>
      <c r="I37" s="23" t="s">
        <v>4656</v>
      </c>
      <c r="J37" s="23" t="s">
        <v>11</v>
      </c>
      <c r="K37" s="23" t="s">
        <v>4628</v>
      </c>
      <c r="L37" s="23" t="s">
        <v>11</v>
      </c>
      <c r="M37" s="23" t="s">
        <v>5414</v>
      </c>
      <c r="N37" s="23" t="s">
        <v>4629</v>
      </c>
      <c r="O37" s="23" t="s">
        <v>4630</v>
      </c>
      <c r="P37" s="23" t="s">
        <v>4708</v>
      </c>
      <c r="Q37" s="23">
        <v>0</v>
      </c>
      <c r="R37" s="23" t="s">
        <v>4709</v>
      </c>
      <c r="S37" s="23" t="s">
        <v>4710</v>
      </c>
      <c r="T37" s="23" t="s">
        <v>1721</v>
      </c>
    </row>
    <row r="38" spans="1:20">
      <c r="A38" s="23" t="s">
        <v>2439</v>
      </c>
      <c r="B38" s="23" t="s">
        <v>2440</v>
      </c>
      <c r="C38" s="23" t="s">
        <v>16</v>
      </c>
      <c r="D38" s="23" t="s">
        <v>1705</v>
      </c>
      <c r="E38" s="23" t="s">
        <v>452</v>
      </c>
      <c r="F38" s="23" t="s">
        <v>4190</v>
      </c>
      <c r="G38" s="23" t="s">
        <v>1721</v>
      </c>
      <c r="H38" s="23" t="s">
        <v>4633</v>
      </c>
      <c r="I38" s="23" t="s">
        <v>5430</v>
      </c>
      <c r="J38" s="23" t="s">
        <v>11</v>
      </c>
      <c r="K38" s="23" t="s">
        <v>4628</v>
      </c>
      <c r="L38" s="23" t="s">
        <v>11</v>
      </c>
      <c r="M38" s="23" t="s">
        <v>5429</v>
      </c>
      <c r="N38" s="23" t="s">
        <v>4629</v>
      </c>
      <c r="O38" s="23" t="s">
        <v>4630</v>
      </c>
      <c r="P38" s="23" t="s">
        <v>7</v>
      </c>
      <c r="Q38" s="23">
        <v>0</v>
      </c>
      <c r="R38" s="23" t="s">
        <v>2442</v>
      </c>
      <c r="S38" s="23" t="s">
        <v>4515</v>
      </c>
      <c r="T38" s="23" t="s">
        <v>1721</v>
      </c>
    </row>
    <row r="39" spans="1:20">
      <c r="A39" s="23" t="s">
        <v>2712</v>
      </c>
      <c r="B39" s="23" t="s">
        <v>2713</v>
      </c>
      <c r="C39" s="23" t="s">
        <v>16</v>
      </c>
      <c r="D39" s="23" t="s">
        <v>1705</v>
      </c>
      <c r="E39" s="23" t="s">
        <v>1189</v>
      </c>
      <c r="F39" s="23" t="s">
        <v>4182</v>
      </c>
      <c r="G39" s="23" t="s">
        <v>1721</v>
      </c>
      <c r="H39" s="23" t="s">
        <v>4638</v>
      </c>
      <c r="I39" s="23" t="s">
        <v>4636</v>
      </c>
      <c r="J39" s="23" t="s">
        <v>11</v>
      </c>
      <c r="K39" s="23" t="s">
        <v>4628</v>
      </c>
      <c r="L39" s="23" t="s">
        <v>11</v>
      </c>
      <c r="M39" s="23" t="s">
        <v>5431</v>
      </c>
      <c r="N39" s="23" t="s">
        <v>4629</v>
      </c>
      <c r="O39" s="23" t="s">
        <v>4630</v>
      </c>
      <c r="P39" s="23" t="s">
        <v>1026</v>
      </c>
      <c r="Q39" s="23">
        <v>0</v>
      </c>
      <c r="R39" s="23" t="s">
        <v>1683</v>
      </c>
      <c r="S39" s="23" t="s">
        <v>4590</v>
      </c>
      <c r="T39" s="23" t="s">
        <v>1721</v>
      </c>
    </row>
    <row r="40" spans="1:20">
      <c r="A40" s="23" t="s">
        <v>1893</v>
      </c>
      <c r="B40" s="23" t="s">
        <v>1894</v>
      </c>
      <c r="C40" s="23" t="s">
        <v>13</v>
      </c>
      <c r="D40" s="23" t="s">
        <v>1705</v>
      </c>
      <c r="E40" s="23" t="s">
        <v>452</v>
      </c>
      <c r="F40" s="23" t="s">
        <v>4172</v>
      </c>
      <c r="G40" s="23" t="s">
        <v>1721</v>
      </c>
      <c r="H40" s="23" t="s">
        <v>4094</v>
      </c>
      <c r="I40" s="23" t="s">
        <v>4203</v>
      </c>
      <c r="J40" s="23" t="s">
        <v>11</v>
      </c>
      <c r="K40" s="23" t="s">
        <v>4628</v>
      </c>
      <c r="L40" s="23" t="s">
        <v>11</v>
      </c>
      <c r="M40" s="23" t="s">
        <v>5432</v>
      </c>
      <c r="N40" s="23" t="s">
        <v>4629</v>
      </c>
      <c r="O40" s="23" t="s">
        <v>4630</v>
      </c>
      <c r="P40" s="23" t="s">
        <v>4726</v>
      </c>
      <c r="Q40" s="23">
        <v>0</v>
      </c>
      <c r="R40" s="23" t="s">
        <v>1962</v>
      </c>
      <c r="S40" s="23" t="s">
        <v>4494</v>
      </c>
      <c r="T40" s="23" t="s">
        <v>1721</v>
      </c>
    </row>
    <row r="41" spans="1:20">
      <c r="A41" s="23" t="s">
        <v>3361</v>
      </c>
      <c r="B41" s="23" t="s">
        <v>3362</v>
      </c>
      <c r="C41" s="23" t="s">
        <v>15</v>
      </c>
      <c r="D41" s="23" t="s">
        <v>1705</v>
      </c>
      <c r="E41" s="23" t="s">
        <v>452</v>
      </c>
      <c r="F41" s="23" t="s">
        <v>4163</v>
      </c>
      <c r="G41" s="23" t="s">
        <v>1721</v>
      </c>
      <c r="H41" s="23" t="s">
        <v>4094</v>
      </c>
      <c r="I41" s="23" t="s">
        <v>4649</v>
      </c>
      <c r="J41" s="23" t="s">
        <v>11</v>
      </c>
      <c r="K41" s="23" t="s">
        <v>4628</v>
      </c>
      <c r="L41" s="23" t="s">
        <v>11</v>
      </c>
      <c r="M41" s="23" t="s">
        <v>5433</v>
      </c>
      <c r="N41" s="23" t="s">
        <v>4629</v>
      </c>
      <c r="O41" s="23" t="s">
        <v>4630</v>
      </c>
      <c r="P41" s="23" t="s">
        <v>4642</v>
      </c>
      <c r="Q41" s="23">
        <v>0</v>
      </c>
      <c r="R41" s="23" t="s">
        <v>1962</v>
      </c>
      <c r="S41" s="23" t="s">
        <v>4343</v>
      </c>
      <c r="T41" s="23" t="s">
        <v>1721</v>
      </c>
    </row>
    <row r="42" spans="1:20">
      <c r="A42" s="23" t="s">
        <v>1876</v>
      </c>
      <c r="B42" s="23" t="s">
        <v>1877</v>
      </c>
      <c r="C42" s="23" t="s">
        <v>10</v>
      </c>
      <c r="D42" s="23" t="s">
        <v>1705</v>
      </c>
      <c r="E42" s="23" t="s">
        <v>452</v>
      </c>
      <c r="F42" s="23" t="s">
        <v>4164</v>
      </c>
      <c r="G42" s="23" t="s">
        <v>1721</v>
      </c>
      <c r="H42" s="23" t="s">
        <v>4632</v>
      </c>
      <c r="I42" s="23" t="s">
        <v>4203</v>
      </c>
      <c r="J42" s="23" t="s">
        <v>11</v>
      </c>
      <c r="K42" s="23" t="s">
        <v>4628</v>
      </c>
      <c r="L42" s="23" t="s">
        <v>11</v>
      </c>
      <c r="M42" s="23" t="s">
        <v>5434</v>
      </c>
      <c r="N42" s="23" t="s">
        <v>4629</v>
      </c>
      <c r="O42" s="23" t="s">
        <v>4630</v>
      </c>
      <c r="P42" s="23" t="s">
        <v>9</v>
      </c>
      <c r="Q42" s="23">
        <v>0</v>
      </c>
      <c r="R42" s="23" t="s">
        <v>2165</v>
      </c>
      <c r="S42" s="23" t="s">
        <v>4665</v>
      </c>
      <c r="T42" s="23" t="s">
        <v>1721</v>
      </c>
    </row>
    <row r="43" spans="1:20">
      <c r="A43" s="23" t="s">
        <v>2481</v>
      </c>
      <c r="B43" s="23" t="s">
        <v>2482</v>
      </c>
      <c r="C43" s="23" t="s">
        <v>16</v>
      </c>
      <c r="D43" s="23" t="s">
        <v>1705</v>
      </c>
      <c r="E43" s="23" t="s">
        <v>1189</v>
      </c>
      <c r="F43" s="23" t="s">
        <v>4197</v>
      </c>
      <c r="G43" s="23" t="s">
        <v>1721</v>
      </c>
      <c r="H43" s="23" t="s">
        <v>4099</v>
      </c>
      <c r="I43" s="23" t="s">
        <v>4192</v>
      </c>
      <c r="J43" s="23" t="s">
        <v>11</v>
      </c>
      <c r="K43" s="23" t="s">
        <v>4628</v>
      </c>
      <c r="L43" s="23" t="s">
        <v>11</v>
      </c>
      <c r="M43" s="23" t="s">
        <v>5426</v>
      </c>
      <c r="N43" s="23" t="s">
        <v>4629</v>
      </c>
      <c r="O43" s="23" t="s">
        <v>4630</v>
      </c>
      <c r="P43" s="23" t="s">
        <v>4642</v>
      </c>
      <c r="Q43" s="23">
        <v>0</v>
      </c>
      <c r="R43" s="23" t="s">
        <v>1962</v>
      </c>
      <c r="S43" s="23" t="s">
        <v>4840</v>
      </c>
      <c r="T43" s="23" t="s">
        <v>1721</v>
      </c>
    </row>
    <row r="44" spans="1:20">
      <c r="A44" s="23" t="s">
        <v>2965</v>
      </c>
      <c r="B44" s="23" t="s">
        <v>2966</v>
      </c>
      <c r="C44" s="23" t="s">
        <v>18</v>
      </c>
      <c r="D44" s="23" t="s">
        <v>1705</v>
      </c>
      <c r="E44" s="23" t="s">
        <v>452</v>
      </c>
      <c r="F44" s="23" t="s">
        <v>5336</v>
      </c>
      <c r="G44" s="23" t="s">
        <v>1721</v>
      </c>
      <c r="H44" s="23" t="s">
        <v>4638</v>
      </c>
      <c r="I44" s="23" t="s">
        <v>4636</v>
      </c>
      <c r="J44" s="23" t="s">
        <v>11</v>
      </c>
      <c r="K44" s="23" t="s">
        <v>4628</v>
      </c>
      <c r="L44" s="23" t="s">
        <v>11</v>
      </c>
      <c r="M44" s="23" t="s">
        <v>5435</v>
      </c>
      <c r="N44" s="23" t="s">
        <v>4629</v>
      </c>
      <c r="O44" s="23" t="s">
        <v>4630</v>
      </c>
      <c r="P44" s="23" t="s">
        <v>1026</v>
      </c>
      <c r="Q44" s="23">
        <v>0</v>
      </c>
      <c r="R44" s="23" t="s">
        <v>1955</v>
      </c>
      <c r="S44" s="23" t="s">
        <v>4727</v>
      </c>
      <c r="T44" s="23" t="s">
        <v>1721</v>
      </c>
    </row>
    <row r="45" spans="1:20">
      <c r="A45" s="23" t="s">
        <v>3554</v>
      </c>
      <c r="B45" s="23" t="s">
        <v>3555</v>
      </c>
      <c r="C45" s="23" t="s">
        <v>12</v>
      </c>
      <c r="D45" s="23" t="s">
        <v>1705</v>
      </c>
      <c r="E45" s="23" t="s">
        <v>452</v>
      </c>
      <c r="F45" s="23" t="s">
        <v>5338</v>
      </c>
      <c r="G45" s="23" t="s">
        <v>1721</v>
      </c>
      <c r="H45" s="23" t="s">
        <v>4643</v>
      </c>
      <c r="I45" s="23" t="s">
        <v>4138</v>
      </c>
      <c r="J45" s="23" t="s">
        <v>11</v>
      </c>
      <c r="K45" s="23" t="s">
        <v>4628</v>
      </c>
      <c r="L45" s="23" t="s">
        <v>11</v>
      </c>
      <c r="M45" s="23" t="s">
        <v>5436</v>
      </c>
      <c r="N45" s="23" t="s">
        <v>4629</v>
      </c>
      <c r="O45" s="23" t="s">
        <v>4630</v>
      </c>
      <c r="P45" s="23" t="s">
        <v>4702</v>
      </c>
      <c r="Q45" s="23">
        <v>0</v>
      </c>
      <c r="R45" s="23" t="s">
        <v>1962</v>
      </c>
      <c r="S45" s="23" t="s">
        <v>4703</v>
      </c>
      <c r="T45" s="23" t="s">
        <v>1721</v>
      </c>
    </row>
    <row r="46" spans="1:20">
      <c r="A46" s="23" t="s">
        <v>2814</v>
      </c>
      <c r="B46" s="23" t="s">
        <v>2815</v>
      </c>
      <c r="C46" s="23" t="s">
        <v>16</v>
      </c>
      <c r="D46" s="23" t="s">
        <v>1705</v>
      </c>
      <c r="E46" s="23" t="s">
        <v>1189</v>
      </c>
      <c r="F46" s="23" t="s">
        <v>4199</v>
      </c>
      <c r="G46" s="23" t="s">
        <v>1721</v>
      </c>
      <c r="H46" s="23" t="s">
        <v>4643</v>
      </c>
      <c r="I46" s="23" t="s">
        <v>4192</v>
      </c>
      <c r="J46" s="23" t="s">
        <v>11</v>
      </c>
      <c r="K46" s="23" t="s">
        <v>4628</v>
      </c>
      <c r="L46" s="23" t="s">
        <v>11</v>
      </c>
      <c r="M46" s="23" t="s">
        <v>5413</v>
      </c>
      <c r="N46" s="23" t="s">
        <v>4629</v>
      </c>
      <c r="O46" s="23" t="s">
        <v>4630</v>
      </c>
      <c r="P46" s="23" t="s">
        <v>1026</v>
      </c>
      <c r="Q46" s="23">
        <v>0</v>
      </c>
      <c r="R46" s="23" t="s">
        <v>5045</v>
      </c>
      <c r="S46" s="23" t="s">
        <v>5358</v>
      </c>
      <c r="T46" s="23" t="s">
        <v>1721</v>
      </c>
    </row>
    <row r="47" spans="1:20">
      <c r="A47" s="23" t="s">
        <v>3812</v>
      </c>
      <c r="B47" s="23" t="s">
        <v>3813</v>
      </c>
      <c r="C47" s="23" t="s">
        <v>10</v>
      </c>
      <c r="D47" s="23" t="s">
        <v>1705</v>
      </c>
      <c r="E47" s="23" t="s">
        <v>452</v>
      </c>
      <c r="F47" s="23" t="s">
        <v>4179</v>
      </c>
      <c r="G47" s="23" t="s">
        <v>1721</v>
      </c>
      <c r="H47" s="23" t="s">
        <v>4682</v>
      </c>
      <c r="I47" s="23" t="s">
        <v>4649</v>
      </c>
      <c r="J47" s="23" t="s">
        <v>11</v>
      </c>
      <c r="K47" s="23" t="s">
        <v>4628</v>
      </c>
      <c r="L47" s="23" t="s">
        <v>11</v>
      </c>
      <c r="M47" s="23" t="s">
        <v>5437</v>
      </c>
      <c r="N47" s="23" t="s">
        <v>4629</v>
      </c>
      <c r="O47" s="23" t="s">
        <v>4630</v>
      </c>
      <c r="P47" s="23" t="s">
        <v>4675</v>
      </c>
      <c r="Q47" s="23">
        <v>0</v>
      </c>
      <c r="R47" s="23" t="s">
        <v>4808</v>
      </c>
      <c r="S47" s="23" t="s">
        <v>4881</v>
      </c>
      <c r="T47" s="23" t="s">
        <v>1721</v>
      </c>
    </row>
    <row r="48" spans="1:20">
      <c r="A48" s="23" t="s">
        <v>3471</v>
      </c>
      <c r="B48" s="23" t="s">
        <v>3472</v>
      </c>
      <c r="C48" s="23" t="s">
        <v>15</v>
      </c>
      <c r="D48" s="23" t="s">
        <v>1705</v>
      </c>
      <c r="E48" s="23" t="s">
        <v>452</v>
      </c>
      <c r="F48" s="23" t="s">
        <v>4148</v>
      </c>
      <c r="G48" s="23" t="s">
        <v>1721</v>
      </c>
      <c r="H48" s="23" t="s">
        <v>4094</v>
      </c>
      <c r="I48" s="23" t="s">
        <v>4192</v>
      </c>
      <c r="J48" s="23" t="s">
        <v>11</v>
      </c>
      <c r="K48" s="23" t="s">
        <v>4628</v>
      </c>
      <c r="L48" s="23" t="s">
        <v>11</v>
      </c>
      <c r="M48" s="23" t="s">
        <v>5426</v>
      </c>
      <c r="N48" s="23" t="s">
        <v>4629</v>
      </c>
      <c r="O48" s="23" t="s">
        <v>4630</v>
      </c>
      <c r="P48" s="23" t="s">
        <v>4651</v>
      </c>
      <c r="Q48" s="23">
        <v>0</v>
      </c>
      <c r="R48" s="23" t="s">
        <v>1962</v>
      </c>
      <c r="S48" s="23" t="s">
        <v>4332</v>
      </c>
      <c r="T48" s="23" t="s">
        <v>1721</v>
      </c>
    </row>
    <row r="49" spans="1:20">
      <c r="A49" s="23" t="s">
        <v>3021</v>
      </c>
      <c r="B49" s="23" t="s">
        <v>3022</v>
      </c>
      <c r="C49" s="23" t="s">
        <v>10</v>
      </c>
      <c r="D49" s="23" t="s">
        <v>1705</v>
      </c>
      <c r="E49" s="23" t="s">
        <v>1189</v>
      </c>
      <c r="F49" s="23" t="s">
        <v>4207</v>
      </c>
      <c r="G49" s="23" t="s">
        <v>1721</v>
      </c>
      <c r="H49" s="23" t="s">
        <v>4633</v>
      </c>
      <c r="I49" s="23" t="s">
        <v>5438</v>
      </c>
      <c r="J49" s="23" t="s">
        <v>11</v>
      </c>
      <c r="K49" s="23" t="s">
        <v>4628</v>
      </c>
      <c r="L49" s="23" t="s">
        <v>11</v>
      </c>
      <c r="M49" s="23" t="s">
        <v>5422</v>
      </c>
      <c r="N49" s="23" t="s">
        <v>4629</v>
      </c>
      <c r="O49" s="23" t="s">
        <v>4630</v>
      </c>
      <c r="P49" s="23" t="s">
        <v>7</v>
      </c>
      <c r="Q49" s="23">
        <v>0</v>
      </c>
      <c r="R49" s="23" t="s">
        <v>4836</v>
      </c>
      <c r="S49" s="23" t="s">
        <v>4837</v>
      </c>
      <c r="T49" s="23" t="s">
        <v>1721</v>
      </c>
    </row>
    <row r="50" spans="1:20">
      <c r="A50" s="23" t="s">
        <v>4051</v>
      </c>
      <c r="B50" s="23" t="s">
        <v>4052</v>
      </c>
      <c r="C50" s="23" t="s">
        <v>14</v>
      </c>
      <c r="D50" s="23" t="s">
        <v>1705</v>
      </c>
      <c r="E50" s="23" t="s">
        <v>452</v>
      </c>
      <c r="F50" s="23" t="s">
        <v>5340</v>
      </c>
      <c r="G50" s="23" t="s">
        <v>1721</v>
      </c>
      <c r="H50" s="23" t="s">
        <v>4099</v>
      </c>
      <c r="I50" s="23" t="s">
        <v>4138</v>
      </c>
      <c r="J50" s="23" t="s">
        <v>11</v>
      </c>
      <c r="K50" s="23" t="s">
        <v>4628</v>
      </c>
      <c r="L50" s="23" t="s">
        <v>11</v>
      </c>
      <c r="M50" s="23" t="s">
        <v>5435</v>
      </c>
      <c r="N50" s="23" t="s">
        <v>4629</v>
      </c>
      <c r="O50" s="23" t="s">
        <v>4630</v>
      </c>
      <c r="P50" s="23" t="s">
        <v>4660</v>
      </c>
      <c r="Q50" s="23">
        <v>0</v>
      </c>
      <c r="R50" s="23" t="s">
        <v>1962</v>
      </c>
      <c r="S50" s="23" t="s">
        <v>4661</v>
      </c>
      <c r="T50" s="23" t="s">
        <v>1721</v>
      </c>
    </row>
    <row r="51" spans="1:20">
      <c r="A51" s="23" t="s">
        <v>1879</v>
      </c>
      <c r="B51" s="23" t="s">
        <v>1880</v>
      </c>
      <c r="C51" s="23" t="s">
        <v>10</v>
      </c>
      <c r="D51" s="23" t="s">
        <v>1705</v>
      </c>
      <c r="E51" s="23" t="s">
        <v>452</v>
      </c>
      <c r="F51" s="23" t="s">
        <v>5349</v>
      </c>
      <c r="G51" s="23" t="s">
        <v>1721</v>
      </c>
      <c r="H51" s="23" t="s">
        <v>4099</v>
      </c>
      <c r="I51" s="23" t="s">
        <v>4203</v>
      </c>
      <c r="J51" s="23" t="s">
        <v>11</v>
      </c>
      <c r="K51" s="23" t="s">
        <v>4628</v>
      </c>
      <c r="L51" s="23" t="s">
        <v>11</v>
      </c>
      <c r="M51" s="23" t="s">
        <v>5407</v>
      </c>
      <c r="N51" s="23" t="s">
        <v>4629</v>
      </c>
      <c r="O51" s="23" t="s">
        <v>4630</v>
      </c>
      <c r="P51" s="23" t="s">
        <v>4660</v>
      </c>
      <c r="Q51" s="23">
        <v>0</v>
      </c>
      <c r="R51" s="23" t="s">
        <v>1962</v>
      </c>
      <c r="S51" s="23" t="s">
        <v>4497</v>
      </c>
      <c r="T51" s="23" t="s">
        <v>1721</v>
      </c>
    </row>
    <row r="52" spans="1:20">
      <c r="A52" s="23" t="s">
        <v>1937</v>
      </c>
      <c r="B52" s="23" t="s">
        <v>1938</v>
      </c>
      <c r="C52" s="23" t="s">
        <v>12</v>
      </c>
      <c r="D52" s="23" t="s">
        <v>1705</v>
      </c>
      <c r="E52" s="23" t="s">
        <v>452</v>
      </c>
      <c r="F52" s="23" t="s">
        <v>5338</v>
      </c>
      <c r="G52" s="23" t="s">
        <v>1721</v>
      </c>
      <c r="H52" s="23" t="s">
        <v>4643</v>
      </c>
      <c r="I52" s="23" t="s">
        <v>4138</v>
      </c>
      <c r="J52" s="23" t="s">
        <v>11</v>
      </c>
      <c r="K52" s="23" t="s">
        <v>4628</v>
      </c>
      <c r="L52" s="23" t="s">
        <v>11</v>
      </c>
      <c r="M52" s="23" t="s">
        <v>5435</v>
      </c>
      <c r="N52" s="23" t="s">
        <v>4629</v>
      </c>
      <c r="O52" s="23" t="s">
        <v>4630</v>
      </c>
      <c r="P52" s="23" t="s">
        <v>4642</v>
      </c>
      <c r="Q52" s="23">
        <v>0</v>
      </c>
      <c r="R52" s="23" t="s">
        <v>1962</v>
      </c>
      <c r="S52" s="23" t="s">
        <v>4492</v>
      </c>
      <c r="T52" s="23" t="s">
        <v>1721</v>
      </c>
    </row>
    <row r="53" spans="1:20">
      <c r="A53" s="23" t="s">
        <v>3461</v>
      </c>
      <c r="B53" s="23" t="s">
        <v>3462</v>
      </c>
      <c r="C53" s="23" t="s">
        <v>14</v>
      </c>
      <c r="D53" s="23" t="s">
        <v>1705</v>
      </c>
      <c r="E53" s="23" t="s">
        <v>452</v>
      </c>
      <c r="F53" s="23" t="s">
        <v>5334</v>
      </c>
      <c r="G53" s="23" t="s">
        <v>1721</v>
      </c>
      <c r="H53" s="23" t="s">
        <v>4633</v>
      </c>
      <c r="I53" s="23" t="s">
        <v>4192</v>
      </c>
      <c r="J53" s="23" t="s">
        <v>11</v>
      </c>
      <c r="K53" s="23" t="s">
        <v>4628</v>
      </c>
      <c r="L53" s="23" t="s">
        <v>11</v>
      </c>
      <c r="M53" s="23" t="s">
        <v>5408</v>
      </c>
      <c r="N53" s="23" t="s">
        <v>4629</v>
      </c>
      <c r="O53" s="23" t="s">
        <v>4630</v>
      </c>
      <c r="P53" s="23" t="s">
        <v>4634</v>
      </c>
      <c r="Q53" s="23">
        <v>0</v>
      </c>
      <c r="R53" s="23" t="s">
        <v>1962</v>
      </c>
      <c r="S53" s="23" t="s">
        <v>4686</v>
      </c>
      <c r="T53" s="23" t="s">
        <v>1721</v>
      </c>
    </row>
    <row r="54" spans="1:20">
      <c r="A54" s="23" t="s">
        <v>5133</v>
      </c>
      <c r="B54" s="23" t="s">
        <v>5134</v>
      </c>
      <c r="C54" s="23" t="s">
        <v>15</v>
      </c>
      <c r="D54" s="23" t="s">
        <v>1705</v>
      </c>
      <c r="E54" s="23" t="s">
        <v>452</v>
      </c>
      <c r="F54" s="23" t="s">
        <v>4158</v>
      </c>
      <c r="G54" s="23" t="s">
        <v>1721</v>
      </c>
      <c r="H54" s="23" t="s">
        <v>4638</v>
      </c>
      <c r="I54" s="23" t="s">
        <v>4636</v>
      </c>
      <c r="J54" s="23" t="s">
        <v>11</v>
      </c>
      <c r="K54" s="23" t="s">
        <v>4628</v>
      </c>
      <c r="L54" s="23" t="s">
        <v>11</v>
      </c>
      <c r="M54" s="23" t="s">
        <v>5405</v>
      </c>
      <c r="N54" s="23" t="s">
        <v>4629</v>
      </c>
      <c r="O54" s="23" t="s">
        <v>4630</v>
      </c>
      <c r="P54" s="23" t="s">
        <v>5439</v>
      </c>
      <c r="Q54" s="23">
        <v>0</v>
      </c>
      <c r="R54" s="23" t="s">
        <v>4928</v>
      </c>
      <c r="S54" s="23" t="s">
        <v>5375</v>
      </c>
      <c r="T54" s="23" t="s">
        <v>1721</v>
      </c>
    </row>
    <row r="55" spans="1:20">
      <c r="A55" s="23" t="s">
        <v>3640</v>
      </c>
      <c r="B55" s="23" t="s">
        <v>3641</v>
      </c>
      <c r="C55" s="23" t="s">
        <v>10</v>
      </c>
      <c r="D55" s="23" t="s">
        <v>1705</v>
      </c>
      <c r="E55" s="23" t="s">
        <v>1189</v>
      </c>
      <c r="F55" s="23" t="s">
        <v>4207</v>
      </c>
      <c r="G55" s="23" t="s">
        <v>1721</v>
      </c>
      <c r="H55" s="23" t="s">
        <v>4633</v>
      </c>
      <c r="I55" s="23" t="s">
        <v>4106</v>
      </c>
      <c r="J55" s="23" t="s">
        <v>11</v>
      </c>
      <c r="K55" s="23" t="s">
        <v>4628</v>
      </c>
      <c r="L55" s="23" t="s">
        <v>11</v>
      </c>
      <c r="M55" s="23" t="s">
        <v>5426</v>
      </c>
      <c r="N55" s="23" t="s">
        <v>4629</v>
      </c>
      <c r="O55" s="23" t="s">
        <v>4630</v>
      </c>
      <c r="P55" s="23" t="s">
        <v>4642</v>
      </c>
      <c r="Q55" s="23">
        <v>0</v>
      </c>
      <c r="R55" s="23" t="s">
        <v>1962</v>
      </c>
      <c r="S55" s="23" t="s">
        <v>4667</v>
      </c>
      <c r="T55" s="23" t="s">
        <v>1721</v>
      </c>
    </row>
    <row r="56" spans="1:20">
      <c r="A56" s="23" t="s">
        <v>3952</v>
      </c>
      <c r="B56" s="23" t="s">
        <v>3953</v>
      </c>
      <c r="C56" s="23" t="s">
        <v>16</v>
      </c>
      <c r="D56" s="23" t="s">
        <v>1705</v>
      </c>
      <c r="E56" s="23" t="s">
        <v>4549</v>
      </c>
      <c r="F56" s="23" t="s">
        <v>4159</v>
      </c>
      <c r="G56" s="23" t="s">
        <v>1721</v>
      </c>
      <c r="H56" s="23" t="s">
        <v>4632</v>
      </c>
      <c r="I56" s="23" t="s">
        <v>11</v>
      </c>
      <c r="J56" s="23" t="s">
        <v>11</v>
      </c>
      <c r="K56" s="23" t="s">
        <v>4628</v>
      </c>
      <c r="L56" s="23" t="s">
        <v>11</v>
      </c>
      <c r="M56" s="23" t="s">
        <v>5440</v>
      </c>
      <c r="N56" s="23" t="s">
        <v>4803</v>
      </c>
      <c r="O56" s="23" t="s">
        <v>4630</v>
      </c>
      <c r="P56" s="23" t="s">
        <v>1026</v>
      </c>
      <c r="Q56" s="23">
        <v>0</v>
      </c>
      <c r="R56" s="23" t="s">
        <v>1782</v>
      </c>
      <c r="S56" s="23" t="s">
        <v>4804</v>
      </c>
      <c r="T56" s="23" t="s">
        <v>1721</v>
      </c>
    </row>
    <row r="57" spans="1:20">
      <c r="A57" s="23" t="s">
        <v>2250</v>
      </c>
      <c r="B57" s="23" t="s">
        <v>2251</v>
      </c>
      <c r="C57" s="23" t="s">
        <v>12</v>
      </c>
      <c r="D57" s="23" t="s">
        <v>1705</v>
      </c>
      <c r="E57" s="23" t="s">
        <v>452</v>
      </c>
      <c r="F57" s="23" t="s">
        <v>4172</v>
      </c>
      <c r="G57" s="23" t="s">
        <v>1721</v>
      </c>
      <c r="H57" s="23" t="s">
        <v>4094</v>
      </c>
      <c r="I57" s="23" t="s">
        <v>4203</v>
      </c>
      <c r="J57" s="23" t="s">
        <v>11</v>
      </c>
      <c r="K57" s="23" t="s">
        <v>4628</v>
      </c>
      <c r="L57" s="23" t="s">
        <v>11</v>
      </c>
      <c r="M57" s="23" t="s">
        <v>5441</v>
      </c>
      <c r="N57" s="23" t="s">
        <v>4629</v>
      </c>
      <c r="O57" s="23" t="s">
        <v>4630</v>
      </c>
      <c r="P57" s="23" t="s">
        <v>4660</v>
      </c>
      <c r="Q57" s="23">
        <v>0</v>
      </c>
      <c r="R57" s="23" t="s">
        <v>1962</v>
      </c>
      <c r="S57" s="23" t="s">
        <v>4453</v>
      </c>
      <c r="T57" s="23" t="s">
        <v>1721</v>
      </c>
    </row>
    <row r="58" spans="1:20">
      <c r="A58" s="23" t="s">
        <v>2750</v>
      </c>
      <c r="B58" s="23" t="s">
        <v>2751</v>
      </c>
      <c r="C58" s="23" t="s">
        <v>14</v>
      </c>
      <c r="D58" s="23" t="s">
        <v>1705</v>
      </c>
      <c r="E58" s="23" t="s">
        <v>452</v>
      </c>
      <c r="F58" s="23" t="s">
        <v>4173</v>
      </c>
      <c r="G58" s="23" t="s">
        <v>1721</v>
      </c>
      <c r="H58" s="23" t="s">
        <v>4099</v>
      </c>
      <c r="I58" s="23" t="s">
        <v>4138</v>
      </c>
      <c r="J58" s="23" t="s">
        <v>11</v>
      </c>
      <c r="K58" s="23" t="s">
        <v>4628</v>
      </c>
      <c r="L58" s="23" t="s">
        <v>11</v>
      </c>
      <c r="M58" s="23" t="s">
        <v>5407</v>
      </c>
      <c r="N58" s="23" t="s">
        <v>4629</v>
      </c>
      <c r="O58" s="23" t="s">
        <v>4630</v>
      </c>
      <c r="P58" s="23" t="s">
        <v>4753</v>
      </c>
      <c r="Q58" s="23">
        <v>0</v>
      </c>
      <c r="R58" s="23" t="s">
        <v>1962</v>
      </c>
      <c r="S58" s="23" t="s">
        <v>4754</v>
      </c>
      <c r="T58" s="23" t="s">
        <v>1721</v>
      </c>
    </row>
    <row r="59" spans="1:20">
      <c r="A59" s="23" t="s">
        <v>3358</v>
      </c>
      <c r="B59" s="23" t="s">
        <v>3359</v>
      </c>
      <c r="C59" s="23" t="s">
        <v>14</v>
      </c>
      <c r="D59" s="23" t="s">
        <v>1705</v>
      </c>
      <c r="E59" s="23" t="s">
        <v>452</v>
      </c>
      <c r="F59" s="23" t="s">
        <v>4166</v>
      </c>
      <c r="G59" s="23" t="s">
        <v>1721</v>
      </c>
      <c r="H59" s="23" t="s">
        <v>4094</v>
      </c>
      <c r="I59" s="23" t="s">
        <v>4656</v>
      </c>
      <c r="J59" s="23" t="s">
        <v>11</v>
      </c>
      <c r="K59" s="23" t="s">
        <v>4628</v>
      </c>
      <c r="L59" s="23" t="s">
        <v>11</v>
      </c>
      <c r="M59" s="23" t="s">
        <v>5414</v>
      </c>
      <c r="N59" s="23" t="s">
        <v>4629</v>
      </c>
      <c r="O59" s="23" t="s">
        <v>4630</v>
      </c>
      <c r="P59" s="23" t="s">
        <v>7</v>
      </c>
      <c r="Q59" s="23">
        <v>0</v>
      </c>
      <c r="R59" s="23" t="s">
        <v>1771</v>
      </c>
      <c r="S59" s="23" t="s">
        <v>4896</v>
      </c>
      <c r="T59" s="23" t="s">
        <v>1721</v>
      </c>
    </row>
    <row r="60" spans="1:20">
      <c r="A60" s="23" t="s">
        <v>3937</v>
      </c>
      <c r="B60" s="23" t="s">
        <v>3938</v>
      </c>
      <c r="C60" s="23" t="s">
        <v>16</v>
      </c>
      <c r="D60" s="23" t="s">
        <v>1705</v>
      </c>
      <c r="E60" s="23" t="s">
        <v>1189</v>
      </c>
      <c r="F60" s="23" t="s">
        <v>4141</v>
      </c>
      <c r="G60" s="23" t="s">
        <v>1721</v>
      </c>
      <c r="H60" s="23" t="s">
        <v>4633</v>
      </c>
      <c r="I60" s="23" t="s">
        <v>5430</v>
      </c>
      <c r="J60" s="23" t="s">
        <v>11</v>
      </c>
      <c r="K60" s="23" t="s">
        <v>4628</v>
      </c>
      <c r="L60" s="23" t="s">
        <v>11</v>
      </c>
      <c r="M60" s="23" t="s">
        <v>5440</v>
      </c>
      <c r="N60" s="23" t="s">
        <v>4629</v>
      </c>
      <c r="O60" s="23" t="s">
        <v>4630</v>
      </c>
      <c r="P60" s="23" t="s">
        <v>9</v>
      </c>
      <c r="Q60" s="23">
        <v>0</v>
      </c>
      <c r="R60" s="23" t="s">
        <v>2933</v>
      </c>
      <c r="S60" s="23" t="s">
        <v>4742</v>
      </c>
      <c r="T60" s="23" t="s">
        <v>1721</v>
      </c>
    </row>
    <row r="61" spans="1:20">
      <c r="A61" s="23" t="s">
        <v>1893</v>
      </c>
      <c r="B61" s="23" t="s">
        <v>1894</v>
      </c>
      <c r="C61" s="23" t="s">
        <v>13</v>
      </c>
      <c r="D61" s="23" t="s">
        <v>1705</v>
      </c>
      <c r="E61" s="23" t="s">
        <v>452</v>
      </c>
      <c r="F61" s="23" t="s">
        <v>4172</v>
      </c>
      <c r="G61" s="23" t="s">
        <v>1721</v>
      </c>
      <c r="H61" s="23" t="s">
        <v>4094</v>
      </c>
      <c r="I61" s="23" t="s">
        <v>4203</v>
      </c>
      <c r="J61" s="23" t="s">
        <v>11</v>
      </c>
      <c r="K61" s="23" t="s">
        <v>4628</v>
      </c>
      <c r="L61" s="23" t="s">
        <v>11</v>
      </c>
      <c r="M61" s="23" t="s">
        <v>5417</v>
      </c>
      <c r="N61" s="23" t="s">
        <v>4629</v>
      </c>
      <c r="O61" s="23" t="s">
        <v>4630</v>
      </c>
      <c r="P61" s="23" t="s">
        <v>4726</v>
      </c>
      <c r="Q61" s="23">
        <v>0</v>
      </c>
      <c r="R61" s="23" t="s">
        <v>1962</v>
      </c>
      <c r="S61" s="23" t="s">
        <v>4494</v>
      </c>
      <c r="T61" s="23" t="s">
        <v>1721</v>
      </c>
    </row>
    <row r="62" spans="1:20">
      <c r="A62" s="23" t="s">
        <v>2093</v>
      </c>
      <c r="B62" s="23" t="s">
        <v>2094</v>
      </c>
      <c r="C62" s="23" t="s">
        <v>17</v>
      </c>
      <c r="D62" s="23" t="s">
        <v>1705</v>
      </c>
      <c r="E62" s="23" t="s">
        <v>452</v>
      </c>
      <c r="F62" s="23" t="s">
        <v>5336</v>
      </c>
      <c r="G62" s="23" t="s">
        <v>1721</v>
      </c>
      <c r="H62" s="23" t="s">
        <v>4638</v>
      </c>
      <c r="I62" s="23" t="s">
        <v>4636</v>
      </c>
      <c r="J62" s="23" t="s">
        <v>11</v>
      </c>
      <c r="K62" s="23" t="s">
        <v>4628</v>
      </c>
      <c r="L62" s="23" t="s">
        <v>11</v>
      </c>
      <c r="M62" s="23" t="s">
        <v>5419</v>
      </c>
      <c r="N62" s="23" t="s">
        <v>4629</v>
      </c>
      <c r="O62" s="23" t="s">
        <v>4630</v>
      </c>
      <c r="P62" s="23" t="s">
        <v>4894</v>
      </c>
      <c r="Q62" s="23">
        <v>0</v>
      </c>
      <c r="R62" s="23" t="s">
        <v>1962</v>
      </c>
      <c r="S62" s="23" t="s">
        <v>4475</v>
      </c>
      <c r="T62" s="23" t="s">
        <v>1721</v>
      </c>
    </row>
    <row r="63" spans="1:20">
      <c r="A63" s="23" t="s">
        <v>3309</v>
      </c>
      <c r="B63" s="23" t="s">
        <v>3310</v>
      </c>
      <c r="C63" s="23" t="s">
        <v>12</v>
      </c>
      <c r="D63" s="23" t="s">
        <v>1705</v>
      </c>
      <c r="E63" s="23" t="s">
        <v>452</v>
      </c>
      <c r="F63" s="23" t="s">
        <v>5340</v>
      </c>
      <c r="G63" s="23" t="s">
        <v>1721</v>
      </c>
      <c r="H63" s="23" t="s">
        <v>4099</v>
      </c>
      <c r="I63" s="23" t="s">
        <v>4138</v>
      </c>
      <c r="J63" s="23" t="s">
        <v>11</v>
      </c>
      <c r="K63" s="23" t="s">
        <v>4628</v>
      </c>
      <c r="L63" s="23" t="s">
        <v>11</v>
      </c>
      <c r="M63" s="23" t="s">
        <v>5435</v>
      </c>
      <c r="N63" s="23" t="s">
        <v>4629</v>
      </c>
      <c r="O63" s="23" t="s">
        <v>4630</v>
      </c>
      <c r="P63" s="23" t="s">
        <v>1026</v>
      </c>
      <c r="Q63" s="23">
        <v>0</v>
      </c>
      <c r="R63" s="23" t="s">
        <v>1683</v>
      </c>
      <c r="S63" s="23" t="s">
        <v>5359</v>
      </c>
      <c r="T63" s="23" t="s">
        <v>1721</v>
      </c>
    </row>
    <row r="64" spans="1:20">
      <c r="A64" s="23" t="s">
        <v>2478</v>
      </c>
      <c r="B64" s="23" t="s">
        <v>2479</v>
      </c>
      <c r="C64" s="23" t="s">
        <v>15</v>
      </c>
      <c r="D64" s="23" t="s">
        <v>1705</v>
      </c>
      <c r="E64" s="23" t="s">
        <v>452</v>
      </c>
      <c r="F64" s="23" t="s">
        <v>4148</v>
      </c>
      <c r="G64" s="23" t="s">
        <v>1721</v>
      </c>
      <c r="H64" s="23" t="s">
        <v>4094</v>
      </c>
      <c r="I64" s="23" t="s">
        <v>4192</v>
      </c>
      <c r="J64" s="23" t="s">
        <v>11</v>
      </c>
      <c r="K64" s="23" t="s">
        <v>4628</v>
      </c>
      <c r="L64" s="23" t="s">
        <v>11</v>
      </c>
      <c r="M64" s="23" t="s">
        <v>5442</v>
      </c>
      <c r="N64" s="23" t="s">
        <v>4629</v>
      </c>
      <c r="O64" s="23" t="s">
        <v>4630</v>
      </c>
      <c r="P64" s="23" t="s">
        <v>4811</v>
      </c>
      <c r="Q64" s="23">
        <v>0</v>
      </c>
      <c r="R64" s="23" t="s">
        <v>1962</v>
      </c>
      <c r="S64" s="23" t="s">
        <v>4428</v>
      </c>
      <c r="T64" s="23" t="s">
        <v>1721</v>
      </c>
    </row>
    <row r="65" spans="1:20">
      <c r="A65" s="23" t="s">
        <v>1916</v>
      </c>
      <c r="B65" s="23" t="s">
        <v>1917</v>
      </c>
      <c r="C65" s="23" t="s">
        <v>14</v>
      </c>
      <c r="D65" s="23" t="s">
        <v>1705</v>
      </c>
      <c r="E65" s="23" t="s">
        <v>452</v>
      </c>
      <c r="F65" s="23" t="s">
        <v>4173</v>
      </c>
      <c r="G65" s="23" t="s">
        <v>1721</v>
      </c>
      <c r="H65" s="23" t="s">
        <v>4099</v>
      </c>
      <c r="I65" s="23" t="s">
        <v>4138</v>
      </c>
      <c r="J65" s="23" t="s">
        <v>11</v>
      </c>
      <c r="K65" s="23" t="s">
        <v>4628</v>
      </c>
      <c r="L65" s="23" t="s">
        <v>11</v>
      </c>
      <c r="M65" s="23" t="s">
        <v>5413</v>
      </c>
      <c r="N65" s="23" t="s">
        <v>4629</v>
      </c>
      <c r="O65" s="23" t="s">
        <v>4630</v>
      </c>
      <c r="P65" s="23" t="s">
        <v>4660</v>
      </c>
      <c r="Q65" s="23">
        <v>0</v>
      </c>
      <c r="R65" s="23" t="s">
        <v>1962</v>
      </c>
      <c r="S65" s="23" t="s">
        <v>4826</v>
      </c>
      <c r="T65" s="23" t="s">
        <v>1721</v>
      </c>
    </row>
    <row r="66" spans="1:20">
      <c r="A66" s="23" t="s">
        <v>3092</v>
      </c>
      <c r="B66" s="23" t="s">
        <v>3093</v>
      </c>
      <c r="C66" s="23" t="s">
        <v>14</v>
      </c>
      <c r="D66" s="23" t="s">
        <v>1705</v>
      </c>
      <c r="E66" s="23" t="s">
        <v>452</v>
      </c>
      <c r="F66" s="23" t="s">
        <v>4173</v>
      </c>
      <c r="G66" s="23" t="s">
        <v>1721</v>
      </c>
      <c r="H66" s="23" t="s">
        <v>4099</v>
      </c>
      <c r="I66" s="23" t="s">
        <v>4138</v>
      </c>
      <c r="J66" s="23" t="s">
        <v>11</v>
      </c>
      <c r="K66" s="23" t="s">
        <v>4628</v>
      </c>
      <c r="L66" s="23" t="s">
        <v>11</v>
      </c>
      <c r="M66" s="23" t="s">
        <v>5443</v>
      </c>
      <c r="N66" s="23" t="s">
        <v>4629</v>
      </c>
      <c r="O66" s="23" t="s">
        <v>4630</v>
      </c>
      <c r="P66" s="23" t="s">
        <v>4713</v>
      </c>
      <c r="Q66" s="23">
        <v>0</v>
      </c>
      <c r="R66" s="23" t="s">
        <v>3647</v>
      </c>
      <c r="S66" s="23" t="s">
        <v>4851</v>
      </c>
      <c r="T66" s="23" t="s">
        <v>1721</v>
      </c>
    </row>
    <row r="67" spans="1:20">
      <c r="A67" s="23" t="s">
        <v>2985</v>
      </c>
      <c r="B67" s="23" t="s">
        <v>2986</v>
      </c>
      <c r="C67" s="23" t="s">
        <v>14</v>
      </c>
      <c r="D67" s="23" t="s">
        <v>1705</v>
      </c>
      <c r="E67" s="23" t="s">
        <v>452</v>
      </c>
      <c r="F67" s="23" t="s">
        <v>4166</v>
      </c>
      <c r="G67" s="23" t="s">
        <v>1721</v>
      </c>
      <c r="H67" s="23" t="s">
        <v>4094</v>
      </c>
      <c r="I67" s="23" t="s">
        <v>5421</v>
      </c>
      <c r="J67" s="23" t="s">
        <v>11</v>
      </c>
      <c r="K67" s="23" t="s">
        <v>4628</v>
      </c>
      <c r="L67" s="23" t="s">
        <v>11</v>
      </c>
      <c r="M67" s="23" t="s">
        <v>5408</v>
      </c>
      <c r="N67" s="23" t="s">
        <v>4629</v>
      </c>
      <c r="O67" s="23" t="s">
        <v>4630</v>
      </c>
      <c r="P67" s="23" t="s">
        <v>4708</v>
      </c>
      <c r="Q67" s="23">
        <v>0</v>
      </c>
      <c r="R67" s="23" t="s">
        <v>4709</v>
      </c>
      <c r="S67" s="23" t="s">
        <v>4710</v>
      </c>
      <c r="T67" s="23" t="s">
        <v>1721</v>
      </c>
    </row>
    <row r="68" spans="1:20">
      <c r="A68" s="23" t="s">
        <v>3549</v>
      </c>
      <c r="B68" s="23" t="s">
        <v>3550</v>
      </c>
      <c r="C68" s="23" t="s">
        <v>10</v>
      </c>
      <c r="D68" s="23" t="s">
        <v>1705</v>
      </c>
      <c r="E68" s="23" t="s">
        <v>1189</v>
      </c>
      <c r="F68" s="23" t="s">
        <v>4182</v>
      </c>
      <c r="G68" s="23" t="s">
        <v>1721</v>
      </c>
      <c r="H68" s="23" t="s">
        <v>4638</v>
      </c>
      <c r="I68" s="23" t="s">
        <v>4192</v>
      </c>
      <c r="J68" s="23" t="s">
        <v>11</v>
      </c>
      <c r="K68" s="23" t="s">
        <v>4628</v>
      </c>
      <c r="L68" s="23" t="s">
        <v>11</v>
      </c>
      <c r="M68" s="23" t="s">
        <v>5444</v>
      </c>
      <c r="N68" s="23" t="s">
        <v>4629</v>
      </c>
      <c r="O68" s="23" t="s">
        <v>4630</v>
      </c>
      <c r="P68" s="23" t="s">
        <v>9</v>
      </c>
      <c r="Q68" s="23">
        <v>0</v>
      </c>
      <c r="R68" s="23" t="s">
        <v>1771</v>
      </c>
      <c r="S68" s="23" t="s">
        <v>4765</v>
      </c>
      <c r="T68" s="23" t="s">
        <v>1721</v>
      </c>
    </row>
    <row r="69" spans="1:20">
      <c r="A69" s="23" t="s">
        <v>2227</v>
      </c>
      <c r="B69" s="23" t="s">
        <v>2228</v>
      </c>
      <c r="C69" s="23" t="s">
        <v>16</v>
      </c>
      <c r="D69" s="23" t="s">
        <v>1705</v>
      </c>
      <c r="E69" s="23" t="s">
        <v>1189</v>
      </c>
      <c r="F69" s="23" t="s">
        <v>4197</v>
      </c>
      <c r="G69" s="23" t="s">
        <v>1721</v>
      </c>
      <c r="H69" s="23" t="s">
        <v>4099</v>
      </c>
      <c r="I69" s="23" t="s">
        <v>4656</v>
      </c>
      <c r="J69" s="23" t="s">
        <v>11</v>
      </c>
      <c r="K69" s="23" t="s">
        <v>4628</v>
      </c>
      <c r="L69" s="23" t="s">
        <v>11</v>
      </c>
      <c r="M69" s="23" t="s">
        <v>5445</v>
      </c>
      <c r="N69" s="23" t="s">
        <v>4629</v>
      </c>
      <c r="O69" s="23" t="s">
        <v>4630</v>
      </c>
      <c r="P69" s="23" t="s">
        <v>4678</v>
      </c>
      <c r="Q69" s="23">
        <v>0</v>
      </c>
      <c r="R69" s="23" t="s">
        <v>1962</v>
      </c>
      <c r="S69" s="23" t="s">
        <v>4679</v>
      </c>
      <c r="T69" s="23" t="s">
        <v>1721</v>
      </c>
    </row>
    <row r="70" spans="1:20">
      <c r="A70" s="23" t="s">
        <v>2453</v>
      </c>
      <c r="B70" s="23" t="s">
        <v>2454</v>
      </c>
      <c r="C70" s="23" t="s">
        <v>12</v>
      </c>
      <c r="D70" s="23" t="s">
        <v>1705</v>
      </c>
      <c r="E70" s="23" t="s">
        <v>452</v>
      </c>
      <c r="F70" s="23" t="s">
        <v>4176</v>
      </c>
      <c r="G70" s="23" t="s">
        <v>1721</v>
      </c>
      <c r="H70" s="23" t="s">
        <v>4094</v>
      </c>
      <c r="I70" s="23" t="s">
        <v>5430</v>
      </c>
      <c r="J70" s="23" t="s">
        <v>11</v>
      </c>
      <c r="K70" s="23" t="s">
        <v>4628</v>
      </c>
      <c r="L70" s="23" t="s">
        <v>11</v>
      </c>
      <c r="M70" s="23" t="s">
        <v>5422</v>
      </c>
      <c r="N70" s="23" t="s">
        <v>4629</v>
      </c>
      <c r="O70" s="23" t="s">
        <v>4630</v>
      </c>
      <c r="P70" s="23" t="s">
        <v>4873</v>
      </c>
      <c r="Q70" s="23">
        <v>0</v>
      </c>
      <c r="R70" s="23" t="s">
        <v>2050</v>
      </c>
      <c r="S70" s="23" t="s">
        <v>4874</v>
      </c>
      <c r="T70" s="23" t="s">
        <v>1721</v>
      </c>
    </row>
    <row r="71" spans="1:20">
      <c r="A71" s="23" t="s">
        <v>3433</v>
      </c>
      <c r="B71" s="23" t="s">
        <v>3434</v>
      </c>
      <c r="C71" s="23" t="s">
        <v>14</v>
      </c>
      <c r="D71" s="23" t="s">
        <v>1705</v>
      </c>
      <c r="E71" s="23" t="s">
        <v>452</v>
      </c>
      <c r="F71" s="23" t="s">
        <v>4173</v>
      </c>
      <c r="G71" s="23" t="s">
        <v>1721</v>
      </c>
      <c r="H71" s="23" t="s">
        <v>4099</v>
      </c>
      <c r="I71" s="23" t="s">
        <v>4138</v>
      </c>
      <c r="J71" s="23" t="s">
        <v>11</v>
      </c>
      <c r="K71" s="23" t="s">
        <v>4628</v>
      </c>
      <c r="L71" s="23" t="s">
        <v>11</v>
      </c>
      <c r="M71" s="23" t="s">
        <v>5443</v>
      </c>
      <c r="N71" s="23" t="s">
        <v>4629</v>
      </c>
      <c r="O71" s="23" t="s">
        <v>4630</v>
      </c>
      <c r="P71" s="23" t="s">
        <v>7</v>
      </c>
      <c r="Q71" s="23">
        <v>0</v>
      </c>
      <c r="R71" s="23" t="s">
        <v>4812</v>
      </c>
      <c r="S71" s="23" t="s">
        <v>4813</v>
      </c>
      <c r="T71" s="23" t="s">
        <v>1721</v>
      </c>
    </row>
    <row r="72" spans="1:20">
      <c r="A72" s="23" t="s">
        <v>5165</v>
      </c>
      <c r="B72" s="23" t="s">
        <v>5166</v>
      </c>
      <c r="C72" s="23" t="s">
        <v>15</v>
      </c>
      <c r="D72" s="23" t="s">
        <v>1705</v>
      </c>
      <c r="E72" s="23" t="s">
        <v>452</v>
      </c>
      <c r="F72" s="23" t="s">
        <v>4158</v>
      </c>
      <c r="G72" s="23" t="s">
        <v>1721</v>
      </c>
      <c r="H72" s="23" t="s">
        <v>4638</v>
      </c>
      <c r="I72" s="23" t="s">
        <v>4636</v>
      </c>
      <c r="J72" s="23" t="s">
        <v>11</v>
      </c>
      <c r="K72" s="23" t="s">
        <v>4628</v>
      </c>
      <c r="L72" s="23" t="s">
        <v>11</v>
      </c>
      <c r="M72" s="23" t="s">
        <v>5424</v>
      </c>
      <c r="N72" s="23" t="s">
        <v>4629</v>
      </c>
      <c r="O72" s="23" t="s">
        <v>4630</v>
      </c>
      <c r="P72" s="23" t="s">
        <v>5439</v>
      </c>
      <c r="Q72" s="23">
        <v>0</v>
      </c>
      <c r="R72" s="23" t="s">
        <v>4928</v>
      </c>
      <c r="S72" s="23" t="s">
        <v>5373</v>
      </c>
      <c r="T72" s="23" t="s">
        <v>1721</v>
      </c>
    </row>
    <row r="73" spans="1:20">
      <c r="A73" s="23" t="s">
        <v>2601</v>
      </c>
      <c r="B73" s="23" t="s">
        <v>2602</v>
      </c>
      <c r="C73" s="23" t="s">
        <v>15</v>
      </c>
      <c r="D73" s="23" t="s">
        <v>1705</v>
      </c>
      <c r="E73" s="23" t="s">
        <v>452</v>
      </c>
      <c r="F73" s="23" t="s">
        <v>4148</v>
      </c>
      <c r="G73" s="23" t="s">
        <v>1721</v>
      </c>
      <c r="H73" s="23" t="s">
        <v>4094</v>
      </c>
      <c r="I73" s="23" t="s">
        <v>4192</v>
      </c>
      <c r="J73" s="23" t="s">
        <v>11</v>
      </c>
      <c r="K73" s="23" t="s">
        <v>4628</v>
      </c>
      <c r="L73" s="23" t="s">
        <v>11</v>
      </c>
      <c r="M73" s="23" t="s">
        <v>5416</v>
      </c>
      <c r="N73" s="23" t="s">
        <v>4629</v>
      </c>
      <c r="O73" s="23" t="s">
        <v>4630</v>
      </c>
      <c r="P73" s="23" t="s">
        <v>4675</v>
      </c>
      <c r="Q73" s="23">
        <v>0</v>
      </c>
      <c r="R73" s="23" t="s">
        <v>1962</v>
      </c>
      <c r="S73" s="23" t="s">
        <v>4794</v>
      </c>
      <c r="T73" s="23" t="s">
        <v>1721</v>
      </c>
    </row>
    <row r="74" spans="1:20">
      <c r="A74" s="23" t="s">
        <v>3755</v>
      </c>
      <c r="B74" s="23" t="s">
        <v>3756</v>
      </c>
      <c r="C74" s="23" t="s">
        <v>16</v>
      </c>
      <c r="D74" s="23" t="s">
        <v>1705</v>
      </c>
      <c r="E74" s="23" t="s">
        <v>1189</v>
      </c>
      <c r="F74" s="23" t="s">
        <v>4199</v>
      </c>
      <c r="G74" s="23" t="s">
        <v>1721</v>
      </c>
      <c r="H74" s="23" t="s">
        <v>4643</v>
      </c>
      <c r="I74" s="23" t="s">
        <v>4192</v>
      </c>
      <c r="J74" s="23" t="s">
        <v>11</v>
      </c>
      <c r="K74" s="23" t="s">
        <v>4628</v>
      </c>
      <c r="L74" s="23" t="s">
        <v>11</v>
      </c>
      <c r="M74" s="23" t="s">
        <v>5407</v>
      </c>
      <c r="N74" s="23" t="s">
        <v>4629</v>
      </c>
      <c r="O74" s="23" t="s">
        <v>4630</v>
      </c>
      <c r="P74" s="23" t="s">
        <v>1026</v>
      </c>
      <c r="Q74" s="23">
        <v>0</v>
      </c>
      <c r="R74" s="23" t="s">
        <v>1782</v>
      </c>
      <c r="S74" s="23" t="s">
        <v>4606</v>
      </c>
      <c r="T74" s="23" t="s">
        <v>1721</v>
      </c>
    </row>
    <row r="75" spans="1:20">
      <c r="A75" s="23" t="s">
        <v>3767</v>
      </c>
      <c r="B75" s="23" t="s">
        <v>3768</v>
      </c>
      <c r="C75" s="23" t="s">
        <v>10</v>
      </c>
      <c r="D75" s="23" t="s">
        <v>1705</v>
      </c>
      <c r="E75" s="23" t="s">
        <v>452</v>
      </c>
      <c r="F75" s="23" t="s">
        <v>4164</v>
      </c>
      <c r="G75" s="23" t="s">
        <v>1721</v>
      </c>
      <c r="H75" s="23" t="s">
        <v>4632</v>
      </c>
      <c r="I75" s="23" t="s">
        <v>4203</v>
      </c>
      <c r="J75" s="23" t="s">
        <v>11</v>
      </c>
      <c r="K75" s="23" t="s">
        <v>4628</v>
      </c>
      <c r="L75" s="23" t="s">
        <v>11</v>
      </c>
      <c r="M75" s="23" t="s">
        <v>5405</v>
      </c>
      <c r="N75" s="23" t="s">
        <v>4629</v>
      </c>
      <c r="O75" s="23" t="s">
        <v>4630</v>
      </c>
      <c r="P75" s="23" t="s">
        <v>4675</v>
      </c>
      <c r="Q75" s="23">
        <v>0</v>
      </c>
      <c r="R75" s="23" t="s">
        <v>4808</v>
      </c>
      <c r="S75" s="23" t="s">
        <v>4809</v>
      </c>
      <c r="T75" s="23" t="s">
        <v>1721</v>
      </c>
    </row>
    <row r="76" spans="1:20">
      <c r="A76" s="23" t="s">
        <v>3531</v>
      </c>
      <c r="B76" s="23" t="s">
        <v>3532</v>
      </c>
      <c r="C76" s="23" t="s">
        <v>16</v>
      </c>
      <c r="D76" s="23" t="s">
        <v>1705</v>
      </c>
      <c r="E76" s="23" t="s">
        <v>1189</v>
      </c>
      <c r="F76" s="23" t="s">
        <v>4207</v>
      </c>
      <c r="G76" s="23" t="s">
        <v>1721</v>
      </c>
      <c r="H76" s="23" t="s">
        <v>4633</v>
      </c>
      <c r="I76" s="23" t="s">
        <v>4106</v>
      </c>
      <c r="J76" s="23" t="s">
        <v>11</v>
      </c>
      <c r="K76" s="23" t="s">
        <v>4628</v>
      </c>
      <c r="L76" s="23" t="s">
        <v>11</v>
      </c>
      <c r="M76" s="23" t="s">
        <v>5418</v>
      </c>
      <c r="N76" s="23" t="s">
        <v>4629</v>
      </c>
      <c r="O76" s="23" t="s">
        <v>4630</v>
      </c>
      <c r="P76" s="23" t="s">
        <v>4642</v>
      </c>
      <c r="Q76" s="23">
        <v>0</v>
      </c>
      <c r="R76" s="23" t="s">
        <v>1962</v>
      </c>
      <c r="S76" s="23" t="s">
        <v>4891</v>
      </c>
      <c r="T76" s="23" t="s">
        <v>1721</v>
      </c>
    </row>
    <row r="77" spans="1:20">
      <c r="A77" s="23" t="s">
        <v>4063</v>
      </c>
      <c r="B77" s="23" t="s">
        <v>4064</v>
      </c>
      <c r="C77" s="23" t="s">
        <v>1687</v>
      </c>
      <c r="D77" s="23" t="s">
        <v>4091</v>
      </c>
      <c r="E77" s="23" t="s">
        <v>459</v>
      </c>
      <c r="F77" s="23" t="s">
        <v>4202</v>
      </c>
      <c r="G77" s="23" t="s">
        <v>1721</v>
      </c>
      <c r="H77" s="23" t="s">
        <v>4643</v>
      </c>
      <c r="I77" s="23" t="s">
        <v>4644</v>
      </c>
      <c r="J77" s="23" t="s">
        <v>11</v>
      </c>
      <c r="K77" s="23" t="s">
        <v>4628</v>
      </c>
      <c r="L77" s="23" t="s">
        <v>11</v>
      </c>
      <c r="M77" s="23" t="s">
        <v>5446</v>
      </c>
      <c r="N77" s="23" t="s">
        <v>4640</v>
      </c>
      <c r="O77" s="23" t="s">
        <v>4630</v>
      </c>
      <c r="P77" s="23" t="s">
        <v>1166</v>
      </c>
      <c r="Q77" s="23">
        <v>0</v>
      </c>
      <c r="R77" s="23" t="s">
        <v>1760</v>
      </c>
      <c r="S77" s="23" t="s">
        <v>4602</v>
      </c>
      <c r="T77" s="23" t="s">
        <v>1721</v>
      </c>
    </row>
    <row r="78" spans="1:20">
      <c r="A78" s="23" t="s">
        <v>3043</v>
      </c>
      <c r="B78" s="23" t="s">
        <v>3044</v>
      </c>
      <c r="C78" s="23" t="s">
        <v>14</v>
      </c>
      <c r="D78" s="23" t="s">
        <v>1705</v>
      </c>
      <c r="E78" s="23" t="s">
        <v>452</v>
      </c>
      <c r="F78" s="23" t="s">
        <v>5344</v>
      </c>
      <c r="G78" s="23" t="s">
        <v>1721</v>
      </c>
      <c r="H78" s="23" t="s">
        <v>4643</v>
      </c>
      <c r="I78" s="23" t="s">
        <v>4649</v>
      </c>
      <c r="J78" s="23" t="s">
        <v>11</v>
      </c>
      <c r="K78" s="23" t="s">
        <v>4628</v>
      </c>
      <c r="L78" s="23" t="s">
        <v>11</v>
      </c>
      <c r="M78" s="23" t="s">
        <v>5428</v>
      </c>
      <c r="N78" s="23" t="s">
        <v>4629</v>
      </c>
      <c r="O78" s="23" t="s">
        <v>4630</v>
      </c>
      <c r="P78" s="23" t="s">
        <v>1026</v>
      </c>
      <c r="Q78" s="23">
        <v>0</v>
      </c>
      <c r="R78" s="23" t="s">
        <v>1683</v>
      </c>
      <c r="S78" s="23" t="s">
        <v>4581</v>
      </c>
      <c r="T78" s="23" t="s">
        <v>1721</v>
      </c>
    </row>
    <row r="79" spans="1:20">
      <c r="A79" s="23" t="s">
        <v>3306</v>
      </c>
      <c r="B79" s="23" t="s">
        <v>3307</v>
      </c>
      <c r="C79" s="23" t="s">
        <v>10</v>
      </c>
      <c r="D79" s="23" t="s">
        <v>1705</v>
      </c>
      <c r="E79" s="23" t="s">
        <v>452</v>
      </c>
      <c r="F79" s="23" t="s">
        <v>5342</v>
      </c>
      <c r="G79" s="23" t="s">
        <v>1721</v>
      </c>
      <c r="H79" s="23" t="s">
        <v>4633</v>
      </c>
      <c r="I79" s="23" t="s">
        <v>5447</v>
      </c>
      <c r="J79" s="23" t="s">
        <v>11</v>
      </c>
      <c r="K79" s="23" t="s">
        <v>4628</v>
      </c>
      <c r="L79" s="23" t="s">
        <v>11</v>
      </c>
      <c r="M79" s="23" t="s">
        <v>5448</v>
      </c>
      <c r="N79" s="23" t="s">
        <v>4629</v>
      </c>
      <c r="O79" s="23" t="s">
        <v>4630</v>
      </c>
      <c r="P79" s="23" t="s">
        <v>4642</v>
      </c>
      <c r="Q79" s="23">
        <v>0</v>
      </c>
      <c r="R79" s="23" t="s">
        <v>1962</v>
      </c>
      <c r="S79" s="23" t="s">
        <v>4705</v>
      </c>
      <c r="T79" s="23" t="s">
        <v>1721</v>
      </c>
    </row>
    <row r="80" spans="1:20">
      <c r="A80" s="23" t="s">
        <v>3316</v>
      </c>
      <c r="B80" s="23" t="s">
        <v>3317</v>
      </c>
      <c r="C80" s="23" t="s">
        <v>1669</v>
      </c>
      <c r="D80" s="23" t="s">
        <v>1705</v>
      </c>
      <c r="E80" s="23" t="s">
        <v>452</v>
      </c>
      <c r="F80" s="23" t="s">
        <v>4179</v>
      </c>
      <c r="G80" s="23" t="s">
        <v>1721</v>
      </c>
      <c r="H80" s="23" t="s">
        <v>4682</v>
      </c>
      <c r="I80" s="23" t="s">
        <v>4203</v>
      </c>
      <c r="J80" s="23" t="s">
        <v>11</v>
      </c>
      <c r="K80" s="23" t="s">
        <v>4628</v>
      </c>
      <c r="L80" s="23" t="s">
        <v>11</v>
      </c>
      <c r="M80" s="23" t="s">
        <v>5418</v>
      </c>
      <c r="N80" s="23" t="s">
        <v>4629</v>
      </c>
      <c r="O80" s="23" t="s">
        <v>4630</v>
      </c>
      <c r="P80" s="23" t="s">
        <v>4900</v>
      </c>
      <c r="Q80" s="23">
        <v>0</v>
      </c>
      <c r="R80" s="23" t="s">
        <v>1962</v>
      </c>
      <c r="S80" s="23" t="s">
        <v>4901</v>
      </c>
      <c r="T80" s="23" t="s">
        <v>1721</v>
      </c>
    </row>
    <row r="81" spans="1:20">
      <c r="A81" s="23" t="s">
        <v>3114</v>
      </c>
      <c r="B81" s="23" t="s">
        <v>3115</v>
      </c>
      <c r="C81" s="23" t="s">
        <v>14</v>
      </c>
      <c r="D81" s="23" t="s">
        <v>1705</v>
      </c>
      <c r="E81" s="23" t="s">
        <v>452</v>
      </c>
      <c r="F81" s="23" t="s">
        <v>4166</v>
      </c>
      <c r="G81" s="23" t="s">
        <v>1721</v>
      </c>
      <c r="H81" s="23" t="s">
        <v>4094</v>
      </c>
      <c r="I81" s="23" t="s">
        <v>5421</v>
      </c>
      <c r="J81" s="23" t="s">
        <v>11</v>
      </c>
      <c r="K81" s="23" t="s">
        <v>4628</v>
      </c>
      <c r="L81" s="23" t="s">
        <v>11</v>
      </c>
      <c r="M81" s="23" t="s">
        <v>5408</v>
      </c>
      <c r="N81" s="23" t="s">
        <v>4629</v>
      </c>
      <c r="O81" s="23" t="s">
        <v>4630</v>
      </c>
      <c r="P81" s="23" t="s">
        <v>4642</v>
      </c>
      <c r="Q81" s="23">
        <v>0</v>
      </c>
      <c r="R81" s="23" t="s">
        <v>1962</v>
      </c>
      <c r="S81" s="23" t="s">
        <v>4366</v>
      </c>
      <c r="T81" s="23" t="s">
        <v>1721</v>
      </c>
    </row>
    <row r="82" spans="1:20">
      <c r="A82" s="23" t="s">
        <v>2683</v>
      </c>
      <c r="B82" s="23" t="s">
        <v>2684</v>
      </c>
      <c r="C82" s="23" t="s">
        <v>16</v>
      </c>
      <c r="D82" s="23" t="s">
        <v>1705</v>
      </c>
      <c r="E82" s="23" t="s">
        <v>452</v>
      </c>
      <c r="F82" s="23" t="s">
        <v>5342</v>
      </c>
      <c r="G82" s="23" t="s">
        <v>1721</v>
      </c>
      <c r="H82" s="23" t="s">
        <v>4633</v>
      </c>
      <c r="I82" s="23" t="s">
        <v>4192</v>
      </c>
      <c r="J82" s="23" t="s">
        <v>11</v>
      </c>
      <c r="K82" s="23" t="s">
        <v>4628</v>
      </c>
      <c r="L82" s="23" t="s">
        <v>11</v>
      </c>
      <c r="M82" s="23" t="s">
        <v>5425</v>
      </c>
      <c r="N82" s="23" t="s">
        <v>4629</v>
      </c>
      <c r="O82" s="23" t="s">
        <v>4630</v>
      </c>
      <c r="P82" s="23" t="s">
        <v>7</v>
      </c>
      <c r="Q82" s="23">
        <v>0</v>
      </c>
      <c r="R82" s="23" t="s">
        <v>4773</v>
      </c>
      <c r="S82" s="23" t="s">
        <v>4872</v>
      </c>
      <c r="T82" s="23" t="s">
        <v>1721</v>
      </c>
    </row>
    <row r="83" spans="1:20">
      <c r="A83" s="23" t="s">
        <v>2100</v>
      </c>
      <c r="B83" s="23" t="s">
        <v>2101</v>
      </c>
      <c r="C83" s="23" t="s">
        <v>15</v>
      </c>
      <c r="D83" s="23" t="s">
        <v>1705</v>
      </c>
      <c r="E83" s="23" t="s">
        <v>452</v>
      </c>
      <c r="F83" s="23" t="s">
        <v>4156</v>
      </c>
      <c r="G83" s="23" t="s">
        <v>1721</v>
      </c>
      <c r="H83" s="23" t="s">
        <v>4094</v>
      </c>
      <c r="I83" s="23" t="s">
        <v>4636</v>
      </c>
      <c r="J83" s="23" t="s">
        <v>11</v>
      </c>
      <c r="K83" s="23" t="s">
        <v>4628</v>
      </c>
      <c r="L83" s="23" t="s">
        <v>11</v>
      </c>
      <c r="M83" s="23" t="s">
        <v>5414</v>
      </c>
      <c r="N83" s="23" t="s">
        <v>4629</v>
      </c>
      <c r="O83" s="23" t="s">
        <v>4630</v>
      </c>
      <c r="P83" s="23" t="s">
        <v>4655</v>
      </c>
      <c r="Q83" s="23">
        <v>0</v>
      </c>
      <c r="R83" s="23" t="s">
        <v>1962</v>
      </c>
      <c r="S83" s="23" t="s">
        <v>4474</v>
      </c>
      <c r="T83" s="23" t="s">
        <v>1721</v>
      </c>
    </row>
    <row r="84" spans="1:20">
      <c r="A84" s="23" t="s">
        <v>3707</v>
      </c>
      <c r="B84" s="23" t="s">
        <v>3708</v>
      </c>
      <c r="C84" s="23" t="s">
        <v>14</v>
      </c>
      <c r="D84" s="23" t="s">
        <v>1705</v>
      </c>
      <c r="E84" s="23" t="s">
        <v>452</v>
      </c>
      <c r="F84" s="23" t="s">
        <v>5344</v>
      </c>
      <c r="G84" s="23" t="s">
        <v>1721</v>
      </c>
      <c r="H84" s="23" t="s">
        <v>4643</v>
      </c>
      <c r="I84" s="23" t="s">
        <v>4649</v>
      </c>
      <c r="J84" s="23" t="s">
        <v>11</v>
      </c>
      <c r="K84" s="23" t="s">
        <v>4628</v>
      </c>
      <c r="L84" s="23" t="s">
        <v>11</v>
      </c>
      <c r="M84" s="23" t="s">
        <v>5428</v>
      </c>
      <c r="N84" s="23" t="s">
        <v>4629</v>
      </c>
      <c r="O84" s="23" t="s">
        <v>4630</v>
      </c>
      <c r="P84" s="23" t="s">
        <v>7</v>
      </c>
      <c r="Q84" s="23">
        <v>0</v>
      </c>
      <c r="R84" s="23" t="s">
        <v>4744</v>
      </c>
      <c r="S84" s="23" t="s">
        <v>4512</v>
      </c>
      <c r="T84" s="23" t="s">
        <v>1721</v>
      </c>
    </row>
    <row r="85" spans="1:20">
      <c r="A85" s="23" t="s">
        <v>3316</v>
      </c>
      <c r="B85" s="23" t="s">
        <v>3317</v>
      </c>
      <c r="C85" s="23" t="s">
        <v>1669</v>
      </c>
      <c r="D85" s="23" t="s">
        <v>1705</v>
      </c>
      <c r="E85" s="23" t="s">
        <v>452</v>
      </c>
      <c r="F85" s="23" t="s">
        <v>4179</v>
      </c>
      <c r="G85" s="23" t="s">
        <v>1721</v>
      </c>
      <c r="H85" s="23" t="s">
        <v>4682</v>
      </c>
      <c r="I85" s="23" t="s">
        <v>4106</v>
      </c>
      <c r="J85" s="23" t="s">
        <v>11</v>
      </c>
      <c r="K85" s="23" t="s">
        <v>4628</v>
      </c>
      <c r="L85" s="23" t="s">
        <v>11</v>
      </c>
      <c r="M85" s="23" t="s">
        <v>5406</v>
      </c>
      <c r="N85" s="23" t="s">
        <v>4629</v>
      </c>
      <c r="O85" s="23" t="s">
        <v>4630</v>
      </c>
      <c r="P85" s="23" t="s">
        <v>4900</v>
      </c>
      <c r="Q85" s="23">
        <v>0</v>
      </c>
      <c r="R85" s="23" t="s">
        <v>1962</v>
      </c>
      <c r="S85" s="23" t="s">
        <v>4901</v>
      </c>
      <c r="T85" s="23" t="s">
        <v>1721</v>
      </c>
    </row>
    <row r="86" spans="1:20">
      <c r="A86" s="23" t="s">
        <v>2141</v>
      </c>
      <c r="B86" s="23" t="s">
        <v>2142</v>
      </c>
      <c r="C86" s="23" t="s">
        <v>16</v>
      </c>
      <c r="D86" s="23" t="s">
        <v>1705</v>
      </c>
      <c r="E86" s="23" t="s">
        <v>452</v>
      </c>
      <c r="F86" s="23" t="s">
        <v>5342</v>
      </c>
      <c r="G86" s="23" t="s">
        <v>1721</v>
      </c>
      <c r="H86" s="23" t="s">
        <v>4633</v>
      </c>
      <c r="I86" s="23" t="s">
        <v>4192</v>
      </c>
      <c r="J86" s="23" t="s">
        <v>11</v>
      </c>
      <c r="K86" s="23" t="s">
        <v>4628</v>
      </c>
      <c r="L86" s="23" t="s">
        <v>11</v>
      </c>
      <c r="M86" s="23" t="s">
        <v>5436</v>
      </c>
      <c r="N86" s="23" t="s">
        <v>4629</v>
      </c>
      <c r="O86" s="23" t="s">
        <v>4630</v>
      </c>
      <c r="P86" s="23" t="s">
        <v>7</v>
      </c>
      <c r="Q86" s="23">
        <v>0</v>
      </c>
      <c r="R86" s="23" t="s">
        <v>4744</v>
      </c>
      <c r="S86" s="23" t="s">
        <v>4511</v>
      </c>
      <c r="T86" s="23" t="s">
        <v>1721</v>
      </c>
    </row>
    <row r="87" spans="1:20">
      <c r="A87" s="23" t="s">
        <v>3794</v>
      </c>
      <c r="B87" s="23" t="s">
        <v>3795</v>
      </c>
      <c r="C87" s="23" t="s">
        <v>10</v>
      </c>
      <c r="D87" s="23" t="s">
        <v>1705</v>
      </c>
      <c r="E87" s="23" t="s">
        <v>1189</v>
      </c>
      <c r="F87" s="23" t="s">
        <v>4182</v>
      </c>
      <c r="G87" s="23" t="s">
        <v>1721</v>
      </c>
      <c r="H87" s="23" t="s">
        <v>4638</v>
      </c>
      <c r="I87" s="23" t="s">
        <v>4636</v>
      </c>
      <c r="J87" s="23" t="s">
        <v>11</v>
      </c>
      <c r="K87" s="23" t="s">
        <v>4628</v>
      </c>
      <c r="L87" s="23" t="s">
        <v>11</v>
      </c>
      <c r="M87" s="23" t="s">
        <v>5431</v>
      </c>
      <c r="N87" s="23" t="s">
        <v>4629</v>
      </c>
      <c r="O87" s="23" t="s">
        <v>4630</v>
      </c>
      <c r="P87" s="23" t="s">
        <v>1026</v>
      </c>
      <c r="Q87" s="23">
        <v>0</v>
      </c>
      <c r="R87" s="23" t="s">
        <v>1782</v>
      </c>
      <c r="S87" s="23" t="s">
        <v>5449</v>
      </c>
      <c r="T87" s="23" t="s">
        <v>1721</v>
      </c>
    </row>
    <row r="88" spans="1:20">
      <c r="A88" s="23" t="s">
        <v>3574</v>
      </c>
      <c r="B88" s="23" t="s">
        <v>3575</v>
      </c>
      <c r="C88" s="23" t="s">
        <v>16</v>
      </c>
      <c r="D88" s="23" t="s">
        <v>1705</v>
      </c>
      <c r="E88" s="23" t="s">
        <v>452</v>
      </c>
      <c r="F88" s="23" t="s">
        <v>4185</v>
      </c>
      <c r="G88" s="23" t="s">
        <v>1721</v>
      </c>
      <c r="H88" s="23" t="s">
        <v>4633</v>
      </c>
      <c r="I88" s="23" t="s">
        <v>4203</v>
      </c>
      <c r="J88" s="23" t="s">
        <v>11</v>
      </c>
      <c r="K88" s="23" t="s">
        <v>4628</v>
      </c>
      <c r="L88" s="23" t="s">
        <v>11</v>
      </c>
      <c r="M88" s="23" t="s">
        <v>5428</v>
      </c>
      <c r="N88" s="23" t="s">
        <v>4629</v>
      </c>
      <c r="O88" s="23" t="s">
        <v>4630</v>
      </c>
      <c r="P88" s="23" t="s">
        <v>1026</v>
      </c>
      <c r="Q88" s="23">
        <v>0</v>
      </c>
      <c r="R88" s="23" t="s">
        <v>1683</v>
      </c>
      <c r="S88" s="23" t="s">
        <v>4580</v>
      </c>
      <c r="T88" s="23" t="s">
        <v>1721</v>
      </c>
    </row>
    <row r="89" spans="1:20">
      <c r="A89" s="23" t="s">
        <v>2550</v>
      </c>
      <c r="B89" s="23" t="s">
        <v>2551</v>
      </c>
      <c r="C89" s="23" t="s">
        <v>16</v>
      </c>
      <c r="D89" s="23" t="s">
        <v>1705</v>
      </c>
      <c r="E89" s="23" t="s">
        <v>452</v>
      </c>
      <c r="F89" s="23" t="s">
        <v>5342</v>
      </c>
      <c r="G89" s="23" t="s">
        <v>1721</v>
      </c>
      <c r="H89" s="23" t="s">
        <v>4633</v>
      </c>
      <c r="I89" s="23" t="s">
        <v>5447</v>
      </c>
      <c r="J89" s="23" t="s">
        <v>11</v>
      </c>
      <c r="K89" s="23" t="s">
        <v>4628</v>
      </c>
      <c r="L89" s="23" t="s">
        <v>11</v>
      </c>
      <c r="M89" s="23" t="s">
        <v>5448</v>
      </c>
      <c r="N89" s="23" t="s">
        <v>4629</v>
      </c>
      <c r="O89" s="23" t="s">
        <v>4630</v>
      </c>
      <c r="P89" s="23" t="s">
        <v>4642</v>
      </c>
      <c r="Q89" s="23">
        <v>0</v>
      </c>
      <c r="R89" s="23" t="s">
        <v>1962</v>
      </c>
      <c r="S89" s="23" t="s">
        <v>4648</v>
      </c>
      <c r="T89" s="23" t="s">
        <v>1721</v>
      </c>
    </row>
    <row r="90" spans="1:20">
      <c r="A90" s="23" t="s">
        <v>3031</v>
      </c>
      <c r="B90" s="23" t="s">
        <v>3032</v>
      </c>
      <c r="C90" s="23" t="s">
        <v>10</v>
      </c>
      <c r="D90" s="23" t="s">
        <v>1705</v>
      </c>
      <c r="E90" s="23" t="s">
        <v>452</v>
      </c>
      <c r="F90" s="23" t="s">
        <v>4179</v>
      </c>
      <c r="G90" s="23" t="s">
        <v>1721</v>
      </c>
      <c r="H90" s="23" t="s">
        <v>4682</v>
      </c>
      <c r="I90" s="23" t="s">
        <v>4106</v>
      </c>
      <c r="J90" s="23" t="s">
        <v>11</v>
      </c>
      <c r="K90" s="23" t="s">
        <v>4628</v>
      </c>
      <c r="L90" s="23" t="s">
        <v>11</v>
      </c>
      <c r="M90" s="23" t="s">
        <v>5426</v>
      </c>
      <c r="N90" s="23" t="s">
        <v>4629</v>
      </c>
      <c r="O90" s="23" t="s">
        <v>4630</v>
      </c>
      <c r="P90" s="23" t="s">
        <v>4642</v>
      </c>
      <c r="Q90" s="23">
        <v>0</v>
      </c>
      <c r="R90" s="23" t="s">
        <v>1962</v>
      </c>
      <c r="S90" s="23" t="s">
        <v>4846</v>
      </c>
      <c r="T90" s="23" t="s">
        <v>1721</v>
      </c>
    </row>
    <row r="91" spans="1:20">
      <c r="A91" s="23" t="s">
        <v>2528</v>
      </c>
      <c r="B91" s="23" t="s">
        <v>2529</v>
      </c>
      <c r="C91" s="23" t="s">
        <v>10</v>
      </c>
      <c r="D91" s="23" t="s">
        <v>1705</v>
      </c>
      <c r="E91" s="23" t="s">
        <v>452</v>
      </c>
      <c r="F91" s="23" t="s">
        <v>5342</v>
      </c>
      <c r="G91" s="23" t="s">
        <v>1721</v>
      </c>
      <c r="H91" s="23" t="s">
        <v>4633</v>
      </c>
      <c r="I91" s="23" t="s">
        <v>4192</v>
      </c>
      <c r="J91" s="23" t="s">
        <v>11</v>
      </c>
      <c r="K91" s="23" t="s">
        <v>4628</v>
      </c>
      <c r="L91" s="23" t="s">
        <v>11</v>
      </c>
      <c r="M91" s="23" t="s">
        <v>5410</v>
      </c>
      <c r="N91" s="23" t="s">
        <v>4629</v>
      </c>
      <c r="O91" s="23" t="s">
        <v>4630</v>
      </c>
      <c r="P91" s="23" t="s">
        <v>7</v>
      </c>
      <c r="Q91" s="23">
        <v>0</v>
      </c>
      <c r="R91" s="23" t="s">
        <v>2050</v>
      </c>
      <c r="S91" s="23" t="s">
        <v>4422</v>
      </c>
      <c r="T91" s="23" t="s">
        <v>1721</v>
      </c>
    </row>
    <row r="92" spans="1:20">
      <c r="A92" s="23" t="s">
        <v>2884</v>
      </c>
      <c r="B92" s="23" t="s">
        <v>2885</v>
      </c>
      <c r="C92" s="23" t="s">
        <v>16</v>
      </c>
      <c r="D92" s="23" t="s">
        <v>1705</v>
      </c>
      <c r="E92" s="23" t="s">
        <v>1189</v>
      </c>
      <c r="F92" s="23" t="s">
        <v>4141</v>
      </c>
      <c r="G92" s="23" t="s">
        <v>1721</v>
      </c>
      <c r="H92" s="23" t="s">
        <v>4633</v>
      </c>
      <c r="I92" s="23" t="s">
        <v>5430</v>
      </c>
      <c r="J92" s="23" t="s">
        <v>11</v>
      </c>
      <c r="K92" s="23" t="s">
        <v>4628</v>
      </c>
      <c r="L92" s="23" t="s">
        <v>11</v>
      </c>
      <c r="M92" s="23" t="s">
        <v>5450</v>
      </c>
      <c r="N92" s="23" t="s">
        <v>4629</v>
      </c>
      <c r="O92" s="23" t="s">
        <v>4630</v>
      </c>
      <c r="P92" s="23" t="s">
        <v>4662</v>
      </c>
      <c r="Q92" s="23">
        <v>0</v>
      </c>
      <c r="R92" s="23" t="s">
        <v>2888</v>
      </c>
      <c r="S92" s="23" t="s">
        <v>4725</v>
      </c>
      <c r="T92" s="23" t="s">
        <v>1721</v>
      </c>
    </row>
    <row r="93" spans="1:20">
      <c r="A93" s="23" t="s">
        <v>3643</v>
      </c>
      <c r="B93" s="23" t="s">
        <v>3644</v>
      </c>
      <c r="C93" s="23" t="s">
        <v>16</v>
      </c>
      <c r="D93" s="23" t="s">
        <v>1705</v>
      </c>
      <c r="E93" s="23" t="s">
        <v>452</v>
      </c>
      <c r="F93" s="23" t="s">
        <v>4164</v>
      </c>
      <c r="G93" s="23" t="s">
        <v>1721</v>
      </c>
      <c r="H93" s="23" t="s">
        <v>4632</v>
      </c>
      <c r="I93" s="23" t="s">
        <v>4203</v>
      </c>
      <c r="J93" s="23" t="s">
        <v>11</v>
      </c>
      <c r="K93" s="23" t="s">
        <v>4628</v>
      </c>
      <c r="L93" s="23" t="s">
        <v>11</v>
      </c>
      <c r="M93" s="23" t="s">
        <v>5428</v>
      </c>
      <c r="N93" s="23" t="s">
        <v>4629</v>
      </c>
      <c r="O93" s="23" t="s">
        <v>4630</v>
      </c>
      <c r="P93" s="23" t="s">
        <v>9</v>
      </c>
      <c r="Q93" s="23">
        <v>0</v>
      </c>
      <c r="R93" s="23" t="s">
        <v>4745</v>
      </c>
      <c r="S93" s="23" t="s">
        <v>4538</v>
      </c>
      <c r="T93" s="23" t="s">
        <v>1721</v>
      </c>
    </row>
    <row r="94" spans="1:20">
      <c r="A94" s="23" t="s">
        <v>3933</v>
      </c>
      <c r="B94" s="23" t="s">
        <v>3934</v>
      </c>
      <c r="C94" s="23" t="s">
        <v>15</v>
      </c>
      <c r="D94" s="23" t="s">
        <v>1705</v>
      </c>
      <c r="E94" s="23" t="s">
        <v>452</v>
      </c>
      <c r="F94" s="23" t="s">
        <v>4156</v>
      </c>
      <c r="G94" s="23" t="s">
        <v>1721</v>
      </c>
      <c r="H94" s="23" t="s">
        <v>4094</v>
      </c>
      <c r="I94" s="23" t="s">
        <v>4636</v>
      </c>
      <c r="J94" s="23" t="s">
        <v>11</v>
      </c>
      <c r="K94" s="23" t="s">
        <v>4628</v>
      </c>
      <c r="L94" s="23" t="s">
        <v>11</v>
      </c>
      <c r="M94" s="23" t="s">
        <v>5405</v>
      </c>
      <c r="N94" s="23" t="s">
        <v>4629</v>
      </c>
      <c r="O94" s="23" t="s">
        <v>4630</v>
      </c>
      <c r="P94" s="23" t="s">
        <v>4798</v>
      </c>
      <c r="Q94" s="23">
        <v>0</v>
      </c>
      <c r="R94" s="23" t="s">
        <v>1962</v>
      </c>
      <c r="S94" s="23" t="s">
        <v>4799</v>
      </c>
      <c r="T94" s="23" t="s">
        <v>1721</v>
      </c>
    </row>
    <row r="95" spans="1:20">
      <c r="A95" s="23" t="s">
        <v>4007</v>
      </c>
      <c r="B95" s="23" t="s">
        <v>4008</v>
      </c>
      <c r="C95" s="23" t="s">
        <v>16</v>
      </c>
      <c r="D95" s="23" t="s">
        <v>1705</v>
      </c>
      <c r="E95" s="23" t="s">
        <v>1189</v>
      </c>
      <c r="F95" s="23" t="s">
        <v>4182</v>
      </c>
      <c r="G95" s="23" t="s">
        <v>1721</v>
      </c>
      <c r="H95" s="23" t="s">
        <v>4638</v>
      </c>
      <c r="I95" s="23" t="s">
        <v>4192</v>
      </c>
      <c r="J95" s="23" t="s">
        <v>11</v>
      </c>
      <c r="K95" s="23" t="s">
        <v>4628</v>
      </c>
      <c r="L95" s="23" t="s">
        <v>11</v>
      </c>
      <c r="M95" s="23" t="s">
        <v>5444</v>
      </c>
      <c r="N95" s="23" t="s">
        <v>4629</v>
      </c>
      <c r="O95" s="23" t="s">
        <v>4630</v>
      </c>
      <c r="P95" s="23" t="s">
        <v>4642</v>
      </c>
      <c r="Q95" s="23">
        <v>0</v>
      </c>
      <c r="R95" s="23" t="s">
        <v>1681</v>
      </c>
      <c r="S95" s="23" t="s">
        <v>4898</v>
      </c>
      <c r="T95" s="23" t="s">
        <v>1721</v>
      </c>
    </row>
    <row r="96" spans="1:20">
      <c r="A96" s="23" t="s">
        <v>3911</v>
      </c>
      <c r="B96" s="23" t="s">
        <v>3912</v>
      </c>
      <c r="C96" s="23" t="s">
        <v>1669</v>
      </c>
      <c r="D96" s="23" t="s">
        <v>1705</v>
      </c>
      <c r="E96" s="23" t="s">
        <v>452</v>
      </c>
      <c r="F96" s="23" t="s">
        <v>4164</v>
      </c>
      <c r="G96" s="23" t="s">
        <v>1721</v>
      </c>
      <c r="H96" s="23" t="s">
        <v>4632</v>
      </c>
      <c r="I96" s="23" t="s">
        <v>4203</v>
      </c>
      <c r="J96" s="23" t="s">
        <v>11</v>
      </c>
      <c r="K96" s="23" t="s">
        <v>4628</v>
      </c>
      <c r="L96" s="23" t="s">
        <v>11</v>
      </c>
      <c r="M96" s="23" t="s">
        <v>5414</v>
      </c>
      <c r="N96" s="23" t="s">
        <v>4629</v>
      </c>
      <c r="O96" s="23" t="s">
        <v>4630</v>
      </c>
      <c r="P96" s="23" t="s">
        <v>7</v>
      </c>
      <c r="Q96" s="23">
        <v>0</v>
      </c>
      <c r="R96" s="23" t="s">
        <v>4746</v>
      </c>
      <c r="S96" s="23" t="s">
        <v>4747</v>
      </c>
      <c r="T96" s="23" t="s">
        <v>1721</v>
      </c>
    </row>
    <row r="97" spans="1:20">
      <c r="A97" s="23" t="s">
        <v>2230</v>
      </c>
      <c r="B97" s="23" t="s">
        <v>2231</v>
      </c>
      <c r="C97" s="23" t="s">
        <v>10</v>
      </c>
      <c r="D97" s="23" t="s">
        <v>1705</v>
      </c>
      <c r="E97" s="23" t="s">
        <v>452</v>
      </c>
      <c r="F97" s="23" t="s">
        <v>5342</v>
      </c>
      <c r="G97" s="23" t="s">
        <v>1721</v>
      </c>
      <c r="H97" s="23" t="s">
        <v>4633</v>
      </c>
      <c r="I97" s="23" t="s">
        <v>4192</v>
      </c>
      <c r="J97" s="23" t="s">
        <v>11</v>
      </c>
      <c r="K97" s="23" t="s">
        <v>4628</v>
      </c>
      <c r="L97" s="23" t="s">
        <v>11</v>
      </c>
      <c r="M97" s="23" t="s">
        <v>5435</v>
      </c>
      <c r="N97" s="23" t="s">
        <v>4629</v>
      </c>
      <c r="O97" s="23" t="s">
        <v>4630</v>
      </c>
      <c r="P97" s="23" t="s">
        <v>7</v>
      </c>
      <c r="Q97" s="23">
        <v>0</v>
      </c>
      <c r="R97" s="23" t="s">
        <v>4756</v>
      </c>
      <c r="S97" s="23" t="s">
        <v>4793</v>
      </c>
      <c r="T97" s="23" t="s">
        <v>1721</v>
      </c>
    </row>
    <row r="98" spans="1:20">
      <c r="A98" s="23" t="s">
        <v>2284</v>
      </c>
      <c r="B98" s="23" t="s">
        <v>2285</v>
      </c>
      <c r="C98" s="23" t="s">
        <v>10</v>
      </c>
      <c r="D98" s="23" t="s">
        <v>1705</v>
      </c>
      <c r="E98" s="23" t="s">
        <v>1189</v>
      </c>
      <c r="F98" s="23" t="s">
        <v>4207</v>
      </c>
      <c r="G98" s="23" t="s">
        <v>1721</v>
      </c>
      <c r="H98" s="23" t="s">
        <v>4633</v>
      </c>
      <c r="I98" s="23" t="s">
        <v>4106</v>
      </c>
      <c r="J98" s="23" t="s">
        <v>11</v>
      </c>
      <c r="K98" s="23" t="s">
        <v>4628</v>
      </c>
      <c r="L98" s="23" t="s">
        <v>11</v>
      </c>
      <c r="M98" s="23" t="s">
        <v>5418</v>
      </c>
      <c r="N98" s="23" t="s">
        <v>4629</v>
      </c>
      <c r="O98" s="23" t="s">
        <v>4630</v>
      </c>
      <c r="P98" s="23" t="s">
        <v>4642</v>
      </c>
      <c r="Q98" s="23">
        <v>0</v>
      </c>
      <c r="R98" s="23" t="s">
        <v>1962</v>
      </c>
      <c r="S98" s="23" t="s">
        <v>4676</v>
      </c>
      <c r="T98" s="23" t="s">
        <v>1721</v>
      </c>
    </row>
    <row r="99" spans="1:20">
      <c r="A99" s="23" t="s">
        <v>2215</v>
      </c>
      <c r="B99" s="23" t="s">
        <v>2216</v>
      </c>
      <c r="C99" s="23" t="s">
        <v>16</v>
      </c>
      <c r="D99" s="23" t="s">
        <v>1705</v>
      </c>
      <c r="E99" s="23" t="s">
        <v>1189</v>
      </c>
      <c r="F99" s="23" t="s">
        <v>4197</v>
      </c>
      <c r="G99" s="23" t="s">
        <v>1721</v>
      </c>
      <c r="H99" s="23" t="s">
        <v>4099</v>
      </c>
      <c r="I99" s="23" t="s">
        <v>4106</v>
      </c>
      <c r="J99" s="23" t="s">
        <v>11</v>
      </c>
      <c r="K99" s="23" t="s">
        <v>4628</v>
      </c>
      <c r="L99" s="23" t="s">
        <v>11</v>
      </c>
      <c r="M99" s="23" t="s">
        <v>5451</v>
      </c>
      <c r="N99" s="23" t="s">
        <v>4629</v>
      </c>
      <c r="O99" s="23" t="s">
        <v>4630</v>
      </c>
      <c r="P99" s="23" t="s">
        <v>4668</v>
      </c>
      <c r="Q99" s="23">
        <v>0</v>
      </c>
      <c r="R99" s="23" t="s">
        <v>4789</v>
      </c>
      <c r="S99" s="23" t="s">
        <v>4790</v>
      </c>
      <c r="T99" s="23" t="s">
        <v>1721</v>
      </c>
    </row>
    <row r="100" spans="1:20">
      <c r="A100" s="23" t="s">
        <v>3846</v>
      </c>
      <c r="B100" s="23" t="s">
        <v>3847</v>
      </c>
      <c r="C100" s="23" t="s">
        <v>15</v>
      </c>
      <c r="D100" s="23" t="s">
        <v>1705</v>
      </c>
      <c r="E100" s="23" t="s">
        <v>452</v>
      </c>
      <c r="F100" s="23" t="s">
        <v>4148</v>
      </c>
      <c r="G100" s="23" t="s">
        <v>1721</v>
      </c>
      <c r="H100" s="23" t="s">
        <v>4094</v>
      </c>
      <c r="I100" s="23" t="s">
        <v>4192</v>
      </c>
      <c r="J100" s="23" t="s">
        <v>11</v>
      </c>
      <c r="K100" s="23" t="s">
        <v>4628</v>
      </c>
      <c r="L100" s="23" t="s">
        <v>11</v>
      </c>
      <c r="M100" s="23" t="s">
        <v>5426</v>
      </c>
      <c r="N100" s="23" t="s">
        <v>4629</v>
      </c>
      <c r="O100" s="23" t="s">
        <v>4630</v>
      </c>
      <c r="P100" s="23" t="s">
        <v>4655</v>
      </c>
      <c r="Q100" s="23">
        <v>0</v>
      </c>
      <c r="R100" s="23" t="s">
        <v>1962</v>
      </c>
      <c r="S100" s="23" t="s">
        <v>4305</v>
      </c>
      <c r="T100" s="23" t="s">
        <v>1721</v>
      </c>
    </row>
    <row r="101" spans="1:20">
      <c r="A101" s="23" t="s">
        <v>4044</v>
      </c>
      <c r="B101" s="23" t="s">
        <v>4045</v>
      </c>
      <c r="C101" s="23" t="s">
        <v>16</v>
      </c>
      <c r="D101" s="23" t="s">
        <v>1705</v>
      </c>
      <c r="E101" s="23" t="s">
        <v>1189</v>
      </c>
      <c r="F101" s="23" t="s">
        <v>4182</v>
      </c>
      <c r="G101" s="23" t="s">
        <v>1721</v>
      </c>
      <c r="H101" s="23" t="s">
        <v>4638</v>
      </c>
      <c r="I101" s="23" t="s">
        <v>5452</v>
      </c>
      <c r="J101" s="23" t="s">
        <v>11</v>
      </c>
      <c r="K101" s="23" t="s">
        <v>4628</v>
      </c>
      <c r="L101" s="23" t="s">
        <v>11</v>
      </c>
      <c r="M101" s="23" t="s">
        <v>5453</v>
      </c>
      <c r="N101" s="23" t="s">
        <v>4629</v>
      </c>
      <c r="O101" s="23" t="s">
        <v>4630</v>
      </c>
      <c r="P101" s="23" t="s">
        <v>4783</v>
      </c>
      <c r="Q101" s="23">
        <v>0</v>
      </c>
      <c r="R101" s="23" t="s">
        <v>4784</v>
      </c>
      <c r="S101" s="23" t="s">
        <v>4785</v>
      </c>
      <c r="T101" s="23" t="s">
        <v>1721</v>
      </c>
    </row>
    <row r="102" spans="1:20">
      <c r="A102" s="23" t="s">
        <v>2287</v>
      </c>
      <c r="B102" s="23" t="s">
        <v>2288</v>
      </c>
      <c r="C102" s="23" t="s">
        <v>1669</v>
      </c>
      <c r="D102" s="23" t="s">
        <v>4091</v>
      </c>
      <c r="E102" s="23" t="s">
        <v>459</v>
      </c>
      <c r="F102" s="23" t="s">
        <v>4167</v>
      </c>
      <c r="G102" s="23" t="s">
        <v>1721</v>
      </c>
      <c r="H102" s="23" t="s">
        <v>4638</v>
      </c>
      <c r="I102" s="23" t="s">
        <v>4639</v>
      </c>
      <c r="J102" s="23" t="s">
        <v>1808</v>
      </c>
      <c r="K102" s="23" t="s">
        <v>4628</v>
      </c>
      <c r="L102" s="23" t="s">
        <v>11</v>
      </c>
      <c r="M102" s="23" t="s">
        <v>5454</v>
      </c>
      <c r="N102" s="23" t="s">
        <v>4640</v>
      </c>
      <c r="O102" s="23" t="s">
        <v>4630</v>
      </c>
      <c r="P102" s="23" t="s">
        <v>4641</v>
      </c>
      <c r="Q102" s="23">
        <v>0</v>
      </c>
      <c r="R102" s="23" t="s">
        <v>1962</v>
      </c>
      <c r="S102" s="23" t="s">
        <v>4445</v>
      </c>
      <c r="T102" s="23" t="s">
        <v>1721</v>
      </c>
    </row>
    <row r="103" spans="1:20">
      <c r="A103" s="23" t="s">
        <v>2296</v>
      </c>
      <c r="B103" s="23" t="s">
        <v>2297</v>
      </c>
      <c r="C103" s="23" t="s">
        <v>13</v>
      </c>
      <c r="D103" s="23" t="s">
        <v>1705</v>
      </c>
      <c r="E103" s="23" t="s">
        <v>452</v>
      </c>
      <c r="F103" s="23" t="s">
        <v>4172</v>
      </c>
      <c r="G103" s="23" t="s">
        <v>1721</v>
      </c>
      <c r="H103" s="23" t="s">
        <v>4094</v>
      </c>
      <c r="I103" s="23" t="s">
        <v>4203</v>
      </c>
      <c r="J103" s="23" t="s">
        <v>11</v>
      </c>
      <c r="K103" s="23" t="s">
        <v>4628</v>
      </c>
      <c r="L103" s="23" t="s">
        <v>11</v>
      </c>
      <c r="M103" s="23" t="s">
        <v>5441</v>
      </c>
      <c r="N103" s="23" t="s">
        <v>4629</v>
      </c>
      <c r="O103" s="23" t="s">
        <v>4630</v>
      </c>
      <c r="P103" s="23" t="s">
        <v>4655</v>
      </c>
      <c r="Q103" s="23">
        <v>0</v>
      </c>
      <c r="R103" s="23" t="s">
        <v>1962</v>
      </c>
      <c r="S103" s="23" t="s">
        <v>4444</v>
      </c>
      <c r="T103" s="23" t="s">
        <v>1721</v>
      </c>
    </row>
    <row r="104" spans="1:20">
      <c r="A104" s="23" t="s">
        <v>1904</v>
      </c>
      <c r="B104" s="23" t="s">
        <v>1905</v>
      </c>
      <c r="C104" s="23" t="s">
        <v>10</v>
      </c>
      <c r="D104" s="23" t="s">
        <v>1705</v>
      </c>
      <c r="E104" s="23" t="s">
        <v>452</v>
      </c>
      <c r="F104" s="23" t="s">
        <v>4179</v>
      </c>
      <c r="G104" s="23" t="s">
        <v>1721</v>
      </c>
      <c r="H104" s="23" t="s">
        <v>4682</v>
      </c>
      <c r="I104" s="23" t="s">
        <v>4649</v>
      </c>
      <c r="J104" s="23" t="s">
        <v>11</v>
      </c>
      <c r="K104" s="23" t="s">
        <v>4628</v>
      </c>
      <c r="L104" s="23" t="s">
        <v>11</v>
      </c>
      <c r="M104" s="23" t="s">
        <v>5437</v>
      </c>
      <c r="N104" s="23" t="s">
        <v>4629</v>
      </c>
      <c r="O104" s="23" t="s">
        <v>4630</v>
      </c>
      <c r="P104" s="23" t="s">
        <v>4662</v>
      </c>
      <c r="Q104" s="23">
        <v>0</v>
      </c>
      <c r="R104" s="23" t="s">
        <v>3700</v>
      </c>
      <c r="S104" s="23" t="s">
        <v>4552</v>
      </c>
      <c r="T104" s="23" t="s">
        <v>1721</v>
      </c>
    </row>
    <row r="105" spans="1:20">
      <c r="A105" s="23" t="s">
        <v>2769</v>
      </c>
      <c r="B105" s="23" t="s">
        <v>2770</v>
      </c>
      <c r="C105" s="23" t="s">
        <v>14</v>
      </c>
      <c r="D105" s="23" t="s">
        <v>1705</v>
      </c>
      <c r="E105" s="23" t="s">
        <v>452</v>
      </c>
      <c r="F105" s="23" t="s">
        <v>5344</v>
      </c>
      <c r="G105" s="23" t="s">
        <v>1721</v>
      </c>
      <c r="H105" s="23" t="s">
        <v>4643</v>
      </c>
      <c r="I105" s="23" t="s">
        <v>4649</v>
      </c>
      <c r="J105" s="23" t="s">
        <v>11</v>
      </c>
      <c r="K105" s="23" t="s">
        <v>4628</v>
      </c>
      <c r="L105" s="23" t="s">
        <v>11</v>
      </c>
      <c r="M105" s="23" t="s">
        <v>5426</v>
      </c>
      <c r="N105" s="23" t="s">
        <v>4629</v>
      </c>
      <c r="O105" s="23" t="s">
        <v>4630</v>
      </c>
      <c r="P105" s="23" t="s">
        <v>4634</v>
      </c>
      <c r="Q105" s="23">
        <v>0</v>
      </c>
      <c r="R105" s="23" t="s">
        <v>1962</v>
      </c>
      <c r="S105" s="23" t="s">
        <v>4875</v>
      </c>
      <c r="T105" s="23" t="s">
        <v>1721</v>
      </c>
    </row>
    <row r="106" spans="1:20">
      <c r="A106" s="23" t="s">
        <v>1819</v>
      </c>
      <c r="B106" s="23" t="s">
        <v>1820</v>
      </c>
      <c r="C106" s="23" t="s">
        <v>16</v>
      </c>
      <c r="D106" s="23" t="s">
        <v>1705</v>
      </c>
      <c r="E106" s="23" t="s">
        <v>1189</v>
      </c>
      <c r="F106" s="23" t="s">
        <v>5351</v>
      </c>
      <c r="G106" s="23" t="s">
        <v>1721</v>
      </c>
      <c r="H106" s="23" t="s">
        <v>4633</v>
      </c>
      <c r="I106" s="23" t="s">
        <v>4192</v>
      </c>
      <c r="J106" s="23" t="s">
        <v>11</v>
      </c>
      <c r="K106" s="23" t="s">
        <v>4628</v>
      </c>
      <c r="L106" s="23" t="s">
        <v>11</v>
      </c>
      <c r="M106" s="23" t="s">
        <v>5412</v>
      </c>
      <c r="N106" s="23" t="s">
        <v>4629</v>
      </c>
      <c r="O106" s="23" t="s">
        <v>4630</v>
      </c>
      <c r="P106" s="23" t="s">
        <v>4662</v>
      </c>
      <c r="Q106" s="23">
        <v>0</v>
      </c>
      <c r="R106" s="23" t="s">
        <v>4688</v>
      </c>
      <c r="S106" s="23" t="s">
        <v>4689</v>
      </c>
      <c r="T106" s="23" t="s">
        <v>1721</v>
      </c>
    </row>
    <row r="107" spans="1:20">
      <c r="A107" s="23" t="s">
        <v>3291</v>
      </c>
      <c r="B107" s="23" t="s">
        <v>3292</v>
      </c>
      <c r="C107" s="23" t="s">
        <v>10</v>
      </c>
      <c r="D107" s="23" t="s">
        <v>1705</v>
      </c>
      <c r="E107" s="23" t="s">
        <v>452</v>
      </c>
      <c r="F107" s="23" t="s">
        <v>5349</v>
      </c>
      <c r="G107" s="23" t="s">
        <v>1721</v>
      </c>
      <c r="H107" s="23" t="s">
        <v>4099</v>
      </c>
      <c r="I107" s="23" t="s">
        <v>4106</v>
      </c>
      <c r="J107" s="23" t="s">
        <v>11</v>
      </c>
      <c r="K107" s="23" t="s">
        <v>4628</v>
      </c>
      <c r="L107" s="23" t="s">
        <v>11</v>
      </c>
      <c r="M107" s="23" t="s">
        <v>5455</v>
      </c>
      <c r="N107" s="23" t="s">
        <v>4629</v>
      </c>
      <c r="O107" s="23" t="s">
        <v>4630</v>
      </c>
      <c r="P107" s="23" t="s">
        <v>4634</v>
      </c>
      <c r="Q107" s="23">
        <v>0</v>
      </c>
      <c r="R107" s="23" t="s">
        <v>1962</v>
      </c>
      <c r="S107" s="23" t="s">
        <v>4353</v>
      </c>
      <c r="T107" s="23" t="s">
        <v>1721</v>
      </c>
    </row>
    <row r="108" spans="1:20">
      <c r="A108" s="23" t="s">
        <v>2230</v>
      </c>
      <c r="B108" s="23" t="s">
        <v>2231</v>
      </c>
      <c r="C108" s="23" t="s">
        <v>10</v>
      </c>
      <c r="D108" s="23" t="s">
        <v>1705</v>
      </c>
      <c r="E108" s="23" t="s">
        <v>452</v>
      </c>
      <c r="F108" s="23" t="s">
        <v>5342</v>
      </c>
      <c r="G108" s="23" t="s">
        <v>1721</v>
      </c>
      <c r="H108" s="23" t="s">
        <v>4633</v>
      </c>
      <c r="I108" s="23" t="s">
        <v>4192</v>
      </c>
      <c r="J108" s="23" t="s">
        <v>11</v>
      </c>
      <c r="K108" s="23" t="s">
        <v>4628</v>
      </c>
      <c r="L108" s="23" t="s">
        <v>11</v>
      </c>
      <c r="M108" s="23" t="s">
        <v>5436</v>
      </c>
      <c r="N108" s="23" t="s">
        <v>4629</v>
      </c>
      <c r="O108" s="23" t="s">
        <v>4630</v>
      </c>
      <c r="P108" s="23" t="s">
        <v>7</v>
      </c>
      <c r="Q108" s="23">
        <v>0</v>
      </c>
      <c r="R108" s="23" t="s">
        <v>4756</v>
      </c>
      <c r="S108" s="23" t="s">
        <v>4793</v>
      </c>
      <c r="T108" s="23" t="s">
        <v>1721</v>
      </c>
    </row>
    <row r="109" spans="1:20">
      <c r="A109" s="23" t="s">
        <v>2698</v>
      </c>
      <c r="B109" s="23" t="s">
        <v>2699</v>
      </c>
      <c r="C109" s="23" t="s">
        <v>16</v>
      </c>
      <c r="D109" s="23" t="s">
        <v>1705</v>
      </c>
      <c r="E109" s="23" t="s">
        <v>1189</v>
      </c>
      <c r="F109" s="23" t="s">
        <v>4197</v>
      </c>
      <c r="G109" s="23" t="s">
        <v>1721</v>
      </c>
      <c r="H109" s="23" t="s">
        <v>4099</v>
      </c>
      <c r="I109" s="23" t="s">
        <v>4106</v>
      </c>
      <c r="J109" s="23" t="s">
        <v>11</v>
      </c>
      <c r="K109" s="23" t="s">
        <v>4628</v>
      </c>
      <c r="L109" s="23" t="s">
        <v>11</v>
      </c>
      <c r="M109" s="23" t="s">
        <v>5451</v>
      </c>
      <c r="N109" s="23" t="s">
        <v>4629</v>
      </c>
      <c r="O109" s="23" t="s">
        <v>4630</v>
      </c>
      <c r="P109" s="23" t="s">
        <v>4642</v>
      </c>
      <c r="Q109" s="23">
        <v>0</v>
      </c>
      <c r="R109" s="23" t="s">
        <v>1962</v>
      </c>
      <c r="S109" s="23" t="s">
        <v>4404</v>
      </c>
      <c r="T109" s="23" t="s">
        <v>1721</v>
      </c>
    </row>
    <row r="110" spans="1:20">
      <c r="A110" s="23" t="s">
        <v>2278</v>
      </c>
      <c r="B110" s="23" t="s">
        <v>2279</v>
      </c>
      <c r="C110" s="23" t="s">
        <v>14</v>
      </c>
      <c r="D110" s="23" t="s">
        <v>1705</v>
      </c>
      <c r="E110" s="23" t="s">
        <v>452</v>
      </c>
      <c r="F110" s="23" t="s">
        <v>4175</v>
      </c>
      <c r="G110" s="23" t="s">
        <v>1721</v>
      </c>
      <c r="H110" s="23" t="s">
        <v>4638</v>
      </c>
      <c r="I110" s="23" t="s">
        <v>4656</v>
      </c>
      <c r="J110" s="23" t="s">
        <v>11</v>
      </c>
      <c r="K110" s="23" t="s">
        <v>4628</v>
      </c>
      <c r="L110" s="23" t="s">
        <v>11</v>
      </c>
      <c r="M110" s="23" t="s">
        <v>5418</v>
      </c>
      <c r="N110" s="23" t="s">
        <v>4629</v>
      </c>
      <c r="O110" s="23" t="s">
        <v>4630</v>
      </c>
      <c r="P110" s="23" t="s">
        <v>4664</v>
      </c>
      <c r="Q110" s="23">
        <v>0</v>
      </c>
      <c r="R110" s="23" t="s">
        <v>1962</v>
      </c>
      <c r="S110" s="23" t="s">
        <v>4448</v>
      </c>
      <c r="T110" s="23" t="s">
        <v>1721</v>
      </c>
    </row>
    <row r="111" spans="1:20">
      <c r="A111" s="23" t="s">
        <v>3430</v>
      </c>
      <c r="B111" s="23" t="s">
        <v>3431</v>
      </c>
      <c r="C111" s="23" t="s">
        <v>10</v>
      </c>
      <c r="D111" s="23" t="s">
        <v>1705</v>
      </c>
      <c r="E111" s="23" t="s">
        <v>452</v>
      </c>
      <c r="F111" s="23" t="s">
        <v>5342</v>
      </c>
      <c r="G111" s="23" t="s">
        <v>1721</v>
      </c>
      <c r="H111" s="23" t="s">
        <v>4633</v>
      </c>
      <c r="I111" s="23" t="s">
        <v>4192</v>
      </c>
      <c r="J111" s="23" t="s">
        <v>11</v>
      </c>
      <c r="K111" s="23" t="s">
        <v>4628</v>
      </c>
      <c r="L111" s="23" t="s">
        <v>11</v>
      </c>
      <c r="M111" s="23" t="s">
        <v>5435</v>
      </c>
      <c r="N111" s="23" t="s">
        <v>4629</v>
      </c>
      <c r="O111" s="23" t="s">
        <v>4630</v>
      </c>
      <c r="P111" s="23" t="s">
        <v>4642</v>
      </c>
      <c r="Q111" s="23">
        <v>0</v>
      </c>
      <c r="R111" s="23" t="s">
        <v>1962</v>
      </c>
      <c r="S111" s="23" t="s">
        <v>4776</v>
      </c>
      <c r="T111" s="23" t="s">
        <v>1721</v>
      </c>
    </row>
    <row r="112" spans="1:20">
      <c r="A112" s="23" t="s">
        <v>2230</v>
      </c>
      <c r="B112" s="23" t="s">
        <v>2231</v>
      </c>
      <c r="C112" s="23" t="s">
        <v>10</v>
      </c>
      <c r="D112" s="23" t="s">
        <v>1705</v>
      </c>
      <c r="E112" s="23" t="s">
        <v>452</v>
      </c>
      <c r="F112" s="23" t="s">
        <v>5342</v>
      </c>
      <c r="G112" s="23" t="s">
        <v>1721</v>
      </c>
      <c r="H112" s="23" t="s">
        <v>4633</v>
      </c>
      <c r="I112" s="23" t="s">
        <v>4192</v>
      </c>
      <c r="J112" s="23" t="s">
        <v>11</v>
      </c>
      <c r="K112" s="23" t="s">
        <v>4628</v>
      </c>
      <c r="L112" s="23" t="s">
        <v>11</v>
      </c>
      <c r="M112" s="23" t="s">
        <v>5419</v>
      </c>
      <c r="N112" s="23" t="s">
        <v>4629</v>
      </c>
      <c r="O112" s="23" t="s">
        <v>4630</v>
      </c>
      <c r="P112" s="23" t="s">
        <v>7</v>
      </c>
      <c r="Q112" s="23">
        <v>0</v>
      </c>
      <c r="R112" s="23" t="s">
        <v>4756</v>
      </c>
      <c r="S112" s="23" t="s">
        <v>4793</v>
      </c>
      <c r="T112" s="23" t="s">
        <v>1721</v>
      </c>
    </row>
    <row r="113" spans="1:20">
      <c r="A113" s="23" t="s">
        <v>3689</v>
      </c>
      <c r="B113" s="23" t="s">
        <v>3690</v>
      </c>
      <c r="C113" s="23" t="s">
        <v>10</v>
      </c>
      <c r="D113" s="23" t="s">
        <v>1705</v>
      </c>
      <c r="E113" s="23" t="s">
        <v>452</v>
      </c>
      <c r="F113" s="23" t="s">
        <v>5349</v>
      </c>
      <c r="G113" s="23" t="s">
        <v>1721</v>
      </c>
      <c r="H113" s="23" t="s">
        <v>4099</v>
      </c>
      <c r="I113" s="23" t="s">
        <v>4106</v>
      </c>
      <c r="J113" s="23" t="s">
        <v>11</v>
      </c>
      <c r="K113" s="23" t="s">
        <v>4628</v>
      </c>
      <c r="L113" s="23" t="s">
        <v>11</v>
      </c>
      <c r="M113" s="23" t="s">
        <v>5455</v>
      </c>
      <c r="N113" s="23" t="s">
        <v>4629</v>
      </c>
      <c r="O113" s="23" t="s">
        <v>4630</v>
      </c>
      <c r="P113" s="23" t="s">
        <v>4642</v>
      </c>
      <c r="Q113" s="23">
        <v>0</v>
      </c>
      <c r="R113" s="23" t="s">
        <v>1962</v>
      </c>
      <c r="S113" s="23" t="s">
        <v>4850</v>
      </c>
      <c r="T113" s="23" t="s">
        <v>1721</v>
      </c>
    </row>
    <row r="114" spans="1:20">
      <c r="A114" s="23" t="s">
        <v>3474</v>
      </c>
      <c r="B114" s="23" t="s">
        <v>3475</v>
      </c>
      <c r="C114" s="23" t="s">
        <v>16</v>
      </c>
      <c r="D114" s="23" t="s">
        <v>1705</v>
      </c>
      <c r="E114" s="23" t="s">
        <v>1189</v>
      </c>
      <c r="F114" s="23" t="s">
        <v>4197</v>
      </c>
      <c r="G114" s="23" t="s">
        <v>1721</v>
      </c>
      <c r="H114" s="23" t="s">
        <v>4099</v>
      </c>
      <c r="I114" s="23" t="s">
        <v>4192</v>
      </c>
      <c r="J114" s="23" t="s">
        <v>11</v>
      </c>
      <c r="K114" s="23" t="s">
        <v>4628</v>
      </c>
      <c r="L114" s="23" t="s">
        <v>11</v>
      </c>
      <c r="M114" s="23" t="s">
        <v>5426</v>
      </c>
      <c r="N114" s="23" t="s">
        <v>4629</v>
      </c>
      <c r="O114" s="23" t="s">
        <v>4630</v>
      </c>
      <c r="P114" s="23" t="s">
        <v>9</v>
      </c>
      <c r="Q114" s="23">
        <v>0</v>
      </c>
      <c r="R114" s="23" t="s">
        <v>3476</v>
      </c>
      <c r="S114" s="23" t="s">
        <v>4855</v>
      </c>
      <c r="T114" s="23" t="s">
        <v>1721</v>
      </c>
    </row>
    <row r="115" spans="1:20">
      <c r="A115" s="23" t="s">
        <v>2971</v>
      </c>
      <c r="B115" s="23" t="s">
        <v>2972</v>
      </c>
      <c r="C115" s="23" t="s">
        <v>14</v>
      </c>
      <c r="D115" s="23" t="s">
        <v>1705</v>
      </c>
      <c r="E115" s="23" t="s">
        <v>452</v>
      </c>
      <c r="F115" s="23" t="s">
        <v>5334</v>
      </c>
      <c r="G115" s="23" t="s">
        <v>1721</v>
      </c>
      <c r="H115" s="23" t="s">
        <v>4633</v>
      </c>
      <c r="I115" s="23" t="s">
        <v>4192</v>
      </c>
      <c r="J115" s="23" t="s">
        <v>11</v>
      </c>
      <c r="K115" s="23" t="s">
        <v>4628</v>
      </c>
      <c r="L115" s="23" t="s">
        <v>11</v>
      </c>
      <c r="M115" s="23" t="s">
        <v>5422</v>
      </c>
      <c r="N115" s="23" t="s">
        <v>4629</v>
      </c>
      <c r="O115" s="23" t="s">
        <v>4630</v>
      </c>
      <c r="P115" s="23" t="s">
        <v>4662</v>
      </c>
      <c r="Q115" s="23">
        <v>0</v>
      </c>
      <c r="R115" s="23" t="s">
        <v>2975</v>
      </c>
      <c r="S115" s="23" t="s">
        <v>4814</v>
      </c>
      <c r="T115" s="23" t="s">
        <v>1721</v>
      </c>
    </row>
    <row r="116" spans="1:20">
      <c r="A116" s="23" t="s">
        <v>3309</v>
      </c>
      <c r="B116" s="23" t="s">
        <v>3310</v>
      </c>
      <c r="C116" s="23" t="s">
        <v>12</v>
      </c>
      <c r="D116" s="23" t="s">
        <v>1705</v>
      </c>
      <c r="E116" s="23" t="s">
        <v>452</v>
      </c>
      <c r="F116" s="23" t="s">
        <v>5340</v>
      </c>
      <c r="G116" s="23" t="s">
        <v>1721</v>
      </c>
      <c r="H116" s="23" t="s">
        <v>4099</v>
      </c>
      <c r="I116" s="23" t="s">
        <v>4138</v>
      </c>
      <c r="J116" s="23" t="s">
        <v>11</v>
      </c>
      <c r="K116" s="23" t="s">
        <v>4628</v>
      </c>
      <c r="L116" s="23" t="s">
        <v>11</v>
      </c>
      <c r="M116" s="23" t="s">
        <v>5410</v>
      </c>
      <c r="N116" s="23" t="s">
        <v>4629</v>
      </c>
      <c r="O116" s="23" t="s">
        <v>4630</v>
      </c>
      <c r="P116" s="23" t="s">
        <v>1026</v>
      </c>
      <c r="Q116" s="23">
        <v>0</v>
      </c>
      <c r="R116" s="23" t="s">
        <v>1683</v>
      </c>
      <c r="S116" s="23" t="s">
        <v>5359</v>
      </c>
      <c r="T116" s="23" t="s">
        <v>1721</v>
      </c>
    </row>
    <row r="117" spans="1:20">
      <c r="A117" s="23" t="s">
        <v>2223</v>
      </c>
      <c r="B117" s="23" t="s">
        <v>2224</v>
      </c>
      <c r="C117" s="23" t="s">
        <v>16</v>
      </c>
      <c r="D117" s="23" t="s">
        <v>1705</v>
      </c>
      <c r="E117" s="23" t="s">
        <v>1189</v>
      </c>
      <c r="F117" s="23" t="s">
        <v>4199</v>
      </c>
      <c r="G117" s="23" t="s">
        <v>1721</v>
      </c>
      <c r="H117" s="23" t="s">
        <v>4643</v>
      </c>
      <c r="I117" s="23" t="s">
        <v>4192</v>
      </c>
      <c r="J117" s="23" t="s">
        <v>11</v>
      </c>
      <c r="K117" s="23" t="s">
        <v>4628</v>
      </c>
      <c r="L117" s="23" t="s">
        <v>11</v>
      </c>
      <c r="M117" s="23" t="s">
        <v>5456</v>
      </c>
      <c r="N117" s="23" t="s">
        <v>4629</v>
      </c>
      <c r="O117" s="23" t="s">
        <v>4630</v>
      </c>
      <c r="P117" s="23" t="s">
        <v>1026</v>
      </c>
      <c r="Q117" s="23">
        <v>0</v>
      </c>
      <c r="R117" s="23" t="s">
        <v>1683</v>
      </c>
      <c r="S117" s="23" t="s">
        <v>4584</v>
      </c>
      <c r="T117" s="23" t="s">
        <v>1721</v>
      </c>
    </row>
    <row r="118" spans="1:20">
      <c r="A118" s="23" t="s">
        <v>2439</v>
      </c>
      <c r="B118" s="23" t="s">
        <v>2440</v>
      </c>
      <c r="C118" s="23" t="s">
        <v>16</v>
      </c>
      <c r="D118" s="23" t="s">
        <v>1705</v>
      </c>
      <c r="E118" s="23" t="s">
        <v>452</v>
      </c>
      <c r="F118" s="23" t="s">
        <v>4190</v>
      </c>
      <c r="G118" s="23" t="s">
        <v>1721</v>
      </c>
      <c r="H118" s="23" t="s">
        <v>4633</v>
      </c>
      <c r="I118" s="23" t="s">
        <v>4192</v>
      </c>
      <c r="J118" s="23" t="s">
        <v>11</v>
      </c>
      <c r="K118" s="23" t="s">
        <v>4628</v>
      </c>
      <c r="L118" s="23" t="s">
        <v>11</v>
      </c>
      <c r="M118" s="23" t="s">
        <v>5455</v>
      </c>
      <c r="N118" s="23" t="s">
        <v>4629</v>
      </c>
      <c r="O118" s="23" t="s">
        <v>4630</v>
      </c>
      <c r="P118" s="23" t="s">
        <v>7</v>
      </c>
      <c r="Q118" s="23">
        <v>0</v>
      </c>
      <c r="R118" s="23" t="s">
        <v>2442</v>
      </c>
      <c r="S118" s="23" t="s">
        <v>4515</v>
      </c>
      <c r="T118" s="23" t="s">
        <v>1721</v>
      </c>
    </row>
    <row r="119" spans="1:20">
      <c r="A119" s="23" t="s">
        <v>5133</v>
      </c>
      <c r="B119" s="23" t="s">
        <v>5134</v>
      </c>
      <c r="C119" s="23" t="s">
        <v>15</v>
      </c>
      <c r="D119" s="23" t="s">
        <v>1705</v>
      </c>
      <c r="E119" s="23" t="s">
        <v>452</v>
      </c>
      <c r="F119" s="23" t="s">
        <v>4158</v>
      </c>
      <c r="G119" s="23" t="s">
        <v>1721</v>
      </c>
      <c r="H119" s="23" t="s">
        <v>4638</v>
      </c>
      <c r="I119" s="23" t="s">
        <v>4636</v>
      </c>
      <c r="J119" s="23" t="s">
        <v>11</v>
      </c>
      <c r="K119" s="23" t="s">
        <v>4628</v>
      </c>
      <c r="L119" s="23" t="s">
        <v>11</v>
      </c>
      <c r="M119" s="23" t="s">
        <v>5415</v>
      </c>
      <c r="N119" s="23" t="s">
        <v>4629</v>
      </c>
      <c r="O119" s="23" t="s">
        <v>4630</v>
      </c>
      <c r="P119" s="23" t="s">
        <v>5439</v>
      </c>
      <c r="Q119" s="23">
        <v>0</v>
      </c>
      <c r="R119" s="23" t="s">
        <v>4928</v>
      </c>
      <c r="S119" s="23" t="s">
        <v>5375</v>
      </c>
      <c r="T119" s="23" t="s">
        <v>1721</v>
      </c>
    </row>
    <row r="120" spans="1:20">
      <c r="A120" s="23" t="s">
        <v>3674</v>
      </c>
      <c r="B120" s="23" t="s">
        <v>3675</v>
      </c>
      <c r="C120" s="23" t="s">
        <v>10</v>
      </c>
      <c r="D120" s="23" t="s">
        <v>1705</v>
      </c>
      <c r="E120" s="23" t="s">
        <v>452</v>
      </c>
      <c r="F120" s="23" t="s">
        <v>5349</v>
      </c>
      <c r="G120" s="23" t="s">
        <v>1721</v>
      </c>
      <c r="H120" s="23" t="s">
        <v>4099</v>
      </c>
      <c r="I120" s="23" t="s">
        <v>4203</v>
      </c>
      <c r="J120" s="23" t="s">
        <v>11</v>
      </c>
      <c r="K120" s="23" t="s">
        <v>4628</v>
      </c>
      <c r="L120" s="23" t="s">
        <v>11</v>
      </c>
      <c r="M120" s="23" t="s">
        <v>5413</v>
      </c>
      <c r="N120" s="23" t="s">
        <v>4629</v>
      </c>
      <c r="O120" s="23" t="s">
        <v>4630</v>
      </c>
      <c r="P120" s="23" t="s">
        <v>4713</v>
      </c>
      <c r="Q120" s="23">
        <v>0</v>
      </c>
      <c r="R120" s="23" t="s">
        <v>1962</v>
      </c>
      <c r="S120" s="23" t="s">
        <v>4792</v>
      </c>
      <c r="T120" s="23" t="s">
        <v>1721</v>
      </c>
    </row>
    <row r="121" spans="1:20">
      <c r="A121" s="23" t="s">
        <v>2215</v>
      </c>
      <c r="B121" s="23" t="s">
        <v>2216</v>
      </c>
      <c r="C121" s="23" t="s">
        <v>16</v>
      </c>
      <c r="D121" s="23" t="s">
        <v>1705</v>
      </c>
      <c r="E121" s="23" t="s">
        <v>1189</v>
      </c>
      <c r="F121" s="23" t="s">
        <v>4197</v>
      </c>
      <c r="G121" s="23" t="s">
        <v>1721</v>
      </c>
      <c r="H121" s="23" t="s">
        <v>4099</v>
      </c>
      <c r="I121" s="23" t="s">
        <v>4656</v>
      </c>
      <c r="J121" s="23" t="s">
        <v>11</v>
      </c>
      <c r="K121" s="23" t="s">
        <v>4628</v>
      </c>
      <c r="L121" s="23" t="s">
        <v>11</v>
      </c>
      <c r="M121" s="23" t="s">
        <v>5445</v>
      </c>
      <c r="N121" s="23" t="s">
        <v>4629</v>
      </c>
      <c r="O121" s="23" t="s">
        <v>4630</v>
      </c>
      <c r="P121" s="23" t="s">
        <v>4668</v>
      </c>
      <c r="Q121" s="23">
        <v>0</v>
      </c>
      <c r="R121" s="23" t="s">
        <v>4789</v>
      </c>
      <c r="S121" s="23" t="s">
        <v>4790</v>
      </c>
      <c r="T121" s="23" t="s">
        <v>1721</v>
      </c>
    </row>
    <row r="122" spans="1:20">
      <c r="A122" s="23" t="s">
        <v>2952</v>
      </c>
      <c r="B122" s="23" t="s">
        <v>2953</v>
      </c>
      <c r="C122" s="23" t="s">
        <v>15</v>
      </c>
      <c r="D122" s="23" t="s">
        <v>1705</v>
      </c>
      <c r="E122" s="23" t="s">
        <v>452</v>
      </c>
      <c r="F122" s="23" t="s">
        <v>4156</v>
      </c>
      <c r="G122" s="23" t="s">
        <v>1721</v>
      </c>
      <c r="H122" s="23" t="s">
        <v>4094</v>
      </c>
      <c r="I122" s="23" t="s">
        <v>4636</v>
      </c>
      <c r="J122" s="23" t="s">
        <v>11</v>
      </c>
      <c r="K122" s="23" t="s">
        <v>4628</v>
      </c>
      <c r="L122" s="23" t="s">
        <v>11</v>
      </c>
      <c r="M122" s="23" t="s">
        <v>5408</v>
      </c>
      <c r="N122" s="23" t="s">
        <v>4629</v>
      </c>
      <c r="O122" s="23" t="s">
        <v>4630</v>
      </c>
      <c r="P122" s="23" t="s">
        <v>4655</v>
      </c>
      <c r="Q122" s="23">
        <v>0</v>
      </c>
      <c r="R122" s="23" t="s">
        <v>1962</v>
      </c>
      <c r="S122" s="23" t="s">
        <v>4729</v>
      </c>
      <c r="T122" s="23" t="s">
        <v>1721</v>
      </c>
    </row>
    <row r="123" spans="1:20">
      <c r="A123" s="23" t="s">
        <v>3009</v>
      </c>
      <c r="B123" s="23" t="s">
        <v>3010</v>
      </c>
      <c r="C123" s="23" t="s">
        <v>14</v>
      </c>
      <c r="D123" s="23" t="s">
        <v>1705</v>
      </c>
      <c r="E123" s="23" t="s">
        <v>452</v>
      </c>
      <c r="F123" s="23" t="s">
        <v>5344</v>
      </c>
      <c r="G123" s="23" t="s">
        <v>1721</v>
      </c>
      <c r="H123" s="23" t="s">
        <v>4643</v>
      </c>
      <c r="I123" s="23" t="s">
        <v>4649</v>
      </c>
      <c r="J123" s="23" t="s">
        <v>11</v>
      </c>
      <c r="K123" s="23" t="s">
        <v>4628</v>
      </c>
      <c r="L123" s="23" t="s">
        <v>11</v>
      </c>
      <c r="M123" s="23" t="s">
        <v>5426</v>
      </c>
      <c r="N123" s="23" t="s">
        <v>4629</v>
      </c>
      <c r="O123" s="23" t="s">
        <v>4630</v>
      </c>
      <c r="P123" s="23" t="s">
        <v>1026</v>
      </c>
      <c r="Q123" s="23">
        <v>0</v>
      </c>
      <c r="R123" s="23" t="s">
        <v>1683</v>
      </c>
      <c r="S123" s="23" t="s">
        <v>4587</v>
      </c>
      <c r="T123" s="23" t="s">
        <v>1721</v>
      </c>
    </row>
    <row r="124" spans="1:20">
      <c r="A124" s="23" t="s">
        <v>3567</v>
      </c>
      <c r="B124" s="23" t="s">
        <v>3568</v>
      </c>
      <c r="C124" s="23" t="s">
        <v>10</v>
      </c>
      <c r="D124" s="23" t="s">
        <v>1705</v>
      </c>
      <c r="E124" s="23" t="s">
        <v>1189</v>
      </c>
      <c r="F124" s="23" t="s">
        <v>4197</v>
      </c>
      <c r="G124" s="23" t="s">
        <v>1721</v>
      </c>
      <c r="H124" s="23" t="s">
        <v>4099</v>
      </c>
      <c r="I124" s="23" t="s">
        <v>4656</v>
      </c>
      <c r="J124" s="23" t="s">
        <v>11</v>
      </c>
      <c r="K124" s="23" t="s">
        <v>4628</v>
      </c>
      <c r="L124" s="23" t="s">
        <v>11</v>
      </c>
      <c r="M124" s="23" t="s">
        <v>5445</v>
      </c>
      <c r="N124" s="23" t="s">
        <v>4629</v>
      </c>
      <c r="O124" s="23" t="s">
        <v>4630</v>
      </c>
      <c r="P124" s="23" t="s">
        <v>4675</v>
      </c>
      <c r="Q124" s="23">
        <v>0</v>
      </c>
      <c r="R124" s="23" t="s">
        <v>1962</v>
      </c>
      <c r="S124" s="23" t="s">
        <v>4325</v>
      </c>
      <c r="T124" s="23" t="s">
        <v>1721</v>
      </c>
    </row>
    <row r="125" spans="1:20">
      <c r="A125" s="23" t="s">
        <v>3047</v>
      </c>
      <c r="B125" s="23" t="s">
        <v>3048</v>
      </c>
      <c r="C125" s="23" t="s">
        <v>10</v>
      </c>
      <c r="D125" s="23" t="s">
        <v>1705</v>
      </c>
      <c r="E125" s="23" t="s">
        <v>1189</v>
      </c>
      <c r="F125" s="23" t="s">
        <v>4182</v>
      </c>
      <c r="G125" s="23" t="s">
        <v>1721</v>
      </c>
      <c r="H125" s="23" t="s">
        <v>4638</v>
      </c>
      <c r="I125" s="23" t="s">
        <v>4636</v>
      </c>
      <c r="J125" s="23" t="s">
        <v>11</v>
      </c>
      <c r="K125" s="23" t="s">
        <v>4628</v>
      </c>
      <c r="L125" s="23" t="s">
        <v>11</v>
      </c>
      <c r="M125" s="23" t="s">
        <v>5420</v>
      </c>
      <c r="N125" s="23" t="s">
        <v>4629</v>
      </c>
      <c r="O125" s="23" t="s">
        <v>4630</v>
      </c>
      <c r="P125" s="23" t="s">
        <v>1026</v>
      </c>
      <c r="Q125" s="23">
        <v>0</v>
      </c>
      <c r="R125" s="23" t="s">
        <v>1683</v>
      </c>
      <c r="S125" s="23" t="s">
        <v>4735</v>
      </c>
      <c r="T125" s="23" t="s">
        <v>1721</v>
      </c>
    </row>
    <row r="126" spans="1:20">
      <c r="A126" s="23" t="s">
        <v>3265</v>
      </c>
      <c r="B126" s="23" t="s">
        <v>3266</v>
      </c>
      <c r="C126" s="23" t="s">
        <v>16</v>
      </c>
      <c r="D126" s="23" t="s">
        <v>1705</v>
      </c>
      <c r="E126" s="23" t="s">
        <v>1189</v>
      </c>
      <c r="F126" s="23" t="s">
        <v>4141</v>
      </c>
      <c r="G126" s="23" t="s">
        <v>1721</v>
      </c>
      <c r="H126" s="23" t="s">
        <v>4633</v>
      </c>
      <c r="I126" s="23" t="s">
        <v>4192</v>
      </c>
      <c r="J126" s="23" t="s">
        <v>11</v>
      </c>
      <c r="K126" s="23" t="s">
        <v>4628</v>
      </c>
      <c r="L126" s="23" t="s">
        <v>11</v>
      </c>
      <c r="M126" s="23" t="s">
        <v>5457</v>
      </c>
      <c r="N126" s="23" t="s">
        <v>4629</v>
      </c>
      <c r="O126" s="23" t="s">
        <v>4630</v>
      </c>
      <c r="P126" s="23" t="s">
        <v>7</v>
      </c>
      <c r="Q126" s="23">
        <v>0</v>
      </c>
      <c r="R126" s="23" t="s">
        <v>4732</v>
      </c>
      <c r="S126" s="23" t="s">
        <v>4562</v>
      </c>
      <c r="T126" s="23" t="s">
        <v>1721</v>
      </c>
    </row>
    <row r="127" spans="1:20">
      <c r="A127" s="23" t="s">
        <v>3926</v>
      </c>
      <c r="B127" s="23" t="s">
        <v>3927</v>
      </c>
      <c r="C127" s="23" t="s">
        <v>12</v>
      </c>
      <c r="D127" s="23" t="s">
        <v>1705</v>
      </c>
      <c r="E127" s="23" t="s">
        <v>452</v>
      </c>
      <c r="F127" s="23" t="s">
        <v>5338</v>
      </c>
      <c r="G127" s="23" t="s">
        <v>1721</v>
      </c>
      <c r="H127" s="23" t="s">
        <v>4643</v>
      </c>
      <c r="I127" s="23" t="s">
        <v>4138</v>
      </c>
      <c r="J127" s="23" t="s">
        <v>11</v>
      </c>
      <c r="K127" s="23" t="s">
        <v>4628</v>
      </c>
      <c r="L127" s="23" t="s">
        <v>11</v>
      </c>
      <c r="M127" s="23" t="s">
        <v>5435</v>
      </c>
      <c r="N127" s="23" t="s">
        <v>4629</v>
      </c>
      <c r="O127" s="23" t="s">
        <v>4630</v>
      </c>
      <c r="P127" s="23" t="s">
        <v>4753</v>
      </c>
      <c r="Q127" s="23">
        <v>0</v>
      </c>
      <c r="R127" s="23" t="s">
        <v>1962</v>
      </c>
      <c r="S127" s="23" t="s">
        <v>4797</v>
      </c>
      <c r="T127" s="23" t="s">
        <v>1721</v>
      </c>
    </row>
    <row r="128" spans="1:20">
      <c r="A128" s="23" t="s">
        <v>1964</v>
      </c>
      <c r="B128" s="23" t="s">
        <v>1965</v>
      </c>
      <c r="C128" s="23" t="s">
        <v>17</v>
      </c>
      <c r="D128" s="23" t="s">
        <v>1705</v>
      </c>
      <c r="E128" s="23" t="s">
        <v>452</v>
      </c>
      <c r="F128" s="23" t="s">
        <v>5336</v>
      </c>
      <c r="G128" s="23" t="s">
        <v>1721</v>
      </c>
      <c r="H128" s="23" t="s">
        <v>4638</v>
      </c>
      <c r="I128" s="23" t="s">
        <v>5458</v>
      </c>
      <c r="J128" s="23" t="s">
        <v>11</v>
      </c>
      <c r="K128" s="23" t="s">
        <v>4628</v>
      </c>
      <c r="L128" s="23" t="s">
        <v>11</v>
      </c>
      <c r="M128" s="23" t="s">
        <v>5448</v>
      </c>
      <c r="N128" s="23" t="s">
        <v>4629</v>
      </c>
      <c r="O128" s="23" t="s">
        <v>4630</v>
      </c>
      <c r="P128" s="23" t="s">
        <v>1026</v>
      </c>
      <c r="Q128" s="23">
        <v>0</v>
      </c>
      <c r="R128" s="23" t="s">
        <v>1782</v>
      </c>
      <c r="S128" s="23" t="s">
        <v>4805</v>
      </c>
      <c r="T128" s="23" t="s">
        <v>1721</v>
      </c>
    </row>
    <row r="129" spans="1:20">
      <c r="A129" s="23" t="s">
        <v>3251</v>
      </c>
      <c r="B129" s="23" t="s">
        <v>3252</v>
      </c>
      <c r="C129" s="23" t="s">
        <v>13</v>
      </c>
      <c r="D129" s="23" t="s">
        <v>1705</v>
      </c>
      <c r="E129" s="23" t="s">
        <v>1189</v>
      </c>
      <c r="F129" s="23" t="s">
        <v>4186</v>
      </c>
      <c r="G129" s="23" t="s">
        <v>1721</v>
      </c>
      <c r="H129" s="23" t="s">
        <v>4094</v>
      </c>
      <c r="I129" s="23" t="s">
        <v>4203</v>
      </c>
      <c r="J129" s="23" t="s">
        <v>11</v>
      </c>
      <c r="K129" s="23" t="s">
        <v>4628</v>
      </c>
      <c r="L129" s="23" t="s">
        <v>11</v>
      </c>
      <c r="M129" s="23" t="s">
        <v>5459</v>
      </c>
      <c r="N129" s="23" t="s">
        <v>4629</v>
      </c>
      <c r="O129" s="23" t="s">
        <v>4630</v>
      </c>
      <c r="P129" s="23" t="s">
        <v>4674</v>
      </c>
      <c r="Q129" s="23">
        <v>0</v>
      </c>
      <c r="R129" s="23" t="s">
        <v>1962</v>
      </c>
      <c r="S129" s="23" t="s">
        <v>4360</v>
      </c>
      <c r="T129" s="23" t="s">
        <v>1721</v>
      </c>
    </row>
    <row r="130" spans="1:20">
      <c r="A130" s="23" t="s">
        <v>2725</v>
      </c>
      <c r="B130" s="23" t="s">
        <v>2726</v>
      </c>
      <c r="C130" s="23" t="s">
        <v>16</v>
      </c>
      <c r="D130" s="23" t="s">
        <v>1705</v>
      </c>
      <c r="E130" s="23" t="s">
        <v>452</v>
      </c>
      <c r="F130" s="23" t="s">
        <v>4185</v>
      </c>
      <c r="G130" s="23" t="s">
        <v>1721</v>
      </c>
      <c r="H130" s="23" t="s">
        <v>4633</v>
      </c>
      <c r="I130" s="23" t="s">
        <v>4203</v>
      </c>
      <c r="J130" s="23" t="s">
        <v>11</v>
      </c>
      <c r="K130" s="23" t="s">
        <v>4628</v>
      </c>
      <c r="L130" s="23" t="s">
        <v>11</v>
      </c>
      <c r="M130" s="23" t="s">
        <v>5414</v>
      </c>
      <c r="N130" s="23" t="s">
        <v>4629</v>
      </c>
      <c r="O130" s="23" t="s">
        <v>4630</v>
      </c>
      <c r="P130" s="23" t="s">
        <v>4662</v>
      </c>
      <c r="Q130" s="23">
        <v>0</v>
      </c>
      <c r="R130" s="23" t="s">
        <v>2033</v>
      </c>
      <c r="S130" s="23" t="s">
        <v>4817</v>
      </c>
      <c r="T130" s="23" t="s">
        <v>1721</v>
      </c>
    </row>
    <row r="131" spans="1:20">
      <c r="A131" s="23" t="s">
        <v>2814</v>
      </c>
      <c r="B131" s="23" t="s">
        <v>2815</v>
      </c>
      <c r="C131" s="23" t="s">
        <v>16</v>
      </c>
      <c r="D131" s="23" t="s">
        <v>1705</v>
      </c>
      <c r="E131" s="23" t="s">
        <v>1189</v>
      </c>
      <c r="F131" s="23" t="s">
        <v>4199</v>
      </c>
      <c r="G131" s="23" t="s">
        <v>1721</v>
      </c>
      <c r="H131" s="23" t="s">
        <v>4643</v>
      </c>
      <c r="I131" s="23" t="s">
        <v>4192</v>
      </c>
      <c r="J131" s="23" t="s">
        <v>11</v>
      </c>
      <c r="K131" s="23" t="s">
        <v>4628</v>
      </c>
      <c r="L131" s="23" t="s">
        <v>11</v>
      </c>
      <c r="M131" s="23" t="s">
        <v>5441</v>
      </c>
      <c r="N131" s="23" t="s">
        <v>4629</v>
      </c>
      <c r="O131" s="23" t="s">
        <v>4630</v>
      </c>
      <c r="P131" s="23" t="s">
        <v>1026</v>
      </c>
      <c r="Q131" s="23">
        <v>0</v>
      </c>
      <c r="R131" s="23" t="s">
        <v>5045</v>
      </c>
      <c r="S131" s="23" t="s">
        <v>5358</v>
      </c>
      <c r="T131" s="23" t="s">
        <v>1721</v>
      </c>
    </row>
    <row r="132" spans="1:20">
      <c r="A132" s="23" t="s">
        <v>3175</v>
      </c>
      <c r="B132" s="23" t="s">
        <v>3176</v>
      </c>
      <c r="C132" s="23" t="s">
        <v>14</v>
      </c>
      <c r="D132" s="23" t="s">
        <v>1705</v>
      </c>
      <c r="E132" s="23" t="s">
        <v>452</v>
      </c>
      <c r="F132" s="23" t="s">
        <v>5334</v>
      </c>
      <c r="G132" s="23" t="s">
        <v>1721</v>
      </c>
      <c r="H132" s="23" t="s">
        <v>4633</v>
      </c>
      <c r="I132" s="23" t="s">
        <v>4192</v>
      </c>
      <c r="J132" s="23" t="s">
        <v>11</v>
      </c>
      <c r="K132" s="23" t="s">
        <v>4628</v>
      </c>
      <c r="L132" s="23" t="s">
        <v>11</v>
      </c>
      <c r="M132" s="23" t="s">
        <v>5428</v>
      </c>
      <c r="N132" s="23" t="s">
        <v>4629</v>
      </c>
      <c r="O132" s="23" t="s">
        <v>4630</v>
      </c>
      <c r="P132" s="23" t="s">
        <v>4684</v>
      </c>
      <c r="Q132" s="23">
        <v>0</v>
      </c>
      <c r="R132" s="23" t="s">
        <v>1962</v>
      </c>
      <c r="S132" s="23" t="s">
        <v>4685</v>
      </c>
      <c r="T132" s="23" t="s">
        <v>1721</v>
      </c>
    </row>
    <row r="133" spans="1:20">
      <c r="A133" s="23" t="s">
        <v>2623</v>
      </c>
      <c r="B133" s="23" t="s">
        <v>2624</v>
      </c>
      <c r="C133" s="23" t="s">
        <v>13</v>
      </c>
      <c r="D133" s="23" t="s">
        <v>1705</v>
      </c>
      <c r="E133" s="23" t="s">
        <v>452</v>
      </c>
      <c r="F133" s="23" t="s">
        <v>4176</v>
      </c>
      <c r="G133" s="23" t="s">
        <v>1721</v>
      </c>
      <c r="H133" s="23" t="s">
        <v>4094</v>
      </c>
      <c r="I133" s="23" t="s">
        <v>4192</v>
      </c>
      <c r="J133" s="23" t="s">
        <v>11</v>
      </c>
      <c r="K133" s="23" t="s">
        <v>4628</v>
      </c>
      <c r="L133" s="23" t="s">
        <v>11</v>
      </c>
      <c r="M133" s="23" t="s">
        <v>5406</v>
      </c>
      <c r="N133" s="23" t="s">
        <v>4629</v>
      </c>
      <c r="O133" s="23" t="s">
        <v>4630</v>
      </c>
      <c r="P133" s="23" t="s">
        <v>4748</v>
      </c>
      <c r="Q133" s="23">
        <v>0</v>
      </c>
      <c r="R133" s="23" t="s">
        <v>1962</v>
      </c>
      <c r="S133" s="23" t="s">
        <v>4414</v>
      </c>
      <c r="T133" s="23" t="s">
        <v>1721</v>
      </c>
    </row>
    <row r="134" spans="1:20">
      <c r="A134" s="23" t="s">
        <v>4044</v>
      </c>
      <c r="B134" s="23" t="s">
        <v>4045</v>
      </c>
      <c r="C134" s="23" t="s">
        <v>16</v>
      </c>
      <c r="D134" s="23" t="s">
        <v>1705</v>
      </c>
      <c r="E134" s="23" t="s">
        <v>1189</v>
      </c>
      <c r="F134" s="23" t="s">
        <v>4182</v>
      </c>
      <c r="G134" s="23" t="s">
        <v>1721</v>
      </c>
      <c r="H134" s="23" t="s">
        <v>4638</v>
      </c>
      <c r="I134" s="23" t="s">
        <v>4636</v>
      </c>
      <c r="J134" s="23" t="s">
        <v>11</v>
      </c>
      <c r="K134" s="23" t="s">
        <v>4628</v>
      </c>
      <c r="L134" s="23" t="s">
        <v>11</v>
      </c>
      <c r="M134" s="23" t="s">
        <v>5431</v>
      </c>
      <c r="N134" s="23" t="s">
        <v>4629</v>
      </c>
      <c r="O134" s="23" t="s">
        <v>4630</v>
      </c>
      <c r="P134" s="23" t="s">
        <v>4783</v>
      </c>
      <c r="Q134" s="23">
        <v>0</v>
      </c>
      <c r="R134" s="23" t="s">
        <v>4784</v>
      </c>
      <c r="S134" s="23" t="s">
        <v>4785</v>
      </c>
      <c r="T134" s="23" t="s">
        <v>1721</v>
      </c>
    </row>
    <row r="135" spans="1:20">
      <c r="A135" s="23" t="s">
        <v>2725</v>
      </c>
      <c r="B135" s="23" t="s">
        <v>2726</v>
      </c>
      <c r="C135" s="23" t="s">
        <v>16</v>
      </c>
      <c r="D135" s="23" t="s">
        <v>1705</v>
      </c>
      <c r="E135" s="23" t="s">
        <v>452</v>
      </c>
      <c r="F135" s="23" t="s">
        <v>4185</v>
      </c>
      <c r="G135" s="23" t="s">
        <v>1721</v>
      </c>
      <c r="H135" s="23" t="s">
        <v>4633</v>
      </c>
      <c r="I135" s="23" t="s">
        <v>4203</v>
      </c>
      <c r="J135" s="23" t="s">
        <v>11</v>
      </c>
      <c r="K135" s="23" t="s">
        <v>4628</v>
      </c>
      <c r="L135" s="23" t="s">
        <v>11</v>
      </c>
      <c r="M135" s="23" t="s">
        <v>5460</v>
      </c>
      <c r="N135" s="23" t="s">
        <v>4629</v>
      </c>
      <c r="O135" s="23" t="s">
        <v>4630</v>
      </c>
      <c r="P135" s="23" t="s">
        <v>4662</v>
      </c>
      <c r="Q135" s="23">
        <v>0</v>
      </c>
      <c r="R135" s="23" t="s">
        <v>2033</v>
      </c>
      <c r="S135" s="23" t="s">
        <v>4817</v>
      </c>
      <c r="T135" s="23" t="s">
        <v>1721</v>
      </c>
    </row>
    <row r="136" spans="1:20">
      <c r="A136" s="23" t="s">
        <v>2111</v>
      </c>
      <c r="B136" s="23" t="s">
        <v>2112</v>
      </c>
      <c r="C136" s="23" t="s">
        <v>12</v>
      </c>
      <c r="D136" s="23" t="s">
        <v>1705</v>
      </c>
      <c r="E136" s="23" t="s">
        <v>452</v>
      </c>
      <c r="F136" s="23" t="s">
        <v>4175</v>
      </c>
      <c r="G136" s="23" t="s">
        <v>1721</v>
      </c>
      <c r="H136" s="23" t="s">
        <v>4638</v>
      </c>
      <c r="I136" s="23" t="s">
        <v>4656</v>
      </c>
      <c r="J136" s="23" t="s">
        <v>11</v>
      </c>
      <c r="K136" s="23" t="s">
        <v>4628</v>
      </c>
      <c r="L136" s="23" t="s">
        <v>11</v>
      </c>
      <c r="M136" s="23" t="s">
        <v>5418</v>
      </c>
      <c r="N136" s="23" t="s">
        <v>4629</v>
      </c>
      <c r="O136" s="23" t="s">
        <v>4630</v>
      </c>
      <c r="P136" s="23" t="s">
        <v>4660</v>
      </c>
      <c r="Q136" s="23">
        <v>0</v>
      </c>
      <c r="R136" s="23" t="s">
        <v>1962</v>
      </c>
      <c r="S136" s="23" t="s">
        <v>4472</v>
      </c>
      <c r="T136" s="23" t="s">
        <v>1721</v>
      </c>
    </row>
    <row r="137" spans="1:20">
      <c r="A137" s="23" t="s">
        <v>2173</v>
      </c>
      <c r="B137" s="23" t="s">
        <v>2174</v>
      </c>
      <c r="C137" s="23" t="s">
        <v>10</v>
      </c>
      <c r="D137" s="23" t="s">
        <v>1705</v>
      </c>
      <c r="E137" s="23" t="s">
        <v>452</v>
      </c>
      <c r="F137" s="23" t="s">
        <v>4173</v>
      </c>
      <c r="G137" s="23" t="s">
        <v>1721</v>
      </c>
      <c r="H137" s="23" t="s">
        <v>4099</v>
      </c>
      <c r="I137" s="23" t="s">
        <v>5461</v>
      </c>
      <c r="J137" s="23" t="s">
        <v>11</v>
      </c>
      <c r="K137" s="23" t="s">
        <v>4628</v>
      </c>
      <c r="L137" s="23" t="s">
        <v>11</v>
      </c>
      <c r="M137" s="23" t="s">
        <v>5429</v>
      </c>
      <c r="N137" s="23" t="s">
        <v>4629</v>
      </c>
      <c r="O137" s="23" t="s">
        <v>4630</v>
      </c>
      <c r="P137" s="23" t="s">
        <v>4795</v>
      </c>
      <c r="Q137" s="23">
        <v>0</v>
      </c>
      <c r="R137" s="23" t="s">
        <v>1962</v>
      </c>
      <c r="S137" s="23" t="s">
        <v>4796</v>
      </c>
      <c r="T137" s="23" t="s">
        <v>1721</v>
      </c>
    </row>
    <row r="138" spans="1:20">
      <c r="A138" s="23" t="s">
        <v>3846</v>
      </c>
      <c r="B138" s="23" t="s">
        <v>3847</v>
      </c>
      <c r="C138" s="23" t="s">
        <v>15</v>
      </c>
      <c r="D138" s="23" t="s">
        <v>1705</v>
      </c>
      <c r="E138" s="23" t="s">
        <v>452</v>
      </c>
      <c r="F138" s="23" t="s">
        <v>4148</v>
      </c>
      <c r="G138" s="23" t="s">
        <v>1721</v>
      </c>
      <c r="H138" s="23" t="s">
        <v>4094</v>
      </c>
      <c r="I138" s="23" t="s">
        <v>4192</v>
      </c>
      <c r="J138" s="23" t="s">
        <v>11</v>
      </c>
      <c r="K138" s="23" t="s">
        <v>4628</v>
      </c>
      <c r="L138" s="23" t="s">
        <v>11</v>
      </c>
      <c r="M138" s="23" t="s">
        <v>5412</v>
      </c>
      <c r="N138" s="23" t="s">
        <v>4629</v>
      </c>
      <c r="O138" s="23" t="s">
        <v>4630</v>
      </c>
      <c r="P138" s="23" t="s">
        <v>4655</v>
      </c>
      <c r="Q138" s="23">
        <v>0</v>
      </c>
      <c r="R138" s="23" t="s">
        <v>1962</v>
      </c>
      <c r="S138" s="23" t="s">
        <v>4305</v>
      </c>
      <c r="T138" s="23" t="s">
        <v>1721</v>
      </c>
    </row>
    <row r="139" spans="1:20">
      <c r="A139" s="23" t="s">
        <v>2935</v>
      </c>
      <c r="B139" s="23" t="s">
        <v>2936</v>
      </c>
      <c r="C139" s="23" t="s">
        <v>15</v>
      </c>
      <c r="D139" s="23" t="s">
        <v>1705</v>
      </c>
      <c r="E139" s="23" t="s">
        <v>452</v>
      </c>
      <c r="F139" s="23" t="s">
        <v>4156</v>
      </c>
      <c r="G139" s="23" t="s">
        <v>1721</v>
      </c>
      <c r="H139" s="23" t="s">
        <v>4094</v>
      </c>
      <c r="I139" s="23" t="s">
        <v>4106</v>
      </c>
      <c r="J139" s="23" t="s">
        <v>11</v>
      </c>
      <c r="K139" s="23" t="s">
        <v>4628</v>
      </c>
      <c r="L139" s="23" t="s">
        <v>11</v>
      </c>
      <c r="M139" s="23" t="s">
        <v>5428</v>
      </c>
      <c r="N139" s="23" t="s">
        <v>4629</v>
      </c>
      <c r="O139" s="23" t="s">
        <v>4630</v>
      </c>
      <c r="P139" s="23" t="s">
        <v>4822</v>
      </c>
      <c r="Q139" s="23">
        <v>0</v>
      </c>
      <c r="R139" s="23" t="s">
        <v>1962</v>
      </c>
      <c r="S139" s="23" t="s">
        <v>4385</v>
      </c>
      <c r="T139" s="23" t="s">
        <v>1721</v>
      </c>
    </row>
    <row r="140" spans="1:20">
      <c r="A140" s="23" t="s">
        <v>2814</v>
      </c>
      <c r="B140" s="23" t="s">
        <v>2815</v>
      </c>
      <c r="C140" s="23" t="s">
        <v>16</v>
      </c>
      <c r="D140" s="23" t="s">
        <v>1705</v>
      </c>
      <c r="E140" s="23" t="s">
        <v>1189</v>
      </c>
      <c r="F140" s="23" t="s">
        <v>4199</v>
      </c>
      <c r="G140" s="23" t="s">
        <v>1721</v>
      </c>
      <c r="H140" s="23" t="s">
        <v>4643</v>
      </c>
      <c r="I140" s="23" t="s">
        <v>4192</v>
      </c>
      <c r="J140" s="23" t="s">
        <v>11</v>
      </c>
      <c r="K140" s="23" t="s">
        <v>4628</v>
      </c>
      <c r="L140" s="23" t="s">
        <v>11</v>
      </c>
      <c r="M140" s="23" t="s">
        <v>5407</v>
      </c>
      <c r="N140" s="23" t="s">
        <v>4629</v>
      </c>
      <c r="O140" s="23" t="s">
        <v>4630</v>
      </c>
      <c r="P140" s="23" t="s">
        <v>1026</v>
      </c>
      <c r="Q140" s="23">
        <v>0</v>
      </c>
      <c r="R140" s="23" t="s">
        <v>5045</v>
      </c>
      <c r="S140" s="23" t="s">
        <v>5358</v>
      </c>
      <c r="T140" s="23" t="s">
        <v>1721</v>
      </c>
    </row>
    <row r="141" spans="1:20">
      <c r="A141" s="23" t="s">
        <v>2786</v>
      </c>
      <c r="B141" s="23" t="s">
        <v>2787</v>
      </c>
      <c r="C141" s="23" t="s">
        <v>1686</v>
      </c>
      <c r="D141" s="23" t="s">
        <v>4091</v>
      </c>
      <c r="E141" s="23" t="s">
        <v>459</v>
      </c>
      <c r="F141" s="23" t="s">
        <v>4167</v>
      </c>
      <c r="G141" s="23" t="s">
        <v>1721</v>
      </c>
      <c r="H141" s="23" t="s">
        <v>4638</v>
      </c>
      <c r="I141" s="23" t="s">
        <v>4639</v>
      </c>
      <c r="J141" s="23" t="s">
        <v>11</v>
      </c>
      <c r="K141" s="23" t="s">
        <v>4628</v>
      </c>
      <c r="L141" s="23" t="s">
        <v>11</v>
      </c>
      <c r="M141" s="23" t="s">
        <v>5462</v>
      </c>
      <c r="N141" s="23" t="s">
        <v>4640</v>
      </c>
      <c r="O141" s="23" t="s">
        <v>4630</v>
      </c>
      <c r="P141" s="23" t="s">
        <v>4641</v>
      </c>
      <c r="Q141" s="23">
        <v>0</v>
      </c>
      <c r="R141" s="23" t="s">
        <v>2790</v>
      </c>
      <c r="S141" s="23" t="s">
        <v>4528</v>
      </c>
      <c r="T141" s="23" t="s">
        <v>1721</v>
      </c>
    </row>
    <row r="142" spans="1:20">
      <c r="A142" s="23" t="s">
        <v>5082</v>
      </c>
      <c r="B142" s="23" t="s">
        <v>5083</v>
      </c>
      <c r="C142" s="23" t="s">
        <v>1687</v>
      </c>
      <c r="D142" s="23" t="s">
        <v>4091</v>
      </c>
      <c r="E142" s="23" t="s">
        <v>459</v>
      </c>
      <c r="F142" s="23" t="s">
        <v>5353</v>
      </c>
      <c r="G142" s="23" t="s">
        <v>1721</v>
      </c>
      <c r="H142" s="23" t="s">
        <v>4643</v>
      </c>
      <c r="I142" s="23" t="s">
        <v>4644</v>
      </c>
      <c r="J142" s="23" t="s">
        <v>11</v>
      </c>
      <c r="K142" s="23" t="s">
        <v>4628</v>
      </c>
      <c r="L142" s="23" t="s">
        <v>11</v>
      </c>
      <c r="M142" s="23" t="s">
        <v>5463</v>
      </c>
      <c r="N142" s="23" t="s">
        <v>4640</v>
      </c>
      <c r="O142" s="23" t="s">
        <v>4630</v>
      </c>
      <c r="P142" s="23" t="s">
        <v>993</v>
      </c>
      <c r="Q142" s="23">
        <v>0</v>
      </c>
      <c r="R142" s="23" t="s">
        <v>5464</v>
      </c>
      <c r="S142" s="23" t="s">
        <v>5465</v>
      </c>
      <c r="T142" s="23" t="s">
        <v>1721</v>
      </c>
    </row>
    <row r="143" spans="1:20">
      <c r="A143" s="23" t="s">
        <v>3133</v>
      </c>
      <c r="B143" s="23" t="s">
        <v>3134</v>
      </c>
      <c r="C143" s="23" t="s">
        <v>16</v>
      </c>
      <c r="D143" s="23" t="s">
        <v>1705</v>
      </c>
      <c r="E143" s="23" t="s">
        <v>452</v>
      </c>
      <c r="F143" s="23" t="s">
        <v>4185</v>
      </c>
      <c r="G143" s="23" t="s">
        <v>1721</v>
      </c>
      <c r="H143" s="23" t="s">
        <v>4633</v>
      </c>
      <c r="I143" s="23" t="s">
        <v>4203</v>
      </c>
      <c r="J143" s="23" t="s">
        <v>11</v>
      </c>
      <c r="K143" s="23" t="s">
        <v>4628</v>
      </c>
      <c r="L143" s="23" t="s">
        <v>11</v>
      </c>
      <c r="M143" s="23" t="s">
        <v>5460</v>
      </c>
      <c r="N143" s="23" t="s">
        <v>4629</v>
      </c>
      <c r="O143" s="23" t="s">
        <v>4630</v>
      </c>
      <c r="P143" s="23" t="s">
        <v>4662</v>
      </c>
      <c r="Q143" s="23">
        <v>0</v>
      </c>
      <c r="R143" s="23" t="s">
        <v>1922</v>
      </c>
      <c r="S143" s="23" t="s">
        <v>4772</v>
      </c>
      <c r="T143" s="23" t="s">
        <v>1721</v>
      </c>
    </row>
    <row r="144" spans="1:20">
      <c r="A144" s="23" t="s">
        <v>2176</v>
      </c>
      <c r="B144" s="23" t="s">
        <v>2177</v>
      </c>
      <c r="C144" s="23" t="s">
        <v>14</v>
      </c>
      <c r="D144" s="23" t="s">
        <v>1705</v>
      </c>
      <c r="E144" s="23" t="s">
        <v>452</v>
      </c>
      <c r="F144" s="23" t="s">
        <v>4175</v>
      </c>
      <c r="G144" s="23" t="s">
        <v>1721</v>
      </c>
      <c r="H144" s="23" t="s">
        <v>4638</v>
      </c>
      <c r="I144" s="23" t="s">
        <v>5466</v>
      </c>
      <c r="J144" s="23" t="s">
        <v>11</v>
      </c>
      <c r="K144" s="23" t="s">
        <v>4628</v>
      </c>
      <c r="L144" s="23" t="s">
        <v>11</v>
      </c>
      <c r="M144" s="23" t="s">
        <v>5422</v>
      </c>
      <c r="N144" s="23" t="s">
        <v>4629</v>
      </c>
      <c r="O144" s="23" t="s">
        <v>4630</v>
      </c>
      <c r="P144" s="23" t="s">
        <v>4718</v>
      </c>
      <c r="Q144" s="23">
        <v>0</v>
      </c>
      <c r="R144" s="23" t="s">
        <v>1962</v>
      </c>
      <c r="S144" s="23" t="s">
        <v>4465</v>
      </c>
      <c r="T144" s="23" t="s">
        <v>1721</v>
      </c>
    </row>
    <row r="145" spans="1:20">
      <c r="A145" s="23" t="s">
        <v>2901</v>
      </c>
      <c r="B145" s="23" t="s">
        <v>2902</v>
      </c>
      <c r="C145" s="23" t="s">
        <v>10</v>
      </c>
      <c r="D145" s="23" t="s">
        <v>1705</v>
      </c>
      <c r="E145" s="23" t="s">
        <v>452</v>
      </c>
      <c r="F145" s="23" t="s">
        <v>4190</v>
      </c>
      <c r="G145" s="23" t="s">
        <v>1721</v>
      </c>
      <c r="H145" s="23" t="s">
        <v>4633</v>
      </c>
      <c r="I145" s="23" t="s">
        <v>4192</v>
      </c>
      <c r="J145" s="23" t="s">
        <v>11</v>
      </c>
      <c r="K145" s="23" t="s">
        <v>4628</v>
      </c>
      <c r="L145" s="23" t="s">
        <v>11</v>
      </c>
      <c r="M145" s="23" t="s">
        <v>5407</v>
      </c>
      <c r="N145" s="23" t="s">
        <v>4629</v>
      </c>
      <c r="O145" s="23" t="s">
        <v>4630</v>
      </c>
      <c r="P145" s="23" t="s">
        <v>1026</v>
      </c>
      <c r="Q145" s="23">
        <v>0</v>
      </c>
      <c r="R145" s="23" t="s">
        <v>1683</v>
      </c>
      <c r="S145" s="23" t="s">
        <v>4825</v>
      </c>
      <c r="T145" s="23" t="s">
        <v>1721</v>
      </c>
    </row>
    <row r="146" spans="1:20">
      <c r="A146" s="23" t="s">
        <v>3959</v>
      </c>
      <c r="B146" s="23" t="s">
        <v>3960</v>
      </c>
      <c r="C146" s="23" t="s">
        <v>1669</v>
      </c>
      <c r="D146" s="23" t="s">
        <v>4091</v>
      </c>
      <c r="E146" s="23" t="s">
        <v>459</v>
      </c>
      <c r="F146" s="23" t="s">
        <v>4086</v>
      </c>
      <c r="G146" s="23" t="s">
        <v>1721</v>
      </c>
      <c r="H146" s="23" t="s">
        <v>4643</v>
      </c>
      <c r="I146" s="23" t="s">
        <v>4644</v>
      </c>
      <c r="J146" s="23" t="s">
        <v>1808</v>
      </c>
      <c r="K146" s="23" t="s">
        <v>4628</v>
      </c>
      <c r="L146" s="23" t="s">
        <v>11</v>
      </c>
      <c r="M146" s="23" t="s">
        <v>5404</v>
      </c>
      <c r="N146" s="23" t="s">
        <v>4640</v>
      </c>
      <c r="O146" s="23" t="s">
        <v>4630</v>
      </c>
      <c r="P146" s="23" t="s">
        <v>1024</v>
      </c>
      <c r="Q146" s="23">
        <v>0</v>
      </c>
      <c r="R146" s="23" t="s">
        <v>2564</v>
      </c>
      <c r="S146" s="23" t="s">
        <v>4627</v>
      </c>
      <c r="T146" s="23" t="s">
        <v>1721</v>
      </c>
    </row>
    <row r="147" spans="1:20">
      <c r="A147" s="23" t="s">
        <v>3668</v>
      </c>
      <c r="B147" s="23" t="s">
        <v>3669</v>
      </c>
      <c r="C147" s="23" t="s">
        <v>16</v>
      </c>
      <c r="D147" s="23" t="s">
        <v>1705</v>
      </c>
      <c r="E147" s="23" t="s">
        <v>1189</v>
      </c>
      <c r="F147" s="23" t="s">
        <v>5351</v>
      </c>
      <c r="G147" s="23" t="s">
        <v>1721</v>
      </c>
      <c r="H147" s="23" t="s">
        <v>4633</v>
      </c>
      <c r="I147" s="23" t="s">
        <v>4192</v>
      </c>
      <c r="J147" s="23" t="s">
        <v>11</v>
      </c>
      <c r="K147" s="23" t="s">
        <v>4628</v>
      </c>
      <c r="L147" s="23" t="s">
        <v>11</v>
      </c>
      <c r="M147" s="23" t="s">
        <v>5407</v>
      </c>
      <c r="N147" s="23" t="s">
        <v>4629</v>
      </c>
      <c r="O147" s="23" t="s">
        <v>4630</v>
      </c>
      <c r="P147" s="23" t="s">
        <v>9</v>
      </c>
      <c r="Q147" s="23">
        <v>0</v>
      </c>
      <c r="R147" s="23" t="s">
        <v>3672</v>
      </c>
      <c r="S147" s="23" t="s">
        <v>4647</v>
      </c>
      <c r="T147" s="23" t="s">
        <v>1721</v>
      </c>
    </row>
    <row r="148" spans="1:20">
      <c r="A148" s="23" t="s">
        <v>1843</v>
      </c>
      <c r="B148" s="23" t="s">
        <v>1844</v>
      </c>
      <c r="C148" s="23" t="s">
        <v>14</v>
      </c>
      <c r="D148" s="23" t="s">
        <v>1705</v>
      </c>
      <c r="E148" s="23" t="s">
        <v>452</v>
      </c>
      <c r="F148" s="23" t="s">
        <v>4175</v>
      </c>
      <c r="G148" s="23" t="s">
        <v>1721</v>
      </c>
      <c r="H148" s="23" t="s">
        <v>4638</v>
      </c>
      <c r="I148" s="23" t="s">
        <v>4192</v>
      </c>
      <c r="J148" s="23" t="s">
        <v>11</v>
      </c>
      <c r="K148" s="23" t="s">
        <v>4628</v>
      </c>
      <c r="L148" s="23" t="s">
        <v>11</v>
      </c>
      <c r="M148" s="23" t="s">
        <v>5406</v>
      </c>
      <c r="N148" s="23" t="s">
        <v>4629</v>
      </c>
      <c r="O148" s="23" t="s">
        <v>4630</v>
      </c>
      <c r="P148" s="23" t="s">
        <v>7</v>
      </c>
      <c r="Q148" s="23">
        <v>0</v>
      </c>
      <c r="R148" s="23" t="s">
        <v>2905</v>
      </c>
      <c r="S148" s="23" t="s">
        <v>4895</v>
      </c>
      <c r="T148" s="23" t="s">
        <v>1721</v>
      </c>
    </row>
    <row r="149" spans="1:20">
      <c r="A149" s="23" t="s">
        <v>4007</v>
      </c>
      <c r="B149" s="23" t="s">
        <v>4008</v>
      </c>
      <c r="C149" s="23" t="s">
        <v>16</v>
      </c>
      <c r="D149" s="23" t="s">
        <v>1705</v>
      </c>
      <c r="E149" s="23" t="s">
        <v>1189</v>
      </c>
      <c r="F149" s="23" t="s">
        <v>4182</v>
      </c>
      <c r="G149" s="23" t="s">
        <v>1721</v>
      </c>
      <c r="H149" s="23" t="s">
        <v>4638</v>
      </c>
      <c r="I149" s="23" t="s">
        <v>5452</v>
      </c>
      <c r="J149" s="23" t="s">
        <v>11</v>
      </c>
      <c r="K149" s="23" t="s">
        <v>4628</v>
      </c>
      <c r="L149" s="23" t="s">
        <v>11</v>
      </c>
      <c r="M149" s="23" t="s">
        <v>5453</v>
      </c>
      <c r="N149" s="23" t="s">
        <v>4629</v>
      </c>
      <c r="O149" s="23" t="s">
        <v>4630</v>
      </c>
      <c r="P149" s="23" t="s">
        <v>4642</v>
      </c>
      <c r="Q149" s="23">
        <v>0</v>
      </c>
      <c r="R149" s="23" t="s">
        <v>1681</v>
      </c>
      <c r="S149" s="23" t="s">
        <v>4898</v>
      </c>
      <c r="T149" s="23" t="s">
        <v>1721</v>
      </c>
    </row>
    <row r="150" spans="1:20">
      <c r="A150" s="23" t="s">
        <v>1763</v>
      </c>
      <c r="B150" s="23" t="s">
        <v>1764</v>
      </c>
      <c r="C150" s="23" t="s">
        <v>14</v>
      </c>
      <c r="D150" s="23" t="s">
        <v>1705</v>
      </c>
      <c r="E150" s="23" t="s">
        <v>452</v>
      </c>
      <c r="F150" s="23" t="s">
        <v>5340</v>
      </c>
      <c r="G150" s="23" t="s">
        <v>1721</v>
      </c>
      <c r="H150" s="23" t="s">
        <v>4099</v>
      </c>
      <c r="I150" s="23" t="s">
        <v>4192</v>
      </c>
      <c r="J150" s="23" t="s">
        <v>11</v>
      </c>
      <c r="K150" s="23" t="s">
        <v>4628</v>
      </c>
      <c r="L150" s="23" t="s">
        <v>11</v>
      </c>
      <c r="M150" s="23" t="s">
        <v>5419</v>
      </c>
      <c r="N150" s="23" t="s">
        <v>4629</v>
      </c>
      <c r="O150" s="23" t="s">
        <v>4630</v>
      </c>
      <c r="P150" s="23" t="s">
        <v>4713</v>
      </c>
      <c r="Q150" s="23">
        <v>0</v>
      </c>
      <c r="R150" s="23" t="s">
        <v>3902</v>
      </c>
      <c r="S150" s="23" t="s">
        <v>4714</v>
      </c>
      <c r="T150" s="23" t="s">
        <v>1721</v>
      </c>
    </row>
    <row r="151" spans="1:20">
      <c r="A151" s="23" t="s">
        <v>3833</v>
      </c>
      <c r="B151" s="23" t="s">
        <v>3834</v>
      </c>
      <c r="C151" s="23" t="s">
        <v>16</v>
      </c>
      <c r="D151" s="23" t="s">
        <v>1705</v>
      </c>
      <c r="E151" s="23" t="s">
        <v>452</v>
      </c>
      <c r="F151" s="23" t="s">
        <v>5342</v>
      </c>
      <c r="G151" s="23" t="s">
        <v>1721</v>
      </c>
      <c r="H151" s="23" t="s">
        <v>4633</v>
      </c>
      <c r="I151" s="23" t="s">
        <v>4192</v>
      </c>
      <c r="J151" s="23" t="s">
        <v>11</v>
      </c>
      <c r="K151" s="23" t="s">
        <v>4628</v>
      </c>
      <c r="L151" s="23" t="s">
        <v>11</v>
      </c>
      <c r="M151" s="23" t="s">
        <v>5410</v>
      </c>
      <c r="N151" s="23" t="s">
        <v>4629</v>
      </c>
      <c r="O151" s="23" t="s">
        <v>4630</v>
      </c>
      <c r="P151" s="23" t="s">
        <v>7</v>
      </c>
      <c r="Q151" s="23">
        <v>0</v>
      </c>
      <c r="R151" s="23" t="s">
        <v>2933</v>
      </c>
      <c r="S151" s="23" t="s">
        <v>4743</v>
      </c>
      <c r="T151" s="23" t="s">
        <v>1721</v>
      </c>
    </row>
    <row r="152" spans="1:20">
      <c r="A152" s="23" t="s">
        <v>3833</v>
      </c>
      <c r="B152" s="23" t="s">
        <v>3834</v>
      </c>
      <c r="C152" s="23" t="s">
        <v>16</v>
      </c>
      <c r="D152" s="23" t="s">
        <v>1705</v>
      </c>
      <c r="E152" s="23" t="s">
        <v>452</v>
      </c>
      <c r="F152" s="23" t="s">
        <v>5342</v>
      </c>
      <c r="G152" s="23" t="s">
        <v>1721</v>
      </c>
      <c r="H152" s="23" t="s">
        <v>4633</v>
      </c>
      <c r="I152" s="23" t="s">
        <v>4192</v>
      </c>
      <c r="J152" s="23" t="s">
        <v>11</v>
      </c>
      <c r="K152" s="23" t="s">
        <v>4628</v>
      </c>
      <c r="L152" s="23" t="s">
        <v>11</v>
      </c>
      <c r="M152" s="23" t="s">
        <v>5419</v>
      </c>
      <c r="N152" s="23" t="s">
        <v>4629</v>
      </c>
      <c r="O152" s="23" t="s">
        <v>4630</v>
      </c>
      <c r="P152" s="23" t="s">
        <v>7</v>
      </c>
      <c r="Q152" s="23">
        <v>0</v>
      </c>
      <c r="R152" s="23" t="s">
        <v>2933</v>
      </c>
      <c r="S152" s="23" t="s">
        <v>4743</v>
      </c>
      <c r="T152" s="23" t="s">
        <v>1721</v>
      </c>
    </row>
    <row r="153" spans="1:20">
      <c r="A153" s="23" t="s">
        <v>1916</v>
      </c>
      <c r="B153" s="23" t="s">
        <v>1917</v>
      </c>
      <c r="C153" s="23" t="s">
        <v>14</v>
      </c>
      <c r="D153" s="23" t="s">
        <v>1705</v>
      </c>
      <c r="E153" s="23" t="s">
        <v>452</v>
      </c>
      <c r="F153" s="23" t="s">
        <v>4173</v>
      </c>
      <c r="G153" s="23" t="s">
        <v>1721</v>
      </c>
      <c r="H153" s="23" t="s">
        <v>4099</v>
      </c>
      <c r="I153" s="23" t="s">
        <v>4138</v>
      </c>
      <c r="J153" s="23" t="s">
        <v>11</v>
      </c>
      <c r="K153" s="23" t="s">
        <v>4628</v>
      </c>
      <c r="L153" s="23" t="s">
        <v>11</v>
      </c>
      <c r="M153" s="23" t="s">
        <v>5443</v>
      </c>
      <c r="N153" s="23" t="s">
        <v>4629</v>
      </c>
      <c r="O153" s="23" t="s">
        <v>4630</v>
      </c>
      <c r="P153" s="23" t="s">
        <v>4660</v>
      </c>
      <c r="Q153" s="23">
        <v>0</v>
      </c>
      <c r="R153" s="23" t="s">
        <v>1962</v>
      </c>
      <c r="S153" s="23" t="s">
        <v>4826</v>
      </c>
      <c r="T153" s="23" t="s">
        <v>1721</v>
      </c>
    </row>
    <row r="154" spans="1:20">
      <c r="A154" s="23" t="s">
        <v>2247</v>
      </c>
      <c r="B154" s="23" t="s">
        <v>2248</v>
      </c>
      <c r="C154" s="23" t="s">
        <v>15</v>
      </c>
      <c r="D154" s="23" t="s">
        <v>1705</v>
      </c>
      <c r="E154" s="23" t="s">
        <v>452</v>
      </c>
      <c r="F154" s="23" t="s">
        <v>4148</v>
      </c>
      <c r="G154" s="23" t="s">
        <v>1721</v>
      </c>
      <c r="H154" s="23" t="s">
        <v>4094</v>
      </c>
      <c r="I154" s="23" t="s">
        <v>4192</v>
      </c>
      <c r="J154" s="23" t="s">
        <v>11</v>
      </c>
      <c r="K154" s="23" t="s">
        <v>4628</v>
      </c>
      <c r="L154" s="23" t="s">
        <v>11</v>
      </c>
      <c r="M154" s="23" t="s">
        <v>5418</v>
      </c>
      <c r="N154" s="23" t="s">
        <v>4629</v>
      </c>
      <c r="O154" s="23" t="s">
        <v>4630</v>
      </c>
      <c r="P154" s="23" t="s">
        <v>4675</v>
      </c>
      <c r="Q154" s="23">
        <v>0</v>
      </c>
      <c r="R154" s="23" t="s">
        <v>1962</v>
      </c>
      <c r="S154" s="23" t="s">
        <v>4454</v>
      </c>
      <c r="T154" s="23" t="s">
        <v>1721</v>
      </c>
    </row>
    <row r="155" spans="1:20">
      <c r="A155" s="23" t="s">
        <v>2146</v>
      </c>
      <c r="B155" s="23" t="s">
        <v>2147</v>
      </c>
      <c r="C155" s="23" t="s">
        <v>10</v>
      </c>
      <c r="D155" s="23" t="s">
        <v>1705</v>
      </c>
      <c r="E155" s="23" t="s">
        <v>452</v>
      </c>
      <c r="F155" s="23" t="s">
        <v>4185</v>
      </c>
      <c r="G155" s="23" t="s">
        <v>1721</v>
      </c>
      <c r="H155" s="23" t="s">
        <v>4633</v>
      </c>
      <c r="I155" s="23" t="s">
        <v>4203</v>
      </c>
      <c r="J155" s="23" t="s">
        <v>11</v>
      </c>
      <c r="K155" s="23" t="s">
        <v>4628</v>
      </c>
      <c r="L155" s="23" t="s">
        <v>11</v>
      </c>
      <c r="M155" s="23" t="s">
        <v>5434</v>
      </c>
      <c r="N155" s="23" t="s">
        <v>4629</v>
      </c>
      <c r="O155" s="23" t="s">
        <v>4630</v>
      </c>
      <c r="P155" s="23" t="s">
        <v>4662</v>
      </c>
      <c r="Q155" s="23">
        <v>0</v>
      </c>
      <c r="R155" s="23" t="s">
        <v>1676</v>
      </c>
      <c r="S155" s="23" t="s">
        <v>4818</v>
      </c>
      <c r="T155" s="23" t="s">
        <v>1721</v>
      </c>
    </row>
    <row r="156" spans="1:20">
      <c r="A156" s="23" t="s">
        <v>3433</v>
      </c>
      <c r="B156" s="23" t="s">
        <v>3434</v>
      </c>
      <c r="C156" s="23" t="s">
        <v>14</v>
      </c>
      <c r="D156" s="23" t="s">
        <v>1705</v>
      </c>
      <c r="E156" s="23" t="s">
        <v>452</v>
      </c>
      <c r="F156" s="23" t="s">
        <v>4173</v>
      </c>
      <c r="G156" s="23" t="s">
        <v>1721</v>
      </c>
      <c r="H156" s="23" t="s">
        <v>4099</v>
      </c>
      <c r="I156" s="23" t="s">
        <v>4138</v>
      </c>
      <c r="J156" s="23" t="s">
        <v>11</v>
      </c>
      <c r="K156" s="23" t="s">
        <v>4628</v>
      </c>
      <c r="L156" s="23" t="s">
        <v>11</v>
      </c>
      <c r="M156" s="23" t="s">
        <v>5455</v>
      </c>
      <c r="N156" s="23" t="s">
        <v>4629</v>
      </c>
      <c r="O156" s="23" t="s">
        <v>4630</v>
      </c>
      <c r="P156" s="23" t="s">
        <v>7</v>
      </c>
      <c r="Q156" s="23">
        <v>0</v>
      </c>
      <c r="R156" s="23" t="s">
        <v>4812</v>
      </c>
      <c r="S156" s="23" t="s">
        <v>4813</v>
      </c>
      <c r="T156" s="23" t="s">
        <v>1721</v>
      </c>
    </row>
    <row r="157" spans="1:20">
      <c r="A157" s="23" t="s">
        <v>5244</v>
      </c>
      <c r="B157" s="23" t="s">
        <v>1236</v>
      </c>
      <c r="C157" s="23" t="s">
        <v>1687</v>
      </c>
      <c r="D157" s="23" t="s">
        <v>4091</v>
      </c>
      <c r="E157" s="23" t="s">
        <v>459</v>
      </c>
      <c r="F157" s="23" t="s">
        <v>5353</v>
      </c>
      <c r="G157" s="23" t="s">
        <v>1721</v>
      </c>
      <c r="H157" s="23" t="s">
        <v>4643</v>
      </c>
      <c r="I157" s="23" t="s">
        <v>4644</v>
      </c>
      <c r="J157" s="23" t="s">
        <v>11</v>
      </c>
      <c r="K157" s="23" t="s">
        <v>4628</v>
      </c>
      <c r="L157" s="23" t="s">
        <v>11</v>
      </c>
      <c r="M157" s="23" t="s">
        <v>5467</v>
      </c>
      <c r="N157" s="23" t="s">
        <v>4640</v>
      </c>
      <c r="O157" s="23" t="s">
        <v>4630</v>
      </c>
      <c r="P157" s="23" t="s">
        <v>993</v>
      </c>
      <c r="Q157" s="23">
        <v>0</v>
      </c>
      <c r="R157" s="23" t="s">
        <v>5464</v>
      </c>
      <c r="S157" s="23" t="s">
        <v>5468</v>
      </c>
      <c r="T157" s="23" t="s">
        <v>1721</v>
      </c>
    </row>
    <row r="158" spans="1:20">
      <c r="A158" s="23" t="s">
        <v>3549</v>
      </c>
      <c r="B158" s="23" t="s">
        <v>3550</v>
      </c>
      <c r="C158" s="23" t="s">
        <v>10</v>
      </c>
      <c r="D158" s="23" t="s">
        <v>1705</v>
      </c>
      <c r="E158" s="23" t="s">
        <v>1189</v>
      </c>
      <c r="F158" s="23" t="s">
        <v>4182</v>
      </c>
      <c r="G158" s="23" t="s">
        <v>1721</v>
      </c>
      <c r="H158" s="23" t="s">
        <v>4638</v>
      </c>
      <c r="I158" s="23" t="s">
        <v>4636</v>
      </c>
      <c r="J158" s="23" t="s">
        <v>11</v>
      </c>
      <c r="K158" s="23" t="s">
        <v>4628</v>
      </c>
      <c r="L158" s="23" t="s">
        <v>11</v>
      </c>
      <c r="M158" s="23" t="s">
        <v>5427</v>
      </c>
      <c r="N158" s="23" t="s">
        <v>4629</v>
      </c>
      <c r="O158" s="23" t="s">
        <v>4630</v>
      </c>
      <c r="P158" s="23" t="s">
        <v>9</v>
      </c>
      <c r="Q158" s="23">
        <v>0</v>
      </c>
      <c r="R158" s="23" t="s">
        <v>1771</v>
      </c>
      <c r="S158" s="23" t="s">
        <v>4765</v>
      </c>
      <c r="T158" s="23" t="s">
        <v>1721</v>
      </c>
    </row>
    <row r="159" spans="1:20">
      <c r="A159" s="23" t="s">
        <v>2716</v>
      </c>
      <c r="B159" s="23" t="s">
        <v>2717</v>
      </c>
      <c r="C159" s="23" t="s">
        <v>10</v>
      </c>
      <c r="D159" s="23" t="s">
        <v>1705</v>
      </c>
      <c r="E159" s="23" t="s">
        <v>452</v>
      </c>
      <c r="F159" s="23" t="s">
        <v>4179</v>
      </c>
      <c r="G159" s="23" t="s">
        <v>1721</v>
      </c>
      <c r="H159" s="23" t="s">
        <v>4682</v>
      </c>
      <c r="I159" s="23" t="s">
        <v>5421</v>
      </c>
      <c r="J159" s="23" t="s">
        <v>11</v>
      </c>
      <c r="K159" s="23" t="s">
        <v>4628</v>
      </c>
      <c r="L159" s="23" t="s">
        <v>11</v>
      </c>
      <c r="M159" s="23" t="s">
        <v>5422</v>
      </c>
      <c r="N159" s="23" t="s">
        <v>4629</v>
      </c>
      <c r="O159" s="23" t="s">
        <v>4630</v>
      </c>
      <c r="P159" s="23" t="s">
        <v>1026</v>
      </c>
      <c r="Q159" s="23">
        <v>0</v>
      </c>
      <c r="R159" s="23" t="s">
        <v>1683</v>
      </c>
      <c r="S159" s="23" t="s">
        <v>4594</v>
      </c>
      <c r="T159" s="23" t="s">
        <v>1721</v>
      </c>
    </row>
    <row r="160" spans="1:20">
      <c r="A160" s="23" t="s">
        <v>2093</v>
      </c>
      <c r="B160" s="23" t="s">
        <v>2094</v>
      </c>
      <c r="C160" s="23" t="s">
        <v>17</v>
      </c>
      <c r="D160" s="23" t="s">
        <v>1705</v>
      </c>
      <c r="E160" s="23" t="s">
        <v>452</v>
      </c>
      <c r="F160" s="23" t="s">
        <v>5336</v>
      </c>
      <c r="G160" s="23" t="s">
        <v>1721</v>
      </c>
      <c r="H160" s="23" t="s">
        <v>4638</v>
      </c>
      <c r="I160" s="23" t="s">
        <v>4636</v>
      </c>
      <c r="J160" s="23" t="s">
        <v>11</v>
      </c>
      <c r="K160" s="23" t="s">
        <v>4628</v>
      </c>
      <c r="L160" s="23" t="s">
        <v>11</v>
      </c>
      <c r="M160" s="23" t="s">
        <v>5436</v>
      </c>
      <c r="N160" s="23" t="s">
        <v>4629</v>
      </c>
      <c r="O160" s="23" t="s">
        <v>4630</v>
      </c>
      <c r="P160" s="23" t="s">
        <v>4894</v>
      </c>
      <c r="Q160" s="23">
        <v>0</v>
      </c>
      <c r="R160" s="23" t="s">
        <v>1962</v>
      </c>
      <c r="S160" s="23" t="s">
        <v>4475</v>
      </c>
      <c r="T160" s="23" t="s">
        <v>1721</v>
      </c>
    </row>
    <row r="161" spans="1:20">
      <c r="A161" s="23" t="s">
        <v>3047</v>
      </c>
      <c r="B161" s="23" t="s">
        <v>3048</v>
      </c>
      <c r="C161" s="23" t="s">
        <v>10</v>
      </c>
      <c r="D161" s="23" t="s">
        <v>1705</v>
      </c>
      <c r="E161" s="23" t="s">
        <v>1189</v>
      </c>
      <c r="F161" s="23" t="s">
        <v>4182</v>
      </c>
      <c r="G161" s="23" t="s">
        <v>1721</v>
      </c>
      <c r="H161" s="23" t="s">
        <v>4638</v>
      </c>
      <c r="I161" s="23" t="s">
        <v>5452</v>
      </c>
      <c r="J161" s="23" t="s">
        <v>11</v>
      </c>
      <c r="K161" s="23" t="s">
        <v>4628</v>
      </c>
      <c r="L161" s="23" t="s">
        <v>11</v>
      </c>
      <c r="M161" s="23" t="s">
        <v>5453</v>
      </c>
      <c r="N161" s="23" t="s">
        <v>4629</v>
      </c>
      <c r="O161" s="23" t="s">
        <v>4630</v>
      </c>
      <c r="P161" s="23" t="s">
        <v>1026</v>
      </c>
      <c r="Q161" s="23">
        <v>0</v>
      </c>
      <c r="R161" s="23" t="s">
        <v>1683</v>
      </c>
      <c r="S161" s="23" t="s">
        <v>4735</v>
      </c>
      <c r="T161" s="23" t="s">
        <v>1721</v>
      </c>
    </row>
    <row r="162" spans="1:20">
      <c r="A162" s="23" t="s">
        <v>1916</v>
      </c>
      <c r="B162" s="23" t="s">
        <v>1917</v>
      </c>
      <c r="C162" s="23" t="s">
        <v>14</v>
      </c>
      <c r="D162" s="23" t="s">
        <v>1705</v>
      </c>
      <c r="E162" s="23" t="s">
        <v>452</v>
      </c>
      <c r="F162" s="23" t="s">
        <v>4173</v>
      </c>
      <c r="G162" s="23" t="s">
        <v>1721</v>
      </c>
      <c r="H162" s="23" t="s">
        <v>4099</v>
      </c>
      <c r="I162" s="23" t="s">
        <v>4138</v>
      </c>
      <c r="J162" s="23" t="s">
        <v>11</v>
      </c>
      <c r="K162" s="23" t="s">
        <v>4628</v>
      </c>
      <c r="L162" s="23" t="s">
        <v>11</v>
      </c>
      <c r="M162" s="23" t="s">
        <v>5455</v>
      </c>
      <c r="N162" s="23" t="s">
        <v>4629</v>
      </c>
      <c r="O162" s="23" t="s">
        <v>4630</v>
      </c>
      <c r="P162" s="23" t="s">
        <v>4660</v>
      </c>
      <c r="Q162" s="23">
        <v>0</v>
      </c>
      <c r="R162" s="23" t="s">
        <v>1962</v>
      </c>
      <c r="S162" s="23" t="s">
        <v>4826</v>
      </c>
      <c r="T162" s="23" t="s">
        <v>1721</v>
      </c>
    </row>
    <row r="163" spans="1:20">
      <c r="A163" s="23" t="s">
        <v>1739</v>
      </c>
      <c r="B163" s="23" t="s">
        <v>1740</v>
      </c>
      <c r="C163" s="23" t="s">
        <v>1687</v>
      </c>
      <c r="D163" s="23" t="s">
        <v>4091</v>
      </c>
      <c r="E163" s="23" t="s">
        <v>459</v>
      </c>
      <c r="F163" s="23" t="s">
        <v>4194</v>
      </c>
      <c r="G163" s="23" t="s">
        <v>1721</v>
      </c>
      <c r="H163" s="23" t="s">
        <v>4632</v>
      </c>
      <c r="I163" s="23" t="s">
        <v>4639</v>
      </c>
      <c r="J163" s="23" t="s">
        <v>11</v>
      </c>
      <c r="K163" s="23" t="s">
        <v>4628</v>
      </c>
      <c r="L163" s="23" t="s">
        <v>11</v>
      </c>
      <c r="M163" s="23" t="s">
        <v>5469</v>
      </c>
      <c r="N163" s="23" t="s">
        <v>4640</v>
      </c>
      <c r="O163" s="23" t="s">
        <v>4630</v>
      </c>
      <c r="P163" s="23" t="s">
        <v>1168</v>
      </c>
      <c r="Q163" s="23">
        <v>0</v>
      </c>
      <c r="R163" s="23" t="s">
        <v>1683</v>
      </c>
      <c r="S163" s="23" t="s">
        <v>4595</v>
      </c>
      <c r="T163" s="23" t="s">
        <v>1721</v>
      </c>
    </row>
    <row r="164" spans="1:20">
      <c r="A164" s="23" t="s">
        <v>2566</v>
      </c>
      <c r="B164" s="23" t="s">
        <v>2567</v>
      </c>
      <c r="C164" s="23" t="s">
        <v>12</v>
      </c>
      <c r="D164" s="23" t="s">
        <v>1705</v>
      </c>
      <c r="E164" s="23" t="s">
        <v>452</v>
      </c>
      <c r="F164" s="23" t="s">
        <v>4166</v>
      </c>
      <c r="G164" s="23" t="s">
        <v>1721</v>
      </c>
      <c r="H164" s="23" t="s">
        <v>4094</v>
      </c>
      <c r="I164" s="23" t="s">
        <v>4656</v>
      </c>
      <c r="J164" s="23" t="s">
        <v>11</v>
      </c>
      <c r="K164" s="23" t="s">
        <v>4628</v>
      </c>
      <c r="L164" s="23" t="s">
        <v>11</v>
      </c>
      <c r="M164" s="23" t="s">
        <v>5428</v>
      </c>
      <c r="N164" s="23" t="s">
        <v>4629</v>
      </c>
      <c r="O164" s="23" t="s">
        <v>4630</v>
      </c>
      <c r="P164" s="23" t="s">
        <v>9</v>
      </c>
      <c r="Q164" s="23">
        <v>0</v>
      </c>
      <c r="R164" s="23" t="s">
        <v>4773</v>
      </c>
      <c r="S164" s="23" t="s">
        <v>4774</v>
      </c>
      <c r="T164" s="23" t="s">
        <v>1721</v>
      </c>
    </row>
    <row r="165" spans="1:20">
      <c r="A165" s="23" t="s">
        <v>3674</v>
      </c>
      <c r="B165" s="23" t="s">
        <v>3675</v>
      </c>
      <c r="C165" s="23" t="s">
        <v>10</v>
      </c>
      <c r="D165" s="23" t="s">
        <v>1705</v>
      </c>
      <c r="E165" s="23" t="s">
        <v>452</v>
      </c>
      <c r="F165" s="23" t="s">
        <v>5349</v>
      </c>
      <c r="G165" s="23" t="s">
        <v>1721</v>
      </c>
      <c r="H165" s="23" t="s">
        <v>4099</v>
      </c>
      <c r="I165" s="23" t="s">
        <v>5438</v>
      </c>
      <c r="J165" s="23" t="s">
        <v>11</v>
      </c>
      <c r="K165" s="23" t="s">
        <v>4628</v>
      </c>
      <c r="L165" s="23" t="s">
        <v>11</v>
      </c>
      <c r="M165" s="23" t="s">
        <v>5432</v>
      </c>
      <c r="N165" s="23" t="s">
        <v>4629</v>
      </c>
      <c r="O165" s="23" t="s">
        <v>4630</v>
      </c>
      <c r="P165" s="23" t="s">
        <v>4713</v>
      </c>
      <c r="Q165" s="23">
        <v>0</v>
      </c>
      <c r="R165" s="23" t="s">
        <v>1962</v>
      </c>
      <c r="S165" s="23" t="s">
        <v>4792</v>
      </c>
      <c r="T165" s="23" t="s">
        <v>1721</v>
      </c>
    </row>
    <row r="166" spans="1:20">
      <c r="A166" s="23" t="s">
        <v>2995</v>
      </c>
      <c r="B166" s="23" t="s">
        <v>2996</v>
      </c>
      <c r="C166" s="23" t="s">
        <v>1669</v>
      </c>
      <c r="D166" s="23" t="s">
        <v>4091</v>
      </c>
      <c r="E166" s="23" t="s">
        <v>464</v>
      </c>
      <c r="F166" s="23" t="s">
        <v>4122</v>
      </c>
      <c r="G166" s="23" t="s">
        <v>1721</v>
      </c>
      <c r="H166" s="23" t="s">
        <v>4638</v>
      </c>
      <c r="I166" s="23" t="s">
        <v>4644</v>
      </c>
      <c r="J166" s="23" t="s">
        <v>11</v>
      </c>
      <c r="K166" s="23" t="s">
        <v>4628</v>
      </c>
      <c r="L166" s="23" t="s">
        <v>11</v>
      </c>
      <c r="M166" s="23" t="s">
        <v>5460</v>
      </c>
      <c r="N166" s="23" t="s">
        <v>4640</v>
      </c>
      <c r="O166" s="23" t="s">
        <v>4630</v>
      </c>
      <c r="P166" s="23" t="s">
        <v>4683</v>
      </c>
      <c r="Q166" s="23">
        <v>0</v>
      </c>
      <c r="R166" s="23" t="s">
        <v>2050</v>
      </c>
      <c r="S166" s="23" t="s">
        <v>4377</v>
      </c>
      <c r="T166" s="23" t="s">
        <v>1721</v>
      </c>
    </row>
    <row r="167" spans="1:20">
      <c r="A167" s="23" t="s">
        <v>2760</v>
      </c>
      <c r="B167" s="23" t="s">
        <v>2761</v>
      </c>
      <c r="C167" s="23" t="s">
        <v>1669</v>
      </c>
      <c r="D167" s="23" t="s">
        <v>4091</v>
      </c>
      <c r="E167" s="23" t="s">
        <v>464</v>
      </c>
      <c r="F167" s="23" t="s">
        <v>4191</v>
      </c>
      <c r="G167" s="23" t="s">
        <v>1721</v>
      </c>
      <c r="H167" s="23" t="s">
        <v>4632</v>
      </c>
      <c r="I167" s="23" t="s">
        <v>4644</v>
      </c>
      <c r="J167" s="23" t="s">
        <v>11</v>
      </c>
      <c r="K167" s="23" t="s">
        <v>4628</v>
      </c>
      <c r="L167" s="23" t="s">
        <v>11</v>
      </c>
      <c r="M167" s="23" t="s">
        <v>5411</v>
      </c>
      <c r="N167" s="23" t="s">
        <v>4640</v>
      </c>
      <c r="O167" s="23" t="s">
        <v>4630</v>
      </c>
      <c r="P167" s="23" t="s">
        <v>1166</v>
      </c>
      <c r="Q167" s="23">
        <v>0</v>
      </c>
      <c r="R167" s="23" t="s">
        <v>1683</v>
      </c>
      <c r="S167" s="23" t="s">
        <v>4589</v>
      </c>
      <c r="T167" s="23" t="s">
        <v>1721</v>
      </c>
    </row>
    <row r="168" spans="1:20">
      <c r="A168" s="23" t="s">
        <v>2827</v>
      </c>
      <c r="B168" s="23" t="s">
        <v>2828</v>
      </c>
      <c r="C168" s="23" t="s">
        <v>14</v>
      </c>
      <c r="D168" s="23" t="s">
        <v>1705</v>
      </c>
      <c r="E168" s="23" t="s">
        <v>452</v>
      </c>
      <c r="F168" s="23" t="s">
        <v>5340</v>
      </c>
      <c r="G168" s="23" t="s">
        <v>1721</v>
      </c>
      <c r="H168" s="23" t="s">
        <v>4099</v>
      </c>
      <c r="I168" s="23" t="s">
        <v>4138</v>
      </c>
      <c r="J168" s="23" t="s">
        <v>11</v>
      </c>
      <c r="K168" s="23" t="s">
        <v>4628</v>
      </c>
      <c r="L168" s="23" t="s">
        <v>11</v>
      </c>
      <c r="M168" s="23" t="s">
        <v>5435</v>
      </c>
      <c r="N168" s="23" t="s">
        <v>4629</v>
      </c>
      <c r="O168" s="23" t="s">
        <v>4630</v>
      </c>
      <c r="P168" s="23" t="s">
        <v>4642</v>
      </c>
      <c r="Q168" s="23">
        <v>0</v>
      </c>
      <c r="R168" s="23" t="s">
        <v>1962</v>
      </c>
      <c r="S168" s="23" t="s">
        <v>4395</v>
      </c>
      <c r="T168" s="23" t="s">
        <v>1721</v>
      </c>
    </row>
    <row r="169" spans="1:20">
      <c r="A169" s="23" t="s">
        <v>2190</v>
      </c>
      <c r="B169" s="23" t="s">
        <v>2191</v>
      </c>
      <c r="C169" s="23" t="s">
        <v>16</v>
      </c>
      <c r="D169" s="23" t="s">
        <v>1705</v>
      </c>
      <c r="E169" s="23" t="s">
        <v>1189</v>
      </c>
      <c r="F169" s="23" t="s">
        <v>4182</v>
      </c>
      <c r="G169" s="23" t="s">
        <v>1721</v>
      </c>
      <c r="H169" s="23" t="s">
        <v>4638</v>
      </c>
      <c r="I169" s="23" t="s">
        <v>4636</v>
      </c>
      <c r="J169" s="23" t="s">
        <v>11</v>
      </c>
      <c r="K169" s="23" t="s">
        <v>4628</v>
      </c>
      <c r="L169" s="23" t="s">
        <v>11</v>
      </c>
      <c r="M169" s="23" t="s">
        <v>5423</v>
      </c>
      <c r="N169" s="23" t="s">
        <v>4629</v>
      </c>
      <c r="O169" s="23" t="s">
        <v>4630</v>
      </c>
      <c r="P169" s="23" t="s">
        <v>4642</v>
      </c>
      <c r="Q169" s="23">
        <v>0</v>
      </c>
      <c r="R169" s="23" t="s">
        <v>1962</v>
      </c>
      <c r="S169" s="23" t="s">
        <v>4461</v>
      </c>
      <c r="T169" s="23" t="s">
        <v>1721</v>
      </c>
    </row>
    <row r="170" spans="1:20">
      <c r="A170" s="23" t="s">
        <v>2550</v>
      </c>
      <c r="B170" s="23" t="s">
        <v>2551</v>
      </c>
      <c r="C170" s="23" t="s">
        <v>16</v>
      </c>
      <c r="D170" s="23" t="s">
        <v>1705</v>
      </c>
      <c r="E170" s="23" t="s">
        <v>452</v>
      </c>
      <c r="F170" s="23" t="s">
        <v>5342</v>
      </c>
      <c r="G170" s="23" t="s">
        <v>1721</v>
      </c>
      <c r="H170" s="23" t="s">
        <v>4633</v>
      </c>
      <c r="I170" s="23" t="s">
        <v>4192</v>
      </c>
      <c r="J170" s="23" t="s">
        <v>11</v>
      </c>
      <c r="K170" s="23" t="s">
        <v>4628</v>
      </c>
      <c r="L170" s="23" t="s">
        <v>11</v>
      </c>
      <c r="M170" s="23" t="s">
        <v>5433</v>
      </c>
      <c r="N170" s="23" t="s">
        <v>4629</v>
      </c>
      <c r="O170" s="23" t="s">
        <v>4630</v>
      </c>
      <c r="P170" s="23" t="s">
        <v>4642</v>
      </c>
      <c r="Q170" s="23">
        <v>0</v>
      </c>
      <c r="R170" s="23" t="s">
        <v>1962</v>
      </c>
      <c r="S170" s="23" t="s">
        <v>4648</v>
      </c>
      <c r="T170" s="23" t="s">
        <v>1721</v>
      </c>
    </row>
    <row r="171" spans="1:20">
      <c r="A171" s="23" t="s">
        <v>2118</v>
      </c>
      <c r="B171" s="23" t="s">
        <v>2119</v>
      </c>
      <c r="C171" s="23" t="s">
        <v>12</v>
      </c>
      <c r="D171" s="23" t="s">
        <v>1705</v>
      </c>
      <c r="E171" s="23" t="s">
        <v>452</v>
      </c>
      <c r="F171" s="23" t="s">
        <v>5338</v>
      </c>
      <c r="G171" s="23" t="s">
        <v>1721</v>
      </c>
      <c r="H171" s="23" t="s">
        <v>4643</v>
      </c>
      <c r="I171" s="23" t="s">
        <v>4138</v>
      </c>
      <c r="J171" s="23" t="s">
        <v>11</v>
      </c>
      <c r="K171" s="23" t="s">
        <v>4628</v>
      </c>
      <c r="L171" s="23" t="s">
        <v>11</v>
      </c>
      <c r="M171" s="23" t="s">
        <v>5419</v>
      </c>
      <c r="N171" s="23" t="s">
        <v>4629</v>
      </c>
      <c r="O171" s="23" t="s">
        <v>4630</v>
      </c>
      <c r="P171" s="23" t="s">
        <v>4831</v>
      </c>
      <c r="Q171" s="23">
        <v>0</v>
      </c>
      <c r="R171" s="23" t="s">
        <v>4745</v>
      </c>
      <c r="S171" s="23" t="s">
        <v>4832</v>
      </c>
      <c r="T171" s="23" t="s">
        <v>1721</v>
      </c>
    </row>
    <row r="172" spans="1:20">
      <c r="A172" s="23" t="s">
        <v>1767</v>
      </c>
      <c r="B172" s="23" t="s">
        <v>1768</v>
      </c>
      <c r="C172" s="23" t="s">
        <v>16</v>
      </c>
      <c r="D172" s="23" t="s">
        <v>1705</v>
      </c>
      <c r="E172" s="23" t="s">
        <v>452</v>
      </c>
      <c r="F172" s="23" t="s">
        <v>4179</v>
      </c>
      <c r="G172" s="23" t="s">
        <v>1721</v>
      </c>
      <c r="H172" s="23" t="s">
        <v>4682</v>
      </c>
      <c r="I172" s="23" t="s">
        <v>4106</v>
      </c>
      <c r="J172" s="23" t="s">
        <v>11</v>
      </c>
      <c r="K172" s="23" t="s">
        <v>4628</v>
      </c>
      <c r="L172" s="23" t="s">
        <v>11</v>
      </c>
      <c r="M172" s="23" t="s">
        <v>5426</v>
      </c>
      <c r="N172" s="23" t="s">
        <v>4629</v>
      </c>
      <c r="O172" s="23" t="s">
        <v>4630</v>
      </c>
      <c r="P172" s="23" t="s">
        <v>9</v>
      </c>
      <c r="Q172" s="23">
        <v>0</v>
      </c>
      <c r="R172" s="23" t="s">
        <v>1771</v>
      </c>
      <c r="S172" s="23" t="s">
        <v>4802</v>
      </c>
      <c r="T172" s="23" t="s">
        <v>1721</v>
      </c>
    </row>
    <row r="173" spans="1:20">
      <c r="A173" s="23" t="s">
        <v>2971</v>
      </c>
      <c r="B173" s="23" t="s">
        <v>2972</v>
      </c>
      <c r="C173" s="23" t="s">
        <v>14</v>
      </c>
      <c r="D173" s="23" t="s">
        <v>1705</v>
      </c>
      <c r="E173" s="23" t="s">
        <v>452</v>
      </c>
      <c r="F173" s="23" t="s">
        <v>5334</v>
      </c>
      <c r="G173" s="23" t="s">
        <v>1721</v>
      </c>
      <c r="H173" s="23" t="s">
        <v>4633</v>
      </c>
      <c r="I173" s="23" t="s">
        <v>4192</v>
      </c>
      <c r="J173" s="23" t="s">
        <v>11</v>
      </c>
      <c r="K173" s="23" t="s">
        <v>4628</v>
      </c>
      <c r="L173" s="23" t="s">
        <v>11</v>
      </c>
      <c r="M173" s="23" t="s">
        <v>5405</v>
      </c>
      <c r="N173" s="23" t="s">
        <v>4629</v>
      </c>
      <c r="O173" s="23" t="s">
        <v>4630</v>
      </c>
      <c r="P173" s="23" t="s">
        <v>4662</v>
      </c>
      <c r="Q173" s="23">
        <v>0</v>
      </c>
      <c r="R173" s="23" t="s">
        <v>2975</v>
      </c>
      <c r="S173" s="23" t="s">
        <v>4814</v>
      </c>
      <c r="T173" s="23" t="s">
        <v>1721</v>
      </c>
    </row>
    <row r="174" spans="1:20">
      <c r="A174" s="23" t="s">
        <v>3898</v>
      </c>
      <c r="B174" s="23" t="s">
        <v>3899</v>
      </c>
      <c r="C174" s="23" t="s">
        <v>10</v>
      </c>
      <c r="D174" s="23" t="s">
        <v>1705</v>
      </c>
      <c r="E174" s="23" t="s">
        <v>1189</v>
      </c>
      <c r="F174" s="23" t="s">
        <v>4141</v>
      </c>
      <c r="G174" s="23" t="s">
        <v>1721</v>
      </c>
      <c r="H174" s="23" t="s">
        <v>4633</v>
      </c>
      <c r="I174" s="23" t="s">
        <v>5430</v>
      </c>
      <c r="J174" s="23" t="s">
        <v>11</v>
      </c>
      <c r="K174" s="23" t="s">
        <v>4628</v>
      </c>
      <c r="L174" s="23" t="s">
        <v>11</v>
      </c>
      <c r="M174" s="23" t="s">
        <v>5440</v>
      </c>
      <c r="N174" s="23" t="s">
        <v>4629</v>
      </c>
      <c r="O174" s="23" t="s">
        <v>4630</v>
      </c>
      <c r="P174" s="23" t="s">
        <v>4695</v>
      </c>
      <c r="Q174" s="23">
        <v>0</v>
      </c>
      <c r="R174" s="23" t="s">
        <v>3902</v>
      </c>
      <c r="S174" s="23" t="s">
        <v>4696</v>
      </c>
      <c r="T174" s="23" t="s">
        <v>1721</v>
      </c>
    </row>
    <row r="175" spans="1:20">
      <c r="A175" s="23" t="s">
        <v>3291</v>
      </c>
      <c r="B175" s="23" t="s">
        <v>3292</v>
      </c>
      <c r="C175" s="23" t="s">
        <v>10</v>
      </c>
      <c r="D175" s="23" t="s">
        <v>1705</v>
      </c>
      <c r="E175" s="23" t="s">
        <v>452</v>
      </c>
      <c r="F175" s="23" t="s">
        <v>5349</v>
      </c>
      <c r="G175" s="23" t="s">
        <v>1721</v>
      </c>
      <c r="H175" s="23" t="s">
        <v>4099</v>
      </c>
      <c r="I175" s="23" t="s">
        <v>4203</v>
      </c>
      <c r="J175" s="23" t="s">
        <v>11</v>
      </c>
      <c r="K175" s="23" t="s">
        <v>4628</v>
      </c>
      <c r="L175" s="23" t="s">
        <v>11</v>
      </c>
      <c r="M175" s="23" t="s">
        <v>5417</v>
      </c>
      <c r="N175" s="23" t="s">
        <v>4629</v>
      </c>
      <c r="O175" s="23" t="s">
        <v>4630</v>
      </c>
      <c r="P175" s="23" t="s">
        <v>4634</v>
      </c>
      <c r="Q175" s="23">
        <v>0</v>
      </c>
      <c r="R175" s="23" t="s">
        <v>1962</v>
      </c>
      <c r="S175" s="23" t="s">
        <v>4353</v>
      </c>
      <c r="T175" s="23" t="s">
        <v>1721</v>
      </c>
    </row>
    <row r="176" spans="1:20">
      <c r="A176" s="23" t="s">
        <v>2588</v>
      </c>
      <c r="B176" s="23" t="s">
        <v>2589</v>
      </c>
      <c r="C176" s="23" t="s">
        <v>15</v>
      </c>
      <c r="D176" s="23" t="s">
        <v>1705</v>
      </c>
      <c r="E176" s="23" t="s">
        <v>452</v>
      </c>
      <c r="F176" s="23" t="s">
        <v>4172</v>
      </c>
      <c r="G176" s="23" t="s">
        <v>1721</v>
      </c>
      <c r="H176" s="23" t="s">
        <v>4094</v>
      </c>
      <c r="I176" s="23" t="s">
        <v>4203</v>
      </c>
      <c r="J176" s="23" t="s">
        <v>11</v>
      </c>
      <c r="K176" s="23" t="s">
        <v>4628</v>
      </c>
      <c r="L176" s="23" t="s">
        <v>11</v>
      </c>
      <c r="M176" s="23" t="s">
        <v>5413</v>
      </c>
      <c r="N176" s="23" t="s">
        <v>4629</v>
      </c>
      <c r="O176" s="23" t="s">
        <v>4630</v>
      </c>
      <c r="P176" s="23" t="s">
        <v>4655</v>
      </c>
      <c r="Q176" s="23">
        <v>0</v>
      </c>
      <c r="R176" s="23" t="s">
        <v>1962</v>
      </c>
      <c r="S176" s="23" t="s">
        <v>4416</v>
      </c>
      <c r="T176" s="23" t="s">
        <v>1721</v>
      </c>
    </row>
    <row r="177" spans="1:20">
      <c r="A177" s="23" t="s">
        <v>2118</v>
      </c>
      <c r="B177" s="23" t="s">
        <v>2119</v>
      </c>
      <c r="C177" s="23" t="s">
        <v>12</v>
      </c>
      <c r="D177" s="23" t="s">
        <v>1705</v>
      </c>
      <c r="E177" s="23" t="s">
        <v>452</v>
      </c>
      <c r="F177" s="23" t="s">
        <v>5338</v>
      </c>
      <c r="G177" s="23" t="s">
        <v>1721</v>
      </c>
      <c r="H177" s="23" t="s">
        <v>4643</v>
      </c>
      <c r="I177" s="23" t="s">
        <v>4138</v>
      </c>
      <c r="J177" s="23" t="s">
        <v>11</v>
      </c>
      <c r="K177" s="23" t="s">
        <v>4628</v>
      </c>
      <c r="L177" s="23" t="s">
        <v>11</v>
      </c>
      <c r="M177" s="23" t="s">
        <v>5410</v>
      </c>
      <c r="N177" s="23" t="s">
        <v>4629</v>
      </c>
      <c r="O177" s="23" t="s">
        <v>4630</v>
      </c>
      <c r="P177" s="23" t="s">
        <v>4831</v>
      </c>
      <c r="Q177" s="23">
        <v>0</v>
      </c>
      <c r="R177" s="23" t="s">
        <v>4745</v>
      </c>
      <c r="S177" s="23" t="s">
        <v>4832</v>
      </c>
      <c r="T177" s="23" t="s">
        <v>1721</v>
      </c>
    </row>
    <row r="178" spans="1:20">
      <c r="A178" s="23" t="s">
        <v>1763</v>
      </c>
      <c r="B178" s="23" t="s">
        <v>1764</v>
      </c>
      <c r="C178" s="23" t="s">
        <v>14</v>
      </c>
      <c r="D178" s="23" t="s">
        <v>1705</v>
      </c>
      <c r="E178" s="23" t="s">
        <v>452</v>
      </c>
      <c r="F178" s="23" t="s">
        <v>5340</v>
      </c>
      <c r="G178" s="23" t="s">
        <v>1721</v>
      </c>
      <c r="H178" s="23" t="s">
        <v>4099</v>
      </c>
      <c r="I178" s="23" t="s">
        <v>4138</v>
      </c>
      <c r="J178" s="23" t="s">
        <v>11</v>
      </c>
      <c r="K178" s="23" t="s">
        <v>4628</v>
      </c>
      <c r="L178" s="23" t="s">
        <v>11</v>
      </c>
      <c r="M178" s="23" t="s">
        <v>5410</v>
      </c>
      <c r="N178" s="23" t="s">
        <v>4629</v>
      </c>
      <c r="O178" s="23" t="s">
        <v>4630</v>
      </c>
      <c r="P178" s="23" t="s">
        <v>4713</v>
      </c>
      <c r="Q178" s="23">
        <v>0</v>
      </c>
      <c r="R178" s="23" t="s">
        <v>3902</v>
      </c>
      <c r="S178" s="23" t="s">
        <v>4714</v>
      </c>
      <c r="T178" s="23" t="s">
        <v>1721</v>
      </c>
    </row>
    <row r="179" spans="1:20">
      <c r="A179" s="23" t="s">
        <v>3772</v>
      </c>
      <c r="B179" s="23" t="s">
        <v>3773</v>
      </c>
      <c r="C179" s="23" t="s">
        <v>18</v>
      </c>
      <c r="D179" s="23" t="s">
        <v>1705</v>
      </c>
      <c r="E179" s="23" t="s">
        <v>4289</v>
      </c>
      <c r="F179" s="23" t="s">
        <v>4144</v>
      </c>
      <c r="G179" s="23" t="s">
        <v>1721</v>
      </c>
      <c r="H179" s="23" t="s">
        <v>4099</v>
      </c>
      <c r="I179" s="23" t="s">
        <v>4644</v>
      </c>
      <c r="J179" s="23" t="s">
        <v>11</v>
      </c>
      <c r="K179" s="23" t="s">
        <v>4628</v>
      </c>
      <c r="L179" s="23" t="s">
        <v>11</v>
      </c>
      <c r="M179" s="23" t="s">
        <v>5470</v>
      </c>
      <c r="N179" s="23" t="s">
        <v>4653</v>
      </c>
      <c r="O179" s="23" t="s">
        <v>4630</v>
      </c>
      <c r="P179" s="23" t="s">
        <v>4778</v>
      </c>
      <c r="Q179" s="23">
        <v>0</v>
      </c>
      <c r="R179" s="23" t="s">
        <v>4779</v>
      </c>
      <c r="S179" s="23" t="s">
        <v>4311</v>
      </c>
      <c r="T179" s="23" t="s">
        <v>1721</v>
      </c>
    </row>
    <row r="180" spans="1:20">
      <c r="A180" s="23" t="s">
        <v>2471</v>
      </c>
      <c r="B180" s="23" t="s">
        <v>2472</v>
      </c>
      <c r="C180" s="23" t="s">
        <v>13</v>
      </c>
      <c r="D180" s="23" t="s">
        <v>1705</v>
      </c>
      <c r="E180" s="23" t="s">
        <v>452</v>
      </c>
      <c r="F180" s="23" t="s">
        <v>4176</v>
      </c>
      <c r="G180" s="23" t="s">
        <v>1721</v>
      </c>
      <c r="H180" s="23" t="s">
        <v>4094</v>
      </c>
      <c r="I180" s="23" t="s">
        <v>5430</v>
      </c>
      <c r="J180" s="23" t="s">
        <v>11</v>
      </c>
      <c r="K180" s="23" t="s">
        <v>4628</v>
      </c>
      <c r="L180" s="23" t="s">
        <v>11</v>
      </c>
      <c r="M180" s="23" t="s">
        <v>5437</v>
      </c>
      <c r="N180" s="23" t="s">
        <v>4629</v>
      </c>
      <c r="O180" s="23" t="s">
        <v>4630</v>
      </c>
      <c r="P180" s="23" t="s">
        <v>4664</v>
      </c>
      <c r="Q180" s="23">
        <v>0</v>
      </c>
      <c r="R180" s="23" t="s">
        <v>1962</v>
      </c>
      <c r="S180" s="23" t="s">
        <v>4429</v>
      </c>
      <c r="T180" s="23" t="s">
        <v>1721</v>
      </c>
    </row>
    <row r="181" spans="1:20">
      <c r="A181" s="23" t="s">
        <v>2916</v>
      </c>
      <c r="B181" s="23" t="s">
        <v>2917</v>
      </c>
      <c r="C181" s="23" t="s">
        <v>14</v>
      </c>
      <c r="D181" s="23" t="s">
        <v>1705</v>
      </c>
      <c r="E181" s="23" t="s">
        <v>452</v>
      </c>
      <c r="F181" s="23" t="s">
        <v>5334</v>
      </c>
      <c r="G181" s="23" t="s">
        <v>1721</v>
      </c>
      <c r="H181" s="23" t="s">
        <v>4633</v>
      </c>
      <c r="I181" s="23" t="s">
        <v>4192</v>
      </c>
      <c r="J181" s="23" t="s">
        <v>11</v>
      </c>
      <c r="K181" s="23" t="s">
        <v>4628</v>
      </c>
      <c r="L181" s="23" t="s">
        <v>11</v>
      </c>
      <c r="M181" s="23" t="s">
        <v>5405</v>
      </c>
      <c r="N181" s="23" t="s">
        <v>4629</v>
      </c>
      <c r="O181" s="23" t="s">
        <v>4630</v>
      </c>
      <c r="P181" s="23" t="s">
        <v>4704</v>
      </c>
      <c r="Q181" s="23">
        <v>0</v>
      </c>
      <c r="R181" s="23" t="s">
        <v>1962</v>
      </c>
      <c r="S181" s="23" t="s">
        <v>4387</v>
      </c>
      <c r="T181" s="23" t="s">
        <v>1721</v>
      </c>
    </row>
    <row r="182" spans="1:20">
      <c r="A182" s="23" t="s">
        <v>2550</v>
      </c>
      <c r="B182" s="23" t="s">
        <v>2551</v>
      </c>
      <c r="C182" s="23" t="s">
        <v>16</v>
      </c>
      <c r="D182" s="23" t="s">
        <v>1705</v>
      </c>
      <c r="E182" s="23" t="s">
        <v>452</v>
      </c>
      <c r="F182" s="23" t="s">
        <v>5342</v>
      </c>
      <c r="G182" s="23" t="s">
        <v>1721</v>
      </c>
      <c r="H182" s="23" t="s">
        <v>4633</v>
      </c>
      <c r="I182" s="23" t="s">
        <v>4192</v>
      </c>
      <c r="J182" s="23" t="s">
        <v>11</v>
      </c>
      <c r="K182" s="23" t="s">
        <v>4628</v>
      </c>
      <c r="L182" s="23" t="s">
        <v>11</v>
      </c>
      <c r="M182" s="23" t="s">
        <v>5471</v>
      </c>
      <c r="N182" s="23" t="s">
        <v>4629</v>
      </c>
      <c r="O182" s="23" t="s">
        <v>4630</v>
      </c>
      <c r="P182" s="23" t="s">
        <v>4642</v>
      </c>
      <c r="Q182" s="23">
        <v>0</v>
      </c>
      <c r="R182" s="23" t="s">
        <v>1962</v>
      </c>
      <c r="S182" s="23" t="s">
        <v>4648</v>
      </c>
      <c r="T182" s="23" t="s">
        <v>1721</v>
      </c>
    </row>
    <row r="183" spans="1:20">
      <c r="A183" s="23" t="s">
        <v>3970</v>
      </c>
      <c r="B183" s="23" t="s">
        <v>3971</v>
      </c>
      <c r="C183" s="23" t="s">
        <v>10</v>
      </c>
      <c r="D183" s="23" t="s">
        <v>1705</v>
      </c>
      <c r="E183" s="23" t="s">
        <v>452</v>
      </c>
      <c r="F183" s="23" t="s">
        <v>4190</v>
      </c>
      <c r="G183" s="23" t="s">
        <v>1721</v>
      </c>
      <c r="H183" s="23" t="s">
        <v>4633</v>
      </c>
      <c r="I183" s="23" t="s">
        <v>4192</v>
      </c>
      <c r="J183" s="23" t="s">
        <v>11</v>
      </c>
      <c r="K183" s="23" t="s">
        <v>4628</v>
      </c>
      <c r="L183" s="23" t="s">
        <v>11</v>
      </c>
      <c r="M183" s="23" t="s">
        <v>5413</v>
      </c>
      <c r="N183" s="23" t="s">
        <v>4629</v>
      </c>
      <c r="O183" s="23" t="s">
        <v>4630</v>
      </c>
      <c r="P183" s="23" t="s">
        <v>1026</v>
      </c>
      <c r="Q183" s="23">
        <v>0</v>
      </c>
      <c r="R183" s="23" t="s">
        <v>1683</v>
      </c>
      <c r="S183" s="23" t="s">
        <v>5472</v>
      </c>
      <c r="T183" s="23" t="s">
        <v>1721</v>
      </c>
    </row>
    <row r="184" spans="1:20">
      <c r="A184" s="23" t="s">
        <v>2093</v>
      </c>
      <c r="B184" s="23" t="s">
        <v>2094</v>
      </c>
      <c r="C184" s="23" t="s">
        <v>17</v>
      </c>
      <c r="D184" s="23" t="s">
        <v>1705</v>
      </c>
      <c r="E184" s="23" t="s">
        <v>452</v>
      </c>
      <c r="F184" s="23" t="s">
        <v>5336</v>
      </c>
      <c r="G184" s="23" t="s">
        <v>1721</v>
      </c>
      <c r="H184" s="23" t="s">
        <v>4638</v>
      </c>
      <c r="I184" s="23" t="s">
        <v>5458</v>
      </c>
      <c r="J184" s="23" t="s">
        <v>11</v>
      </c>
      <c r="K184" s="23" t="s">
        <v>4628</v>
      </c>
      <c r="L184" s="23" t="s">
        <v>11</v>
      </c>
      <c r="M184" s="23" t="s">
        <v>5448</v>
      </c>
      <c r="N184" s="23" t="s">
        <v>4629</v>
      </c>
      <c r="O184" s="23" t="s">
        <v>4630</v>
      </c>
      <c r="P184" s="23" t="s">
        <v>4894</v>
      </c>
      <c r="Q184" s="23">
        <v>0</v>
      </c>
      <c r="R184" s="23" t="s">
        <v>1962</v>
      </c>
      <c r="S184" s="23" t="s">
        <v>4475</v>
      </c>
      <c r="T184" s="23" t="s">
        <v>1721</v>
      </c>
    </row>
    <row r="185" spans="1:20">
      <c r="A185" s="23" t="s">
        <v>2827</v>
      </c>
      <c r="B185" s="23" t="s">
        <v>2828</v>
      </c>
      <c r="C185" s="23" t="s">
        <v>14</v>
      </c>
      <c r="D185" s="23" t="s">
        <v>1705</v>
      </c>
      <c r="E185" s="23" t="s">
        <v>452</v>
      </c>
      <c r="F185" s="23" t="s">
        <v>5340</v>
      </c>
      <c r="G185" s="23" t="s">
        <v>1721</v>
      </c>
      <c r="H185" s="23" t="s">
        <v>4099</v>
      </c>
      <c r="I185" s="23" t="s">
        <v>4192</v>
      </c>
      <c r="J185" s="23" t="s">
        <v>11</v>
      </c>
      <c r="K185" s="23" t="s">
        <v>4628</v>
      </c>
      <c r="L185" s="23" t="s">
        <v>11</v>
      </c>
      <c r="M185" s="23" t="s">
        <v>5471</v>
      </c>
      <c r="N185" s="23" t="s">
        <v>4629</v>
      </c>
      <c r="O185" s="23" t="s">
        <v>4630</v>
      </c>
      <c r="P185" s="23" t="s">
        <v>4642</v>
      </c>
      <c r="Q185" s="23">
        <v>0</v>
      </c>
      <c r="R185" s="23" t="s">
        <v>1962</v>
      </c>
      <c r="S185" s="23" t="s">
        <v>4395</v>
      </c>
      <c r="T185" s="23" t="s">
        <v>1721</v>
      </c>
    </row>
    <row r="186" spans="1:20">
      <c r="A186" s="23" t="s">
        <v>2179</v>
      </c>
      <c r="B186" s="23" t="s">
        <v>2180</v>
      </c>
      <c r="C186" s="23" t="s">
        <v>16</v>
      </c>
      <c r="D186" s="23" t="s">
        <v>1705</v>
      </c>
      <c r="E186" s="23" t="s">
        <v>1189</v>
      </c>
      <c r="F186" s="23" t="s">
        <v>4207</v>
      </c>
      <c r="G186" s="23" t="s">
        <v>1721</v>
      </c>
      <c r="H186" s="23" t="s">
        <v>4633</v>
      </c>
      <c r="I186" s="23" t="s">
        <v>4203</v>
      </c>
      <c r="J186" s="23" t="s">
        <v>11</v>
      </c>
      <c r="K186" s="23" t="s">
        <v>4628</v>
      </c>
      <c r="L186" s="23" t="s">
        <v>11</v>
      </c>
      <c r="M186" s="23" t="s">
        <v>5406</v>
      </c>
      <c r="N186" s="23" t="s">
        <v>4629</v>
      </c>
      <c r="O186" s="23" t="s">
        <v>4630</v>
      </c>
      <c r="P186" s="23" t="s">
        <v>4642</v>
      </c>
      <c r="Q186" s="23">
        <v>0</v>
      </c>
      <c r="R186" s="23" t="s">
        <v>1962</v>
      </c>
      <c r="S186" s="23" t="s">
        <v>4791</v>
      </c>
      <c r="T186" s="23" t="s">
        <v>1721</v>
      </c>
    </row>
    <row r="187" spans="1:20">
      <c r="A187" s="23" t="s">
        <v>2636</v>
      </c>
      <c r="B187" s="23" t="s">
        <v>2637</v>
      </c>
      <c r="C187" s="23" t="s">
        <v>12</v>
      </c>
      <c r="D187" s="23" t="s">
        <v>1705</v>
      </c>
      <c r="E187" s="23" t="s">
        <v>452</v>
      </c>
      <c r="F187" s="23" t="s">
        <v>5338</v>
      </c>
      <c r="G187" s="23" t="s">
        <v>1721</v>
      </c>
      <c r="H187" s="23" t="s">
        <v>4643</v>
      </c>
      <c r="I187" s="23" t="s">
        <v>4138</v>
      </c>
      <c r="J187" s="23" t="s">
        <v>11</v>
      </c>
      <c r="K187" s="23" t="s">
        <v>4628</v>
      </c>
      <c r="L187" s="23" t="s">
        <v>11</v>
      </c>
      <c r="M187" s="23" t="s">
        <v>5433</v>
      </c>
      <c r="N187" s="23" t="s">
        <v>4629</v>
      </c>
      <c r="O187" s="23" t="s">
        <v>4630</v>
      </c>
      <c r="P187" s="23" t="s">
        <v>4861</v>
      </c>
      <c r="Q187" s="23">
        <v>0</v>
      </c>
      <c r="R187" s="23" t="s">
        <v>1962</v>
      </c>
      <c r="S187" s="23" t="s">
        <v>4862</v>
      </c>
      <c r="T187" s="23" t="s">
        <v>1721</v>
      </c>
    </row>
    <row r="188" spans="1:20">
      <c r="A188" s="23" t="s">
        <v>3574</v>
      </c>
      <c r="B188" s="23" t="s">
        <v>3575</v>
      </c>
      <c r="C188" s="23" t="s">
        <v>16</v>
      </c>
      <c r="D188" s="23" t="s">
        <v>1705</v>
      </c>
      <c r="E188" s="23" t="s">
        <v>452</v>
      </c>
      <c r="F188" s="23" t="s">
        <v>4185</v>
      </c>
      <c r="G188" s="23" t="s">
        <v>1721</v>
      </c>
      <c r="H188" s="23" t="s">
        <v>4633</v>
      </c>
      <c r="I188" s="23" t="s">
        <v>4203</v>
      </c>
      <c r="J188" s="23" t="s">
        <v>11</v>
      </c>
      <c r="K188" s="23" t="s">
        <v>4628</v>
      </c>
      <c r="L188" s="23" t="s">
        <v>11</v>
      </c>
      <c r="M188" s="23" t="s">
        <v>5460</v>
      </c>
      <c r="N188" s="23" t="s">
        <v>4629</v>
      </c>
      <c r="O188" s="23" t="s">
        <v>4630</v>
      </c>
      <c r="P188" s="23" t="s">
        <v>1026</v>
      </c>
      <c r="Q188" s="23">
        <v>0</v>
      </c>
      <c r="R188" s="23" t="s">
        <v>1683</v>
      </c>
      <c r="S188" s="23" t="s">
        <v>4580</v>
      </c>
      <c r="T188" s="23" t="s">
        <v>1721</v>
      </c>
    </row>
    <row r="189" spans="1:20">
      <c r="A189" s="23" t="s">
        <v>3704</v>
      </c>
      <c r="B189" s="23" t="s">
        <v>3705</v>
      </c>
      <c r="C189" s="23" t="s">
        <v>14</v>
      </c>
      <c r="D189" s="23" t="s">
        <v>1705</v>
      </c>
      <c r="E189" s="23" t="s">
        <v>452</v>
      </c>
      <c r="F189" s="23" t="s">
        <v>4166</v>
      </c>
      <c r="G189" s="23" t="s">
        <v>1721</v>
      </c>
      <c r="H189" s="23" t="s">
        <v>4094</v>
      </c>
      <c r="I189" s="23" t="s">
        <v>4106</v>
      </c>
      <c r="J189" s="23" t="s">
        <v>11</v>
      </c>
      <c r="K189" s="23" t="s">
        <v>4628</v>
      </c>
      <c r="L189" s="23" t="s">
        <v>11</v>
      </c>
      <c r="M189" s="23" t="s">
        <v>5415</v>
      </c>
      <c r="N189" s="23" t="s">
        <v>4629</v>
      </c>
      <c r="O189" s="23" t="s">
        <v>4630</v>
      </c>
      <c r="P189" s="23" t="s">
        <v>4642</v>
      </c>
      <c r="Q189" s="23">
        <v>0</v>
      </c>
      <c r="R189" s="23" t="s">
        <v>1962</v>
      </c>
      <c r="S189" s="23" t="s">
        <v>4314</v>
      </c>
      <c r="T189" s="23" t="s">
        <v>1721</v>
      </c>
    </row>
    <row r="190" spans="1:20">
      <c r="A190" s="23" t="s">
        <v>3970</v>
      </c>
      <c r="B190" s="23" t="s">
        <v>3971</v>
      </c>
      <c r="C190" s="23" t="s">
        <v>10</v>
      </c>
      <c r="D190" s="23" t="s">
        <v>1705</v>
      </c>
      <c r="E190" s="23" t="s">
        <v>452</v>
      </c>
      <c r="F190" s="23" t="s">
        <v>4190</v>
      </c>
      <c r="G190" s="23" t="s">
        <v>1721</v>
      </c>
      <c r="H190" s="23" t="s">
        <v>4633</v>
      </c>
      <c r="I190" s="23" t="s">
        <v>5430</v>
      </c>
      <c r="J190" s="23" t="s">
        <v>11</v>
      </c>
      <c r="K190" s="23" t="s">
        <v>4628</v>
      </c>
      <c r="L190" s="23" t="s">
        <v>11</v>
      </c>
      <c r="M190" s="23" t="s">
        <v>5441</v>
      </c>
      <c r="N190" s="23" t="s">
        <v>4629</v>
      </c>
      <c r="O190" s="23" t="s">
        <v>4630</v>
      </c>
      <c r="P190" s="23" t="s">
        <v>7</v>
      </c>
      <c r="Q190" s="23">
        <v>0</v>
      </c>
      <c r="R190" s="23" t="s">
        <v>3208</v>
      </c>
      <c r="S190" s="23" t="s">
        <v>4658</v>
      </c>
      <c r="T190" s="23" t="s">
        <v>1721</v>
      </c>
    </row>
    <row r="191" spans="1:20">
      <c r="A191" s="23" t="s">
        <v>2457</v>
      </c>
      <c r="B191" s="23" t="s">
        <v>2458</v>
      </c>
      <c r="C191" s="23" t="s">
        <v>14</v>
      </c>
      <c r="D191" s="23" t="s">
        <v>1705</v>
      </c>
      <c r="E191" s="23" t="s">
        <v>452</v>
      </c>
      <c r="F191" s="23" t="s">
        <v>4166</v>
      </c>
      <c r="G191" s="23" t="s">
        <v>1721</v>
      </c>
      <c r="H191" s="23" t="s">
        <v>4094</v>
      </c>
      <c r="I191" s="23" t="s">
        <v>4106</v>
      </c>
      <c r="J191" s="23" t="s">
        <v>11</v>
      </c>
      <c r="K191" s="23" t="s">
        <v>4628</v>
      </c>
      <c r="L191" s="23" t="s">
        <v>11</v>
      </c>
      <c r="M191" s="23" t="s">
        <v>5415</v>
      </c>
      <c r="N191" s="23" t="s">
        <v>4629</v>
      </c>
      <c r="O191" s="23" t="s">
        <v>4630</v>
      </c>
      <c r="P191" s="23" t="s">
        <v>4664</v>
      </c>
      <c r="Q191" s="23">
        <v>0</v>
      </c>
      <c r="R191" s="23" t="s">
        <v>1886</v>
      </c>
      <c r="S191" s="23" t="s">
        <v>4431</v>
      </c>
      <c r="T191" s="23" t="s">
        <v>1721</v>
      </c>
    </row>
    <row r="192" spans="1:20">
      <c r="A192" s="23" t="s">
        <v>3812</v>
      </c>
      <c r="B192" s="23" t="s">
        <v>3813</v>
      </c>
      <c r="C192" s="23" t="s">
        <v>10</v>
      </c>
      <c r="D192" s="23" t="s">
        <v>1705</v>
      </c>
      <c r="E192" s="23" t="s">
        <v>452</v>
      </c>
      <c r="F192" s="23" t="s">
        <v>4179</v>
      </c>
      <c r="G192" s="23" t="s">
        <v>1721</v>
      </c>
      <c r="H192" s="23" t="s">
        <v>4682</v>
      </c>
      <c r="I192" s="23" t="s">
        <v>4649</v>
      </c>
      <c r="J192" s="23" t="s">
        <v>11</v>
      </c>
      <c r="K192" s="23" t="s">
        <v>4628</v>
      </c>
      <c r="L192" s="23" t="s">
        <v>11</v>
      </c>
      <c r="M192" s="23" t="s">
        <v>5416</v>
      </c>
      <c r="N192" s="23" t="s">
        <v>4629</v>
      </c>
      <c r="O192" s="23" t="s">
        <v>4630</v>
      </c>
      <c r="P192" s="23" t="s">
        <v>4675</v>
      </c>
      <c r="Q192" s="23">
        <v>0</v>
      </c>
      <c r="R192" s="23" t="s">
        <v>4808</v>
      </c>
      <c r="S192" s="23" t="s">
        <v>4881</v>
      </c>
      <c r="T192" s="23" t="s">
        <v>1721</v>
      </c>
    </row>
    <row r="193" spans="1:20">
      <c r="A193" s="23" t="s">
        <v>3107</v>
      </c>
      <c r="B193" s="23" t="s">
        <v>3108</v>
      </c>
      <c r="C193" s="23" t="s">
        <v>16</v>
      </c>
      <c r="D193" s="23" t="s">
        <v>1705</v>
      </c>
      <c r="E193" s="23" t="s">
        <v>1189</v>
      </c>
      <c r="F193" s="23" t="s">
        <v>4182</v>
      </c>
      <c r="G193" s="23" t="s">
        <v>1721</v>
      </c>
      <c r="H193" s="23" t="s">
        <v>4638</v>
      </c>
      <c r="I193" s="23" t="s">
        <v>4192</v>
      </c>
      <c r="J193" s="23" t="s">
        <v>11</v>
      </c>
      <c r="K193" s="23" t="s">
        <v>4628</v>
      </c>
      <c r="L193" s="23" t="s">
        <v>11</v>
      </c>
      <c r="M193" s="23" t="s">
        <v>5444</v>
      </c>
      <c r="N193" s="23" t="s">
        <v>4629</v>
      </c>
      <c r="O193" s="23" t="s">
        <v>4630</v>
      </c>
      <c r="P193" s="23" t="s">
        <v>9</v>
      </c>
      <c r="Q193" s="23">
        <v>0</v>
      </c>
      <c r="R193" s="23" t="s">
        <v>2365</v>
      </c>
      <c r="S193" s="23" t="s">
        <v>4659</v>
      </c>
      <c r="T193" s="23" t="s">
        <v>1721</v>
      </c>
    </row>
    <row r="194" spans="1:20">
      <c r="A194" s="23" t="s">
        <v>2304</v>
      </c>
      <c r="B194" s="23" t="s">
        <v>2305</v>
      </c>
      <c r="C194" s="23" t="s">
        <v>16</v>
      </c>
      <c r="D194" s="23" t="s">
        <v>1705</v>
      </c>
      <c r="E194" s="23" t="s">
        <v>1189</v>
      </c>
      <c r="F194" s="23" t="s">
        <v>4182</v>
      </c>
      <c r="G194" s="23" t="s">
        <v>1721</v>
      </c>
      <c r="H194" s="23" t="s">
        <v>4638</v>
      </c>
      <c r="I194" s="23" t="s">
        <v>4636</v>
      </c>
      <c r="J194" s="23" t="s">
        <v>11</v>
      </c>
      <c r="K194" s="23" t="s">
        <v>4628</v>
      </c>
      <c r="L194" s="23" t="s">
        <v>11</v>
      </c>
      <c r="M194" s="23" t="s">
        <v>5431</v>
      </c>
      <c r="N194" s="23" t="s">
        <v>4629</v>
      </c>
      <c r="O194" s="23" t="s">
        <v>4630</v>
      </c>
      <c r="P194" s="23" t="s">
        <v>9</v>
      </c>
      <c r="Q194" s="23">
        <v>0</v>
      </c>
      <c r="R194" s="23" t="s">
        <v>2307</v>
      </c>
      <c r="S194" s="23" t="s">
        <v>4521</v>
      </c>
      <c r="T194" s="23" t="s">
        <v>1721</v>
      </c>
    </row>
    <row r="195" spans="1:20">
      <c r="A195" s="23" t="s">
        <v>2712</v>
      </c>
      <c r="B195" s="23" t="s">
        <v>2713</v>
      </c>
      <c r="C195" s="23" t="s">
        <v>16</v>
      </c>
      <c r="D195" s="23" t="s">
        <v>1705</v>
      </c>
      <c r="E195" s="23" t="s">
        <v>1189</v>
      </c>
      <c r="F195" s="23" t="s">
        <v>4182</v>
      </c>
      <c r="G195" s="23" t="s">
        <v>1721</v>
      </c>
      <c r="H195" s="23" t="s">
        <v>4638</v>
      </c>
      <c r="I195" s="23" t="s">
        <v>4636</v>
      </c>
      <c r="J195" s="23" t="s">
        <v>11</v>
      </c>
      <c r="K195" s="23" t="s">
        <v>4628</v>
      </c>
      <c r="L195" s="23" t="s">
        <v>11</v>
      </c>
      <c r="M195" s="23" t="s">
        <v>5427</v>
      </c>
      <c r="N195" s="23" t="s">
        <v>4629</v>
      </c>
      <c r="O195" s="23" t="s">
        <v>4630</v>
      </c>
      <c r="P195" s="23" t="s">
        <v>1026</v>
      </c>
      <c r="Q195" s="23">
        <v>0</v>
      </c>
      <c r="R195" s="23" t="s">
        <v>1683</v>
      </c>
      <c r="S195" s="23" t="s">
        <v>4590</v>
      </c>
      <c r="T195" s="23" t="s">
        <v>1721</v>
      </c>
    </row>
    <row r="196" spans="1:20">
      <c r="A196" s="23" t="s">
        <v>3591</v>
      </c>
      <c r="B196" s="23" t="s">
        <v>3592</v>
      </c>
      <c r="C196" s="23" t="s">
        <v>10</v>
      </c>
      <c r="D196" s="23" t="s">
        <v>1705</v>
      </c>
      <c r="E196" s="23" t="s">
        <v>452</v>
      </c>
      <c r="F196" s="23" t="s">
        <v>4164</v>
      </c>
      <c r="G196" s="23" t="s">
        <v>1721</v>
      </c>
      <c r="H196" s="23" t="s">
        <v>4632</v>
      </c>
      <c r="I196" s="23" t="s">
        <v>4203</v>
      </c>
      <c r="J196" s="23" t="s">
        <v>11</v>
      </c>
      <c r="K196" s="23" t="s">
        <v>4628</v>
      </c>
      <c r="L196" s="23" t="s">
        <v>11</v>
      </c>
      <c r="M196" s="23" t="s">
        <v>5405</v>
      </c>
      <c r="N196" s="23" t="s">
        <v>4629</v>
      </c>
      <c r="O196" s="23" t="s">
        <v>4630</v>
      </c>
      <c r="P196" s="23" t="s">
        <v>9</v>
      </c>
      <c r="Q196" s="23">
        <v>0</v>
      </c>
      <c r="R196" s="23" t="s">
        <v>2307</v>
      </c>
      <c r="S196" s="23" t="s">
        <v>4681</v>
      </c>
      <c r="T196" s="23" t="s">
        <v>1721</v>
      </c>
    </row>
    <row r="197" spans="1:20">
      <c r="A197" s="23" t="s">
        <v>5082</v>
      </c>
      <c r="B197" s="23" t="s">
        <v>5083</v>
      </c>
      <c r="C197" s="23" t="s">
        <v>1687</v>
      </c>
      <c r="D197" s="23" t="s">
        <v>4091</v>
      </c>
      <c r="E197" s="23" t="s">
        <v>459</v>
      </c>
      <c r="F197" s="23" t="s">
        <v>5353</v>
      </c>
      <c r="G197" s="23" t="s">
        <v>1721</v>
      </c>
      <c r="H197" s="23" t="s">
        <v>4643</v>
      </c>
      <c r="I197" s="23" t="s">
        <v>4644</v>
      </c>
      <c r="J197" s="23" t="s">
        <v>11</v>
      </c>
      <c r="K197" s="23" t="s">
        <v>4628</v>
      </c>
      <c r="L197" s="23" t="s">
        <v>11</v>
      </c>
      <c r="M197" s="23" t="s">
        <v>5467</v>
      </c>
      <c r="N197" s="23" t="s">
        <v>4640</v>
      </c>
      <c r="O197" s="23" t="s">
        <v>4630</v>
      </c>
      <c r="P197" s="23" t="s">
        <v>993</v>
      </c>
      <c r="Q197" s="23">
        <v>0</v>
      </c>
      <c r="R197" s="23" t="s">
        <v>5464</v>
      </c>
      <c r="S197" s="23" t="s">
        <v>5465</v>
      </c>
      <c r="T197" s="23" t="s">
        <v>1721</v>
      </c>
    </row>
    <row r="198" spans="1:20">
      <c r="A198" s="23" t="s">
        <v>4021</v>
      </c>
      <c r="B198" s="23" t="s">
        <v>4022</v>
      </c>
      <c r="C198" s="23" t="s">
        <v>15</v>
      </c>
      <c r="D198" s="23" t="s">
        <v>1705</v>
      </c>
      <c r="E198" s="23" t="s">
        <v>452</v>
      </c>
      <c r="F198" s="23" t="s">
        <v>4148</v>
      </c>
      <c r="G198" s="23" t="s">
        <v>1721</v>
      </c>
      <c r="H198" s="23" t="s">
        <v>4094</v>
      </c>
      <c r="I198" s="23" t="s">
        <v>5430</v>
      </c>
      <c r="J198" s="23" t="s">
        <v>11</v>
      </c>
      <c r="K198" s="23" t="s">
        <v>4628</v>
      </c>
      <c r="L198" s="23" t="s">
        <v>11</v>
      </c>
      <c r="M198" s="23" t="s">
        <v>5422</v>
      </c>
      <c r="N198" s="23" t="s">
        <v>4629</v>
      </c>
      <c r="O198" s="23" t="s">
        <v>4630</v>
      </c>
      <c r="P198" s="23" t="s">
        <v>4820</v>
      </c>
      <c r="Q198" s="23">
        <v>0</v>
      </c>
      <c r="R198" s="23" t="s">
        <v>1962</v>
      </c>
      <c r="S198" s="23" t="s">
        <v>4821</v>
      </c>
      <c r="T198" s="23" t="s">
        <v>1721</v>
      </c>
    </row>
    <row r="199" spans="1:20">
      <c r="A199" s="23" t="s">
        <v>2575</v>
      </c>
      <c r="B199" s="23" t="s">
        <v>2576</v>
      </c>
      <c r="C199" s="23" t="s">
        <v>10</v>
      </c>
      <c r="D199" s="23" t="s">
        <v>1705</v>
      </c>
      <c r="E199" s="23" t="s">
        <v>452</v>
      </c>
      <c r="F199" s="23" t="s">
        <v>4164</v>
      </c>
      <c r="G199" s="23" t="s">
        <v>1721</v>
      </c>
      <c r="H199" s="23" t="s">
        <v>4632</v>
      </c>
      <c r="I199" s="23" t="s">
        <v>4203</v>
      </c>
      <c r="J199" s="23" t="s">
        <v>11</v>
      </c>
      <c r="K199" s="23" t="s">
        <v>4628</v>
      </c>
      <c r="L199" s="23" t="s">
        <v>11</v>
      </c>
      <c r="M199" s="23" t="s">
        <v>5408</v>
      </c>
      <c r="N199" s="23" t="s">
        <v>4629</v>
      </c>
      <c r="O199" s="23" t="s">
        <v>4630</v>
      </c>
      <c r="P199" s="23" t="s">
        <v>4713</v>
      </c>
      <c r="Q199" s="23">
        <v>0</v>
      </c>
      <c r="R199" s="23" t="s">
        <v>1962</v>
      </c>
      <c r="S199" s="23" t="s">
        <v>4417</v>
      </c>
      <c r="T199" s="23" t="s">
        <v>1721</v>
      </c>
    </row>
    <row r="200" spans="1:20">
      <c r="A200" s="23" t="s">
        <v>3605</v>
      </c>
      <c r="B200" s="23" t="s">
        <v>3606</v>
      </c>
      <c r="C200" s="23" t="s">
        <v>16</v>
      </c>
      <c r="D200" s="23" t="s">
        <v>1705</v>
      </c>
      <c r="E200" s="23" t="s">
        <v>1189</v>
      </c>
      <c r="F200" s="23" t="s">
        <v>4197</v>
      </c>
      <c r="G200" s="23" t="s">
        <v>1721</v>
      </c>
      <c r="H200" s="23" t="s">
        <v>4099</v>
      </c>
      <c r="I200" s="23" t="s">
        <v>4106</v>
      </c>
      <c r="J200" s="23" t="s">
        <v>11</v>
      </c>
      <c r="K200" s="23" t="s">
        <v>4628</v>
      </c>
      <c r="L200" s="23" t="s">
        <v>11</v>
      </c>
      <c r="M200" s="23" t="s">
        <v>5420</v>
      </c>
      <c r="N200" s="23" t="s">
        <v>4629</v>
      </c>
      <c r="O200" s="23" t="s">
        <v>4630</v>
      </c>
      <c r="P200" s="23" t="s">
        <v>4642</v>
      </c>
      <c r="Q200" s="23">
        <v>0</v>
      </c>
      <c r="R200" s="23" t="s">
        <v>1962</v>
      </c>
      <c r="S200" s="23" t="s">
        <v>4764</v>
      </c>
      <c r="T200" s="23" t="s">
        <v>1721</v>
      </c>
    </row>
    <row r="201" spans="1:20">
      <c r="A201" s="23" t="s">
        <v>5082</v>
      </c>
      <c r="B201" s="23" t="s">
        <v>5083</v>
      </c>
      <c r="C201" s="23" t="s">
        <v>1687</v>
      </c>
      <c r="D201" s="23" t="s">
        <v>4091</v>
      </c>
      <c r="E201" s="23" t="s">
        <v>459</v>
      </c>
      <c r="F201" s="23" t="s">
        <v>5353</v>
      </c>
      <c r="G201" s="23" t="s">
        <v>1721</v>
      </c>
      <c r="H201" s="23" t="s">
        <v>4643</v>
      </c>
      <c r="I201" s="23" t="s">
        <v>4644</v>
      </c>
      <c r="J201" s="23" t="s">
        <v>11</v>
      </c>
      <c r="K201" s="23" t="s">
        <v>4628</v>
      </c>
      <c r="L201" s="23" t="s">
        <v>11</v>
      </c>
      <c r="M201" s="23" t="s">
        <v>5473</v>
      </c>
      <c r="N201" s="23" t="s">
        <v>4640</v>
      </c>
      <c r="O201" s="23" t="s">
        <v>4630</v>
      </c>
      <c r="P201" s="23" t="s">
        <v>993</v>
      </c>
      <c r="Q201" s="23">
        <v>0</v>
      </c>
      <c r="R201" s="23" t="s">
        <v>5464</v>
      </c>
      <c r="S201" s="23" t="s">
        <v>5465</v>
      </c>
      <c r="T201" s="23" t="s">
        <v>1721</v>
      </c>
    </row>
    <row r="202" spans="1:20">
      <c r="A202" s="23" t="s">
        <v>3291</v>
      </c>
      <c r="B202" s="23" t="s">
        <v>3292</v>
      </c>
      <c r="C202" s="23" t="s">
        <v>10</v>
      </c>
      <c r="D202" s="23" t="s">
        <v>1705</v>
      </c>
      <c r="E202" s="23" t="s">
        <v>452</v>
      </c>
      <c r="F202" s="23" t="s">
        <v>5349</v>
      </c>
      <c r="G202" s="23" t="s">
        <v>1721</v>
      </c>
      <c r="H202" s="23" t="s">
        <v>4099</v>
      </c>
      <c r="I202" s="23" t="s">
        <v>5421</v>
      </c>
      <c r="J202" s="23" t="s">
        <v>11</v>
      </c>
      <c r="K202" s="23" t="s">
        <v>4628</v>
      </c>
      <c r="L202" s="23" t="s">
        <v>11</v>
      </c>
      <c r="M202" s="23" t="s">
        <v>5441</v>
      </c>
      <c r="N202" s="23" t="s">
        <v>4629</v>
      </c>
      <c r="O202" s="23" t="s">
        <v>4630</v>
      </c>
      <c r="P202" s="23" t="s">
        <v>4634</v>
      </c>
      <c r="Q202" s="23">
        <v>0</v>
      </c>
      <c r="R202" s="23" t="s">
        <v>1962</v>
      </c>
      <c r="S202" s="23" t="s">
        <v>4353</v>
      </c>
      <c r="T202" s="23" t="s">
        <v>1721</v>
      </c>
    </row>
    <row r="203" spans="1:20">
      <c r="A203" s="23" t="s">
        <v>5278</v>
      </c>
      <c r="B203" s="23" t="s">
        <v>5279</v>
      </c>
      <c r="C203" s="23" t="s">
        <v>1687</v>
      </c>
      <c r="D203" s="23" t="s">
        <v>4091</v>
      </c>
      <c r="E203" s="23" t="s">
        <v>459</v>
      </c>
      <c r="F203" s="23" t="s">
        <v>4202</v>
      </c>
      <c r="G203" s="23" t="s">
        <v>1721</v>
      </c>
      <c r="H203" s="23" t="s">
        <v>4643</v>
      </c>
      <c r="I203" s="23" t="s">
        <v>4644</v>
      </c>
      <c r="J203" s="23" t="s">
        <v>11</v>
      </c>
      <c r="K203" s="23" t="s">
        <v>4628</v>
      </c>
      <c r="L203" s="23" t="s">
        <v>11</v>
      </c>
      <c r="M203" s="23" t="s">
        <v>5446</v>
      </c>
      <c r="N203" s="23" t="s">
        <v>4640</v>
      </c>
      <c r="O203" s="23" t="s">
        <v>4630</v>
      </c>
      <c r="P203" s="23" t="s">
        <v>993</v>
      </c>
      <c r="Q203" s="23">
        <v>0</v>
      </c>
      <c r="R203" s="23" t="s">
        <v>5474</v>
      </c>
      <c r="S203" s="23" t="s">
        <v>5475</v>
      </c>
      <c r="T203" s="23" t="s">
        <v>1721</v>
      </c>
    </row>
    <row r="204" spans="1:20">
      <c r="A204" s="23" t="s">
        <v>2660</v>
      </c>
      <c r="B204" s="23" t="s">
        <v>2661</v>
      </c>
      <c r="C204" s="23" t="s">
        <v>13</v>
      </c>
      <c r="D204" s="23" t="s">
        <v>1705</v>
      </c>
      <c r="E204" s="23" t="s">
        <v>452</v>
      </c>
      <c r="F204" s="23" t="s">
        <v>4176</v>
      </c>
      <c r="G204" s="23" t="s">
        <v>1721</v>
      </c>
      <c r="H204" s="23" t="s">
        <v>4094</v>
      </c>
      <c r="I204" s="23" t="s">
        <v>4192</v>
      </c>
      <c r="J204" s="23" t="s">
        <v>11</v>
      </c>
      <c r="K204" s="23" t="s">
        <v>4628</v>
      </c>
      <c r="L204" s="23" t="s">
        <v>11</v>
      </c>
      <c r="M204" s="23" t="s">
        <v>5416</v>
      </c>
      <c r="N204" s="23" t="s">
        <v>4629</v>
      </c>
      <c r="O204" s="23" t="s">
        <v>4630</v>
      </c>
      <c r="P204" s="23" t="s">
        <v>4868</v>
      </c>
      <c r="Q204" s="23">
        <v>0</v>
      </c>
      <c r="R204" s="23" t="s">
        <v>1962</v>
      </c>
      <c r="S204" s="23" t="s">
        <v>4869</v>
      </c>
      <c r="T204" s="23" t="s">
        <v>1721</v>
      </c>
    </row>
    <row r="205" spans="1:20">
      <c r="A205" s="23" t="s">
        <v>2652</v>
      </c>
      <c r="B205" s="23" t="s">
        <v>2653</v>
      </c>
      <c r="C205" s="23" t="s">
        <v>16</v>
      </c>
      <c r="D205" s="23" t="s">
        <v>1705</v>
      </c>
      <c r="E205" s="23" t="s">
        <v>452</v>
      </c>
      <c r="F205" s="23" t="s">
        <v>4185</v>
      </c>
      <c r="G205" s="23" t="s">
        <v>1721</v>
      </c>
      <c r="H205" s="23" t="s">
        <v>4633</v>
      </c>
      <c r="I205" s="23" t="s">
        <v>4203</v>
      </c>
      <c r="J205" s="23" t="s">
        <v>11</v>
      </c>
      <c r="K205" s="23" t="s">
        <v>4628</v>
      </c>
      <c r="L205" s="23" t="s">
        <v>11</v>
      </c>
      <c r="M205" s="23" t="s">
        <v>5424</v>
      </c>
      <c r="N205" s="23" t="s">
        <v>4629</v>
      </c>
      <c r="O205" s="23" t="s">
        <v>4630</v>
      </c>
      <c r="P205" s="23" t="s">
        <v>1026</v>
      </c>
      <c r="Q205" s="23">
        <v>0</v>
      </c>
      <c r="R205" s="23" t="s">
        <v>1676</v>
      </c>
      <c r="S205" s="23" t="s">
        <v>4609</v>
      </c>
      <c r="T205" s="23" t="s">
        <v>1721</v>
      </c>
    </row>
    <row r="206" spans="1:20">
      <c r="A206" s="23" t="s">
        <v>5133</v>
      </c>
      <c r="B206" s="23" t="s">
        <v>5134</v>
      </c>
      <c r="C206" s="23" t="s">
        <v>15</v>
      </c>
      <c r="D206" s="23" t="s">
        <v>1705</v>
      </c>
      <c r="E206" s="23" t="s">
        <v>452</v>
      </c>
      <c r="F206" s="23" t="s">
        <v>4158</v>
      </c>
      <c r="G206" s="23" t="s">
        <v>1721</v>
      </c>
      <c r="H206" s="23" t="s">
        <v>4638</v>
      </c>
      <c r="I206" s="23" t="s">
        <v>4636</v>
      </c>
      <c r="J206" s="23" t="s">
        <v>11</v>
      </c>
      <c r="K206" s="23" t="s">
        <v>4628</v>
      </c>
      <c r="L206" s="23" t="s">
        <v>11</v>
      </c>
      <c r="M206" s="23" t="s">
        <v>5434</v>
      </c>
      <c r="N206" s="23" t="s">
        <v>4629</v>
      </c>
      <c r="O206" s="23" t="s">
        <v>4630</v>
      </c>
      <c r="P206" s="23" t="s">
        <v>5439</v>
      </c>
      <c r="Q206" s="23">
        <v>0</v>
      </c>
      <c r="R206" s="23" t="s">
        <v>4928</v>
      </c>
      <c r="S206" s="23" t="s">
        <v>5375</v>
      </c>
      <c r="T206" s="23" t="s">
        <v>1721</v>
      </c>
    </row>
    <row r="207" spans="1:20">
      <c r="A207" s="23" t="s">
        <v>2868</v>
      </c>
      <c r="B207" s="23" t="s">
        <v>2869</v>
      </c>
      <c r="C207" s="23" t="s">
        <v>13</v>
      </c>
      <c r="D207" s="23" t="s">
        <v>1705</v>
      </c>
      <c r="E207" s="23" t="s">
        <v>452</v>
      </c>
      <c r="F207" s="23" t="s">
        <v>4176</v>
      </c>
      <c r="G207" s="23" t="s">
        <v>1721</v>
      </c>
      <c r="H207" s="23" t="s">
        <v>4094</v>
      </c>
      <c r="I207" s="23" t="s">
        <v>5430</v>
      </c>
      <c r="J207" s="23" t="s">
        <v>11</v>
      </c>
      <c r="K207" s="23" t="s">
        <v>4628</v>
      </c>
      <c r="L207" s="23" t="s">
        <v>11</v>
      </c>
      <c r="M207" s="23" t="s">
        <v>5422</v>
      </c>
      <c r="N207" s="23" t="s">
        <v>4629</v>
      </c>
      <c r="O207" s="23" t="s">
        <v>4630</v>
      </c>
      <c r="P207" s="23" t="s">
        <v>4660</v>
      </c>
      <c r="Q207" s="23">
        <v>0</v>
      </c>
      <c r="R207" s="23" t="s">
        <v>1962</v>
      </c>
      <c r="S207" s="23" t="s">
        <v>4740</v>
      </c>
      <c r="T207" s="23" t="s">
        <v>1721</v>
      </c>
    </row>
    <row r="208" spans="1:20">
      <c r="A208" s="23" t="s">
        <v>3103</v>
      </c>
      <c r="B208" s="23" t="s">
        <v>3104</v>
      </c>
      <c r="C208" s="23" t="s">
        <v>12</v>
      </c>
      <c r="D208" s="23" t="s">
        <v>1705</v>
      </c>
      <c r="E208" s="23" t="s">
        <v>452</v>
      </c>
      <c r="F208" s="23" t="s">
        <v>4166</v>
      </c>
      <c r="G208" s="23" t="s">
        <v>1721</v>
      </c>
      <c r="H208" s="23" t="s">
        <v>4094</v>
      </c>
      <c r="I208" s="23" t="s">
        <v>4656</v>
      </c>
      <c r="J208" s="23" t="s">
        <v>11</v>
      </c>
      <c r="K208" s="23" t="s">
        <v>4628</v>
      </c>
      <c r="L208" s="23" t="s">
        <v>11</v>
      </c>
      <c r="M208" s="23" t="s">
        <v>5428</v>
      </c>
      <c r="N208" s="23" t="s">
        <v>4629</v>
      </c>
      <c r="O208" s="23" t="s">
        <v>4630</v>
      </c>
      <c r="P208" s="23" t="s">
        <v>4642</v>
      </c>
      <c r="Q208" s="23">
        <v>0</v>
      </c>
      <c r="R208" s="23" t="s">
        <v>1962</v>
      </c>
      <c r="S208" s="23" t="s">
        <v>4367</v>
      </c>
      <c r="T208" s="23" t="s">
        <v>1721</v>
      </c>
    </row>
    <row r="209" spans="1:20">
      <c r="A209" s="23" t="s">
        <v>3539</v>
      </c>
      <c r="B209" s="23" t="s">
        <v>3540</v>
      </c>
      <c r="C209" s="23" t="s">
        <v>14</v>
      </c>
      <c r="D209" s="23" t="s">
        <v>1705</v>
      </c>
      <c r="E209" s="23" t="s">
        <v>452</v>
      </c>
      <c r="F209" s="23" t="s">
        <v>5349</v>
      </c>
      <c r="G209" s="23" t="s">
        <v>1721</v>
      </c>
      <c r="H209" s="23" t="s">
        <v>4099</v>
      </c>
      <c r="I209" s="23" t="s">
        <v>5438</v>
      </c>
      <c r="J209" s="23" t="s">
        <v>11</v>
      </c>
      <c r="K209" s="23" t="s">
        <v>4628</v>
      </c>
      <c r="L209" s="23" t="s">
        <v>11</v>
      </c>
      <c r="M209" s="23" t="s">
        <v>5432</v>
      </c>
      <c r="N209" s="23" t="s">
        <v>4629</v>
      </c>
      <c r="O209" s="23" t="s">
        <v>4630</v>
      </c>
      <c r="P209" s="23" t="s">
        <v>4675</v>
      </c>
      <c r="Q209" s="23">
        <v>0</v>
      </c>
      <c r="R209" s="23" t="s">
        <v>3008</v>
      </c>
      <c r="S209" s="23" t="s">
        <v>4524</v>
      </c>
      <c r="T209" s="23" t="s">
        <v>1721</v>
      </c>
    </row>
    <row r="210" spans="1:20">
      <c r="A210" s="23" t="s">
        <v>3103</v>
      </c>
      <c r="B210" s="23" t="s">
        <v>3104</v>
      </c>
      <c r="C210" s="23" t="s">
        <v>12</v>
      </c>
      <c r="D210" s="23" t="s">
        <v>1705</v>
      </c>
      <c r="E210" s="23" t="s">
        <v>452</v>
      </c>
      <c r="F210" s="23" t="s">
        <v>4166</v>
      </c>
      <c r="G210" s="23" t="s">
        <v>1721</v>
      </c>
      <c r="H210" s="23" t="s">
        <v>4094</v>
      </c>
      <c r="I210" s="23" t="s">
        <v>4106</v>
      </c>
      <c r="J210" s="23" t="s">
        <v>11</v>
      </c>
      <c r="K210" s="23" t="s">
        <v>4628</v>
      </c>
      <c r="L210" s="23" t="s">
        <v>11</v>
      </c>
      <c r="M210" s="23" t="s">
        <v>5424</v>
      </c>
      <c r="N210" s="23" t="s">
        <v>4629</v>
      </c>
      <c r="O210" s="23" t="s">
        <v>4630</v>
      </c>
      <c r="P210" s="23" t="s">
        <v>4642</v>
      </c>
      <c r="Q210" s="23">
        <v>0</v>
      </c>
      <c r="R210" s="23" t="s">
        <v>1962</v>
      </c>
      <c r="S210" s="23" t="s">
        <v>4367</v>
      </c>
      <c r="T210" s="23" t="s">
        <v>1721</v>
      </c>
    </row>
    <row r="211" spans="1:20">
      <c r="A211" s="23" t="s">
        <v>2776</v>
      </c>
      <c r="B211" s="23" t="s">
        <v>2777</v>
      </c>
      <c r="C211" s="23" t="s">
        <v>1686</v>
      </c>
      <c r="D211" s="23" t="s">
        <v>4091</v>
      </c>
      <c r="E211" s="23" t="s">
        <v>459</v>
      </c>
      <c r="F211" s="23" t="s">
        <v>4167</v>
      </c>
      <c r="G211" s="23" t="s">
        <v>1721</v>
      </c>
      <c r="H211" s="23" t="s">
        <v>4638</v>
      </c>
      <c r="I211" s="23" t="s">
        <v>4639</v>
      </c>
      <c r="J211" s="23" t="s">
        <v>11</v>
      </c>
      <c r="K211" s="23" t="s">
        <v>4628</v>
      </c>
      <c r="L211" s="23" t="s">
        <v>11</v>
      </c>
      <c r="M211" s="23" t="s">
        <v>5476</v>
      </c>
      <c r="N211" s="23" t="s">
        <v>4640</v>
      </c>
      <c r="O211" s="23" t="s">
        <v>4630</v>
      </c>
      <c r="P211" s="23" t="s">
        <v>4871</v>
      </c>
      <c r="Q211" s="23">
        <v>0</v>
      </c>
      <c r="R211" s="23" t="s">
        <v>1886</v>
      </c>
      <c r="S211" s="23" t="s">
        <v>4527</v>
      </c>
      <c r="T211" s="23" t="s">
        <v>1721</v>
      </c>
    </row>
    <row r="212" spans="1:20">
      <c r="A212" s="23" t="s">
        <v>3095</v>
      </c>
      <c r="B212" s="23" t="s">
        <v>3096</v>
      </c>
      <c r="C212" s="23" t="s">
        <v>1686</v>
      </c>
      <c r="D212" s="23" t="s">
        <v>4091</v>
      </c>
      <c r="E212" s="23" t="s">
        <v>459</v>
      </c>
      <c r="F212" s="23" t="s">
        <v>4205</v>
      </c>
      <c r="G212" s="23" t="s">
        <v>1721</v>
      </c>
      <c r="H212" s="23" t="s">
        <v>4632</v>
      </c>
      <c r="I212" s="23" t="s">
        <v>4644</v>
      </c>
      <c r="J212" s="23" t="s">
        <v>11</v>
      </c>
      <c r="K212" s="23" t="s">
        <v>4628</v>
      </c>
      <c r="L212" s="23" t="s">
        <v>11</v>
      </c>
      <c r="M212" s="23" t="s">
        <v>5477</v>
      </c>
      <c r="N212" s="23" t="s">
        <v>4640</v>
      </c>
      <c r="O212" s="23" t="s">
        <v>4630</v>
      </c>
      <c r="P212" s="23" t="s">
        <v>1024</v>
      </c>
      <c r="Q212" s="23">
        <v>0</v>
      </c>
      <c r="R212" s="23" t="s">
        <v>3681</v>
      </c>
      <c r="S212" s="23" t="s">
        <v>4574</v>
      </c>
      <c r="T212" s="23" t="s">
        <v>1721</v>
      </c>
    </row>
    <row r="213" spans="1:20">
      <c r="A213" s="23" t="s">
        <v>2793</v>
      </c>
      <c r="B213" s="23" t="s">
        <v>2794</v>
      </c>
      <c r="C213" s="23" t="s">
        <v>17</v>
      </c>
      <c r="D213" s="23" t="s">
        <v>1705</v>
      </c>
      <c r="E213" s="23" t="s">
        <v>452</v>
      </c>
      <c r="F213" s="23" t="s">
        <v>5336</v>
      </c>
      <c r="G213" s="23" t="s">
        <v>1721</v>
      </c>
      <c r="H213" s="23" t="s">
        <v>4638</v>
      </c>
      <c r="I213" s="23" t="s">
        <v>4636</v>
      </c>
      <c r="J213" s="23" t="s">
        <v>11</v>
      </c>
      <c r="K213" s="23" t="s">
        <v>4628</v>
      </c>
      <c r="L213" s="23" t="s">
        <v>11</v>
      </c>
      <c r="M213" s="23" t="s">
        <v>5419</v>
      </c>
      <c r="N213" s="23" t="s">
        <v>4629</v>
      </c>
      <c r="O213" s="23" t="s">
        <v>4630</v>
      </c>
      <c r="P213" s="23" t="s">
        <v>4672</v>
      </c>
      <c r="Q213" s="23">
        <v>0</v>
      </c>
      <c r="R213" s="23" t="s">
        <v>1962</v>
      </c>
      <c r="S213" s="23" t="s">
        <v>4399</v>
      </c>
      <c r="T213" s="23" t="s">
        <v>1721</v>
      </c>
    </row>
    <row r="214" spans="1:20">
      <c r="A214" s="23" t="s">
        <v>3168</v>
      </c>
      <c r="B214" s="23" t="s">
        <v>3169</v>
      </c>
      <c r="C214" s="23" t="s">
        <v>10</v>
      </c>
      <c r="D214" s="23" t="s">
        <v>1705</v>
      </c>
      <c r="E214" s="23" t="s">
        <v>452</v>
      </c>
      <c r="F214" s="23" t="s">
        <v>4179</v>
      </c>
      <c r="G214" s="23" t="s">
        <v>1721</v>
      </c>
      <c r="H214" s="23" t="s">
        <v>4682</v>
      </c>
      <c r="I214" s="23" t="s">
        <v>4192</v>
      </c>
      <c r="J214" s="23" t="s">
        <v>11</v>
      </c>
      <c r="K214" s="23" t="s">
        <v>4628</v>
      </c>
      <c r="L214" s="23" t="s">
        <v>11</v>
      </c>
      <c r="M214" s="23" t="s">
        <v>5412</v>
      </c>
      <c r="N214" s="23" t="s">
        <v>4629</v>
      </c>
      <c r="O214" s="23" t="s">
        <v>4630</v>
      </c>
      <c r="P214" s="23" t="s">
        <v>9</v>
      </c>
      <c r="Q214" s="23">
        <v>0</v>
      </c>
      <c r="R214" s="23" t="s">
        <v>1795</v>
      </c>
      <c r="S214" s="23" t="s">
        <v>4543</v>
      </c>
      <c r="T214" s="23" t="s">
        <v>1721</v>
      </c>
    </row>
    <row r="215" spans="1:20">
      <c r="A215" s="23" t="s">
        <v>2623</v>
      </c>
      <c r="B215" s="23" t="s">
        <v>2624</v>
      </c>
      <c r="C215" s="23" t="s">
        <v>13</v>
      </c>
      <c r="D215" s="23" t="s">
        <v>1705</v>
      </c>
      <c r="E215" s="23" t="s">
        <v>452</v>
      </c>
      <c r="F215" s="23" t="s">
        <v>4176</v>
      </c>
      <c r="G215" s="23" t="s">
        <v>1721</v>
      </c>
      <c r="H215" s="23" t="s">
        <v>4094</v>
      </c>
      <c r="I215" s="23" t="s">
        <v>5430</v>
      </c>
      <c r="J215" s="23" t="s">
        <v>11</v>
      </c>
      <c r="K215" s="23" t="s">
        <v>4628</v>
      </c>
      <c r="L215" s="23" t="s">
        <v>11</v>
      </c>
      <c r="M215" s="23" t="s">
        <v>5422</v>
      </c>
      <c r="N215" s="23" t="s">
        <v>4629</v>
      </c>
      <c r="O215" s="23" t="s">
        <v>4630</v>
      </c>
      <c r="P215" s="23" t="s">
        <v>4748</v>
      </c>
      <c r="Q215" s="23">
        <v>0</v>
      </c>
      <c r="R215" s="23" t="s">
        <v>1962</v>
      </c>
      <c r="S215" s="23" t="s">
        <v>4414</v>
      </c>
      <c r="T215" s="23" t="s">
        <v>1721</v>
      </c>
    </row>
    <row r="216" spans="1:20">
      <c r="A216" s="23" t="s">
        <v>1767</v>
      </c>
      <c r="B216" s="23" t="s">
        <v>1768</v>
      </c>
      <c r="C216" s="23" t="s">
        <v>16</v>
      </c>
      <c r="D216" s="23" t="s">
        <v>1705</v>
      </c>
      <c r="E216" s="23" t="s">
        <v>452</v>
      </c>
      <c r="F216" s="23" t="s">
        <v>4179</v>
      </c>
      <c r="G216" s="23" t="s">
        <v>1721</v>
      </c>
      <c r="H216" s="23" t="s">
        <v>4682</v>
      </c>
      <c r="I216" s="23" t="s">
        <v>4203</v>
      </c>
      <c r="J216" s="23" t="s">
        <v>11</v>
      </c>
      <c r="K216" s="23" t="s">
        <v>4628</v>
      </c>
      <c r="L216" s="23" t="s">
        <v>11</v>
      </c>
      <c r="M216" s="23" t="s">
        <v>5418</v>
      </c>
      <c r="N216" s="23" t="s">
        <v>4629</v>
      </c>
      <c r="O216" s="23" t="s">
        <v>4630</v>
      </c>
      <c r="P216" s="23" t="s">
        <v>9</v>
      </c>
      <c r="Q216" s="23">
        <v>0</v>
      </c>
      <c r="R216" s="23" t="s">
        <v>1771</v>
      </c>
      <c r="S216" s="23" t="s">
        <v>4802</v>
      </c>
      <c r="T216" s="23" t="s">
        <v>1721</v>
      </c>
    </row>
    <row r="217" spans="1:20">
      <c r="A217" s="23" t="s">
        <v>2186</v>
      </c>
      <c r="B217" s="23" t="s">
        <v>2187</v>
      </c>
      <c r="C217" s="23" t="s">
        <v>12</v>
      </c>
      <c r="D217" s="23" t="s">
        <v>1705</v>
      </c>
      <c r="E217" s="23" t="s">
        <v>452</v>
      </c>
      <c r="F217" s="23" t="s">
        <v>5340</v>
      </c>
      <c r="G217" s="23" t="s">
        <v>1721</v>
      </c>
      <c r="H217" s="23" t="s">
        <v>4099</v>
      </c>
      <c r="I217" s="23" t="s">
        <v>4192</v>
      </c>
      <c r="J217" s="23" t="s">
        <v>11</v>
      </c>
      <c r="K217" s="23" t="s">
        <v>4628</v>
      </c>
      <c r="L217" s="23" t="s">
        <v>11</v>
      </c>
      <c r="M217" s="23" t="s">
        <v>5471</v>
      </c>
      <c r="N217" s="23" t="s">
        <v>4629</v>
      </c>
      <c r="O217" s="23" t="s">
        <v>4630</v>
      </c>
      <c r="P217" s="23" t="s">
        <v>4650</v>
      </c>
      <c r="Q217" s="23">
        <v>0</v>
      </c>
      <c r="R217" s="23" t="s">
        <v>1962</v>
      </c>
      <c r="S217" s="23" t="s">
        <v>4694</v>
      </c>
      <c r="T217" s="23" t="s">
        <v>1721</v>
      </c>
    </row>
    <row r="218" spans="1:20">
      <c r="A218" s="23" t="s">
        <v>2955</v>
      </c>
      <c r="B218" s="23" t="s">
        <v>2956</v>
      </c>
      <c r="C218" s="23" t="s">
        <v>1669</v>
      </c>
      <c r="D218" s="23" t="s">
        <v>4091</v>
      </c>
      <c r="E218" s="23" t="s">
        <v>459</v>
      </c>
      <c r="F218" s="23" t="s">
        <v>4205</v>
      </c>
      <c r="G218" s="23" t="s">
        <v>1721</v>
      </c>
      <c r="H218" s="23" t="s">
        <v>4632</v>
      </c>
      <c r="I218" s="23" t="s">
        <v>4644</v>
      </c>
      <c r="J218" s="23" t="s">
        <v>11</v>
      </c>
      <c r="K218" s="23" t="s">
        <v>4628</v>
      </c>
      <c r="L218" s="23" t="s">
        <v>11</v>
      </c>
      <c r="M218" s="23" t="s">
        <v>5477</v>
      </c>
      <c r="N218" s="23" t="s">
        <v>4640</v>
      </c>
      <c r="O218" s="23" t="s">
        <v>4630</v>
      </c>
      <c r="P218" s="23" t="s">
        <v>4863</v>
      </c>
      <c r="Q218" s="23">
        <v>0</v>
      </c>
      <c r="R218" s="23" t="s">
        <v>1662</v>
      </c>
      <c r="S218" s="23" t="s">
        <v>4614</v>
      </c>
      <c r="T218" s="23" t="s">
        <v>1721</v>
      </c>
    </row>
    <row r="219" spans="1:20">
      <c r="A219" s="23" t="s">
        <v>1788</v>
      </c>
      <c r="B219" s="23" t="s">
        <v>1789</v>
      </c>
      <c r="C219" s="23" t="s">
        <v>16</v>
      </c>
      <c r="D219" s="23" t="s">
        <v>1705</v>
      </c>
      <c r="E219" s="23" t="s">
        <v>1189</v>
      </c>
      <c r="F219" s="23" t="s">
        <v>4197</v>
      </c>
      <c r="G219" s="23" t="s">
        <v>1721</v>
      </c>
      <c r="H219" s="23" t="s">
        <v>4099</v>
      </c>
      <c r="I219" s="23" t="s">
        <v>4106</v>
      </c>
      <c r="J219" s="23" t="s">
        <v>11</v>
      </c>
      <c r="K219" s="23" t="s">
        <v>4628</v>
      </c>
      <c r="L219" s="23" t="s">
        <v>11</v>
      </c>
      <c r="M219" s="23" t="s">
        <v>5478</v>
      </c>
      <c r="N219" s="23" t="s">
        <v>4629</v>
      </c>
      <c r="O219" s="23" t="s">
        <v>4630</v>
      </c>
      <c r="P219" s="23" t="s">
        <v>4829</v>
      </c>
      <c r="Q219" s="23">
        <v>0</v>
      </c>
      <c r="R219" s="23" t="s">
        <v>1962</v>
      </c>
      <c r="S219" s="23" t="s">
        <v>4830</v>
      </c>
      <c r="T219" s="23" t="s">
        <v>1721</v>
      </c>
    </row>
    <row r="220" spans="1:20">
      <c r="A220" s="23" t="s">
        <v>2639</v>
      </c>
      <c r="B220" s="23" t="s">
        <v>2640</v>
      </c>
      <c r="C220" s="23" t="s">
        <v>16</v>
      </c>
      <c r="D220" s="23" t="s">
        <v>1705</v>
      </c>
      <c r="E220" s="23" t="s">
        <v>1189</v>
      </c>
      <c r="F220" s="23" t="s">
        <v>4182</v>
      </c>
      <c r="G220" s="23" t="s">
        <v>1721</v>
      </c>
      <c r="H220" s="23" t="s">
        <v>4638</v>
      </c>
      <c r="I220" s="23" t="s">
        <v>4636</v>
      </c>
      <c r="J220" s="23" t="s">
        <v>11</v>
      </c>
      <c r="K220" s="23" t="s">
        <v>4628</v>
      </c>
      <c r="L220" s="23" t="s">
        <v>11</v>
      </c>
      <c r="M220" s="23" t="s">
        <v>5423</v>
      </c>
      <c r="N220" s="23" t="s">
        <v>4629</v>
      </c>
      <c r="O220" s="23" t="s">
        <v>4630</v>
      </c>
      <c r="P220" s="23" t="s">
        <v>7</v>
      </c>
      <c r="Q220" s="23">
        <v>0</v>
      </c>
      <c r="R220" s="23" t="s">
        <v>3779</v>
      </c>
      <c r="S220" s="23" t="s">
        <v>4573</v>
      </c>
      <c r="T220" s="23" t="s">
        <v>1721</v>
      </c>
    </row>
    <row r="221" spans="1:20">
      <c r="A221" s="23" t="s">
        <v>2179</v>
      </c>
      <c r="B221" s="23" t="s">
        <v>2180</v>
      </c>
      <c r="C221" s="23" t="s">
        <v>16</v>
      </c>
      <c r="D221" s="23" t="s">
        <v>1705</v>
      </c>
      <c r="E221" s="23" t="s">
        <v>1189</v>
      </c>
      <c r="F221" s="23" t="s">
        <v>4207</v>
      </c>
      <c r="G221" s="23" t="s">
        <v>1721</v>
      </c>
      <c r="H221" s="23" t="s">
        <v>4633</v>
      </c>
      <c r="I221" s="23" t="s">
        <v>4106</v>
      </c>
      <c r="J221" s="23" t="s">
        <v>11</v>
      </c>
      <c r="K221" s="23" t="s">
        <v>4628</v>
      </c>
      <c r="L221" s="23" t="s">
        <v>11</v>
      </c>
      <c r="M221" s="23" t="s">
        <v>5426</v>
      </c>
      <c r="N221" s="23" t="s">
        <v>4629</v>
      </c>
      <c r="O221" s="23" t="s">
        <v>4630</v>
      </c>
      <c r="P221" s="23" t="s">
        <v>4642</v>
      </c>
      <c r="Q221" s="23">
        <v>0</v>
      </c>
      <c r="R221" s="23" t="s">
        <v>1962</v>
      </c>
      <c r="S221" s="23" t="s">
        <v>4791</v>
      </c>
      <c r="T221" s="23" t="s">
        <v>1721</v>
      </c>
    </row>
    <row r="222" spans="1:20">
      <c r="A222" s="23" t="s">
        <v>2310</v>
      </c>
      <c r="B222" s="23" t="s">
        <v>2311</v>
      </c>
      <c r="C222" s="23" t="s">
        <v>1686</v>
      </c>
      <c r="D222" s="23" t="s">
        <v>4091</v>
      </c>
      <c r="E222" s="23" t="s">
        <v>464</v>
      </c>
      <c r="F222" s="23" t="s">
        <v>4191</v>
      </c>
      <c r="G222" s="23" t="s">
        <v>1721</v>
      </c>
      <c r="H222" s="23" t="s">
        <v>4632</v>
      </c>
      <c r="I222" s="23" t="s">
        <v>4644</v>
      </c>
      <c r="J222" s="23" t="s">
        <v>11</v>
      </c>
      <c r="K222" s="23" t="s">
        <v>4628</v>
      </c>
      <c r="L222" s="23" t="s">
        <v>11</v>
      </c>
      <c r="M222" s="23" t="s">
        <v>5479</v>
      </c>
      <c r="N222" s="23" t="s">
        <v>4640</v>
      </c>
      <c r="O222" s="23" t="s">
        <v>4630</v>
      </c>
      <c r="P222" s="23" t="s">
        <v>7</v>
      </c>
      <c r="Q222" s="23">
        <v>0</v>
      </c>
      <c r="R222" s="23" t="s">
        <v>4847</v>
      </c>
      <c r="S222" s="23" t="s">
        <v>4611</v>
      </c>
      <c r="T222" s="23" t="s">
        <v>1721</v>
      </c>
    </row>
    <row r="223" spans="1:20">
      <c r="A223" s="23" t="s">
        <v>3168</v>
      </c>
      <c r="B223" s="23" t="s">
        <v>3169</v>
      </c>
      <c r="C223" s="23" t="s">
        <v>10</v>
      </c>
      <c r="D223" s="23" t="s">
        <v>1705</v>
      </c>
      <c r="E223" s="23" t="s">
        <v>452</v>
      </c>
      <c r="F223" s="23" t="s">
        <v>4179</v>
      </c>
      <c r="G223" s="23" t="s">
        <v>1721</v>
      </c>
      <c r="H223" s="23" t="s">
        <v>4682</v>
      </c>
      <c r="I223" s="23" t="s">
        <v>4649</v>
      </c>
      <c r="J223" s="23" t="s">
        <v>11</v>
      </c>
      <c r="K223" s="23" t="s">
        <v>4628</v>
      </c>
      <c r="L223" s="23" t="s">
        <v>11</v>
      </c>
      <c r="M223" s="23" t="s">
        <v>5442</v>
      </c>
      <c r="N223" s="23" t="s">
        <v>4629</v>
      </c>
      <c r="O223" s="23" t="s">
        <v>4630</v>
      </c>
      <c r="P223" s="23" t="s">
        <v>9</v>
      </c>
      <c r="Q223" s="23">
        <v>0</v>
      </c>
      <c r="R223" s="23" t="s">
        <v>1795</v>
      </c>
      <c r="S223" s="23" t="s">
        <v>4543</v>
      </c>
      <c r="T223" s="23" t="s">
        <v>1721</v>
      </c>
    </row>
    <row r="224" spans="1:20">
      <c r="A224" s="23" t="s">
        <v>3430</v>
      </c>
      <c r="B224" s="23" t="s">
        <v>3431</v>
      </c>
      <c r="C224" s="23" t="s">
        <v>10</v>
      </c>
      <c r="D224" s="23" t="s">
        <v>1705</v>
      </c>
      <c r="E224" s="23" t="s">
        <v>452</v>
      </c>
      <c r="F224" s="23" t="s">
        <v>5342</v>
      </c>
      <c r="G224" s="23" t="s">
        <v>1721</v>
      </c>
      <c r="H224" s="23" t="s">
        <v>4633</v>
      </c>
      <c r="I224" s="23" t="s">
        <v>4192</v>
      </c>
      <c r="J224" s="23" t="s">
        <v>11</v>
      </c>
      <c r="K224" s="23" t="s">
        <v>4628</v>
      </c>
      <c r="L224" s="23" t="s">
        <v>11</v>
      </c>
      <c r="M224" s="23" t="s">
        <v>5471</v>
      </c>
      <c r="N224" s="23" t="s">
        <v>4629</v>
      </c>
      <c r="O224" s="23" t="s">
        <v>4630</v>
      </c>
      <c r="P224" s="23" t="s">
        <v>4642</v>
      </c>
      <c r="Q224" s="23">
        <v>0</v>
      </c>
      <c r="R224" s="23" t="s">
        <v>1962</v>
      </c>
      <c r="S224" s="23" t="s">
        <v>4776</v>
      </c>
      <c r="T224" s="23" t="s">
        <v>1721</v>
      </c>
    </row>
    <row r="225" spans="1:20">
      <c r="A225" s="23" t="s">
        <v>2633</v>
      </c>
      <c r="B225" s="23" t="s">
        <v>2634</v>
      </c>
      <c r="C225" s="23" t="s">
        <v>17</v>
      </c>
      <c r="D225" s="23" t="s">
        <v>1705</v>
      </c>
      <c r="E225" s="23" t="s">
        <v>452</v>
      </c>
      <c r="F225" s="23" t="s">
        <v>5336</v>
      </c>
      <c r="G225" s="23" t="s">
        <v>1721</v>
      </c>
      <c r="H225" s="23" t="s">
        <v>4638</v>
      </c>
      <c r="I225" s="23" t="s">
        <v>4636</v>
      </c>
      <c r="J225" s="23" t="s">
        <v>11</v>
      </c>
      <c r="K225" s="23" t="s">
        <v>4628</v>
      </c>
      <c r="L225" s="23" t="s">
        <v>11</v>
      </c>
      <c r="M225" s="23" t="s">
        <v>5471</v>
      </c>
      <c r="N225" s="23" t="s">
        <v>4629</v>
      </c>
      <c r="O225" s="23" t="s">
        <v>4630</v>
      </c>
      <c r="P225" s="23" t="s">
        <v>4642</v>
      </c>
      <c r="Q225" s="23">
        <v>0</v>
      </c>
      <c r="R225" s="23" t="s">
        <v>1962</v>
      </c>
      <c r="S225" s="23" t="s">
        <v>4411</v>
      </c>
      <c r="T225" s="23" t="s">
        <v>1721</v>
      </c>
    </row>
    <row r="226" spans="1:20">
      <c r="A226" s="23" t="s">
        <v>3591</v>
      </c>
      <c r="B226" s="23" t="s">
        <v>3592</v>
      </c>
      <c r="C226" s="23" t="s">
        <v>10</v>
      </c>
      <c r="D226" s="23" t="s">
        <v>1705</v>
      </c>
      <c r="E226" s="23" t="s">
        <v>452</v>
      </c>
      <c r="F226" s="23" t="s">
        <v>4164</v>
      </c>
      <c r="G226" s="23" t="s">
        <v>1721</v>
      </c>
      <c r="H226" s="23" t="s">
        <v>4632</v>
      </c>
      <c r="I226" s="23" t="s">
        <v>4203</v>
      </c>
      <c r="J226" s="23" t="s">
        <v>11</v>
      </c>
      <c r="K226" s="23" t="s">
        <v>4628</v>
      </c>
      <c r="L226" s="23" t="s">
        <v>11</v>
      </c>
      <c r="M226" s="23" t="s">
        <v>5415</v>
      </c>
      <c r="N226" s="23" t="s">
        <v>4629</v>
      </c>
      <c r="O226" s="23" t="s">
        <v>4630</v>
      </c>
      <c r="P226" s="23" t="s">
        <v>9</v>
      </c>
      <c r="Q226" s="23">
        <v>0</v>
      </c>
      <c r="R226" s="23" t="s">
        <v>2307</v>
      </c>
      <c r="S226" s="23" t="s">
        <v>4681</v>
      </c>
      <c r="T226" s="23" t="s">
        <v>1721</v>
      </c>
    </row>
    <row r="227" spans="1:20">
      <c r="A227" s="23" t="s">
        <v>3602</v>
      </c>
      <c r="B227" s="23" t="s">
        <v>3603</v>
      </c>
      <c r="C227" s="23" t="s">
        <v>1669</v>
      </c>
      <c r="D227" s="23" t="s">
        <v>1705</v>
      </c>
      <c r="E227" s="23" t="s">
        <v>1189</v>
      </c>
      <c r="F227" s="23" t="s">
        <v>4197</v>
      </c>
      <c r="G227" s="23" t="s">
        <v>1721</v>
      </c>
      <c r="H227" s="23" t="s">
        <v>4099</v>
      </c>
      <c r="I227" s="23" t="s">
        <v>4106</v>
      </c>
      <c r="J227" s="23" t="s">
        <v>1808</v>
      </c>
      <c r="K227" s="23" t="s">
        <v>4628</v>
      </c>
      <c r="L227" s="23" t="s">
        <v>11</v>
      </c>
      <c r="M227" s="23" t="s">
        <v>5451</v>
      </c>
      <c r="N227" s="23" t="s">
        <v>4629</v>
      </c>
      <c r="O227" s="23" t="s">
        <v>4630</v>
      </c>
      <c r="P227" s="23" t="s">
        <v>4675</v>
      </c>
      <c r="Q227" s="23">
        <v>0</v>
      </c>
      <c r="R227" s="23" t="s">
        <v>3208</v>
      </c>
      <c r="S227" s="23" t="s">
        <v>4323</v>
      </c>
      <c r="T227" s="23" t="s">
        <v>1721</v>
      </c>
    </row>
    <row r="228" spans="1:20">
      <c r="A228" s="23" t="s">
        <v>3539</v>
      </c>
      <c r="B228" s="23" t="s">
        <v>3540</v>
      </c>
      <c r="C228" s="23" t="s">
        <v>14</v>
      </c>
      <c r="D228" s="23" t="s">
        <v>1705</v>
      </c>
      <c r="E228" s="23" t="s">
        <v>452</v>
      </c>
      <c r="F228" s="23" t="s">
        <v>5349</v>
      </c>
      <c r="G228" s="23" t="s">
        <v>1721</v>
      </c>
      <c r="H228" s="23" t="s">
        <v>4099</v>
      </c>
      <c r="I228" s="23" t="s">
        <v>4203</v>
      </c>
      <c r="J228" s="23" t="s">
        <v>11</v>
      </c>
      <c r="K228" s="23" t="s">
        <v>4628</v>
      </c>
      <c r="L228" s="23" t="s">
        <v>11</v>
      </c>
      <c r="M228" s="23" t="s">
        <v>5417</v>
      </c>
      <c r="N228" s="23" t="s">
        <v>4629</v>
      </c>
      <c r="O228" s="23" t="s">
        <v>4630</v>
      </c>
      <c r="P228" s="23" t="s">
        <v>4675</v>
      </c>
      <c r="Q228" s="23">
        <v>0</v>
      </c>
      <c r="R228" s="23" t="s">
        <v>3008</v>
      </c>
      <c r="S228" s="23" t="s">
        <v>4524</v>
      </c>
      <c r="T228" s="23" t="s">
        <v>1721</v>
      </c>
    </row>
    <row r="229" spans="1:20">
      <c r="A229" s="23" t="s">
        <v>2333</v>
      </c>
      <c r="B229" s="23" t="s">
        <v>2334</v>
      </c>
      <c r="C229" s="23" t="s">
        <v>16</v>
      </c>
      <c r="D229" s="23" t="s">
        <v>1705</v>
      </c>
      <c r="E229" s="23" t="s">
        <v>452</v>
      </c>
      <c r="F229" s="23" t="s">
        <v>4164</v>
      </c>
      <c r="G229" s="23" t="s">
        <v>1721</v>
      </c>
      <c r="H229" s="23" t="s">
        <v>4632</v>
      </c>
      <c r="I229" s="23" t="s">
        <v>4203</v>
      </c>
      <c r="J229" s="23" t="s">
        <v>11</v>
      </c>
      <c r="K229" s="23" t="s">
        <v>4628</v>
      </c>
      <c r="L229" s="23" t="s">
        <v>11</v>
      </c>
      <c r="M229" s="23" t="s">
        <v>5408</v>
      </c>
      <c r="N229" s="23" t="s">
        <v>4629</v>
      </c>
      <c r="O229" s="23" t="s">
        <v>4630</v>
      </c>
      <c r="P229" s="23" t="s">
        <v>4675</v>
      </c>
      <c r="Q229" s="23">
        <v>0</v>
      </c>
      <c r="R229" s="23" t="s">
        <v>1962</v>
      </c>
      <c r="S229" s="23" t="s">
        <v>4741</v>
      </c>
      <c r="T229" s="23" t="s">
        <v>1721</v>
      </c>
    </row>
    <row r="230" spans="1:20">
      <c r="A230" s="23" t="s">
        <v>1937</v>
      </c>
      <c r="B230" s="23" t="s">
        <v>1938</v>
      </c>
      <c r="C230" s="23" t="s">
        <v>12</v>
      </c>
      <c r="D230" s="23" t="s">
        <v>1705</v>
      </c>
      <c r="E230" s="23" t="s">
        <v>452</v>
      </c>
      <c r="F230" s="23" t="s">
        <v>5338</v>
      </c>
      <c r="G230" s="23" t="s">
        <v>1721</v>
      </c>
      <c r="H230" s="23" t="s">
        <v>4643</v>
      </c>
      <c r="I230" s="23" t="s">
        <v>4138</v>
      </c>
      <c r="J230" s="23" t="s">
        <v>11</v>
      </c>
      <c r="K230" s="23" t="s">
        <v>4628</v>
      </c>
      <c r="L230" s="23" t="s">
        <v>11</v>
      </c>
      <c r="M230" s="23" t="s">
        <v>5433</v>
      </c>
      <c r="N230" s="23" t="s">
        <v>4629</v>
      </c>
      <c r="O230" s="23" t="s">
        <v>4630</v>
      </c>
      <c r="P230" s="23" t="s">
        <v>4642</v>
      </c>
      <c r="Q230" s="23">
        <v>0</v>
      </c>
      <c r="R230" s="23" t="s">
        <v>1962</v>
      </c>
      <c r="S230" s="23" t="s">
        <v>4492</v>
      </c>
      <c r="T230" s="23" t="s">
        <v>1721</v>
      </c>
    </row>
    <row r="231" spans="1:20">
      <c r="A231" s="23" t="s">
        <v>2206</v>
      </c>
      <c r="B231" s="23" t="s">
        <v>2207</v>
      </c>
      <c r="C231" s="23" t="s">
        <v>17</v>
      </c>
      <c r="D231" s="23" t="s">
        <v>1705</v>
      </c>
      <c r="E231" s="23" t="s">
        <v>452</v>
      </c>
      <c r="F231" s="23" t="s">
        <v>5336</v>
      </c>
      <c r="G231" s="23" t="s">
        <v>1721</v>
      </c>
      <c r="H231" s="23" t="s">
        <v>4638</v>
      </c>
      <c r="I231" s="23" t="s">
        <v>4636</v>
      </c>
      <c r="J231" s="23" t="s">
        <v>11</v>
      </c>
      <c r="K231" s="23" t="s">
        <v>4628</v>
      </c>
      <c r="L231" s="23" t="s">
        <v>11</v>
      </c>
      <c r="M231" s="23" t="s">
        <v>5419</v>
      </c>
      <c r="N231" s="23" t="s">
        <v>4629</v>
      </c>
      <c r="O231" s="23" t="s">
        <v>4630</v>
      </c>
      <c r="P231" s="23" t="s">
        <v>4666</v>
      </c>
      <c r="Q231" s="23">
        <v>0</v>
      </c>
      <c r="R231" s="23" t="s">
        <v>2050</v>
      </c>
      <c r="S231" s="23" t="s">
        <v>4460</v>
      </c>
      <c r="T231" s="23" t="s">
        <v>1721</v>
      </c>
    </row>
    <row r="232" spans="1:20">
      <c r="A232" s="23" t="s">
        <v>3846</v>
      </c>
      <c r="B232" s="23" t="s">
        <v>3847</v>
      </c>
      <c r="C232" s="23" t="s">
        <v>15</v>
      </c>
      <c r="D232" s="23" t="s">
        <v>1705</v>
      </c>
      <c r="E232" s="23" t="s">
        <v>452</v>
      </c>
      <c r="F232" s="23" t="s">
        <v>4148</v>
      </c>
      <c r="G232" s="23" t="s">
        <v>1721</v>
      </c>
      <c r="H232" s="23" t="s">
        <v>4094</v>
      </c>
      <c r="I232" s="23" t="s">
        <v>4192</v>
      </c>
      <c r="J232" s="23" t="s">
        <v>11</v>
      </c>
      <c r="K232" s="23" t="s">
        <v>4628</v>
      </c>
      <c r="L232" s="23" t="s">
        <v>11</v>
      </c>
      <c r="M232" s="23" t="s">
        <v>5416</v>
      </c>
      <c r="N232" s="23" t="s">
        <v>4629</v>
      </c>
      <c r="O232" s="23" t="s">
        <v>4630</v>
      </c>
      <c r="P232" s="23" t="s">
        <v>4655</v>
      </c>
      <c r="Q232" s="23">
        <v>0</v>
      </c>
      <c r="R232" s="23" t="s">
        <v>1962</v>
      </c>
      <c r="S232" s="23" t="s">
        <v>4305</v>
      </c>
      <c r="T232" s="23" t="s">
        <v>1721</v>
      </c>
    </row>
    <row r="233" spans="1:20">
      <c r="A233" s="23" t="s">
        <v>2179</v>
      </c>
      <c r="B233" s="23" t="s">
        <v>2180</v>
      </c>
      <c r="C233" s="23" t="s">
        <v>16</v>
      </c>
      <c r="D233" s="23" t="s">
        <v>1705</v>
      </c>
      <c r="E233" s="23" t="s">
        <v>1189</v>
      </c>
      <c r="F233" s="23" t="s">
        <v>4207</v>
      </c>
      <c r="G233" s="23" t="s">
        <v>1721</v>
      </c>
      <c r="H233" s="23" t="s">
        <v>4633</v>
      </c>
      <c r="I233" s="23" t="s">
        <v>5438</v>
      </c>
      <c r="J233" s="23" t="s">
        <v>11</v>
      </c>
      <c r="K233" s="23" t="s">
        <v>4628</v>
      </c>
      <c r="L233" s="23" t="s">
        <v>11</v>
      </c>
      <c r="M233" s="23" t="s">
        <v>5422</v>
      </c>
      <c r="N233" s="23" t="s">
        <v>4629</v>
      </c>
      <c r="O233" s="23" t="s">
        <v>4630</v>
      </c>
      <c r="P233" s="23" t="s">
        <v>4642</v>
      </c>
      <c r="Q233" s="23">
        <v>0</v>
      </c>
      <c r="R233" s="23" t="s">
        <v>1962</v>
      </c>
      <c r="S233" s="23" t="s">
        <v>4791</v>
      </c>
      <c r="T233" s="23" t="s">
        <v>1721</v>
      </c>
    </row>
    <row r="234" spans="1:20">
      <c r="A234" s="23" t="s">
        <v>2457</v>
      </c>
      <c r="B234" s="23" t="s">
        <v>2458</v>
      </c>
      <c r="C234" s="23" t="s">
        <v>14</v>
      </c>
      <c r="D234" s="23" t="s">
        <v>1705</v>
      </c>
      <c r="E234" s="23" t="s">
        <v>452</v>
      </c>
      <c r="F234" s="23" t="s">
        <v>4166</v>
      </c>
      <c r="G234" s="23" t="s">
        <v>1721</v>
      </c>
      <c r="H234" s="23" t="s">
        <v>4094</v>
      </c>
      <c r="I234" s="23" t="s">
        <v>5421</v>
      </c>
      <c r="J234" s="23" t="s">
        <v>11</v>
      </c>
      <c r="K234" s="23" t="s">
        <v>4628</v>
      </c>
      <c r="L234" s="23" t="s">
        <v>11</v>
      </c>
      <c r="M234" s="23" t="s">
        <v>5408</v>
      </c>
      <c r="N234" s="23" t="s">
        <v>4629</v>
      </c>
      <c r="O234" s="23" t="s">
        <v>4630</v>
      </c>
      <c r="P234" s="23" t="s">
        <v>4664</v>
      </c>
      <c r="Q234" s="23">
        <v>0</v>
      </c>
      <c r="R234" s="23" t="s">
        <v>1886</v>
      </c>
      <c r="S234" s="23" t="s">
        <v>4431</v>
      </c>
      <c r="T234" s="23" t="s">
        <v>1721</v>
      </c>
    </row>
    <row r="235" spans="1:20">
      <c r="A235" s="23" t="s">
        <v>4051</v>
      </c>
      <c r="B235" s="23" t="s">
        <v>4052</v>
      </c>
      <c r="C235" s="23" t="s">
        <v>14</v>
      </c>
      <c r="D235" s="23" t="s">
        <v>1705</v>
      </c>
      <c r="E235" s="23" t="s">
        <v>452</v>
      </c>
      <c r="F235" s="23" t="s">
        <v>5340</v>
      </c>
      <c r="G235" s="23" t="s">
        <v>1721</v>
      </c>
      <c r="H235" s="23" t="s">
        <v>4099</v>
      </c>
      <c r="I235" s="23" t="s">
        <v>4192</v>
      </c>
      <c r="J235" s="23" t="s">
        <v>11</v>
      </c>
      <c r="K235" s="23" t="s">
        <v>4628</v>
      </c>
      <c r="L235" s="23" t="s">
        <v>11</v>
      </c>
      <c r="M235" s="23" t="s">
        <v>5433</v>
      </c>
      <c r="N235" s="23" t="s">
        <v>4629</v>
      </c>
      <c r="O235" s="23" t="s">
        <v>4630</v>
      </c>
      <c r="P235" s="23" t="s">
        <v>4660</v>
      </c>
      <c r="Q235" s="23">
        <v>0</v>
      </c>
      <c r="R235" s="23" t="s">
        <v>1962</v>
      </c>
      <c r="S235" s="23" t="s">
        <v>4661</v>
      </c>
      <c r="T235" s="23" t="s">
        <v>1721</v>
      </c>
    </row>
    <row r="236" spans="1:20">
      <c r="A236" s="23" t="s">
        <v>2333</v>
      </c>
      <c r="B236" s="23" t="s">
        <v>2334</v>
      </c>
      <c r="C236" s="23" t="s">
        <v>16</v>
      </c>
      <c r="D236" s="23" t="s">
        <v>1705</v>
      </c>
      <c r="E236" s="23" t="s">
        <v>452</v>
      </c>
      <c r="F236" s="23" t="s">
        <v>4164</v>
      </c>
      <c r="G236" s="23" t="s">
        <v>1721</v>
      </c>
      <c r="H236" s="23" t="s">
        <v>4632</v>
      </c>
      <c r="I236" s="23" t="s">
        <v>4649</v>
      </c>
      <c r="J236" s="23" t="s">
        <v>11</v>
      </c>
      <c r="K236" s="23" t="s">
        <v>4628</v>
      </c>
      <c r="L236" s="23" t="s">
        <v>11</v>
      </c>
      <c r="M236" s="23" t="s">
        <v>5460</v>
      </c>
      <c r="N236" s="23" t="s">
        <v>4629</v>
      </c>
      <c r="O236" s="23" t="s">
        <v>4630</v>
      </c>
      <c r="P236" s="23" t="s">
        <v>4675</v>
      </c>
      <c r="Q236" s="23">
        <v>0</v>
      </c>
      <c r="R236" s="23" t="s">
        <v>1962</v>
      </c>
      <c r="S236" s="23" t="s">
        <v>4741</v>
      </c>
      <c r="T236" s="23" t="s">
        <v>1721</v>
      </c>
    </row>
    <row r="237" spans="1:20">
      <c r="A237" s="23" t="s">
        <v>3430</v>
      </c>
      <c r="B237" s="23" t="s">
        <v>3431</v>
      </c>
      <c r="C237" s="23" t="s">
        <v>10</v>
      </c>
      <c r="D237" s="23" t="s">
        <v>1705</v>
      </c>
      <c r="E237" s="23" t="s">
        <v>452</v>
      </c>
      <c r="F237" s="23" t="s">
        <v>5342</v>
      </c>
      <c r="G237" s="23" t="s">
        <v>1721</v>
      </c>
      <c r="H237" s="23" t="s">
        <v>4633</v>
      </c>
      <c r="I237" s="23" t="s">
        <v>4192</v>
      </c>
      <c r="J237" s="23" t="s">
        <v>11</v>
      </c>
      <c r="K237" s="23" t="s">
        <v>4628</v>
      </c>
      <c r="L237" s="23" t="s">
        <v>11</v>
      </c>
      <c r="M237" s="23" t="s">
        <v>5436</v>
      </c>
      <c r="N237" s="23" t="s">
        <v>4629</v>
      </c>
      <c r="O237" s="23" t="s">
        <v>4630</v>
      </c>
      <c r="P237" s="23" t="s">
        <v>4642</v>
      </c>
      <c r="Q237" s="23">
        <v>0</v>
      </c>
      <c r="R237" s="23" t="s">
        <v>1962</v>
      </c>
      <c r="S237" s="23" t="s">
        <v>4776</v>
      </c>
      <c r="T237" s="23" t="s">
        <v>1721</v>
      </c>
    </row>
    <row r="238" spans="1:20">
      <c r="A238" s="23" t="s">
        <v>2965</v>
      </c>
      <c r="B238" s="23" t="s">
        <v>2966</v>
      </c>
      <c r="C238" s="23" t="s">
        <v>18</v>
      </c>
      <c r="D238" s="23" t="s">
        <v>1705</v>
      </c>
      <c r="E238" s="23" t="s">
        <v>452</v>
      </c>
      <c r="F238" s="23" t="s">
        <v>5336</v>
      </c>
      <c r="G238" s="23" t="s">
        <v>1721</v>
      </c>
      <c r="H238" s="23" t="s">
        <v>4638</v>
      </c>
      <c r="I238" s="23" t="s">
        <v>4636</v>
      </c>
      <c r="J238" s="23" t="s">
        <v>11</v>
      </c>
      <c r="K238" s="23" t="s">
        <v>4628</v>
      </c>
      <c r="L238" s="23" t="s">
        <v>11</v>
      </c>
      <c r="M238" s="23" t="s">
        <v>5410</v>
      </c>
      <c r="N238" s="23" t="s">
        <v>4629</v>
      </c>
      <c r="O238" s="23" t="s">
        <v>4630</v>
      </c>
      <c r="P238" s="23" t="s">
        <v>1026</v>
      </c>
      <c r="Q238" s="23">
        <v>0</v>
      </c>
      <c r="R238" s="23" t="s">
        <v>1955</v>
      </c>
      <c r="S238" s="23" t="s">
        <v>4727</v>
      </c>
      <c r="T238" s="23" t="s">
        <v>1721</v>
      </c>
    </row>
    <row r="239" spans="1:20">
      <c r="A239" s="23" t="s">
        <v>2264</v>
      </c>
      <c r="B239" s="23" t="s">
        <v>2265</v>
      </c>
      <c r="C239" s="23" t="s">
        <v>14</v>
      </c>
      <c r="D239" s="23" t="s">
        <v>1705</v>
      </c>
      <c r="E239" s="23" t="s">
        <v>452</v>
      </c>
      <c r="F239" s="23" t="s">
        <v>5334</v>
      </c>
      <c r="G239" s="23" t="s">
        <v>1721</v>
      </c>
      <c r="H239" s="23" t="s">
        <v>4633</v>
      </c>
      <c r="I239" s="23" t="s">
        <v>4192</v>
      </c>
      <c r="J239" s="23" t="s">
        <v>11</v>
      </c>
      <c r="K239" s="23" t="s">
        <v>4628</v>
      </c>
      <c r="L239" s="23" t="s">
        <v>11</v>
      </c>
      <c r="M239" s="23" t="s">
        <v>5422</v>
      </c>
      <c r="N239" s="23" t="s">
        <v>4629</v>
      </c>
      <c r="O239" s="23" t="s">
        <v>4630</v>
      </c>
      <c r="P239" s="23" t="s">
        <v>9</v>
      </c>
      <c r="Q239" s="23">
        <v>0</v>
      </c>
      <c r="R239" s="23" t="s">
        <v>4756</v>
      </c>
      <c r="S239" s="23" t="s">
        <v>4757</v>
      </c>
      <c r="T239" s="23" t="s">
        <v>1721</v>
      </c>
    </row>
    <row r="240" spans="1:20">
      <c r="A240" s="23" t="s">
        <v>2100</v>
      </c>
      <c r="B240" s="23" t="s">
        <v>2101</v>
      </c>
      <c r="C240" s="23" t="s">
        <v>15</v>
      </c>
      <c r="D240" s="23" t="s">
        <v>1705</v>
      </c>
      <c r="E240" s="23" t="s">
        <v>452</v>
      </c>
      <c r="F240" s="23" t="s">
        <v>4156</v>
      </c>
      <c r="G240" s="23" t="s">
        <v>1721</v>
      </c>
      <c r="H240" s="23" t="s">
        <v>4094</v>
      </c>
      <c r="I240" s="23" t="s">
        <v>4106</v>
      </c>
      <c r="J240" s="23" t="s">
        <v>11</v>
      </c>
      <c r="K240" s="23" t="s">
        <v>4628</v>
      </c>
      <c r="L240" s="23" t="s">
        <v>11</v>
      </c>
      <c r="M240" s="23" t="s">
        <v>5428</v>
      </c>
      <c r="N240" s="23" t="s">
        <v>4629</v>
      </c>
      <c r="O240" s="23" t="s">
        <v>4630</v>
      </c>
      <c r="P240" s="23" t="s">
        <v>4655</v>
      </c>
      <c r="Q240" s="23">
        <v>0</v>
      </c>
      <c r="R240" s="23" t="s">
        <v>1962</v>
      </c>
      <c r="S240" s="23" t="s">
        <v>4474</v>
      </c>
      <c r="T240" s="23" t="s">
        <v>1721</v>
      </c>
    </row>
    <row r="241" spans="1:20">
      <c r="A241" s="23" t="s">
        <v>3047</v>
      </c>
      <c r="B241" s="23" t="s">
        <v>3048</v>
      </c>
      <c r="C241" s="23" t="s">
        <v>10</v>
      </c>
      <c r="D241" s="23" t="s">
        <v>1705</v>
      </c>
      <c r="E241" s="23" t="s">
        <v>1189</v>
      </c>
      <c r="F241" s="23" t="s">
        <v>4182</v>
      </c>
      <c r="G241" s="23" t="s">
        <v>1721</v>
      </c>
      <c r="H241" s="23" t="s">
        <v>4638</v>
      </c>
      <c r="I241" s="23" t="s">
        <v>4636</v>
      </c>
      <c r="J241" s="23" t="s">
        <v>11</v>
      </c>
      <c r="K241" s="23" t="s">
        <v>4628</v>
      </c>
      <c r="L241" s="23" t="s">
        <v>11</v>
      </c>
      <c r="M241" s="23" t="s">
        <v>5456</v>
      </c>
      <c r="N241" s="23" t="s">
        <v>4629</v>
      </c>
      <c r="O241" s="23" t="s">
        <v>4630</v>
      </c>
      <c r="P241" s="23" t="s">
        <v>1026</v>
      </c>
      <c r="Q241" s="23">
        <v>0</v>
      </c>
      <c r="R241" s="23" t="s">
        <v>1683</v>
      </c>
      <c r="S241" s="23" t="s">
        <v>4735</v>
      </c>
      <c r="T241" s="23" t="s">
        <v>1721</v>
      </c>
    </row>
    <row r="242" spans="1:20">
      <c r="A242" s="23" t="s">
        <v>2333</v>
      </c>
      <c r="B242" s="23" t="s">
        <v>2334</v>
      </c>
      <c r="C242" s="23" t="s">
        <v>16</v>
      </c>
      <c r="D242" s="23" t="s">
        <v>1705</v>
      </c>
      <c r="E242" s="23" t="s">
        <v>452</v>
      </c>
      <c r="F242" s="23" t="s">
        <v>4164</v>
      </c>
      <c r="G242" s="23" t="s">
        <v>1721</v>
      </c>
      <c r="H242" s="23" t="s">
        <v>4632</v>
      </c>
      <c r="I242" s="23" t="s">
        <v>4203</v>
      </c>
      <c r="J242" s="23" t="s">
        <v>11</v>
      </c>
      <c r="K242" s="23" t="s">
        <v>4628</v>
      </c>
      <c r="L242" s="23" t="s">
        <v>11</v>
      </c>
      <c r="M242" s="23" t="s">
        <v>5414</v>
      </c>
      <c r="N242" s="23" t="s">
        <v>4629</v>
      </c>
      <c r="O242" s="23" t="s">
        <v>4630</v>
      </c>
      <c r="P242" s="23" t="s">
        <v>4675</v>
      </c>
      <c r="Q242" s="23">
        <v>0</v>
      </c>
      <c r="R242" s="23" t="s">
        <v>1962</v>
      </c>
      <c r="S242" s="23" t="s">
        <v>4741</v>
      </c>
      <c r="T242" s="23" t="s">
        <v>1721</v>
      </c>
    </row>
    <row r="243" spans="1:20">
      <c r="A243" s="23" t="s">
        <v>3316</v>
      </c>
      <c r="B243" s="23" t="s">
        <v>3317</v>
      </c>
      <c r="C243" s="23" t="s">
        <v>1669</v>
      </c>
      <c r="D243" s="23" t="s">
        <v>1705</v>
      </c>
      <c r="E243" s="23" t="s">
        <v>452</v>
      </c>
      <c r="F243" s="23" t="s">
        <v>4179</v>
      </c>
      <c r="G243" s="23" t="s">
        <v>1721</v>
      </c>
      <c r="H243" s="23" t="s">
        <v>4682</v>
      </c>
      <c r="I243" s="23" t="s">
        <v>4192</v>
      </c>
      <c r="J243" s="23" t="s">
        <v>11</v>
      </c>
      <c r="K243" s="23" t="s">
        <v>4628</v>
      </c>
      <c r="L243" s="23" t="s">
        <v>11</v>
      </c>
      <c r="M243" s="23" t="s">
        <v>5412</v>
      </c>
      <c r="N243" s="23" t="s">
        <v>4629</v>
      </c>
      <c r="O243" s="23" t="s">
        <v>4630</v>
      </c>
      <c r="P243" s="23" t="s">
        <v>4900</v>
      </c>
      <c r="Q243" s="23">
        <v>0</v>
      </c>
      <c r="R243" s="23" t="s">
        <v>1962</v>
      </c>
      <c r="S243" s="23" t="s">
        <v>4901</v>
      </c>
      <c r="T243" s="23" t="s">
        <v>1721</v>
      </c>
    </row>
    <row r="244" spans="1:20">
      <c r="A244" s="23" t="s">
        <v>3340</v>
      </c>
      <c r="B244" s="23" t="s">
        <v>3341</v>
      </c>
      <c r="C244" s="23" t="s">
        <v>12</v>
      </c>
      <c r="D244" s="23" t="s">
        <v>1705</v>
      </c>
      <c r="E244" s="23" t="s">
        <v>452</v>
      </c>
      <c r="F244" s="23" t="s">
        <v>5338</v>
      </c>
      <c r="G244" s="23" t="s">
        <v>1721</v>
      </c>
      <c r="H244" s="23" t="s">
        <v>4643</v>
      </c>
      <c r="I244" s="23" t="s">
        <v>4138</v>
      </c>
      <c r="J244" s="23" t="s">
        <v>11</v>
      </c>
      <c r="K244" s="23" t="s">
        <v>4628</v>
      </c>
      <c r="L244" s="23" t="s">
        <v>11</v>
      </c>
      <c r="M244" s="23" t="s">
        <v>5419</v>
      </c>
      <c r="N244" s="23" t="s">
        <v>4629</v>
      </c>
      <c r="O244" s="23" t="s">
        <v>4630</v>
      </c>
      <c r="P244" s="23" t="s">
        <v>4675</v>
      </c>
      <c r="Q244" s="23">
        <v>0</v>
      </c>
      <c r="R244" s="23" t="s">
        <v>2050</v>
      </c>
      <c r="S244" s="23" t="s">
        <v>4758</v>
      </c>
      <c r="T244" s="23" t="s">
        <v>1721</v>
      </c>
    </row>
    <row r="245" spans="1:20">
      <c r="A245" s="23" t="s">
        <v>2633</v>
      </c>
      <c r="B245" s="23" t="s">
        <v>2634</v>
      </c>
      <c r="C245" s="23" t="s">
        <v>17</v>
      </c>
      <c r="D245" s="23" t="s">
        <v>1705</v>
      </c>
      <c r="E245" s="23" t="s">
        <v>452</v>
      </c>
      <c r="F245" s="23" t="s">
        <v>5336</v>
      </c>
      <c r="G245" s="23" t="s">
        <v>1721</v>
      </c>
      <c r="H245" s="23" t="s">
        <v>4638</v>
      </c>
      <c r="I245" s="23" t="s">
        <v>4636</v>
      </c>
      <c r="J245" s="23" t="s">
        <v>11</v>
      </c>
      <c r="K245" s="23" t="s">
        <v>4628</v>
      </c>
      <c r="L245" s="23" t="s">
        <v>11</v>
      </c>
      <c r="M245" s="23" t="s">
        <v>5425</v>
      </c>
      <c r="N245" s="23" t="s">
        <v>4629</v>
      </c>
      <c r="O245" s="23" t="s">
        <v>4630</v>
      </c>
      <c r="P245" s="23" t="s">
        <v>4642</v>
      </c>
      <c r="Q245" s="23">
        <v>0</v>
      </c>
      <c r="R245" s="23" t="s">
        <v>1962</v>
      </c>
      <c r="S245" s="23" t="s">
        <v>4411</v>
      </c>
      <c r="T245" s="23" t="s">
        <v>1721</v>
      </c>
    </row>
    <row r="246" spans="1:20">
      <c r="A246" s="23" t="s">
        <v>2716</v>
      </c>
      <c r="B246" s="23" t="s">
        <v>2717</v>
      </c>
      <c r="C246" s="23" t="s">
        <v>10</v>
      </c>
      <c r="D246" s="23" t="s">
        <v>1705</v>
      </c>
      <c r="E246" s="23" t="s">
        <v>452</v>
      </c>
      <c r="F246" s="23" t="s">
        <v>4179</v>
      </c>
      <c r="G246" s="23" t="s">
        <v>1721</v>
      </c>
      <c r="H246" s="23" t="s">
        <v>4682</v>
      </c>
      <c r="I246" s="23" t="s">
        <v>4203</v>
      </c>
      <c r="J246" s="23" t="s">
        <v>11</v>
      </c>
      <c r="K246" s="23" t="s">
        <v>4628</v>
      </c>
      <c r="L246" s="23" t="s">
        <v>11</v>
      </c>
      <c r="M246" s="23" t="s">
        <v>5418</v>
      </c>
      <c r="N246" s="23" t="s">
        <v>4629</v>
      </c>
      <c r="O246" s="23" t="s">
        <v>4630</v>
      </c>
      <c r="P246" s="23" t="s">
        <v>1026</v>
      </c>
      <c r="Q246" s="23">
        <v>0</v>
      </c>
      <c r="R246" s="23" t="s">
        <v>1683</v>
      </c>
      <c r="S246" s="23" t="s">
        <v>4594</v>
      </c>
      <c r="T246" s="23" t="s">
        <v>1721</v>
      </c>
    </row>
    <row r="247" spans="1:20">
      <c r="A247" s="23" t="s">
        <v>2575</v>
      </c>
      <c r="B247" s="23" t="s">
        <v>2576</v>
      </c>
      <c r="C247" s="23" t="s">
        <v>10</v>
      </c>
      <c r="D247" s="23" t="s">
        <v>1705</v>
      </c>
      <c r="E247" s="23" t="s">
        <v>452</v>
      </c>
      <c r="F247" s="23" t="s">
        <v>4164</v>
      </c>
      <c r="G247" s="23" t="s">
        <v>1721</v>
      </c>
      <c r="H247" s="23" t="s">
        <v>4632</v>
      </c>
      <c r="I247" s="23" t="s">
        <v>4203</v>
      </c>
      <c r="J247" s="23" t="s">
        <v>11</v>
      </c>
      <c r="K247" s="23" t="s">
        <v>4628</v>
      </c>
      <c r="L247" s="23" t="s">
        <v>11</v>
      </c>
      <c r="M247" s="23" t="s">
        <v>5428</v>
      </c>
      <c r="N247" s="23" t="s">
        <v>4629</v>
      </c>
      <c r="O247" s="23" t="s">
        <v>4630</v>
      </c>
      <c r="P247" s="23" t="s">
        <v>4713</v>
      </c>
      <c r="Q247" s="23">
        <v>0</v>
      </c>
      <c r="R247" s="23" t="s">
        <v>1962</v>
      </c>
      <c r="S247" s="23" t="s">
        <v>4417</v>
      </c>
      <c r="T247" s="23" t="s">
        <v>1721</v>
      </c>
    </row>
    <row r="248" spans="1:20">
      <c r="A248" s="23" t="s">
        <v>2118</v>
      </c>
      <c r="B248" s="23" t="s">
        <v>2119</v>
      </c>
      <c r="C248" s="23" t="s">
        <v>12</v>
      </c>
      <c r="D248" s="23" t="s">
        <v>1705</v>
      </c>
      <c r="E248" s="23" t="s">
        <v>452</v>
      </c>
      <c r="F248" s="23" t="s">
        <v>5338</v>
      </c>
      <c r="G248" s="23" t="s">
        <v>1721</v>
      </c>
      <c r="H248" s="23" t="s">
        <v>4643</v>
      </c>
      <c r="I248" s="23" t="s">
        <v>4138</v>
      </c>
      <c r="J248" s="23" t="s">
        <v>11</v>
      </c>
      <c r="K248" s="23" t="s">
        <v>4628</v>
      </c>
      <c r="L248" s="23" t="s">
        <v>11</v>
      </c>
      <c r="M248" s="23" t="s">
        <v>5425</v>
      </c>
      <c r="N248" s="23" t="s">
        <v>4629</v>
      </c>
      <c r="O248" s="23" t="s">
        <v>4630</v>
      </c>
      <c r="P248" s="23" t="s">
        <v>4831</v>
      </c>
      <c r="Q248" s="23">
        <v>0</v>
      </c>
      <c r="R248" s="23" t="s">
        <v>4745</v>
      </c>
      <c r="S248" s="23" t="s">
        <v>4832</v>
      </c>
      <c r="T248" s="23" t="s">
        <v>1721</v>
      </c>
    </row>
    <row r="249" spans="1:20">
      <c r="A249" s="23" t="s">
        <v>2750</v>
      </c>
      <c r="B249" s="23" t="s">
        <v>2751</v>
      </c>
      <c r="C249" s="23" t="s">
        <v>14</v>
      </c>
      <c r="D249" s="23" t="s">
        <v>1705</v>
      </c>
      <c r="E249" s="23" t="s">
        <v>452</v>
      </c>
      <c r="F249" s="23" t="s">
        <v>4173</v>
      </c>
      <c r="G249" s="23" t="s">
        <v>1721</v>
      </c>
      <c r="H249" s="23" t="s">
        <v>4099</v>
      </c>
      <c r="I249" s="23" t="s">
        <v>4138</v>
      </c>
      <c r="J249" s="23" t="s">
        <v>11</v>
      </c>
      <c r="K249" s="23" t="s">
        <v>4628</v>
      </c>
      <c r="L249" s="23" t="s">
        <v>11</v>
      </c>
      <c r="M249" s="23" t="s">
        <v>5413</v>
      </c>
      <c r="N249" s="23" t="s">
        <v>4629</v>
      </c>
      <c r="O249" s="23" t="s">
        <v>4630</v>
      </c>
      <c r="P249" s="23" t="s">
        <v>4753</v>
      </c>
      <c r="Q249" s="23">
        <v>0</v>
      </c>
      <c r="R249" s="23" t="s">
        <v>1962</v>
      </c>
      <c r="S249" s="23" t="s">
        <v>4754</v>
      </c>
      <c r="T249" s="23" t="s">
        <v>1721</v>
      </c>
    </row>
    <row r="250" spans="1:20">
      <c r="A250" s="23" t="s">
        <v>3674</v>
      </c>
      <c r="B250" s="23" t="s">
        <v>3675</v>
      </c>
      <c r="C250" s="23" t="s">
        <v>10</v>
      </c>
      <c r="D250" s="23" t="s">
        <v>1705</v>
      </c>
      <c r="E250" s="23" t="s">
        <v>452</v>
      </c>
      <c r="F250" s="23" t="s">
        <v>5349</v>
      </c>
      <c r="G250" s="23" t="s">
        <v>1721</v>
      </c>
      <c r="H250" s="23" t="s">
        <v>4099</v>
      </c>
      <c r="I250" s="23" t="s">
        <v>4203</v>
      </c>
      <c r="J250" s="23" t="s">
        <v>11</v>
      </c>
      <c r="K250" s="23" t="s">
        <v>4628</v>
      </c>
      <c r="L250" s="23" t="s">
        <v>11</v>
      </c>
      <c r="M250" s="23" t="s">
        <v>5417</v>
      </c>
      <c r="N250" s="23" t="s">
        <v>4629</v>
      </c>
      <c r="O250" s="23" t="s">
        <v>4630</v>
      </c>
      <c r="P250" s="23" t="s">
        <v>4713</v>
      </c>
      <c r="Q250" s="23">
        <v>0</v>
      </c>
      <c r="R250" s="23" t="s">
        <v>1962</v>
      </c>
      <c r="S250" s="23" t="s">
        <v>4792</v>
      </c>
      <c r="T250" s="23" t="s">
        <v>1721</v>
      </c>
    </row>
    <row r="251" spans="1:20">
      <c r="A251" s="23" t="s">
        <v>3340</v>
      </c>
      <c r="B251" s="23" t="s">
        <v>3341</v>
      </c>
      <c r="C251" s="23" t="s">
        <v>12</v>
      </c>
      <c r="D251" s="23" t="s">
        <v>1705</v>
      </c>
      <c r="E251" s="23" t="s">
        <v>452</v>
      </c>
      <c r="F251" s="23" t="s">
        <v>5338</v>
      </c>
      <c r="G251" s="23" t="s">
        <v>1721</v>
      </c>
      <c r="H251" s="23" t="s">
        <v>4643</v>
      </c>
      <c r="I251" s="23" t="s">
        <v>4138</v>
      </c>
      <c r="J251" s="23" t="s">
        <v>11</v>
      </c>
      <c r="K251" s="23" t="s">
        <v>4628</v>
      </c>
      <c r="L251" s="23" t="s">
        <v>11</v>
      </c>
      <c r="M251" s="23" t="s">
        <v>5410</v>
      </c>
      <c r="N251" s="23" t="s">
        <v>4629</v>
      </c>
      <c r="O251" s="23" t="s">
        <v>4630</v>
      </c>
      <c r="P251" s="23" t="s">
        <v>4675</v>
      </c>
      <c r="Q251" s="23">
        <v>0</v>
      </c>
      <c r="R251" s="23" t="s">
        <v>2050</v>
      </c>
      <c r="S251" s="23" t="s">
        <v>4758</v>
      </c>
      <c r="T251" s="23" t="s">
        <v>1721</v>
      </c>
    </row>
    <row r="252" spans="1:20">
      <c r="A252" s="23" t="s">
        <v>1876</v>
      </c>
      <c r="B252" s="23" t="s">
        <v>1877</v>
      </c>
      <c r="C252" s="23" t="s">
        <v>10</v>
      </c>
      <c r="D252" s="23" t="s">
        <v>1705</v>
      </c>
      <c r="E252" s="23" t="s">
        <v>452</v>
      </c>
      <c r="F252" s="23" t="s">
        <v>4164</v>
      </c>
      <c r="G252" s="23" t="s">
        <v>1721</v>
      </c>
      <c r="H252" s="23" t="s">
        <v>4632</v>
      </c>
      <c r="I252" s="23" t="s">
        <v>4203</v>
      </c>
      <c r="J252" s="23" t="s">
        <v>11</v>
      </c>
      <c r="K252" s="23" t="s">
        <v>4628</v>
      </c>
      <c r="L252" s="23" t="s">
        <v>11</v>
      </c>
      <c r="M252" s="23" t="s">
        <v>5415</v>
      </c>
      <c r="N252" s="23" t="s">
        <v>4629</v>
      </c>
      <c r="O252" s="23" t="s">
        <v>4630</v>
      </c>
      <c r="P252" s="23" t="s">
        <v>9</v>
      </c>
      <c r="Q252" s="23">
        <v>0</v>
      </c>
      <c r="R252" s="23" t="s">
        <v>2165</v>
      </c>
      <c r="S252" s="23" t="s">
        <v>4665</v>
      </c>
      <c r="T252" s="23" t="s">
        <v>1721</v>
      </c>
    </row>
    <row r="253" spans="1:20">
      <c r="A253" s="23" t="s">
        <v>2190</v>
      </c>
      <c r="B253" s="23" t="s">
        <v>2191</v>
      </c>
      <c r="C253" s="23" t="s">
        <v>16</v>
      </c>
      <c r="D253" s="23" t="s">
        <v>1705</v>
      </c>
      <c r="E253" s="23" t="s">
        <v>1189</v>
      </c>
      <c r="F253" s="23" t="s">
        <v>4182</v>
      </c>
      <c r="G253" s="23" t="s">
        <v>1721</v>
      </c>
      <c r="H253" s="23" t="s">
        <v>4638</v>
      </c>
      <c r="I253" s="23" t="s">
        <v>4636</v>
      </c>
      <c r="J253" s="23" t="s">
        <v>11</v>
      </c>
      <c r="K253" s="23" t="s">
        <v>4628</v>
      </c>
      <c r="L253" s="23" t="s">
        <v>11</v>
      </c>
      <c r="M253" s="23" t="s">
        <v>5480</v>
      </c>
      <c r="N253" s="23" t="s">
        <v>4629</v>
      </c>
      <c r="O253" s="23" t="s">
        <v>4630</v>
      </c>
      <c r="P253" s="23" t="s">
        <v>4642</v>
      </c>
      <c r="Q253" s="23">
        <v>0</v>
      </c>
      <c r="R253" s="23" t="s">
        <v>1962</v>
      </c>
      <c r="S253" s="23" t="s">
        <v>4461</v>
      </c>
      <c r="T253" s="23" t="s">
        <v>1721</v>
      </c>
    </row>
    <row r="254" spans="1:20">
      <c r="A254" s="23" t="s">
        <v>1835</v>
      </c>
      <c r="B254" s="23" t="s">
        <v>1836</v>
      </c>
      <c r="C254" s="23" t="s">
        <v>14</v>
      </c>
      <c r="D254" s="23" t="s">
        <v>1705</v>
      </c>
      <c r="E254" s="23" t="s">
        <v>452</v>
      </c>
      <c r="F254" s="23" t="s">
        <v>5344</v>
      </c>
      <c r="G254" s="23" t="s">
        <v>1721</v>
      </c>
      <c r="H254" s="23" t="s">
        <v>4643</v>
      </c>
      <c r="I254" s="23" t="s">
        <v>4649</v>
      </c>
      <c r="J254" s="23" t="s">
        <v>11</v>
      </c>
      <c r="K254" s="23" t="s">
        <v>4628</v>
      </c>
      <c r="L254" s="23" t="s">
        <v>11</v>
      </c>
      <c r="M254" s="23" t="s">
        <v>5426</v>
      </c>
      <c r="N254" s="23" t="s">
        <v>4629</v>
      </c>
      <c r="O254" s="23" t="s">
        <v>4630</v>
      </c>
      <c r="P254" s="23" t="s">
        <v>7</v>
      </c>
      <c r="Q254" s="23">
        <v>0</v>
      </c>
      <c r="R254" s="23" t="s">
        <v>1840</v>
      </c>
      <c r="S254" s="23" t="s">
        <v>4537</v>
      </c>
      <c r="T254" s="23" t="s">
        <v>1721</v>
      </c>
    </row>
    <row r="255" spans="1:20">
      <c r="A255" s="23" t="s">
        <v>4030</v>
      </c>
      <c r="B255" s="23" t="s">
        <v>4031</v>
      </c>
      <c r="C255" s="23" t="s">
        <v>14</v>
      </c>
      <c r="D255" s="23" t="s">
        <v>1705</v>
      </c>
      <c r="E255" s="23" t="s">
        <v>452</v>
      </c>
      <c r="F255" s="23" t="s">
        <v>5344</v>
      </c>
      <c r="G255" s="23" t="s">
        <v>1721</v>
      </c>
      <c r="H255" s="23" t="s">
        <v>4643</v>
      </c>
      <c r="I255" s="23" t="s">
        <v>4649</v>
      </c>
      <c r="J255" s="23" t="s">
        <v>11</v>
      </c>
      <c r="K255" s="23" t="s">
        <v>4628</v>
      </c>
      <c r="L255" s="23" t="s">
        <v>11</v>
      </c>
      <c r="M255" s="23" t="s">
        <v>5426</v>
      </c>
      <c r="N255" s="23" t="s">
        <v>4629</v>
      </c>
      <c r="O255" s="23" t="s">
        <v>4630</v>
      </c>
      <c r="P255" s="23" t="s">
        <v>1026</v>
      </c>
      <c r="Q255" s="23">
        <v>0</v>
      </c>
      <c r="R255" s="23" t="s">
        <v>1760</v>
      </c>
      <c r="S255" s="23" t="s">
        <v>4598</v>
      </c>
      <c r="T255" s="23" t="s">
        <v>1721</v>
      </c>
    </row>
    <row r="256" spans="1:20">
      <c r="A256" s="23" t="s">
        <v>3361</v>
      </c>
      <c r="B256" s="23" t="s">
        <v>3362</v>
      </c>
      <c r="C256" s="23" t="s">
        <v>15</v>
      </c>
      <c r="D256" s="23" t="s">
        <v>1705</v>
      </c>
      <c r="E256" s="23" t="s">
        <v>452</v>
      </c>
      <c r="F256" s="23" t="s">
        <v>4163</v>
      </c>
      <c r="G256" s="23" t="s">
        <v>1721</v>
      </c>
      <c r="H256" s="23" t="s">
        <v>4094</v>
      </c>
      <c r="I256" s="23" t="s">
        <v>4649</v>
      </c>
      <c r="J256" s="23" t="s">
        <v>11</v>
      </c>
      <c r="K256" s="23" t="s">
        <v>4628</v>
      </c>
      <c r="L256" s="23" t="s">
        <v>11</v>
      </c>
      <c r="M256" s="23" t="s">
        <v>5410</v>
      </c>
      <c r="N256" s="23" t="s">
        <v>4629</v>
      </c>
      <c r="O256" s="23" t="s">
        <v>4630</v>
      </c>
      <c r="P256" s="23" t="s">
        <v>4642</v>
      </c>
      <c r="Q256" s="23">
        <v>0</v>
      </c>
      <c r="R256" s="23" t="s">
        <v>1962</v>
      </c>
      <c r="S256" s="23" t="s">
        <v>4343</v>
      </c>
      <c r="T256" s="23" t="s">
        <v>1721</v>
      </c>
    </row>
    <row r="257" spans="1:20">
      <c r="A257" s="23" t="s">
        <v>2093</v>
      </c>
      <c r="B257" s="23" t="s">
        <v>2094</v>
      </c>
      <c r="C257" s="23" t="s">
        <v>17</v>
      </c>
      <c r="D257" s="23" t="s">
        <v>1705</v>
      </c>
      <c r="E257" s="23" t="s">
        <v>452</v>
      </c>
      <c r="F257" s="23" t="s">
        <v>5336</v>
      </c>
      <c r="G257" s="23" t="s">
        <v>1721</v>
      </c>
      <c r="H257" s="23" t="s">
        <v>4638</v>
      </c>
      <c r="I257" s="23" t="s">
        <v>4636</v>
      </c>
      <c r="J257" s="23" t="s">
        <v>11</v>
      </c>
      <c r="K257" s="23" t="s">
        <v>4628</v>
      </c>
      <c r="L257" s="23" t="s">
        <v>11</v>
      </c>
      <c r="M257" s="23" t="s">
        <v>5471</v>
      </c>
      <c r="N257" s="23" t="s">
        <v>4629</v>
      </c>
      <c r="O257" s="23" t="s">
        <v>4630</v>
      </c>
      <c r="P257" s="23" t="s">
        <v>4894</v>
      </c>
      <c r="Q257" s="23">
        <v>0</v>
      </c>
      <c r="R257" s="23" t="s">
        <v>1962</v>
      </c>
      <c r="S257" s="23" t="s">
        <v>4475</v>
      </c>
      <c r="T257" s="23" t="s">
        <v>1721</v>
      </c>
    </row>
    <row r="258" spans="1:20">
      <c r="A258" s="23" t="s">
        <v>3316</v>
      </c>
      <c r="B258" s="23" t="s">
        <v>3317</v>
      </c>
      <c r="C258" s="23" t="s">
        <v>1669</v>
      </c>
      <c r="D258" s="23" t="s">
        <v>1705</v>
      </c>
      <c r="E258" s="23" t="s">
        <v>452</v>
      </c>
      <c r="F258" s="23" t="s">
        <v>4179</v>
      </c>
      <c r="G258" s="23" t="s">
        <v>1721</v>
      </c>
      <c r="H258" s="23" t="s">
        <v>4682</v>
      </c>
      <c r="I258" s="23" t="s">
        <v>4106</v>
      </c>
      <c r="J258" s="23" t="s">
        <v>11</v>
      </c>
      <c r="K258" s="23" t="s">
        <v>4628</v>
      </c>
      <c r="L258" s="23" t="s">
        <v>11</v>
      </c>
      <c r="M258" s="23" t="s">
        <v>5426</v>
      </c>
      <c r="N258" s="23" t="s">
        <v>4629</v>
      </c>
      <c r="O258" s="23" t="s">
        <v>4630</v>
      </c>
      <c r="P258" s="23" t="s">
        <v>4900</v>
      </c>
      <c r="Q258" s="23">
        <v>0</v>
      </c>
      <c r="R258" s="23" t="s">
        <v>1962</v>
      </c>
      <c r="S258" s="23" t="s">
        <v>4901</v>
      </c>
      <c r="T258" s="23" t="s">
        <v>1721</v>
      </c>
    </row>
    <row r="259" spans="1:20">
      <c r="A259" s="23" t="s">
        <v>3340</v>
      </c>
      <c r="B259" s="23" t="s">
        <v>3341</v>
      </c>
      <c r="C259" s="23" t="s">
        <v>12</v>
      </c>
      <c r="D259" s="23" t="s">
        <v>1705</v>
      </c>
      <c r="E259" s="23" t="s">
        <v>452</v>
      </c>
      <c r="F259" s="23" t="s">
        <v>5338</v>
      </c>
      <c r="G259" s="23" t="s">
        <v>1721</v>
      </c>
      <c r="H259" s="23" t="s">
        <v>4643</v>
      </c>
      <c r="I259" s="23" t="s">
        <v>4138</v>
      </c>
      <c r="J259" s="23" t="s">
        <v>11</v>
      </c>
      <c r="K259" s="23" t="s">
        <v>4628</v>
      </c>
      <c r="L259" s="23" t="s">
        <v>11</v>
      </c>
      <c r="M259" s="23" t="s">
        <v>5436</v>
      </c>
      <c r="N259" s="23" t="s">
        <v>4629</v>
      </c>
      <c r="O259" s="23" t="s">
        <v>4630</v>
      </c>
      <c r="P259" s="23" t="s">
        <v>4675</v>
      </c>
      <c r="Q259" s="23">
        <v>0</v>
      </c>
      <c r="R259" s="23" t="s">
        <v>2050</v>
      </c>
      <c r="S259" s="23" t="s">
        <v>4758</v>
      </c>
      <c r="T259" s="23" t="s">
        <v>1721</v>
      </c>
    </row>
    <row r="260" spans="1:20">
      <c r="A260" s="23" t="s">
        <v>2227</v>
      </c>
      <c r="B260" s="23" t="s">
        <v>2228</v>
      </c>
      <c r="C260" s="23" t="s">
        <v>16</v>
      </c>
      <c r="D260" s="23" t="s">
        <v>1705</v>
      </c>
      <c r="E260" s="23" t="s">
        <v>1189</v>
      </c>
      <c r="F260" s="23" t="s">
        <v>4197</v>
      </c>
      <c r="G260" s="23" t="s">
        <v>1721</v>
      </c>
      <c r="H260" s="23" t="s">
        <v>4099</v>
      </c>
      <c r="I260" s="23" t="s">
        <v>4192</v>
      </c>
      <c r="J260" s="23" t="s">
        <v>11</v>
      </c>
      <c r="K260" s="23" t="s">
        <v>4628</v>
      </c>
      <c r="L260" s="23" t="s">
        <v>11</v>
      </c>
      <c r="M260" s="23" t="s">
        <v>5427</v>
      </c>
      <c r="N260" s="23" t="s">
        <v>4629</v>
      </c>
      <c r="O260" s="23" t="s">
        <v>4630</v>
      </c>
      <c r="P260" s="23" t="s">
        <v>4678</v>
      </c>
      <c r="Q260" s="23">
        <v>0</v>
      </c>
      <c r="R260" s="23" t="s">
        <v>1962</v>
      </c>
      <c r="S260" s="23" t="s">
        <v>4679</v>
      </c>
      <c r="T260" s="23" t="s">
        <v>1721</v>
      </c>
    </row>
    <row r="261" spans="1:20">
      <c r="A261" s="23" t="s">
        <v>2827</v>
      </c>
      <c r="B261" s="23" t="s">
        <v>2828</v>
      </c>
      <c r="C261" s="23" t="s">
        <v>14</v>
      </c>
      <c r="D261" s="23" t="s">
        <v>1705</v>
      </c>
      <c r="E261" s="23" t="s">
        <v>452</v>
      </c>
      <c r="F261" s="23" t="s">
        <v>5340</v>
      </c>
      <c r="G261" s="23" t="s">
        <v>1721</v>
      </c>
      <c r="H261" s="23" t="s">
        <v>4099</v>
      </c>
      <c r="I261" s="23" t="s">
        <v>4192</v>
      </c>
      <c r="J261" s="23" t="s">
        <v>11</v>
      </c>
      <c r="K261" s="23" t="s">
        <v>4628</v>
      </c>
      <c r="L261" s="23" t="s">
        <v>11</v>
      </c>
      <c r="M261" s="23" t="s">
        <v>5419</v>
      </c>
      <c r="N261" s="23" t="s">
        <v>4629</v>
      </c>
      <c r="O261" s="23" t="s">
        <v>4630</v>
      </c>
      <c r="P261" s="23" t="s">
        <v>4642</v>
      </c>
      <c r="Q261" s="23">
        <v>0</v>
      </c>
      <c r="R261" s="23" t="s">
        <v>1962</v>
      </c>
      <c r="S261" s="23" t="s">
        <v>4395</v>
      </c>
      <c r="T261" s="23" t="s">
        <v>1721</v>
      </c>
    </row>
    <row r="262" spans="1:20">
      <c r="A262" s="23" t="s">
        <v>2528</v>
      </c>
      <c r="B262" s="23" t="s">
        <v>2529</v>
      </c>
      <c r="C262" s="23" t="s">
        <v>10</v>
      </c>
      <c r="D262" s="23" t="s">
        <v>1705</v>
      </c>
      <c r="E262" s="23" t="s">
        <v>452</v>
      </c>
      <c r="F262" s="23" t="s">
        <v>5342</v>
      </c>
      <c r="G262" s="23" t="s">
        <v>1721</v>
      </c>
      <c r="H262" s="23" t="s">
        <v>4633</v>
      </c>
      <c r="I262" s="23" t="s">
        <v>4192</v>
      </c>
      <c r="J262" s="23" t="s">
        <v>11</v>
      </c>
      <c r="K262" s="23" t="s">
        <v>4628</v>
      </c>
      <c r="L262" s="23" t="s">
        <v>11</v>
      </c>
      <c r="M262" s="23" t="s">
        <v>5471</v>
      </c>
      <c r="N262" s="23" t="s">
        <v>4629</v>
      </c>
      <c r="O262" s="23" t="s">
        <v>4630</v>
      </c>
      <c r="P262" s="23" t="s">
        <v>7</v>
      </c>
      <c r="Q262" s="23">
        <v>0</v>
      </c>
      <c r="R262" s="23" t="s">
        <v>2050</v>
      </c>
      <c r="S262" s="23" t="s">
        <v>4422</v>
      </c>
      <c r="T262" s="23" t="s">
        <v>1721</v>
      </c>
    </row>
    <row r="263" spans="1:20">
      <c r="A263" s="23" t="s">
        <v>3531</v>
      </c>
      <c r="B263" s="23" t="s">
        <v>3532</v>
      </c>
      <c r="C263" s="23" t="s">
        <v>16</v>
      </c>
      <c r="D263" s="23" t="s">
        <v>1705</v>
      </c>
      <c r="E263" s="23" t="s">
        <v>1189</v>
      </c>
      <c r="F263" s="23" t="s">
        <v>4207</v>
      </c>
      <c r="G263" s="23" t="s">
        <v>1721</v>
      </c>
      <c r="H263" s="23" t="s">
        <v>4633</v>
      </c>
      <c r="I263" s="23" t="s">
        <v>4203</v>
      </c>
      <c r="J263" s="23" t="s">
        <v>11</v>
      </c>
      <c r="K263" s="23" t="s">
        <v>4628</v>
      </c>
      <c r="L263" s="23" t="s">
        <v>11</v>
      </c>
      <c r="M263" s="23" t="s">
        <v>5406</v>
      </c>
      <c r="N263" s="23" t="s">
        <v>4629</v>
      </c>
      <c r="O263" s="23" t="s">
        <v>4630</v>
      </c>
      <c r="P263" s="23" t="s">
        <v>4642</v>
      </c>
      <c r="Q263" s="23">
        <v>0</v>
      </c>
      <c r="R263" s="23" t="s">
        <v>1962</v>
      </c>
      <c r="S263" s="23" t="s">
        <v>4891</v>
      </c>
      <c r="T263" s="23" t="s">
        <v>1721</v>
      </c>
    </row>
    <row r="264" spans="1:20">
      <c r="A264" s="23" t="s">
        <v>2868</v>
      </c>
      <c r="B264" s="23" t="s">
        <v>2869</v>
      </c>
      <c r="C264" s="23" t="s">
        <v>13</v>
      </c>
      <c r="D264" s="23" t="s">
        <v>1705</v>
      </c>
      <c r="E264" s="23" t="s">
        <v>452</v>
      </c>
      <c r="F264" s="23" t="s">
        <v>4176</v>
      </c>
      <c r="G264" s="23" t="s">
        <v>1721</v>
      </c>
      <c r="H264" s="23" t="s">
        <v>4094</v>
      </c>
      <c r="I264" s="23" t="s">
        <v>5430</v>
      </c>
      <c r="J264" s="23" t="s">
        <v>11</v>
      </c>
      <c r="K264" s="23" t="s">
        <v>4628</v>
      </c>
      <c r="L264" s="23" t="s">
        <v>11</v>
      </c>
      <c r="M264" s="23" t="s">
        <v>5442</v>
      </c>
      <c r="N264" s="23" t="s">
        <v>4629</v>
      </c>
      <c r="O264" s="23" t="s">
        <v>4630</v>
      </c>
      <c r="P264" s="23" t="s">
        <v>4660</v>
      </c>
      <c r="Q264" s="23">
        <v>0</v>
      </c>
      <c r="R264" s="23" t="s">
        <v>1962</v>
      </c>
      <c r="S264" s="23" t="s">
        <v>4740</v>
      </c>
      <c r="T264" s="23" t="s">
        <v>1721</v>
      </c>
    </row>
    <row r="265" spans="1:20">
      <c r="A265" s="23" t="s">
        <v>2013</v>
      </c>
      <c r="B265" s="23" t="s">
        <v>2014</v>
      </c>
      <c r="C265" s="23" t="s">
        <v>15</v>
      </c>
      <c r="D265" s="23" t="s">
        <v>1705</v>
      </c>
      <c r="E265" s="23" t="s">
        <v>452</v>
      </c>
      <c r="F265" s="23" t="s">
        <v>4156</v>
      </c>
      <c r="G265" s="23" t="s">
        <v>1721</v>
      </c>
      <c r="H265" s="23" t="s">
        <v>4094</v>
      </c>
      <c r="I265" s="23" t="s">
        <v>4106</v>
      </c>
      <c r="J265" s="23" t="s">
        <v>11</v>
      </c>
      <c r="K265" s="23" t="s">
        <v>4628</v>
      </c>
      <c r="L265" s="23" t="s">
        <v>11</v>
      </c>
      <c r="M265" s="23" t="s">
        <v>5460</v>
      </c>
      <c r="N265" s="23" t="s">
        <v>4629</v>
      </c>
      <c r="O265" s="23" t="s">
        <v>4630</v>
      </c>
      <c r="P265" s="23" t="s">
        <v>4882</v>
      </c>
      <c r="Q265" s="23">
        <v>0</v>
      </c>
      <c r="R265" s="23" t="s">
        <v>1962</v>
      </c>
      <c r="S265" s="23" t="s">
        <v>4883</v>
      </c>
      <c r="T265" s="23" t="s">
        <v>1721</v>
      </c>
    </row>
    <row r="266" spans="1:20">
      <c r="A266" s="23" t="s">
        <v>3224</v>
      </c>
      <c r="B266" s="23" t="s">
        <v>3225</v>
      </c>
      <c r="C266" s="23" t="s">
        <v>17</v>
      </c>
      <c r="D266" s="23" t="s">
        <v>1705</v>
      </c>
      <c r="E266" s="23" t="s">
        <v>452</v>
      </c>
      <c r="F266" s="23" t="s">
        <v>5336</v>
      </c>
      <c r="G266" s="23" t="s">
        <v>1721</v>
      </c>
      <c r="H266" s="23" t="s">
        <v>4638</v>
      </c>
      <c r="I266" s="23" t="s">
        <v>5458</v>
      </c>
      <c r="J266" s="23" t="s">
        <v>11</v>
      </c>
      <c r="K266" s="23" t="s">
        <v>4628</v>
      </c>
      <c r="L266" s="23" t="s">
        <v>11</v>
      </c>
      <c r="M266" s="23" t="s">
        <v>5448</v>
      </c>
      <c r="N266" s="23" t="s">
        <v>4629</v>
      </c>
      <c r="O266" s="23" t="s">
        <v>4630</v>
      </c>
      <c r="P266" s="23" t="s">
        <v>4650</v>
      </c>
      <c r="Q266" s="23">
        <v>0</v>
      </c>
      <c r="R266" s="23" t="s">
        <v>1962</v>
      </c>
      <c r="S266" s="23" t="s">
        <v>4362</v>
      </c>
      <c r="T266" s="23" t="s">
        <v>1721</v>
      </c>
    </row>
    <row r="267" spans="1:20">
      <c r="A267" s="23" t="s">
        <v>2487</v>
      </c>
      <c r="B267" s="23" t="s">
        <v>2488</v>
      </c>
      <c r="C267" s="23" t="s">
        <v>1687</v>
      </c>
      <c r="D267" s="23" t="s">
        <v>4091</v>
      </c>
      <c r="E267" s="23" t="s">
        <v>459</v>
      </c>
      <c r="F267" s="23" t="s">
        <v>4194</v>
      </c>
      <c r="G267" s="23" t="s">
        <v>1721</v>
      </c>
      <c r="H267" s="23" t="s">
        <v>4632</v>
      </c>
      <c r="I267" s="23" t="s">
        <v>4639</v>
      </c>
      <c r="J267" s="23" t="s">
        <v>11</v>
      </c>
      <c r="K267" s="23" t="s">
        <v>4628</v>
      </c>
      <c r="L267" s="23" t="s">
        <v>11</v>
      </c>
      <c r="M267" s="23" t="s">
        <v>5481</v>
      </c>
      <c r="N267" s="23" t="s">
        <v>4640</v>
      </c>
      <c r="O267" s="23" t="s">
        <v>4630</v>
      </c>
      <c r="P267" s="23" t="s">
        <v>1168</v>
      </c>
      <c r="Q267" s="23">
        <v>0</v>
      </c>
      <c r="R267" s="23" t="s">
        <v>1782</v>
      </c>
      <c r="S267" s="23" t="s">
        <v>4607</v>
      </c>
      <c r="T267" s="23" t="s">
        <v>1721</v>
      </c>
    </row>
    <row r="268" spans="1:20">
      <c r="A268" s="23" t="s">
        <v>3521</v>
      </c>
      <c r="B268" s="23" t="s">
        <v>3522</v>
      </c>
      <c r="C268" s="23" t="s">
        <v>16</v>
      </c>
      <c r="D268" s="23" t="s">
        <v>1705</v>
      </c>
      <c r="E268" s="23" t="s">
        <v>1189</v>
      </c>
      <c r="F268" s="23" t="s">
        <v>4182</v>
      </c>
      <c r="G268" s="23" t="s">
        <v>1721</v>
      </c>
      <c r="H268" s="23" t="s">
        <v>4638</v>
      </c>
      <c r="I268" s="23" t="s">
        <v>4636</v>
      </c>
      <c r="J268" s="23" t="s">
        <v>11</v>
      </c>
      <c r="K268" s="23" t="s">
        <v>4628</v>
      </c>
      <c r="L268" s="23" t="s">
        <v>11</v>
      </c>
      <c r="M268" s="23" t="s">
        <v>5420</v>
      </c>
      <c r="N268" s="23" t="s">
        <v>4629</v>
      </c>
      <c r="O268" s="23" t="s">
        <v>4630</v>
      </c>
      <c r="P268" s="23" t="s">
        <v>7</v>
      </c>
      <c r="Q268" s="23">
        <v>0</v>
      </c>
      <c r="R268" s="23" t="s">
        <v>3476</v>
      </c>
      <c r="S268" s="23" t="s">
        <v>4673</v>
      </c>
      <c r="T268" s="23" t="s">
        <v>1721</v>
      </c>
    </row>
    <row r="269" spans="1:20">
      <c r="A269" s="23" t="s">
        <v>3769</v>
      </c>
      <c r="B269" s="23" t="s">
        <v>3770</v>
      </c>
      <c r="C269" s="23" t="s">
        <v>1702</v>
      </c>
      <c r="D269" s="23" t="s">
        <v>4091</v>
      </c>
      <c r="E269" s="23" t="s">
        <v>459</v>
      </c>
      <c r="F269" s="23" t="s">
        <v>4167</v>
      </c>
      <c r="G269" s="23" t="s">
        <v>1721</v>
      </c>
      <c r="H269" s="23" t="s">
        <v>4638</v>
      </c>
      <c r="I269" s="23" t="s">
        <v>4639</v>
      </c>
      <c r="J269" s="23" t="s">
        <v>11</v>
      </c>
      <c r="K269" s="23" t="s">
        <v>4628</v>
      </c>
      <c r="L269" s="23" t="s">
        <v>11</v>
      </c>
      <c r="M269" s="23" t="s">
        <v>5454</v>
      </c>
      <c r="N269" s="23" t="s">
        <v>4640</v>
      </c>
      <c r="O269" s="23" t="s">
        <v>4630</v>
      </c>
      <c r="P269" s="23" t="s">
        <v>4738</v>
      </c>
      <c r="Q269" s="23">
        <v>0</v>
      </c>
      <c r="R269" s="23" t="s">
        <v>1962</v>
      </c>
      <c r="S269" s="23" t="s">
        <v>4739</v>
      </c>
      <c r="T269" s="23" t="s">
        <v>1721</v>
      </c>
    </row>
    <row r="270" spans="1:20">
      <c r="A270" s="23" t="s">
        <v>3190</v>
      </c>
      <c r="B270" s="23" t="s">
        <v>3191</v>
      </c>
      <c r="C270" s="23" t="s">
        <v>10</v>
      </c>
      <c r="D270" s="23" t="s">
        <v>1705</v>
      </c>
      <c r="E270" s="23" t="s">
        <v>452</v>
      </c>
      <c r="F270" s="23" t="s">
        <v>4190</v>
      </c>
      <c r="G270" s="23" t="s">
        <v>1721</v>
      </c>
      <c r="H270" s="23" t="s">
        <v>4633</v>
      </c>
      <c r="I270" s="23" t="s">
        <v>4192</v>
      </c>
      <c r="J270" s="23" t="s">
        <v>11</v>
      </c>
      <c r="K270" s="23" t="s">
        <v>4628</v>
      </c>
      <c r="L270" s="23" t="s">
        <v>11</v>
      </c>
      <c r="M270" s="23" t="s">
        <v>5417</v>
      </c>
      <c r="N270" s="23" t="s">
        <v>4629</v>
      </c>
      <c r="O270" s="23" t="s">
        <v>4630</v>
      </c>
      <c r="P270" s="23" t="s">
        <v>1026</v>
      </c>
      <c r="Q270" s="23">
        <v>0</v>
      </c>
      <c r="R270" s="23" t="s">
        <v>1683</v>
      </c>
      <c r="S270" s="23" t="s">
        <v>4596</v>
      </c>
      <c r="T270" s="23" t="s">
        <v>1721</v>
      </c>
    </row>
    <row r="271" spans="1:20">
      <c r="A271" s="23" t="s">
        <v>1982</v>
      </c>
      <c r="B271" s="23" t="s">
        <v>1983</v>
      </c>
      <c r="C271" s="23" t="s">
        <v>14</v>
      </c>
      <c r="D271" s="23" t="s">
        <v>1705</v>
      </c>
      <c r="E271" s="23" t="s">
        <v>452</v>
      </c>
      <c r="F271" s="23" t="s">
        <v>5338</v>
      </c>
      <c r="G271" s="23" t="s">
        <v>1721</v>
      </c>
      <c r="H271" s="23" t="s">
        <v>4643</v>
      </c>
      <c r="I271" s="23" t="s">
        <v>4138</v>
      </c>
      <c r="J271" s="23" t="s">
        <v>11</v>
      </c>
      <c r="K271" s="23" t="s">
        <v>4628</v>
      </c>
      <c r="L271" s="23" t="s">
        <v>11</v>
      </c>
      <c r="M271" s="23" t="s">
        <v>5435</v>
      </c>
      <c r="N271" s="23" t="s">
        <v>4629</v>
      </c>
      <c r="O271" s="23" t="s">
        <v>4630</v>
      </c>
      <c r="P271" s="23" t="s">
        <v>4730</v>
      </c>
      <c r="Q271" s="23">
        <v>0</v>
      </c>
      <c r="R271" s="23" t="s">
        <v>1962</v>
      </c>
      <c r="S271" s="23" t="s">
        <v>4731</v>
      </c>
      <c r="T271" s="23" t="s">
        <v>1721</v>
      </c>
    </row>
    <row r="272" spans="1:20">
      <c r="A272" s="23" t="s">
        <v>3433</v>
      </c>
      <c r="B272" s="23" t="s">
        <v>3434</v>
      </c>
      <c r="C272" s="23" t="s">
        <v>14</v>
      </c>
      <c r="D272" s="23" t="s">
        <v>1705</v>
      </c>
      <c r="E272" s="23" t="s">
        <v>452</v>
      </c>
      <c r="F272" s="23" t="s">
        <v>4173</v>
      </c>
      <c r="G272" s="23" t="s">
        <v>1721</v>
      </c>
      <c r="H272" s="23" t="s">
        <v>4099</v>
      </c>
      <c r="I272" s="23" t="s">
        <v>5461</v>
      </c>
      <c r="J272" s="23" t="s">
        <v>11</v>
      </c>
      <c r="K272" s="23" t="s">
        <v>4628</v>
      </c>
      <c r="L272" s="23" t="s">
        <v>11</v>
      </c>
      <c r="M272" s="23" t="s">
        <v>5429</v>
      </c>
      <c r="N272" s="23" t="s">
        <v>4629</v>
      </c>
      <c r="O272" s="23" t="s">
        <v>4630</v>
      </c>
      <c r="P272" s="23" t="s">
        <v>7</v>
      </c>
      <c r="Q272" s="23">
        <v>0</v>
      </c>
      <c r="R272" s="23" t="s">
        <v>4812</v>
      </c>
      <c r="S272" s="23" t="s">
        <v>4813</v>
      </c>
      <c r="T272" s="23" t="s">
        <v>1721</v>
      </c>
    </row>
    <row r="273" spans="1:20">
      <c r="A273" s="23" t="s">
        <v>2652</v>
      </c>
      <c r="B273" s="23" t="s">
        <v>2653</v>
      </c>
      <c r="C273" s="23" t="s">
        <v>16</v>
      </c>
      <c r="D273" s="23" t="s">
        <v>1705</v>
      </c>
      <c r="E273" s="23" t="s">
        <v>452</v>
      </c>
      <c r="F273" s="23" t="s">
        <v>4185</v>
      </c>
      <c r="G273" s="23" t="s">
        <v>1721</v>
      </c>
      <c r="H273" s="23" t="s">
        <v>4633</v>
      </c>
      <c r="I273" s="23" t="s">
        <v>4203</v>
      </c>
      <c r="J273" s="23" t="s">
        <v>11</v>
      </c>
      <c r="K273" s="23" t="s">
        <v>4628</v>
      </c>
      <c r="L273" s="23" t="s">
        <v>11</v>
      </c>
      <c r="M273" s="23" t="s">
        <v>5414</v>
      </c>
      <c r="N273" s="23" t="s">
        <v>4629</v>
      </c>
      <c r="O273" s="23" t="s">
        <v>4630</v>
      </c>
      <c r="P273" s="23" t="s">
        <v>1026</v>
      </c>
      <c r="Q273" s="23">
        <v>0</v>
      </c>
      <c r="R273" s="23" t="s">
        <v>1676</v>
      </c>
      <c r="S273" s="23" t="s">
        <v>4609</v>
      </c>
      <c r="T273" s="23" t="s">
        <v>1721</v>
      </c>
    </row>
    <row r="274" spans="1:20">
      <c r="A274" s="23" t="s">
        <v>2884</v>
      </c>
      <c r="B274" s="23" t="s">
        <v>2885</v>
      </c>
      <c r="C274" s="23" t="s">
        <v>16</v>
      </c>
      <c r="D274" s="23" t="s">
        <v>1705</v>
      </c>
      <c r="E274" s="23" t="s">
        <v>1189</v>
      </c>
      <c r="F274" s="23" t="s">
        <v>4141</v>
      </c>
      <c r="G274" s="23" t="s">
        <v>1721</v>
      </c>
      <c r="H274" s="23" t="s">
        <v>4633</v>
      </c>
      <c r="I274" s="23" t="s">
        <v>5430</v>
      </c>
      <c r="J274" s="23" t="s">
        <v>11</v>
      </c>
      <c r="K274" s="23" t="s">
        <v>4628</v>
      </c>
      <c r="L274" s="23" t="s">
        <v>11</v>
      </c>
      <c r="M274" s="23" t="s">
        <v>5440</v>
      </c>
      <c r="N274" s="23" t="s">
        <v>4629</v>
      </c>
      <c r="O274" s="23" t="s">
        <v>4630</v>
      </c>
      <c r="P274" s="23" t="s">
        <v>4662</v>
      </c>
      <c r="Q274" s="23">
        <v>0</v>
      </c>
      <c r="R274" s="23" t="s">
        <v>2888</v>
      </c>
      <c r="S274" s="23" t="s">
        <v>4725</v>
      </c>
      <c r="T274" s="23" t="s">
        <v>1721</v>
      </c>
    </row>
    <row r="275" spans="1:20">
      <c r="A275" s="23" t="s">
        <v>4060</v>
      </c>
      <c r="B275" s="23" t="s">
        <v>4061</v>
      </c>
      <c r="C275" s="23" t="s">
        <v>15</v>
      </c>
      <c r="D275" s="23" t="s">
        <v>1705</v>
      </c>
      <c r="E275" s="23" t="s">
        <v>452</v>
      </c>
      <c r="F275" s="23" t="s">
        <v>4156</v>
      </c>
      <c r="G275" s="23" t="s">
        <v>1721</v>
      </c>
      <c r="H275" s="23" t="s">
        <v>4094</v>
      </c>
      <c r="I275" s="23" t="s">
        <v>4106</v>
      </c>
      <c r="J275" s="23" t="s">
        <v>11</v>
      </c>
      <c r="K275" s="23" t="s">
        <v>4628</v>
      </c>
      <c r="L275" s="23" t="s">
        <v>11</v>
      </c>
      <c r="M275" s="23" t="s">
        <v>5460</v>
      </c>
      <c r="N275" s="23" t="s">
        <v>4629</v>
      </c>
      <c r="O275" s="23" t="s">
        <v>4630</v>
      </c>
      <c r="P275" s="23" t="s">
        <v>4655</v>
      </c>
      <c r="Q275" s="23">
        <v>0</v>
      </c>
      <c r="R275" s="23" t="s">
        <v>1962</v>
      </c>
      <c r="S275" s="23" t="s">
        <v>4878</v>
      </c>
      <c r="T275" s="23" t="s">
        <v>1721</v>
      </c>
    </row>
    <row r="276" spans="1:20">
      <c r="A276" s="23" t="s">
        <v>1904</v>
      </c>
      <c r="B276" s="23" t="s">
        <v>1905</v>
      </c>
      <c r="C276" s="23" t="s">
        <v>10</v>
      </c>
      <c r="D276" s="23" t="s">
        <v>1705</v>
      </c>
      <c r="E276" s="23" t="s">
        <v>452</v>
      </c>
      <c r="F276" s="23" t="s">
        <v>4179</v>
      </c>
      <c r="G276" s="23" t="s">
        <v>1721</v>
      </c>
      <c r="H276" s="23" t="s">
        <v>4682</v>
      </c>
      <c r="I276" s="23" t="s">
        <v>5421</v>
      </c>
      <c r="J276" s="23" t="s">
        <v>11</v>
      </c>
      <c r="K276" s="23" t="s">
        <v>4628</v>
      </c>
      <c r="L276" s="23" t="s">
        <v>11</v>
      </c>
      <c r="M276" s="23" t="s">
        <v>5422</v>
      </c>
      <c r="N276" s="23" t="s">
        <v>4629</v>
      </c>
      <c r="O276" s="23" t="s">
        <v>4630</v>
      </c>
      <c r="P276" s="23" t="s">
        <v>4662</v>
      </c>
      <c r="Q276" s="23">
        <v>0</v>
      </c>
      <c r="R276" s="23" t="s">
        <v>3700</v>
      </c>
      <c r="S276" s="23" t="s">
        <v>4552</v>
      </c>
      <c r="T276" s="23" t="s">
        <v>1721</v>
      </c>
    </row>
    <row r="277" spans="1:20">
      <c r="A277" s="23" t="s">
        <v>2553</v>
      </c>
      <c r="B277" s="23" t="s">
        <v>2554</v>
      </c>
      <c r="C277" s="23" t="s">
        <v>14</v>
      </c>
      <c r="D277" s="23" t="s">
        <v>1705</v>
      </c>
      <c r="E277" s="23" t="s">
        <v>452</v>
      </c>
      <c r="F277" s="23" t="s">
        <v>4166</v>
      </c>
      <c r="G277" s="23" t="s">
        <v>1721</v>
      </c>
      <c r="H277" s="23" t="s">
        <v>4094</v>
      </c>
      <c r="I277" s="23" t="s">
        <v>5421</v>
      </c>
      <c r="J277" s="23" t="s">
        <v>11</v>
      </c>
      <c r="K277" s="23" t="s">
        <v>4628</v>
      </c>
      <c r="L277" s="23" t="s">
        <v>11</v>
      </c>
      <c r="M277" s="23" t="s">
        <v>5460</v>
      </c>
      <c r="N277" s="23" t="s">
        <v>4629</v>
      </c>
      <c r="O277" s="23" t="s">
        <v>4630</v>
      </c>
      <c r="P277" s="23" t="s">
        <v>4664</v>
      </c>
      <c r="Q277" s="23">
        <v>0</v>
      </c>
      <c r="R277" s="23" t="s">
        <v>1962</v>
      </c>
      <c r="S277" s="23" t="s">
        <v>4823</v>
      </c>
      <c r="T277" s="23" t="s">
        <v>1721</v>
      </c>
    </row>
    <row r="278" spans="1:20">
      <c r="A278" s="23" t="s">
        <v>2215</v>
      </c>
      <c r="B278" s="23" t="s">
        <v>2216</v>
      </c>
      <c r="C278" s="23" t="s">
        <v>16</v>
      </c>
      <c r="D278" s="23" t="s">
        <v>1705</v>
      </c>
      <c r="E278" s="23" t="s">
        <v>1189</v>
      </c>
      <c r="F278" s="23" t="s">
        <v>4197</v>
      </c>
      <c r="G278" s="23" t="s">
        <v>1721</v>
      </c>
      <c r="H278" s="23" t="s">
        <v>4099</v>
      </c>
      <c r="I278" s="23" t="s">
        <v>4106</v>
      </c>
      <c r="J278" s="23" t="s">
        <v>11</v>
      </c>
      <c r="K278" s="23" t="s">
        <v>4628</v>
      </c>
      <c r="L278" s="23" t="s">
        <v>11</v>
      </c>
      <c r="M278" s="23" t="s">
        <v>5420</v>
      </c>
      <c r="N278" s="23" t="s">
        <v>4629</v>
      </c>
      <c r="O278" s="23" t="s">
        <v>4630</v>
      </c>
      <c r="P278" s="23" t="s">
        <v>4668</v>
      </c>
      <c r="Q278" s="23">
        <v>0</v>
      </c>
      <c r="R278" s="23" t="s">
        <v>4789</v>
      </c>
      <c r="S278" s="23" t="s">
        <v>4790</v>
      </c>
      <c r="T278" s="23" t="s">
        <v>1721</v>
      </c>
    </row>
    <row r="279" spans="1:20">
      <c r="A279" s="23" t="s">
        <v>4038</v>
      </c>
      <c r="B279" s="23" t="s">
        <v>4039</v>
      </c>
      <c r="C279" s="23" t="s">
        <v>12</v>
      </c>
      <c r="D279" s="23" t="s">
        <v>1705</v>
      </c>
      <c r="E279" s="23" t="s">
        <v>452</v>
      </c>
      <c r="F279" s="23" t="s">
        <v>4166</v>
      </c>
      <c r="G279" s="23" t="s">
        <v>1721</v>
      </c>
      <c r="H279" s="23" t="s">
        <v>4094</v>
      </c>
      <c r="I279" s="23" t="s">
        <v>4656</v>
      </c>
      <c r="J279" s="23" t="s">
        <v>11</v>
      </c>
      <c r="K279" s="23" t="s">
        <v>4628</v>
      </c>
      <c r="L279" s="23" t="s">
        <v>11</v>
      </c>
      <c r="M279" s="23" t="s">
        <v>5414</v>
      </c>
      <c r="N279" s="23" t="s">
        <v>4629</v>
      </c>
      <c r="O279" s="23" t="s">
        <v>4630</v>
      </c>
      <c r="P279" s="23" t="s">
        <v>4677</v>
      </c>
      <c r="Q279" s="23">
        <v>0</v>
      </c>
      <c r="R279" s="23" t="s">
        <v>1962</v>
      </c>
      <c r="S279" s="23" t="s">
        <v>4281</v>
      </c>
      <c r="T279" s="23" t="s">
        <v>1721</v>
      </c>
    </row>
    <row r="280" spans="1:20">
      <c r="A280" s="23" t="s">
        <v>3117</v>
      </c>
      <c r="B280" s="23" t="s">
        <v>3118</v>
      </c>
      <c r="C280" s="23" t="s">
        <v>16</v>
      </c>
      <c r="D280" s="23" t="s">
        <v>1705</v>
      </c>
      <c r="E280" s="23" t="s">
        <v>1189</v>
      </c>
      <c r="F280" s="23" t="s">
        <v>4141</v>
      </c>
      <c r="G280" s="23" t="s">
        <v>1721</v>
      </c>
      <c r="H280" s="23" t="s">
        <v>4633</v>
      </c>
      <c r="I280" s="23" t="s">
        <v>4192</v>
      </c>
      <c r="J280" s="23" t="s">
        <v>11</v>
      </c>
      <c r="K280" s="23" t="s">
        <v>4628</v>
      </c>
      <c r="L280" s="23" t="s">
        <v>11</v>
      </c>
      <c r="M280" s="23" t="s">
        <v>5457</v>
      </c>
      <c r="N280" s="23" t="s">
        <v>4629</v>
      </c>
      <c r="O280" s="23" t="s">
        <v>4630</v>
      </c>
      <c r="P280" s="23" t="s">
        <v>9</v>
      </c>
      <c r="Q280" s="23">
        <v>0</v>
      </c>
      <c r="R280" s="23" t="s">
        <v>2933</v>
      </c>
      <c r="S280" s="23" t="s">
        <v>4532</v>
      </c>
      <c r="T280" s="23" t="s">
        <v>1721</v>
      </c>
    </row>
    <row r="281" spans="1:20">
      <c r="A281" s="23" t="s">
        <v>1964</v>
      </c>
      <c r="B281" s="23" t="s">
        <v>1965</v>
      </c>
      <c r="C281" s="23" t="s">
        <v>17</v>
      </c>
      <c r="D281" s="23" t="s">
        <v>1705</v>
      </c>
      <c r="E281" s="23" t="s">
        <v>452</v>
      </c>
      <c r="F281" s="23" t="s">
        <v>5336</v>
      </c>
      <c r="G281" s="23" t="s">
        <v>1721</v>
      </c>
      <c r="H281" s="23" t="s">
        <v>4638</v>
      </c>
      <c r="I281" s="23" t="s">
        <v>4636</v>
      </c>
      <c r="J281" s="23" t="s">
        <v>11</v>
      </c>
      <c r="K281" s="23" t="s">
        <v>4628</v>
      </c>
      <c r="L281" s="23" t="s">
        <v>11</v>
      </c>
      <c r="M281" s="23" t="s">
        <v>5471</v>
      </c>
      <c r="N281" s="23" t="s">
        <v>4629</v>
      </c>
      <c r="O281" s="23" t="s">
        <v>4630</v>
      </c>
      <c r="P281" s="23" t="s">
        <v>1026</v>
      </c>
      <c r="Q281" s="23">
        <v>0</v>
      </c>
      <c r="R281" s="23" t="s">
        <v>1782</v>
      </c>
      <c r="S281" s="23" t="s">
        <v>4805</v>
      </c>
      <c r="T281" s="23" t="s">
        <v>1721</v>
      </c>
    </row>
    <row r="282" spans="1:20">
      <c r="A282" s="23" t="s">
        <v>3567</v>
      </c>
      <c r="B282" s="23" t="s">
        <v>3568</v>
      </c>
      <c r="C282" s="23" t="s">
        <v>10</v>
      </c>
      <c r="D282" s="23" t="s">
        <v>1705</v>
      </c>
      <c r="E282" s="23" t="s">
        <v>1189</v>
      </c>
      <c r="F282" s="23" t="s">
        <v>4197</v>
      </c>
      <c r="G282" s="23" t="s">
        <v>1721</v>
      </c>
      <c r="H282" s="23" t="s">
        <v>4099</v>
      </c>
      <c r="I282" s="23" t="s">
        <v>4192</v>
      </c>
      <c r="J282" s="23" t="s">
        <v>11</v>
      </c>
      <c r="K282" s="23" t="s">
        <v>4628</v>
      </c>
      <c r="L282" s="23" t="s">
        <v>11</v>
      </c>
      <c r="M282" s="23" t="s">
        <v>5426</v>
      </c>
      <c r="N282" s="23" t="s">
        <v>4629</v>
      </c>
      <c r="O282" s="23" t="s">
        <v>4630</v>
      </c>
      <c r="P282" s="23" t="s">
        <v>4675</v>
      </c>
      <c r="Q282" s="23">
        <v>0</v>
      </c>
      <c r="R282" s="23" t="s">
        <v>1962</v>
      </c>
      <c r="S282" s="23" t="s">
        <v>4325</v>
      </c>
      <c r="T282" s="23" t="s">
        <v>1721</v>
      </c>
    </row>
    <row r="283" spans="1:20">
      <c r="A283" s="23" t="s">
        <v>2877</v>
      </c>
      <c r="B283" s="23" t="s">
        <v>2878</v>
      </c>
      <c r="C283" s="23" t="s">
        <v>18</v>
      </c>
      <c r="D283" s="23" t="s">
        <v>1705</v>
      </c>
      <c r="E283" s="23" t="s">
        <v>452</v>
      </c>
      <c r="F283" s="23" t="s">
        <v>5337</v>
      </c>
      <c r="G283" s="23" t="s">
        <v>1721</v>
      </c>
      <c r="H283" s="23" t="s">
        <v>4643</v>
      </c>
      <c r="I283" s="23" t="s">
        <v>5447</v>
      </c>
      <c r="J283" s="23" t="s">
        <v>11</v>
      </c>
      <c r="K283" s="23" t="s">
        <v>4628</v>
      </c>
      <c r="L283" s="23" t="s">
        <v>11</v>
      </c>
      <c r="M283" s="23" t="s">
        <v>5448</v>
      </c>
      <c r="N283" s="23" t="s">
        <v>4629</v>
      </c>
      <c r="O283" s="23" t="s">
        <v>4630</v>
      </c>
      <c r="P283" s="23" t="s">
        <v>4642</v>
      </c>
      <c r="Q283" s="23">
        <v>0</v>
      </c>
      <c r="R283" s="23" t="s">
        <v>1962</v>
      </c>
      <c r="S283" s="23" t="s">
        <v>4864</v>
      </c>
      <c r="T283" s="23" t="s">
        <v>1721</v>
      </c>
    </row>
    <row r="284" spans="1:20">
      <c r="A284" s="23" t="s">
        <v>2667</v>
      </c>
      <c r="B284" s="23" t="s">
        <v>2668</v>
      </c>
      <c r="C284" s="23" t="s">
        <v>10</v>
      </c>
      <c r="D284" s="23" t="s">
        <v>1705</v>
      </c>
      <c r="E284" s="23" t="s">
        <v>452</v>
      </c>
      <c r="F284" s="23" t="s">
        <v>5344</v>
      </c>
      <c r="G284" s="23" t="s">
        <v>1721</v>
      </c>
      <c r="H284" s="23" t="s">
        <v>4643</v>
      </c>
      <c r="I284" s="23" t="s">
        <v>4649</v>
      </c>
      <c r="J284" s="23" t="s">
        <v>11</v>
      </c>
      <c r="K284" s="23" t="s">
        <v>4628</v>
      </c>
      <c r="L284" s="23" t="s">
        <v>11</v>
      </c>
      <c r="M284" s="23" t="s">
        <v>5428</v>
      </c>
      <c r="N284" s="23" t="s">
        <v>4629</v>
      </c>
      <c r="O284" s="23" t="s">
        <v>4630</v>
      </c>
      <c r="P284" s="23" t="s">
        <v>4662</v>
      </c>
      <c r="Q284" s="23">
        <v>0</v>
      </c>
      <c r="R284" s="23" t="s">
        <v>1662</v>
      </c>
      <c r="S284" s="23" t="s">
        <v>4834</v>
      </c>
      <c r="T284" s="23" t="s">
        <v>1721</v>
      </c>
    </row>
    <row r="285" spans="1:20">
      <c r="A285" s="23" t="s">
        <v>2566</v>
      </c>
      <c r="B285" s="23" t="s">
        <v>2567</v>
      </c>
      <c r="C285" s="23" t="s">
        <v>12</v>
      </c>
      <c r="D285" s="23" t="s">
        <v>1705</v>
      </c>
      <c r="E285" s="23" t="s">
        <v>452</v>
      </c>
      <c r="F285" s="23" t="s">
        <v>4166</v>
      </c>
      <c r="G285" s="23" t="s">
        <v>1721</v>
      </c>
      <c r="H285" s="23" t="s">
        <v>4094</v>
      </c>
      <c r="I285" s="23" t="s">
        <v>4106</v>
      </c>
      <c r="J285" s="23" t="s">
        <v>11</v>
      </c>
      <c r="K285" s="23" t="s">
        <v>4628</v>
      </c>
      <c r="L285" s="23" t="s">
        <v>11</v>
      </c>
      <c r="M285" s="23" t="s">
        <v>5405</v>
      </c>
      <c r="N285" s="23" t="s">
        <v>4629</v>
      </c>
      <c r="O285" s="23" t="s">
        <v>4630</v>
      </c>
      <c r="P285" s="23" t="s">
        <v>9</v>
      </c>
      <c r="Q285" s="23">
        <v>0</v>
      </c>
      <c r="R285" s="23" t="s">
        <v>4773</v>
      </c>
      <c r="S285" s="23" t="s">
        <v>4774</v>
      </c>
      <c r="T285" s="23" t="s">
        <v>1721</v>
      </c>
    </row>
    <row r="286" spans="1:20">
      <c r="A286" s="23" t="s">
        <v>2725</v>
      </c>
      <c r="B286" s="23" t="s">
        <v>2726</v>
      </c>
      <c r="C286" s="23" t="s">
        <v>16</v>
      </c>
      <c r="D286" s="23" t="s">
        <v>1705</v>
      </c>
      <c r="E286" s="23" t="s">
        <v>452</v>
      </c>
      <c r="F286" s="23" t="s">
        <v>4185</v>
      </c>
      <c r="G286" s="23" t="s">
        <v>1721</v>
      </c>
      <c r="H286" s="23" t="s">
        <v>4633</v>
      </c>
      <c r="I286" s="23" t="s">
        <v>4203</v>
      </c>
      <c r="J286" s="23" t="s">
        <v>11</v>
      </c>
      <c r="K286" s="23" t="s">
        <v>4628</v>
      </c>
      <c r="L286" s="23" t="s">
        <v>11</v>
      </c>
      <c r="M286" s="23" t="s">
        <v>5408</v>
      </c>
      <c r="N286" s="23" t="s">
        <v>4629</v>
      </c>
      <c r="O286" s="23" t="s">
        <v>4630</v>
      </c>
      <c r="P286" s="23" t="s">
        <v>4662</v>
      </c>
      <c r="Q286" s="23">
        <v>0</v>
      </c>
      <c r="R286" s="23" t="s">
        <v>2033</v>
      </c>
      <c r="S286" s="23" t="s">
        <v>4817</v>
      </c>
      <c r="T286" s="23" t="s">
        <v>1721</v>
      </c>
    </row>
    <row r="287" spans="1:20">
      <c r="A287" s="23" t="s">
        <v>3291</v>
      </c>
      <c r="B287" s="23" t="s">
        <v>3292</v>
      </c>
      <c r="C287" s="23" t="s">
        <v>10</v>
      </c>
      <c r="D287" s="23" t="s">
        <v>1705</v>
      </c>
      <c r="E287" s="23" t="s">
        <v>452</v>
      </c>
      <c r="F287" s="23" t="s">
        <v>5349</v>
      </c>
      <c r="G287" s="23" t="s">
        <v>1721</v>
      </c>
      <c r="H287" s="23" t="s">
        <v>4099</v>
      </c>
      <c r="I287" s="23" t="s">
        <v>4106</v>
      </c>
      <c r="J287" s="23" t="s">
        <v>11</v>
      </c>
      <c r="K287" s="23" t="s">
        <v>4628</v>
      </c>
      <c r="L287" s="23" t="s">
        <v>11</v>
      </c>
      <c r="M287" s="23" t="s">
        <v>5429</v>
      </c>
      <c r="N287" s="23" t="s">
        <v>4629</v>
      </c>
      <c r="O287" s="23" t="s">
        <v>4630</v>
      </c>
      <c r="P287" s="23" t="s">
        <v>4634</v>
      </c>
      <c r="Q287" s="23">
        <v>0</v>
      </c>
      <c r="R287" s="23" t="s">
        <v>1962</v>
      </c>
      <c r="S287" s="23" t="s">
        <v>4353</v>
      </c>
      <c r="T287" s="23" t="s">
        <v>1721</v>
      </c>
    </row>
    <row r="288" spans="1:20">
      <c r="A288" s="23" t="s">
        <v>1879</v>
      </c>
      <c r="B288" s="23" t="s">
        <v>1880</v>
      </c>
      <c r="C288" s="23" t="s">
        <v>10</v>
      </c>
      <c r="D288" s="23" t="s">
        <v>1705</v>
      </c>
      <c r="E288" s="23" t="s">
        <v>452</v>
      </c>
      <c r="F288" s="23" t="s">
        <v>5349</v>
      </c>
      <c r="G288" s="23" t="s">
        <v>1721</v>
      </c>
      <c r="H288" s="23" t="s">
        <v>4099</v>
      </c>
      <c r="I288" s="23" t="s">
        <v>4203</v>
      </c>
      <c r="J288" s="23" t="s">
        <v>11</v>
      </c>
      <c r="K288" s="23" t="s">
        <v>4628</v>
      </c>
      <c r="L288" s="23" t="s">
        <v>11</v>
      </c>
      <c r="M288" s="23" t="s">
        <v>5413</v>
      </c>
      <c r="N288" s="23" t="s">
        <v>4629</v>
      </c>
      <c r="O288" s="23" t="s">
        <v>4630</v>
      </c>
      <c r="P288" s="23" t="s">
        <v>4660</v>
      </c>
      <c r="Q288" s="23">
        <v>0</v>
      </c>
      <c r="R288" s="23" t="s">
        <v>1962</v>
      </c>
      <c r="S288" s="23" t="s">
        <v>4497</v>
      </c>
      <c r="T288" s="23" t="s">
        <v>1721</v>
      </c>
    </row>
    <row r="289" spans="1:20">
      <c r="A289" s="23" t="s">
        <v>2215</v>
      </c>
      <c r="B289" s="23" t="s">
        <v>2216</v>
      </c>
      <c r="C289" s="23" t="s">
        <v>16</v>
      </c>
      <c r="D289" s="23" t="s">
        <v>1705</v>
      </c>
      <c r="E289" s="23" t="s">
        <v>1189</v>
      </c>
      <c r="F289" s="23" t="s">
        <v>4197</v>
      </c>
      <c r="G289" s="23" t="s">
        <v>1721</v>
      </c>
      <c r="H289" s="23" t="s">
        <v>4099</v>
      </c>
      <c r="I289" s="23" t="s">
        <v>4106</v>
      </c>
      <c r="J289" s="23" t="s">
        <v>11</v>
      </c>
      <c r="K289" s="23" t="s">
        <v>4628</v>
      </c>
      <c r="L289" s="23" t="s">
        <v>11</v>
      </c>
      <c r="M289" s="23" t="s">
        <v>5416</v>
      </c>
      <c r="N289" s="23" t="s">
        <v>4629</v>
      </c>
      <c r="O289" s="23" t="s">
        <v>4630</v>
      </c>
      <c r="P289" s="23" t="s">
        <v>4668</v>
      </c>
      <c r="Q289" s="23">
        <v>0</v>
      </c>
      <c r="R289" s="23" t="s">
        <v>4789</v>
      </c>
      <c r="S289" s="23" t="s">
        <v>4790</v>
      </c>
      <c r="T289" s="23" t="s">
        <v>1721</v>
      </c>
    </row>
    <row r="290" spans="1:20">
      <c r="A290" s="23" t="s">
        <v>2663</v>
      </c>
      <c r="B290" s="23" t="s">
        <v>2664</v>
      </c>
      <c r="C290" s="23" t="s">
        <v>14</v>
      </c>
      <c r="D290" s="23" t="s">
        <v>1705</v>
      </c>
      <c r="E290" s="23" t="s">
        <v>452</v>
      </c>
      <c r="F290" s="23" t="s">
        <v>4175</v>
      </c>
      <c r="G290" s="23" t="s">
        <v>1721</v>
      </c>
      <c r="H290" s="23" t="s">
        <v>4638</v>
      </c>
      <c r="I290" s="23" t="s">
        <v>4656</v>
      </c>
      <c r="J290" s="23" t="s">
        <v>11</v>
      </c>
      <c r="K290" s="23" t="s">
        <v>4628</v>
      </c>
      <c r="L290" s="23" t="s">
        <v>11</v>
      </c>
      <c r="M290" s="23" t="s">
        <v>5418</v>
      </c>
      <c r="N290" s="23" t="s">
        <v>4629</v>
      </c>
      <c r="O290" s="23" t="s">
        <v>4630</v>
      </c>
      <c r="P290" s="23" t="s">
        <v>7</v>
      </c>
      <c r="Q290" s="23">
        <v>0</v>
      </c>
      <c r="R290" s="23" t="s">
        <v>4800</v>
      </c>
      <c r="S290" s="23" t="s">
        <v>5482</v>
      </c>
      <c r="T290" s="23" t="s">
        <v>1721</v>
      </c>
    </row>
    <row r="291" spans="1:20">
      <c r="A291" s="23" t="s">
        <v>5198</v>
      </c>
      <c r="B291" s="23" t="s">
        <v>5199</v>
      </c>
      <c r="C291" s="23" t="s">
        <v>1687</v>
      </c>
      <c r="D291" s="23" t="s">
        <v>4091</v>
      </c>
      <c r="E291" s="23" t="s">
        <v>459</v>
      </c>
      <c r="F291" s="23" t="s">
        <v>5353</v>
      </c>
      <c r="G291" s="23" t="s">
        <v>1721</v>
      </c>
      <c r="H291" s="23" t="s">
        <v>4643</v>
      </c>
      <c r="I291" s="23" t="s">
        <v>4644</v>
      </c>
      <c r="J291" s="23" t="s">
        <v>11</v>
      </c>
      <c r="K291" s="23" t="s">
        <v>4628</v>
      </c>
      <c r="L291" s="23" t="s">
        <v>11</v>
      </c>
      <c r="M291" s="23" t="s">
        <v>5483</v>
      </c>
      <c r="N291" s="23" t="s">
        <v>4640</v>
      </c>
      <c r="O291" s="23" t="s">
        <v>4630</v>
      </c>
      <c r="P291" s="23" t="s">
        <v>993</v>
      </c>
      <c r="Q291" s="23">
        <v>0</v>
      </c>
      <c r="R291" s="23" t="s">
        <v>5464</v>
      </c>
      <c r="S291" s="23" t="s">
        <v>5484</v>
      </c>
      <c r="T291" s="23" t="s">
        <v>1721</v>
      </c>
    </row>
    <row r="292" spans="1:20">
      <c r="A292" s="23" t="s">
        <v>3306</v>
      </c>
      <c r="B292" s="23" t="s">
        <v>3307</v>
      </c>
      <c r="C292" s="23" t="s">
        <v>10</v>
      </c>
      <c r="D292" s="23" t="s">
        <v>1705</v>
      </c>
      <c r="E292" s="23" t="s">
        <v>452</v>
      </c>
      <c r="F292" s="23" t="s">
        <v>5342</v>
      </c>
      <c r="G292" s="23" t="s">
        <v>1721</v>
      </c>
      <c r="H292" s="23" t="s">
        <v>4633</v>
      </c>
      <c r="I292" s="23" t="s">
        <v>4192</v>
      </c>
      <c r="J292" s="23" t="s">
        <v>11</v>
      </c>
      <c r="K292" s="23" t="s">
        <v>4628</v>
      </c>
      <c r="L292" s="23" t="s">
        <v>11</v>
      </c>
      <c r="M292" s="23" t="s">
        <v>5471</v>
      </c>
      <c r="N292" s="23" t="s">
        <v>4629</v>
      </c>
      <c r="O292" s="23" t="s">
        <v>4630</v>
      </c>
      <c r="P292" s="23" t="s">
        <v>4642</v>
      </c>
      <c r="Q292" s="23">
        <v>0</v>
      </c>
      <c r="R292" s="23" t="s">
        <v>1962</v>
      </c>
      <c r="S292" s="23" t="s">
        <v>4705</v>
      </c>
      <c r="T292" s="23" t="s">
        <v>1721</v>
      </c>
    </row>
    <row r="293" spans="1:20">
      <c r="A293" s="23" t="s">
        <v>5209</v>
      </c>
      <c r="B293" s="23" t="s">
        <v>5210</v>
      </c>
      <c r="C293" s="23" t="s">
        <v>1687</v>
      </c>
      <c r="D293" s="23" t="s">
        <v>4091</v>
      </c>
      <c r="E293" s="23" t="s">
        <v>459</v>
      </c>
      <c r="F293" s="23" t="s">
        <v>5353</v>
      </c>
      <c r="G293" s="23" t="s">
        <v>1721</v>
      </c>
      <c r="H293" s="23" t="s">
        <v>4643</v>
      </c>
      <c r="I293" s="23" t="s">
        <v>4644</v>
      </c>
      <c r="J293" s="23" t="s">
        <v>11</v>
      </c>
      <c r="K293" s="23" t="s">
        <v>4628</v>
      </c>
      <c r="L293" s="23" t="s">
        <v>11</v>
      </c>
      <c r="M293" s="23" t="s">
        <v>5473</v>
      </c>
      <c r="N293" s="23" t="s">
        <v>4640</v>
      </c>
      <c r="O293" s="23" t="s">
        <v>4630</v>
      </c>
      <c r="P293" s="23" t="s">
        <v>993</v>
      </c>
      <c r="Q293" s="23">
        <v>0</v>
      </c>
      <c r="R293" s="23" t="s">
        <v>5464</v>
      </c>
      <c r="S293" s="23" t="s">
        <v>5485</v>
      </c>
      <c r="T293" s="23" t="s">
        <v>1721</v>
      </c>
    </row>
    <row r="294" spans="1:20">
      <c r="A294" s="23" t="s">
        <v>3107</v>
      </c>
      <c r="B294" s="23" t="s">
        <v>3108</v>
      </c>
      <c r="C294" s="23" t="s">
        <v>16</v>
      </c>
      <c r="D294" s="23" t="s">
        <v>1705</v>
      </c>
      <c r="E294" s="23" t="s">
        <v>1189</v>
      </c>
      <c r="F294" s="23" t="s">
        <v>4182</v>
      </c>
      <c r="G294" s="23" t="s">
        <v>1721</v>
      </c>
      <c r="H294" s="23" t="s">
        <v>4638</v>
      </c>
      <c r="I294" s="23" t="s">
        <v>4636</v>
      </c>
      <c r="J294" s="23" t="s">
        <v>11</v>
      </c>
      <c r="K294" s="23" t="s">
        <v>4628</v>
      </c>
      <c r="L294" s="23" t="s">
        <v>11</v>
      </c>
      <c r="M294" s="23" t="s">
        <v>5420</v>
      </c>
      <c r="N294" s="23" t="s">
        <v>4629</v>
      </c>
      <c r="O294" s="23" t="s">
        <v>4630</v>
      </c>
      <c r="P294" s="23" t="s">
        <v>9</v>
      </c>
      <c r="Q294" s="23">
        <v>0</v>
      </c>
      <c r="R294" s="23" t="s">
        <v>2365</v>
      </c>
      <c r="S294" s="23" t="s">
        <v>4659</v>
      </c>
      <c r="T294" s="23" t="s">
        <v>1721</v>
      </c>
    </row>
    <row r="295" spans="1:20">
      <c r="A295" s="23" t="s">
        <v>3962</v>
      </c>
      <c r="B295" s="23" t="s">
        <v>3963</v>
      </c>
      <c r="C295" s="23" t="s">
        <v>1669</v>
      </c>
      <c r="D295" s="23" t="s">
        <v>1705</v>
      </c>
      <c r="E295" s="23" t="s">
        <v>452</v>
      </c>
      <c r="F295" s="23" t="s">
        <v>4179</v>
      </c>
      <c r="G295" s="23" t="s">
        <v>1721</v>
      </c>
      <c r="H295" s="23" t="s">
        <v>4682</v>
      </c>
      <c r="I295" s="23" t="s">
        <v>4649</v>
      </c>
      <c r="J295" s="23" t="s">
        <v>11</v>
      </c>
      <c r="K295" s="23" t="s">
        <v>4628</v>
      </c>
      <c r="L295" s="23" t="s">
        <v>11</v>
      </c>
      <c r="M295" s="23" t="s">
        <v>5442</v>
      </c>
      <c r="N295" s="23" t="s">
        <v>4629</v>
      </c>
      <c r="O295" s="23" t="s">
        <v>4630</v>
      </c>
      <c r="P295" s="23" t="s">
        <v>4642</v>
      </c>
      <c r="Q295" s="23">
        <v>0</v>
      </c>
      <c r="R295" s="23" t="s">
        <v>1962</v>
      </c>
      <c r="S295" s="23" t="s">
        <v>4824</v>
      </c>
      <c r="T295" s="23" t="s">
        <v>1721</v>
      </c>
    </row>
    <row r="296" spans="1:20">
      <c r="A296" s="23" t="s">
        <v>2979</v>
      </c>
      <c r="B296" s="23" t="s">
        <v>2980</v>
      </c>
      <c r="C296" s="23" t="s">
        <v>15</v>
      </c>
      <c r="D296" s="23" t="s">
        <v>1705</v>
      </c>
      <c r="E296" s="23" t="s">
        <v>452</v>
      </c>
      <c r="F296" s="23" t="s">
        <v>4163</v>
      </c>
      <c r="G296" s="23" t="s">
        <v>1721</v>
      </c>
      <c r="H296" s="23" t="s">
        <v>4094</v>
      </c>
      <c r="I296" s="23" t="s">
        <v>4649</v>
      </c>
      <c r="J296" s="23" t="s">
        <v>11</v>
      </c>
      <c r="K296" s="23" t="s">
        <v>4628</v>
      </c>
      <c r="L296" s="23" t="s">
        <v>11</v>
      </c>
      <c r="M296" s="23" t="s">
        <v>5435</v>
      </c>
      <c r="N296" s="23" t="s">
        <v>4629</v>
      </c>
      <c r="O296" s="23" t="s">
        <v>4630</v>
      </c>
      <c r="P296" s="23" t="s">
        <v>4660</v>
      </c>
      <c r="Q296" s="23">
        <v>0</v>
      </c>
      <c r="R296" s="23" t="s">
        <v>1962</v>
      </c>
      <c r="S296" s="23" t="s">
        <v>4380</v>
      </c>
      <c r="T296" s="23" t="s">
        <v>1721</v>
      </c>
    </row>
    <row r="297" spans="1:20">
      <c r="A297" s="23" t="s">
        <v>3785</v>
      </c>
      <c r="B297" s="23" t="s">
        <v>3786</v>
      </c>
      <c r="C297" s="23" t="s">
        <v>10</v>
      </c>
      <c r="D297" s="23" t="s">
        <v>1705</v>
      </c>
      <c r="E297" s="23" t="s">
        <v>452</v>
      </c>
      <c r="F297" s="23" t="s">
        <v>4185</v>
      </c>
      <c r="G297" s="23" t="s">
        <v>1721</v>
      </c>
      <c r="H297" s="23" t="s">
        <v>4633</v>
      </c>
      <c r="I297" s="23" t="s">
        <v>4203</v>
      </c>
      <c r="J297" s="23" t="s">
        <v>11</v>
      </c>
      <c r="K297" s="23" t="s">
        <v>4628</v>
      </c>
      <c r="L297" s="23" t="s">
        <v>11</v>
      </c>
      <c r="M297" s="23" t="s">
        <v>5405</v>
      </c>
      <c r="N297" s="23" t="s">
        <v>4629</v>
      </c>
      <c r="O297" s="23" t="s">
        <v>4630</v>
      </c>
      <c r="P297" s="23" t="s">
        <v>1026</v>
      </c>
      <c r="Q297" s="23">
        <v>0</v>
      </c>
      <c r="R297" s="23" t="s">
        <v>1683</v>
      </c>
      <c r="S297" s="23" t="s">
        <v>4585</v>
      </c>
      <c r="T297" s="23" t="s">
        <v>1721</v>
      </c>
    </row>
    <row r="298" spans="1:20">
      <c r="A298" s="23" t="s">
        <v>3937</v>
      </c>
      <c r="B298" s="23" t="s">
        <v>3938</v>
      </c>
      <c r="C298" s="23" t="s">
        <v>16</v>
      </c>
      <c r="D298" s="23" t="s">
        <v>1705</v>
      </c>
      <c r="E298" s="23" t="s">
        <v>1189</v>
      </c>
      <c r="F298" s="23" t="s">
        <v>4141</v>
      </c>
      <c r="G298" s="23" t="s">
        <v>1721</v>
      </c>
      <c r="H298" s="23" t="s">
        <v>4633</v>
      </c>
      <c r="I298" s="23" t="s">
        <v>4192</v>
      </c>
      <c r="J298" s="23" t="s">
        <v>11</v>
      </c>
      <c r="K298" s="23" t="s">
        <v>4628</v>
      </c>
      <c r="L298" s="23" t="s">
        <v>11</v>
      </c>
      <c r="M298" s="23" t="s">
        <v>5457</v>
      </c>
      <c r="N298" s="23" t="s">
        <v>4629</v>
      </c>
      <c r="O298" s="23" t="s">
        <v>4630</v>
      </c>
      <c r="P298" s="23" t="s">
        <v>9</v>
      </c>
      <c r="Q298" s="23">
        <v>0</v>
      </c>
      <c r="R298" s="23" t="s">
        <v>2933</v>
      </c>
      <c r="S298" s="23" t="s">
        <v>4742</v>
      </c>
      <c r="T298" s="23" t="s">
        <v>1721</v>
      </c>
    </row>
    <row r="299" spans="1:20">
      <c r="A299" s="23" t="s">
        <v>3047</v>
      </c>
      <c r="B299" s="23" t="s">
        <v>3048</v>
      </c>
      <c r="C299" s="23" t="s">
        <v>10</v>
      </c>
      <c r="D299" s="23" t="s">
        <v>1705</v>
      </c>
      <c r="E299" s="23" t="s">
        <v>1189</v>
      </c>
      <c r="F299" s="23" t="s">
        <v>4182</v>
      </c>
      <c r="G299" s="23" t="s">
        <v>1721</v>
      </c>
      <c r="H299" s="23" t="s">
        <v>4638</v>
      </c>
      <c r="I299" s="23" t="s">
        <v>4192</v>
      </c>
      <c r="J299" s="23" t="s">
        <v>11</v>
      </c>
      <c r="K299" s="23" t="s">
        <v>4628</v>
      </c>
      <c r="L299" s="23" t="s">
        <v>11</v>
      </c>
      <c r="M299" s="23" t="s">
        <v>5444</v>
      </c>
      <c r="N299" s="23" t="s">
        <v>4629</v>
      </c>
      <c r="O299" s="23" t="s">
        <v>4630</v>
      </c>
      <c r="P299" s="23" t="s">
        <v>1026</v>
      </c>
      <c r="Q299" s="23">
        <v>0</v>
      </c>
      <c r="R299" s="23" t="s">
        <v>1683</v>
      </c>
      <c r="S299" s="23" t="s">
        <v>4735</v>
      </c>
      <c r="T299" s="23" t="s">
        <v>1721</v>
      </c>
    </row>
    <row r="300" spans="1:20">
      <c r="A300" s="23" t="s">
        <v>2135</v>
      </c>
      <c r="B300" s="23" t="s">
        <v>2136</v>
      </c>
      <c r="C300" s="23" t="s">
        <v>1702</v>
      </c>
      <c r="D300" s="23" t="s">
        <v>4091</v>
      </c>
      <c r="E300" s="23" t="s">
        <v>459</v>
      </c>
      <c r="F300" s="23" t="s">
        <v>4167</v>
      </c>
      <c r="G300" s="23" t="s">
        <v>1721</v>
      </c>
      <c r="H300" s="23" t="s">
        <v>4638</v>
      </c>
      <c r="I300" s="23" t="s">
        <v>4639</v>
      </c>
      <c r="J300" s="23" t="s">
        <v>11</v>
      </c>
      <c r="K300" s="23" t="s">
        <v>4628</v>
      </c>
      <c r="L300" s="23" t="s">
        <v>11</v>
      </c>
      <c r="M300" s="23" t="s">
        <v>5454</v>
      </c>
      <c r="N300" s="23" t="s">
        <v>4640</v>
      </c>
      <c r="O300" s="23" t="s">
        <v>4630</v>
      </c>
      <c r="P300" s="23" t="s">
        <v>4641</v>
      </c>
      <c r="Q300" s="23">
        <v>0</v>
      </c>
      <c r="R300" s="23" t="s">
        <v>1962</v>
      </c>
      <c r="S300" s="23" t="s">
        <v>4769</v>
      </c>
      <c r="T300" s="23" t="s">
        <v>1721</v>
      </c>
    </row>
    <row r="301" spans="1:20">
      <c r="A301" s="23" t="s">
        <v>3882</v>
      </c>
      <c r="B301" s="23" t="s">
        <v>3883</v>
      </c>
      <c r="C301" s="23" t="s">
        <v>10</v>
      </c>
      <c r="D301" s="23" t="s">
        <v>1705</v>
      </c>
      <c r="E301" s="23" t="s">
        <v>1189</v>
      </c>
      <c r="F301" s="23" t="s">
        <v>4141</v>
      </c>
      <c r="G301" s="23" t="s">
        <v>1721</v>
      </c>
      <c r="H301" s="23" t="s">
        <v>4633</v>
      </c>
      <c r="I301" s="23" t="s">
        <v>4192</v>
      </c>
      <c r="J301" s="23" t="s">
        <v>11</v>
      </c>
      <c r="K301" s="23" t="s">
        <v>4628</v>
      </c>
      <c r="L301" s="23" t="s">
        <v>11</v>
      </c>
      <c r="M301" s="23" t="s">
        <v>5457</v>
      </c>
      <c r="N301" s="23" t="s">
        <v>4629</v>
      </c>
      <c r="O301" s="23" t="s">
        <v>4630</v>
      </c>
      <c r="P301" s="23" t="s">
        <v>4662</v>
      </c>
      <c r="Q301" s="23">
        <v>0</v>
      </c>
      <c r="R301" s="23" t="s">
        <v>1908</v>
      </c>
      <c r="S301" s="23" t="s">
        <v>4860</v>
      </c>
      <c r="T301" s="23" t="s">
        <v>1721</v>
      </c>
    </row>
    <row r="302" spans="1:20">
      <c r="A302" s="23" t="s">
        <v>3755</v>
      </c>
      <c r="B302" s="23" t="s">
        <v>3756</v>
      </c>
      <c r="C302" s="23" t="s">
        <v>16</v>
      </c>
      <c r="D302" s="23" t="s">
        <v>1705</v>
      </c>
      <c r="E302" s="23" t="s">
        <v>1189</v>
      </c>
      <c r="F302" s="23" t="s">
        <v>4199</v>
      </c>
      <c r="G302" s="23" t="s">
        <v>1721</v>
      </c>
      <c r="H302" s="23" t="s">
        <v>4643</v>
      </c>
      <c r="I302" s="23" t="s">
        <v>4192</v>
      </c>
      <c r="J302" s="23" t="s">
        <v>11</v>
      </c>
      <c r="K302" s="23" t="s">
        <v>4628</v>
      </c>
      <c r="L302" s="23" t="s">
        <v>11</v>
      </c>
      <c r="M302" s="23" t="s">
        <v>5441</v>
      </c>
      <c r="N302" s="23" t="s">
        <v>4629</v>
      </c>
      <c r="O302" s="23" t="s">
        <v>4630</v>
      </c>
      <c r="P302" s="23" t="s">
        <v>1026</v>
      </c>
      <c r="Q302" s="23">
        <v>0</v>
      </c>
      <c r="R302" s="23" t="s">
        <v>1782</v>
      </c>
      <c r="S302" s="23" t="s">
        <v>4606</v>
      </c>
      <c r="T302" s="23" t="s">
        <v>1721</v>
      </c>
    </row>
    <row r="303" spans="1:20">
      <c r="A303" s="23" t="s">
        <v>3168</v>
      </c>
      <c r="B303" s="23" t="s">
        <v>3169</v>
      </c>
      <c r="C303" s="23" t="s">
        <v>10</v>
      </c>
      <c r="D303" s="23" t="s">
        <v>1705</v>
      </c>
      <c r="E303" s="23" t="s">
        <v>452</v>
      </c>
      <c r="F303" s="23" t="s">
        <v>4179</v>
      </c>
      <c r="G303" s="23" t="s">
        <v>1721</v>
      </c>
      <c r="H303" s="23" t="s">
        <v>4682</v>
      </c>
      <c r="I303" s="23" t="s">
        <v>5421</v>
      </c>
      <c r="J303" s="23" t="s">
        <v>11</v>
      </c>
      <c r="K303" s="23" t="s">
        <v>4628</v>
      </c>
      <c r="L303" s="23" t="s">
        <v>11</v>
      </c>
      <c r="M303" s="23" t="s">
        <v>5422</v>
      </c>
      <c r="N303" s="23" t="s">
        <v>4629</v>
      </c>
      <c r="O303" s="23" t="s">
        <v>4630</v>
      </c>
      <c r="P303" s="23" t="s">
        <v>9</v>
      </c>
      <c r="Q303" s="23">
        <v>0</v>
      </c>
      <c r="R303" s="23" t="s">
        <v>1795</v>
      </c>
      <c r="S303" s="23" t="s">
        <v>4543</v>
      </c>
      <c r="T303" s="23" t="s">
        <v>1721</v>
      </c>
    </row>
    <row r="304" spans="1:20">
      <c r="A304" s="23" t="s">
        <v>4024</v>
      </c>
      <c r="B304" s="23" t="s">
        <v>4025</v>
      </c>
      <c r="C304" s="23" t="s">
        <v>15</v>
      </c>
      <c r="D304" s="23" t="s">
        <v>1705</v>
      </c>
      <c r="E304" s="23" t="s">
        <v>452</v>
      </c>
      <c r="F304" s="23" t="s">
        <v>4172</v>
      </c>
      <c r="G304" s="23" t="s">
        <v>1721</v>
      </c>
      <c r="H304" s="23" t="s">
        <v>4094</v>
      </c>
      <c r="I304" s="23" t="s">
        <v>4203</v>
      </c>
      <c r="J304" s="23" t="s">
        <v>11</v>
      </c>
      <c r="K304" s="23" t="s">
        <v>4628</v>
      </c>
      <c r="L304" s="23" t="s">
        <v>11</v>
      </c>
      <c r="M304" s="23" t="s">
        <v>5407</v>
      </c>
      <c r="N304" s="23" t="s">
        <v>4629</v>
      </c>
      <c r="O304" s="23" t="s">
        <v>4630</v>
      </c>
      <c r="P304" s="23" t="s">
        <v>4675</v>
      </c>
      <c r="Q304" s="23">
        <v>0</v>
      </c>
      <c r="R304" s="23" t="s">
        <v>4711</v>
      </c>
      <c r="S304" s="23" t="s">
        <v>4712</v>
      </c>
      <c r="T304" s="23" t="s">
        <v>1721</v>
      </c>
    </row>
    <row r="305" spans="1:20">
      <c r="A305" s="23" t="s">
        <v>3265</v>
      </c>
      <c r="B305" s="23" t="s">
        <v>3266</v>
      </c>
      <c r="C305" s="23" t="s">
        <v>16</v>
      </c>
      <c r="D305" s="23" t="s">
        <v>1705</v>
      </c>
      <c r="E305" s="23" t="s">
        <v>1189</v>
      </c>
      <c r="F305" s="23" t="s">
        <v>4141</v>
      </c>
      <c r="G305" s="23" t="s">
        <v>1721</v>
      </c>
      <c r="H305" s="23" t="s">
        <v>4633</v>
      </c>
      <c r="I305" s="23" t="s">
        <v>5430</v>
      </c>
      <c r="J305" s="23" t="s">
        <v>11</v>
      </c>
      <c r="K305" s="23" t="s">
        <v>4628</v>
      </c>
      <c r="L305" s="23" t="s">
        <v>11</v>
      </c>
      <c r="M305" s="23" t="s">
        <v>5440</v>
      </c>
      <c r="N305" s="23" t="s">
        <v>4629</v>
      </c>
      <c r="O305" s="23" t="s">
        <v>4630</v>
      </c>
      <c r="P305" s="23" t="s">
        <v>7</v>
      </c>
      <c r="Q305" s="23">
        <v>0</v>
      </c>
      <c r="R305" s="23" t="s">
        <v>4732</v>
      </c>
      <c r="S305" s="23" t="s">
        <v>4562</v>
      </c>
      <c r="T305" s="23" t="s">
        <v>1721</v>
      </c>
    </row>
    <row r="306" spans="1:20">
      <c r="A306" s="23" t="s">
        <v>2633</v>
      </c>
      <c r="B306" s="23" t="s">
        <v>2634</v>
      </c>
      <c r="C306" s="23" t="s">
        <v>17</v>
      </c>
      <c r="D306" s="23" t="s">
        <v>1705</v>
      </c>
      <c r="E306" s="23" t="s">
        <v>452</v>
      </c>
      <c r="F306" s="23" t="s">
        <v>5336</v>
      </c>
      <c r="G306" s="23" t="s">
        <v>1721</v>
      </c>
      <c r="H306" s="23" t="s">
        <v>4638</v>
      </c>
      <c r="I306" s="23" t="s">
        <v>4636</v>
      </c>
      <c r="J306" s="23" t="s">
        <v>11</v>
      </c>
      <c r="K306" s="23" t="s">
        <v>4628</v>
      </c>
      <c r="L306" s="23" t="s">
        <v>11</v>
      </c>
      <c r="M306" s="23" t="s">
        <v>5436</v>
      </c>
      <c r="N306" s="23" t="s">
        <v>4629</v>
      </c>
      <c r="O306" s="23" t="s">
        <v>4630</v>
      </c>
      <c r="P306" s="23" t="s">
        <v>4642</v>
      </c>
      <c r="Q306" s="23">
        <v>0</v>
      </c>
      <c r="R306" s="23" t="s">
        <v>1962</v>
      </c>
      <c r="S306" s="23" t="s">
        <v>4411</v>
      </c>
      <c r="T306" s="23" t="s">
        <v>1721</v>
      </c>
    </row>
    <row r="307" spans="1:20">
      <c r="A307" s="23" t="s">
        <v>3021</v>
      </c>
      <c r="B307" s="23" t="s">
        <v>3022</v>
      </c>
      <c r="C307" s="23" t="s">
        <v>10</v>
      </c>
      <c r="D307" s="23" t="s">
        <v>1705</v>
      </c>
      <c r="E307" s="23" t="s">
        <v>1189</v>
      </c>
      <c r="F307" s="23" t="s">
        <v>4207</v>
      </c>
      <c r="G307" s="23" t="s">
        <v>1721</v>
      </c>
      <c r="H307" s="23" t="s">
        <v>4633</v>
      </c>
      <c r="I307" s="23" t="s">
        <v>4106</v>
      </c>
      <c r="J307" s="23" t="s">
        <v>11</v>
      </c>
      <c r="K307" s="23" t="s">
        <v>4628</v>
      </c>
      <c r="L307" s="23" t="s">
        <v>11</v>
      </c>
      <c r="M307" s="23" t="s">
        <v>5418</v>
      </c>
      <c r="N307" s="23" t="s">
        <v>4629</v>
      </c>
      <c r="O307" s="23" t="s">
        <v>4630</v>
      </c>
      <c r="P307" s="23" t="s">
        <v>7</v>
      </c>
      <c r="Q307" s="23">
        <v>0</v>
      </c>
      <c r="R307" s="23" t="s">
        <v>4836</v>
      </c>
      <c r="S307" s="23" t="s">
        <v>4837</v>
      </c>
      <c r="T307" s="23" t="s">
        <v>1721</v>
      </c>
    </row>
    <row r="308" spans="1:20">
      <c r="A308" s="23" t="s">
        <v>2830</v>
      </c>
      <c r="B308" s="23" t="s">
        <v>2831</v>
      </c>
      <c r="C308" s="23" t="s">
        <v>16</v>
      </c>
      <c r="D308" s="23" t="s">
        <v>1705</v>
      </c>
      <c r="E308" s="23" t="s">
        <v>452</v>
      </c>
      <c r="F308" s="23" t="s">
        <v>4164</v>
      </c>
      <c r="G308" s="23" t="s">
        <v>1721</v>
      </c>
      <c r="H308" s="23" t="s">
        <v>4632</v>
      </c>
      <c r="I308" s="23" t="s">
        <v>4203</v>
      </c>
      <c r="J308" s="23" t="s">
        <v>11</v>
      </c>
      <c r="K308" s="23" t="s">
        <v>4628</v>
      </c>
      <c r="L308" s="23" t="s">
        <v>11</v>
      </c>
      <c r="M308" s="23" t="s">
        <v>5428</v>
      </c>
      <c r="N308" s="23" t="s">
        <v>4629</v>
      </c>
      <c r="O308" s="23" t="s">
        <v>4630</v>
      </c>
      <c r="P308" s="23" t="s">
        <v>9</v>
      </c>
      <c r="Q308" s="23">
        <v>0</v>
      </c>
      <c r="R308" s="23" t="s">
        <v>3476</v>
      </c>
      <c r="S308" s="23" t="s">
        <v>4707</v>
      </c>
      <c r="T308" s="23" t="s">
        <v>1721</v>
      </c>
    </row>
    <row r="309" spans="1:20">
      <c r="A309" s="23" t="s">
        <v>2368</v>
      </c>
      <c r="B309" s="23" t="s">
        <v>2369</v>
      </c>
      <c r="C309" s="23" t="s">
        <v>16</v>
      </c>
      <c r="D309" s="23" t="s">
        <v>1705</v>
      </c>
      <c r="E309" s="23" t="s">
        <v>1189</v>
      </c>
      <c r="F309" s="23" t="s">
        <v>4197</v>
      </c>
      <c r="G309" s="23" t="s">
        <v>1721</v>
      </c>
      <c r="H309" s="23" t="s">
        <v>4099</v>
      </c>
      <c r="I309" s="23" t="s">
        <v>4106</v>
      </c>
      <c r="J309" s="23" t="s">
        <v>1808</v>
      </c>
      <c r="K309" s="23" t="s">
        <v>4628</v>
      </c>
      <c r="L309" s="23" t="s">
        <v>11</v>
      </c>
      <c r="M309" s="23" t="s">
        <v>5451</v>
      </c>
      <c r="N309" s="23" t="s">
        <v>4629</v>
      </c>
      <c r="O309" s="23" t="s">
        <v>4630</v>
      </c>
      <c r="P309" s="23" t="s">
        <v>9</v>
      </c>
      <c r="Q309" s="23">
        <v>0</v>
      </c>
      <c r="R309" s="23" t="s">
        <v>3208</v>
      </c>
      <c r="S309" s="23" t="s">
        <v>4438</v>
      </c>
      <c r="T309" s="23" t="s">
        <v>1721</v>
      </c>
    </row>
    <row r="310" spans="1:20">
      <c r="A310" s="23" t="s">
        <v>2253</v>
      </c>
      <c r="B310" s="23" t="s">
        <v>2254</v>
      </c>
      <c r="C310" s="23" t="s">
        <v>16</v>
      </c>
      <c r="D310" s="23" t="s">
        <v>1705</v>
      </c>
      <c r="E310" s="23" t="s">
        <v>452</v>
      </c>
      <c r="F310" s="23" t="s">
        <v>4179</v>
      </c>
      <c r="G310" s="23" t="s">
        <v>1721</v>
      </c>
      <c r="H310" s="23" t="s">
        <v>4682</v>
      </c>
      <c r="I310" s="23" t="s">
        <v>4649</v>
      </c>
      <c r="J310" s="23" t="s">
        <v>11</v>
      </c>
      <c r="K310" s="23" t="s">
        <v>4628</v>
      </c>
      <c r="L310" s="23" t="s">
        <v>11</v>
      </c>
      <c r="M310" s="23" t="s">
        <v>5442</v>
      </c>
      <c r="N310" s="23" t="s">
        <v>4629</v>
      </c>
      <c r="O310" s="23" t="s">
        <v>4630</v>
      </c>
      <c r="P310" s="23" t="s">
        <v>7</v>
      </c>
      <c r="Q310" s="23">
        <v>0</v>
      </c>
      <c r="R310" s="23" t="s">
        <v>2442</v>
      </c>
      <c r="S310" s="23" t="s">
        <v>4451</v>
      </c>
      <c r="T310" s="23" t="s">
        <v>1721</v>
      </c>
    </row>
    <row r="311" spans="1:20">
      <c r="A311" s="23" t="s">
        <v>3904</v>
      </c>
      <c r="B311" s="23" t="s">
        <v>3905</v>
      </c>
      <c r="C311" s="23" t="s">
        <v>15</v>
      </c>
      <c r="D311" s="23" t="s">
        <v>1705</v>
      </c>
      <c r="E311" s="23" t="s">
        <v>452</v>
      </c>
      <c r="F311" s="23" t="s">
        <v>4156</v>
      </c>
      <c r="G311" s="23" t="s">
        <v>1721</v>
      </c>
      <c r="H311" s="23" t="s">
        <v>4094</v>
      </c>
      <c r="I311" s="23" t="s">
        <v>4636</v>
      </c>
      <c r="J311" s="23" t="s">
        <v>11</v>
      </c>
      <c r="K311" s="23" t="s">
        <v>4628</v>
      </c>
      <c r="L311" s="23" t="s">
        <v>11</v>
      </c>
      <c r="M311" s="23" t="s">
        <v>5415</v>
      </c>
      <c r="N311" s="23" t="s">
        <v>4629</v>
      </c>
      <c r="O311" s="23" t="s">
        <v>4630</v>
      </c>
      <c r="P311" s="23" t="s">
        <v>4660</v>
      </c>
      <c r="Q311" s="23">
        <v>0</v>
      </c>
      <c r="R311" s="23" t="s">
        <v>1962</v>
      </c>
      <c r="S311" s="23" t="s">
        <v>4299</v>
      </c>
      <c r="T311" s="23" t="s">
        <v>1721</v>
      </c>
    </row>
    <row r="312" spans="1:20">
      <c r="A312" s="23" t="s">
        <v>2281</v>
      </c>
      <c r="B312" s="23" t="s">
        <v>2282</v>
      </c>
      <c r="C312" s="23" t="s">
        <v>1669</v>
      </c>
      <c r="D312" s="23" t="s">
        <v>4091</v>
      </c>
      <c r="E312" s="23" t="s">
        <v>459</v>
      </c>
      <c r="F312" s="23" t="s">
        <v>4086</v>
      </c>
      <c r="G312" s="23" t="s">
        <v>1721</v>
      </c>
      <c r="H312" s="23" t="s">
        <v>4643</v>
      </c>
      <c r="I312" s="23" t="s">
        <v>4644</v>
      </c>
      <c r="J312" s="23" t="s">
        <v>1808</v>
      </c>
      <c r="K312" s="23" t="s">
        <v>4628</v>
      </c>
      <c r="L312" s="23" t="s">
        <v>11</v>
      </c>
      <c r="M312" s="23" t="s">
        <v>5404</v>
      </c>
      <c r="N312" s="23" t="s">
        <v>4640</v>
      </c>
      <c r="O312" s="23" t="s">
        <v>4630</v>
      </c>
      <c r="P312" s="23" t="s">
        <v>1166</v>
      </c>
      <c r="Q312" s="23">
        <v>0</v>
      </c>
      <c r="R312" s="23" t="s">
        <v>1760</v>
      </c>
      <c r="S312" s="23" t="s">
        <v>4788</v>
      </c>
      <c r="T312" s="23" t="s">
        <v>1721</v>
      </c>
    </row>
    <row r="313" spans="1:20">
      <c r="A313" s="23" t="s">
        <v>2636</v>
      </c>
      <c r="B313" s="23" t="s">
        <v>2637</v>
      </c>
      <c r="C313" s="23" t="s">
        <v>12</v>
      </c>
      <c r="D313" s="23" t="s">
        <v>1705</v>
      </c>
      <c r="E313" s="23" t="s">
        <v>452</v>
      </c>
      <c r="F313" s="23" t="s">
        <v>5338</v>
      </c>
      <c r="G313" s="23" t="s">
        <v>1721</v>
      </c>
      <c r="H313" s="23" t="s">
        <v>4643</v>
      </c>
      <c r="I313" s="23" t="s">
        <v>5486</v>
      </c>
      <c r="J313" s="23" t="s">
        <v>11</v>
      </c>
      <c r="K313" s="23" t="s">
        <v>4628</v>
      </c>
      <c r="L313" s="23" t="s">
        <v>11</v>
      </c>
      <c r="M313" s="23" t="s">
        <v>5448</v>
      </c>
      <c r="N313" s="23" t="s">
        <v>4629</v>
      </c>
      <c r="O313" s="23" t="s">
        <v>4630</v>
      </c>
      <c r="P313" s="23" t="s">
        <v>4861</v>
      </c>
      <c r="Q313" s="23">
        <v>0</v>
      </c>
      <c r="R313" s="23" t="s">
        <v>1962</v>
      </c>
      <c r="S313" s="23" t="s">
        <v>4862</v>
      </c>
      <c r="T313" s="23" t="s">
        <v>1721</v>
      </c>
    </row>
    <row r="314" spans="1:20">
      <c r="A314" s="23" t="s">
        <v>2524</v>
      </c>
      <c r="B314" s="23" t="s">
        <v>2525</v>
      </c>
      <c r="C314" s="23" t="s">
        <v>1687</v>
      </c>
      <c r="D314" s="23" t="s">
        <v>4091</v>
      </c>
      <c r="E314" s="23" t="s">
        <v>464</v>
      </c>
      <c r="F314" s="23" t="s">
        <v>4122</v>
      </c>
      <c r="G314" s="23" t="s">
        <v>1721</v>
      </c>
      <c r="H314" s="23" t="s">
        <v>4638</v>
      </c>
      <c r="I314" s="23" t="s">
        <v>4644</v>
      </c>
      <c r="J314" s="23" t="s">
        <v>11</v>
      </c>
      <c r="K314" s="23" t="s">
        <v>4628</v>
      </c>
      <c r="L314" s="23" t="s">
        <v>11</v>
      </c>
      <c r="M314" s="23" t="s">
        <v>5460</v>
      </c>
      <c r="N314" s="23" t="s">
        <v>4640</v>
      </c>
      <c r="O314" s="23" t="s">
        <v>4630</v>
      </c>
      <c r="P314" s="23" t="s">
        <v>972</v>
      </c>
      <c r="Q314" s="23">
        <v>0</v>
      </c>
      <c r="R314" s="23" t="s">
        <v>1795</v>
      </c>
      <c r="S314" s="23" t="s">
        <v>4852</v>
      </c>
      <c r="T314" s="23" t="s">
        <v>1721</v>
      </c>
    </row>
    <row r="315" spans="1:20">
      <c r="A315" s="23" t="s">
        <v>3966</v>
      </c>
      <c r="B315" s="23" t="s">
        <v>3967</v>
      </c>
      <c r="C315" s="23" t="s">
        <v>2848</v>
      </c>
      <c r="D315" s="23" t="s">
        <v>1705</v>
      </c>
      <c r="E315" s="23" t="s">
        <v>4289</v>
      </c>
      <c r="F315" s="23" t="s">
        <v>4144</v>
      </c>
      <c r="G315" s="23" t="s">
        <v>1721</v>
      </c>
      <c r="H315" s="23" t="s">
        <v>4099</v>
      </c>
      <c r="I315" s="23" t="s">
        <v>4644</v>
      </c>
      <c r="J315" s="23" t="s">
        <v>11</v>
      </c>
      <c r="K315" s="23" t="s">
        <v>4628</v>
      </c>
      <c r="L315" s="23" t="s">
        <v>11</v>
      </c>
      <c r="M315" s="23" t="s">
        <v>5470</v>
      </c>
      <c r="N315" s="23" t="s">
        <v>4653</v>
      </c>
      <c r="O315" s="23" t="s">
        <v>4630</v>
      </c>
      <c r="P315" s="23" t="s">
        <v>4886</v>
      </c>
      <c r="Q315" s="23">
        <v>0</v>
      </c>
      <c r="R315" s="23" t="s">
        <v>4887</v>
      </c>
      <c r="S315" s="23" t="s">
        <v>4290</v>
      </c>
      <c r="T315" s="23" t="s">
        <v>1721</v>
      </c>
    </row>
    <row r="316" spans="1:20">
      <c r="A316" s="23" t="s">
        <v>3549</v>
      </c>
      <c r="B316" s="23" t="s">
        <v>3550</v>
      </c>
      <c r="C316" s="23" t="s">
        <v>10</v>
      </c>
      <c r="D316" s="23" t="s">
        <v>1705</v>
      </c>
      <c r="E316" s="23" t="s">
        <v>1189</v>
      </c>
      <c r="F316" s="23" t="s">
        <v>4182</v>
      </c>
      <c r="G316" s="23" t="s">
        <v>1721</v>
      </c>
      <c r="H316" s="23" t="s">
        <v>4638</v>
      </c>
      <c r="I316" s="23" t="s">
        <v>5452</v>
      </c>
      <c r="J316" s="23" t="s">
        <v>11</v>
      </c>
      <c r="K316" s="23" t="s">
        <v>4628</v>
      </c>
      <c r="L316" s="23" t="s">
        <v>11</v>
      </c>
      <c r="M316" s="23" t="s">
        <v>5453</v>
      </c>
      <c r="N316" s="23" t="s">
        <v>4629</v>
      </c>
      <c r="O316" s="23" t="s">
        <v>4630</v>
      </c>
      <c r="P316" s="23" t="s">
        <v>9</v>
      </c>
      <c r="Q316" s="23">
        <v>0</v>
      </c>
      <c r="R316" s="23" t="s">
        <v>1771</v>
      </c>
      <c r="S316" s="23" t="s">
        <v>4765</v>
      </c>
      <c r="T316" s="23" t="s">
        <v>1721</v>
      </c>
    </row>
    <row r="317" spans="1:20">
      <c r="A317" s="23" t="s">
        <v>4007</v>
      </c>
      <c r="B317" s="23" t="s">
        <v>4008</v>
      </c>
      <c r="C317" s="23" t="s">
        <v>16</v>
      </c>
      <c r="D317" s="23" t="s">
        <v>1705</v>
      </c>
      <c r="E317" s="23" t="s">
        <v>1189</v>
      </c>
      <c r="F317" s="23" t="s">
        <v>4182</v>
      </c>
      <c r="G317" s="23" t="s">
        <v>1721</v>
      </c>
      <c r="H317" s="23" t="s">
        <v>4638</v>
      </c>
      <c r="I317" s="23" t="s">
        <v>4636</v>
      </c>
      <c r="J317" s="23" t="s">
        <v>11</v>
      </c>
      <c r="K317" s="23" t="s">
        <v>4628</v>
      </c>
      <c r="L317" s="23" t="s">
        <v>11</v>
      </c>
      <c r="M317" s="23" t="s">
        <v>5480</v>
      </c>
      <c r="N317" s="23" t="s">
        <v>4629</v>
      </c>
      <c r="O317" s="23" t="s">
        <v>4630</v>
      </c>
      <c r="P317" s="23" t="s">
        <v>4642</v>
      </c>
      <c r="Q317" s="23">
        <v>0</v>
      </c>
      <c r="R317" s="23" t="s">
        <v>1681</v>
      </c>
      <c r="S317" s="23" t="s">
        <v>4898</v>
      </c>
      <c r="T317" s="23" t="s">
        <v>1721</v>
      </c>
    </row>
    <row r="318" spans="1:20">
      <c r="A318" s="23" t="s">
        <v>2588</v>
      </c>
      <c r="B318" s="23" t="s">
        <v>2589</v>
      </c>
      <c r="C318" s="23" t="s">
        <v>15</v>
      </c>
      <c r="D318" s="23" t="s">
        <v>1705</v>
      </c>
      <c r="E318" s="23" t="s">
        <v>452</v>
      </c>
      <c r="F318" s="23" t="s">
        <v>4172</v>
      </c>
      <c r="G318" s="23" t="s">
        <v>1721</v>
      </c>
      <c r="H318" s="23" t="s">
        <v>4094</v>
      </c>
      <c r="I318" s="23" t="s">
        <v>4203</v>
      </c>
      <c r="J318" s="23" t="s">
        <v>11</v>
      </c>
      <c r="K318" s="23" t="s">
        <v>4628</v>
      </c>
      <c r="L318" s="23" t="s">
        <v>11</v>
      </c>
      <c r="M318" s="23" t="s">
        <v>5455</v>
      </c>
      <c r="N318" s="23" t="s">
        <v>4629</v>
      </c>
      <c r="O318" s="23" t="s">
        <v>4630</v>
      </c>
      <c r="P318" s="23" t="s">
        <v>4655</v>
      </c>
      <c r="Q318" s="23">
        <v>0</v>
      </c>
      <c r="R318" s="23" t="s">
        <v>1962</v>
      </c>
      <c r="S318" s="23" t="s">
        <v>4416</v>
      </c>
      <c r="T318" s="23" t="s">
        <v>1721</v>
      </c>
    </row>
    <row r="319" spans="1:20">
      <c r="A319" s="23" t="s">
        <v>3021</v>
      </c>
      <c r="B319" s="23" t="s">
        <v>3022</v>
      </c>
      <c r="C319" s="23" t="s">
        <v>10</v>
      </c>
      <c r="D319" s="23" t="s">
        <v>1705</v>
      </c>
      <c r="E319" s="23" t="s">
        <v>1189</v>
      </c>
      <c r="F319" s="23" t="s">
        <v>4207</v>
      </c>
      <c r="G319" s="23" t="s">
        <v>1721</v>
      </c>
      <c r="H319" s="23" t="s">
        <v>4633</v>
      </c>
      <c r="I319" s="23" t="s">
        <v>4203</v>
      </c>
      <c r="J319" s="23" t="s">
        <v>11</v>
      </c>
      <c r="K319" s="23" t="s">
        <v>4628</v>
      </c>
      <c r="L319" s="23" t="s">
        <v>11</v>
      </c>
      <c r="M319" s="23" t="s">
        <v>5412</v>
      </c>
      <c r="N319" s="23" t="s">
        <v>4629</v>
      </c>
      <c r="O319" s="23" t="s">
        <v>4630</v>
      </c>
      <c r="P319" s="23" t="s">
        <v>7</v>
      </c>
      <c r="Q319" s="23">
        <v>0</v>
      </c>
      <c r="R319" s="23" t="s">
        <v>4836</v>
      </c>
      <c r="S319" s="23" t="s">
        <v>4837</v>
      </c>
      <c r="T319" s="23" t="s">
        <v>1721</v>
      </c>
    </row>
    <row r="320" spans="1:20">
      <c r="A320" s="23" t="s">
        <v>3031</v>
      </c>
      <c r="B320" s="23" t="s">
        <v>3032</v>
      </c>
      <c r="C320" s="23" t="s">
        <v>10</v>
      </c>
      <c r="D320" s="23" t="s">
        <v>1705</v>
      </c>
      <c r="E320" s="23" t="s">
        <v>452</v>
      </c>
      <c r="F320" s="23" t="s">
        <v>4179</v>
      </c>
      <c r="G320" s="23" t="s">
        <v>1721</v>
      </c>
      <c r="H320" s="23" t="s">
        <v>4682</v>
      </c>
      <c r="I320" s="23" t="s">
        <v>4649</v>
      </c>
      <c r="J320" s="23" t="s">
        <v>11</v>
      </c>
      <c r="K320" s="23" t="s">
        <v>4628</v>
      </c>
      <c r="L320" s="23" t="s">
        <v>11</v>
      </c>
      <c r="M320" s="23" t="s">
        <v>5437</v>
      </c>
      <c r="N320" s="23" t="s">
        <v>4629</v>
      </c>
      <c r="O320" s="23" t="s">
        <v>4630</v>
      </c>
      <c r="P320" s="23" t="s">
        <v>4642</v>
      </c>
      <c r="Q320" s="23">
        <v>0</v>
      </c>
      <c r="R320" s="23" t="s">
        <v>1962</v>
      </c>
      <c r="S320" s="23" t="s">
        <v>4846</v>
      </c>
      <c r="T320" s="23" t="s">
        <v>1721</v>
      </c>
    </row>
    <row r="321" spans="1:20">
      <c r="A321" s="23" t="s">
        <v>3521</v>
      </c>
      <c r="B321" s="23" t="s">
        <v>3522</v>
      </c>
      <c r="C321" s="23" t="s">
        <v>16</v>
      </c>
      <c r="D321" s="23" t="s">
        <v>1705</v>
      </c>
      <c r="E321" s="23" t="s">
        <v>1189</v>
      </c>
      <c r="F321" s="23" t="s">
        <v>4182</v>
      </c>
      <c r="G321" s="23" t="s">
        <v>1721</v>
      </c>
      <c r="H321" s="23" t="s">
        <v>4638</v>
      </c>
      <c r="I321" s="23" t="s">
        <v>4636</v>
      </c>
      <c r="J321" s="23" t="s">
        <v>11</v>
      </c>
      <c r="K321" s="23" t="s">
        <v>4628</v>
      </c>
      <c r="L321" s="23" t="s">
        <v>11</v>
      </c>
      <c r="M321" s="23" t="s">
        <v>5431</v>
      </c>
      <c r="N321" s="23" t="s">
        <v>4629</v>
      </c>
      <c r="O321" s="23" t="s">
        <v>4630</v>
      </c>
      <c r="P321" s="23" t="s">
        <v>7</v>
      </c>
      <c r="Q321" s="23">
        <v>0</v>
      </c>
      <c r="R321" s="23" t="s">
        <v>3476</v>
      </c>
      <c r="S321" s="23" t="s">
        <v>4673</v>
      </c>
      <c r="T321" s="23" t="s">
        <v>1721</v>
      </c>
    </row>
    <row r="322" spans="1:20">
      <c r="A322" s="23" t="s">
        <v>2769</v>
      </c>
      <c r="B322" s="23" t="s">
        <v>2770</v>
      </c>
      <c r="C322" s="23" t="s">
        <v>14</v>
      </c>
      <c r="D322" s="23" t="s">
        <v>1705</v>
      </c>
      <c r="E322" s="23" t="s">
        <v>452</v>
      </c>
      <c r="F322" s="23" t="s">
        <v>5344</v>
      </c>
      <c r="G322" s="23" t="s">
        <v>1721</v>
      </c>
      <c r="H322" s="23" t="s">
        <v>4643</v>
      </c>
      <c r="I322" s="23" t="s">
        <v>4636</v>
      </c>
      <c r="J322" s="23" t="s">
        <v>11</v>
      </c>
      <c r="K322" s="23" t="s">
        <v>4628</v>
      </c>
      <c r="L322" s="23" t="s">
        <v>11</v>
      </c>
      <c r="M322" s="23" t="s">
        <v>5437</v>
      </c>
      <c r="N322" s="23" t="s">
        <v>4629</v>
      </c>
      <c r="O322" s="23" t="s">
        <v>4630</v>
      </c>
      <c r="P322" s="23" t="s">
        <v>4634</v>
      </c>
      <c r="Q322" s="23">
        <v>0</v>
      </c>
      <c r="R322" s="23" t="s">
        <v>1962</v>
      </c>
      <c r="S322" s="23" t="s">
        <v>4875</v>
      </c>
      <c r="T322" s="23" t="s">
        <v>1721</v>
      </c>
    </row>
    <row r="323" spans="1:20">
      <c r="A323" s="23" t="s">
        <v>4024</v>
      </c>
      <c r="B323" s="23" t="s">
        <v>4025</v>
      </c>
      <c r="C323" s="23" t="s">
        <v>15</v>
      </c>
      <c r="D323" s="23" t="s">
        <v>1705</v>
      </c>
      <c r="E323" s="23" t="s">
        <v>452</v>
      </c>
      <c r="F323" s="23" t="s">
        <v>4172</v>
      </c>
      <c r="G323" s="23" t="s">
        <v>1721</v>
      </c>
      <c r="H323" s="23" t="s">
        <v>4094</v>
      </c>
      <c r="I323" s="23" t="s">
        <v>4203</v>
      </c>
      <c r="J323" s="23" t="s">
        <v>11</v>
      </c>
      <c r="K323" s="23" t="s">
        <v>4628</v>
      </c>
      <c r="L323" s="23" t="s">
        <v>11</v>
      </c>
      <c r="M323" s="23" t="s">
        <v>5443</v>
      </c>
      <c r="N323" s="23" t="s">
        <v>4629</v>
      </c>
      <c r="O323" s="23" t="s">
        <v>4630</v>
      </c>
      <c r="P323" s="23" t="s">
        <v>4675</v>
      </c>
      <c r="Q323" s="23">
        <v>0</v>
      </c>
      <c r="R323" s="23" t="s">
        <v>4711</v>
      </c>
      <c r="S323" s="23" t="s">
        <v>4712</v>
      </c>
      <c r="T323" s="23" t="s">
        <v>1721</v>
      </c>
    </row>
    <row r="324" spans="1:20">
      <c r="A324" s="23" t="s">
        <v>2036</v>
      </c>
      <c r="B324" s="23" t="s">
        <v>2037</v>
      </c>
      <c r="C324" s="23" t="s">
        <v>14</v>
      </c>
      <c r="D324" s="23" t="s">
        <v>1705</v>
      </c>
      <c r="E324" s="23" t="s">
        <v>452</v>
      </c>
      <c r="F324" s="23" t="s">
        <v>5344</v>
      </c>
      <c r="G324" s="23" t="s">
        <v>1721</v>
      </c>
      <c r="H324" s="23" t="s">
        <v>4643</v>
      </c>
      <c r="I324" s="23" t="s">
        <v>4649</v>
      </c>
      <c r="J324" s="23" t="s">
        <v>11</v>
      </c>
      <c r="K324" s="23" t="s">
        <v>4628</v>
      </c>
      <c r="L324" s="23" t="s">
        <v>11</v>
      </c>
      <c r="M324" s="23" t="s">
        <v>5426</v>
      </c>
      <c r="N324" s="23" t="s">
        <v>4629</v>
      </c>
      <c r="O324" s="23" t="s">
        <v>4630</v>
      </c>
      <c r="P324" s="23" t="s">
        <v>5487</v>
      </c>
      <c r="Q324" s="23">
        <v>0</v>
      </c>
      <c r="R324" s="23" t="s">
        <v>2050</v>
      </c>
      <c r="S324" s="23" t="s">
        <v>5357</v>
      </c>
      <c r="T324" s="23" t="s">
        <v>1721</v>
      </c>
    </row>
    <row r="325" spans="1:20">
      <c r="A325" s="23" t="s">
        <v>3782</v>
      </c>
      <c r="B325" s="23" t="s">
        <v>3783</v>
      </c>
      <c r="C325" s="23" t="s">
        <v>12</v>
      </c>
      <c r="D325" s="23" t="s">
        <v>1705</v>
      </c>
      <c r="E325" s="23" t="s">
        <v>452</v>
      </c>
      <c r="F325" s="23" t="s">
        <v>4175</v>
      </c>
      <c r="G325" s="23" t="s">
        <v>1721</v>
      </c>
      <c r="H325" s="23" t="s">
        <v>4638</v>
      </c>
      <c r="I325" s="23" t="s">
        <v>4192</v>
      </c>
      <c r="J325" s="23" t="s">
        <v>11</v>
      </c>
      <c r="K325" s="23" t="s">
        <v>4628</v>
      </c>
      <c r="L325" s="23" t="s">
        <v>11</v>
      </c>
      <c r="M325" s="23" t="s">
        <v>5406</v>
      </c>
      <c r="N325" s="23" t="s">
        <v>4629</v>
      </c>
      <c r="O325" s="23" t="s">
        <v>4630</v>
      </c>
      <c r="P325" s="23" t="s">
        <v>4662</v>
      </c>
      <c r="Q325" s="23">
        <v>0</v>
      </c>
      <c r="R325" s="23" t="s">
        <v>4838</v>
      </c>
      <c r="S325" s="23" t="s">
        <v>4839</v>
      </c>
      <c r="T325" s="23" t="s">
        <v>1721</v>
      </c>
    </row>
    <row r="326" spans="1:20">
      <c r="A326" s="23" t="s">
        <v>2478</v>
      </c>
      <c r="B326" s="23" t="s">
        <v>2479</v>
      </c>
      <c r="C326" s="23" t="s">
        <v>15</v>
      </c>
      <c r="D326" s="23" t="s">
        <v>1705</v>
      </c>
      <c r="E326" s="23" t="s">
        <v>452</v>
      </c>
      <c r="F326" s="23" t="s">
        <v>4148</v>
      </c>
      <c r="G326" s="23" t="s">
        <v>1721</v>
      </c>
      <c r="H326" s="23" t="s">
        <v>4094</v>
      </c>
      <c r="I326" s="23" t="s">
        <v>4192</v>
      </c>
      <c r="J326" s="23" t="s">
        <v>11</v>
      </c>
      <c r="K326" s="23" t="s">
        <v>4628</v>
      </c>
      <c r="L326" s="23" t="s">
        <v>11</v>
      </c>
      <c r="M326" s="23" t="s">
        <v>5406</v>
      </c>
      <c r="N326" s="23" t="s">
        <v>4629</v>
      </c>
      <c r="O326" s="23" t="s">
        <v>4630</v>
      </c>
      <c r="P326" s="23" t="s">
        <v>4811</v>
      </c>
      <c r="Q326" s="23">
        <v>0</v>
      </c>
      <c r="R326" s="23" t="s">
        <v>1962</v>
      </c>
      <c r="S326" s="23" t="s">
        <v>4428</v>
      </c>
      <c r="T326" s="23" t="s">
        <v>1721</v>
      </c>
    </row>
    <row r="327" spans="1:20">
      <c r="A327" s="23" t="s">
        <v>3707</v>
      </c>
      <c r="B327" s="23" t="s">
        <v>3708</v>
      </c>
      <c r="C327" s="23" t="s">
        <v>14</v>
      </c>
      <c r="D327" s="23" t="s">
        <v>1705</v>
      </c>
      <c r="E327" s="23" t="s">
        <v>452</v>
      </c>
      <c r="F327" s="23" t="s">
        <v>5344</v>
      </c>
      <c r="G327" s="23" t="s">
        <v>1721</v>
      </c>
      <c r="H327" s="23" t="s">
        <v>4643</v>
      </c>
      <c r="I327" s="23" t="s">
        <v>4649</v>
      </c>
      <c r="J327" s="23" t="s">
        <v>11</v>
      </c>
      <c r="K327" s="23" t="s">
        <v>4628</v>
      </c>
      <c r="L327" s="23" t="s">
        <v>11</v>
      </c>
      <c r="M327" s="23" t="s">
        <v>5426</v>
      </c>
      <c r="N327" s="23" t="s">
        <v>4629</v>
      </c>
      <c r="O327" s="23" t="s">
        <v>4630</v>
      </c>
      <c r="P327" s="23" t="s">
        <v>7</v>
      </c>
      <c r="Q327" s="23">
        <v>0</v>
      </c>
      <c r="R327" s="23" t="s">
        <v>4744</v>
      </c>
      <c r="S327" s="23" t="s">
        <v>4512</v>
      </c>
      <c r="T327" s="23" t="s">
        <v>1721</v>
      </c>
    </row>
    <row r="328" spans="1:20">
      <c r="A328" s="23" t="s">
        <v>3474</v>
      </c>
      <c r="B328" s="23" t="s">
        <v>3475</v>
      </c>
      <c r="C328" s="23" t="s">
        <v>16</v>
      </c>
      <c r="D328" s="23" t="s">
        <v>1705</v>
      </c>
      <c r="E328" s="23" t="s">
        <v>1189</v>
      </c>
      <c r="F328" s="23" t="s">
        <v>4197</v>
      </c>
      <c r="G328" s="23" t="s">
        <v>1721</v>
      </c>
      <c r="H328" s="23" t="s">
        <v>4099</v>
      </c>
      <c r="I328" s="23" t="s">
        <v>4106</v>
      </c>
      <c r="J328" s="23" t="s">
        <v>11</v>
      </c>
      <c r="K328" s="23" t="s">
        <v>4628</v>
      </c>
      <c r="L328" s="23" t="s">
        <v>11</v>
      </c>
      <c r="M328" s="23" t="s">
        <v>5416</v>
      </c>
      <c r="N328" s="23" t="s">
        <v>4629</v>
      </c>
      <c r="O328" s="23" t="s">
        <v>4630</v>
      </c>
      <c r="P328" s="23" t="s">
        <v>9</v>
      </c>
      <c r="Q328" s="23">
        <v>0</v>
      </c>
      <c r="R328" s="23" t="s">
        <v>3476</v>
      </c>
      <c r="S328" s="23" t="s">
        <v>4855</v>
      </c>
      <c r="T328" s="23" t="s">
        <v>1721</v>
      </c>
    </row>
    <row r="329" spans="1:20">
      <c r="A329" s="23" t="s">
        <v>1832</v>
      </c>
      <c r="B329" s="23" t="s">
        <v>1833</v>
      </c>
      <c r="C329" s="23" t="s">
        <v>13</v>
      </c>
      <c r="D329" s="23" t="s">
        <v>1705</v>
      </c>
      <c r="E329" s="23" t="s">
        <v>452</v>
      </c>
      <c r="F329" s="23" t="s">
        <v>4176</v>
      </c>
      <c r="G329" s="23" t="s">
        <v>1721</v>
      </c>
      <c r="H329" s="23" t="s">
        <v>4094</v>
      </c>
      <c r="I329" s="23" t="s">
        <v>4192</v>
      </c>
      <c r="J329" s="23" t="s">
        <v>11</v>
      </c>
      <c r="K329" s="23" t="s">
        <v>4628</v>
      </c>
      <c r="L329" s="23" t="s">
        <v>11</v>
      </c>
      <c r="M329" s="23" t="s">
        <v>5406</v>
      </c>
      <c r="N329" s="23" t="s">
        <v>4629</v>
      </c>
      <c r="O329" s="23" t="s">
        <v>4630</v>
      </c>
      <c r="P329" s="23" t="s">
        <v>4719</v>
      </c>
      <c r="Q329" s="23">
        <v>0</v>
      </c>
      <c r="R329" s="23" t="s">
        <v>1962</v>
      </c>
      <c r="S329" s="23" t="s">
        <v>4720</v>
      </c>
      <c r="T329" s="23" t="s">
        <v>1721</v>
      </c>
    </row>
    <row r="330" spans="1:20">
      <c r="A330" s="23" t="s">
        <v>2575</v>
      </c>
      <c r="B330" s="23" t="s">
        <v>2576</v>
      </c>
      <c r="C330" s="23" t="s">
        <v>10</v>
      </c>
      <c r="D330" s="23" t="s">
        <v>1705</v>
      </c>
      <c r="E330" s="23" t="s">
        <v>452</v>
      </c>
      <c r="F330" s="23" t="s">
        <v>4164</v>
      </c>
      <c r="G330" s="23" t="s">
        <v>1721</v>
      </c>
      <c r="H330" s="23" t="s">
        <v>4632</v>
      </c>
      <c r="I330" s="23" t="s">
        <v>4203</v>
      </c>
      <c r="J330" s="23" t="s">
        <v>11</v>
      </c>
      <c r="K330" s="23" t="s">
        <v>4628</v>
      </c>
      <c r="L330" s="23" t="s">
        <v>11</v>
      </c>
      <c r="M330" s="23" t="s">
        <v>5415</v>
      </c>
      <c r="N330" s="23" t="s">
        <v>4629</v>
      </c>
      <c r="O330" s="23" t="s">
        <v>4630</v>
      </c>
      <c r="P330" s="23" t="s">
        <v>4713</v>
      </c>
      <c r="Q330" s="23">
        <v>0</v>
      </c>
      <c r="R330" s="23" t="s">
        <v>1962</v>
      </c>
      <c r="S330" s="23" t="s">
        <v>4417</v>
      </c>
      <c r="T330" s="23" t="s">
        <v>1721</v>
      </c>
    </row>
    <row r="331" spans="1:20">
      <c r="A331" s="23" t="s">
        <v>2026</v>
      </c>
      <c r="B331" s="23" t="s">
        <v>2027</v>
      </c>
      <c r="C331" s="23" t="s">
        <v>14</v>
      </c>
      <c r="D331" s="23" t="s">
        <v>1705</v>
      </c>
      <c r="E331" s="23" t="s">
        <v>1189</v>
      </c>
      <c r="F331" s="23" t="s">
        <v>4207</v>
      </c>
      <c r="G331" s="23" t="s">
        <v>1721</v>
      </c>
      <c r="H331" s="23" t="s">
        <v>4633</v>
      </c>
      <c r="I331" s="23" t="s">
        <v>4203</v>
      </c>
      <c r="J331" s="23" t="s">
        <v>11</v>
      </c>
      <c r="K331" s="23" t="s">
        <v>4628</v>
      </c>
      <c r="L331" s="23" t="s">
        <v>11</v>
      </c>
      <c r="M331" s="23" t="s">
        <v>5412</v>
      </c>
      <c r="N331" s="23" t="s">
        <v>4629</v>
      </c>
      <c r="O331" s="23" t="s">
        <v>4630</v>
      </c>
      <c r="P331" s="23" t="s">
        <v>4634</v>
      </c>
      <c r="Q331" s="23">
        <v>0</v>
      </c>
      <c r="R331" s="23" t="s">
        <v>1962</v>
      </c>
      <c r="S331" s="23" t="s">
        <v>4635</v>
      </c>
      <c r="T331" s="23" t="s">
        <v>1721</v>
      </c>
    </row>
    <row r="332" spans="1:20">
      <c r="A332" s="23" t="s">
        <v>3922</v>
      </c>
      <c r="B332" s="23" t="s">
        <v>3923</v>
      </c>
      <c r="C332" s="23" t="s">
        <v>15</v>
      </c>
      <c r="D332" s="23" t="s">
        <v>1705</v>
      </c>
      <c r="E332" s="23" t="s">
        <v>452</v>
      </c>
      <c r="F332" s="23" t="s">
        <v>4148</v>
      </c>
      <c r="G332" s="23" t="s">
        <v>1721</v>
      </c>
      <c r="H332" s="23" t="s">
        <v>4094</v>
      </c>
      <c r="I332" s="23" t="s">
        <v>4192</v>
      </c>
      <c r="J332" s="23" t="s">
        <v>11</v>
      </c>
      <c r="K332" s="23" t="s">
        <v>4628</v>
      </c>
      <c r="L332" s="23" t="s">
        <v>11</v>
      </c>
      <c r="M332" s="23" t="s">
        <v>5412</v>
      </c>
      <c r="N332" s="23" t="s">
        <v>4629</v>
      </c>
      <c r="O332" s="23" t="s">
        <v>4630</v>
      </c>
      <c r="P332" s="23" t="s">
        <v>4631</v>
      </c>
      <c r="Q332" s="23">
        <v>0</v>
      </c>
      <c r="R332" s="23" t="s">
        <v>1962</v>
      </c>
      <c r="S332" s="23" t="s">
        <v>4297</v>
      </c>
      <c r="T332" s="23" t="s">
        <v>1721</v>
      </c>
    </row>
    <row r="333" spans="1:20">
      <c r="A333" s="23" t="s">
        <v>3205</v>
      </c>
      <c r="B333" s="23" t="s">
        <v>3206</v>
      </c>
      <c r="C333" s="23" t="s">
        <v>13</v>
      </c>
      <c r="D333" s="23" t="s">
        <v>1705</v>
      </c>
      <c r="E333" s="23" t="s">
        <v>452</v>
      </c>
      <c r="F333" s="23" t="s">
        <v>4176</v>
      </c>
      <c r="G333" s="23" t="s">
        <v>1721</v>
      </c>
      <c r="H333" s="23" t="s">
        <v>4094</v>
      </c>
      <c r="I333" s="23" t="s">
        <v>5430</v>
      </c>
      <c r="J333" s="23" t="s">
        <v>11</v>
      </c>
      <c r="K333" s="23" t="s">
        <v>4628</v>
      </c>
      <c r="L333" s="23" t="s">
        <v>11</v>
      </c>
      <c r="M333" s="23" t="s">
        <v>5442</v>
      </c>
      <c r="N333" s="23" t="s">
        <v>4629</v>
      </c>
      <c r="O333" s="23" t="s">
        <v>4630</v>
      </c>
      <c r="P333" s="23" t="s">
        <v>7</v>
      </c>
      <c r="Q333" s="23">
        <v>0</v>
      </c>
      <c r="R333" s="23" t="s">
        <v>4745</v>
      </c>
      <c r="S333" s="23" t="s">
        <v>4556</v>
      </c>
      <c r="T333" s="23" t="s">
        <v>1721</v>
      </c>
    </row>
    <row r="334" spans="1:20">
      <c r="A334" s="23" t="s">
        <v>2093</v>
      </c>
      <c r="B334" s="23" t="s">
        <v>2094</v>
      </c>
      <c r="C334" s="23" t="s">
        <v>17</v>
      </c>
      <c r="D334" s="23" t="s">
        <v>1705</v>
      </c>
      <c r="E334" s="23" t="s">
        <v>452</v>
      </c>
      <c r="F334" s="23" t="s">
        <v>5336</v>
      </c>
      <c r="G334" s="23" t="s">
        <v>1721</v>
      </c>
      <c r="H334" s="23" t="s">
        <v>4638</v>
      </c>
      <c r="I334" s="23" t="s">
        <v>4636</v>
      </c>
      <c r="J334" s="23" t="s">
        <v>11</v>
      </c>
      <c r="K334" s="23" t="s">
        <v>4628</v>
      </c>
      <c r="L334" s="23" t="s">
        <v>11</v>
      </c>
      <c r="M334" s="23" t="s">
        <v>5425</v>
      </c>
      <c r="N334" s="23" t="s">
        <v>4629</v>
      </c>
      <c r="O334" s="23" t="s">
        <v>4630</v>
      </c>
      <c r="P334" s="23" t="s">
        <v>4894</v>
      </c>
      <c r="Q334" s="23">
        <v>0</v>
      </c>
      <c r="R334" s="23" t="s">
        <v>1962</v>
      </c>
      <c r="S334" s="23" t="s">
        <v>4475</v>
      </c>
      <c r="T334" s="23" t="s">
        <v>1721</v>
      </c>
    </row>
    <row r="335" spans="1:20">
      <c r="A335" s="23" t="s">
        <v>2834</v>
      </c>
      <c r="B335" s="23" t="s">
        <v>2835</v>
      </c>
      <c r="C335" s="23" t="s">
        <v>13</v>
      </c>
      <c r="D335" s="23" t="s">
        <v>1705</v>
      </c>
      <c r="E335" s="23" t="s">
        <v>452</v>
      </c>
      <c r="F335" s="23" t="s">
        <v>4176</v>
      </c>
      <c r="G335" s="23" t="s">
        <v>1721</v>
      </c>
      <c r="H335" s="23" t="s">
        <v>4094</v>
      </c>
      <c r="I335" s="23" t="s">
        <v>5430</v>
      </c>
      <c r="J335" s="23" t="s">
        <v>11</v>
      </c>
      <c r="K335" s="23" t="s">
        <v>4628</v>
      </c>
      <c r="L335" s="23" t="s">
        <v>11</v>
      </c>
      <c r="M335" s="23" t="s">
        <v>5442</v>
      </c>
      <c r="N335" s="23" t="s">
        <v>4629</v>
      </c>
      <c r="O335" s="23" t="s">
        <v>4630</v>
      </c>
      <c r="P335" s="23" t="s">
        <v>4642</v>
      </c>
      <c r="Q335" s="23">
        <v>0</v>
      </c>
      <c r="R335" s="23" t="s">
        <v>1962</v>
      </c>
      <c r="S335" s="23" t="s">
        <v>4393</v>
      </c>
      <c r="T335" s="23" t="s">
        <v>1721</v>
      </c>
    </row>
    <row r="336" spans="1:20">
      <c r="A336" s="23" t="s">
        <v>3114</v>
      </c>
      <c r="B336" s="23" t="s">
        <v>3115</v>
      </c>
      <c r="C336" s="23" t="s">
        <v>14</v>
      </c>
      <c r="D336" s="23" t="s">
        <v>1705</v>
      </c>
      <c r="E336" s="23" t="s">
        <v>452</v>
      </c>
      <c r="F336" s="23" t="s">
        <v>4166</v>
      </c>
      <c r="G336" s="23" t="s">
        <v>1721</v>
      </c>
      <c r="H336" s="23" t="s">
        <v>4094</v>
      </c>
      <c r="I336" s="23" t="s">
        <v>4106</v>
      </c>
      <c r="J336" s="23" t="s">
        <v>11</v>
      </c>
      <c r="K336" s="23" t="s">
        <v>4628</v>
      </c>
      <c r="L336" s="23" t="s">
        <v>11</v>
      </c>
      <c r="M336" s="23" t="s">
        <v>5434</v>
      </c>
      <c r="N336" s="23" t="s">
        <v>4629</v>
      </c>
      <c r="O336" s="23" t="s">
        <v>4630</v>
      </c>
      <c r="P336" s="23" t="s">
        <v>4642</v>
      </c>
      <c r="Q336" s="23">
        <v>0</v>
      </c>
      <c r="R336" s="23" t="s">
        <v>1962</v>
      </c>
      <c r="S336" s="23" t="s">
        <v>4366</v>
      </c>
      <c r="T336" s="23" t="s">
        <v>1721</v>
      </c>
    </row>
    <row r="337" spans="1:20">
      <c r="A337" s="23" t="s">
        <v>3092</v>
      </c>
      <c r="B337" s="23" t="s">
        <v>3093</v>
      </c>
      <c r="C337" s="23" t="s">
        <v>14</v>
      </c>
      <c r="D337" s="23" t="s">
        <v>1705</v>
      </c>
      <c r="E337" s="23" t="s">
        <v>452</v>
      </c>
      <c r="F337" s="23" t="s">
        <v>4173</v>
      </c>
      <c r="G337" s="23" t="s">
        <v>1721</v>
      </c>
      <c r="H337" s="23" t="s">
        <v>4099</v>
      </c>
      <c r="I337" s="23" t="s">
        <v>4138</v>
      </c>
      <c r="J337" s="23" t="s">
        <v>11</v>
      </c>
      <c r="K337" s="23" t="s">
        <v>4628</v>
      </c>
      <c r="L337" s="23" t="s">
        <v>11</v>
      </c>
      <c r="M337" s="23" t="s">
        <v>5455</v>
      </c>
      <c r="N337" s="23" t="s">
        <v>4629</v>
      </c>
      <c r="O337" s="23" t="s">
        <v>4630</v>
      </c>
      <c r="P337" s="23" t="s">
        <v>4713</v>
      </c>
      <c r="Q337" s="23">
        <v>0</v>
      </c>
      <c r="R337" s="23" t="s">
        <v>3647</v>
      </c>
      <c r="S337" s="23" t="s">
        <v>4851</v>
      </c>
      <c r="T337" s="23" t="s">
        <v>1721</v>
      </c>
    </row>
    <row r="338" spans="1:20">
      <c r="A338" s="23" t="s">
        <v>2901</v>
      </c>
      <c r="B338" s="23" t="s">
        <v>2902</v>
      </c>
      <c r="C338" s="23" t="s">
        <v>10</v>
      </c>
      <c r="D338" s="23" t="s">
        <v>1705</v>
      </c>
      <c r="E338" s="23" t="s">
        <v>452</v>
      </c>
      <c r="F338" s="23" t="s">
        <v>4190</v>
      </c>
      <c r="G338" s="23" t="s">
        <v>1721</v>
      </c>
      <c r="H338" s="23" t="s">
        <v>4633</v>
      </c>
      <c r="I338" s="23" t="s">
        <v>4192</v>
      </c>
      <c r="J338" s="23" t="s">
        <v>11</v>
      </c>
      <c r="K338" s="23" t="s">
        <v>4628</v>
      </c>
      <c r="L338" s="23" t="s">
        <v>11</v>
      </c>
      <c r="M338" s="23" t="s">
        <v>5413</v>
      </c>
      <c r="N338" s="23" t="s">
        <v>4629</v>
      </c>
      <c r="O338" s="23" t="s">
        <v>4630</v>
      </c>
      <c r="P338" s="23" t="s">
        <v>1026</v>
      </c>
      <c r="Q338" s="23">
        <v>0</v>
      </c>
      <c r="R338" s="23" t="s">
        <v>1683</v>
      </c>
      <c r="S338" s="23" t="s">
        <v>4825</v>
      </c>
      <c r="T338" s="23" t="s">
        <v>1721</v>
      </c>
    </row>
    <row r="339" spans="1:20">
      <c r="A339" s="23" t="s">
        <v>2663</v>
      </c>
      <c r="B339" s="23" t="s">
        <v>2664</v>
      </c>
      <c r="C339" s="23" t="s">
        <v>14</v>
      </c>
      <c r="D339" s="23" t="s">
        <v>1705</v>
      </c>
      <c r="E339" s="23" t="s">
        <v>452</v>
      </c>
      <c r="F339" s="23" t="s">
        <v>4175</v>
      </c>
      <c r="G339" s="23" t="s">
        <v>1721</v>
      </c>
      <c r="H339" s="23" t="s">
        <v>4638</v>
      </c>
      <c r="I339" s="23" t="s">
        <v>4656</v>
      </c>
      <c r="J339" s="23" t="s">
        <v>11</v>
      </c>
      <c r="K339" s="23" t="s">
        <v>4628</v>
      </c>
      <c r="L339" s="23" t="s">
        <v>11</v>
      </c>
      <c r="M339" s="23" t="s">
        <v>5416</v>
      </c>
      <c r="N339" s="23" t="s">
        <v>4629</v>
      </c>
      <c r="O339" s="23" t="s">
        <v>4630</v>
      </c>
      <c r="P339" s="23" t="s">
        <v>7</v>
      </c>
      <c r="Q339" s="23">
        <v>0</v>
      </c>
      <c r="R339" s="23" t="s">
        <v>4800</v>
      </c>
      <c r="S339" s="23" t="s">
        <v>4801</v>
      </c>
      <c r="T339" s="23" t="s">
        <v>1721</v>
      </c>
    </row>
    <row r="340" spans="1:20">
      <c r="A340" s="23" t="s">
        <v>1718</v>
      </c>
      <c r="B340" s="23" t="s">
        <v>1719</v>
      </c>
      <c r="C340" s="23" t="s">
        <v>10</v>
      </c>
      <c r="D340" s="23" t="s">
        <v>1705</v>
      </c>
      <c r="E340" s="23" t="s">
        <v>452</v>
      </c>
      <c r="F340" s="23" t="s">
        <v>5349</v>
      </c>
      <c r="G340" s="23" t="s">
        <v>1721</v>
      </c>
      <c r="H340" s="23" t="s">
        <v>4099</v>
      </c>
      <c r="I340" s="23" t="s">
        <v>4106</v>
      </c>
      <c r="J340" s="23" t="s">
        <v>11</v>
      </c>
      <c r="K340" s="23" t="s">
        <v>4628</v>
      </c>
      <c r="L340" s="23" t="s">
        <v>11</v>
      </c>
      <c r="M340" s="23" t="s">
        <v>5443</v>
      </c>
      <c r="N340" s="23" t="s">
        <v>4629</v>
      </c>
      <c r="O340" s="23" t="s">
        <v>4630</v>
      </c>
      <c r="P340" s="23" t="s">
        <v>4713</v>
      </c>
      <c r="Q340" s="23">
        <v>0</v>
      </c>
      <c r="R340" s="23" t="s">
        <v>1962</v>
      </c>
      <c r="S340" s="23" t="s">
        <v>4854</v>
      </c>
      <c r="T340" s="23" t="s">
        <v>1721</v>
      </c>
    </row>
    <row r="341" spans="1:20">
      <c r="A341" s="23" t="s">
        <v>2141</v>
      </c>
      <c r="B341" s="23" t="s">
        <v>2142</v>
      </c>
      <c r="C341" s="23" t="s">
        <v>16</v>
      </c>
      <c r="D341" s="23" t="s">
        <v>1705</v>
      </c>
      <c r="E341" s="23" t="s">
        <v>452</v>
      </c>
      <c r="F341" s="23" t="s">
        <v>5342</v>
      </c>
      <c r="G341" s="23" t="s">
        <v>1721</v>
      </c>
      <c r="H341" s="23" t="s">
        <v>4633</v>
      </c>
      <c r="I341" s="23" t="s">
        <v>4192</v>
      </c>
      <c r="J341" s="23" t="s">
        <v>11</v>
      </c>
      <c r="K341" s="23" t="s">
        <v>4628</v>
      </c>
      <c r="L341" s="23" t="s">
        <v>11</v>
      </c>
      <c r="M341" s="23" t="s">
        <v>5471</v>
      </c>
      <c r="N341" s="23" t="s">
        <v>4629</v>
      </c>
      <c r="O341" s="23" t="s">
        <v>4630</v>
      </c>
      <c r="P341" s="23" t="s">
        <v>7</v>
      </c>
      <c r="Q341" s="23">
        <v>0</v>
      </c>
      <c r="R341" s="23" t="s">
        <v>4744</v>
      </c>
      <c r="S341" s="23" t="s">
        <v>4511</v>
      </c>
      <c r="T341" s="23" t="s">
        <v>1721</v>
      </c>
    </row>
    <row r="342" spans="1:20">
      <c r="A342" s="23" t="s">
        <v>3704</v>
      </c>
      <c r="B342" s="23" t="s">
        <v>3705</v>
      </c>
      <c r="C342" s="23" t="s">
        <v>14</v>
      </c>
      <c r="D342" s="23" t="s">
        <v>1705</v>
      </c>
      <c r="E342" s="23" t="s">
        <v>452</v>
      </c>
      <c r="F342" s="23" t="s">
        <v>4166</v>
      </c>
      <c r="G342" s="23" t="s">
        <v>1721</v>
      </c>
      <c r="H342" s="23" t="s">
        <v>4094</v>
      </c>
      <c r="I342" s="23" t="s">
        <v>5421</v>
      </c>
      <c r="J342" s="23" t="s">
        <v>11</v>
      </c>
      <c r="K342" s="23" t="s">
        <v>4628</v>
      </c>
      <c r="L342" s="23" t="s">
        <v>11</v>
      </c>
      <c r="M342" s="23" t="s">
        <v>5460</v>
      </c>
      <c r="N342" s="23" t="s">
        <v>4629</v>
      </c>
      <c r="O342" s="23" t="s">
        <v>4630</v>
      </c>
      <c r="P342" s="23" t="s">
        <v>4642</v>
      </c>
      <c r="Q342" s="23">
        <v>0</v>
      </c>
      <c r="R342" s="23" t="s">
        <v>1962</v>
      </c>
      <c r="S342" s="23" t="s">
        <v>4314</v>
      </c>
      <c r="T342" s="23" t="s">
        <v>1721</v>
      </c>
    </row>
    <row r="343" spans="1:20">
      <c r="A343" s="23" t="s">
        <v>1956</v>
      </c>
      <c r="B343" s="23" t="s">
        <v>1957</v>
      </c>
      <c r="C343" s="23" t="s">
        <v>14</v>
      </c>
      <c r="D343" s="23" t="s">
        <v>1705</v>
      </c>
      <c r="E343" s="23" t="s">
        <v>1189</v>
      </c>
      <c r="F343" s="23" t="s">
        <v>4207</v>
      </c>
      <c r="G343" s="23" t="s">
        <v>1721</v>
      </c>
      <c r="H343" s="23" t="s">
        <v>4633</v>
      </c>
      <c r="I343" s="23" t="s">
        <v>4203</v>
      </c>
      <c r="J343" s="23" t="s">
        <v>11</v>
      </c>
      <c r="K343" s="23" t="s">
        <v>4628</v>
      </c>
      <c r="L343" s="23" t="s">
        <v>11</v>
      </c>
      <c r="M343" s="23" t="s">
        <v>5412</v>
      </c>
      <c r="N343" s="23" t="s">
        <v>4629</v>
      </c>
      <c r="O343" s="23" t="s">
        <v>4630</v>
      </c>
      <c r="P343" s="23" t="s">
        <v>4642</v>
      </c>
      <c r="Q343" s="23">
        <v>0</v>
      </c>
      <c r="R343" s="23" t="s">
        <v>1962</v>
      </c>
      <c r="S343" s="23" t="s">
        <v>4693</v>
      </c>
      <c r="T343" s="23" t="s">
        <v>1721</v>
      </c>
    </row>
    <row r="344" spans="1:20">
      <c r="A344" s="23" t="s">
        <v>2750</v>
      </c>
      <c r="B344" s="23" t="s">
        <v>2751</v>
      </c>
      <c r="C344" s="23" t="s">
        <v>14</v>
      </c>
      <c r="D344" s="23" t="s">
        <v>1705</v>
      </c>
      <c r="E344" s="23" t="s">
        <v>452</v>
      </c>
      <c r="F344" s="23" t="s">
        <v>4173</v>
      </c>
      <c r="G344" s="23" t="s">
        <v>1721</v>
      </c>
      <c r="H344" s="23" t="s">
        <v>4099</v>
      </c>
      <c r="I344" s="23" t="s">
        <v>5461</v>
      </c>
      <c r="J344" s="23" t="s">
        <v>11</v>
      </c>
      <c r="K344" s="23" t="s">
        <v>4628</v>
      </c>
      <c r="L344" s="23" t="s">
        <v>11</v>
      </c>
      <c r="M344" s="23" t="s">
        <v>5441</v>
      </c>
      <c r="N344" s="23" t="s">
        <v>4629</v>
      </c>
      <c r="O344" s="23" t="s">
        <v>4630</v>
      </c>
      <c r="P344" s="23" t="s">
        <v>4753</v>
      </c>
      <c r="Q344" s="23">
        <v>0</v>
      </c>
      <c r="R344" s="23" t="s">
        <v>1962</v>
      </c>
      <c r="S344" s="23" t="s">
        <v>4754</v>
      </c>
      <c r="T344" s="23" t="s">
        <v>1721</v>
      </c>
    </row>
    <row r="345" spans="1:20">
      <c r="A345" s="23" t="s">
        <v>2173</v>
      </c>
      <c r="B345" s="23" t="s">
        <v>2174</v>
      </c>
      <c r="C345" s="23" t="s">
        <v>10</v>
      </c>
      <c r="D345" s="23" t="s">
        <v>1705</v>
      </c>
      <c r="E345" s="23" t="s">
        <v>452</v>
      </c>
      <c r="F345" s="23" t="s">
        <v>4173</v>
      </c>
      <c r="G345" s="23" t="s">
        <v>1721</v>
      </c>
      <c r="H345" s="23" t="s">
        <v>4099</v>
      </c>
      <c r="I345" s="23" t="s">
        <v>5461</v>
      </c>
      <c r="J345" s="23" t="s">
        <v>11</v>
      </c>
      <c r="K345" s="23" t="s">
        <v>4628</v>
      </c>
      <c r="L345" s="23" t="s">
        <v>11</v>
      </c>
      <c r="M345" s="23" t="s">
        <v>5432</v>
      </c>
      <c r="N345" s="23" t="s">
        <v>4629</v>
      </c>
      <c r="O345" s="23" t="s">
        <v>4630</v>
      </c>
      <c r="P345" s="23" t="s">
        <v>4795</v>
      </c>
      <c r="Q345" s="23">
        <v>0</v>
      </c>
      <c r="R345" s="23" t="s">
        <v>1962</v>
      </c>
      <c r="S345" s="23" t="s">
        <v>4796</v>
      </c>
      <c r="T345" s="23" t="s">
        <v>1721</v>
      </c>
    </row>
    <row r="346" spans="1:20">
      <c r="A346" s="23" t="s">
        <v>1889</v>
      </c>
      <c r="B346" s="23" t="s">
        <v>1890</v>
      </c>
      <c r="C346" s="23" t="s">
        <v>1669</v>
      </c>
      <c r="D346" s="23" t="s">
        <v>1705</v>
      </c>
      <c r="E346" s="23" t="s">
        <v>452</v>
      </c>
      <c r="F346" s="23" t="s">
        <v>4179</v>
      </c>
      <c r="G346" s="23" t="s">
        <v>1721</v>
      </c>
      <c r="H346" s="23" t="s">
        <v>4682</v>
      </c>
      <c r="I346" s="23" t="s">
        <v>4203</v>
      </c>
      <c r="J346" s="23" t="s">
        <v>11</v>
      </c>
      <c r="K346" s="23" t="s">
        <v>4628</v>
      </c>
      <c r="L346" s="23" t="s">
        <v>11</v>
      </c>
      <c r="M346" s="23" t="s">
        <v>5418</v>
      </c>
      <c r="N346" s="23" t="s">
        <v>4629</v>
      </c>
      <c r="O346" s="23" t="s">
        <v>4630</v>
      </c>
      <c r="P346" s="23" t="s">
        <v>4660</v>
      </c>
      <c r="Q346" s="23">
        <v>0</v>
      </c>
      <c r="R346" s="23" t="s">
        <v>1962</v>
      </c>
      <c r="S346" s="23" t="s">
        <v>4890</v>
      </c>
      <c r="T346" s="23" t="s">
        <v>1721</v>
      </c>
    </row>
    <row r="347" spans="1:20">
      <c r="A347" s="23" t="s">
        <v>3898</v>
      </c>
      <c r="B347" s="23" t="s">
        <v>3899</v>
      </c>
      <c r="C347" s="23" t="s">
        <v>10</v>
      </c>
      <c r="D347" s="23" t="s">
        <v>1705</v>
      </c>
      <c r="E347" s="23" t="s">
        <v>1189</v>
      </c>
      <c r="F347" s="23" t="s">
        <v>5351</v>
      </c>
      <c r="G347" s="23" t="s">
        <v>1721</v>
      </c>
      <c r="H347" s="23" t="s">
        <v>4633</v>
      </c>
      <c r="I347" s="23" t="s">
        <v>4192</v>
      </c>
      <c r="J347" s="23" t="s">
        <v>11</v>
      </c>
      <c r="K347" s="23" t="s">
        <v>4628</v>
      </c>
      <c r="L347" s="23" t="s">
        <v>11</v>
      </c>
      <c r="M347" s="23" t="s">
        <v>5455</v>
      </c>
      <c r="N347" s="23" t="s">
        <v>4629</v>
      </c>
      <c r="O347" s="23" t="s">
        <v>4630</v>
      </c>
      <c r="P347" s="23" t="s">
        <v>4695</v>
      </c>
      <c r="Q347" s="23">
        <v>0</v>
      </c>
      <c r="R347" s="23" t="s">
        <v>3902</v>
      </c>
      <c r="S347" s="23" t="s">
        <v>4696</v>
      </c>
      <c r="T347" s="23" t="s">
        <v>1721</v>
      </c>
    </row>
    <row r="348" spans="1:20">
      <c r="A348" s="23" t="s">
        <v>3021</v>
      </c>
      <c r="B348" s="23" t="s">
        <v>3022</v>
      </c>
      <c r="C348" s="23" t="s">
        <v>10</v>
      </c>
      <c r="D348" s="23" t="s">
        <v>1705</v>
      </c>
      <c r="E348" s="23" t="s">
        <v>1189</v>
      </c>
      <c r="F348" s="23" t="s">
        <v>4207</v>
      </c>
      <c r="G348" s="23" t="s">
        <v>1721</v>
      </c>
      <c r="H348" s="23" t="s">
        <v>4633</v>
      </c>
      <c r="I348" s="23" t="s">
        <v>4106</v>
      </c>
      <c r="J348" s="23" t="s">
        <v>11</v>
      </c>
      <c r="K348" s="23" t="s">
        <v>4628</v>
      </c>
      <c r="L348" s="23" t="s">
        <v>11</v>
      </c>
      <c r="M348" s="23" t="s">
        <v>5426</v>
      </c>
      <c r="N348" s="23" t="s">
        <v>4629</v>
      </c>
      <c r="O348" s="23" t="s">
        <v>4630</v>
      </c>
      <c r="P348" s="23" t="s">
        <v>7</v>
      </c>
      <c r="Q348" s="23">
        <v>0</v>
      </c>
      <c r="R348" s="23" t="s">
        <v>4836</v>
      </c>
      <c r="S348" s="23" t="s">
        <v>4837</v>
      </c>
      <c r="T348" s="23" t="s">
        <v>1721</v>
      </c>
    </row>
    <row r="349" spans="1:20">
      <c r="A349" s="23" t="s">
        <v>3626</v>
      </c>
      <c r="B349" s="23" t="s">
        <v>3627</v>
      </c>
      <c r="C349" s="23" t="s">
        <v>16</v>
      </c>
      <c r="D349" s="23" t="s">
        <v>1705</v>
      </c>
      <c r="E349" s="23" t="s">
        <v>1189</v>
      </c>
      <c r="F349" s="23" t="s">
        <v>4207</v>
      </c>
      <c r="G349" s="23" t="s">
        <v>1721</v>
      </c>
      <c r="H349" s="23" t="s">
        <v>4633</v>
      </c>
      <c r="I349" s="23" t="s">
        <v>4106</v>
      </c>
      <c r="J349" s="23" t="s">
        <v>11</v>
      </c>
      <c r="K349" s="23" t="s">
        <v>4628</v>
      </c>
      <c r="L349" s="23" t="s">
        <v>11</v>
      </c>
      <c r="M349" s="23" t="s">
        <v>5426</v>
      </c>
      <c r="N349" s="23" t="s">
        <v>4629</v>
      </c>
      <c r="O349" s="23" t="s">
        <v>4630</v>
      </c>
      <c r="P349" s="23" t="s">
        <v>4642</v>
      </c>
      <c r="Q349" s="23">
        <v>0</v>
      </c>
      <c r="R349" s="23" t="s">
        <v>1962</v>
      </c>
      <c r="S349" s="23" t="s">
        <v>4879</v>
      </c>
      <c r="T349" s="23" t="s">
        <v>1721</v>
      </c>
    </row>
    <row r="350" spans="1:20">
      <c r="A350" s="23" t="s">
        <v>1748</v>
      </c>
      <c r="B350" s="23" t="s">
        <v>1749</v>
      </c>
      <c r="C350" s="23" t="s">
        <v>1669</v>
      </c>
      <c r="D350" s="23" t="s">
        <v>4091</v>
      </c>
      <c r="E350" s="23" t="s">
        <v>459</v>
      </c>
      <c r="F350" s="23" t="s">
        <v>4086</v>
      </c>
      <c r="G350" s="23" t="s">
        <v>1721</v>
      </c>
      <c r="H350" s="23" t="s">
        <v>4643</v>
      </c>
      <c r="I350" s="23" t="s">
        <v>4644</v>
      </c>
      <c r="J350" s="23" t="s">
        <v>11</v>
      </c>
      <c r="K350" s="23" t="s">
        <v>4628</v>
      </c>
      <c r="L350" s="23" t="s">
        <v>11</v>
      </c>
      <c r="M350" s="23" t="s">
        <v>5488</v>
      </c>
      <c r="N350" s="23" t="s">
        <v>4640</v>
      </c>
      <c r="O350" s="23" t="s">
        <v>4630</v>
      </c>
      <c r="P350" s="23" t="s">
        <v>4641</v>
      </c>
      <c r="Q350" s="23">
        <v>0</v>
      </c>
      <c r="R350" s="23" t="s">
        <v>1753</v>
      </c>
      <c r="S350" s="23" t="s">
        <v>4523</v>
      </c>
      <c r="T350" s="23" t="s">
        <v>1721</v>
      </c>
    </row>
    <row r="351" spans="1:20">
      <c r="A351" s="23" t="s">
        <v>3602</v>
      </c>
      <c r="B351" s="23" t="s">
        <v>3603</v>
      </c>
      <c r="C351" s="23" t="s">
        <v>1669</v>
      </c>
      <c r="D351" s="23" t="s">
        <v>1705</v>
      </c>
      <c r="E351" s="23" t="s">
        <v>1189</v>
      </c>
      <c r="F351" s="23" t="s">
        <v>4197</v>
      </c>
      <c r="G351" s="23" t="s">
        <v>1721</v>
      </c>
      <c r="H351" s="23" t="s">
        <v>4099</v>
      </c>
      <c r="I351" s="23" t="s">
        <v>4656</v>
      </c>
      <c r="J351" s="23" t="s">
        <v>1808</v>
      </c>
      <c r="K351" s="23" t="s">
        <v>4628</v>
      </c>
      <c r="L351" s="23" t="s">
        <v>11</v>
      </c>
      <c r="M351" s="23" t="s">
        <v>5445</v>
      </c>
      <c r="N351" s="23" t="s">
        <v>4629</v>
      </c>
      <c r="O351" s="23" t="s">
        <v>4630</v>
      </c>
      <c r="P351" s="23" t="s">
        <v>4675</v>
      </c>
      <c r="Q351" s="23">
        <v>0</v>
      </c>
      <c r="R351" s="23" t="s">
        <v>3208</v>
      </c>
      <c r="S351" s="23" t="s">
        <v>4323</v>
      </c>
      <c r="T351" s="23" t="s">
        <v>1721</v>
      </c>
    </row>
    <row r="352" spans="1:20">
      <c r="A352" s="23" t="s">
        <v>2802</v>
      </c>
      <c r="B352" s="23" t="s">
        <v>2803</v>
      </c>
      <c r="C352" s="23" t="s">
        <v>16</v>
      </c>
      <c r="D352" s="23" t="s">
        <v>1705</v>
      </c>
      <c r="E352" s="23" t="s">
        <v>1189</v>
      </c>
      <c r="F352" s="23" t="s">
        <v>4197</v>
      </c>
      <c r="G352" s="23" t="s">
        <v>1721</v>
      </c>
      <c r="H352" s="23" t="s">
        <v>4099</v>
      </c>
      <c r="I352" s="23" t="s">
        <v>4192</v>
      </c>
      <c r="J352" s="23" t="s">
        <v>11</v>
      </c>
      <c r="K352" s="23" t="s">
        <v>4628</v>
      </c>
      <c r="L352" s="23" t="s">
        <v>11</v>
      </c>
      <c r="M352" s="23" t="s">
        <v>5427</v>
      </c>
      <c r="N352" s="23" t="s">
        <v>4629</v>
      </c>
      <c r="O352" s="23" t="s">
        <v>4630</v>
      </c>
      <c r="P352" s="23" t="s">
        <v>4716</v>
      </c>
      <c r="Q352" s="23">
        <v>0</v>
      </c>
      <c r="R352" s="23" t="s">
        <v>1962</v>
      </c>
      <c r="S352" s="23" t="s">
        <v>4717</v>
      </c>
      <c r="T352" s="23" t="s">
        <v>1721</v>
      </c>
    </row>
    <row r="353" spans="1:20">
      <c r="A353" s="23" t="s">
        <v>1835</v>
      </c>
      <c r="B353" s="23" t="s">
        <v>1836</v>
      </c>
      <c r="C353" s="23" t="s">
        <v>14</v>
      </c>
      <c r="D353" s="23" t="s">
        <v>1705</v>
      </c>
      <c r="E353" s="23" t="s">
        <v>452</v>
      </c>
      <c r="F353" s="23" t="s">
        <v>5344</v>
      </c>
      <c r="G353" s="23" t="s">
        <v>1721</v>
      </c>
      <c r="H353" s="23" t="s">
        <v>4643</v>
      </c>
      <c r="I353" s="23" t="s">
        <v>5489</v>
      </c>
      <c r="J353" s="23" t="s">
        <v>11</v>
      </c>
      <c r="K353" s="23" t="s">
        <v>4628</v>
      </c>
      <c r="L353" s="23" t="s">
        <v>11</v>
      </c>
      <c r="M353" s="23" t="s">
        <v>5416</v>
      </c>
      <c r="N353" s="23" t="s">
        <v>4629</v>
      </c>
      <c r="O353" s="23" t="s">
        <v>4630</v>
      </c>
      <c r="P353" s="23" t="s">
        <v>7</v>
      </c>
      <c r="Q353" s="23">
        <v>0</v>
      </c>
      <c r="R353" s="23" t="s">
        <v>1840</v>
      </c>
      <c r="S353" s="23" t="s">
        <v>4537</v>
      </c>
      <c r="T353" s="23" t="s">
        <v>1721</v>
      </c>
    </row>
    <row r="354" spans="1:20">
      <c r="A354" s="23" t="s">
        <v>1851</v>
      </c>
      <c r="B354" s="23" t="s">
        <v>1852</v>
      </c>
      <c r="C354" s="23" t="s">
        <v>10</v>
      </c>
      <c r="D354" s="23" t="s">
        <v>1705</v>
      </c>
      <c r="E354" s="23" t="s">
        <v>1189</v>
      </c>
      <c r="F354" s="23" t="s">
        <v>4207</v>
      </c>
      <c r="G354" s="23" t="s">
        <v>1721</v>
      </c>
      <c r="H354" s="23" t="s">
        <v>4633</v>
      </c>
      <c r="I354" s="23" t="s">
        <v>4203</v>
      </c>
      <c r="J354" s="23" t="s">
        <v>11</v>
      </c>
      <c r="K354" s="23" t="s">
        <v>4628</v>
      </c>
      <c r="L354" s="23" t="s">
        <v>11</v>
      </c>
      <c r="M354" s="23" t="s">
        <v>5406</v>
      </c>
      <c r="N354" s="23" t="s">
        <v>4629</v>
      </c>
      <c r="O354" s="23" t="s">
        <v>4630</v>
      </c>
      <c r="P354" s="23" t="s">
        <v>4642</v>
      </c>
      <c r="Q354" s="23">
        <v>0</v>
      </c>
      <c r="R354" s="23" t="s">
        <v>1962</v>
      </c>
      <c r="S354" s="23" t="s">
        <v>4699</v>
      </c>
      <c r="T354" s="23" t="s">
        <v>1721</v>
      </c>
    </row>
    <row r="355" spans="1:20">
      <c r="A355" s="23" t="s">
        <v>3380</v>
      </c>
      <c r="B355" s="23" t="s">
        <v>3381</v>
      </c>
      <c r="C355" s="23" t="s">
        <v>12</v>
      </c>
      <c r="D355" s="23" t="s">
        <v>1705</v>
      </c>
      <c r="E355" s="23" t="s">
        <v>452</v>
      </c>
      <c r="F355" s="23" t="s">
        <v>4175</v>
      </c>
      <c r="G355" s="23" t="s">
        <v>1721</v>
      </c>
      <c r="H355" s="23" t="s">
        <v>4638</v>
      </c>
      <c r="I355" s="23" t="s">
        <v>4656</v>
      </c>
      <c r="J355" s="23" t="s">
        <v>11</v>
      </c>
      <c r="K355" s="23" t="s">
        <v>4628</v>
      </c>
      <c r="L355" s="23" t="s">
        <v>11</v>
      </c>
      <c r="M355" s="23" t="s">
        <v>5416</v>
      </c>
      <c r="N355" s="23" t="s">
        <v>4629</v>
      </c>
      <c r="O355" s="23" t="s">
        <v>4630</v>
      </c>
      <c r="P355" s="23" t="s">
        <v>4642</v>
      </c>
      <c r="Q355" s="23">
        <v>0</v>
      </c>
      <c r="R355" s="23" t="s">
        <v>1962</v>
      </c>
      <c r="S355" s="23" t="s">
        <v>4339</v>
      </c>
      <c r="T355" s="23" t="s">
        <v>1721</v>
      </c>
    </row>
    <row r="356" spans="1:20">
      <c r="A356" s="23" t="s">
        <v>3588</v>
      </c>
      <c r="B356" s="23" t="s">
        <v>3589</v>
      </c>
      <c r="C356" s="23" t="s">
        <v>15</v>
      </c>
      <c r="D356" s="23" t="s">
        <v>1705</v>
      </c>
      <c r="E356" s="23" t="s">
        <v>452</v>
      </c>
      <c r="F356" s="23" t="s">
        <v>4163</v>
      </c>
      <c r="G356" s="23" t="s">
        <v>1721</v>
      </c>
      <c r="H356" s="23" t="s">
        <v>4094</v>
      </c>
      <c r="I356" s="23" t="s">
        <v>4649</v>
      </c>
      <c r="J356" s="23" t="s">
        <v>11</v>
      </c>
      <c r="K356" s="23" t="s">
        <v>4628</v>
      </c>
      <c r="L356" s="23" t="s">
        <v>11</v>
      </c>
      <c r="M356" s="23" t="s">
        <v>5433</v>
      </c>
      <c r="N356" s="23" t="s">
        <v>4629</v>
      </c>
      <c r="O356" s="23" t="s">
        <v>4630</v>
      </c>
      <c r="P356" s="23" t="s">
        <v>4655</v>
      </c>
      <c r="Q356" s="23">
        <v>0</v>
      </c>
      <c r="R356" s="23" t="s">
        <v>1962</v>
      </c>
      <c r="S356" s="23" t="s">
        <v>4324</v>
      </c>
      <c r="T356" s="23" t="s">
        <v>1721</v>
      </c>
    </row>
    <row r="357" spans="1:20">
      <c r="A357" s="23" t="s">
        <v>3380</v>
      </c>
      <c r="B357" s="23" t="s">
        <v>3381</v>
      </c>
      <c r="C357" s="23" t="s">
        <v>12</v>
      </c>
      <c r="D357" s="23" t="s">
        <v>1705</v>
      </c>
      <c r="E357" s="23" t="s">
        <v>452</v>
      </c>
      <c r="F357" s="23" t="s">
        <v>4175</v>
      </c>
      <c r="G357" s="23" t="s">
        <v>1721</v>
      </c>
      <c r="H357" s="23" t="s">
        <v>4638</v>
      </c>
      <c r="I357" s="23" t="s">
        <v>5466</v>
      </c>
      <c r="J357" s="23" t="s">
        <v>11</v>
      </c>
      <c r="K357" s="23" t="s">
        <v>4628</v>
      </c>
      <c r="L357" s="23" t="s">
        <v>11</v>
      </c>
      <c r="M357" s="23" t="s">
        <v>5422</v>
      </c>
      <c r="N357" s="23" t="s">
        <v>4629</v>
      </c>
      <c r="O357" s="23" t="s">
        <v>4630</v>
      </c>
      <c r="P357" s="23" t="s">
        <v>4642</v>
      </c>
      <c r="Q357" s="23">
        <v>0</v>
      </c>
      <c r="R357" s="23" t="s">
        <v>1962</v>
      </c>
      <c r="S357" s="23" t="s">
        <v>4339</v>
      </c>
      <c r="T357" s="23" t="s">
        <v>1721</v>
      </c>
    </row>
    <row r="358" spans="1:20">
      <c r="A358" s="23" t="s">
        <v>1718</v>
      </c>
      <c r="B358" s="23" t="s">
        <v>1719</v>
      </c>
      <c r="C358" s="23" t="s">
        <v>10</v>
      </c>
      <c r="D358" s="23" t="s">
        <v>1705</v>
      </c>
      <c r="E358" s="23" t="s">
        <v>452</v>
      </c>
      <c r="F358" s="23" t="s">
        <v>5349</v>
      </c>
      <c r="G358" s="23" t="s">
        <v>1721</v>
      </c>
      <c r="H358" s="23" t="s">
        <v>4099</v>
      </c>
      <c r="I358" s="23" t="s">
        <v>4203</v>
      </c>
      <c r="J358" s="23" t="s">
        <v>11</v>
      </c>
      <c r="K358" s="23" t="s">
        <v>4628</v>
      </c>
      <c r="L358" s="23" t="s">
        <v>11</v>
      </c>
      <c r="M358" s="23" t="s">
        <v>5417</v>
      </c>
      <c r="N358" s="23" t="s">
        <v>4629</v>
      </c>
      <c r="O358" s="23" t="s">
        <v>4630</v>
      </c>
      <c r="P358" s="23" t="s">
        <v>4713</v>
      </c>
      <c r="Q358" s="23">
        <v>0</v>
      </c>
      <c r="R358" s="23" t="s">
        <v>1962</v>
      </c>
      <c r="S358" s="23" t="s">
        <v>4854</v>
      </c>
      <c r="T358" s="23" t="s">
        <v>1721</v>
      </c>
    </row>
    <row r="359" spans="1:20">
      <c r="A359" s="23" t="s">
        <v>2698</v>
      </c>
      <c r="B359" s="23" t="s">
        <v>2699</v>
      </c>
      <c r="C359" s="23" t="s">
        <v>16</v>
      </c>
      <c r="D359" s="23" t="s">
        <v>1705</v>
      </c>
      <c r="E359" s="23" t="s">
        <v>1189</v>
      </c>
      <c r="F359" s="23" t="s">
        <v>4197</v>
      </c>
      <c r="G359" s="23" t="s">
        <v>1721</v>
      </c>
      <c r="H359" s="23" t="s">
        <v>4099</v>
      </c>
      <c r="I359" s="23" t="s">
        <v>4192</v>
      </c>
      <c r="J359" s="23" t="s">
        <v>11</v>
      </c>
      <c r="K359" s="23" t="s">
        <v>4628</v>
      </c>
      <c r="L359" s="23" t="s">
        <v>11</v>
      </c>
      <c r="M359" s="23" t="s">
        <v>5426</v>
      </c>
      <c r="N359" s="23" t="s">
        <v>4629</v>
      </c>
      <c r="O359" s="23" t="s">
        <v>4630</v>
      </c>
      <c r="P359" s="23" t="s">
        <v>4642</v>
      </c>
      <c r="Q359" s="23">
        <v>0</v>
      </c>
      <c r="R359" s="23" t="s">
        <v>1962</v>
      </c>
      <c r="S359" s="23" t="s">
        <v>4404</v>
      </c>
      <c r="T359" s="23" t="s">
        <v>1721</v>
      </c>
    </row>
    <row r="360" spans="1:20">
      <c r="A360" s="23" t="s">
        <v>2317</v>
      </c>
      <c r="B360" s="23" t="s">
        <v>2318</v>
      </c>
      <c r="C360" s="23" t="s">
        <v>16</v>
      </c>
      <c r="D360" s="23" t="s">
        <v>1705</v>
      </c>
      <c r="E360" s="23" t="s">
        <v>1189</v>
      </c>
      <c r="F360" s="23" t="s">
        <v>4207</v>
      </c>
      <c r="G360" s="23" t="s">
        <v>1721</v>
      </c>
      <c r="H360" s="23" t="s">
        <v>4633</v>
      </c>
      <c r="I360" s="23" t="s">
        <v>4203</v>
      </c>
      <c r="J360" s="23" t="s">
        <v>11</v>
      </c>
      <c r="K360" s="23" t="s">
        <v>4628</v>
      </c>
      <c r="L360" s="23" t="s">
        <v>11</v>
      </c>
      <c r="M360" s="23" t="s">
        <v>5412</v>
      </c>
      <c r="N360" s="23" t="s">
        <v>4629</v>
      </c>
      <c r="O360" s="23" t="s">
        <v>4630</v>
      </c>
      <c r="P360" s="23" t="s">
        <v>4815</v>
      </c>
      <c r="Q360" s="23">
        <v>0</v>
      </c>
      <c r="R360" s="23" t="s">
        <v>1962</v>
      </c>
      <c r="S360" s="23" t="s">
        <v>4816</v>
      </c>
      <c r="T360" s="23" t="s">
        <v>1721</v>
      </c>
    </row>
    <row r="361" spans="1:20">
      <c r="A361" s="23" t="s">
        <v>1964</v>
      </c>
      <c r="B361" s="23" t="s">
        <v>1965</v>
      </c>
      <c r="C361" s="23" t="s">
        <v>17</v>
      </c>
      <c r="D361" s="23" t="s">
        <v>1705</v>
      </c>
      <c r="E361" s="23" t="s">
        <v>452</v>
      </c>
      <c r="F361" s="23" t="s">
        <v>5336</v>
      </c>
      <c r="G361" s="23" t="s">
        <v>1721</v>
      </c>
      <c r="H361" s="23" t="s">
        <v>4638</v>
      </c>
      <c r="I361" s="23" t="s">
        <v>4636</v>
      </c>
      <c r="J361" s="23" t="s">
        <v>11</v>
      </c>
      <c r="K361" s="23" t="s">
        <v>4628</v>
      </c>
      <c r="L361" s="23" t="s">
        <v>11</v>
      </c>
      <c r="M361" s="23" t="s">
        <v>5419</v>
      </c>
      <c r="N361" s="23" t="s">
        <v>4629</v>
      </c>
      <c r="O361" s="23" t="s">
        <v>4630</v>
      </c>
      <c r="P361" s="23" t="s">
        <v>1026</v>
      </c>
      <c r="Q361" s="23">
        <v>0</v>
      </c>
      <c r="R361" s="23" t="s">
        <v>1782</v>
      </c>
      <c r="S361" s="23" t="s">
        <v>4805</v>
      </c>
      <c r="T361" s="23" t="s">
        <v>1721</v>
      </c>
    </row>
    <row r="362" spans="1:20">
      <c r="A362" s="23" t="s">
        <v>4030</v>
      </c>
      <c r="B362" s="23" t="s">
        <v>4031</v>
      </c>
      <c r="C362" s="23" t="s">
        <v>14</v>
      </c>
      <c r="D362" s="23" t="s">
        <v>1705</v>
      </c>
      <c r="E362" s="23" t="s">
        <v>452</v>
      </c>
      <c r="F362" s="23" t="s">
        <v>5344</v>
      </c>
      <c r="G362" s="23" t="s">
        <v>1721</v>
      </c>
      <c r="H362" s="23" t="s">
        <v>4643</v>
      </c>
      <c r="I362" s="23" t="s">
        <v>4636</v>
      </c>
      <c r="J362" s="23" t="s">
        <v>11</v>
      </c>
      <c r="K362" s="23" t="s">
        <v>4628</v>
      </c>
      <c r="L362" s="23" t="s">
        <v>11</v>
      </c>
      <c r="M362" s="23" t="s">
        <v>5406</v>
      </c>
      <c r="N362" s="23" t="s">
        <v>4629</v>
      </c>
      <c r="O362" s="23" t="s">
        <v>4630</v>
      </c>
      <c r="P362" s="23" t="s">
        <v>1026</v>
      </c>
      <c r="Q362" s="23">
        <v>0</v>
      </c>
      <c r="R362" s="23" t="s">
        <v>1760</v>
      </c>
      <c r="S362" s="23" t="s">
        <v>4598</v>
      </c>
      <c r="T362" s="23" t="s">
        <v>1721</v>
      </c>
    </row>
    <row r="363" spans="1:20">
      <c r="A363" s="23" t="s">
        <v>2566</v>
      </c>
      <c r="B363" s="23" t="s">
        <v>2567</v>
      </c>
      <c r="C363" s="23" t="s">
        <v>12</v>
      </c>
      <c r="D363" s="23" t="s">
        <v>1705</v>
      </c>
      <c r="E363" s="23" t="s">
        <v>452</v>
      </c>
      <c r="F363" s="23" t="s">
        <v>4166</v>
      </c>
      <c r="G363" s="23" t="s">
        <v>1721</v>
      </c>
      <c r="H363" s="23" t="s">
        <v>4094</v>
      </c>
      <c r="I363" s="23" t="s">
        <v>5421</v>
      </c>
      <c r="J363" s="23" t="s">
        <v>11</v>
      </c>
      <c r="K363" s="23" t="s">
        <v>4628</v>
      </c>
      <c r="L363" s="23" t="s">
        <v>11</v>
      </c>
      <c r="M363" s="23" t="s">
        <v>5460</v>
      </c>
      <c r="N363" s="23" t="s">
        <v>4629</v>
      </c>
      <c r="O363" s="23" t="s">
        <v>4630</v>
      </c>
      <c r="P363" s="23" t="s">
        <v>9</v>
      </c>
      <c r="Q363" s="23">
        <v>0</v>
      </c>
      <c r="R363" s="23" t="s">
        <v>4773</v>
      </c>
      <c r="S363" s="23" t="s">
        <v>4774</v>
      </c>
      <c r="T363" s="23" t="s">
        <v>1721</v>
      </c>
    </row>
    <row r="364" spans="1:20">
      <c r="A364" s="23" t="s">
        <v>3882</v>
      </c>
      <c r="B364" s="23" t="s">
        <v>3883</v>
      </c>
      <c r="C364" s="23" t="s">
        <v>10</v>
      </c>
      <c r="D364" s="23" t="s">
        <v>1705</v>
      </c>
      <c r="E364" s="23" t="s">
        <v>1189</v>
      </c>
      <c r="F364" s="23" t="s">
        <v>5351</v>
      </c>
      <c r="G364" s="23" t="s">
        <v>1721</v>
      </c>
      <c r="H364" s="23" t="s">
        <v>4633</v>
      </c>
      <c r="I364" s="23" t="s">
        <v>4192</v>
      </c>
      <c r="J364" s="23" t="s">
        <v>11</v>
      </c>
      <c r="K364" s="23" t="s">
        <v>4628</v>
      </c>
      <c r="L364" s="23" t="s">
        <v>11</v>
      </c>
      <c r="M364" s="23" t="s">
        <v>5412</v>
      </c>
      <c r="N364" s="23" t="s">
        <v>4629</v>
      </c>
      <c r="O364" s="23" t="s">
        <v>4630</v>
      </c>
      <c r="P364" s="23" t="s">
        <v>4662</v>
      </c>
      <c r="Q364" s="23">
        <v>0</v>
      </c>
      <c r="R364" s="23" t="s">
        <v>1908</v>
      </c>
      <c r="S364" s="23" t="s">
        <v>4860</v>
      </c>
      <c r="T364" s="23" t="s">
        <v>1721</v>
      </c>
    </row>
    <row r="365" spans="1:20">
      <c r="A365" s="23" t="s">
        <v>2368</v>
      </c>
      <c r="B365" s="23" t="s">
        <v>2369</v>
      </c>
      <c r="C365" s="23" t="s">
        <v>16</v>
      </c>
      <c r="D365" s="23" t="s">
        <v>1705</v>
      </c>
      <c r="E365" s="23" t="s">
        <v>1189</v>
      </c>
      <c r="F365" s="23" t="s">
        <v>4197</v>
      </c>
      <c r="G365" s="23" t="s">
        <v>1721</v>
      </c>
      <c r="H365" s="23" t="s">
        <v>4099</v>
      </c>
      <c r="I365" s="23" t="s">
        <v>4192</v>
      </c>
      <c r="J365" s="23" t="s">
        <v>1808</v>
      </c>
      <c r="K365" s="23" t="s">
        <v>4628</v>
      </c>
      <c r="L365" s="23" t="s">
        <v>11</v>
      </c>
      <c r="M365" s="23" t="s">
        <v>5427</v>
      </c>
      <c r="N365" s="23" t="s">
        <v>4629</v>
      </c>
      <c r="O365" s="23" t="s">
        <v>4630</v>
      </c>
      <c r="P365" s="23" t="s">
        <v>9</v>
      </c>
      <c r="Q365" s="23">
        <v>0</v>
      </c>
      <c r="R365" s="23" t="s">
        <v>3208</v>
      </c>
      <c r="S365" s="23" t="s">
        <v>4438</v>
      </c>
      <c r="T365" s="23" t="s">
        <v>1721</v>
      </c>
    </row>
    <row r="366" spans="1:20">
      <c r="A366" s="23" t="s">
        <v>1791</v>
      </c>
      <c r="B366" s="23" t="s">
        <v>1792</v>
      </c>
      <c r="C366" s="23" t="s">
        <v>16</v>
      </c>
      <c r="D366" s="23" t="s">
        <v>1705</v>
      </c>
      <c r="E366" s="23" t="s">
        <v>1189</v>
      </c>
      <c r="F366" s="23" t="s">
        <v>4141</v>
      </c>
      <c r="G366" s="23" t="s">
        <v>1721</v>
      </c>
      <c r="H366" s="23" t="s">
        <v>4633</v>
      </c>
      <c r="I366" s="23" t="s">
        <v>5430</v>
      </c>
      <c r="J366" s="23" t="s">
        <v>11</v>
      </c>
      <c r="K366" s="23" t="s">
        <v>4628</v>
      </c>
      <c r="L366" s="23" t="s">
        <v>11</v>
      </c>
      <c r="M366" s="23" t="s">
        <v>5440</v>
      </c>
      <c r="N366" s="23" t="s">
        <v>4629</v>
      </c>
      <c r="O366" s="23" t="s">
        <v>4630</v>
      </c>
      <c r="P366" s="23" t="s">
        <v>4662</v>
      </c>
      <c r="Q366" s="23">
        <v>0</v>
      </c>
      <c r="R366" s="23" t="s">
        <v>1795</v>
      </c>
      <c r="S366" s="23" t="s">
        <v>4545</v>
      </c>
      <c r="T366" s="23" t="s">
        <v>1721</v>
      </c>
    </row>
    <row r="367" spans="1:20">
      <c r="A367" s="23" t="s">
        <v>2161</v>
      </c>
      <c r="B367" s="23" t="s">
        <v>2162</v>
      </c>
      <c r="C367" s="23" t="s">
        <v>16</v>
      </c>
      <c r="D367" s="23" t="s">
        <v>1705</v>
      </c>
      <c r="E367" s="23" t="s">
        <v>1189</v>
      </c>
      <c r="F367" s="23" t="s">
        <v>5351</v>
      </c>
      <c r="G367" s="23" t="s">
        <v>1721</v>
      </c>
      <c r="H367" s="23" t="s">
        <v>4633</v>
      </c>
      <c r="I367" s="23" t="s">
        <v>4192</v>
      </c>
      <c r="J367" s="23" t="s">
        <v>11</v>
      </c>
      <c r="K367" s="23" t="s">
        <v>4628</v>
      </c>
      <c r="L367" s="23" t="s">
        <v>11</v>
      </c>
      <c r="M367" s="23" t="s">
        <v>5412</v>
      </c>
      <c r="N367" s="23" t="s">
        <v>4629</v>
      </c>
      <c r="O367" s="23" t="s">
        <v>4630</v>
      </c>
      <c r="P367" s="23" t="s">
        <v>7</v>
      </c>
      <c r="Q367" s="23">
        <v>0</v>
      </c>
      <c r="R367" s="23" t="s">
        <v>4800</v>
      </c>
      <c r="S367" s="23" t="s">
        <v>4810</v>
      </c>
      <c r="T367" s="23" t="s">
        <v>1721</v>
      </c>
    </row>
    <row r="368" spans="1:20">
      <c r="A368" s="23" t="s">
        <v>3962</v>
      </c>
      <c r="B368" s="23" t="s">
        <v>3963</v>
      </c>
      <c r="C368" s="23" t="s">
        <v>1669</v>
      </c>
      <c r="D368" s="23" t="s">
        <v>1705</v>
      </c>
      <c r="E368" s="23" t="s">
        <v>452</v>
      </c>
      <c r="F368" s="23" t="s">
        <v>4179</v>
      </c>
      <c r="G368" s="23" t="s">
        <v>1721</v>
      </c>
      <c r="H368" s="23" t="s">
        <v>4682</v>
      </c>
      <c r="I368" s="23" t="s">
        <v>4106</v>
      </c>
      <c r="J368" s="23" t="s">
        <v>11</v>
      </c>
      <c r="K368" s="23" t="s">
        <v>4628</v>
      </c>
      <c r="L368" s="23" t="s">
        <v>11</v>
      </c>
      <c r="M368" s="23" t="s">
        <v>5426</v>
      </c>
      <c r="N368" s="23" t="s">
        <v>4629</v>
      </c>
      <c r="O368" s="23" t="s">
        <v>4630</v>
      </c>
      <c r="P368" s="23" t="s">
        <v>4642</v>
      </c>
      <c r="Q368" s="23">
        <v>0</v>
      </c>
      <c r="R368" s="23" t="s">
        <v>1962</v>
      </c>
      <c r="S368" s="23" t="s">
        <v>4824</v>
      </c>
      <c r="T368" s="23" t="s">
        <v>1721</v>
      </c>
    </row>
    <row r="369" spans="1:20">
      <c r="A369" s="23" t="s">
        <v>3168</v>
      </c>
      <c r="B369" s="23" t="s">
        <v>3169</v>
      </c>
      <c r="C369" s="23" t="s">
        <v>10</v>
      </c>
      <c r="D369" s="23" t="s">
        <v>1705</v>
      </c>
      <c r="E369" s="23" t="s">
        <v>452</v>
      </c>
      <c r="F369" s="23" t="s">
        <v>4179</v>
      </c>
      <c r="G369" s="23" t="s">
        <v>1721</v>
      </c>
      <c r="H369" s="23" t="s">
        <v>4682</v>
      </c>
      <c r="I369" s="23" t="s">
        <v>4649</v>
      </c>
      <c r="J369" s="23" t="s">
        <v>11</v>
      </c>
      <c r="K369" s="23" t="s">
        <v>4628</v>
      </c>
      <c r="L369" s="23" t="s">
        <v>11</v>
      </c>
      <c r="M369" s="23" t="s">
        <v>5437</v>
      </c>
      <c r="N369" s="23" t="s">
        <v>4629</v>
      </c>
      <c r="O369" s="23" t="s">
        <v>4630</v>
      </c>
      <c r="P369" s="23" t="s">
        <v>9</v>
      </c>
      <c r="Q369" s="23">
        <v>0</v>
      </c>
      <c r="R369" s="23" t="s">
        <v>1795</v>
      </c>
      <c r="S369" s="23" t="s">
        <v>4543</v>
      </c>
      <c r="T369" s="23" t="s">
        <v>1721</v>
      </c>
    </row>
    <row r="370" spans="1:20">
      <c r="A370" s="23" t="s">
        <v>3659</v>
      </c>
      <c r="B370" s="23" t="s">
        <v>3660</v>
      </c>
      <c r="C370" s="23" t="s">
        <v>12</v>
      </c>
      <c r="D370" s="23" t="s">
        <v>1705</v>
      </c>
      <c r="E370" s="23" t="s">
        <v>452</v>
      </c>
      <c r="F370" s="23" t="s">
        <v>4158</v>
      </c>
      <c r="G370" s="23" t="s">
        <v>1721</v>
      </c>
      <c r="H370" s="23" t="s">
        <v>4638</v>
      </c>
      <c r="I370" s="23" t="s">
        <v>4636</v>
      </c>
      <c r="J370" s="23" t="s">
        <v>11</v>
      </c>
      <c r="K370" s="23" t="s">
        <v>4628</v>
      </c>
      <c r="L370" s="23" t="s">
        <v>11</v>
      </c>
      <c r="M370" s="23" t="s">
        <v>5415</v>
      </c>
      <c r="N370" s="23" t="s">
        <v>4629</v>
      </c>
      <c r="O370" s="23" t="s">
        <v>4630</v>
      </c>
      <c r="P370" s="23" t="s">
        <v>4858</v>
      </c>
      <c r="Q370" s="23">
        <v>0</v>
      </c>
      <c r="R370" s="23" t="s">
        <v>1962</v>
      </c>
      <c r="S370" s="23" t="s">
        <v>4859</v>
      </c>
      <c r="T370" s="23" t="s">
        <v>1721</v>
      </c>
    </row>
    <row r="371" spans="1:20">
      <c r="A371" s="23" t="s">
        <v>3665</v>
      </c>
      <c r="B371" s="23" t="s">
        <v>3666</v>
      </c>
      <c r="C371" s="23" t="s">
        <v>14</v>
      </c>
      <c r="D371" s="23" t="s">
        <v>1705</v>
      </c>
      <c r="E371" s="23" t="s">
        <v>452</v>
      </c>
      <c r="F371" s="23" t="s">
        <v>4173</v>
      </c>
      <c r="G371" s="23" t="s">
        <v>1721</v>
      </c>
      <c r="H371" s="23" t="s">
        <v>4099</v>
      </c>
      <c r="I371" s="23" t="s">
        <v>5461</v>
      </c>
      <c r="J371" s="23" t="s">
        <v>11</v>
      </c>
      <c r="K371" s="23" t="s">
        <v>4628</v>
      </c>
      <c r="L371" s="23" t="s">
        <v>11</v>
      </c>
      <c r="M371" s="23" t="s">
        <v>5432</v>
      </c>
      <c r="N371" s="23" t="s">
        <v>4629</v>
      </c>
      <c r="O371" s="23" t="s">
        <v>4630</v>
      </c>
      <c r="P371" s="23" t="s">
        <v>4642</v>
      </c>
      <c r="Q371" s="23">
        <v>0</v>
      </c>
      <c r="R371" s="23" t="s">
        <v>1962</v>
      </c>
      <c r="S371" s="23" t="s">
        <v>4892</v>
      </c>
      <c r="T371" s="23" t="s">
        <v>1721</v>
      </c>
    </row>
    <row r="372" spans="1:20">
      <c r="A372" s="23" t="s">
        <v>1791</v>
      </c>
      <c r="B372" s="23" t="s">
        <v>1792</v>
      </c>
      <c r="C372" s="23" t="s">
        <v>16</v>
      </c>
      <c r="D372" s="23" t="s">
        <v>1705</v>
      </c>
      <c r="E372" s="23" t="s">
        <v>1189</v>
      </c>
      <c r="F372" s="23" t="s">
        <v>4141</v>
      </c>
      <c r="G372" s="23" t="s">
        <v>1721</v>
      </c>
      <c r="H372" s="23" t="s">
        <v>4633</v>
      </c>
      <c r="I372" s="23" t="s">
        <v>5430</v>
      </c>
      <c r="J372" s="23" t="s">
        <v>11</v>
      </c>
      <c r="K372" s="23" t="s">
        <v>4628</v>
      </c>
      <c r="L372" s="23" t="s">
        <v>11</v>
      </c>
      <c r="M372" s="23" t="s">
        <v>5450</v>
      </c>
      <c r="N372" s="23" t="s">
        <v>4629</v>
      </c>
      <c r="O372" s="23" t="s">
        <v>4630</v>
      </c>
      <c r="P372" s="23" t="s">
        <v>4662</v>
      </c>
      <c r="Q372" s="23">
        <v>0</v>
      </c>
      <c r="R372" s="23" t="s">
        <v>1795</v>
      </c>
      <c r="S372" s="23" t="s">
        <v>4545</v>
      </c>
      <c r="T372" s="23" t="s">
        <v>1721</v>
      </c>
    </row>
    <row r="373" spans="1:20">
      <c r="A373" s="23" t="s">
        <v>5165</v>
      </c>
      <c r="B373" s="23" t="s">
        <v>5166</v>
      </c>
      <c r="C373" s="23" t="s">
        <v>15</v>
      </c>
      <c r="D373" s="23" t="s">
        <v>1705</v>
      </c>
      <c r="E373" s="23" t="s">
        <v>452</v>
      </c>
      <c r="F373" s="23" t="s">
        <v>4158</v>
      </c>
      <c r="G373" s="23" t="s">
        <v>1721</v>
      </c>
      <c r="H373" s="23" t="s">
        <v>4638</v>
      </c>
      <c r="I373" s="23" t="s">
        <v>4636</v>
      </c>
      <c r="J373" s="23" t="s">
        <v>11</v>
      </c>
      <c r="K373" s="23" t="s">
        <v>4628</v>
      </c>
      <c r="L373" s="23" t="s">
        <v>11</v>
      </c>
      <c r="M373" s="23" t="s">
        <v>5405</v>
      </c>
      <c r="N373" s="23" t="s">
        <v>4629</v>
      </c>
      <c r="O373" s="23" t="s">
        <v>4630</v>
      </c>
      <c r="P373" s="23" t="s">
        <v>5439</v>
      </c>
      <c r="Q373" s="23">
        <v>0</v>
      </c>
      <c r="R373" s="23" t="s">
        <v>4928</v>
      </c>
      <c r="S373" s="23" t="s">
        <v>5373</v>
      </c>
      <c r="T373" s="23" t="s">
        <v>1721</v>
      </c>
    </row>
    <row r="374" spans="1:20">
      <c r="A374" s="23" t="s">
        <v>3833</v>
      </c>
      <c r="B374" s="23" t="s">
        <v>3834</v>
      </c>
      <c r="C374" s="23" t="s">
        <v>16</v>
      </c>
      <c r="D374" s="23" t="s">
        <v>1705</v>
      </c>
      <c r="E374" s="23" t="s">
        <v>452</v>
      </c>
      <c r="F374" s="23" t="s">
        <v>5342</v>
      </c>
      <c r="G374" s="23" t="s">
        <v>1721</v>
      </c>
      <c r="H374" s="23" t="s">
        <v>4633</v>
      </c>
      <c r="I374" s="23" t="s">
        <v>4192</v>
      </c>
      <c r="J374" s="23" t="s">
        <v>11</v>
      </c>
      <c r="K374" s="23" t="s">
        <v>4628</v>
      </c>
      <c r="L374" s="23" t="s">
        <v>11</v>
      </c>
      <c r="M374" s="23" t="s">
        <v>5425</v>
      </c>
      <c r="N374" s="23" t="s">
        <v>4629</v>
      </c>
      <c r="O374" s="23" t="s">
        <v>4630</v>
      </c>
      <c r="P374" s="23" t="s">
        <v>7</v>
      </c>
      <c r="Q374" s="23">
        <v>0</v>
      </c>
      <c r="R374" s="23" t="s">
        <v>2933</v>
      </c>
      <c r="S374" s="23" t="s">
        <v>4743</v>
      </c>
      <c r="T374" s="23" t="s">
        <v>1721</v>
      </c>
    </row>
    <row r="375" spans="1:20">
      <c r="A375" s="23" t="s">
        <v>3882</v>
      </c>
      <c r="B375" s="23" t="s">
        <v>3883</v>
      </c>
      <c r="C375" s="23" t="s">
        <v>10</v>
      </c>
      <c r="D375" s="23" t="s">
        <v>1705</v>
      </c>
      <c r="E375" s="23" t="s">
        <v>1189</v>
      </c>
      <c r="F375" s="23" t="s">
        <v>4141</v>
      </c>
      <c r="G375" s="23" t="s">
        <v>1721</v>
      </c>
      <c r="H375" s="23" t="s">
        <v>4633</v>
      </c>
      <c r="I375" s="23" t="s">
        <v>5430</v>
      </c>
      <c r="J375" s="23" t="s">
        <v>11</v>
      </c>
      <c r="K375" s="23" t="s">
        <v>4628</v>
      </c>
      <c r="L375" s="23" t="s">
        <v>11</v>
      </c>
      <c r="M375" s="23" t="s">
        <v>5440</v>
      </c>
      <c r="N375" s="23" t="s">
        <v>4629</v>
      </c>
      <c r="O375" s="23" t="s">
        <v>4630</v>
      </c>
      <c r="P375" s="23" t="s">
        <v>4662</v>
      </c>
      <c r="Q375" s="23">
        <v>0</v>
      </c>
      <c r="R375" s="23" t="s">
        <v>1908</v>
      </c>
      <c r="S375" s="23" t="s">
        <v>4860</v>
      </c>
      <c r="T375" s="23" t="s">
        <v>1721</v>
      </c>
    </row>
    <row r="376" spans="1:20">
      <c r="A376" s="23" t="s">
        <v>2250</v>
      </c>
      <c r="B376" s="23" t="s">
        <v>2251</v>
      </c>
      <c r="C376" s="23" t="s">
        <v>12</v>
      </c>
      <c r="D376" s="23" t="s">
        <v>1705</v>
      </c>
      <c r="E376" s="23" t="s">
        <v>452</v>
      </c>
      <c r="F376" s="23" t="s">
        <v>4172</v>
      </c>
      <c r="G376" s="23" t="s">
        <v>1721</v>
      </c>
      <c r="H376" s="23" t="s">
        <v>4094</v>
      </c>
      <c r="I376" s="23" t="s">
        <v>4203</v>
      </c>
      <c r="J376" s="23" t="s">
        <v>11</v>
      </c>
      <c r="K376" s="23" t="s">
        <v>4628</v>
      </c>
      <c r="L376" s="23" t="s">
        <v>11</v>
      </c>
      <c r="M376" s="23" t="s">
        <v>5443</v>
      </c>
      <c r="N376" s="23" t="s">
        <v>4629</v>
      </c>
      <c r="O376" s="23" t="s">
        <v>4630</v>
      </c>
      <c r="P376" s="23" t="s">
        <v>4660</v>
      </c>
      <c r="Q376" s="23">
        <v>0</v>
      </c>
      <c r="R376" s="23" t="s">
        <v>1962</v>
      </c>
      <c r="S376" s="23" t="s">
        <v>4453</v>
      </c>
      <c r="T376" s="23" t="s">
        <v>1721</v>
      </c>
    </row>
    <row r="377" spans="1:20">
      <c r="A377" s="23" t="s">
        <v>2253</v>
      </c>
      <c r="B377" s="23" t="s">
        <v>2254</v>
      </c>
      <c r="C377" s="23" t="s">
        <v>16</v>
      </c>
      <c r="D377" s="23" t="s">
        <v>1705</v>
      </c>
      <c r="E377" s="23" t="s">
        <v>452</v>
      </c>
      <c r="F377" s="23" t="s">
        <v>4179</v>
      </c>
      <c r="G377" s="23" t="s">
        <v>1721</v>
      </c>
      <c r="H377" s="23" t="s">
        <v>4682</v>
      </c>
      <c r="I377" s="23" t="s">
        <v>4106</v>
      </c>
      <c r="J377" s="23" t="s">
        <v>11</v>
      </c>
      <c r="K377" s="23" t="s">
        <v>4628</v>
      </c>
      <c r="L377" s="23" t="s">
        <v>11</v>
      </c>
      <c r="M377" s="23" t="s">
        <v>5406</v>
      </c>
      <c r="N377" s="23" t="s">
        <v>4629</v>
      </c>
      <c r="O377" s="23" t="s">
        <v>4630</v>
      </c>
      <c r="P377" s="23" t="s">
        <v>7</v>
      </c>
      <c r="Q377" s="23">
        <v>0</v>
      </c>
      <c r="R377" s="23" t="s">
        <v>2442</v>
      </c>
      <c r="S377" s="23" t="s">
        <v>4451</v>
      </c>
      <c r="T377" s="23" t="s">
        <v>1721</v>
      </c>
    </row>
    <row r="378" spans="1:20">
      <c r="A378" s="23" t="s">
        <v>1982</v>
      </c>
      <c r="B378" s="23" t="s">
        <v>1983</v>
      </c>
      <c r="C378" s="23" t="s">
        <v>14</v>
      </c>
      <c r="D378" s="23" t="s">
        <v>1705</v>
      </c>
      <c r="E378" s="23" t="s">
        <v>452</v>
      </c>
      <c r="F378" s="23" t="s">
        <v>5338</v>
      </c>
      <c r="G378" s="23" t="s">
        <v>1721</v>
      </c>
      <c r="H378" s="23" t="s">
        <v>4643</v>
      </c>
      <c r="I378" s="23" t="s">
        <v>4138</v>
      </c>
      <c r="J378" s="23" t="s">
        <v>11</v>
      </c>
      <c r="K378" s="23" t="s">
        <v>4628</v>
      </c>
      <c r="L378" s="23" t="s">
        <v>11</v>
      </c>
      <c r="M378" s="23" t="s">
        <v>5410</v>
      </c>
      <c r="N378" s="23" t="s">
        <v>4629</v>
      </c>
      <c r="O378" s="23" t="s">
        <v>4630</v>
      </c>
      <c r="P378" s="23" t="s">
        <v>4730</v>
      </c>
      <c r="Q378" s="23">
        <v>0</v>
      </c>
      <c r="R378" s="23" t="s">
        <v>1962</v>
      </c>
      <c r="S378" s="23" t="s">
        <v>4731</v>
      </c>
      <c r="T378" s="23" t="s">
        <v>1721</v>
      </c>
    </row>
    <row r="379" spans="1:20">
      <c r="A379" s="23" t="s">
        <v>2173</v>
      </c>
      <c r="B379" s="23" t="s">
        <v>2174</v>
      </c>
      <c r="C379" s="23" t="s">
        <v>10</v>
      </c>
      <c r="D379" s="23" t="s">
        <v>1705</v>
      </c>
      <c r="E379" s="23" t="s">
        <v>452</v>
      </c>
      <c r="F379" s="23" t="s">
        <v>4173</v>
      </c>
      <c r="G379" s="23" t="s">
        <v>1721</v>
      </c>
      <c r="H379" s="23" t="s">
        <v>4099</v>
      </c>
      <c r="I379" s="23" t="s">
        <v>4138</v>
      </c>
      <c r="J379" s="23" t="s">
        <v>11</v>
      </c>
      <c r="K379" s="23" t="s">
        <v>4628</v>
      </c>
      <c r="L379" s="23" t="s">
        <v>11</v>
      </c>
      <c r="M379" s="23" t="s">
        <v>5443</v>
      </c>
      <c r="N379" s="23" t="s">
        <v>4629</v>
      </c>
      <c r="O379" s="23" t="s">
        <v>4630</v>
      </c>
      <c r="P379" s="23" t="s">
        <v>4795</v>
      </c>
      <c r="Q379" s="23">
        <v>0</v>
      </c>
      <c r="R379" s="23" t="s">
        <v>1962</v>
      </c>
      <c r="S379" s="23" t="s">
        <v>4796</v>
      </c>
      <c r="T379" s="23" t="s">
        <v>1721</v>
      </c>
    </row>
    <row r="380" spans="1:20">
      <c r="A380" s="23" t="s">
        <v>1763</v>
      </c>
      <c r="B380" s="23" t="s">
        <v>1764</v>
      </c>
      <c r="C380" s="23" t="s">
        <v>14</v>
      </c>
      <c r="D380" s="23" t="s">
        <v>1705</v>
      </c>
      <c r="E380" s="23" t="s">
        <v>452</v>
      </c>
      <c r="F380" s="23" t="s">
        <v>5340</v>
      </c>
      <c r="G380" s="23" t="s">
        <v>1721</v>
      </c>
      <c r="H380" s="23" t="s">
        <v>4099</v>
      </c>
      <c r="I380" s="23" t="s">
        <v>4192</v>
      </c>
      <c r="J380" s="23" t="s">
        <v>11</v>
      </c>
      <c r="K380" s="23" t="s">
        <v>4628</v>
      </c>
      <c r="L380" s="23" t="s">
        <v>11</v>
      </c>
      <c r="M380" s="23" t="s">
        <v>5436</v>
      </c>
      <c r="N380" s="23" t="s">
        <v>4629</v>
      </c>
      <c r="O380" s="23" t="s">
        <v>4630</v>
      </c>
      <c r="P380" s="23" t="s">
        <v>4713</v>
      </c>
      <c r="Q380" s="23">
        <v>0</v>
      </c>
      <c r="R380" s="23" t="s">
        <v>3902</v>
      </c>
      <c r="S380" s="23" t="s">
        <v>4714</v>
      </c>
      <c r="T380" s="23" t="s">
        <v>1721</v>
      </c>
    </row>
    <row r="381" spans="1:20">
      <c r="A381" s="23" t="s">
        <v>5182</v>
      </c>
      <c r="B381" s="23" t="s">
        <v>5183</v>
      </c>
      <c r="C381" s="23" t="s">
        <v>1687</v>
      </c>
      <c r="D381" s="23" t="s">
        <v>4091</v>
      </c>
      <c r="E381" s="23" t="s">
        <v>459</v>
      </c>
      <c r="F381" s="23" t="s">
        <v>5353</v>
      </c>
      <c r="G381" s="23" t="s">
        <v>1721</v>
      </c>
      <c r="H381" s="23" t="s">
        <v>4643</v>
      </c>
      <c r="I381" s="23" t="s">
        <v>4644</v>
      </c>
      <c r="J381" s="23" t="s">
        <v>11</v>
      </c>
      <c r="K381" s="23" t="s">
        <v>4628</v>
      </c>
      <c r="L381" s="23" t="s">
        <v>11</v>
      </c>
      <c r="M381" s="23" t="s">
        <v>5467</v>
      </c>
      <c r="N381" s="23" t="s">
        <v>4640</v>
      </c>
      <c r="O381" s="23" t="s">
        <v>4630</v>
      </c>
      <c r="P381" s="23" t="s">
        <v>993</v>
      </c>
      <c r="Q381" s="23">
        <v>0</v>
      </c>
      <c r="R381" s="23" t="s">
        <v>5464</v>
      </c>
      <c r="S381" s="23" t="s">
        <v>5490</v>
      </c>
      <c r="T381" s="23" t="s">
        <v>1721</v>
      </c>
    </row>
    <row r="382" spans="1:20">
      <c r="A382" s="23" t="s">
        <v>3047</v>
      </c>
      <c r="B382" s="23" t="s">
        <v>3048</v>
      </c>
      <c r="C382" s="23" t="s">
        <v>10</v>
      </c>
      <c r="D382" s="23" t="s">
        <v>1705</v>
      </c>
      <c r="E382" s="23" t="s">
        <v>1189</v>
      </c>
      <c r="F382" s="23" t="s">
        <v>4182</v>
      </c>
      <c r="G382" s="23" t="s">
        <v>1721</v>
      </c>
      <c r="H382" s="23" t="s">
        <v>4638</v>
      </c>
      <c r="I382" s="23" t="s">
        <v>4636</v>
      </c>
      <c r="J382" s="23" t="s">
        <v>11</v>
      </c>
      <c r="K382" s="23" t="s">
        <v>4628</v>
      </c>
      <c r="L382" s="23" t="s">
        <v>11</v>
      </c>
      <c r="M382" s="23" t="s">
        <v>5423</v>
      </c>
      <c r="N382" s="23" t="s">
        <v>4629</v>
      </c>
      <c r="O382" s="23" t="s">
        <v>4630</v>
      </c>
      <c r="P382" s="23" t="s">
        <v>1026</v>
      </c>
      <c r="Q382" s="23">
        <v>0</v>
      </c>
      <c r="R382" s="23" t="s">
        <v>1683</v>
      </c>
      <c r="S382" s="23" t="s">
        <v>4735</v>
      </c>
      <c r="T382" s="23" t="s">
        <v>1721</v>
      </c>
    </row>
    <row r="383" spans="1:20">
      <c r="A383" s="23" t="s">
        <v>2036</v>
      </c>
      <c r="B383" s="23" t="s">
        <v>2037</v>
      </c>
      <c r="C383" s="23" t="s">
        <v>14</v>
      </c>
      <c r="D383" s="23" t="s">
        <v>1705</v>
      </c>
      <c r="E383" s="23" t="s">
        <v>452</v>
      </c>
      <c r="F383" s="23" t="s">
        <v>5344</v>
      </c>
      <c r="G383" s="23" t="s">
        <v>1721</v>
      </c>
      <c r="H383" s="23" t="s">
        <v>4643</v>
      </c>
      <c r="I383" s="23" t="s">
        <v>5489</v>
      </c>
      <c r="J383" s="23" t="s">
        <v>11</v>
      </c>
      <c r="K383" s="23" t="s">
        <v>4628</v>
      </c>
      <c r="L383" s="23" t="s">
        <v>11</v>
      </c>
      <c r="M383" s="23" t="s">
        <v>5416</v>
      </c>
      <c r="N383" s="23" t="s">
        <v>4629</v>
      </c>
      <c r="O383" s="23" t="s">
        <v>4630</v>
      </c>
      <c r="P383" s="23" t="s">
        <v>5487</v>
      </c>
      <c r="Q383" s="23">
        <v>0</v>
      </c>
      <c r="R383" s="23" t="s">
        <v>2050</v>
      </c>
      <c r="S383" s="23" t="s">
        <v>5357</v>
      </c>
      <c r="T383" s="23" t="s">
        <v>1721</v>
      </c>
    </row>
    <row r="384" spans="1:20">
      <c r="A384" s="23" t="s">
        <v>2938</v>
      </c>
      <c r="B384" s="23" t="s">
        <v>2939</v>
      </c>
      <c r="C384" s="23" t="s">
        <v>16</v>
      </c>
      <c r="D384" s="23" t="s">
        <v>1705</v>
      </c>
      <c r="E384" s="23" t="s">
        <v>452</v>
      </c>
      <c r="F384" s="23" t="s">
        <v>4185</v>
      </c>
      <c r="G384" s="23" t="s">
        <v>1721</v>
      </c>
      <c r="H384" s="23" t="s">
        <v>4633</v>
      </c>
      <c r="I384" s="23" t="s">
        <v>4203</v>
      </c>
      <c r="J384" s="23" t="s">
        <v>11</v>
      </c>
      <c r="K384" s="23" t="s">
        <v>4628</v>
      </c>
      <c r="L384" s="23" t="s">
        <v>11</v>
      </c>
      <c r="M384" s="23" t="s">
        <v>5415</v>
      </c>
      <c r="N384" s="23" t="s">
        <v>4629</v>
      </c>
      <c r="O384" s="23" t="s">
        <v>4630</v>
      </c>
      <c r="P384" s="23" t="s">
        <v>1026</v>
      </c>
      <c r="Q384" s="23">
        <v>0</v>
      </c>
      <c r="R384" s="23" t="s">
        <v>2942</v>
      </c>
      <c r="S384" s="23" t="s">
        <v>4612</v>
      </c>
      <c r="T384" s="23" t="s">
        <v>1721</v>
      </c>
    </row>
    <row r="385" spans="1:20">
      <c r="A385" s="23" t="s">
        <v>3722</v>
      </c>
      <c r="B385" s="23" t="s">
        <v>3723</v>
      </c>
      <c r="C385" s="23" t="s">
        <v>1687</v>
      </c>
      <c r="D385" s="23" t="s">
        <v>4091</v>
      </c>
      <c r="E385" s="23" t="s">
        <v>459</v>
      </c>
      <c r="F385" s="23" t="s">
        <v>4202</v>
      </c>
      <c r="G385" s="23" t="s">
        <v>1721</v>
      </c>
      <c r="H385" s="23" t="s">
        <v>4643</v>
      </c>
      <c r="I385" s="23" t="s">
        <v>4644</v>
      </c>
      <c r="J385" s="23" t="s">
        <v>11</v>
      </c>
      <c r="K385" s="23" t="s">
        <v>4628</v>
      </c>
      <c r="L385" s="23" t="s">
        <v>11</v>
      </c>
      <c r="M385" s="23" t="s">
        <v>5446</v>
      </c>
      <c r="N385" s="23" t="s">
        <v>4640</v>
      </c>
      <c r="O385" s="23" t="s">
        <v>4630</v>
      </c>
      <c r="P385" s="23" t="s">
        <v>1166</v>
      </c>
      <c r="Q385" s="23">
        <v>0</v>
      </c>
      <c r="R385" s="23" t="s">
        <v>1760</v>
      </c>
      <c r="S385" s="23" t="s">
        <v>4600</v>
      </c>
      <c r="T385" s="23" t="s">
        <v>1721</v>
      </c>
    </row>
    <row r="386" spans="1:20">
      <c r="A386" s="23" t="s">
        <v>1937</v>
      </c>
      <c r="B386" s="23" t="s">
        <v>1938</v>
      </c>
      <c r="C386" s="23" t="s">
        <v>12</v>
      </c>
      <c r="D386" s="23" t="s">
        <v>1705</v>
      </c>
      <c r="E386" s="23" t="s">
        <v>452</v>
      </c>
      <c r="F386" s="23" t="s">
        <v>5338</v>
      </c>
      <c r="G386" s="23" t="s">
        <v>1721</v>
      </c>
      <c r="H386" s="23" t="s">
        <v>4643</v>
      </c>
      <c r="I386" s="23" t="s">
        <v>4138</v>
      </c>
      <c r="J386" s="23" t="s">
        <v>11</v>
      </c>
      <c r="K386" s="23" t="s">
        <v>4628</v>
      </c>
      <c r="L386" s="23" t="s">
        <v>11</v>
      </c>
      <c r="M386" s="23" t="s">
        <v>5436</v>
      </c>
      <c r="N386" s="23" t="s">
        <v>4629</v>
      </c>
      <c r="O386" s="23" t="s">
        <v>4630</v>
      </c>
      <c r="P386" s="23" t="s">
        <v>4642</v>
      </c>
      <c r="Q386" s="23">
        <v>0</v>
      </c>
      <c r="R386" s="23" t="s">
        <v>1962</v>
      </c>
      <c r="S386" s="23" t="s">
        <v>4492</v>
      </c>
      <c r="T386" s="23" t="s">
        <v>1721</v>
      </c>
    </row>
    <row r="387" spans="1:20">
      <c r="A387" s="23" t="s">
        <v>2938</v>
      </c>
      <c r="B387" s="23" t="s">
        <v>2939</v>
      </c>
      <c r="C387" s="23" t="s">
        <v>16</v>
      </c>
      <c r="D387" s="23" t="s">
        <v>1705</v>
      </c>
      <c r="E387" s="23" t="s">
        <v>452</v>
      </c>
      <c r="F387" s="23" t="s">
        <v>4185</v>
      </c>
      <c r="G387" s="23" t="s">
        <v>1721</v>
      </c>
      <c r="H387" s="23" t="s">
        <v>4633</v>
      </c>
      <c r="I387" s="23" t="s">
        <v>4203</v>
      </c>
      <c r="J387" s="23" t="s">
        <v>11</v>
      </c>
      <c r="K387" s="23" t="s">
        <v>4628</v>
      </c>
      <c r="L387" s="23" t="s">
        <v>11</v>
      </c>
      <c r="M387" s="23" t="s">
        <v>5405</v>
      </c>
      <c r="N387" s="23" t="s">
        <v>4629</v>
      </c>
      <c r="O387" s="23" t="s">
        <v>4630</v>
      </c>
      <c r="P387" s="23" t="s">
        <v>1026</v>
      </c>
      <c r="Q387" s="23">
        <v>0</v>
      </c>
      <c r="R387" s="23" t="s">
        <v>2942</v>
      </c>
      <c r="S387" s="23" t="s">
        <v>4612</v>
      </c>
      <c r="T387" s="23" t="s">
        <v>1721</v>
      </c>
    </row>
    <row r="388" spans="1:20">
      <c r="A388" s="23" t="s">
        <v>1739</v>
      </c>
      <c r="B388" s="23" t="s">
        <v>1740</v>
      </c>
      <c r="C388" s="23" t="s">
        <v>1687</v>
      </c>
      <c r="D388" s="23" t="s">
        <v>4091</v>
      </c>
      <c r="E388" s="23" t="s">
        <v>459</v>
      </c>
      <c r="F388" s="23" t="s">
        <v>4194</v>
      </c>
      <c r="G388" s="23" t="s">
        <v>1721</v>
      </c>
      <c r="H388" s="23" t="s">
        <v>4632</v>
      </c>
      <c r="I388" s="23" t="s">
        <v>4639</v>
      </c>
      <c r="J388" s="23" t="s">
        <v>11</v>
      </c>
      <c r="K388" s="23" t="s">
        <v>4628</v>
      </c>
      <c r="L388" s="23" t="s">
        <v>11</v>
      </c>
      <c r="M388" s="23" t="s">
        <v>5481</v>
      </c>
      <c r="N388" s="23" t="s">
        <v>4640</v>
      </c>
      <c r="O388" s="23" t="s">
        <v>4630</v>
      </c>
      <c r="P388" s="23" t="s">
        <v>1168</v>
      </c>
      <c r="Q388" s="23">
        <v>0</v>
      </c>
      <c r="R388" s="23" t="s">
        <v>1683</v>
      </c>
      <c r="S388" s="23" t="s">
        <v>4595</v>
      </c>
      <c r="T388" s="23" t="s">
        <v>1721</v>
      </c>
    </row>
    <row r="389" spans="1:20">
      <c r="A389" s="23" t="s">
        <v>3970</v>
      </c>
      <c r="B389" s="23" t="s">
        <v>3971</v>
      </c>
      <c r="C389" s="23" t="s">
        <v>10</v>
      </c>
      <c r="D389" s="23" t="s">
        <v>1705</v>
      </c>
      <c r="E389" s="23" t="s">
        <v>452</v>
      </c>
      <c r="F389" s="23" t="s">
        <v>4190</v>
      </c>
      <c r="G389" s="23" t="s">
        <v>1721</v>
      </c>
      <c r="H389" s="23" t="s">
        <v>4633</v>
      </c>
      <c r="I389" s="23" t="s">
        <v>5430</v>
      </c>
      <c r="J389" s="23" t="s">
        <v>11</v>
      </c>
      <c r="K389" s="23" t="s">
        <v>4628</v>
      </c>
      <c r="L389" s="23" t="s">
        <v>11</v>
      </c>
      <c r="M389" s="23" t="s">
        <v>5429</v>
      </c>
      <c r="N389" s="23" t="s">
        <v>4629</v>
      </c>
      <c r="O389" s="23" t="s">
        <v>4630</v>
      </c>
      <c r="P389" s="23" t="s">
        <v>1026</v>
      </c>
      <c r="Q389" s="23">
        <v>0</v>
      </c>
      <c r="R389" s="23" t="s">
        <v>1683</v>
      </c>
      <c r="S389" s="23" t="s">
        <v>5472</v>
      </c>
      <c r="T389" s="23" t="s">
        <v>1721</v>
      </c>
    </row>
    <row r="390" spans="1:20">
      <c r="A390" s="23" t="s">
        <v>3361</v>
      </c>
      <c r="B390" s="23" t="s">
        <v>3362</v>
      </c>
      <c r="C390" s="23" t="s">
        <v>15</v>
      </c>
      <c r="D390" s="23" t="s">
        <v>1705</v>
      </c>
      <c r="E390" s="23" t="s">
        <v>452</v>
      </c>
      <c r="F390" s="23" t="s">
        <v>4163</v>
      </c>
      <c r="G390" s="23" t="s">
        <v>1721</v>
      </c>
      <c r="H390" s="23" t="s">
        <v>4094</v>
      </c>
      <c r="I390" s="23" t="s">
        <v>4649</v>
      </c>
      <c r="J390" s="23" t="s">
        <v>11</v>
      </c>
      <c r="K390" s="23" t="s">
        <v>4628</v>
      </c>
      <c r="L390" s="23" t="s">
        <v>11</v>
      </c>
      <c r="M390" s="23" t="s">
        <v>5436</v>
      </c>
      <c r="N390" s="23" t="s">
        <v>4629</v>
      </c>
      <c r="O390" s="23" t="s">
        <v>4630</v>
      </c>
      <c r="P390" s="23" t="s">
        <v>4642</v>
      </c>
      <c r="Q390" s="23">
        <v>0</v>
      </c>
      <c r="R390" s="23" t="s">
        <v>1962</v>
      </c>
      <c r="S390" s="23" t="s">
        <v>4343</v>
      </c>
      <c r="T390" s="23" t="s">
        <v>1721</v>
      </c>
    </row>
    <row r="391" spans="1:20">
      <c r="A391" s="23" t="s">
        <v>2209</v>
      </c>
      <c r="B391" s="23" t="s">
        <v>2210</v>
      </c>
      <c r="C391" s="23" t="s">
        <v>18</v>
      </c>
      <c r="D391" s="23" t="s">
        <v>1705</v>
      </c>
      <c r="E391" s="23" t="s">
        <v>452</v>
      </c>
      <c r="F391" s="23" t="s">
        <v>5337</v>
      </c>
      <c r="G391" s="23" t="s">
        <v>1721</v>
      </c>
      <c r="H391" s="23" t="s">
        <v>4643</v>
      </c>
      <c r="I391" s="23" t="s">
        <v>4192</v>
      </c>
      <c r="J391" s="23" t="s">
        <v>11</v>
      </c>
      <c r="K391" s="23" t="s">
        <v>4628</v>
      </c>
      <c r="L391" s="23" t="s">
        <v>11</v>
      </c>
      <c r="M391" s="23" t="s">
        <v>5436</v>
      </c>
      <c r="N391" s="23" t="s">
        <v>4629</v>
      </c>
      <c r="O391" s="23" t="s">
        <v>4630</v>
      </c>
      <c r="P391" s="23" t="s">
        <v>4642</v>
      </c>
      <c r="Q391" s="23">
        <v>0</v>
      </c>
      <c r="R391" s="23" t="s">
        <v>1962</v>
      </c>
      <c r="S391" s="23" t="s">
        <v>4459</v>
      </c>
      <c r="T391" s="23" t="s">
        <v>1721</v>
      </c>
    </row>
    <row r="392" spans="1:20">
      <c r="A392" s="23" t="s">
        <v>2692</v>
      </c>
      <c r="B392" s="23" t="s">
        <v>2693</v>
      </c>
      <c r="C392" s="23" t="s">
        <v>13</v>
      </c>
      <c r="D392" s="23" t="s">
        <v>1705</v>
      </c>
      <c r="E392" s="23" t="s">
        <v>452</v>
      </c>
      <c r="F392" s="23" t="s">
        <v>4176</v>
      </c>
      <c r="G392" s="23" t="s">
        <v>1721</v>
      </c>
      <c r="H392" s="23" t="s">
        <v>4094</v>
      </c>
      <c r="I392" s="23" t="s">
        <v>4192</v>
      </c>
      <c r="J392" s="23" t="s">
        <v>11</v>
      </c>
      <c r="K392" s="23" t="s">
        <v>4628</v>
      </c>
      <c r="L392" s="23" t="s">
        <v>11</v>
      </c>
      <c r="M392" s="23" t="s">
        <v>5412</v>
      </c>
      <c r="N392" s="23" t="s">
        <v>4629</v>
      </c>
      <c r="O392" s="23" t="s">
        <v>4630</v>
      </c>
      <c r="P392" s="23" t="s">
        <v>4650</v>
      </c>
      <c r="Q392" s="23">
        <v>0</v>
      </c>
      <c r="R392" s="23" t="s">
        <v>1962</v>
      </c>
      <c r="S392" s="23" t="s">
        <v>4652</v>
      </c>
      <c r="T392" s="23" t="s">
        <v>1721</v>
      </c>
    </row>
    <row r="393" spans="1:20">
      <c r="A393" s="23" t="s">
        <v>5188</v>
      </c>
      <c r="B393" s="23" t="s">
        <v>5189</v>
      </c>
      <c r="C393" s="23" t="s">
        <v>15</v>
      </c>
      <c r="D393" s="23" t="s">
        <v>1705</v>
      </c>
      <c r="E393" s="23" t="s">
        <v>452</v>
      </c>
      <c r="F393" s="23" t="s">
        <v>4158</v>
      </c>
      <c r="G393" s="23" t="s">
        <v>1721</v>
      </c>
      <c r="H393" s="23" t="s">
        <v>4638</v>
      </c>
      <c r="I393" s="23" t="s">
        <v>4636</v>
      </c>
      <c r="J393" s="23" t="s">
        <v>11</v>
      </c>
      <c r="K393" s="23" t="s">
        <v>4628</v>
      </c>
      <c r="L393" s="23" t="s">
        <v>11</v>
      </c>
      <c r="M393" s="23" t="s">
        <v>5405</v>
      </c>
      <c r="N393" s="23" t="s">
        <v>4629</v>
      </c>
      <c r="O393" s="23" t="s">
        <v>4630</v>
      </c>
      <c r="P393" s="23" t="s">
        <v>7</v>
      </c>
      <c r="Q393" s="23">
        <v>0</v>
      </c>
      <c r="R393" s="23" t="s">
        <v>4928</v>
      </c>
      <c r="S393" s="23" t="s">
        <v>5374</v>
      </c>
      <c r="T393" s="23" t="s">
        <v>1721</v>
      </c>
    </row>
    <row r="394" spans="1:20">
      <c r="A394" s="23" t="s">
        <v>1819</v>
      </c>
      <c r="B394" s="23" t="s">
        <v>1820</v>
      </c>
      <c r="C394" s="23" t="s">
        <v>16</v>
      </c>
      <c r="D394" s="23" t="s">
        <v>1705</v>
      </c>
      <c r="E394" s="23" t="s">
        <v>1189</v>
      </c>
      <c r="F394" s="23" t="s">
        <v>5351</v>
      </c>
      <c r="G394" s="23" t="s">
        <v>1721</v>
      </c>
      <c r="H394" s="23" t="s">
        <v>4633</v>
      </c>
      <c r="I394" s="23" t="s">
        <v>4192</v>
      </c>
      <c r="J394" s="23" t="s">
        <v>11</v>
      </c>
      <c r="K394" s="23" t="s">
        <v>4628</v>
      </c>
      <c r="L394" s="23" t="s">
        <v>11</v>
      </c>
      <c r="M394" s="23" t="s">
        <v>5455</v>
      </c>
      <c r="N394" s="23" t="s">
        <v>4629</v>
      </c>
      <c r="O394" s="23" t="s">
        <v>4630</v>
      </c>
      <c r="P394" s="23" t="s">
        <v>4662</v>
      </c>
      <c r="Q394" s="23">
        <v>0</v>
      </c>
      <c r="R394" s="23" t="s">
        <v>4688</v>
      </c>
      <c r="S394" s="23" t="s">
        <v>4689</v>
      </c>
      <c r="T394" s="23" t="s">
        <v>1721</v>
      </c>
    </row>
    <row r="395" spans="1:20">
      <c r="A395" s="23" t="s">
        <v>5209</v>
      </c>
      <c r="B395" s="23" t="s">
        <v>5210</v>
      </c>
      <c r="C395" s="23" t="s">
        <v>1687</v>
      </c>
      <c r="D395" s="23" t="s">
        <v>4091</v>
      </c>
      <c r="E395" s="23" t="s">
        <v>459</v>
      </c>
      <c r="F395" s="23" t="s">
        <v>5353</v>
      </c>
      <c r="G395" s="23" t="s">
        <v>1721</v>
      </c>
      <c r="H395" s="23" t="s">
        <v>4643</v>
      </c>
      <c r="I395" s="23" t="s">
        <v>4644</v>
      </c>
      <c r="J395" s="23" t="s">
        <v>11</v>
      </c>
      <c r="K395" s="23" t="s">
        <v>4628</v>
      </c>
      <c r="L395" s="23" t="s">
        <v>11</v>
      </c>
      <c r="M395" s="23" t="s">
        <v>5467</v>
      </c>
      <c r="N395" s="23" t="s">
        <v>4640</v>
      </c>
      <c r="O395" s="23" t="s">
        <v>4630</v>
      </c>
      <c r="P395" s="23" t="s">
        <v>993</v>
      </c>
      <c r="Q395" s="23">
        <v>0</v>
      </c>
      <c r="R395" s="23" t="s">
        <v>5464</v>
      </c>
      <c r="S395" s="23" t="s">
        <v>5485</v>
      </c>
      <c r="T395" s="23" t="s">
        <v>1721</v>
      </c>
    </row>
    <row r="396" spans="1:20">
      <c r="A396" s="23" t="s">
        <v>2481</v>
      </c>
      <c r="B396" s="23" t="s">
        <v>2482</v>
      </c>
      <c r="C396" s="23" t="s">
        <v>16</v>
      </c>
      <c r="D396" s="23" t="s">
        <v>1705</v>
      </c>
      <c r="E396" s="23" t="s">
        <v>1189</v>
      </c>
      <c r="F396" s="23" t="s">
        <v>4197</v>
      </c>
      <c r="G396" s="23" t="s">
        <v>1721</v>
      </c>
      <c r="H396" s="23" t="s">
        <v>4099</v>
      </c>
      <c r="I396" s="23" t="s">
        <v>4106</v>
      </c>
      <c r="J396" s="23" t="s">
        <v>11</v>
      </c>
      <c r="K396" s="23" t="s">
        <v>4628</v>
      </c>
      <c r="L396" s="23" t="s">
        <v>11</v>
      </c>
      <c r="M396" s="23" t="s">
        <v>5418</v>
      </c>
      <c r="N396" s="23" t="s">
        <v>4629</v>
      </c>
      <c r="O396" s="23" t="s">
        <v>4630</v>
      </c>
      <c r="P396" s="23" t="s">
        <v>4642</v>
      </c>
      <c r="Q396" s="23">
        <v>0</v>
      </c>
      <c r="R396" s="23" t="s">
        <v>1962</v>
      </c>
      <c r="S396" s="23" t="s">
        <v>4840</v>
      </c>
      <c r="T396" s="23" t="s">
        <v>1721</v>
      </c>
    </row>
    <row r="397" spans="1:20">
      <c r="A397" s="23" t="s">
        <v>3812</v>
      </c>
      <c r="B397" s="23" t="s">
        <v>3813</v>
      </c>
      <c r="C397" s="23" t="s">
        <v>10</v>
      </c>
      <c r="D397" s="23" t="s">
        <v>1705</v>
      </c>
      <c r="E397" s="23" t="s">
        <v>452</v>
      </c>
      <c r="F397" s="23" t="s">
        <v>4179</v>
      </c>
      <c r="G397" s="23" t="s">
        <v>1721</v>
      </c>
      <c r="H397" s="23" t="s">
        <v>4682</v>
      </c>
      <c r="I397" s="23" t="s">
        <v>4192</v>
      </c>
      <c r="J397" s="23" t="s">
        <v>11</v>
      </c>
      <c r="K397" s="23" t="s">
        <v>4628</v>
      </c>
      <c r="L397" s="23" t="s">
        <v>11</v>
      </c>
      <c r="M397" s="23" t="s">
        <v>5412</v>
      </c>
      <c r="N397" s="23" t="s">
        <v>4629</v>
      </c>
      <c r="O397" s="23" t="s">
        <v>4630</v>
      </c>
      <c r="P397" s="23" t="s">
        <v>4675</v>
      </c>
      <c r="Q397" s="23">
        <v>0</v>
      </c>
      <c r="R397" s="23" t="s">
        <v>4808</v>
      </c>
      <c r="S397" s="23" t="s">
        <v>4881</v>
      </c>
      <c r="T397" s="23" t="s">
        <v>1721</v>
      </c>
    </row>
    <row r="398" spans="1:20">
      <c r="A398" s="23" t="s">
        <v>2234</v>
      </c>
      <c r="B398" s="23" t="s">
        <v>2235</v>
      </c>
      <c r="C398" s="23" t="s">
        <v>1669</v>
      </c>
      <c r="D398" s="23" t="s">
        <v>4091</v>
      </c>
      <c r="E398" s="23" t="s">
        <v>459</v>
      </c>
      <c r="F398" s="23" t="s">
        <v>4202</v>
      </c>
      <c r="G398" s="23" t="s">
        <v>1721</v>
      </c>
      <c r="H398" s="23" t="s">
        <v>4643</v>
      </c>
      <c r="I398" s="23" t="s">
        <v>4644</v>
      </c>
      <c r="J398" s="23" t="s">
        <v>11</v>
      </c>
      <c r="K398" s="23" t="s">
        <v>4628</v>
      </c>
      <c r="L398" s="23" t="s">
        <v>11</v>
      </c>
      <c r="M398" s="23" t="s">
        <v>5446</v>
      </c>
      <c r="N398" s="23" t="s">
        <v>4640</v>
      </c>
      <c r="O398" s="23" t="s">
        <v>4630</v>
      </c>
      <c r="P398" s="23" t="s">
        <v>5491</v>
      </c>
      <c r="Q398" s="23">
        <v>0</v>
      </c>
      <c r="R398" s="23" t="s">
        <v>4928</v>
      </c>
      <c r="S398" s="23" t="s">
        <v>5492</v>
      </c>
      <c r="T398" s="23" t="s">
        <v>1721</v>
      </c>
    </row>
    <row r="399" spans="1:20">
      <c r="A399" s="23" t="s">
        <v>1843</v>
      </c>
      <c r="B399" s="23" t="s">
        <v>1844</v>
      </c>
      <c r="C399" s="23" t="s">
        <v>14</v>
      </c>
      <c r="D399" s="23" t="s">
        <v>1705</v>
      </c>
      <c r="E399" s="23" t="s">
        <v>452</v>
      </c>
      <c r="F399" s="23" t="s">
        <v>4175</v>
      </c>
      <c r="G399" s="23" t="s">
        <v>1721</v>
      </c>
      <c r="H399" s="23" t="s">
        <v>4638</v>
      </c>
      <c r="I399" s="23" t="s">
        <v>4656</v>
      </c>
      <c r="J399" s="23" t="s">
        <v>11</v>
      </c>
      <c r="K399" s="23" t="s">
        <v>4628</v>
      </c>
      <c r="L399" s="23" t="s">
        <v>11</v>
      </c>
      <c r="M399" s="23" t="s">
        <v>5412</v>
      </c>
      <c r="N399" s="23" t="s">
        <v>4629</v>
      </c>
      <c r="O399" s="23" t="s">
        <v>4630</v>
      </c>
      <c r="P399" s="23" t="s">
        <v>7</v>
      </c>
      <c r="Q399" s="23">
        <v>0</v>
      </c>
      <c r="R399" s="23" t="s">
        <v>2905</v>
      </c>
      <c r="S399" s="23" t="s">
        <v>4895</v>
      </c>
      <c r="T399" s="23" t="s">
        <v>1721</v>
      </c>
    </row>
    <row r="400" spans="1:20">
      <c r="A400" s="23" t="s">
        <v>3175</v>
      </c>
      <c r="B400" s="23" t="s">
        <v>3176</v>
      </c>
      <c r="C400" s="23" t="s">
        <v>14</v>
      </c>
      <c r="D400" s="23" t="s">
        <v>1705</v>
      </c>
      <c r="E400" s="23" t="s">
        <v>452</v>
      </c>
      <c r="F400" s="23" t="s">
        <v>5334</v>
      </c>
      <c r="G400" s="23" t="s">
        <v>1721</v>
      </c>
      <c r="H400" s="23" t="s">
        <v>4633</v>
      </c>
      <c r="I400" s="23" t="s">
        <v>4192</v>
      </c>
      <c r="J400" s="23" t="s">
        <v>11</v>
      </c>
      <c r="K400" s="23" t="s">
        <v>4628</v>
      </c>
      <c r="L400" s="23" t="s">
        <v>11</v>
      </c>
      <c r="M400" s="23" t="s">
        <v>5414</v>
      </c>
      <c r="N400" s="23" t="s">
        <v>4629</v>
      </c>
      <c r="O400" s="23" t="s">
        <v>4630</v>
      </c>
      <c r="P400" s="23" t="s">
        <v>4684</v>
      </c>
      <c r="Q400" s="23">
        <v>0</v>
      </c>
      <c r="R400" s="23" t="s">
        <v>1962</v>
      </c>
      <c r="S400" s="23" t="s">
        <v>4685</v>
      </c>
      <c r="T400" s="23" t="s">
        <v>1721</v>
      </c>
    </row>
    <row r="401" spans="1:20">
      <c r="A401" s="23" t="s">
        <v>2985</v>
      </c>
      <c r="B401" s="23" t="s">
        <v>2986</v>
      </c>
      <c r="C401" s="23" t="s">
        <v>14</v>
      </c>
      <c r="D401" s="23" t="s">
        <v>1705</v>
      </c>
      <c r="E401" s="23" t="s">
        <v>452</v>
      </c>
      <c r="F401" s="23" t="s">
        <v>4166</v>
      </c>
      <c r="G401" s="23" t="s">
        <v>1721</v>
      </c>
      <c r="H401" s="23" t="s">
        <v>4094</v>
      </c>
      <c r="I401" s="23" t="s">
        <v>4106</v>
      </c>
      <c r="J401" s="23" t="s">
        <v>11</v>
      </c>
      <c r="K401" s="23" t="s">
        <v>4628</v>
      </c>
      <c r="L401" s="23" t="s">
        <v>11</v>
      </c>
      <c r="M401" s="23" t="s">
        <v>5415</v>
      </c>
      <c r="N401" s="23" t="s">
        <v>4629</v>
      </c>
      <c r="O401" s="23" t="s">
        <v>4630</v>
      </c>
      <c r="P401" s="23" t="s">
        <v>4708</v>
      </c>
      <c r="Q401" s="23">
        <v>0</v>
      </c>
      <c r="R401" s="23" t="s">
        <v>4709</v>
      </c>
      <c r="S401" s="23" t="s">
        <v>4710</v>
      </c>
      <c r="T401" s="23" t="s">
        <v>1721</v>
      </c>
    </row>
    <row r="402" spans="1:20">
      <c r="A402" s="23" t="s">
        <v>3539</v>
      </c>
      <c r="B402" s="23" t="s">
        <v>3540</v>
      </c>
      <c r="C402" s="23" t="s">
        <v>14</v>
      </c>
      <c r="D402" s="23" t="s">
        <v>1705</v>
      </c>
      <c r="E402" s="23" t="s">
        <v>452</v>
      </c>
      <c r="F402" s="23" t="s">
        <v>5349</v>
      </c>
      <c r="G402" s="23" t="s">
        <v>1721</v>
      </c>
      <c r="H402" s="23" t="s">
        <v>4099</v>
      </c>
      <c r="I402" s="23" t="s">
        <v>4106</v>
      </c>
      <c r="J402" s="23" t="s">
        <v>11</v>
      </c>
      <c r="K402" s="23" t="s">
        <v>4628</v>
      </c>
      <c r="L402" s="23" t="s">
        <v>11</v>
      </c>
      <c r="M402" s="23" t="s">
        <v>5443</v>
      </c>
      <c r="N402" s="23" t="s">
        <v>4629</v>
      </c>
      <c r="O402" s="23" t="s">
        <v>4630</v>
      </c>
      <c r="P402" s="23" t="s">
        <v>4675</v>
      </c>
      <c r="Q402" s="23">
        <v>0</v>
      </c>
      <c r="R402" s="23" t="s">
        <v>3008</v>
      </c>
      <c r="S402" s="23" t="s">
        <v>4524</v>
      </c>
      <c r="T402" s="23" t="s">
        <v>1721</v>
      </c>
    </row>
    <row r="403" spans="1:20">
      <c r="A403" s="23" t="s">
        <v>2952</v>
      </c>
      <c r="B403" s="23" t="s">
        <v>2953</v>
      </c>
      <c r="C403" s="23" t="s">
        <v>15</v>
      </c>
      <c r="D403" s="23" t="s">
        <v>1705</v>
      </c>
      <c r="E403" s="23" t="s">
        <v>452</v>
      </c>
      <c r="F403" s="23" t="s">
        <v>4156</v>
      </c>
      <c r="G403" s="23" t="s">
        <v>1721</v>
      </c>
      <c r="H403" s="23" t="s">
        <v>4094</v>
      </c>
      <c r="I403" s="23" t="s">
        <v>4106</v>
      </c>
      <c r="J403" s="23" t="s">
        <v>11</v>
      </c>
      <c r="K403" s="23" t="s">
        <v>4628</v>
      </c>
      <c r="L403" s="23" t="s">
        <v>11</v>
      </c>
      <c r="M403" s="23" t="s">
        <v>5460</v>
      </c>
      <c r="N403" s="23" t="s">
        <v>4629</v>
      </c>
      <c r="O403" s="23" t="s">
        <v>4630</v>
      </c>
      <c r="P403" s="23" t="s">
        <v>4655</v>
      </c>
      <c r="Q403" s="23">
        <v>0</v>
      </c>
      <c r="R403" s="23" t="s">
        <v>1962</v>
      </c>
      <c r="S403" s="23" t="s">
        <v>4729</v>
      </c>
      <c r="T403" s="23" t="s">
        <v>1721</v>
      </c>
    </row>
    <row r="404" spans="1:20">
      <c r="A404" s="23" t="s">
        <v>3340</v>
      </c>
      <c r="B404" s="23" t="s">
        <v>3341</v>
      </c>
      <c r="C404" s="23" t="s">
        <v>12</v>
      </c>
      <c r="D404" s="23" t="s">
        <v>1705</v>
      </c>
      <c r="E404" s="23" t="s">
        <v>452</v>
      </c>
      <c r="F404" s="23" t="s">
        <v>5338</v>
      </c>
      <c r="G404" s="23" t="s">
        <v>1721</v>
      </c>
      <c r="H404" s="23" t="s">
        <v>4643</v>
      </c>
      <c r="I404" s="23" t="s">
        <v>4138</v>
      </c>
      <c r="J404" s="23" t="s">
        <v>11</v>
      </c>
      <c r="K404" s="23" t="s">
        <v>4628</v>
      </c>
      <c r="L404" s="23" t="s">
        <v>11</v>
      </c>
      <c r="M404" s="23" t="s">
        <v>5471</v>
      </c>
      <c r="N404" s="23" t="s">
        <v>4629</v>
      </c>
      <c r="O404" s="23" t="s">
        <v>4630</v>
      </c>
      <c r="P404" s="23" t="s">
        <v>4675</v>
      </c>
      <c r="Q404" s="23">
        <v>0</v>
      </c>
      <c r="R404" s="23" t="s">
        <v>2050</v>
      </c>
      <c r="S404" s="23" t="s">
        <v>4758</v>
      </c>
      <c r="T404" s="23" t="s">
        <v>1721</v>
      </c>
    </row>
    <row r="405" spans="1:20">
      <c r="A405" s="23" t="s">
        <v>2481</v>
      </c>
      <c r="B405" s="23" t="s">
        <v>2482</v>
      </c>
      <c r="C405" s="23" t="s">
        <v>16</v>
      </c>
      <c r="D405" s="23" t="s">
        <v>1705</v>
      </c>
      <c r="E405" s="23" t="s">
        <v>1189</v>
      </c>
      <c r="F405" s="23" t="s">
        <v>4197</v>
      </c>
      <c r="G405" s="23" t="s">
        <v>1721</v>
      </c>
      <c r="H405" s="23" t="s">
        <v>4099</v>
      </c>
      <c r="I405" s="23" t="s">
        <v>4106</v>
      </c>
      <c r="J405" s="23" t="s">
        <v>11</v>
      </c>
      <c r="K405" s="23" t="s">
        <v>4628</v>
      </c>
      <c r="L405" s="23" t="s">
        <v>11</v>
      </c>
      <c r="M405" s="23" t="s">
        <v>5420</v>
      </c>
      <c r="N405" s="23" t="s">
        <v>4629</v>
      </c>
      <c r="O405" s="23" t="s">
        <v>4630</v>
      </c>
      <c r="P405" s="23" t="s">
        <v>4642</v>
      </c>
      <c r="Q405" s="23">
        <v>0</v>
      </c>
      <c r="R405" s="23" t="s">
        <v>1962</v>
      </c>
      <c r="S405" s="23" t="s">
        <v>4840</v>
      </c>
      <c r="T405" s="23" t="s">
        <v>1721</v>
      </c>
    </row>
    <row r="406" spans="1:20">
      <c r="A406" s="23" t="s">
        <v>3258</v>
      </c>
      <c r="B406" s="23" t="s">
        <v>3259</v>
      </c>
      <c r="C406" s="23" t="s">
        <v>14</v>
      </c>
      <c r="D406" s="23" t="s">
        <v>1705</v>
      </c>
      <c r="E406" s="23" t="s">
        <v>452</v>
      </c>
      <c r="F406" s="23" t="s">
        <v>4175</v>
      </c>
      <c r="G406" s="23" t="s">
        <v>1721</v>
      </c>
      <c r="H406" s="23" t="s">
        <v>4638</v>
      </c>
      <c r="I406" s="23" t="s">
        <v>5466</v>
      </c>
      <c r="J406" s="23" t="s">
        <v>11</v>
      </c>
      <c r="K406" s="23" t="s">
        <v>4628</v>
      </c>
      <c r="L406" s="23" t="s">
        <v>11</v>
      </c>
      <c r="M406" s="23" t="s">
        <v>5422</v>
      </c>
      <c r="N406" s="23" t="s">
        <v>4629</v>
      </c>
      <c r="O406" s="23" t="s">
        <v>4630</v>
      </c>
      <c r="P406" s="23" t="s">
        <v>4642</v>
      </c>
      <c r="Q406" s="23">
        <v>0</v>
      </c>
      <c r="R406" s="23" t="s">
        <v>1962</v>
      </c>
      <c r="S406" s="23" t="s">
        <v>4358</v>
      </c>
      <c r="T406" s="23" t="s">
        <v>1721</v>
      </c>
    </row>
    <row r="407" spans="1:20">
      <c r="A407" s="23" t="s">
        <v>2802</v>
      </c>
      <c r="B407" s="23" t="s">
        <v>2803</v>
      </c>
      <c r="C407" s="23" t="s">
        <v>16</v>
      </c>
      <c r="D407" s="23" t="s">
        <v>1705</v>
      </c>
      <c r="E407" s="23" t="s">
        <v>1189</v>
      </c>
      <c r="F407" s="23" t="s">
        <v>4197</v>
      </c>
      <c r="G407" s="23" t="s">
        <v>1721</v>
      </c>
      <c r="H407" s="23" t="s">
        <v>4099</v>
      </c>
      <c r="I407" s="23" t="s">
        <v>4192</v>
      </c>
      <c r="J407" s="23" t="s">
        <v>11</v>
      </c>
      <c r="K407" s="23" t="s">
        <v>4628</v>
      </c>
      <c r="L407" s="23" t="s">
        <v>11</v>
      </c>
      <c r="M407" s="23" t="s">
        <v>5426</v>
      </c>
      <c r="N407" s="23" t="s">
        <v>4629</v>
      </c>
      <c r="O407" s="23" t="s">
        <v>4630</v>
      </c>
      <c r="P407" s="23" t="s">
        <v>4716</v>
      </c>
      <c r="Q407" s="23">
        <v>0</v>
      </c>
      <c r="R407" s="23" t="s">
        <v>1962</v>
      </c>
      <c r="S407" s="23" t="s">
        <v>4717</v>
      </c>
      <c r="T407" s="23" t="s">
        <v>1721</v>
      </c>
    </row>
    <row r="408" spans="1:20">
      <c r="A408" s="23" t="s">
        <v>2349</v>
      </c>
      <c r="B408" s="23" t="s">
        <v>2350</v>
      </c>
      <c r="C408" s="23" t="s">
        <v>12</v>
      </c>
      <c r="D408" s="23" t="s">
        <v>1705</v>
      </c>
      <c r="E408" s="23" t="s">
        <v>452</v>
      </c>
      <c r="F408" s="23" t="s">
        <v>5338</v>
      </c>
      <c r="G408" s="23" t="s">
        <v>1721</v>
      </c>
      <c r="H408" s="23" t="s">
        <v>4643</v>
      </c>
      <c r="I408" s="23" t="s">
        <v>4138</v>
      </c>
      <c r="J408" s="23" t="s">
        <v>11</v>
      </c>
      <c r="K408" s="23" t="s">
        <v>4628</v>
      </c>
      <c r="L408" s="23" t="s">
        <v>11</v>
      </c>
      <c r="M408" s="23" t="s">
        <v>5410</v>
      </c>
      <c r="N408" s="23" t="s">
        <v>4629</v>
      </c>
      <c r="O408" s="23" t="s">
        <v>4630</v>
      </c>
      <c r="P408" s="23" t="s">
        <v>4642</v>
      </c>
      <c r="Q408" s="23">
        <v>0</v>
      </c>
      <c r="R408" s="23" t="s">
        <v>1962</v>
      </c>
      <c r="S408" s="23" t="s">
        <v>4835</v>
      </c>
      <c r="T408" s="23" t="s">
        <v>1721</v>
      </c>
    </row>
    <row r="409" spans="1:20">
      <c r="A409" s="23" t="s">
        <v>3258</v>
      </c>
      <c r="B409" s="23" t="s">
        <v>3259</v>
      </c>
      <c r="C409" s="23" t="s">
        <v>14</v>
      </c>
      <c r="D409" s="23" t="s">
        <v>1705</v>
      </c>
      <c r="E409" s="23" t="s">
        <v>452</v>
      </c>
      <c r="F409" s="23" t="s">
        <v>4175</v>
      </c>
      <c r="G409" s="23" t="s">
        <v>1721</v>
      </c>
      <c r="H409" s="23" t="s">
        <v>4638</v>
      </c>
      <c r="I409" s="23" t="s">
        <v>4656</v>
      </c>
      <c r="J409" s="23" t="s">
        <v>11</v>
      </c>
      <c r="K409" s="23" t="s">
        <v>4628</v>
      </c>
      <c r="L409" s="23" t="s">
        <v>11</v>
      </c>
      <c r="M409" s="23" t="s">
        <v>5412</v>
      </c>
      <c r="N409" s="23" t="s">
        <v>4629</v>
      </c>
      <c r="O409" s="23" t="s">
        <v>4630</v>
      </c>
      <c r="P409" s="23" t="s">
        <v>4642</v>
      </c>
      <c r="Q409" s="23">
        <v>0</v>
      </c>
      <c r="R409" s="23" t="s">
        <v>1962</v>
      </c>
      <c r="S409" s="23" t="s">
        <v>4358</v>
      </c>
      <c r="T409" s="23" t="s">
        <v>1721</v>
      </c>
    </row>
    <row r="410" spans="1:20">
      <c r="A410" s="23" t="s">
        <v>3574</v>
      </c>
      <c r="B410" s="23" t="s">
        <v>3575</v>
      </c>
      <c r="C410" s="23" t="s">
        <v>16</v>
      </c>
      <c r="D410" s="23" t="s">
        <v>1705</v>
      </c>
      <c r="E410" s="23" t="s">
        <v>452</v>
      </c>
      <c r="F410" s="23" t="s">
        <v>4185</v>
      </c>
      <c r="G410" s="23" t="s">
        <v>1721</v>
      </c>
      <c r="H410" s="23" t="s">
        <v>4633</v>
      </c>
      <c r="I410" s="23" t="s">
        <v>4203</v>
      </c>
      <c r="J410" s="23" t="s">
        <v>11</v>
      </c>
      <c r="K410" s="23" t="s">
        <v>4628</v>
      </c>
      <c r="L410" s="23" t="s">
        <v>11</v>
      </c>
      <c r="M410" s="23" t="s">
        <v>5424</v>
      </c>
      <c r="N410" s="23" t="s">
        <v>4629</v>
      </c>
      <c r="O410" s="23" t="s">
        <v>4630</v>
      </c>
      <c r="P410" s="23" t="s">
        <v>1026</v>
      </c>
      <c r="Q410" s="23">
        <v>0</v>
      </c>
      <c r="R410" s="23" t="s">
        <v>1683</v>
      </c>
      <c r="S410" s="23" t="s">
        <v>4580</v>
      </c>
      <c r="T410" s="23" t="s">
        <v>1721</v>
      </c>
    </row>
    <row r="411" spans="1:20">
      <c r="A411" s="23" t="s">
        <v>3591</v>
      </c>
      <c r="B411" s="23" t="s">
        <v>3592</v>
      </c>
      <c r="C411" s="23" t="s">
        <v>10</v>
      </c>
      <c r="D411" s="23" t="s">
        <v>1705</v>
      </c>
      <c r="E411" s="23" t="s">
        <v>452</v>
      </c>
      <c r="F411" s="23" t="s">
        <v>4164</v>
      </c>
      <c r="G411" s="23" t="s">
        <v>1721</v>
      </c>
      <c r="H411" s="23" t="s">
        <v>4632</v>
      </c>
      <c r="I411" s="23" t="s">
        <v>4203</v>
      </c>
      <c r="J411" s="23" t="s">
        <v>11</v>
      </c>
      <c r="K411" s="23" t="s">
        <v>4628</v>
      </c>
      <c r="L411" s="23" t="s">
        <v>11</v>
      </c>
      <c r="M411" s="23" t="s">
        <v>5408</v>
      </c>
      <c r="N411" s="23" t="s">
        <v>4629</v>
      </c>
      <c r="O411" s="23" t="s">
        <v>4630</v>
      </c>
      <c r="P411" s="23" t="s">
        <v>9</v>
      </c>
      <c r="Q411" s="23">
        <v>0</v>
      </c>
      <c r="R411" s="23" t="s">
        <v>2307</v>
      </c>
      <c r="S411" s="23" t="s">
        <v>4681</v>
      </c>
      <c r="T411" s="23" t="s">
        <v>1721</v>
      </c>
    </row>
    <row r="412" spans="1:20">
      <c r="A412" s="23" t="s">
        <v>3640</v>
      </c>
      <c r="B412" s="23" t="s">
        <v>3641</v>
      </c>
      <c r="C412" s="23" t="s">
        <v>10</v>
      </c>
      <c r="D412" s="23" t="s">
        <v>1705</v>
      </c>
      <c r="E412" s="23" t="s">
        <v>1189</v>
      </c>
      <c r="F412" s="23" t="s">
        <v>4207</v>
      </c>
      <c r="G412" s="23" t="s">
        <v>1721</v>
      </c>
      <c r="H412" s="23" t="s">
        <v>4633</v>
      </c>
      <c r="I412" s="23" t="s">
        <v>4106</v>
      </c>
      <c r="J412" s="23" t="s">
        <v>11</v>
      </c>
      <c r="K412" s="23" t="s">
        <v>4628</v>
      </c>
      <c r="L412" s="23" t="s">
        <v>11</v>
      </c>
      <c r="M412" s="23" t="s">
        <v>5418</v>
      </c>
      <c r="N412" s="23" t="s">
        <v>4629</v>
      </c>
      <c r="O412" s="23" t="s">
        <v>4630</v>
      </c>
      <c r="P412" s="23" t="s">
        <v>4642</v>
      </c>
      <c r="Q412" s="23">
        <v>0</v>
      </c>
      <c r="R412" s="23" t="s">
        <v>1962</v>
      </c>
      <c r="S412" s="23" t="s">
        <v>4667</v>
      </c>
      <c r="T412" s="23" t="s">
        <v>1721</v>
      </c>
    </row>
    <row r="413" spans="1:20">
      <c r="A413" s="23" t="s">
        <v>3554</v>
      </c>
      <c r="B413" s="23" t="s">
        <v>3555</v>
      </c>
      <c r="C413" s="23" t="s">
        <v>12</v>
      </c>
      <c r="D413" s="23" t="s">
        <v>1705</v>
      </c>
      <c r="E413" s="23" t="s">
        <v>452</v>
      </c>
      <c r="F413" s="23" t="s">
        <v>5338</v>
      </c>
      <c r="G413" s="23" t="s">
        <v>1721</v>
      </c>
      <c r="H413" s="23" t="s">
        <v>4643</v>
      </c>
      <c r="I413" s="23" t="s">
        <v>4138</v>
      </c>
      <c r="J413" s="23" t="s">
        <v>11</v>
      </c>
      <c r="K413" s="23" t="s">
        <v>4628</v>
      </c>
      <c r="L413" s="23" t="s">
        <v>11</v>
      </c>
      <c r="M413" s="23" t="s">
        <v>5419</v>
      </c>
      <c r="N413" s="23" t="s">
        <v>4629</v>
      </c>
      <c r="O413" s="23" t="s">
        <v>4630</v>
      </c>
      <c r="P413" s="23" t="s">
        <v>4660</v>
      </c>
      <c r="Q413" s="23">
        <v>0</v>
      </c>
      <c r="R413" s="23" t="s">
        <v>1950</v>
      </c>
      <c r="S413" s="23" t="s">
        <v>5493</v>
      </c>
      <c r="T413" s="23" t="s">
        <v>1721</v>
      </c>
    </row>
    <row r="414" spans="1:20">
      <c r="A414" s="23" t="s">
        <v>2450</v>
      </c>
      <c r="B414" s="23" t="s">
        <v>2451</v>
      </c>
      <c r="C414" s="23" t="s">
        <v>14</v>
      </c>
      <c r="D414" s="23" t="s">
        <v>1705</v>
      </c>
      <c r="E414" s="23" t="s">
        <v>452</v>
      </c>
      <c r="F414" s="23" t="s">
        <v>5349</v>
      </c>
      <c r="G414" s="23" t="s">
        <v>1721</v>
      </c>
      <c r="H414" s="23" t="s">
        <v>4099</v>
      </c>
      <c r="I414" s="23" t="s">
        <v>4203</v>
      </c>
      <c r="J414" s="23" t="s">
        <v>11</v>
      </c>
      <c r="K414" s="23" t="s">
        <v>4628</v>
      </c>
      <c r="L414" s="23" t="s">
        <v>11</v>
      </c>
      <c r="M414" s="23" t="s">
        <v>5417</v>
      </c>
      <c r="N414" s="23" t="s">
        <v>4629</v>
      </c>
      <c r="O414" s="23" t="s">
        <v>4630</v>
      </c>
      <c r="P414" s="23" t="s">
        <v>4642</v>
      </c>
      <c r="Q414" s="23">
        <v>0</v>
      </c>
      <c r="R414" s="23" t="s">
        <v>1962</v>
      </c>
      <c r="S414" s="23" t="s">
        <v>4767</v>
      </c>
      <c r="T414" s="23" t="s">
        <v>1721</v>
      </c>
    </row>
    <row r="415" spans="1:20">
      <c r="A415" s="23" t="s">
        <v>2296</v>
      </c>
      <c r="B415" s="23" t="s">
        <v>2297</v>
      </c>
      <c r="C415" s="23" t="s">
        <v>13</v>
      </c>
      <c r="D415" s="23" t="s">
        <v>1705</v>
      </c>
      <c r="E415" s="23" t="s">
        <v>452</v>
      </c>
      <c r="F415" s="23" t="s">
        <v>4172</v>
      </c>
      <c r="G415" s="23" t="s">
        <v>1721</v>
      </c>
      <c r="H415" s="23" t="s">
        <v>4094</v>
      </c>
      <c r="I415" s="23" t="s">
        <v>4203</v>
      </c>
      <c r="J415" s="23" t="s">
        <v>11</v>
      </c>
      <c r="K415" s="23" t="s">
        <v>4628</v>
      </c>
      <c r="L415" s="23" t="s">
        <v>11</v>
      </c>
      <c r="M415" s="23" t="s">
        <v>5429</v>
      </c>
      <c r="N415" s="23" t="s">
        <v>4629</v>
      </c>
      <c r="O415" s="23" t="s">
        <v>4630</v>
      </c>
      <c r="P415" s="23" t="s">
        <v>4655</v>
      </c>
      <c r="Q415" s="23">
        <v>0</v>
      </c>
      <c r="R415" s="23" t="s">
        <v>1962</v>
      </c>
      <c r="S415" s="23" t="s">
        <v>4444</v>
      </c>
      <c r="T415" s="23" t="s">
        <v>1721</v>
      </c>
    </row>
    <row r="416" spans="1:20">
      <c r="A416" s="23" t="s">
        <v>3114</v>
      </c>
      <c r="B416" s="23" t="s">
        <v>3115</v>
      </c>
      <c r="C416" s="23" t="s">
        <v>14</v>
      </c>
      <c r="D416" s="23" t="s">
        <v>1705</v>
      </c>
      <c r="E416" s="23" t="s">
        <v>452</v>
      </c>
      <c r="F416" s="23" t="s">
        <v>4166</v>
      </c>
      <c r="G416" s="23" t="s">
        <v>1721</v>
      </c>
      <c r="H416" s="23" t="s">
        <v>4094</v>
      </c>
      <c r="I416" s="23" t="s">
        <v>4106</v>
      </c>
      <c r="J416" s="23" t="s">
        <v>11</v>
      </c>
      <c r="K416" s="23" t="s">
        <v>4628</v>
      </c>
      <c r="L416" s="23" t="s">
        <v>11</v>
      </c>
      <c r="M416" s="23" t="s">
        <v>5405</v>
      </c>
      <c r="N416" s="23" t="s">
        <v>4629</v>
      </c>
      <c r="O416" s="23" t="s">
        <v>4630</v>
      </c>
      <c r="P416" s="23" t="s">
        <v>4642</v>
      </c>
      <c r="Q416" s="23">
        <v>0</v>
      </c>
      <c r="R416" s="23" t="s">
        <v>1962</v>
      </c>
      <c r="S416" s="23" t="s">
        <v>4366</v>
      </c>
      <c r="T416" s="23" t="s">
        <v>1721</v>
      </c>
    </row>
    <row r="417" spans="1:20">
      <c r="A417" s="23" t="s">
        <v>2227</v>
      </c>
      <c r="B417" s="23" t="s">
        <v>2228</v>
      </c>
      <c r="C417" s="23" t="s">
        <v>16</v>
      </c>
      <c r="D417" s="23" t="s">
        <v>1705</v>
      </c>
      <c r="E417" s="23" t="s">
        <v>1189</v>
      </c>
      <c r="F417" s="23" t="s">
        <v>4197</v>
      </c>
      <c r="G417" s="23" t="s">
        <v>1721</v>
      </c>
      <c r="H417" s="23" t="s">
        <v>4099</v>
      </c>
      <c r="I417" s="23" t="s">
        <v>4106</v>
      </c>
      <c r="J417" s="23" t="s">
        <v>11</v>
      </c>
      <c r="K417" s="23" t="s">
        <v>4628</v>
      </c>
      <c r="L417" s="23" t="s">
        <v>11</v>
      </c>
      <c r="M417" s="23" t="s">
        <v>5420</v>
      </c>
      <c r="N417" s="23" t="s">
        <v>4629</v>
      </c>
      <c r="O417" s="23" t="s">
        <v>4630</v>
      </c>
      <c r="P417" s="23" t="s">
        <v>4678</v>
      </c>
      <c r="Q417" s="23">
        <v>0</v>
      </c>
      <c r="R417" s="23" t="s">
        <v>1962</v>
      </c>
      <c r="S417" s="23" t="s">
        <v>4679</v>
      </c>
      <c r="T417" s="23" t="s">
        <v>1721</v>
      </c>
    </row>
    <row r="418" spans="1:20">
      <c r="A418" s="23" t="s">
        <v>3077</v>
      </c>
      <c r="B418" s="23" t="s">
        <v>3078</v>
      </c>
      <c r="C418" s="23" t="s">
        <v>15</v>
      </c>
      <c r="D418" s="23" t="s">
        <v>1705</v>
      </c>
      <c r="E418" s="23" t="s">
        <v>452</v>
      </c>
      <c r="F418" s="23" t="s">
        <v>4172</v>
      </c>
      <c r="G418" s="23" t="s">
        <v>1721</v>
      </c>
      <c r="H418" s="23" t="s">
        <v>4094</v>
      </c>
      <c r="I418" s="23" t="s">
        <v>4203</v>
      </c>
      <c r="J418" s="23" t="s">
        <v>11</v>
      </c>
      <c r="K418" s="23" t="s">
        <v>4628</v>
      </c>
      <c r="L418" s="23" t="s">
        <v>11</v>
      </c>
      <c r="M418" s="23" t="s">
        <v>5455</v>
      </c>
      <c r="N418" s="23" t="s">
        <v>4629</v>
      </c>
      <c r="O418" s="23" t="s">
        <v>4630</v>
      </c>
      <c r="P418" s="23" t="s">
        <v>4664</v>
      </c>
      <c r="Q418" s="23">
        <v>0</v>
      </c>
      <c r="R418" s="23" t="s">
        <v>1962</v>
      </c>
      <c r="S418" s="23" t="s">
        <v>4369</v>
      </c>
      <c r="T418" s="23" t="s">
        <v>1721</v>
      </c>
    </row>
    <row r="419" spans="1:20">
      <c r="A419" s="23" t="s">
        <v>2481</v>
      </c>
      <c r="B419" s="23" t="s">
        <v>2482</v>
      </c>
      <c r="C419" s="23" t="s">
        <v>16</v>
      </c>
      <c r="D419" s="23" t="s">
        <v>1705</v>
      </c>
      <c r="E419" s="23" t="s">
        <v>1189</v>
      </c>
      <c r="F419" s="23" t="s">
        <v>4197</v>
      </c>
      <c r="G419" s="23" t="s">
        <v>1721</v>
      </c>
      <c r="H419" s="23" t="s">
        <v>4099</v>
      </c>
      <c r="I419" s="23" t="s">
        <v>4656</v>
      </c>
      <c r="J419" s="23" t="s">
        <v>11</v>
      </c>
      <c r="K419" s="23" t="s">
        <v>4628</v>
      </c>
      <c r="L419" s="23" t="s">
        <v>11</v>
      </c>
      <c r="M419" s="23" t="s">
        <v>5445</v>
      </c>
      <c r="N419" s="23" t="s">
        <v>4629</v>
      </c>
      <c r="O419" s="23" t="s">
        <v>4630</v>
      </c>
      <c r="P419" s="23" t="s">
        <v>4642</v>
      </c>
      <c r="Q419" s="23">
        <v>0</v>
      </c>
      <c r="R419" s="23" t="s">
        <v>1962</v>
      </c>
      <c r="S419" s="23" t="s">
        <v>4840</v>
      </c>
      <c r="T419" s="23" t="s">
        <v>1721</v>
      </c>
    </row>
    <row r="420" spans="1:20">
      <c r="A420" s="23" t="s">
        <v>2965</v>
      </c>
      <c r="B420" s="23" t="s">
        <v>2966</v>
      </c>
      <c r="C420" s="23" t="s">
        <v>18</v>
      </c>
      <c r="D420" s="23" t="s">
        <v>1705</v>
      </c>
      <c r="E420" s="23" t="s">
        <v>452</v>
      </c>
      <c r="F420" s="23" t="s">
        <v>5336</v>
      </c>
      <c r="G420" s="23" t="s">
        <v>1721</v>
      </c>
      <c r="H420" s="23" t="s">
        <v>4638</v>
      </c>
      <c r="I420" s="23" t="s">
        <v>4636</v>
      </c>
      <c r="J420" s="23" t="s">
        <v>11</v>
      </c>
      <c r="K420" s="23" t="s">
        <v>4628</v>
      </c>
      <c r="L420" s="23" t="s">
        <v>11</v>
      </c>
      <c r="M420" s="23" t="s">
        <v>5425</v>
      </c>
      <c r="N420" s="23" t="s">
        <v>4629</v>
      </c>
      <c r="O420" s="23" t="s">
        <v>4630</v>
      </c>
      <c r="P420" s="23" t="s">
        <v>1026</v>
      </c>
      <c r="Q420" s="23">
        <v>0</v>
      </c>
      <c r="R420" s="23" t="s">
        <v>1955</v>
      </c>
      <c r="S420" s="23" t="s">
        <v>4727</v>
      </c>
      <c r="T420" s="23" t="s">
        <v>1721</v>
      </c>
    </row>
    <row r="421" spans="1:20">
      <c r="A421" s="23" t="s">
        <v>2884</v>
      </c>
      <c r="B421" s="23" t="s">
        <v>2885</v>
      </c>
      <c r="C421" s="23" t="s">
        <v>16</v>
      </c>
      <c r="D421" s="23" t="s">
        <v>1705</v>
      </c>
      <c r="E421" s="23" t="s">
        <v>1189</v>
      </c>
      <c r="F421" s="23" t="s">
        <v>4141</v>
      </c>
      <c r="G421" s="23" t="s">
        <v>1721</v>
      </c>
      <c r="H421" s="23" t="s">
        <v>4633</v>
      </c>
      <c r="I421" s="23" t="s">
        <v>4192</v>
      </c>
      <c r="J421" s="23" t="s">
        <v>11</v>
      </c>
      <c r="K421" s="23" t="s">
        <v>4628</v>
      </c>
      <c r="L421" s="23" t="s">
        <v>11</v>
      </c>
      <c r="M421" s="23" t="s">
        <v>5457</v>
      </c>
      <c r="N421" s="23" t="s">
        <v>4629</v>
      </c>
      <c r="O421" s="23" t="s">
        <v>4630</v>
      </c>
      <c r="P421" s="23" t="s">
        <v>4662</v>
      </c>
      <c r="Q421" s="23">
        <v>0</v>
      </c>
      <c r="R421" s="23" t="s">
        <v>2888</v>
      </c>
      <c r="S421" s="23" t="s">
        <v>4725</v>
      </c>
      <c r="T421" s="23" t="s">
        <v>1721</v>
      </c>
    </row>
    <row r="422" spans="1:20">
      <c r="A422" s="23" t="s">
        <v>1718</v>
      </c>
      <c r="B422" s="23" t="s">
        <v>1719</v>
      </c>
      <c r="C422" s="23" t="s">
        <v>10</v>
      </c>
      <c r="D422" s="23" t="s">
        <v>1705</v>
      </c>
      <c r="E422" s="23" t="s">
        <v>452</v>
      </c>
      <c r="F422" s="23" t="s">
        <v>5349</v>
      </c>
      <c r="G422" s="23" t="s">
        <v>1721</v>
      </c>
      <c r="H422" s="23" t="s">
        <v>4099</v>
      </c>
      <c r="I422" s="23" t="s">
        <v>4203</v>
      </c>
      <c r="J422" s="23" t="s">
        <v>11</v>
      </c>
      <c r="K422" s="23" t="s">
        <v>4628</v>
      </c>
      <c r="L422" s="23" t="s">
        <v>11</v>
      </c>
      <c r="M422" s="23" t="s">
        <v>5407</v>
      </c>
      <c r="N422" s="23" t="s">
        <v>4629</v>
      </c>
      <c r="O422" s="23" t="s">
        <v>4630</v>
      </c>
      <c r="P422" s="23" t="s">
        <v>4713</v>
      </c>
      <c r="Q422" s="23">
        <v>0</v>
      </c>
      <c r="R422" s="23" t="s">
        <v>1962</v>
      </c>
      <c r="S422" s="23" t="s">
        <v>4854</v>
      </c>
      <c r="T422" s="23" t="s">
        <v>1721</v>
      </c>
    </row>
    <row r="423" spans="1:20">
      <c r="A423" s="23" t="s">
        <v>2884</v>
      </c>
      <c r="B423" s="23" t="s">
        <v>2885</v>
      </c>
      <c r="C423" s="23" t="s">
        <v>16</v>
      </c>
      <c r="D423" s="23" t="s">
        <v>1705</v>
      </c>
      <c r="E423" s="23" t="s">
        <v>1189</v>
      </c>
      <c r="F423" s="23" t="s">
        <v>5351</v>
      </c>
      <c r="G423" s="23" t="s">
        <v>1721</v>
      </c>
      <c r="H423" s="23" t="s">
        <v>4633</v>
      </c>
      <c r="I423" s="23" t="s">
        <v>4192</v>
      </c>
      <c r="J423" s="23" t="s">
        <v>11</v>
      </c>
      <c r="K423" s="23" t="s">
        <v>4628</v>
      </c>
      <c r="L423" s="23" t="s">
        <v>11</v>
      </c>
      <c r="M423" s="23" t="s">
        <v>5455</v>
      </c>
      <c r="N423" s="23" t="s">
        <v>4629</v>
      </c>
      <c r="O423" s="23" t="s">
        <v>4630</v>
      </c>
      <c r="P423" s="23" t="s">
        <v>4662</v>
      </c>
      <c r="Q423" s="23">
        <v>0</v>
      </c>
      <c r="R423" s="23" t="s">
        <v>2888</v>
      </c>
      <c r="S423" s="23" t="s">
        <v>4725</v>
      </c>
      <c r="T423" s="23" t="s">
        <v>1721</v>
      </c>
    </row>
    <row r="424" spans="1:20">
      <c r="A424" s="23" t="s">
        <v>2901</v>
      </c>
      <c r="B424" s="23" t="s">
        <v>2902</v>
      </c>
      <c r="C424" s="23" t="s">
        <v>10</v>
      </c>
      <c r="D424" s="23" t="s">
        <v>1705</v>
      </c>
      <c r="E424" s="23" t="s">
        <v>452</v>
      </c>
      <c r="F424" s="23" t="s">
        <v>4190</v>
      </c>
      <c r="G424" s="23" t="s">
        <v>1721</v>
      </c>
      <c r="H424" s="23" t="s">
        <v>4633</v>
      </c>
      <c r="I424" s="23" t="s">
        <v>5430</v>
      </c>
      <c r="J424" s="23" t="s">
        <v>11</v>
      </c>
      <c r="K424" s="23" t="s">
        <v>4628</v>
      </c>
      <c r="L424" s="23" t="s">
        <v>11</v>
      </c>
      <c r="M424" s="23" t="s">
        <v>5429</v>
      </c>
      <c r="N424" s="23" t="s">
        <v>4629</v>
      </c>
      <c r="O424" s="23" t="s">
        <v>4630</v>
      </c>
      <c r="P424" s="23" t="s">
        <v>1026</v>
      </c>
      <c r="Q424" s="23">
        <v>0</v>
      </c>
      <c r="R424" s="23" t="s">
        <v>1683</v>
      </c>
      <c r="S424" s="23" t="s">
        <v>4825</v>
      </c>
      <c r="T424" s="23" t="s">
        <v>1721</v>
      </c>
    </row>
    <row r="425" spans="1:20">
      <c r="A425" s="23" t="s">
        <v>2667</v>
      </c>
      <c r="B425" s="23" t="s">
        <v>2668</v>
      </c>
      <c r="C425" s="23" t="s">
        <v>10</v>
      </c>
      <c r="D425" s="23" t="s">
        <v>1705</v>
      </c>
      <c r="E425" s="23" t="s">
        <v>452</v>
      </c>
      <c r="F425" s="23" t="s">
        <v>5344</v>
      </c>
      <c r="G425" s="23" t="s">
        <v>1721</v>
      </c>
      <c r="H425" s="23" t="s">
        <v>4643</v>
      </c>
      <c r="I425" s="23" t="s">
        <v>4649</v>
      </c>
      <c r="J425" s="23" t="s">
        <v>11</v>
      </c>
      <c r="K425" s="23" t="s">
        <v>4628</v>
      </c>
      <c r="L425" s="23" t="s">
        <v>11</v>
      </c>
      <c r="M425" s="23" t="s">
        <v>5418</v>
      </c>
      <c r="N425" s="23" t="s">
        <v>4629</v>
      </c>
      <c r="O425" s="23" t="s">
        <v>4630</v>
      </c>
      <c r="P425" s="23" t="s">
        <v>4662</v>
      </c>
      <c r="Q425" s="23">
        <v>0</v>
      </c>
      <c r="R425" s="23" t="s">
        <v>1662</v>
      </c>
      <c r="S425" s="23" t="s">
        <v>4834</v>
      </c>
      <c r="T425" s="23" t="s">
        <v>1721</v>
      </c>
    </row>
    <row r="426" spans="1:20">
      <c r="A426" s="23" t="s">
        <v>2725</v>
      </c>
      <c r="B426" s="23" t="s">
        <v>2726</v>
      </c>
      <c r="C426" s="23" t="s">
        <v>16</v>
      </c>
      <c r="D426" s="23" t="s">
        <v>1705</v>
      </c>
      <c r="E426" s="23" t="s">
        <v>452</v>
      </c>
      <c r="F426" s="23" t="s">
        <v>4185</v>
      </c>
      <c r="G426" s="23" t="s">
        <v>1721</v>
      </c>
      <c r="H426" s="23" t="s">
        <v>4633</v>
      </c>
      <c r="I426" s="23" t="s">
        <v>4203</v>
      </c>
      <c r="J426" s="23" t="s">
        <v>11</v>
      </c>
      <c r="K426" s="23" t="s">
        <v>4628</v>
      </c>
      <c r="L426" s="23" t="s">
        <v>11</v>
      </c>
      <c r="M426" s="23" t="s">
        <v>5415</v>
      </c>
      <c r="N426" s="23" t="s">
        <v>4629</v>
      </c>
      <c r="O426" s="23" t="s">
        <v>4630</v>
      </c>
      <c r="P426" s="23" t="s">
        <v>4662</v>
      </c>
      <c r="Q426" s="23">
        <v>0</v>
      </c>
      <c r="R426" s="23" t="s">
        <v>2033</v>
      </c>
      <c r="S426" s="23" t="s">
        <v>4817</v>
      </c>
      <c r="T426" s="23" t="s">
        <v>1721</v>
      </c>
    </row>
    <row r="427" spans="1:20">
      <c r="A427" s="23" t="s">
        <v>5209</v>
      </c>
      <c r="B427" s="23" t="s">
        <v>5210</v>
      </c>
      <c r="C427" s="23" t="s">
        <v>1687</v>
      </c>
      <c r="D427" s="23" t="s">
        <v>4091</v>
      </c>
      <c r="E427" s="23" t="s">
        <v>459</v>
      </c>
      <c r="F427" s="23" t="s">
        <v>5353</v>
      </c>
      <c r="G427" s="23" t="s">
        <v>1721</v>
      </c>
      <c r="H427" s="23" t="s">
        <v>4643</v>
      </c>
      <c r="I427" s="23" t="s">
        <v>4644</v>
      </c>
      <c r="J427" s="23" t="s">
        <v>11</v>
      </c>
      <c r="K427" s="23" t="s">
        <v>4628</v>
      </c>
      <c r="L427" s="23" t="s">
        <v>11</v>
      </c>
      <c r="M427" s="23" t="s">
        <v>5483</v>
      </c>
      <c r="N427" s="23" t="s">
        <v>4640</v>
      </c>
      <c r="O427" s="23" t="s">
        <v>4630</v>
      </c>
      <c r="P427" s="23" t="s">
        <v>993</v>
      </c>
      <c r="Q427" s="23">
        <v>0</v>
      </c>
      <c r="R427" s="23" t="s">
        <v>5464</v>
      </c>
      <c r="S427" s="23" t="s">
        <v>5485</v>
      </c>
      <c r="T427" s="23" t="s">
        <v>1721</v>
      </c>
    </row>
    <row r="428" spans="1:20">
      <c r="A428" s="23" t="s">
        <v>2575</v>
      </c>
      <c r="B428" s="23" t="s">
        <v>2576</v>
      </c>
      <c r="C428" s="23" t="s">
        <v>10</v>
      </c>
      <c r="D428" s="23" t="s">
        <v>1705</v>
      </c>
      <c r="E428" s="23" t="s">
        <v>452</v>
      </c>
      <c r="F428" s="23" t="s">
        <v>4164</v>
      </c>
      <c r="G428" s="23" t="s">
        <v>1721</v>
      </c>
      <c r="H428" s="23" t="s">
        <v>4632</v>
      </c>
      <c r="I428" s="23" t="s">
        <v>4649</v>
      </c>
      <c r="J428" s="23" t="s">
        <v>11</v>
      </c>
      <c r="K428" s="23" t="s">
        <v>4628</v>
      </c>
      <c r="L428" s="23" t="s">
        <v>11</v>
      </c>
      <c r="M428" s="23" t="s">
        <v>5460</v>
      </c>
      <c r="N428" s="23" t="s">
        <v>4629</v>
      </c>
      <c r="O428" s="23" t="s">
        <v>4630</v>
      </c>
      <c r="P428" s="23" t="s">
        <v>4713</v>
      </c>
      <c r="Q428" s="23">
        <v>0</v>
      </c>
      <c r="R428" s="23" t="s">
        <v>1962</v>
      </c>
      <c r="S428" s="23" t="s">
        <v>4417</v>
      </c>
      <c r="T428" s="23" t="s">
        <v>1721</v>
      </c>
    </row>
    <row r="429" spans="1:20">
      <c r="A429" s="23" t="s">
        <v>2660</v>
      </c>
      <c r="B429" s="23" t="s">
        <v>2661</v>
      </c>
      <c r="C429" s="23" t="s">
        <v>13</v>
      </c>
      <c r="D429" s="23" t="s">
        <v>1705</v>
      </c>
      <c r="E429" s="23" t="s">
        <v>452</v>
      </c>
      <c r="F429" s="23" t="s">
        <v>4176</v>
      </c>
      <c r="G429" s="23" t="s">
        <v>1721</v>
      </c>
      <c r="H429" s="23" t="s">
        <v>4094</v>
      </c>
      <c r="I429" s="23" t="s">
        <v>4192</v>
      </c>
      <c r="J429" s="23" t="s">
        <v>11</v>
      </c>
      <c r="K429" s="23" t="s">
        <v>4628</v>
      </c>
      <c r="L429" s="23" t="s">
        <v>11</v>
      </c>
      <c r="M429" s="23" t="s">
        <v>5412</v>
      </c>
      <c r="N429" s="23" t="s">
        <v>4629</v>
      </c>
      <c r="O429" s="23" t="s">
        <v>4630</v>
      </c>
      <c r="P429" s="23" t="s">
        <v>4868</v>
      </c>
      <c r="Q429" s="23">
        <v>0</v>
      </c>
      <c r="R429" s="23" t="s">
        <v>1962</v>
      </c>
      <c r="S429" s="23" t="s">
        <v>4869</v>
      </c>
      <c r="T429" s="23" t="s">
        <v>1721</v>
      </c>
    </row>
    <row r="430" spans="1:20">
      <c r="A430" s="23" t="s">
        <v>4030</v>
      </c>
      <c r="B430" s="23" t="s">
        <v>4031</v>
      </c>
      <c r="C430" s="23" t="s">
        <v>14</v>
      </c>
      <c r="D430" s="23" t="s">
        <v>1705</v>
      </c>
      <c r="E430" s="23" t="s">
        <v>452</v>
      </c>
      <c r="F430" s="23" t="s">
        <v>5344</v>
      </c>
      <c r="G430" s="23" t="s">
        <v>1721</v>
      </c>
      <c r="H430" s="23" t="s">
        <v>4643</v>
      </c>
      <c r="I430" s="23" t="s">
        <v>4649</v>
      </c>
      <c r="J430" s="23" t="s">
        <v>11</v>
      </c>
      <c r="K430" s="23" t="s">
        <v>4628</v>
      </c>
      <c r="L430" s="23" t="s">
        <v>11</v>
      </c>
      <c r="M430" s="23" t="s">
        <v>5412</v>
      </c>
      <c r="N430" s="23" t="s">
        <v>4629</v>
      </c>
      <c r="O430" s="23" t="s">
        <v>4630</v>
      </c>
      <c r="P430" s="23" t="s">
        <v>1026</v>
      </c>
      <c r="Q430" s="23">
        <v>0</v>
      </c>
      <c r="R430" s="23" t="s">
        <v>1760</v>
      </c>
      <c r="S430" s="23" t="s">
        <v>4598</v>
      </c>
      <c r="T430" s="23" t="s">
        <v>1721</v>
      </c>
    </row>
    <row r="431" spans="1:20">
      <c r="A431" s="23" t="s">
        <v>3312</v>
      </c>
      <c r="B431" s="23" t="s">
        <v>3313</v>
      </c>
      <c r="C431" s="23" t="s">
        <v>16</v>
      </c>
      <c r="D431" s="23" t="s">
        <v>1705</v>
      </c>
      <c r="E431" s="23" t="s">
        <v>1189</v>
      </c>
      <c r="F431" s="23" t="s">
        <v>4199</v>
      </c>
      <c r="G431" s="23" t="s">
        <v>1721</v>
      </c>
      <c r="H431" s="23" t="s">
        <v>4643</v>
      </c>
      <c r="I431" s="23" t="s">
        <v>4192</v>
      </c>
      <c r="J431" s="23" t="s">
        <v>11</v>
      </c>
      <c r="K431" s="23" t="s">
        <v>4628</v>
      </c>
      <c r="L431" s="23" t="s">
        <v>11</v>
      </c>
      <c r="M431" s="23" t="s">
        <v>5456</v>
      </c>
      <c r="N431" s="23" t="s">
        <v>4629</v>
      </c>
      <c r="O431" s="23" t="s">
        <v>4630</v>
      </c>
      <c r="P431" s="23" t="s">
        <v>1026</v>
      </c>
      <c r="Q431" s="23">
        <v>0</v>
      </c>
      <c r="R431" s="23" t="s">
        <v>1760</v>
      </c>
      <c r="S431" s="23" t="s">
        <v>4604</v>
      </c>
      <c r="T431" s="23" t="s">
        <v>1721</v>
      </c>
    </row>
    <row r="432" spans="1:20">
      <c r="A432" s="23" t="s">
        <v>3962</v>
      </c>
      <c r="B432" s="23" t="s">
        <v>3963</v>
      </c>
      <c r="C432" s="23" t="s">
        <v>1669</v>
      </c>
      <c r="D432" s="23" t="s">
        <v>1705</v>
      </c>
      <c r="E432" s="23" t="s">
        <v>452</v>
      </c>
      <c r="F432" s="23" t="s">
        <v>4179</v>
      </c>
      <c r="G432" s="23" t="s">
        <v>1721</v>
      </c>
      <c r="H432" s="23" t="s">
        <v>4682</v>
      </c>
      <c r="I432" s="23" t="s">
        <v>4649</v>
      </c>
      <c r="J432" s="23" t="s">
        <v>11</v>
      </c>
      <c r="K432" s="23" t="s">
        <v>4628</v>
      </c>
      <c r="L432" s="23" t="s">
        <v>11</v>
      </c>
      <c r="M432" s="23" t="s">
        <v>5437</v>
      </c>
      <c r="N432" s="23" t="s">
        <v>4629</v>
      </c>
      <c r="O432" s="23" t="s">
        <v>4630</v>
      </c>
      <c r="P432" s="23" t="s">
        <v>4642</v>
      </c>
      <c r="Q432" s="23">
        <v>0</v>
      </c>
      <c r="R432" s="23" t="s">
        <v>1962</v>
      </c>
      <c r="S432" s="23" t="s">
        <v>4824</v>
      </c>
      <c r="T432" s="23" t="s">
        <v>1721</v>
      </c>
    </row>
    <row r="433" spans="1:20">
      <c r="A433" s="23" t="s">
        <v>1819</v>
      </c>
      <c r="B433" s="23" t="s">
        <v>1820</v>
      </c>
      <c r="C433" s="23" t="s">
        <v>16</v>
      </c>
      <c r="D433" s="23" t="s">
        <v>1705</v>
      </c>
      <c r="E433" s="23" t="s">
        <v>1189</v>
      </c>
      <c r="F433" s="23" t="s">
        <v>4141</v>
      </c>
      <c r="G433" s="23" t="s">
        <v>1721</v>
      </c>
      <c r="H433" s="23" t="s">
        <v>4633</v>
      </c>
      <c r="I433" s="23" t="s">
        <v>4192</v>
      </c>
      <c r="J433" s="23" t="s">
        <v>11</v>
      </c>
      <c r="K433" s="23" t="s">
        <v>4628</v>
      </c>
      <c r="L433" s="23" t="s">
        <v>11</v>
      </c>
      <c r="M433" s="23" t="s">
        <v>5457</v>
      </c>
      <c r="N433" s="23" t="s">
        <v>4629</v>
      </c>
      <c r="O433" s="23" t="s">
        <v>4630</v>
      </c>
      <c r="P433" s="23" t="s">
        <v>4662</v>
      </c>
      <c r="Q433" s="23">
        <v>0</v>
      </c>
      <c r="R433" s="23" t="s">
        <v>4688</v>
      </c>
      <c r="S433" s="23" t="s">
        <v>4689</v>
      </c>
      <c r="T433" s="23" t="s">
        <v>1721</v>
      </c>
    </row>
    <row r="434" spans="1:20">
      <c r="A434" s="23" t="s">
        <v>2247</v>
      </c>
      <c r="B434" s="23" t="s">
        <v>2248</v>
      </c>
      <c r="C434" s="23" t="s">
        <v>15</v>
      </c>
      <c r="D434" s="23" t="s">
        <v>1705</v>
      </c>
      <c r="E434" s="23" t="s">
        <v>452</v>
      </c>
      <c r="F434" s="23" t="s">
        <v>4148</v>
      </c>
      <c r="G434" s="23" t="s">
        <v>1721</v>
      </c>
      <c r="H434" s="23" t="s">
        <v>4094</v>
      </c>
      <c r="I434" s="23" t="s">
        <v>5430</v>
      </c>
      <c r="J434" s="23" t="s">
        <v>11</v>
      </c>
      <c r="K434" s="23" t="s">
        <v>4628</v>
      </c>
      <c r="L434" s="23" t="s">
        <v>11</v>
      </c>
      <c r="M434" s="23" t="s">
        <v>5422</v>
      </c>
      <c r="N434" s="23" t="s">
        <v>4629</v>
      </c>
      <c r="O434" s="23" t="s">
        <v>4630</v>
      </c>
      <c r="P434" s="23" t="s">
        <v>4675</v>
      </c>
      <c r="Q434" s="23">
        <v>0</v>
      </c>
      <c r="R434" s="23" t="s">
        <v>1962</v>
      </c>
      <c r="S434" s="23" t="s">
        <v>4454</v>
      </c>
      <c r="T434" s="23" t="s">
        <v>1721</v>
      </c>
    </row>
    <row r="435" spans="1:20">
      <c r="A435" s="23" t="s">
        <v>2386</v>
      </c>
      <c r="B435" s="23" t="s">
        <v>2387</v>
      </c>
      <c r="C435" s="23" t="s">
        <v>15</v>
      </c>
      <c r="D435" s="23" t="s">
        <v>1705</v>
      </c>
      <c r="E435" s="23" t="s">
        <v>452</v>
      </c>
      <c r="F435" s="23" t="s">
        <v>4148</v>
      </c>
      <c r="G435" s="23" t="s">
        <v>1721</v>
      </c>
      <c r="H435" s="23" t="s">
        <v>4094</v>
      </c>
      <c r="I435" s="23" t="s">
        <v>4192</v>
      </c>
      <c r="J435" s="23" t="s">
        <v>11</v>
      </c>
      <c r="K435" s="23" t="s">
        <v>4628</v>
      </c>
      <c r="L435" s="23" t="s">
        <v>11</v>
      </c>
      <c r="M435" s="23" t="s">
        <v>5418</v>
      </c>
      <c r="N435" s="23" t="s">
        <v>4629</v>
      </c>
      <c r="O435" s="23" t="s">
        <v>4630</v>
      </c>
      <c r="P435" s="23" t="s">
        <v>1026</v>
      </c>
      <c r="Q435" s="23">
        <v>0</v>
      </c>
      <c r="R435" s="23" t="s">
        <v>1782</v>
      </c>
      <c r="S435" s="23" t="s">
        <v>4867</v>
      </c>
      <c r="T435" s="23" t="s">
        <v>1721</v>
      </c>
    </row>
    <row r="436" spans="1:20">
      <c r="A436" s="23" t="s">
        <v>3539</v>
      </c>
      <c r="B436" s="23" t="s">
        <v>3540</v>
      </c>
      <c r="C436" s="23" t="s">
        <v>14</v>
      </c>
      <c r="D436" s="23" t="s">
        <v>1705</v>
      </c>
      <c r="E436" s="23" t="s">
        <v>452</v>
      </c>
      <c r="F436" s="23" t="s">
        <v>5349</v>
      </c>
      <c r="G436" s="23" t="s">
        <v>1721</v>
      </c>
      <c r="H436" s="23" t="s">
        <v>4099</v>
      </c>
      <c r="I436" s="23" t="s">
        <v>4203</v>
      </c>
      <c r="J436" s="23" t="s">
        <v>11</v>
      </c>
      <c r="K436" s="23" t="s">
        <v>4628</v>
      </c>
      <c r="L436" s="23" t="s">
        <v>11</v>
      </c>
      <c r="M436" s="23" t="s">
        <v>5413</v>
      </c>
      <c r="N436" s="23" t="s">
        <v>4629</v>
      </c>
      <c r="O436" s="23" t="s">
        <v>4630</v>
      </c>
      <c r="P436" s="23" t="s">
        <v>4675</v>
      </c>
      <c r="Q436" s="23">
        <v>0</v>
      </c>
      <c r="R436" s="23" t="s">
        <v>3008</v>
      </c>
      <c r="S436" s="23" t="s">
        <v>4524</v>
      </c>
      <c r="T436" s="23" t="s">
        <v>1721</v>
      </c>
    </row>
    <row r="437" spans="1:20">
      <c r="A437" s="23" t="s">
        <v>2209</v>
      </c>
      <c r="B437" s="23" t="s">
        <v>2210</v>
      </c>
      <c r="C437" s="23" t="s">
        <v>18</v>
      </c>
      <c r="D437" s="23" t="s">
        <v>1705</v>
      </c>
      <c r="E437" s="23" t="s">
        <v>452</v>
      </c>
      <c r="F437" s="23" t="s">
        <v>5337</v>
      </c>
      <c r="G437" s="23" t="s">
        <v>1721</v>
      </c>
      <c r="H437" s="23" t="s">
        <v>4643</v>
      </c>
      <c r="I437" s="23" t="s">
        <v>4192</v>
      </c>
      <c r="J437" s="23" t="s">
        <v>11</v>
      </c>
      <c r="K437" s="23" t="s">
        <v>4628</v>
      </c>
      <c r="L437" s="23" t="s">
        <v>11</v>
      </c>
      <c r="M437" s="23" t="s">
        <v>5435</v>
      </c>
      <c r="N437" s="23" t="s">
        <v>4629</v>
      </c>
      <c r="O437" s="23" t="s">
        <v>4630</v>
      </c>
      <c r="P437" s="23" t="s">
        <v>4642</v>
      </c>
      <c r="Q437" s="23">
        <v>0</v>
      </c>
      <c r="R437" s="23" t="s">
        <v>1962</v>
      </c>
      <c r="S437" s="23" t="s">
        <v>4459</v>
      </c>
      <c r="T437" s="23" t="s">
        <v>1721</v>
      </c>
    </row>
    <row r="438" spans="1:20">
      <c r="A438" s="23" t="s">
        <v>2528</v>
      </c>
      <c r="B438" s="23" t="s">
        <v>2529</v>
      </c>
      <c r="C438" s="23" t="s">
        <v>10</v>
      </c>
      <c r="D438" s="23" t="s">
        <v>1705</v>
      </c>
      <c r="E438" s="23" t="s">
        <v>452</v>
      </c>
      <c r="F438" s="23" t="s">
        <v>5342</v>
      </c>
      <c r="G438" s="23" t="s">
        <v>1721</v>
      </c>
      <c r="H438" s="23" t="s">
        <v>4633</v>
      </c>
      <c r="I438" s="23" t="s">
        <v>4192</v>
      </c>
      <c r="J438" s="23" t="s">
        <v>11</v>
      </c>
      <c r="K438" s="23" t="s">
        <v>4628</v>
      </c>
      <c r="L438" s="23" t="s">
        <v>11</v>
      </c>
      <c r="M438" s="23" t="s">
        <v>5433</v>
      </c>
      <c r="N438" s="23" t="s">
        <v>4629</v>
      </c>
      <c r="O438" s="23" t="s">
        <v>4630</v>
      </c>
      <c r="P438" s="23" t="s">
        <v>7</v>
      </c>
      <c r="Q438" s="23">
        <v>0</v>
      </c>
      <c r="R438" s="23" t="s">
        <v>2050</v>
      </c>
      <c r="S438" s="23" t="s">
        <v>4422</v>
      </c>
      <c r="T438" s="23" t="s">
        <v>1721</v>
      </c>
    </row>
    <row r="439" spans="1:20">
      <c r="A439" s="23" t="s">
        <v>3133</v>
      </c>
      <c r="B439" s="23" t="s">
        <v>3134</v>
      </c>
      <c r="C439" s="23" t="s">
        <v>16</v>
      </c>
      <c r="D439" s="23" t="s">
        <v>1705</v>
      </c>
      <c r="E439" s="23" t="s">
        <v>452</v>
      </c>
      <c r="F439" s="23" t="s">
        <v>4185</v>
      </c>
      <c r="G439" s="23" t="s">
        <v>1721</v>
      </c>
      <c r="H439" s="23" t="s">
        <v>4633</v>
      </c>
      <c r="I439" s="23" t="s">
        <v>4203</v>
      </c>
      <c r="J439" s="23" t="s">
        <v>11</v>
      </c>
      <c r="K439" s="23" t="s">
        <v>4628</v>
      </c>
      <c r="L439" s="23" t="s">
        <v>11</v>
      </c>
      <c r="M439" s="23" t="s">
        <v>5415</v>
      </c>
      <c r="N439" s="23" t="s">
        <v>4629</v>
      </c>
      <c r="O439" s="23" t="s">
        <v>4630</v>
      </c>
      <c r="P439" s="23" t="s">
        <v>4662</v>
      </c>
      <c r="Q439" s="23">
        <v>0</v>
      </c>
      <c r="R439" s="23" t="s">
        <v>1922</v>
      </c>
      <c r="S439" s="23" t="s">
        <v>4772</v>
      </c>
      <c r="T439" s="23" t="s">
        <v>1721</v>
      </c>
    </row>
    <row r="440" spans="1:20">
      <c r="A440" s="23" t="s">
        <v>3591</v>
      </c>
      <c r="B440" s="23" t="s">
        <v>3592</v>
      </c>
      <c r="C440" s="23" t="s">
        <v>10</v>
      </c>
      <c r="D440" s="23" t="s">
        <v>1705</v>
      </c>
      <c r="E440" s="23" t="s">
        <v>452</v>
      </c>
      <c r="F440" s="23" t="s">
        <v>4164</v>
      </c>
      <c r="G440" s="23" t="s">
        <v>1721</v>
      </c>
      <c r="H440" s="23" t="s">
        <v>4632</v>
      </c>
      <c r="I440" s="23" t="s">
        <v>4649</v>
      </c>
      <c r="J440" s="23" t="s">
        <v>11</v>
      </c>
      <c r="K440" s="23" t="s">
        <v>4628</v>
      </c>
      <c r="L440" s="23" t="s">
        <v>11</v>
      </c>
      <c r="M440" s="23" t="s">
        <v>5460</v>
      </c>
      <c r="N440" s="23" t="s">
        <v>4629</v>
      </c>
      <c r="O440" s="23" t="s">
        <v>4630</v>
      </c>
      <c r="P440" s="23" t="s">
        <v>9</v>
      </c>
      <c r="Q440" s="23">
        <v>0</v>
      </c>
      <c r="R440" s="23" t="s">
        <v>2307</v>
      </c>
      <c r="S440" s="23" t="s">
        <v>4681</v>
      </c>
      <c r="T440" s="23" t="s">
        <v>1721</v>
      </c>
    </row>
    <row r="441" spans="1:20">
      <c r="A441" s="23" t="s">
        <v>3554</v>
      </c>
      <c r="B441" s="23" t="s">
        <v>3555</v>
      </c>
      <c r="C441" s="23" t="s">
        <v>12</v>
      </c>
      <c r="D441" s="23" t="s">
        <v>1705</v>
      </c>
      <c r="E441" s="23" t="s">
        <v>452</v>
      </c>
      <c r="F441" s="23" t="s">
        <v>5338</v>
      </c>
      <c r="G441" s="23" t="s">
        <v>1721</v>
      </c>
      <c r="H441" s="23" t="s">
        <v>4643</v>
      </c>
      <c r="I441" s="23" t="s">
        <v>4138</v>
      </c>
      <c r="J441" s="23" t="s">
        <v>11</v>
      </c>
      <c r="K441" s="23" t="s">
        <v>4628</v>
      </c>
      <c r="L441" s="23" t="s">
        <v>11</v>
      </c>
      <c r="M441" s="23" t="s">
        <v>5471</v>
      </c>
      <c r="N441" s="23" t="s">
        <v>4629</v>
      </c>
      <c r="O441" s="23" t="s">
        <v>4630</v>
      </c>
      <c r="P441" s="23" t="s">
        <v>4660</v>
      </c>
      <c r="Q441" s="23">
        <v>0</v>
      </c>
      <c r="R441" s="23" t="s">
        <v>1950</v>
      </c>
      <c r="S441" s="23" t="s">
        <v>5493</v>
      </c>
      <c r="T441" s="23" t="s">
        <v>1721</v>
      </c>
    </row>
    <row r="442" spans="1:20">
      <c r="A442" s="23" t="s">
        <v>2518</v>
      </c>
      <c r="B442" s="23" t="s">
        <v>2519</v>
      </c>
      <c r="C442" s="23" t="s">
        <v>14</v>
      </c>
      <c r="D442" s="23" t="s">
        <v>1705</v>
      </c>
      <c r="E442" s="23" t="s">
        <v>452</v>
      </c>
      <c r="F442" s="23" t="s">
        <v>4173</v>
      </c>
      <c r="G442" s="23" t="s">
        <v>1721</v>
      </c>
      <c r="H442" s="23" t="s">
        <v>4099</v>
      </c>
      <c r="I442" s="23" t="s">
        <v>5461</v>
      </c>
      <c r="J442" s="23" t="s">
        <v>11</v>
      </c>
      <c r="K442" s="23" t="s">
        <v>4628</v>
      </c>
      <c r="L442" s="23" t="s">
        <v>11</v>
      </c>
      <c r="M442" s="23" t="s">
        <v>5432</v>
      </c>
      <c r="N442" s="23" t="s">
        <v>4629</v>
      </c>
      <c r="O442" s="23" t="s">
        <v>4630</v>
      </c>
      <c r="P442" s="23" t="s">
        <v>4642</v>
      </c>
      <c r="Q442" s="23">
        <v>0</v>
      </c>
      <c r="R442" s="23" t="s">
        <v>1962</v>
      </c>
      <c r="S442" s="23" t="s">
        <v>4828</v>
      </c>
      <c r="T442" s="23" t="s">
        <v>1721</v>
      </c>
    </row>
    <row r="443" spans="1:20">
      <c r="A443" s="23" t="s">
        <v>2982</v>
      </c>
      <c r="B443" s="23" t="s">
        <v>2983</v>
      </c>
      <c r="C443" s="23" t="s">
        <v>15</v>
      </c>
      <c r="D443" s="23" t="s">
        <v>1705</v>
      </c>
      <c r="E443" s="23" t="s">
        <v>452</v>
      </c>
      <c r="F443" s="23" t="s">
        <v>4172</v>
      </c>
      <c r="G443" s="23" t="s">
        <v>1721</v>
      </c>
      <c r="H443" s="23" t="s">
        <v>4094</v>
      </c>
      <c r="I443" s="23" t="s">
        <v>4203</v>
      </c>
      <c r="J443" s="23" t="s">
        <v>11</v>
      </c>
      <c r="K443" s="23" t="s">
        <v>4628</v>
      </c>
      <c r="L443" s="23" t="s">
        <v>11</v>
      </c>
      <c r="M443" s="23" t="s">
        <v>5441</v>
      </c>
      <c r="N443" s="23" t="s">
        <v>4629</v>
      </c>
      <c r="O443" s="23" t="s">
        <v>4630</v>
      </c>
      <c r="P443" s="23" t="s">
        <v>4642</v>
      </c>
      <c r="Q443" s="23">
        <v>0</v>
      </c>
      <c r="R443" s="23" t="s">
        <v>1886</v>
      </c>
      <c r="S443" s="23" t="s">
        <v>4379</v>
      </c>
      <c r="T443" s="23" t="s">
        <v>1721</v>
      </c>
    </row>
    <row r="444" spans="1:20">
      <c r="A444" s="23" t="s">
        <v>3665</v>
      </c>
      <c r="B444" s="23" t="s">
        <v>3666</v>
      </c>
      <c r="C444" s="23" t="s">
        <v>14</v>
      </c>
      <c r="D444" s="23" t="s">
        <v>1705</v>
      </c>
      <c r="E444" s="23" t="s">
        <v>452</v>
      </c>
      <c r="F444" s="23" t="s">
        <v>4173</v>
      </c>
      <c r="G444" s="23" t="s">
        <v>1721</v>
      </c>
      <c r="H444" s="23" t="s">
        <v>4099</v>
      </c>
      <c r="I444" s="23" t="s">
        <v>4138</v>
      </c>
      <c r="J444" s="23" t="s">
        <v>11</v>
      </c>
      <c r="K444" s="23" t="s">
        <v>4628</v>
      </c>
      <c r="L444" s="23" t="s">
        <v>11</v>
      </c>
      <c r="M444" s="23" t="s">
        <v>5413</v>
      </c>
      <c r="N444" s="23" t="s">
        <v>4629</v>
      </c>
      <c r="O444" s="23" t="s">
        <v>4630</v>
      </c>
      <c r="P444" s="23" t="s">
        <v>4642</v>
      </c>
      <c r="Q444" s="23">
        <v>0</v>
      </c>
      <c r="R444" s="23" t="s">
        <v>1962</v>
      </c>
      <c r="S444" s="23" t="s">
        <v>4892</v>
      </c>
      <c r="T444" s="23" t="s">
        <v>1721</v>
      </c>
    </row>
    <row r="445" spans="1:20">
      <c r="A445" s="23" t="s">
        <v>3554</v>
      </c>
      <c r="B445" s="23" t="s">
        <v>3555</v>
      </c>
      <c r="C445" s="23" t="s">
        <v>12</v>
      </c>
      <c r="D445" s="23" t="s">
        <v>1705</v>
      </c>
      <c r="E445" s="23" t="s">
        <v>452</v>
      </c>
      <c r="F445" s="23" t="s">
        <v>5338</v>
      </c>
      <c r="G445" s="23" t="s">
        <v>1721</v>
      </c>
      <c r="H445" s="23" t="s">
        <v>4643</v>
      </c>
      <c r="I445" s="23" t="s">
        <v>4138</v>
      </c>
      <c r="J445" s="23" t="s">
        <v>11</v>
      </c>
      <c r="K445" s="23" t="s">
        <v>4628</v>
      </c>
      <c r="L445" s="23" t="s">
        <v>11</v>
      </c>
      <c r="M445" s="23" t="s">
        <v>5435</v>
      </c>
      <c r="N445" s="23" t="s">
        <v>4629</v>
      </c>
      <c r="O445" s="23" t="s">
        <v>4630</v>
      </c>
      <c r="P445" s="23" t="s">
        <v>4660</v>
      </c>
      <c r="Q445" s="23">
        <v>0</v>
      </c>
      <c r="R445" s="23" t="s">
        <v>1950</v>
      </c>
      <c r="S445" s="23" t="s">
        <v>5493</v>
      </c>
      <c r="T445" s="23" t="s">
        <v>1721</v>
      </c>
    </row>
    <row r="446" spans="1:20">
      <c r="A446" s="23" t="s">
        <v>3258</v>
      </c>
      <c r="B446" s="23" t="s">
        <v>3259</v>
      </c>
      <c r="C446" s="23" t="s">
        <v>14</v>
      </c>
      <c r="D446" s="23" t="s">
        <v>1705</v>
      </c>
      <c r="E446" s="23" t="s">
        <v>452</v>
      </c>
      <c r="F446" s="23" t="s">
        <v>4175</v>
      </c>
      <c r="G446" s="23" t="s">
        <v>1721</v>
      </c>
      <c r="H446" s="23" t="s">
        <v>4638</v>
      </c>
      <c r="I446" s="23" t="s">
        <v>4656</v>
      </c>
      <c r="J446" s="23" t="s">
        <v>11</v>
      </c>
      <c r="K446" s="23" t="s">
        <v>4628</v>
      </c>
      <c r="L446" s="23" t="s">
        <v>11</v>
      </c>
      <c r="M446" s="23" t="s">
        <v>5418</v>
      </c>
      <c r="N446" s="23" t="s">
        <v>4629</v>
      </c>
      <c r="O446" s="23" t="s">
        <v>4630</v>
      </c>
      <c r="P446" s="23" t="s">
        <v>4642</v>
      </c>
      <c r="Q446" s="23">
        <v>0</v>
      </c>
      <c r="R446" s="23" t="s">
        <v>1962</v>
      </c>
      <c r="S446" s="23" t="s">
        <v>4358</v>
      </c>
      <c r="T446" s="23" t="s">
        <v>1721</v>
      </c>
    </row>
    <row r="447" spans="1:20">
      <c r="A447" s="23" t="s">
        <v>2361</v>
      </c>
      <c r="B447" s="23" t="s">
        <v>2362</v>
      </c>
      <c r="C447" s="23" t="s">
        <v>16</v>
      </c>
      <c r="D447" s="23" t="s">
        <v>1705</v>
      </c>
      <c r="E447" s="23" t="s">
        <v>452</v>
      </c>
      <c r="F447" s="23" t="s">
        <v>4190</v>
      </c>
      <c r="G447" s="23" t="s">
        <v>1721</v>
      </c>
      <c r="H447" s="23" t="s">
        <v>4633</v>
      </c>
      <c r="I447" s="23" t="s">
        <v>4192</v>
      </c>
      <c r="J447" s="23" t="s">
        <v>11</v>
      </c>
      <c r="K447" s="23" t="s">
        <v>4628</v>
      </c>
      <c r="L447" s="23" t="s">
        <v>11</v>
      </c>
      <c r="M447" s="23" t="s">
        <v>5413</v>
      </c>
      <c r="N447" s="23" t="s">
        <v>4629</v>
      </c>
      <c r="O447" s="23" t="s">
        <v>4630</v>
      </c>
      <c r="P447" s="23" t="s">
        <v>9</v>
      </c>
      <c r="Q447" s="23">
        <v>0</v>
      </c>
      <c r="R447" s="23" t="s">
        <v>2365</v>
      </c>
      <c r="S447" s="23" t="s">
        <v>4671</v>
      </c>
      <c r="T447" s="23" t="s">
        <v>1721</v>
      </c>
    </row>
    <row r="448" spans="1:20">
      <c r="A448" s="23" t="s">
        <v>3785</v>
      </c>
      <c r="B448" s="23" t="s">
        <v>3786</v>
      </c>
      <c r="C448" s="23" t="s">
        <v>10</v>
      </c>
      <c r="D448" s="23" t="s">
        <v>1705</v>
      </c>
      <c r="E448" s="23" t="s">
        <v>452</v>
      </c>
      <c r="F448" s="23" t="s">
        <v>4185</v>
      </c>
      <c r="G448" s="23" t="s">
        <v>1721</v>
      </c>
      <c r="H448" s="23" t="s">
        <v>4633</v>
      </c>
      <c r="I448" s="23" t="s">
        <v>4203</v>
      </c>
      <c r="J448" s="23" t="s">
        <v>11</v>
      </c>
      <c r="K448" s="23" t="s">
        <v>4628</v>
      </c>
      <c r="L448" s="23" t="s">
        <v>11</v>
      </c>
      <c r="M448" s="23" t="s">
        <v>5414</v>
      </c>
      <c r="N448" s="23" t="s">
        <v>4629</v>
      </c>
      <c r="O448" s="23" t="s">
        <v>4630</v>
      </c>
      <c r="P448" s="23" t="s">
        <v>1026</v>
      </c>
      <c r="Q448" s="23">
        <v>0</v>
      </c>
      <c r="R448" s="23" t="s">
        <v>1683</v>
      </c>
      <c r="S448" s="23" t="s">
        <v>4585</v>
      </c>
      <c r="T448" s="23" t="s">
        <v>1721</v>
      </c>
    </row>
    <row r="449" spans="1:20">
      <c r="A449" s="23" t="s">
        <v>2985</v>
      </c>
      <c r="B449" s="23" t="s">
        <v>2986</v>
      </c>
      <c r="C449" s="23" t="s">
        <v>14</v>
      </c>
      <c r="D449" s="23" t="s">
        <v>1705</v>
      </c>
      <c r="E449" s="23" t="s">
        <v>452</v>
      </c>
      <c r="F449" s="23" t="s">
        <v>4166</v>
      </c>
      <c r="G449" s="23" t="s">
        <v>1721</v>
      </c>
      <c r="H449" s="23" t="s">
        <v>4094</v>
      </c>
      <c r="I449" s="23" t="s">
        <v>4656</v>
      </c>
      <c r="J449" s="23" t="s">
        <v>11</v>
      </c>
      <c r="K449" s="23" t="s">
        <v>4628</v>
      </c>
      <c r="L449" s="23" t="s">
        <v>11</v>
      </c>
      <c r="M449" s="23" t="s">
        <v>5428</v>
      </c>
      <c r="N449" s="23" t="s">
        <v>4629</v>
      </c>
      <c r="O449" s="23" t="s">
        <v>4630</v>
      </c>
      <c r="P449" s="23" t="s">
        <v>4708</v>
      </c>
      <c r="Q449" s="23">
        <v>0</v>
      </c>
      <c r="R449" s="23" t="s">
        <v>4709</v>
      </c>
      <c r="S449" s="23" t="s">
        <v>4710</v>
      </c>
      <c r="T449" s="23" t="s">
        <v>1721</v>
      </c>
    </row>
    <row r="450" spans="1:20">
      <c r="A450" s="23" t="s">
        <v>2158</v>
      </c>
      <c r="B450" s="23" t="s">
        <v>2159</v>
      </c>
      <c r="C450" s="23" t="s">
        <v>12</v>
      </c>
      <c r="D450" s="23" t="s">
        <v>1705</v>
      </c>
      <c r="E450" s="23" t="s">
        <v>452</v>
      </c>
      <c r="F450" s="23" t="s">
        <v>5338</v>
      </c>
      <c r="G450" s="23" t="s">
        <v>1721</v>
      </c>
      <c r="H450" s="23" t="s">
        <v>4643</v>
      </c>
      <c r="I450" s="23" t="s">
        <v>4138</v>
      </c>
      <c r="J450" s="23" t="s">
        <v>11</v>
      </c>
      <c r="K450" s="23" t="s">
        <v>4628</v>
      </c>
      <c r="L450" s="23" t="s">
        <v>11</v>
      </c>
      <c r="M450" s="23" t="s">
        <v>5410</v>
      </c>
      <c r="N450" s="23" t="s">
        <v>4629</v>
      </c>
      <c r="O450" s="23" t="s">
        <v>4630</v>
      </c>
      <c r="P450" s="23" t="s">
        <v>4650</v>
      </c>
      <c r="Q450" s="23">
        <v>0</v>
      </c>
      <c r="R450" s="23" t="s">
        <v>1962</v>
      </c>
      <c r="S450" s="23" t="s">
        <v>4775</v>
      </c>
      <c r="T450" s="23" t="s">
        <v>1721</v>
      </c>
    </row>
    <row r="451" spans="1:20">
      <c r="A451" s="23" t="s">
        <v>2141</v>
      </c>
      <c r="B451" s="23" t="s">
        <v>2142</v>
      </c>
      <c r="C451" s="23" t="s">
        <v>16</v>
      </c>
      <c r="D451" s="23" t="s">
        <v>1705</v>
      </c>
      <c r="E451" s="23" t="s">
        <v>452</v>
      </c>
      <c r="F451" s="23" t="s">
        <v>5342</v>
      </c>
      <c r="G451" s="23" t="s">
        <v>1721</v>
      </c>
      <c r="H451" s="23" t="s">
        <v>4633</v>
      </c>
      <c r="I451" s="23" t="s">
        <v>4192</v>
      </c>
      <c r="J451" s="23" t="s">
        <v>11</v>
      </c>
      <c r="K451" s="23" t="s">
        <v>4628</v>
      </c>
      <c r="L451" s="23" t="s">
        <v>11</v>
      </c>
      <c r="M451" s="23" t="s">
        <v>5435</v>
      </c>
      <c r="N451" s="23" t="s">
        <v>4629</v>
      </c>
      <c r="O451" s="23" t="s">
        <v>4630</v>
      </c>
      <c r="P451" s="23" t="s">
        <v>7</v>
      </c>
      <c r="Q451" s="23">
        <v>0</v>
      </c>
      <c r="R451" s="23" t="s">
        <v>4744</v>
      </c>
      <c r="S451" s="23" t="s">
        <v>4511</v>
      </c>
      <c r="T451" s="23" t="s">
        <v>1721</v>
      </c>
    </row>
    <row r="452" spans="1:20">
      <c r="A452" s="23" t="s">
        <v>5198</v>
      </c>
      <c r="B452" s="23" t="s">
        <v>5199</v>
      </c>
      <c r="C452" s="23" t="s">
        <v>1687</v>
      </c>
      <c r="D452" s="23" t="s">
        <v>4091</v>
      </c>
      <c r="E452" s="23" t="s">
        <v>459</v>
      </c>
      <c r="F452" s="23" t="s">
        <v>5353</v>
      </c>
      <c r="G452" s="23" t="s">
        <v>1721</v>
      </c>
      <c r="H452" s="23" t="s">
        <v>4643</v>
      </c>
      <c r="I452" s="23" t="s">
        <v>4644</v>
      </c>
      <c r="J452" s="23" t="s">
        <v>11</v>
      </c>
      <c r="K452" s="23" t="s">
        <v>4628</v>
      </c>
      <c r="L452" s="23" t="s">
        <v>11</v>
      </c>
      <c r="M452" s="23" t="s">
        <v>5473</v>
      </c>
      <c r="N452" s="23" t="s">
        <v>4640</v>
      </c>
      <c r="O452" s="23" t="s">
        <v>4630</v>
      </c>
      <c r="P452" s="23" t="s">
        <v>993</v>
      </c>
      <c r="Q452" s="23">
        <v>0</v>
      </c>
      <c r="R452" s="23" t="s">
        <v>5464</v>
      </c>
      <c r="S452" s="23" t="s">
        <v>5484</v>
      </c>
      <c r="T452" s="23" t="s">
        <v>1721</v>
      </c>
    </row>
    <row r="453" spans="1:20">
      <c r="A453" s="23" t="s">
        <v>3199</v>
      </c>
      <c r="B453" s="23" t="s">
        <v>3200</v>
      </c>
      <c r="C453" s="23" t="s">
        <v>17</v>
      </c>
      <c r="D453" s="23" t="s">
        <v>1705</v>
      </c>
      <c r="E453" s="23" t="s">
        <v>4289</v>
      </c>
      <c r="F453" s="23" t="s">
        <v>4144</v>
      </c>
      <c r="G453" s="23" t="s">
        <v>1721</v>
      </c>
      <c r="H453" s="23" t="s">
        <v>4099</v>
      </c>
      <c r="I453" s="23" t="s">
        <v>4644</v>
      </c>
      <c r="J453" s="23" t="s">
        <v>11</v>
      </c>
      <c r="K453" s="23" t="s">
        <v>4628</v>
      </c>
      <c r="L453" s="23" t="s">
        <v>11</v>
      </c>
      <c r="M453" s="23" t="s">
        <v>5470</v>
      </c>
      <c r="N453" s="23" t="s">
        <v>4653</v>
      </c>
      <c r="O453" s="23" t="s">
        <v>4630</v>
      </c>
      <c r="P453" s="23" t="s">
        <v>4897</v>
      </c>
      <c r="Q453" s="23">
        <v>0</v>
      </c>
      <c r="R453" s="23" t="s">
        <v>4887</v>
      </c>
      <c r="S453" s="23" t="s">
        <v>4363</v>
      </c>
      <c r="T453" s="23" t="s">
        <v>1721</v>
      </c>
    </row>
    <row r="454" spans="1:20">
      <c r="A454" s="23" t="s">
        <v>2146</v>
      </c>
      <c r="B454" s="23" t="s">
        <v>2147</v>
      </c>
      <c r="C454" s="23" t="s">
        <v>10</v>
      </c>
      <c r="D454" s="23" t="s">
        <v>1705</v>
      </c>
      <c r="E454" s="23" t="s">
        <v>452</v>
      </c>
      <c r="F454" s="23" t="s">
        <v>4185</v>
      </c>
      <c r="G454" s="23" t="s">
        <v>1721</v>
      </c>
      <c r="H454" s="23" t="s">
        <v>4633</v>
      </c>
      <c r="I454" s="23" t="s">
        <v>4203</v>
      </c>
      <c r="J454" s="23" t="s">
        <v>11</v>
      </c>
      <c r="K454" s="23" t="s">
        <v>4628</v>
      </c>
      <c r="L454" s="23" t="s">
        <v>11</v>
      </c>
      <c r="M454" s="23" t="s">
        <v>5405</v>
      </c>
      <c r="N454" s="23" t="s">
        <v>4629</v>
      </c>
      <c r="O454" s="23" t="s">
        <v>4630</v>
      </c>
      <c r="P454" s="23" t="s">
        <v>4662</v>
      </c>
      <c r="Q454" s="23">
        <v>0</v>
      </c>
      <c r="R454" s="23" t="s">
        <v>1676</v>
      </c>
      <c r="S454" s="23" t="s">
        <v>4818</v>
      </c>
      <c r="T454" s="23" t="s">
        <v>1721</v>
      </c>
    </row>
    <row r="455" spans="1:20">
      <c r="A455" s="23" t="s">
        <v>2103</v>
      </c>
      <c r="B455" s="23" t="s">
        <v>2104</v>
      </c>
      <c r="C455" s="23" t="s">
        <v>10</v>
      </c>
      <c r="D455" s="23" t="s">
        <v>1705</v>
      </c>
      <c r="E455" s="23" t="s">
        <v>452</v>
      </c>
      <c r="F455" s="23" t="s">
        <v>4164</v>
      </c>
      <c r="G455" s="23" t="s">
        <v>1721</v>
      </c>
      <c r="H455" s="23" t="s">
        <v>4632</v>
      </c>
      <c r="I455" s="23" t="s">
        <v>4203</v>
      </c>
      <c r="J455" s="23" t="s">
        <v>11</v>
      </c>
      <c r="K455" s="23" t="s">
        <v>4628</v>
      </c>
      <c r="L455" s="23" t="s">
        <v>11</v>
      </c>
      <c r="M455" s="23" t="s">
        <v>5414</v>
      </c>
      <c r="N455" s="23" t="s">
        <v>4629</v>
      </c>
      <c r="O455" s="23" t="s">
        <v>4630</v>
      </c>
      <c r="P455" s="23" t="s">
        <v>4713</v>
      </c>
      <c r="Q455" s="23">
        <v>0</v>
      </c>
      <c r="R455" s="23" t="s">
        <v>1962</v>
      </c>
      <c r="S455" s="23" t="s">
        <v>4473</v>
      </c>
      <c r="T455" s="23" t="s">
        <v>1721</v>
      </c>
    </row>
    <row r="456" spans="1:20">
      <c r="A456" s="23" t="s">
        <v>1816</v>
      </c>
      <c r="B456" s="23" t="s">
        <v>1817</v>
      </c>
      <c r="C456" s="23" t="s">
        <v>13</v>
      </c>
      <c r="D456" s="23" t="s">
        <v>1705</v>
      </c>
      <c r="E456" s="23" t="s">
        <v>1189</v>
      </c>
      <c r="F456" s="23" t="s">
        <v>4186</v>
      </c>
      <c r="G456" s="23" t="s">
        <v>1721</v>
      </c>
      <c r="H456" s="23" t="s">
        <v>4094</v>
      </c>
      <c r="I456" s="23" t="s">
        <v>4203</v>
      </c>
      <c r="J456" s="23" t="s">
        <v>11</v>
      </c>
      <c r="K456" s="23" t="s">
        <v>4628</v>
      </c>
      <c r="L456" s="23" t="s">
        <v>11</v>
      </c>
      <c r="M456" s="23" t="s">
        <v>5459</v>
      </c>
      <c r="N456" s="23" t="s">
        <v>4629</v>
      </c>
      <c r="O456" s="23" t="s">
        <v>4630</v>
      </c>
      <c r="P456" s="23" t="s">
        <v>4752</v>
      </c>
      <c r="Q456" s="23">
        <v>0</v>
      </c>
      <c r="R456" s="23" t="s">
        <v>1962</v>
      </c>
      <c r="S456" s="23" t="s">
        <v>4503</v>
      </c>
      <c r="T456" s="23" t="s">
        <v>1721</v>
      </c>
    </row>
    <row r="457" spans="1:20">
      <c r="A457" s="23" t="s">
        <v>3959</v>
      </c>
      <c r="B457" s="23" t="s">
        <v>3960</v>
      </c>
      <c r="C457" s="23" t="s">
        <v>1669</v>
      </c>
      <c r="D457" s="23" t="s">
        <v>4091</v>
      </c>
      <c r="E457" s="23" t="s">
        <v>459</v>
      </c>
      <c r="F457" s="23" t="s">
        <v>4086</v>
      </c>
      <c r="G457" s="23" t="s">
        <v>1721</v>
      </c>
      <c r="H457" s="23" t="s">
        <v>4643</v>
      </c>
      <c r="I457" s="23" t="s">
        <v>4644</v>
      </c>
      <c r="J457" s="23" t="s">
        <v>1808</v>
      </c>
      <c r="K457" s="23" t="s">
        <v>4628</v>
      </c>
      <c r="L457" s="23" t="s">
        <v>11</v>
      </c>
      <c r="M457" s="23" t="s">
        <v>5488</v>
      </c>
      <c r="N457" s="23" t="s">
        <v>4640</v>
      </c>
      <c r="O457" s="23" t="s">
        <v>4630</v>
      </c>
      <c r="P457" s="23" t="s">
        <v>4721</v>
      </c>
      <c r="Q457" s="23">
        <v>0</v>
      </c>
      <c r="R457" s="23" t="s">
        <v>2050</v>
      </c>
      <c r="S457" s="23" t="s">
        <v>4722</v>
      </c>
      <c r="T457" s="23" t="s">
        <v>1721</v>
      </c>
    </row>
    <row r="458" spans="1:20">
      <c r="A458" s="23" t="s">
        <v>3190</v>
      </c>
      <c r="B458" s="23" t="s">
        <v>3191</v>
      </c>
      <c r="C458" s="23" t="s">
        <v>10</v>
      </c>
      <c r="D458" s="23" t="s">
        <v>1705</v>
      </c>
      <c r="E458" s="23" t="s">
        <v>452</v>
      </c>
      <c r="F458" s="23" t="s">
        <v>4190</v>
      </c>
      <c r="G458" s="23" t="s">
        <v>1721</v>
      </c>
      <c r="H458" s="23" t="s">
        <v>4633</v>
      </c>
      <c r="I458" s="23" t="s">
        <v>5430</v>
      </c>
      <c r="J458" s="23" t="s">
        <v>11</v>
      </c>
      <c r="K458" s="23" t="s">
        <v>4628</v>
      </c>
      <c r="L458" s="23" t="s">
        <v>11</v>
      </c>
      <c r="M458" s="23" t="s">
        <v>5441</v>
      </c>
      <c r="N458" s="23" t="s">
        <v>4629</v>
      </c>
      <c r="O458" s="23" t="s">
        <v>4630</v>
      </c>
      <c r="P458" s="23" t="s">
        <v>1026</v>
      </c>
      <c r="Q458" s="23">
        <v>0</v>
      </c>
      <c r="R458" s="23" t="s">
        <v>1683</v>
      </c>
      <c r="S458" s="23" t="s">
        <v>4596</v>
      </c>
      <c r="T458" s="23" t="s">
        <v>1721</v>
      </c>
    </row>
    <row r="459" spans="1:20">
      <c r="A459" s="23" t="s">
        <v>1767</v>
      </c>
      <c r="B459" s="23" t="s">
        <v>1768</v>
      </c>
      <c r="C459" s="23" t="s">
        <v>16</v>
      </c>
      <c r="D459" s="23" t="s">
        <v>1705</v>
      </c>
      <c r="E459" s="23" t="s">
        <v>452</v>
      </c>
      <c r="F459" s="23" t="s">
        <v>4179</v>
      </c>
      <c r="G459" s="23" t="s">
        <v>1721</v>
      </c>
      <c r="H459" s="23" t="s">
        <v>4682</v>
      </c>
      <c r="I459" s="23" t="s">
        <v>4649</v>
      </c>
      <c r="J459" s="23" t="s">
        <v>11</v>
      </c>
      <c r="K459" s="23" t="s">
        <v>4628</v>
      </c>
      <c r="L459" s="23" t="s">
        <v>11</v>
      </c>
      <c r="M459" s="23" t="s">
        <v>5437</v>
      </c>
      <c r="N459" s="23" t="s">
        <v>4629</v>
      </c>
      <c r="O459" s="23" t="s">
        <v>4630</v>
      </c>
      <c r="P459" s="23" t="s">
        <v>9</v>
      </c>
      <c r="Q459" s="23">
        <v>0</v>
      </c>
      <c r="R459" s="23" t="s">
        <v>1771</v>
      </c>
      <c r="S459" s="23" t="s">
        <v>4802</v>
      </c>
      <c r="T459" s="23" t="s">
        <v>1721</v>
      </c>
    </row>
    <row r="460" spans="1:20">
      <c r="A460" s="23" t="s">
        <v>2016</v>
      </c>
      <c r="B460" s="23" t="s">
        <v>2017</v>
      </c>
      <c r="C460" s="23" t="s">
        <v>16</v>
      </c>
      <c r="D460" s="23" t="s">
        <v>1705</v>
      </c>
      <c r="E460" s="23" t="s">
        <v>452</v>
      </c>
      <c r="F460" s="23" t="s">
        <v>5342</v>
      </c>
      <c r="G460" s="23" t="s">
        <v>1721</v>
      </c>
      <c r="H460" s="23" t="s">
        <v>4633</v>
      </c>
      <c r="I460" s="23" t="s">
        <v>4192</v>
      </c>
      <c r="J460" s="23" t="s">
        <v>11</v>
      </c>
      <c r="K460" s="23" t="s">
        <v>4628</v>
      </c>
      <c r="L460" s="23" t="s">
        <v>11</v>
      </c>
      <c r="M460" s="23" t="s">
        <v>5471</v>
      </c>
      <c r="N460" s="23" t="s">
        <v>4629</v>
      </c>
      <c r="O460" s="23" t="s">
        <v>4630</v>
      </c>
      <c r="P460" s="23" t="s">
        <v>4642</v>
      </c>
      <c r="Q460" s="23">
        <v>0</v>
      </c>
      <c r="R460" s="23" t="s">
        <v>1962</v>
      </c>
      <c r="S460" s="23" t="s">
        <v>4888</v>
      </c>
      <c r="T460" s="23" t="s">
        <v>1721</v>
      </c>
    </row>
    <row r="461" spans="1:20">
      <c r="A461" s="23" t="s">
        <v>2368</v>
      </c>
      <c r="B461" s="23" t="s">
        <v>2369</v>
      </c>
      <c r="C461" s="23" t="s">
        <v>16</v>
      </c>
      <c r="D461" s="23" t="s">
        <v>1705</v>
      </c>
      <c r="E461" s="23" t="s">
        <v>1189</v>
      </c>
      <c r="F461" s="23" t="s">
        <v>4197</v>
      </c>
      <c r="G461" s="23" t="s">
        <v>1721</v>
      </c>
      <c r="H461" s="23" t="s">
        <v>4099</v>
      </c>
      <c r="I461" s="23" t="s">
        <v>4656</v>
      </c>
      <c r="J461" s="23" t="s">
        <v>1808</v>
      </c>
      <c r="K461" s="23" t="s">
        <v>4628</v>
      </c>
      <c r="L461" s="23" t="s">
        <v>11</v>
      </c>
      <c r="M461" s="23" t="s">
        <v>5445</v>
      </c>
      <c r="N461" s="23" t="s">
        <v>4629</v>
      </c>
      <c r="O461" s="23" t="s">
        <v>4630</v>
      </c>
      <c r="P461" s="23" t="s">
        <v>9</v>
      </c>
      <c r="Q461" s="23">
        <v>0</v>
      </c>
      <c r="R461" s="23" t="s">
        <v>3208</v>
      </c>
      <c r="S461" s="23" t="s">
        <v>4438</v>
      </c>
      <c r="T461" s="23" t="s">
        <v>1721</v>
      </c>
    </row>
    <row r="462" spans="1:20">
      <c r="A462" s="23" t="s">
        <v>3092</v>
      </c>
      <c r="B462" s="23" t="s">
        <v>3093</v>
      </c>
      <c r="C462" s="23" t="s">
        <v>14</v>
      </c>
      <c r="D462" s="23" t="s">
        <v>1705</v>
      </c>
      <c r="E462" s="23" t="s">
        <v>452</v>
      </c>
      <c r="F462" s="23" t="s">
        <v>4173</v>
      </c>
      <c r="G462" s="23" t="s">
        <v>1721</v>
      </c>
      <c r="H462" s="23" t="s">
        <v>4099</v>
      </c>
      <c r="I462" s="23" t="s">
        <v>4138</v>
      </c>
      <c r="J462" s="23" t="s">
        <v>11</v>
      </c>
      <c r="K462" s="23" t="s">
        <v>4628</v>
      </c>
      <c r="L462" s="23" t="s">
        <v>11</v>
      </c>
      <c r="M462" s="23" t="s">
        <v>5407</v>
      </c>
      <c r="N462" s="23" t="s">
        <v>4629</v>
      </c>
      <c r="O462" s="23" t="s">
        <v>4630</v>
      </c>
      <c r="P462" s="23" t="s">
        <v>4713</v>
      </c>
      <c r="Q462" s="23">
        <v>0</v>
      </c>
      <c r="R462" s="23" t="s">
        <v>3647</v>
      </c>
      <c r="S462" s="23" t="s">
        <v>4851</v>
      </c>
      <c r="T462" s="23" t="s">
        <v>1721</v>
      </c>
    </row>
    <row r="463" spans="1:20">
      <c r="A463" s="23" t="s">
        <v>3617</v>
      </c>
      <c r="B463" s="23" t="s">
        <v>3618</v>
      </c>
      <c r="C463" s="23" t="s">
        <v>1669</v>
      </c>
      <c r="D463" s="23" t="s">
        <v>1705</v>
      </c>
      <c r="E463" s="23" t="s">
        <v>452</v>
      </c>
      <c r="F463" s="23" t="s">
        <v>4179</v>
      </c>
      <c r="G463" s="23" t="s">
        <v>1721</v>
      </c>
      <c r="H463" s="23" t="s">
        <v>4682</v>
      </c>
      <c r="I463" s="23" t="s">
        <v>4106</v>
      </c>
      <c r="J463" s="23" t="s">
        <v>11</v>
      </c>
      <c r="K463" s="23" t="s">
        <v>4628</v>
      </c>
      <c r="L463" s="23" t="s">
        <v>11</v>
      </c>
      <c r="M463" s="23" t="s">
        <v>5426</v>
      </c>
      <c r="N463" s="23" t="s">
        <v>4629</v>
      </c>
      <c r="O463" s="23" t="s">
        <v>4630</v>
      </c>
      <c r="P463" s="23" t="s">
        <v>1026</v>
      </c>
      <c r="Q463" s="23">
        <v>0</v>
      </c>
      <c r="R463" s="23" t="s">
        <v>1922</v>
      </c>
      <c r="S463" s="23" t="s">
        <v>4706</v>
      </c>
      <c r="T463" s="23" t="s">
        <v>1721</v>
      </c>
    </row>
    <row r="464" spans="1:20">
      <c r="A464" s="23" t="s">
        <v>3785</v>
      </c>
      <c r="B464" s="23" t="s">
        <v>3786</v>
      </c>
      <c r="C464" s="23" t="s">
        <v>10</v>
      </c>
      <c r="D464" s="23" t="s">
        <v>1705</v>
      </c>
      <c r="E464" s="23" t="s">
        <v>452</v>
      </c>
      <c r="F464" s="23" t="s">
        <v>4185</v>
      </c>
      <c r="G464" s="23" t="s">
        <v>1721</v>
      </c>
      <c r="H464" s="23" t="s">
        <v>4633</v>
      </c>
      <c r="I464" s="23" t="s">
        <v>4203</v>
      </c>
      <c r="J464" s="23" t="s">
        <v>11</v>
      </c>
      <c r="K464" s="23" t="s">
        <v>4628</v>
      </c>
      <c r="L464" s="23" t="s">
        <v>11</v>
      </c>
      <c r="M464" s="23" t="s">
        <v>5415</v>
      </c>
      <c r="N464" s="23" t="s">
        <v>4629</v>
      </c>
      <c r="O464" s="23" t="s">
        <v>4630</v>
      </c>
      <c r="P464" s="23" t="s">
        <v>1026</v>
      </c>
      <c r="Q464" s="23">
        <v>0</v>
      </c>
      <c r="R464" s="23" t="s">
        <v>1683</v>
      </c>
      <c r="S464" s="23" t="s">
        <v>4585</v>
      </c>
      <c r="T464" s="23" t="s">
        <v>1721</v>
      </c>
    </row>
    <row r="465" spans="1:20">
      <c r="A465" s="23" t="s">
        <v>2093</v>
      </c>
      <c r="B465" s="23" t="s">
        <v>2094</v>
      </c>
      <c r="C465" s="23" t="s">
        <v>17</v>
      </c>
      <c r="D465" s="23" t="s">
        <v>1705</v>
      </c>
      <c r="E465" s="23" t="s">
        <v>452</v>
      </c>
      <c r="F465" s="23" t="s">
        <v>5336</v>
      </c>
      <c r="G465" s="23" t="s">
        <v>1721</v>
      </c>
      <c r="H465" s="23" t="s">
        <v>4638</v>
      </c>
      <c r="I465" s="23" t="s">
        <v>4636</v>
      </c>
      <c r="J465" s="23" t="s">
        <v>11</v>
      </c>
      <c r="K465" s="23" t="s">
        <v>4628</v>
      </c>
      <c r="L465" s="23" t="s">
        <v>11</v>
      </c>
      <c r="M465" s="23" t="s">
        <v>5435</v>
      </c>
      <c r="N465" s="23" t="s">
        <v>4629</v>
      </c>
      <c r="O465" s="23" t="s">
        <v>4630</v>
      </c>
      <c r="P465" s="23" t="s">
        <v>4894</v>
      </c>
      <c r="Q465" s="23">
        <v>0</v>
      </c>
      <c r="R465" s="23" t="s">
        <v>1962</v>
      </c>
      <c r="S465" s="23" t="s">
        <v>4475</v>
      </c>
      <c r="T465" s="23" t="s">
        <v>1721</v>
      </c>
    </row>
    <row r="466" spans="1:20">
      <c r="A466" s="23" t="s">
        <v>3152</v>
      </c>
      <c r="B466" s="23" t="s">
        <v>3153</v>
      </c>
      <c r="C466" s="23" t="s">
        <v>1687</v>
      </c>
      <c r="D466" s="23" t="s">
        <v>4091</v>
      </c>
      <c r="E466" s="23" t="s">
        <v>459</v>
      </c>
      <c r="F466" s="23" t="s">
        <v>4194</v>
      </c>
      <c r="G466" s="23" t="s">
        <v>1721</v>
      </c>
      <c r="H466" s="23" t="s">
        <v>4632</v>
      </c>
      <c r="I466" s="23" t="s">
        <v>4639</v>
      </c>
      <c r="J466" s="23" t="s">
        <v>11</v>
      </c>
      <c r="K466" s="23" t="s">
        <v>4628</v>
      </c>
      <c r="L466" s="23" t="s">
        <v>11</v>
      </c>
      <c r="M466" s="23" t="s">
        <v>5481</v>
      </c>
      <c r="N466" s="23" t="s">
        <v>4640</v>
      </c>
      <c r="O466" s="23" t="s">
        <v>4630</v>
      </c>
      <c r="P466" s="23" t="s">
        <v>1166</v>
      </c>
      <c r="Q466" s="23">
        <v>0</v>
      </c>
      <c r="R466" s="23" t="s">
        <v>1782</v>
      </c>
      <c r="S466" s="23" t="s">
        <v>4853</v>
      </c>
      <c r="T466" s="23" t="s">
        <v>1721</v>
      </c>
    </row>
    <row r="467" spans="1:20">
      <c r="A467" s="23" t="s">
        <v>2856</v>
      </c>
      <c r="B467" s="23" t="s">
        <v>2857</v>
      </c>
      <c r="C467" s="23" t="s">
        <v>15</v>
      </c>
      <c r="D467" s="23" t="s">
        <v>1705</v>
      </c>
      <c r="E467" s="23" t="s">
        <v>452</v>
      </c>
      <c r="F467" s="23" t="s">
        <v>4156</v>
      </c>
      <c r="G467" s="23" t="s">
        <v>1721</v>
      </c>
      <c r="H467" s="23" t="s">
        <v>4094</v>
      </c>
      <c r="I467" s="23" t="s">
        <v>4636</v>
      </c>
      <c r="J467" s="23" t="s">
        <v>11</v>
      </c>
      <c r="K467" s="23" t="s">
        <v>4628</v>
      </c>
      <c r="L467" s="23" t="s">
        <v>11</v>
      </c>
      <c r="M467" s="23" t="s">
        <v>5414</v>
      </c>
      <c r="N467" s="23" t="s">
        <v>4629</v>
      </c>
      <c r="O467" s="23" t="s">
        <v>4630</v>
      </c>
      <c r="P467" s="23" t="s">
        <v>4650</v>
      </c>
      <c r="Q467" s="23">
        <v>0</v>
      </c>
      <c r="R467" s="23" t="s">
        <v>1962</v>
      </c>
      <c r="S467" s="23" t="s">
        <v>4391</v>
      </c>
      <c r="T467" s="23" t="s">
        <v>1721</v>
      </c>
    </row>
    <row r="468" spans="1:20">
      <c r="A468" s="23" t="s">
        <v>2026</v>
      </c>
      <c r="B468" s="23" t="s">
        <v>2027</v>
      </c>
      <c r="C468" s="23" t="s">
        <v>14</v>
      </c>
      <c r="D468" s="23" t="s">
        <v>1705</v>
      </c>
      <c r="E468" s="23" t="s">
        <v>1189</v>
      </c>
      <c r="F468" s="23" t="s">
        <v>4207</v>
      </c>
      <c r="G468" s="23" t="s">
        <v>1721</v>
      </c>
      <c r="H468" s="23" t="s">
        <v>4633</v>
      </c>
      <c r="I468" s="23" t="s">
        <v>4106</v>
      </c>
      <c r="J468" s="23" t="s">
        <v>11</v>
      </c>
      <c r="K468" s="23" t="s">
        <v>4628</v>
      </c>
      <c r="L468" s="23" t="s">
        <v>11</v>
      </c>
      <c r="M468" s="23" t="s">
        <v>5418</v>
      </c>
      <c r="N468" s="23" t="s">
        <v>4629</v>
      </c>
      <c r="O468" s="23" t="s">
        <v>4630</v>
      </c>
      <c r="P468" s="23" t="s">
        <v>4634</v>
      </c>
      <c r="Q468" s="23">
        <v>0</v>
      </c>
      <c r="R468" s="23" t="s">
        <v>1962</v>
      </c>
      <c r="S468" s="23" t="s">
        <v>4635</v>
      </c>
      <c r="T468" s="23" t="s">
        <v>1721</v>
      </c>
    </row>
    <row r="469" spans="1:20">
      <c r="A469" s="23" t="s">
        <v>2856</v>
      </c>
      <c r="B469" s="23" t="s">
        <v>2857</v>
      </c>
      <c r="C469" s="23" t="s">
        <v>15</v>
      </c>
      <c r="D469" s="23" t="s">
        <v>1705</v>
      </c>
      <c r="E469" s="23" t="s">
        <v>452</v>
      </c>
      <c r="F469" s="23" t="s">
        <v>4156</v>
      </c>
      <c r="G469" s="23" t="s">
        <v>1721</v>
      </c>
      <c r="H469" s="23" t="s">
        <v>4094</v>
      </c>
      <c r="I469" s="23" t="s">
        <v>4636</v>
      </c>
      <c r="J469" s="23" t="s">
        <v>11</v>
      </c>
      <c r="K469" s="23" t="s">
        <v>4628</v>
      </c>
      <c r="L469" s="23" t="s">
        <v>11</v>
      </c>
      <c r="M469" s="23" t="s">
        <v>5405</v>
      </c>
      <c r="N469" s="23" t="s">
        <v>4629</v>
      </c>
      <c r="O469" s="23" t="s">
        <v>4630</v>
      </c>
      <c r="P469" s="23" t="s">
        <v>4650</v>
      </c>
      <c r="Q469" s="23">
        <v>0</v>
      </c>
      <c r="R469" s="23" t="s">
        <v>1962</v>
      </c>
      <c r="S469" s="23" t="s">
        <v>4391</v>
      </c>
      <c r="T469" s="23" t="s">
        <v>1721</v>
      </c>
    </row>
    <row r="470" spans="1:20">
      <c r="A470" s="23" t="s">
        <v>2769</v>
      </c>
      <c r="B470" s="23" t="s">
        <v>2770</v>
      </c>
      <c r="C470" s="23" t="s">
        <v>14</v>
      </c>
      <c r="D470" s="23" t="s">
        <v>1705</v>
      </c>
      <c r="E470" s="23" t="s">
        <v>452</v>
      </c>
      <c r="F470" s="23" t="s">
        <v>5344</v>
      </c>
      <c r="G470" s="23" t="s">
        <v>1721</v>
      </c>
      <c r="H470" s="23" t="s">
        <v>4643</v>
      </c>
      <c r="I470" s="23" t="s">
        <v>4649</v>
      </c>
      <c r="J470" s="23" t="s">
        <v>11</v>
      </c>
      <c r="K470" s="23" t="s">
        <v>4628</v>
      </c>
      <c r="L470" s="23" t="s">
        <v>11</v>
      </c>
      <c r="M470" s="23" t="s">
        <v>5418</v>
      </c>
      <c r="N470" s="23" t="s">
        <v>4629</v>
      </c>
      <c r="O470" s="23" t="s">
        <v>4630</v>
      </c>
      <c r="P470" s="23" t="s">
        <v>4634</v>
      </c>
      <c r="Q470" s="23">
        <v>0</v>
      </c>
      <c r="R470" s="23" t="s">
        <v>1962</v>
      </c>
      <c r="S470" s="23" t="s">
        <v>4875</v>
      </c>
      <c r="T470" s="23" t="s">
        <v>1721</v>
      </c>
    </row>
    <row r="471" spans="1:20">
      <c r="A471" s="23" t="s">
        <v>4030</v>
      </c>
      <c r="B471" s="23" t="s">
        <v>4031</v>
      </c>
      <c r="C471" s="23" t="s">
        <v>14</v>
      </c>
      <c r="D471" s="23" t="s">
        <v>1705</v>
      </c>
      <c r="E471" s="23" t="s">
        <v>452</v>
      </c>
      <c r="F471" s="23" t="s">
        <v>5344</v>
      </c>
      <c r="G471" s="23" t="s">
        <v>1721</v>
      </c>
      <c r="H471" s="23" t="s">
        <v>4643</v>
      </c>
      <c r="I471" s="23" t="s">
        <v>4649</v>
      </c>
      <c r="J471" s="23" t="s">
        <v>11</v>
      </c>
      <c r="K471" s="23" t="s">
        <v>4628</v>
      </c>
      <c r="L471" s="23" t="s">
        <v>11</v>
      </c>
      <c r="M471" s="23" t="s">
        <v>5418</v>
      </c>
      <c r="N471" s="23" t="s">
        <v>4629</v>
      </c>
      <c r="O471" s="23" t="s">
        <v>4630</v>
      </c>
      <c r="P471" s="23" t="s">
        <v>1026</v>
      </c>
      <c r="Q471" s="23">
        <v>0</v>
      </c>
      <c r="R471" s="23" t="s">
        <v>1760</v>
      </c>
      <c r="S471" s="23" t="s">
        <v>4598</v>
      </c>
      <c r="T471" s="23" t="s">
        <v>1721</v>
      </c>
    </row>
    <row r="472" spans="1:20">
      <c r="A472" s="23" t="s">
        <v>2146</v>
      </c>
      <c r="B472" s="23" t="s">
        <v>2147</v>
      </c>
      <c r="C472" s="23" t="s">
        <v>10</v>
      </c>
      <c r="D472" s="23" t="s">
        <v>1705</v>
      </c>
      <c r="E472" s="23" t="s">
        <v>452</v>
      </c>
      <c r="F472" s="23" t="s">
        <v>4185</v>
      </c>
      <c r="G472" s="23" t="s">
        <v>1721</v>
      </c>
      <c r="H472" s="23" t="s">
        <v>4633</v>
      </c>
      <c r="I472" s="23" t="s">
        <v>4203</v>
      </c>
      <c r="J472" s="23" t="s">
        <v>11</v>
      </c>
      <c r="K472" s="23" t="s">
        <v>4628</v>
      </c>
      <c r="L472" s="23" t="s">
        <v>11</v>
      </c>
      <c r="M472" s="23" t="s">
        <v>5460</v>
      </c>
      <c r="N472" s="23" t="s">
        <v>4629</v>
      </c>
      <c r="O472" s="23" t="s">
        <v>4630</v>
      </c>
      <c r="P472" s="23" t="s">
        <v>4662</v>
      </c>
      <c r="Q472" s="23">
        <v>0</v>
      </c>
      <c r="R472" s="23" t="s">
        <v>1676</v>
      </c>
      <c r="S472" s="23" t="s">
        <v>4818</v>
      </c>
      <c r="T472" s="23" t="s">
        <v>1721</v>
      </c>
    </row>
    <row r="473" spans="1:20">
      <c r="A473" s="23" t="s">
        <v>3926</v>
      </c>
      <c r="B473" s="23" t="s">
        <v>3927</v>
      </c>
      <c r="C473" s="23" t="s">
        <v>12</v>
      </c>
      <c r="D473" s="23" t="s">
        <v>1705</v>
      </c>
      <c r="E473" s="23" t="s">
        <v>452</v>
      </c>
      <c r="F473" s="23" t="s">
        <v>5338</v>
      </c>
      <c r="G473" s="23" t="s">
        <v>1721</v>
      </c>
      <c r="H473" s="23" t="s">
        <v>4643</v>
      </c>
      <c r="I473" s="23" t="s">
        <v>4138</v>
      </c>
      <c r="J473" s="23" t="s">
        <v>11</v>
      </c>
      <c r="K473" s="23" t="s">
        <v>4628</v>
      </c>
      <c r="L473" s="23" t="s">
        <v>11</v>
      </c>
      <c r="M473" s="23" t="s">
        <v>5410</v>
      </c>
      <c r="N473" s="23" t="s">
        <v>4629</v>
      </c>
      <c r="O473" s="23" t="s">
        <v>4630</v>
      </c>
      <c r="P473" s="23" t="s">
        <v>4753</v>
      </c>
      <c r="Q473" s="23">
        <v>0</v>
      </c>
      <c r="R473" s="23" t="s">
        <v>1962</v>
      </c>
      <c r="S473" s="23" t="s">
        <v>4797</v>
      </c>
      <c r="T473" s="23" t="s">
        <v>1721</v>
      </c>
    </row>
    <row r="474" spans="1:20">
      <c r="A474" s="23" t="s">
        <v>4030</v>
      </c>
      <c r="B474" s="23" t="s">
        <v>4031</v>
      </c>
      <c r="C474" s="23" t="s">
        <v>14</v>
      </c>
      <c r="D474" s="23" t="s">
        <v>1705</v>
      </c>
      <c r="E474" s="23" t="s">
        <v>452</v>
      </c>
      <c r="F474" s="23" t="s">
        <v>5344</v>
      </c>
      <c r="G474" s="23" t="s">
        <v>1721</v>
      </c>
      <c r="H474" s="23" t="s">
        <v>4643</v>
      </c>
      <c r="I474" s="23" t="s">
        <v>4649</v>
      </c>
      <c r="J474" s="23" t="s">
        <v>11</v>
      </c>
      <c r="K474" s="23" t="s">
        <v>4628</v>
      </c>
      <c r="L474" s="23" t="s">
        <v>11</v>
      </c>
      <c r="M474" s="23" t="s">
        <v>5428</v>
      </c>
      <c r="N474" s="23" t="s">
        <v>4629</v>
      </c>
      <c r="O474" s="23" t="s">
        <v>4630</v>
      </c>
      <c r="P474" s="23" t="s">
        <v>1026</v>
      </c>
      <c r="Q474" s="23">
        <v>0</v>
      </c>
      <c r="R474" s="23" t="s">
        <v>1760</v>
      </c>
      <c r="S474" s="23" t="s">
        <v>4598</v>
      </c>
      <c r="T474" s="23" t="s">
        <v>1721</v>
      </c>
    </row>
    <row r="475" spans="1:20">
      <c r="A475" s="23" t="s">
        <v>1788</v>
      </c>
      <c r="B475" s="23" t="s">
        <v>1789</v>
      </c>
      <c r="C475" s="23" t="s">
        <v>16</v>
      </c>
      <c r="D475" s="23" t="s">
        <v>1705</v>
      </c>
      <c r="E475" s="23" t="s">
        <v>1189</v>
      </c>
      <c r="F475" s="23" t="s">
        <v>4197</v>
      </c>
      <c r="G475" s="23" t="s">
        <v>1721</v>
      </c>
      <c r="H475" s="23" t="s">
        <v>4099</v>
      </c>
      <c r="I475" s="23" t="s">
        <v>4656</v>
      </c>
      <c r="J475" s="23" t="s">
        <v>11</v>
      </c>
      <c r="K475" s="23" t="s">
        <v>4628</v>
      </c>
      <c r="L475" s="23" t="s">
        <v>11</v>
      </c>
      <c r="M475" s="23" t="s">
        <v>5445</v>
      </c>
      <c r="N475" s="23" t="s">
        <v>4629</v>
      </c>
      <c r="O475" s="23" t="s">
        <v>4630</v>
      </c>
      <c r="P475" s="23" t="s">
        <v>4829</v>
      </c>
      <c r="Q475" s="23">
        <v>0</v>
      </c>
      <c r="R475" s="23" t="s">
        <v>1962</v>
      </c>
      <c r="S475" s="23" t="s">
        <v>4830</v>
      </c>
      <c r="T475" s="23" t="s">
        <v>1721</v>
      </c>
    </row>
    <row r="476" spans="1:20">
      <c r="A476" s="23" t="s">
        <v>3853</v>
      </c>
      <c r="B476" s="23" t="s">
        <v>3854</v>
      </c>
      <c r="C476" s="23" t="s">
        <v>14</v>
      </c>
      <c r="D476" s="23" t="s">
        <v>1705</v>
      </c>
      <c r="E476" s="23" t="s">
        <v>452</v>
      </c>
      <c r="F476" s="23" t="s">
        <v>4166</v>
      </c>
      <c r="G476" s="23" t="s">
        <v>1721</v>
      </c>
      <c r="H476" s="23" t="s">
        <v>4094</v>
      </c>
      <c r="I476" s="23" t="s">
        <v>4106</v>
      </c>
      <c r="J476" s="23" t="s">
        <v>11</v>
      </c>
      <c r="K476" s="23" t="s">
        <v>4628</v>
      </c>
      <c r="L476" s="23" t="s">
        <v>11</v>
      </c>
      <c r="M476" s="23" t="s">
        <v>5405</v>
      </c>
      <c r="N476" s="23" t="s">
        <v>4629</v>
      </c>
      <c r="O476" s="23" t="s">
        <v>4630</v>
      </c>
      <c r="P476" s="23" t="s">
        <v>7</v>
      </c>
      <c r="Q476" s="23">
        <v>0</v>
      </c>
      <c r="R476" s="23" t="s">
        <v>2050</v>
      </c>
      <c r="S476" s="23" t="s">
        <v>4637</v>
      </c>
      <c r="T476" s="23" t="s">
        <v>1721</v>
      </c>
    </row>
    <row r="477" spans="1:20">
      <c r="A477" s="23" t="s">
        <v>2695</v>
      </c>
      <c r="B477" s="23" t="s">
        <v>2696</v>
      </c>
      <c r="C477" s="23" t="s">
        <v>16</v>
      </c>
      <c r="D477" s="23" t="s">
        <v>1705</v>
      </c>
      <c r="E477" s="23" t="s">
        <v>1189</v>
      </c>
      <c r="F477" s="23" t="s">
        <v>4197</v>
      </c>
      <c r="G477" s="23" t="s">
        <v>1721</v>
      </c>
      <c r="H477" s="23" t="s">
        <v>4099</v>
      </c>
      <c r="I477" s="23" t="s">
        <v>4106</v>
      </c>
      <c r="J477" s="23" t="s">
        <v>11</v>
      </c>
      <c r="K477" s="23" t="s">
        <v>4628</v>
      </c>
      <c r="L477" s="23" t="s">
        <v>11</v>
      </c>
      <c r="M477" s="23" t="s">
        <v>5451</v>
      </c>
      <c r="N477" s="23" t="s">
        <v>4629</v>
      </c>
      <c r="O477" s="23" t="s">
        <v>4630</v>
      </c>
      <c r="P477" s="23" t="s">
        <v>4786</v>
      </c>
      <c r="Q477" s="23">
        <v>0</v>
      </c>
      <c r="R477" s="23" t="s">
        <v>1962</v>
      </c>
      <c r="S477" s="23" t="s">
        <v>4787</v>
      </c>
      <c r="T477" s="23" t="s">
        <v>1721</v>
      </c>
    </row>
    <row r="478" spans="1:20">
      <c r="A478" s="23" t="s">
        <v>2250</v>
      </c>
      <c r="B478" s="23" t="s">
        <v>2251</v>
      </c>
      <c r="C478" s="23" t="s">
        <v>12</v>
      </c>
      <c r="D478" s="23" t="s">
        <v>1705</v>
      </c>
      <c r="E478" s="23" t="s">
        <v>452</v>
      </c>
      <c r="F478" s="23" t="s">
        <v>4172</v>
      </c>
      <c r="G478" s="23" t="s">
        <v>1721</v>
      </c>
      <c r="H478" s="23" t="s">
        <v>4094</v>
      </c>
      <c r="I478" s="23" t="s">
        <v>4203</v>
      </c>
      <c r="J478" s="23" t="s">
        <v>11</v>
      </c>
      <c r="K478" s="23" t="s">
        <v>4628</v>
      </c>
      <c r="L478" s="23" t="s">
        <v>11</v>
      </c>
      <c r="M478" s="23" t="s">
        <v>5407</v>
      </c>
      <c r="N478" s="23" t="s">
        <v>4629</v>
      </c>
      <c r="O478" s="23" t="s">
        <v>4630</v>
      </c>
      <c r="P478" s="23" t="s">
        <v>4660</v>
      </c>
      <c r="Q478" s="23">
        <v>0</v>
      </c>
      <c r="R478" s="23" t="s">
        <v>1962</v>
      </c>
      <c r="S478" s="23" t="s">
        <v>4453</v>
      </c>
      <c r="T478" s="23" t="s">
        <v>1721</v>
      </c>
    </row>
    <row r="479" spans="1:20">
      <c r="A479" s="23" t="s">
        <v>2161</v>
      </c>
      <c r="B479" s="23" t="s">
        <v>2162</v>
      </c>
      <c r="C479" s="23" t="s">
        <v>16</v>
      </c>
      <c r="D479" s="23" t="s">
        <v>1705</v>
      </c>
      <c r="E479" s="23" t="s">
        <v>1189</v>
      </c>
      <c r="F479" s="23" t="s">
        <v>5351</v>
      </c>
      <c r="G479" s="23" t="s">
        <v>1721</v>
      </c>
      <c r="H479" s="23" t="s">
        <v>4633</v>
      </c>
      <c r="I479" s="23" t="s">
        <v>4192</v>
      </c>
      <c r="J479" s="23" t="s">
        <v>11</v>
      </c>
      <c r="K479" s="23" t="s">
        <v>4628</v>
      </c>
      <c r="L479" s="23" t="s">
        <v>11</v>
      </c>
      <c r="M479" s="23" t="s">
        <v>5407</v>
      </c>
      <c r="N479" s="23" t="s">
        <v>4629</v>
      </c>
      <c r="O479" s="23" t="s">
        <v>4630</v>
      </c>
      <c r="P479" s="23" t="s">
        <v>7</v>
      </c>
      <c r="Q479" s="23">
        <v>0</v>
      </c>
      <c r="R479" s="23" t="s">
        <v>4800</v>
      </c>
      <c r="S479" s="23" t="s">
        <v>4810</v>
      </c>
      <c r="T479" s="23" t="s">
        <v>1721</v>
      </c>
    </row>
    <row r="480" spans="1:20">
      <c r="A480" s="23" t="s">
        <v>3911</v>
      </c>
      <c r="B480" s="23" t="s">
        <v>3912</v>
      </c>
      <c r="C480" s="23" t="s">
        <v>1669</v>
      </c>
      <c r="D480" s="23" t="s">
        <v>1705</v>
      </c>
      <c r="E480" s="23" t="s">
        <v>452</v>
      </c>
      <c r="F480" s="23" t="s">
        <v>4164</v>
      </c>
      <c r="G480" s="23" t="s">
        <v>1721</v>
      </c>
      <c r="H480" s="23" t="s">
        <v>4632</v>
      </c>
      <c r="I480" s="23" t="s">
        <v>4649</v>
      </c>
      <c r="J480" s="23" t="s">
        <v>11</v>
      </c>
      <c r="K480" s="23" t="s">
        <v>4628</v>
      </c>
      <c r="L480" s="23" t="s">
        <v>11</v>
      </c>
      <c r="M480" s="23" t="s">
        <v>5460</v>
      </c>
      <c r="N480" s="23" t="s">
        <v>4629</v>
      </c>
      <c r="O480" s="23" t="s">
        <v>4630</v>
      </c>
      <c r="P480" s="23" t="s">
        <v>7</v>
      </c>
      <c r="Q480" s="23">
        <v>0</v>
      </c>
      <c r="R480" s="23" t="s">
        <v>4746</v>
      </c>
      <c r="S480" s="23" t="s">
        <v>4747</v>
      </c>
      <c r="T480" s="23" t="s">
        <v>1721</v>
      </c>
    </row>
    <row r="481" spans="1:20">
      <c r="A481" s="23" t="s">
        <v>3782</v>
      </c>
      <c r="B481" s="23" t="s">
        <v>3783</v>
      </c>
      <c r="C481" s="23" t="s">
        <v>12</v>
      </c>
      <c r="D481" s="23" t="s">
        <v>1705</v>
      </c>
      <c r="E481" s="23" t="s">
        <v>452</v>
      </c>
      <c r="F481" s="23" t="s">
        <v>4175</v>
      </c>
      <c r="G481" s="23" t="s">
        <v>1721</v>
      </c>
      <c r="H481" s="23" t="s">
        <v>4638</v>
      </c>
      <c r="I481" s="23" t="s">
        <v>5466</v>
      </c>
      <c r="J481" s="23" t="s">
        <v>11</v>
      </c>
      <c r="K481" s="23" t="s">
        <v>4628</v>
      </c>
      <c r="L481" s="23" t="s">
        <v>11</v>
      </c>
      <c r="M481" s="23" t="s">
        <v>5422</v>
      </c>
      <c r="N481" s="23" t="s">
        <v>4629</v>
      </c>
      <c r="O481" s="23" t="s">
        <v>4630</v>
      </c>
      <c r="P481" s="23" t="s">
        <v>4662</v>
      </c>
      <c r="Q481" s="23">
        <v>0</v>
      </c>
      <c r="R481" s="23" t="s">
        <v>4838</v>
      </c>
      <c r="S481" s="23" t="s">
        <v>4839</v>
      </c>
      <c r="T481" s="23" t="s">
        <v>1721</v>
      </c>
    </row>
    <row r="482" spans="1:20">
      <c r="A482" s="23" t="s">
        <v>2004</v>
      </c>
      <c r="B482" s="23" t="s">
        <v>2005</v>
      </c>
      <c r="C482" s="23" t="s">
        <v>15</v>
      </c>
      <c r="D482" s="23" t="s">
        <v>1705</v>
      </c>
      <c r="E482" s="23" t="s">
        <v>4289</v>
      </c>
      <c r="F482" s="23" t="s">
        <v>4098</v>
      </c>
      <c r="G482" s="23" t="s">
        <v>1721</v>
      </c>
      <c r="H482" s="23" t="s">
        <v>4099</v>
      </c>
      <c r="I482" s="23" t="s">
        <v>11</v>
      </c>
      <c r="J482" s="23" t="s">
        <v>11</v>
      </c>
      <c r="K482" s="23" t="s">
        <v>4628</v>
      </c>
      <c r="L482" s="23" t="s">
        <v>11</v>
      </c>
      <c r="M482" s="23" t="s">
        <v>5494</v>
      </c>
      <c r="N482" s="23" t="s">
        <v>4653</v>
      </c>
      <c r="O482" s="23" t="s">
        <v>4630</v>
      </c>
      <c r="P482" s="23" t="s">
        <v>4762</v>
      </c>
      <c r="Q482" s="23">
        <v>0</v>
      </c>
      <c r="R482" s="23" t="s">
        <v>4763</v>
      </c>
      <c r="S482" s="23" t="s">
        <v>4483</v>
      </c>
      <c r="T482" s="23" t="s">
        <v>1721</v>
      </c>
    </row>
    <row r="483" spans="1:20">
      <c r="A483" s="23" t="s">
        <v>2660</v>
      </c>
      <c r="B483" s="23" t="s">
        <v>2661</v>
      </c>
      <c r="C483" s="23" t="s">
        <v>13</v>
      </c>
      <c r="D483" s="23" t="s">
        <v>1705</v>
      </c>
      <c r="E483" s="23" t="s">
        <v>452</v>
      </c>
      <c r="F483" s="23" t="s">
        <v>4176</v>
      </c>
      <c r="G483" s="23" t="s">
        <v>1721</v>
      </c>
      <c r="H483" s="23" t="s">
        <v>4094</v>
      </c>
      <c r="I483" s="23" t="s">
        <v>5430</v>
      </c>
      <c r="J483" s="23" t="s">
        <v>11</v>
      </c>
      <c r="K483" s="23" t="s">
        <v>4628</v>
      </c>
      <c r="L483" s="23" t="s">
        <v>11</v>
      </c>
      <c r="M483" s="23" t="s">
        <v>5422</v>
      </c>
      <c r="N483" s="23" t="s">
        <v>4629</v>
      </c>
      <c r="O483" s="23" t="s">
        <v>4630</v>
      </c>
      <c r="P483" s="23" t="s">
        <v>4868</v>
      </c>
      <c r="Q483" s="23">
        <v>0</v>
      </c>
      <c r="R483" s="23" t="s">
        <v>1962</v>
      </c>
      <c r="S483" s="23" t="s">
        <v>4869</v>
      </c>
      <c r="T483" s="23" t="s">
        <v>1721</v>
      </c>
    </row>
    <row r="484" spans="1:20">
      <c r="A484" s="23" t="s">
        <v>3209</v>
      </c>
      <c r="B484" s="23" t="s">
        <v>3210</v>
      </c>
      <c r="C484" s="23" t="s">
        <v>14</v>
      </c>
      <c r="D484" s="23" t="s">
        <v>1705</v>
      </c>
      <c r="E484" s="23" t="s">
        <v>452</v>
      </c>
      <c r="F484" s="23" t="s">
        <v>5334</v>
      </c>
      <c r="G484" s="23" t="s">
        <v>1721</v>
      </c>
      <c r="H484" s="23" t="s">
        <v>4633</v>
      </c>
      <c r="I484" s="23" t="s">
        <v>4192</v>
      </c>
      <c r="J484" s="23" t="s">
        <v>11</v>
      </c>
      <c r="K484" s="23" t="s">
        <v>4628</v>
      </c>
      <c r="L484" s="23" t="s">
        <v>11</v>
      </c>
      <c r="M484" s="23" t="s">
        <v>5405</v>
      </c>
      <c r="N484" s="23" t="s">
        <v>4629</v>
      </c>
      <c r="O484" s="23" t="s">
        <v>4630</v>
      </c>
      <c r="P484" s="23" t="s">
        <v>4662</v>
      </c>
      <c r="Q484" s="23">
        <v>0</v>
      </c>
      <c r="R484" s="23" t="s">
        <v>2033</v>
      </c>
      <c r="S484" s="23" t="s">
        <v>4884</v>
      </c>
      <c r="T484" s="23" t="s">
        <v>1721</v>
      </c>
    </row>
    <row r="485" spans="1:20">
      <c r="A485" s="23" t="s">
        <v>2753</v>
      </c>
      <c r="B485" s="23" t="s">
        <v>2754</v>
      </c>
      <c r="C485" s="23" t="s">
        <v>16</v>
      </c>
      <c r="D485" s="23" t="s">
        <v>1705</v>
      </c>
      <c r="E485" s="23" t="s">
        <v>452</v>
      </c>
      <c r="F485" s="23" t="s">
        <v>4185</v>
      </c>
      <c r="G485" s="23" t="s">
        <v>1721</v>
      </c>
      <c r="H485" s="23" t="s">
        <v>4633</v>
      </c>
      <c r="I485" s="23" t="s">
        <v>4203</v>
      </c>
      <c r="J485" s="23" t="s">
        <v>11</v>
      </c>
      <c r="K485" s="23" t="s">
        <v>4628</v>
      </c>
      <c r="L485" s="23" t="s">
        <v>11</v>
      </c>
      <c r="M485" s="23" t="s">
        <v>5405</v>
      </c>
      <c r="N485" s="23" t="s">
        <v>4629</v>
      </c>
      <c r="O485" s="23" t="s">
        <v>4630</v>
      </c>
      <c r="P485" s="23" t="s">
        <v>1026</v>
      </c>
      <c r="Q485" s="23">
        <v>0</v>
      </c>
      <c r="R485" s="23" t="s">
        <v>1683</v>
      </c>
      <c r="S485" s="23" t="s">
        <v>4586</v>
      </c>
      <c r="T485" s="23" t="s">
        <v>1721</v>
      </c>
    </row>
    <row r="486" spans="1:20">
      <c r="A486" s="23" t="s">
        <v>2961</v>
      </c>
      <c r="B486" s="23" t="s">
        <v>2962</v>
      </c>
      <c r="C486" s="23" t="s">
        <v>12</v>
      </c>
      <c r="D486" s="23" t="s">
        <v>1705</v>
      </c>
      <c r="E486" s="23" t="s">
        <v>452</v>
      </c>
      <c r="F486" s="23" t="s">
        <v>5340</v>
      </c>
      <c r="G486" s="23" t="s">
        <v>1721</v>
      </c>
      <c r="H486" s="23" t="s">
        <v>4099</v>
      </c>
      <c r="I486" s="23" t="s">
        <v>4138</v>
      </c>
      <c r="J486" s="23" t="s">
        <v>11</v>
      </c>
      <c r="K486" s="23" t="s">
        <v>4628</v>
      </c>
      <c r="L486" s="23" t="s">
        <v>11</v>
      </c>
      <c r="M486" s="23" t="s">
        <v>5410</v>
      </c>
      <c r="N486" s="23" t="s">
        <v>4629</v>
      </c>
      <c r="O486" s="23" t="s">
        <v>4630</v>
      </c>
      <c r="P486" s="23" t="s">
        <v>1026</v>
      </c>
      <c r="Q486" s="23">
        <v>0</v>
      </c>
      <c r="R486" s="23" t="s">
        <v>1683</v>
      </c>
      <c r="S486" s="23" t="s">
        <v>5360</v>
      </c>
      <c r="T486" s="23" t="s">
        <v>1721</v>
      </c>
    </row>
    <row r="487" spans="1:20">
      <c r="A487" s="23" t="s">
        <v>3574</v>
      </c>
      <c r="B487" s="23" t="s">
        <v>3575</v>
      </c>
      <c r="C487" s="23" t="s">
        <v>16</v>
      </c>
      <c r="D487" s="23" t="s">
        <v>1705</v>
      </c>
      <c r="E487" s="23" t="s">
        <v>452</v>
      </c>
      <c r="F487" s="23" t="s">
        <v>4185</v>
      </c>
      <c r="G487" s="23" t="s">
        <v>1721</v>
      </c>
      <c r="H487" s="23" t="s">
        <v>4633</v>
      </c>
      <c r="I487" s="23" t="s">
        <v>4203</v>
      </c>
      <c r="J487" s="23" t="s">
        <v>11</v>
      </c>
      <c r="K487" s="23" t="s">
        <v>4628</v>
      </c>
      <c r="L487" s="23" t="s">
        <v>11</v>
      </c>
      <c r="M487" s="23" t="s">
        <v>5434</v>
      </c>
      <c r="N487" s="23" t="s">
        <v>4629</v>
      </c>
      <c r="O487" s="23" t="s">
        <v>4630</v>
      </c>
      <c r="P487" s="23" t="s">
        <v>1026</v>
      </c>
      <c r="Q487" s="23">
        <v>0</v>
      </c>
      <c r="R487" s="23" t="s">
        <v>1683</v>
      </c>
      <c r="S487" s="23" t="s">
        <v>4580</v>
      </c>
      <c r="T487" s="23" t="s">
        <v>1721</v>
      </c>
    </row>
    <row r="488" spans="1:20">
      <c r="A488" s="23" t="s">
        <v>1916</v>
      </c>
      <c r="B488" s="23" t="s">
        <v>1917</v>
      </c>
      <c r="C488" s="23" t="s">
        <v>14</v>
      </c>
      <c r="D488" s="23" t="s">
        <v>1705</v>
      </c>
      <c r="E488" s="23" t="s">
        <v>452</v>
      </c>
      <c r="F488" s="23" t="s">
        <v>4173</v>
      </c>
      <c r="G488" s="23" t="s">
        <v>1721</v>
      </c>
      <c r="H488" s="23" t="s">
        <v>4099</v>
      </c>
      <c r="I488" s="23" t="s">
        <v>5461</v>
      </c>
      <c r="J488" s="23" t="s">
        <v>11</v>
      </c>
      <c r="K488" s="23" t="s">
        <v>4628</v>
      </c>
      <c r="L488" s="23" t="s">
        <v>11</v>
      </c>
      <c r="M488" s="23" t="s">
        <v>5432</v>
      </c>
      <c r="N488" s="23" t="s">
        <v>4629</v>
      </c>
      <c r="O488" s="23" t="s">
        <v>4630</v>
      </c>
      <c r="P488" s="23" t="s">
        <v>4660</v>
      </c>
      <c r="Q488" s="23">
        <v>0</v>
      </c>
      <c r="R488" s="23" t="s">
        <v>1962</v>
      </c>
      <c r="S488" s="23" t="s">
        <v>4826</v>
      </c>
      <c r="T488" s="23" t="s">
        <v>1721</v>
      </c>
    </row>
    <row r="489" spans="1:20">
      <c r="A489" s="23" t="s">
        <v>5182</v>
      </c>
      <c r="B489" s="23" t="s">
        <v>5183</v>
      </c>
      <c r="C489" s="23" t="s">
        <v>1687</v>
      </c>
      <c r="D489" s="23" t="s">
        <v>4091</v>
      </c>
      <c r="E489" s="23" t="s">
        <v>459</v>
      </c>
      <c r="F489" s="23" t="s">
        <v>5353</v>
      </c>
      <c r="G489" s="23" t="s">
        <v>1721</v>
      </c>
      <c r="H489" s="23" t="s">
        <v>4643</v>
      </c>
      <c r="I489" s="23" t="s">
        <v>4644</v>
      </c>
      <c r="J489" s="23" t="s">
        <v>11</v>
      </c>
      <c r="K489" s="23" t="s">
        <v>4628</v>
      </c>
      <c r="L489" s="23" t="s">
        <v>11</v>
      </c>
      <c r="M489" s="23" t="s">
        <v>5483</v>
      </c>
      <c r="N489" s="23" t="s">
        <v>4640</v>
      </c>
      <c r="O489" s="23" t="s">
        <v>4630</v>
      </c>
      <c r="P489" s="23" t="s">
        <v>993</v>
      </c>
      <c r="Q489" s="23">
        <v>0</v>
      </c>
      <c r="R489" s="23" t="s">
        <v>5464</v>
      </c>
      <c r="S489" s="23" t="s">
        <v>5490</v>
      </c>
      <c r="T489" s="23" t="s">
        <v>1721</v>
      </c>
    </row>
    <row r="490" spans="1:20">
      <c r="A490" s="23" t="s">
        <v>3217</v>
      </c>
      <c r="B490" s="23" t="s">
        <v>3218</v>
      </c>
      <c r="C490" s="23" t="s">
        <v>16</v>
      </c>
      <c r="D490" s="23" t="s">
        <v>1705</v>
      </c>
      <c r="E490" s="23" t="s">
        <v>452</v>
      </c>
      <c r="F490" s="23" t="s">
        <v>4185</v>
      </c>
      <c r="G490" s="23" t="s">
        <v>1721</v>
      </c>
      <c r="H490" s="23" t="s">
        <v>4633</v>
      </c>
      <c r="I490" s="23" t="s">
        <v>4203</v>
      </c>
      <c r="J490" s="23" t="s">
        <v>11</v>
      </c>
      <c r="K490" s="23" t="s">
        <v>4628</v>
      </c>
      <c r="L490" s="23" t="s">
        <v>11</v>
      </c>
      <c r="M490" s="23" t="s">
        <v>5460</v>
      </c>
      <c r="N490" s="23" t="s">
        <v>4629</v>
      </c>
      <c r="O490" s="23" t="s">
        <v>4630</v>
      </c>
      <c r="P490" s="23" t="s">
        <v>1026</v>
      </c>
      <c r="Q490" s="23">
        <v>0</v>
      </c>
      <c r="R490" s="23" t="s">
        <v>1922</v>
      </c>
      <c r="S490" s="23" t="s">
        <v>4576</v>
      </c>
      <c r="T490" s="23" t="s">
        <v>1721</v>
      </c>
    </row>
    <row r="491" spans="1:20">
      <c r="A491" s="23" t="s">
        <v>2026</v>
      </c>
      <c r="B491" s="23" t="s">
        <v>2027</v>
      </c>
      <c r="C491" s="23" t="s">
        <v>14</v>
      </c>
      <c r="D491" s="23" t="s">
        <v>1705</v>
      </c>
      <c r="E491" s="23" t="s">
        <v>1189</v>
      </c>
      <c r="F491" s="23" t="s">
        <v>4207</v>
      </c>
      <c r="G491" s="23" t="s">
        <v>1721</v>
      </c>
      <c r="H491" s="23" t="s">
        <v>4633</v>
      </c>
      <c r="I491" s="23" t="s">
        <v>5438</v>
      </c>
      <c r="J491" s="23" t="s">
        <v>11</v>
      </c>
      <c r="K491" s="23" t="s">
        <v>4628</v>
      </c>
      <c r="L491" s="23" t="s">
        <v>11</v>
      </c>
      <c r="M491" s="23" t="s">
        <v>5416</v>
      </c>
      <c r="N491" s="23" t="s">
        <v>4629</v>
      </c>
      <c r="O491" s="23" t="s">
        <v>4630</v>
      </c>
      <c r="P491" s="23" t="s">
        <v>4634</v>
      </c>
      <c r="Q491" s="23">
        <v>0</v>
      </c>
      <c r="R491" s="23" t="s">
        <v>1962</v>
      </c>
      <c r="S491" s="23" t="s">
        <v>4635</v>
      </c>
      <c r="T491" s="23" t="s">
        <v>1721</v>
      </c>
    </row>
    <row r="492" spans="1:20">
      <c r="A492" s="23" t="s">
        <v>3794</v>
      </c>
      <c r="B492" s="23" t="s">
        <v>3795</v>
      </c>
      <c r="C492" s="23" t="s">
        <v>10</v>
      </c>
      <c r="D492" s="23" t="s">
        <v>1705</v>
      </c>
      <c r="E492" s="23" t="s">
        <v>1189</v>
      </c>
      <c r="F492" s="23" t="s">
        <v>4182</v>
      </c>
      <c r="G492" s="23" t="s">
        <v>1721</v>
      </c>
      <c r="H492" s="23" t="s">
        <v>4638</v>
      </c>
      <c r="I492" s="23" t="s">
        <v>4636</v>
      </c>
      <c r="J492" s="23" t="s">
        <v>11</v>
      </c>
      <c r="K492" s="23" t="s">
        <v>4628</v>
      </c>
      <c r="L492" s="23" t="s">
        <v>11</v>
      </c>
      <c r="M492" s="23" t="s">
        <v>5480</v>
      </c>
      <c r="N492" s="23" t="s">
        <v>4629</v>
      </c>
      <c r="O492" s="23" t="s">
        <v>4630</v>
      </c>
      <c r="P492" s="23" t="s">
        <v>1026</v>
      </c>
      <c r="Q492" s="23">
        <v>0</v>
      </c>
      <c r="R492" s="23" t="s">
        <v>1782</v>
      </c>
      <c r="S492" s="23" t="s">
        <v>5449</v>
      </c>
      <c r="T492" s="23" t="s">
        <v>1721</v>
      </c>
    </row>
    <row r="493" spans="1:20">
      <c r="A493" s="23" t="s">
        <v>1812</v>
      </c>
      <c r="B493" s="23" t="s">
        <v>1813</v>
      </c>
      <c r="C493" s="23" t="s">
        <v>1686</v>
      </c>
      <c r="D493" s="23" t="s">
        <v>4091</v>
      </c>
      <c r="E493" s="23" t="s">
        <v>459</v>
      </c>
      <c r="F493" s="23" t="s">
        <v>4205</v>
      </c>
      <c r="G493" s="23" t="s">
        <v>1721</v>
      </c>
      <c r="H493" s="23" t="s">
        <v>4632</v>
      </c>
      <c r="I493" s="23" t="s">
        <v>4644</v>
      </c>
      <c r="J493" s="23" t="s">
        <v>11</v>
      </c>
      <c r="K493" s="23" t="s">
        <v>4628</v>
      </c>
      <c r="L493" s="23" t="s">
        <v>11</v>
      </c>
      <c r="M493" s="23" t="s">
        <v>5477</v>
      </c>
      <c r="N493" s="23" t="s">
        <v>4640</v>
      </c>
      <c r="O493" s="23" t="s">
        <v>4630</v>
      </c>
      <c r="P493" s="23" t="s">
        <v>1166</v>
      </c>
      <c r="Q493" s="23">
        <v>0</v>
      </c>
      <c r="R493" s="23" t="s">
        <v>1782</v>
      </c>
      <c r="S493" s="23" t="s">
        <v>4608</v>
      </c>
      <c r="T493" s="23" t="s">
        <v>1721</v>
      </c>
    </row>
    <row r="494" spans="1:20">
      <c r="A494" s="23" t="s">
        <v>3785</v>
      </c>
      <c r="B494" s="23" t="s">
        <v>3786</v>
      </c>
      <c r="C494" s="23" t="s">
        <v>10</v>
      </c>
      <c r="D494" s="23" t="s">
        <v>1705</v>
      </c>
      <c r="E494" s="23" t="s">
        <v>452</v>
      </c>
      <c r="F494" s="23" t="s">
        <v>4185</v>
      </c>
      <c r="G494" s="23" t="s">
        <v>1721</v>
      </c>
      <c r="H494" s="23" t="s">
        <v>4633</v>
      </c>
      <c r="I494" s="23" t="s">
        <v>4203</v>
      </c>
      <c r="J494" s="23" t="s">
        <v>11</v>
      </c>
      <c r="K494" s="23" t="s">
        <v>4628</v>
      </c>
      <c r="L494" s="23" t="s">
        <v>11</v>
      </c>
      <c r="M494" s="23" t="s">
        <v>5424</v>
      </c>
      <c r="N494" s="23" t="s">
        <v>4629</v>
      </c>
      <c r="O494" s="23" t="s">
        <v>4630</v>
      </c>
      <c r="P494" s="23" t="s">
        <v>1026</v>
      </c>
      <c r="Q494" s="23">
        <v>0</v>
      </c>
      <c r="R494" s="23" t="s">
        <v>1683</v>
      </c>
      <c r="S494" s="23" t="s">
        <v>4585</v>
      </c>
      <c r="T494" s="23" t="s">
        <v>1721</v>
      </c>
    </row>
    <row r="495" spans="1:20">
      <c r="A495" s="23" t="s">
        <v>2524</v>
      </c>
      <c r="B495" s="23" t="s">
        <v>2525</v>
      </c>
      <c r="C495" s="23" t="s">
        <v>1687</v>
      </c>
      <c r="D495" s="23" t="s">
        <v>4091</v>
      </c>
      <c r="E495" s="23" t="s">
        <v>464</v>
      </c>
      <c r="F495" s="23" t="s">
        <v>4122</v>
      </c>
      <c r="G495" s="23" t="s">
        <v>1721</v>
      </c>
      <c r="H495" s="23" t="s">
        <v>4638</v>
      </c>
      <c r="I495" s="23" t="s">
        <v>4644</v>
      </c>
      <c r="J495" s="23" t="s">
        <v>11</v>
      </c>
      <c r="K495" s="23" t="s">
        <v>4628</v>
      </c>
      <c r="L495" s="23" t="s">
        <v>11</v>
      </c>
      <c r="M495" s="23" t="s">
        <v>5424</v>
      </c>
      <c r="N495" s="23" t="s">
        <v>4640</v>
      </c>
      <c r="O495" s="23" t="s">
        <v>4630</v>
      </c>
      <c r="P495" s="23" t="s">
        <v>972</v>
      </c>
      <c r="Q495" s="23">
        <v>0</v>
      </c>
      <c r="R495" s="23" t="s">
        <v>1795</v>
      </c>
      <c r="S495" s="23" t="s">
        <v>4852</v>
      </c>
      <c r="T495" s="23" t="s">
        <v>1721</v>
      </c>
    </row>
    <row r="496" spans="1:20">
      <c r="A496" s="23" t="s">
        <v>2814</v>
      </c>
      <c r="B496" s="23" t="s">
        <v>2815</v>
      </c>
      <c r="C496" s="23" t="s">
        <v>16</v>
      </c>
      <c r="D496" s="23" t="s">
        <v>1705</v>
      </c>
      <c r="E496" s="23" t="s">
        <v>1189</v>
      </c>
      <c r="F496" s="23" t="s">
        <v>4199</v>
      </c>
      <c r="G496" s="23" t="s">
        <v>1721</v>
      </c>
      <c r="H496" s="23" t="s">
        <v>4643</v>
      </c>
      <c r="I496" s="23" t="s">
        <v>4192</v>
      </c>
      <c r="J496" s="23" t="s">
        <v>11</v>
      </c>
      <c r="K496" s="23" t="s">
        <v>4628</v>
      </c>
      <c r="L496" s="23" t="s">
        <v>11</v>
      </c>
      <c r="M496" s="23" t="s">
        <v>5427</v>
      </c>
      <c r="N496" s="23" t="s">
        <v>4629</v>
      </c>
      <c r="O496" s="23" t="s">
        <v>4630</v>
      </c>
      <c r="P496" s="23" t="s">
        <v>1026</v>
      </c>
      <c r="Q496" s="23">
        <v>0</v>
      </c>
      <c r="R496" s="23" t="s">
        <v>5045</v>
      </c>
      <c r="S496" s="23" t="s">
        <v>5358</v>
      </c>
      <c r="T496" s="23" t="s">
        <v>1721</v>
      </c>
    </row>
    <row r="497" spans="1:20">
      <c r="A497" s="23" t="s">
        <v>1904</v>
      </c>
      <c r="B497" s="23" t="s">
        <v>1905</v>
      </c>
      <c r="C497" s="23" t="s">
        <v>10</v>
      </c>
      <c r="D497" s="23" t="s">
        <v>1705</v>
      </c>
      <c r="E497" s="23" t="s">
        <v>452</v>
      </c>
      <c r="F497" s="23" t="s">
        <v>4179</v>
      </c>
      <c r="G497" s="23" t="s">
        <v>1721</v>
      </c>
      <c r="H497" s="23" t="s">
        <v>4682</v>
      </c>
      <c r="I497" s="23" t="s">
        <v>4649</v>
      </c>
      <c r="J497" s="23" t="s">
        <v>11</v>
      </c>
      <c r="K497" s="23" t="s">
        <v>4628</v>
      </c>
      <c r="L497" s="23" t="s">
        <v>11</v>
      </c>
      <c r="M497" s="23" t="s">
        <v>5416</v>
      </c>
      <c r="N497" s="23" t="s">
        <v>4629</v>
      </c>
      <c r="O497" s="23" t="s">
        <v>4630</v>
      </c>
      <c r="P497" s="23" t="s">
        <v>4662</v>
      </c>
      <c r="Q497" s="23">
        <v>0</v>
      </c>
      <c r="R497" s="23" t="s">
        <v>3700</v>
      </c>
      <c r="S497" s="23" t="s">
        <v>4552</v>
      </c>
      <c r="T497" s="23" t="s">
        <v>1721</v>
      </c>
    </row>
    <row r="498" spans="1:20">
      <c r="A498" s="23" t="s">
        <v>2089</v>
      </c>
      <c r="B498" s="23" t="s">
        <v>2090</v>
      </c>
      <c r="C498" s="23" t="s">
        <v>1669</v>
      </c>
      <c r="D498" s="23" t="s">
        <v>4091</v>
      </c>
      <c r="E498" s="23" t="s">
        <v>464</v>
      </c>
      <c r="F498" s="23" t="s">
        <v>4122</v>
      </c>
      <c r="G498" s="23" t="s">
        <v>1721</v>
      </c>
      <c r="H498" s="23" t="s">
        <v>4638</v>
      </c>
      <c r="I498" s="23" t="s">
        <v>4644</v>
      </c>
      <c r="J498" s="23" t="s">
        <v>11</v>
      </c>
      <c r="K498" s="23" t="s">
        <v>4628</v>
      </c>
      <c r="L498" s="23" t="s">
        <v>11</v>
      </c>
      <c r="M498" s="23" t="s">
        <v>5460</v>
      </c>
      <c r="N498" s="23" t="s">
        <v>4640</v>
      </c>
      <c r="O498" s="23" t="s">
        <v>4630</v>
      </c>
      <c r="P498" s="23" t="s">
        <v>4641</v>
      </c>
      <c r="Q498" s="23">
        <v>0</v>
      </c>
      <c r="R498" s="23" t="s">
        <v>2905</v>
      </c>
      <c r="S498" s="23" t="s">
        <v>4845</v>
      </c>
      <c r="T498" s="23" t="s">
        <v>1721</v>
      </c>
    </row>
    <row r="499" spans="1:20">
      <c r="A499" s="23" t="s">
        <v>2985</v>
      </c>
      <c r="B499" s="23" t="s">
        <v>2986</v>
      </c>
      <c r="C499" s="23" t="s">
        <v>14</v>
      </c>
      <c r="D499" s="23" t="s">
        <v>1705</v>
      </c>
      <c r="E499" s="23" t="s">
        <v>452</v>
      </c>
      <c r="F499" s="23" t="s">
        <v>4166</v>
      </c>
      <c r="G499" s="23" t="s">
        <v>1721</v>
      </c>
      <c r="H499" s="23" t="s">
        <v>4094</v>
      </c>
      <c r="I499" s="23" t="s">
        <v>5421</v>
      </c>
      <c r="J499" s="23" t="s">
        <v>11</v>
      </c>
      <c r="K499" s="23" t="s">
        <v>4628</v>
      </c>
      <c r="L499" s="23" t="s">
        <v>11</v>
      </c>
      <c r="M499" s="23" t="s">
        <v>5460</v>
      </c>
      <c r="N499" s="23" t="s">
        <v>4629</v>
      </c>
      <c r="O499" s="23" t="s">
        <v>4630</v>
      </c>
      <c r="P499" s="23" t="s">
        <v>4708</v>
      </c>
      <c r="Q499" s="23">
        <v>0</v>
      </c>
      <c r="R499" s="23" t="s">
        <v>4709</v>
      </c>
      <c r="S499" s="23" t="s">
        <v>4710</v>
      </c>
      <c r="T499" s="23" t="s">
        <v>1721</v>
      </c>
    </row>
    <row r="500" spans="1:20">
      <c r="A500" s="23" t="s">
        <v>3549</v>
      </c>
      <c r="B500" s="23" t="s">
        <v>3550</v>
      </c>
      <c r="C500" s="23" t="s">
        <v>10</v>
      </c>
      <c r="D500" s="23" t="s">
        <v>1705</v>
      </c>
      <c r="E500" s="23" t="s">
        <v>1189</v>
      </c>
      <c r="F500" s="23" t="s">
        <v>4182</v>
      </c>
      <c r="G500" s="23" t="s">
        <v>1721</v>
      </c>
      <c r="H500" s="23" t="s">
        <v>4638</v>
      </c>
      <c r="I500" s="23" t="s">
        <v>4636</v>
      </c>
      <c r="J500" s="23" t="s">
        <v>11</v>
      </c>
      <c r="K500" s="23" t="s">
        <v>4628</v>
      </c>
      <c r="L500" s="23" t="s">
        <v>11</v>
      </c>
      <c r="M500" s="23" t="s">
        <v>5431</v>
      </c>
      <c r="N500" s="23" t="s">
        <v>4629</v>
      </c>
      <c r="O500" s="23" t="s">
        <v>4630</v>
      </c>
      <c r="P500" s="23" t="s">
        <v>9</v>
      </c>
      <c r="Q500" s="23">
        <v>0</v>
      </c>
      <c r="R500" s="23" t="s">
        <v>1771</v>
      </c>
      <c r="S500" s="23" t="s">
        <v>4765</v>
      </c>
      <c r="T500" s="23" t="s">
        <v>1721</v>
      </c>
    </row>
    <row r="501" spans="1:20">
      <c r="A501" s="23" t="s">
        <v>2626</v>
      </c>
      <c r="B501" s="23" t="s">
        <v>2627</v>
      </c>
      <c r="C501" s="23" t="s">
        <v>14</v>
      </c>
      <c r="D501" s="23" t="s">
        <v>1705</v>
      </c>
      <c r="E501" s="23" t="s">
        <v>452</v>
      </c>
      <c r="F501" s="23" t="s">
        <v>4173</v>
      </c>
      <c r="G501" s="23" t="s">
        <v>1721</v>
      </c>
      <c r="H501" s="23" t="s">
        <v>4099</v>
      </c>
      <c r="I501" s="23" t="s">
        <v>4138</v>
      </c>
      <c r="J501" s="23" t="s">
        <v>11</v>
      </c>
      <c r="K501" s="23" t="s">
        <v>4628</v>
      </c>
      <c r="L501" s="23" t="s">
        <v>11</v>
      </c>
      <c r="M501" s="23" t="s">
        <v>5417</v>
      </c>
      <c r="N501" s="23" t="s">
        <v>4629</v>
      </c>
      <c r="O501" s="23" t="s">
        <v>4630</v>
      </c>
      <c r="P501" s="23" t="s">
        <v>7</v>
      </c>
      <c r="Q501" s="23">
        <v>0</v>
      </c>
      <c r="R501" s="23" t="s">
        <v>4700</v>
      </c>
      <c r="S501" s="23" t="s">
        <v>4701</v>
      </c>
      <c r="T501" s="23" t="s">
        <v>1721</v>
      </c>
    </row>
    <row r="502" spans="1:20">
      <c r="A502" s="23" t="s">
        <v>2478</v>
      </c>
      <c r="B502" s="23" t="s">
        <v>2479</v>
      </c>
      <c r="C502" s="23" t="s">
        <v>15</v>
      </c>
      <c r="D502" s="23" t="s">
        <v>1705</v>
      </c>
      <c r="E502" s="23" t="s">
        <v>452</v>
      </c>
      <c r="F502" s="23" t="s">
        <v>4148</v>
      </c>
      <c r="G502" s="23" t="s">
        <v>1721</v>
      </c>
      <c r="H502" s="23" t="s">
        <v>4094</v>
      </c>
      <c r="I502" s="23" t="s">
        <v>4192</v>
      </c>
      <c r="J502" s="23" t="s">
        <v>11</v>
      </c>
      <c r="K502" s="23" t="s">
        <v>4628</v>
      </c>
      <c r="L502" s="23" t="s">
        <v>11</v>
      </c>
      <c r="M502" s="23" t="s">
        <v>5426</v>
      </c>
      <c r="N502" s="23" t="s">
        <v>4629</v>
      </c>
      <c r="O502" s="23" t="s">
        <v>4630</v>
      </c>
      <c r="P502" s="23" t="s">
        <v>4811</v>
      </c>
      <c r="Q502" s="23">
        <v>0</v>
      </c>
      <c r="R502" s="23" t="s">
        <v>1962</v>
      </c>
      <c r="S502" s="23" t="s">
        <v>4428</v>
      </c>
      <c r="T502" s="23" t="s">
        <v>1721</v>
      </c>
    </row>
    <row r="503" spans="1:20">
      <c r="A503" s="23" t="s">
        <v>2083</v>
      </c>
      <c r="B503" s="23" t="s">
        <v>2084</v>
      </c>
      <c r="C503" s="23" t="s">
        <v>13</v>
      </c>
      <c r="D503" s="23" t="s">
        <v>1705</v>
      </c>
      <c r="E503" s="23" t="s">
        <v>452</v>
      </c>
      <c r="F503" s="23" t="s">
        <v>4158</v>
      </c>
      <c r="G503" s="23" t="s">
        <v>1721</v>
      </c>
      <c r="H503" s="23" t="s">
        <v>4638</v>
      </c>
      <c r="I503" s="23" t="s">
        <v>4636</v>
      </c>
      <c r="J503" s="23" t="s">
        <v>11</v>
      </c>
      <c r="K503" s="23" t="s">
        <v>4628</v>
      </c>
      <c r="L503" s="23" t="s">
        <v>11</v>
      </c>
      <c r="M503" s="23" t="s">
        <v>5415</v>
      </c>
      <c r="N503" s="23" t="s">
        <v>4629</v>
      </c>
      <c r="O503" s="23" t="s">
        <v>4630</v>
      </c>
      <c r="P503" s="23" t="s">
        <v>4642</v>
      </c>
      <c r="Q503" s="23">
        <v>0</v>
      </c>
      <c r="R503" s="23" t="s">
        <v>1696</v>
      </c>
      <c r="S503" s="23" t="s">
        <v>4885</v>
      </c>
      <c r="T503" s="23" t="s">
        <v>1721</v>
      </c>
    </row>
    <row r="504" spans="1:20">
      <c r="A504" s="23" t="s">
        <v>1767</v>
      </c>
      <c r="B504" s="23" t="s">
        <v>1768</v>
      </c>
      <c r="C504" s="23" t="s">
        <v>16</v>
      </c>
      <c r="D504" s="23" t="s">
        <v>1705</v>
      </c>
      <c r="E504" s="23" t="s">
        <v>452</v>
      </c>
      <c r="F504" s="23" t="s">
        <v>4179</v>
      </c>
      <c r="G504" s="23" t="s">
        <v>1721</v>
      </c>
      <c r="H504" s="23" t="s">
        <v>4682</v>
      </c>
      <c r="I504" s="23" t="s">
        <v>5421</v>
      </c>
      <c r="J504" s="23" t="s">
        <v>11</v>
      </c>
      <c r="K504" s="23" t="s">
        <v>4628</v>
      </c>
      <c r="L504" s="23" t="s">
        <v>11</v>
      </c>
      <c r="M504" s="23" t="s">
        <v>5422</v>
      </c>
      <c r="N504" s="23" t="s">
        <v>4629</v>
      </c>
      <c r="O504" s="23" t="s">
        <v>4630</v>
      </c>
      <c r="P504" s="23" t="s">
        <v>9</v>
      </c>
      <c r="Q504" s="23">
        <v>0</v>
      </c>
      <c r="R504" s="23" t="s">
        <v>1771</v>
      </c>
      <c r="S504" s="23" t="s">
        <v>4802</v>
      </c>
      <c r="T504" s="23" t="s">
        <v>1721</v>
      </c>
    </row>
    <row r="505" spans="1:20">
      <c r="A505" s="23" t="s">
        <v>2776</v>
      </c>
      <c r="B505" s="23" t="s">
        <v>2777</v>
      </c>
      <c r="C505" s="23" t="s">
        <v>1686</v>
      </c>
      <c r="D505" s="23" t="s">
        <v>4091</v>
      </c>
      <c r="E505" s="23" t="s">
        <v>459</v>
      </c>
      <c r="F505" s="23" t="s">
        <v>4167</v>
      </c>
      <c r="G505" s="23" t="s">
        <v>1721</v>
      </c>
      <c r="H505" s="23" t="s">
        <v>4638</v>
      </c>
      <c r="I505" s="23" t="s">
        <v>4639</v>
      </c>
      <c r="J505" s="23" t="s">
        <v>11</v>
      </c>
      <c r="K505" s="23" t="s">
        <v>4628</v>
      </c>
      <c r="L505" s="23" t="s">
        <v>11</v>
      </c>
      <c r="M505" s="23" t="s">
        <v>5454</v>
      </c>
      <c r="N505" s="23" t="s">
        <v>4640</v>
      </c>
      <c r="O505" s="23" t="s">
        <v>4630</v>
      </c>
      <c r="P505" s="23" t="s">
        <v>4871</v>
      </c>
      <c r="Q505" s="23">
        <v>0</v>
      </c>
      <c r="R505" s="23" t="s">
        <v>1886</v>
      </c>
      <c r="S505" s="23" t="s">
        <v>4527</v>
      </c>
      <c r="T505" s="23" t="s">
        <v>1721</v>
      </c>
    </row>
    <row r="506" spans="1:20">
      <c r="A506" s="23" t="s">
        <v>2016</v>
      </c>
      <c r="B506" s="23" t="s">
        <v>2017</v>
      </c>
      <c r="C506" s="23" t="s">
        <v>16</v>
      </c>
      <c r="D506" s="23" t="s">
        <v>1705</v>
      </c>
      <c r="E506" s="23" t="s">
        <v>452</v>
      </c>
      <c r="F506" s="23" t="s">
        <v>5342</v>
      </c>
      <c r="G506" s="23" t="s">
        <v>1721</v>
      </c>
      <c r="H506" s="23" t="s">
        <v>4633</v>
      </c>
      <c r="I506" s="23" t="s">
        <v>4192</v>
      </c>
      <c r="J506" s="23" t="s">
        <v>11</v>
      </c>
      <c r="K506" s="23" t="s">
        <v>4628</v>
      </c>
      <c r="L506" s="23" t="s">
        <v>11</v>
      </c>
      <c r="M506" s="23" t="s">
        <v>5419</v>
      </c>
      <c r="N506" s="23" t="s">
        <v>4629</v>
      </c>
      <c r="O506" s="23" t="s">
        <v>4630</v>
      </c>
      <c r="P506" s="23" t="s">
        <v>4642</v>
      </c>
      <c r="Q506" s="23">
        <v>0</v>
      </c>
      <c r="R506" s="23" t="s">
        <v>1962</v>
      </c>
      <c r="S506" s="23" t="s">
        <v>4888</v>
      </c>
      <c r="T506" s="23" t="s">
        <v>1721</v>
      </c>
    </row>
    <row r="507" spans="1:20">
      <c r="A507" s="23" t="s">
        <v>2636</v>
      </c>
      <c r="B507" s="23" t="s">
        <v>2637</v>
      </c>
      <c r="C507" s="23" t="s">
        <v>12</v>
      </c>
      <c r="D507" s="23" t="s">
        <v>1705</v>
      </c>
      <c r="E507" s="23" t="s">
        <v>452</v>
      </c>
      <c r="F507" s="23" t="s">
        <v>5338</v>
      </c>
      <c r="G507" s="23" t="s">
        <v>1721</v>
      </c>
      <c r="H507" s="23" t="s">
        <v>4643</v>
      </c>
      <c r="I507" s="23" t="s">
        <v>4138</v>
      </c>
      <c r="J507" s="23" t="s">
        <v>11</v>
      </c>
      <c r="K507" s="23" t="s">
        <v>4628</v>
      </c>
      <c r="L507" s="23" t="s">
        <v>11</v>
      </c>
      <c r="M507" s="23" t="s">
        <v>5436</v>
      </c>
      <c r="N507" s="23" t="s">
        <v>4629</v>
      </c>
      <c r="O507" s="23" t="s">
        <v>4630</v>
      </c>
      <c r="P507" s="23" t="s">
        <v>4861</v>
      </c>
      <c r="Q507" s="23">
        <v>0</v>
      </c>
      <c r="R507" s="23" t="s">
        <v>1962</v>
      </c>
      <c r="S507" s="23" t="s">
        <v>4862</v>
      </c>
      <c r="T507" s="23" t="s">
        <v>1721</v>
      </c>
    </row>
    <row r="508" spans="1:20">
      <c r="A508" s="23" t="s">
        <v>2141</v>
      </c>
      <c r="B508" s="23" t="s">
        <v>2142</v>
      </c>
      <c r="C508" s="23" t="s">
        <v>16</v>
      </c>
      <c r="D508" s="23" t="s">
        <v>1705</v>
      </c>
      <c r="E508" s="23" t="s">
        <v>452</v>
      </c>
      <c r="F508" s="23" t="s">
        <v>5342</v>
      </c>
      <c r="G508" s="23" t="s">
        <v>1721</v>
      </c>
      <c r="H508" s="23" t="s">
        <v>4633</v>
      </c>
      <c r="I508" s="23" t="s">
        <v>4192</v>
      </c>
      <c r="J508" s="23" t="s">
        <v>11</v>
      </c>
      <c r="K508" s="23" t="s">
        <v>4628</v>
      </c>
      <c r="L508" s="23" t="s">
        <v>11</v>
      </c>
      <c r="M508" s="23" t="s">
        <v>5425</v>
      </c>
      <c r="N508" s="23" t="s">
        <v>4629</v>
      </c>
      <c r="O508" s="23" t="s">
        <v>4630</v>
      </c>
      <c r="P508" s="23" t="s">
        <v>7</v>
      </c>
      <c r="Q508" s="23">
        <v>0</v>
      </c>
      <c r="R508" s="23" t="s">
        <v>4744</v>
      </c>
      <c r="S508" s="23" t="s">
        <v>4511</v>
      </c>
      <c r="T508" s="23" t="s">
        <v>1721</v>
      </c>
    </row>
    <row r="509" spans="1:20">
      <c r="A509" s="23" t="s">
        <v>3956</v>
      </c>
      <c r="B509" s="23" t="s">
        <v>3957</v>
      </c>
      <c r="C509" s="23" t="s">
        <v>10</v>
      </c>
      <c r="D509" s="23" t="s">
        <v>1705</v>
      </c>
      <c r="E509" s="23" t="s">
        <v>452</v>
      </c>
      <c r="F509" s="23" t="s">
        <v>4173</v>
      </c>
      <c r="G509" s="23" t="s">
        <v>1721</v>
      </c>
      <c r="H509" s="23" t="s">
        <v>4099</v>
      </c>
      <c r="I509" s="23" t="s">
        <v>4138</v>
      </c>
      <c r="J509" s="23" t="s">
        <v>11</v>
      </c>
      <c r="K509" s="23" t="s">
        <v>4628</v>
      </c>
      <c r="L509" s="23" t="s">
        <v>11</v>
      </c>
      <c r="M509" s="23" t="s">
        <v>5417</v>
      </c>
      <c r="N509" s="23" t="s">
        <v>4629</v>
      </c>
      <c r="O509" s="23" t="s">
        <v>4630</v>
      </c>
      <c r="P509" s="23" t="s">
        <v>4664</v>
      </c>
      <c r="Q509" s="23">
        <v>0</v>
      </c>
      <c r="R509" s="23" t="s">
        <v>1962</v>
      </c>
      <c r="S509" s="23" t="s">
        <v>4723</v>
      </c>
      <c r="T509" s="23" t="s">
        <v>1721</v>
      </c>
    </row>
    <row r="510" spans="1:20">
      <c r="A510" s="23" t="s">
        <v>2481</v>
      </c>
      <c r="B510" s="23" t="s">
        <v>2482</v>
      </c>
      <c r="C510" s="23" t="s">
        <v>16</v>
      </c>
      <c r="D510" s="23" t="s">
        <v>1705</v>
      </c>
      <c r="E510" s="23" t="s">
        <v>1189</v>
      </c>
      <c r="F510" s="23" t="s">
        <v>4197</v>
      </c>
      <c r="G510" s="23" t="s">
        <v>1721</v>
      </c>
      <c r="H510" s="23" t="s">
        <v>4099</v>
      </c>
      <c r="I510" s="23" t="s">
        <v>4106</v>
      </c>
      <c r="J510" s="23" t="s">
        <v>11</v>
      </c>
      <c r="K510" s="23" t="s">
        <v>4628</v>
      </c>
      <c r="L510" s="23" t="s">
        <v>11</v>
      </c>
      <c r="M510" s="23" t="s">
        <v>5478</v>
      </c>
      <c r="N510" s="23" t="s">
        <v>4629</v>
      </c>
      <c r="O510" s="23" t="s">
        <v>4630</v>
      </c>
      <c r="P510" s="23" t="s">
        <v>4642</v>
      </c>
      <c r="Q510" s="23">
        <v>0</v>
      </c>
      <c r="R510" s="23" t="s">
        <v>1962</v>
      </c>
      <c r="S510" s="23" t="s">
        <v>4840</v>
      </c>
      <c r="T510" s="23" t="s">
        <v>1721</v>
      </c>
    </row>
    <row r="511" spans="1:20">
      <c r="A511" s="23" t="s">
        <v>2528</v>
      </c>
      <c r="B511" s="23" t="s">
        <v>2529</v>
      </c>
      <c r="C511" s="23" t="s">
        <v>10</v>
      </c>
      <c r="D511" s="23" t="s">
        <v>1705</v>
      </c>
      <c r="E511" s="23" t="s">
        <v>452</v>
      </c>
      <c r="F511" s="23" t="s">
        <v>5342</v>
      </c>
      <c r="G511" s="23" t="s">
        <v>1721</v>
      </c>
      <c r="H511" s="23" t="s">
        <v>4633</v>
      </c>
      <c r="I511" s="23" t="s">
        <v>4192</v>
      </c>
      <c r="J511" s="23" t="s">
        <v>11</v>
      </c>
      <c r="K511" s="23" t="s">
        <v>4628</v>
      </c>
      <c r="L511" s="23" t="s">
        <v>11</v>
      </c>
      <c r="M511" s="23" t="s">
        <v>5419</v>
      </c>
      <c r="N511" s="23" t="s">
        <v>4629</v>
      </c>
      <c r="O511" s="23" t="s">
        <v>4630</v>
      </c>
      <c r="P511" s="23" t="s">
        <v>7</v>
      </c>
      <c r="Q511" s="23">
        <v>0</v>
      </c>
      <c r="R511" s="23" t="s">
        <v>2050</v>
      </c>
      <c r="S511" s="23" t="s">
        <v>4422</v>
      </c>
      <c r="T511" s="23" t="s">
        <v>1721</v>
      </c>
    </row>
    <row r="512" spans="1:20">
      <c r="A512" s="23" t="s">
        <v>3014</v>
      </c>
      <c r="B512" s="23" t="s">
        <v>3015</v>
      </c>
      <c r="C512" s="23" t="s">
        <v>1669</v>
      </c>
      <c r="D512" s="23" t="s">
        <v>4091</v>
      </c>
      <c r="E512" s="23" t="s">
        <v>459</v>
      </c>
      <c r="F512" s="23" t="s">
        <v>4086</v>
      </c>
      <c r="G512" s="23" t="s">
        <v>1721</v>
      </c>
      <c r="H512" s="23" t="s">
        <v>4643</v>
      </c>
      <c r="I512" s="23" t="s">
        <v>4644</v>
      </c>
      <c r="J512" s="23" t="s">
        <v>1808</v>
      </c>
      <c r="K512" s="23" t="s">
        <v>4628</v>
      </c>
      <c r="L512" s="23" t="s">
        <v>11</v>
      </c>
      <c r="M512" s="23" t="s">
        <v>5488</v>
      </c>
      <c r="N512" s="23" t="s">
        <v>4640</v>
      </c>
      <c r="O512" s="23" t="s">
        <v>4630</v>
      </c>
      <c r="P512" s="23" t="s">
        <v>4736</v>
      </c>
      <c r="Q512" s="23">
        <v>0</v>
      </c>
      <c r="R512" s="23" t="s">
        <v>3269</v>
      </c>
      <c r="S512" s="23" t="s">
        <v>4737</v>
      </c>
      <c r="T512" s="23" t="s">
        <v>1721</v>
      </c>
    </row>
    <row r="513" spans="1:20">
      <c r="A513" s="23" t="s">
        <v>3103</v>
      </c>
      <c r="B513" s="23" t="s">
        <v>3104</v>
      </c>
      <c r="C513" s="23" t="s">
        <v>12</v>
      </c>
      <c r="D513" s="23" t="s">
        <v>1705</v>
      </c>
      <c r="E513" s="23" t="s">
        <v>452</v>
      </c>
      <c r="F513" s="23" t="s">
        <v>4166</v>
      </c>
      <c r="G513" s="23" t="s">
        <v>1721</v>
      </c>
      <c r="H513" s="23" t="s">
        <v>4094</v>
      </c>
      <c r="I513" s="23" t="s">
        <v>4106</v>
      </c>
      <c r="J513" s="23" t="s">
        <v>11</v>
      </c>
      <c r="K513" s="23" t="s">
        <v>4628</v>
      </c>
      <c r="L513" s="23" t="s">
        <v>11</v>
      </c>
      <c r="M513" s="23" t="s">
        <v>5434</v>
      </c>
      <c r="N513" s="23" t="s">
        <v>4629</v>
      </c>
      <c r="O513" s="23" t="s">
        <v>4630</v>
      </c>
      <c r="P513" s="23" t="s">
        <v>4642</v>
      </c>
      <c r="Q513" s="23">
        <v>0</v>
      </c>
      <c r="R513" s="23" t="s">
        <v>1962</v>
      </c>
      <c r="S513" s="23" t="s">
        <v>4367</v>
      </c>
      <c r="T513" s="23" t="s">
        <v>1721</v>
      </c>
    </row>
    <row r="514" spans="1:20">
      <c r="A514" s="23" t="s">
        <v>1835</v>
      </c>
      <c r="B514" s="23" t="s">
        <v>1836</v>
      </c>
      <c r="C514" s="23" t="s">
        <v>14</v>
      </c>
      <c r="D514" s="23" t="s">
        <v>1705</v>
      </c>
      <c r="E514" s="23" t="s">
        <v>452</v>
      </c>
      <c r="F514" s="23" t="s">
        <v>5344</v>
      </c>
      <c r="G514" s="23" t="s">
        <v>1721</v>
      </c>
      <c r="H514" s="23" t="s">
        <v>4643</v>
      </c>
      <c r="I514" s="23" t="s">
        <v>4649</v>
      </c>
      <c r="J514" s="23" t="s">
        <v>11</v>
      </c>
      <c r="K514" s="23" t="s">
        <v>4628</v>
      </c>
      <c r="L514" s="23" t="s">
        <v>11</v>
      </c>
      <c r="M514" s="23" t="s">
        <v>5418</v>
      </c>
      <c r="N514" s="23" t="s">
        <v>4629</v>
      </c>
      <c r="O514" s="23" t="s">
        <v>4630</v>
      </c>
      <c r="P514" s="23" t="s">
        <v>7</v>
      </c>
      <c r="Q514" s="23">
        <v>0</v>
      </c>
      <c r="R514" s="23" t="s">
        <v>1840</v>
      </c>
      <c r="S514" s="23" t="s">
        <v>4537</v>
      </c>
      <c r="T514" s="23" t="s">
        <v>1721</v>
      </c>
    </row>
    <row r="515" spans="1:20">
      <c r="A515" s="23" t="s">
        <v>5194</v>
      </c>
      <c r="B515" s="23" t="s">
        <v>5195</v>
      </c>
      <c r="C515" s="23" t="s">
        <v>1687</v>
      </c>
      <c r="D515" s="23" t="s">
        <v>4091</v>
      </c>
      <c r="E515" s="23" t="s">
        <v>459</v>
      </c>
      <c r="F515" s="23" t="s">
        <v>4202</v>
      </c>
      <c r="G515" s="23" t="s">
        <v>1721</v>
      </c>
      <c r="H515" s="23" t="s">
        <v>4643</v>
      </c>
      <c r="I515" s="23" t="s">
        <v>4644</v>
      </c>
      <c r="J515" s="23" t="s">
        <v>11</v>
      </c>
      <c r="K515" s="23" t="s">
        <v>4628</v>
      </c>
      <c r="L515" s="23" t="s">
        <v>11</v>
      </c>
      <c r="M515" s="23" t="s">
        <v>5446</v>
      </c>
      <c r="N515" s="23" t="s">
        <v>4640</v>
      </c>
      <c r="O515" s="23" t="s">
        <v>4630</v>
      </c>
      <c r="P515" s="23" t="s">
        <v>993</v>
      </c>
      <c r="Q515" s="23">
        <v>0</v>
      </c>
      <c r="R515" s="23" t="s">
        <v>5474</v>
      </c>
      <c r="S515" s="23" t="s">
        <v>5495</v>
      </c>
      <c r="T515" s="23" t="s">
        <v>1721</v>
      </c>
    </row>
    <row r="516" spans="1:20">
      <c r="A516" s="23" t="s">
        <v>3380</v>
      </c>
      <c r="B516" s="23" t="s">
        <v>3381</v>
      </c>
      <c r="C516" s="23" t="s">
        <v>12</v>
      </c>
      <c r="D516" s="23" t="s">
        <v>1705</v>
      </c>
      <c r="E516" s="23" t="s">
        <v>452</v>
      </c>
      <c r="F516" s="23" t="s">
        <v>4175</v>
      </c>
      <c r="G516" s="23" t="s">
        <v>1721</v>
      </c>
      <c r="H516" s="23" t="s">
        <v>4638</v>
      </c>
      <c r="I516" s="23" t="s">
        <v>4656</v>
      </c>
      <c r="J516" s="23" t="s">
        <v>11</v>
      </c>
      <c r="K516" s="23" t="s">
        <v>4628</v>
      </c>
      <c r="L516" s="23" t="s">
        <v>11</v>
      </c>
      <c r="M516" s="23" t="s">
        <v>5412</v>
      </c>
      <c r="N516" s="23" t="s">
        <v>4629</v>
      </c>
      <c r="O516" s="23" t="s">
        <v>4630</v>
      </c>
      <c r="P516" s="23" t="s">
        <v>4642</v>
      </c>
      <c r="Q516" s="23">
        <v>0</v>
      </c>
      <c r="R516" s="23" t="s">
        <v>1962</v>
      </c>
      <c r="S516" s="23" t="s">
        <v>4339</v>
      </c>
      <c r="T516" s="23" t="s">
        <v>1721</v>
      </c>
    </row>
    <row r="517" spans="1:20">
      <c r="A517" s="23" t="s">
        <v>2579</v>
      </c>
      <c r="B517" s="23" t="s">
        <v>2580</v>
      </c>
      <c r="C517" s="23" t="s">
        <v>14</v>
      </c>
      <c r="D517" s="23" t="s">
        <v>1705</v>
      </c>
      <c r="E517" s="23" t="s">
        <v>452</v>
      </c>
      <c r="F517" s="23" t="s">
        <v>5344</v>
      </c>
      <c r="G517" s="23" t="s">
        <v>1721</v>
      </c>
      <c r="H517" s="23" t="s">
        <v>4643</v>
      </c>
      <c r="I517" s="23" t="s">
        <v>5421</v>
      </c>
      <c r="J517" s="23" t="s">
        <v>11</v>
      </c>
      <c r="K517" s="23" t="s">
        <v>4628</v>
      </c>
      <c r="L517" s="23" t="s">
        <v>11</v>
      </c>
      <c r="M517" s="23" t="s">
        <v>5422</v>
      </c>
      <c r="N517" s="23" t="s">
        <v>4629</v>
      </c>
      <c r="O517" s="23" t="s">
        <v>4630</v>
      </c>
      <c r="P517" s="23" t="s">
        <v>7</v>
      </c>
      <c r="Q517" s="23">
        <v>0</v>
      </c>
      <c r="R517" s="23" t="s">
        <v>4744</v>
      </c>
      <c r="S517" s="23" t="s">
        <v>4513</v>
      </c>
      <c r="T517" s="23" t="s">
        <v>1721</v>
      </c>
    </row>
    <row r="518" spans="1:20">
      <c r="A518" s="23" t="s">
        <v>1964</v>
      </c>
      <c r="B518" s="23" t="s">
        <v>1965</v>
      </c>
      <c r="C518" s="23" t="s">
        <v>17</v>
      </c>
      <c r="D518" s="23" t="s">
        <v>1705</v>
      </c>
      <c r="E518" s="23" t="s">
        <v>452</v>
      </c>
      <c r="F518" s="23" t="s">
        <v>5336</v>
      </c>
      <c r="G518" s="23" t="s">
        <v>1721</v>
      </c>
      <c r="H518" s="23" t="s">
        <v>4638</v>
      </c>
      <c r="I518" s="23" t="s">
        <v>4636</v>
      </c>
      <c r="J518" s="23" t="s">
        <v>11</v>
      </c>
      <c r="K518" s="23" t="s">
        <v>4628</v>
      </c>
      <c r="L518" s="23" t="s">
        <v>11</v>
      </c>
      <c r="M518" s="23" t="s">
        <v>5410</v>
      </c>
      <c r="N518" s="23" t="s">
        <v>4629</v>
      </c>
      <c r="O518" s="23" t="s">
        <v>4630</v>
      </c>
      <c r="P518" s="23" t="s">
        <v>1026</v>
      </c>
      <c r="Q518" s="23">
        <v>0</v>
      </c>
      <c r="R518" s="23" t="s">
        <v>1782</v>
      </c>
      <c r="S518" s="23" t="s">
        <v>4805</v>
      </c>
      <c r="T518" s="23" t="s">
        <v>1721</v>
      </c>
    </row>
    <row r="519" spans="1:20">
      <c r="A519" s="23" t="s">
        <v>3103</v>
      </c>
      <c r="B519" s="23" t="s">
        <v>3104</v>
      </c>
      <c r="C519" s="23" t="s">
        <v>12</v>
      </c>
      <c r="D519" s="23" t="s">
        <v>1705</v>
      </c>
      <c r="E519" s="23" t="s">
        <v>452</v>
      </c>
      <c r="F519" s="23" t="s">
        <v>4166</v>
      </c>
      <c r="G519" s="23" t="s">
        <v>1721</v>
      </c>
      <c r="H519" s="23" t="s">
        <v>4094</v>
      </c>
      <c r="I519" s="23" t="s">
        <v>4106</v>
      </c>
      <c r="J519" s="23" t="s">
        <v>11</v>
      </c>
      <c r="K519" s="23" t="s">
        <v>4628</v>
      </c>
      <c r="L519" s="23" t="s">
        <v>11</v>
      </c>
      <c r="M519" s="23" t="s">
        <v>5415</v>
      </c>
      <c r="N519" s="23" t="s">
        <v>4629</v>
      </c>
      <c r="O519" s="23" t="s">
        <v>4630</v>
      </c>
      <c r="P519" s="23" t="s">
        <v>4642</v>
      </c>
      <c r="Q519" s="23">
        <v>0</v>
      </c>
      <c r="R519" s="23" t="s">
        <v>1962</v>
      </c>
      <c r="S519" s="23" t="s">
        <v>4367</v>
      </c>
      <c r="T519" s="23" t="s">
        <v>1721</v>
      </c>
    </row>
    <row r="520" spans="1:20">
      <c r="A520" s="23" t="s">
        <v>2186</v>
      </c>
      <c r="B520" s="23" t="s">
        <v>2187</v>
      </c>
      <c r="C520" s="23" t="s">
        <v>12</v>
      </c>
      <c r="D520" s="23" t="s">
        <v>1705</v>
      </c>
      <c r="E520" s="23" t="s">
        <v>452</v>
      </c>
      <c r="F520" s="23" t="s">
        <v>5340</v>
      </c>
      <c r="G520" s="23" t="s">
        <v>1721</v>
      </c>
      <c r="H520" s="23" t="s">
        <v>4099</v>
      </c>
      <c r="I520" s="23" t="s">
        <v>4138</v>
      </c>
      <c r="J520" s="23" t="s">
        <v>11</v>
      </c>
      <c r="K520" s="23" t="s">
        <v>4628</v>
      </c>
      <c r="L520" s="23" t="s">
        <v>11</v>
      </c>
      <c r="M520" s="23" t="s">
        <v>5435</v>
      </c>
      <c r="N520" s="23" t="s">
        <v>4629</v>
      </c>
      <c r="O520" s="23" t="s">
        <v>4630</v>
      </c>
      <c r="P520" s="23" t="s">
        <v>4650</v>
      </c>
      <c r="Q520" s="23">
        <v>0</v>
      </c>
      <c r="R520" s="23" t="s">
        <v>1962</v>
      </c>
      <c r="S520" s="23" t="s">
        <v>4694</v>
      </c>
      <c r="T520" s="23" t="s">
        <v>1721</v>
      </c>
    </row>
    <row r="521" spans="1:20">
      <c r="A521" s="23" t="s">
        <v>3704</v>
      </c>
      <c r="B521" s="23" t="s">
        <v>3705</v>
      </c>
      <c r="C521" s="23" t="s">
        <v>14</v>
      </c>
      <c r="D521" s="23" t="s">
        <v>1705</v>
      </c>
      <c r="E521" s="23" t="s">
        <v>452</v>
      </c>
      <c r="F521" s="23" t="s">
        <v>4166</v>
      </c>
      <c r="G521" s="23" t="s">
        <v>1721</v>
      </c>
      <c r="H521" s="23" t="s">
        <v>4094</v>
      </c>
      <c r="I521" s="23" t="s">
        <v>4656</v>
      </c>
      <c r="J521" s="23" t="s">
        <v>11</v>
      </c>
      <c r="K521" s="23" t="s">
        <v>4628</v>
      </c>
      <c r="L521" s="23" t="s">
        <v>11</v>
      </c>
      <c r="M521" s="23" t="s">
        <v>5428</v>
      </c>
      <c r="N521" s="23" t="s">
        <v>4629</v>
      </c>
      <c r="O521" s="23" t="s">
        <v>4630</v>
      </c>
      <c r="P521" s="23" t="s">
        <v>4642</v>
      </c>
      <c r="Q521" s="23">
        <v>0</v>
      </c>
      <c r="R521" s="23" t="s">
        <v>1962</v>
      </c>
      <c r="S521" s="23" t="s">
        <v>4314</v>
      </c>
      <c r="T521" s="23" t="s">
        <v>1721</v>
      </c>
    </row>
    <row r="522" spans="1:20">
      <c r="A522" s="23" t="s">
        <v>5244</v>
      </c>
      <c r="B522" s="23" t="s">
        <v>1236</v>
      </c>
      <c r="C522" s="23" t="s">
        <v>1687</v>
      </c>
      <c r="D522" s="23" t="s">
        <v>4091</v>
      </c>
      <c r="E522" s="23" t="s">
        <v>459</v>
      </c>
      <c r="F522" s="23" t="s">
        <v>5353</v>
      </c>
      <c r="G522" s="23" t="s">
        <v>1721</v>
      </c>
      <c r="H522" s="23" t="s">
        <v>4643</v>
      </c>
      <c r="I522" s="23" t="s">
        <v>4644</v>
      </c>
      <c r="J522" s="23" t="s">
        <v>11</v>
      </c>
      <c r="K522" s="23" t="s">
        <v>4628</v>
      </c>
      <c r="L522" s="23" t="s">
        <v>11</v>
      </c>
      <c r="M522" s="23" t="s">
        <v>5463</v>
      </c>
      <c r="N522" s="23" t="s">
        <v>4640</v>
      </c>
      <c r="O522" s="23" t="s">
        <v>4630</v>
      </c>
      <c r="P522" s="23" t="s">
        <v>993</v>
      </c>
      <c r="Q522" s="23">
        <v>0</v>
      </c>
      <c r="R522" s="23" t="s">
        <v>5464</v>
      </c>
      <c r="S522" s="23" t="s">
        <v>5468</v>
      </c>
      <c r="T522" s="23" t="s">
        <v>1721</v>
      </c>
    </row>
    <row r="523" spans="1:20">
      <c r="A523" s="23" t="s">
        <v>2253</v>
      </c>
      <c r="B523" s="23" t="s">
        <v>2254</v>
      </c>
      <c r="C523" s="23" t="s">
        <v>16</v>
      </c>
      <c r="D523" s="23" t="s">
        <v>1705</v>
      </c>
      <c r="E523" s="23" t="s">
        <v>452</v>
      </c>
      <c r="F523" s="23" t="s">
        <v>4179</v>
      </c>
      <c r="G523" s="23" t="s">
        <v>1721</v>
      </c>
      <c r="H523" s="23" t="s">
        <v>4682</v>
      </c>
      <c r="I523" s="23" t="s">
        <v>5421</v>
      </c>
      <c r="J523" s="23" t="s">
        <v>11</v>
      </c>
      <c r="K523" s="23" t="s">
        <v>4628</v>
      </c>
      <c r="L523" s="23" t="s">
        <v>11</v>
      </c>
      <c r="M523" s="23" t="s">
        <v>5422</v>
      </c>
      <c r="N523" s="23" t="s">
        <v>4629</v>
      </c>
      <c r="O523" s="23" t="s">
        <v>4630</v>
      </c>
      <c r="P523" s="23" t="s">
        <v>7</v>
      </c>
      <c r="Q523" s="23">
        <v>0</v>
      </c>
      <c r="R523" s="23" t="s">
        <v>2442</v>
      </c>
      <c r="S523" s="23" t="s">
        <v>4451</v>
      </c>
      <c r="T523" s="23" t="s">
        <v>1721</v>
      </c>
    </row>
    <row r="524" spans="1:20">
      <c r="A524" s="23" t="s">
        <v>3567</v>
      </c>
      <c r="B524" s="23" t="s">
        <v>3568</v>
      </c>
      <c r="C524" s="23" t="s">
        <v>10</v>
      </c>
      <c r="D524" s="23" t="s">
        <v>1705</v>
      </c>
      <c r="E524" s="23" t="s">
        <v>1189</v>
      </c>
      <c r="F524" s="23" t="s">
        <v>4197</v>
      </c>
      <c r="G524" s="23" t="s">
        <v>1721</v>
      </c>
      <c r="H524" s="23" t="s">
        <v>4099</v>
      </c>
      <c r="I524" s="23" t="s">
        <v>4106</v>
      </c>
      <c r="J524" s="23" t="s">
        <v>11</v>
      </c>
      <c r="K524" s="23" t="s">
        <v>4628</v>
      </c>
      <c r="L524" s="23" t="s">
        <v>11</v>
      </c>
      <c r="M524" s="23" t="s">
        <v>5451</v>
      </c>
      <c r="N524" s="23" t="s">
        <v>4629</v>
      </c>
      <c r="O524" s="23" t="s">
        <v>4630</v>
      </c>
      <c r="P524" s="23" t="s">
        <v>4675</v>
      </c>
      <c r="Q524" s="23">
        <v>0</v>
      </c>
      <c r="R524" s="23" t="s">
        <v>1962</v>
      </c>
      <c r="S524" s="23" t="s">
        <v>4325</v>
      </c>
      <c r="T524" s="23" t="s">
        <v>1721</v>
      </c>
    </row>
    <row r="525" spans="1:20">
      <c r="A525" s="23" t="s">
        <v>2253</v>
      </c>
      <c r="B525" s="23" t="s">
        <v>2254</v>
      </c>
      <c r="C525" s="23" t="s">
        <v>16</v>
      </c>
      <c r="D525" s="23" t="s">
        <v>1705</v>
      </c>
      <c r="E525" s="23" t="s">
        <v>452</v>
      </c>
      <c r="F525" s="23" t="s">
        <v>4179</v>
      </c>
      <c r="G525" s="23" t="s">
        <v>1721</v>
      </c>
      <c r="H525" s="23" t="s">
        <v>4682</v>
      </c>
      <c r="I525" s="23" t="s">
        <v>4649</v>
      </c>
      <c r="J525" s="23" t="s">
        <v>11</v>
      </c>
      <c r="K525" s="23" t="s">
        <v>4628</v>
      </c>
      <c r="L525" s="23" t="s">
        <v>11</v>
      </c>
      <c r="M525" s="23" t="s">
        <v>5416</v>
      </c>
      <c r="N525" s="23" t="s">
        <v>4629</v>
      </c>
      <c r="O525" s="23" t="s">
        <v>4630</v>
      </c>
      <c r="P525" s="23" t="s">
        <v>7</v>
      </c>
      <c r="Q525" s="23">
        <v>0</v>
      </c>
      <c r="R525" s="23" t="s">
        <v>2442</v>
      </c>
      <c r="S525" s="23" t="s">
        <v>4451</v>
      </c>
      <c r="T525" s="23" t="s">
        <v>1721</v>
      </c>
    </row>
    <row r="526" spans="1:20">
      <c r="A526" s="23" t="s">
        <v>2636</v>
      </c>
      <c r="B526" s="23" t="s">
        <v>2637</v>
      </c>
      <c r="C526" s="23" t="s">
        <v>12</v>
      </c>
      <c r="D526" s="23" t="s">
        <v>1705</v>
      </c>
      <c r="E526" s="23" t="s">
        <v>452</v>
      </c>
      <c r="F526" s="23" t="s">
        <v>5338</v>
      </c>
      <c r="G526" s="23" t="s">
        <v>1721</v>
      </c>
      <c r="H526" s="23" t="s">
        <v>4643</v>
      </c>
      <c r="I526" s="23" t="s">
        <v>4138</v>
      </c>
      <c r="J526" s="23" t="s">
        <v>11</v>
      </c>
      <c r="K526" s="23" t="s">
        <v>4628</v>
      </c>
      <c r="L526" s="23" t="s">
        <v>11</v>
      </c>
      <c r="M526" s="23" t="s">
        <v>5419</v>
      </c>
      <c r="N526" s="23" t="s">
        <v>4629</v>
      </c>
      <c r="O526" s="23" t="s">
        <v>4630</v>
      </c>
      <c r="P526" s="23" t="s">
        <v>4861</v>
      </c>
      <c r="Q526" s="23">
        <v>0</v>
      </c>
      <c r="R526" s="23" t="s">
        <v>1962</v>
      </c>
      <c r="S526" s="23" t="s">
        <v>4862</v>
      </c>
      <c r="T526" s="23" t="s">
        <v>1721</v>
      </c>
    </row>
    <row r="527" spans="1:20">
      <c r="A527" s="23" t="s">
        <v>3190</v>
      </c>
      <c r="B527" s="23" t="s">
        <v>3191</v>
      </c>
      <c r="C527" s="23" t="s">
        <v>10</v>
      </c>
      <c r="D527" s="23" t="s">
        <v>1705</v>
      </c>
      <c r="E527" s="23" t="s">
        <v>452</v>
      </c>
      <c r="F527" s="23" t="s">
        <v>4190</v>
      </c>
      <c r="G527" s="23" t="s">
        <v>1721</v>
      </c>
      <c r="H527" s="23" t="s">
        <v>4633</v>
      </c>
      <c r="I527" s="23" t="s">
        <v>4192</v>
      </c>
      <c r="J527" s="23" t="s">
        <v>11</v>
      </c>
      <c r="K527" s="23" t="s">
        <v>4628</v>
      </c>
      <c r="L527" s="23" t="s">
        <v>11</v>
      </c>
      <c r="M527" s="23" t="s">
        <v>5443</v>
      </c>
      <c r="N527" s="23" t="s">
        <v>4629</v>
      </c>
      <c r="O527" s="23" t="s">
        <v>4630</v>
      </c>
      <c r="P527" s="23" t="s">
        <v>1026</v>
      </c>
      <c r="Q527" s="23">
        <v>0</v>
      </c>
      <c r="R527" s="23" t="s">
        <v>1683</v>
      </c>
      <c r="S527" s="23" t="s">
        <v>4596</v>
      </c>
      <c r="T527" s="23" t="s">
        <v>1721</v>
      </c>
    </row>
    <row r="528" spans="1:20">
      <c r="A528" s="23" t="s">
        <v>3567</v>
      </c>
      <c r="B528" s="23" t="s">
        <v>3568</v>
      </c>
      <c r="C528" s="23" t="s">
        <v>10</v>
      </c>
      <c r="D528" s="23" t="s">
        <v>1705</v>
      </c>
      <c r="E528" s="23" t="s">
        <v>1189</v>
      </c>
      <c r="F528" s="23" t="s">
        <v>4197</v>
      </c>
      <c r="G528" s="23" t="s">
        <v>1721</v>
      </c>
      <c r="H528" s="23" t="s">
        <v>4099</v>
      </c>
      <c r="I528" s="23" t="s">
        <v>4106</v>
      </c>
      <c r="J528" s="23" t="s">
        <v>11</v>
      </c>
      <c r="K528" s="23" t="s">
        <v>4628</v>
      </c>
      <c r="L528" s="23" t="s">
        <v>11</v>
      </c>
      <c r="M528" s="23" t="s">
        <v>5478</v>
      </c>
      <c r="N528" s="23" t="s">
        <v>4629</v>
      </c>
      <c r="O528" s="23" t="s">
        <v>4630</v>
      </c>
      <c r="P528" s="23" t="s">
        <v>4675</v>
      </c>
      <c r="Q528" s="23">
        <v>0</v>
      </c>
      <c r="R528" s="23" t="s">
        <v>1962</v>
      </c>
      <c r="S528" s="23" t="s">
        <v>4325</v>
      </c>
      <c r="T528" s="23" t="s">
        <v>1721</v>
      </c>
    </row>
    <row r="529" spans="1:20">
      <c r="A529" s="23" t="s">
        <v>2884</v>
      </c>
      <c r="B529" s="23" t="s">
        <v>2885</v>
      </c>
      <c r="C529" s="23" t="s">
        <v>16</v>
      </c>
      <c r="D529" s="23" t="s">
        <v>1705</v>
      </c>
      <c r="E529" s="23" t="s">
        <v>1189</v>
      </c>
      <c r="F529" s="23" t="s">
        <v>5351</v>
      </c>
      <c r="G529" s="23" t="s">
        <v>1721</v>
      </c>
      <c r="H529" s="23" t="s">
        <v>4633</v>
      </c>
      <c r="I529" s="23" t="s">
        <v>4192</v>
      </c>
      <c r="J529" s="23" t="s">
        <v>11</v>
      </c>
      <c r="K529" s="23" t="s">
        <v>4628</v>
      </c>
      <c r="L529" s="23" t="s">
        <v>11</v>
      </c>
      <c r="M529" s="23" t="s">
        <v>5412</v>
      </c>
      <c r="N529" s="23" t="s">
        <v>4629</v>
      </c>
      <c r="O529" s="23" t="s">
        <v>4630</v>
      </c>
      <c r="P529" s="23" t="s">
        <v>4662</v>
      </c>
      <c r="Q529" s="23">
        <v>0</v>
      </c>
      <c r="R529" s="23" t="s">
        <v>2888</v>
      </c>
      <c r="S529" s="23" t="s">
        <v>4725</v>
      </c>
      <c r="T529" s="23" t="s">
        <v>1721</v>
      </c>
    </row>
    <row r="530" spans="1:20">
      <c r="A530" s="23" t="s">
        <v>2716</v>
      </c>
      <c r="B530" s="23" t="s">
        <v>2717</v>
      </c>
      <c r="C530" s="23" t="s">
        <v>10</v>
      </c>
      <c r="D530" s="23" t="s">
        <v>1705</v>
      </c>
      <c r="E530" s="23" t="s">
        <v>452</v>
      </c>
      <c r="F530" s="23" t="s">
        <v>4179</v>
      </c>
      <c r="G530" s="23" t="s">
        <v>1721</v>
      </c>
      <c r="H530" s="23" t="s">
        <v>4682</v>
      </c>
      <c r="I530" s="23" t="s">
        <v>4192</v>
      </c>
      <c r="J530" s="23" t="s">
        <v>11</v>
      </c>
      <c r="K530" s="23" t="s">
        <v>4628</v>
      </c>
      <c r="L530" s="23" t="s">
        <v>11</v>
      </c>
      <c r="M530" s="23" t="s">
        <v>5412</v>
      </c>
      <c r="N530" s="23" t="s">
        <v>4629</v>
      </c>
      <c r="O530" s="23" t="s">
        <v>4630</v>
      </c>
      <c r="P530" s="23" t="s">
        <v>1026</v>
      </c>
      <c r="Q530" s="23">
        <v>0</v>
      </c>
      <c r="R530" s="23" t="s">
        <v>1683</v>
      </c>
      <c r="S530" s="23" t="s">
        <v>4594</v>
      </c>
      <c r="T530" s="23" t="s">
        <v>1721</v>
      </c>
    </row>
    <row r="531" spans="1:20">
      <c r="A531" s="23" t="s">
        <v>1964</v>
      </c>
      <c r="B531" s="23" t="s">
        <v>1965</v>
      </c>
      <c r="C531" s="23" t="s">
        <v>17</v>
      </c>
      <c r="D531" s="23" t="s">
        <v>1705</v>
      </c>
      <c r="E531" s="23" t="s">
        <v>452</v>
      </c>
      <c r="F531" s="23" t="s">
        <v>5336</v>
      </c>
      <c r="G531" s="23" t="s">
        <v>1721</v>
      </c>
      <c r="H531" s="23" t="s">
        <v>4638</v>
      </c>
      <c r="I531" s="23" t="s">
        <v>4636</v>
      </c>
      <c r="J531" s="23" t="s">
        <v>11</v>
      </c>
      <c r="K531" s="23" t="s">
        <v>4628</v>
      </c>
      <c r="L531" s="23" t="s">
        <v>11</v>
      </c>
      <c r="M531" s="23" t="s">
        <v>5435</v>
      </c>
      <c r="N531" s="23" t="s">
        <v>4629</v>
      </c>
      <c r="O531" s="23" t="s">
        <v>4630</v>
      </c>
      <c r="P531" s="23" t="s">
        <v>1026</v>
      </c>
      <c r="Q531" s="23">
        <v>0</v>
      </c>
      <c r="R531" s="23" t="s">
        <v>1782</v>
      </c>
      <c r="S531" s="23" t="s">
        <v>4805</v>
      </c>
      <c r="T531" s="23" t="s">
        <v>1721</v>
      </c>
    </row>
    <row r="532" spans="1:20">
      <c r="A532" s="23" t="s">
        <v>2176</v>
      </c>
      <c r="B532" s="23" t="s">
        <v>2177</v>
      </c>
      <c r="C532" s="23" t="s">
        <v>14</v>
      </c>
      <c r="D532" s="23" t="s">
        <v>1705</v>
      </c>
      <c r="E532" s="23" t="s">
        <v>452</v>
      </c>
      <c r="F532" s="23" t="s">
        <v>4175</v>
      </c>
      <c r="G532" s="23" t="s">
        <v>1721</v>
      </c>
      <c r="H532" s="23" t="s">
        <v>4638</v>
      </c>
      <c r="I532" s="23" t="s">
        <v>4192</v>
      </c>
      <c r="J532" s="23" t="s">
        <v>11</v>
      </c>
      <c r="K532" s="23" t="s">
        <v>4628</v>
      </c>
      <c r="L532" s="23" t="s">
        <v>11</v>
      </c>
      <c r="M532" s="23" t="s">
        <v>5406</v>
      </c>
      <c r="N532" s="23" t="s">
        <v>4629</v>
      </c>
      <c r="O532" s="23" t="s">
        <v>4630</v>
      </c>
      <c r="P532" s="23" t="s">
        <v>4718</v>
      </c>
      <c r="Q532" s="23">
        <v>0</v>
      </c>
      <c r="R532" s="23" t="s">
        <v>1962</v>
      </c>
      <c r="S532" s="23" t="s">
        <v>4465</v>
      </c>
      <c r="T532" s="23" t="s">
        <v>1721</v>
      </c>
    </row>
    <row r="533" spans="1:20">
      <c r="A533" s="23" t="s">
        <v>2673</v>
      </c>
      <c r="B533" s="23" t="s">
        <v>2674</v>
      </c>
      <c r="C533" s="23" t="s">
        <v>15</v>
      </c>
      <c r="D533" s="23" t="s">
        <v>1705</v>
      </c>
      <c r="E533" s="23" t="s">
        <v>452</v>
      </c>
      <c r="F533" s="23" t="s">
        <v>4156</v>
      </c>
      <c r="G533" s="23" t="s">
        <v>1721</v>
      </c>
      <c r="H533" s="23" t="s">
        <v>4094</v>
      </c>
      <c r="I533" s="23" t="s">
        <v>4106</v>
      </c>
      <c r="J533" s="23" t="s">
        <v>11</v>
      </c>
      <c r="K533" s="23" t="s">
        <v>4628</v>
      </c>
      <c r="L533" s="23" t="s">
        <v>11</v>
      </c>
      <c r="M533" s="23" t="s">
        <v>5460</v>
      </c>
      <c r="N533" s="23" t="s">
        <v>4629</v>
      </c>
      <c r="O533" s="23" t="s">
        <v>4630</v>
      </c>
      <c r="P533" s="23" t="s">
        <v>4664</v>
      </c>
      <c r="Q533" s="23">
        <v>0</v>
      </c>
      <c r="R533" s="23" t="s">
        <v>1962</v>
      </c>
      <c r="S533" s="23" t="s">
        <v>4770</v>
      </c>
      <c r="T533" s="23" t="s">
        <v>1721</v>
      </c>
    </row>
    <row r="534" spans="1:20">
      <c r="A534" s="23" t="s">
        <v>3626</v>
      </c>
      <c r="B534" s="23" t="s">
        <v>3627</v>
      </c>
      <c r="C534" s="23" t="s">
        <v>16</v>
      </c>
      <c r="D534" s="23" t="s">
        <v>1705</v>
      </c>
      <c r="E534" s="23" t="s">
        <v>1189</v>
      </c>
      <c r="F534" s="23" t="s">
        <v>4207</v>
      </c>
      <c r="G534" s="23" t="s">
        <v>1721</v>
      </c>
      <c r="H534" s="23" t="s">
        <v>4633</v>
      </c>
      <c r="I534" s="23" t="s">
        <v>5438</v>
      </c>
      <c r="J534" s="23" t="s">
        <v>11</v>
      </c>
      <c r="K534" s="23" t="s">
        <v>4628</v>
      </c>
      <c r="L534" s="23" t="s">
        <v>11</v>
      </c>
      <c r="M534" s="23" t="s">
        <v>5416</v>
      </c>
      <c r="N534" s="23" t="s">
        <v>4629</v>
      </c>
      <c r="O534" s="23" t="s">
        <v>4630</v>
      </c>
      <c r="P534" s="23" t="s">
        <v>4642</v>
      </c>
      <c r="Q534" s="23">
        <v>0</v>
      </c>
      <c r="R534" s="23" t="s">
        <v>1962</v>
      </c>
      <c r="S534" s="23" t="s">
        <v>4879</v>
      </c>
      <c r="T534" s="23" t="s">
        <v>1721</v>
      </c>
    </row>
    <row r="535" spans="1:20">
      <c r="A535" s="23" t="s">
        <v>2264</v>
      </c>
      <c r="B535" s="23" t="s">
        <v>2265</v>
      </c>
      <c r="C535" s="23" t="s">
        <v>14</v>
      </c>
      <c r="D535" s="23" t="s">
        <v>1705</v>
      </c>
      <c r="E535" s="23" t="s">
        <v>452</v>
      </c>
      <c r="F535" s="23" t="s">
        <v>5334</v>
      </c>
      <c r="G535" s="23" t="s">
        <v>1721</v>
      </c>
      <c r="H535" s="23" t="s">
        <v>4633</v>
      </c>
      <c r="I535" s="23" t="s">
        <v>4192</v>
      </c>
      <c r="J535" s="23" t="s">
        <v>11</v>
      </c>
      <c r="K535" s="23" t="s">
        <v>4628</v>
      </c>
      <c r="L535" s="23" t="s">
        <v>11</v>
      </c>
      <c r="M535" s="23" t="s">
        <v>5415</v>
      </c>
      <c r="N535" s="23" t="s">
        <v>4629</v>
      </c>
      <c r="O535" s="23" t="s">
        <v>4630</v>
      </c>
      <c r="P535" s="23" t="s">
        <v>9</v>
      </c>
      <c r="Q535" s="23">
        <v>0</v>
      </c>
      <c r="R535" s="23" t="s">
        <v>4756</v>
      </c>
      <c r="S535" s="23" t="s">
        <v>4757</v>
      </c>
      <c r="T535" s="23" t="s">
        <v>1721</v>
      </c>
    </row>
    <row r="536" spans="1:20">
      <c r="A536" s="23" t="s">
        <v>3567</v>
      </c>
      <c r="B536" s="23" t="s">
        <v>3568</v>
      </c>
      <c r="C536" s="23" t="s">
        <v>10</v>
      </c>
      <c r="D536" s="23" t="s">
        <v>1705</v>
      </c>
      <c r="E536" s="23" t="s">
        <v>1189</v>
      </c>
      <c r="F536" s="23" t="s">
        <v>4197</v>
      </c>
      <c r="G536" s="23" t="s">
        <v>1721</v>
      </c>
      <c r="H536" s="23" t="s">
        <v>4099</v>
      </c>
      <c r="I536" s="23" t="s">
        <v>4106</v>
      </c>
      <c r="J536" s="23" t="s">
        <v>11</v>
      </c>
      <c r="K536" s="23" t="s">
        <v>4628</v>
      </c>
      <c r="L536" s="23" t="s">
        <v>11</v>
      </c>
      <c r="M536" s="23" t="s">
        <v>5420</v>
      </c>
      <c r="N536" s="23" t="s">
        <v>4629</v>
      </c>
      <c r="O536" s="23" t="s">
        <v>4630</v>
      </c>
      <c r="P536" s="23" t="s">
        <v>4675</v>
      </c>
      <c r="Q536" s="23">
        <v>0</v>
      </c>
      <c r="R536" s="23" t="s">
        <v>1962</v>
      </c>
      <c r="S536" s="23" t="s">
        <v>4325</v>
      </c>
      <c r="T536" s="23" t="s">
        <v>1721</v>
      </c>
    </row>
    <row r="537" spans="1:20">
      <c r="A537" s="23" t="s">
        <v>2636</v>
      </c>
      <c r="B537" s="23" t="s">
        <v>2637</v>
      </c>
      <c r="C537" s="23" t="s">
        <v>12</v>
      </c>
      <c r="D537" s="23" t="s">
        <v>1705</v>
      </c>
      <c r="E537" s="23" t="s">
        <v>452</v>
      </c>
      <c r="F537" s="23" t="s">
        <v>5338</v>
      </c>
      <c r="G537" s="23" t="s">
        <v>1721</v>
      </c>
      <c r="H537" s="23" t="s">
        <v>4643</v>
      </c>
      <c r="I537" s="23" t="s">
        <v>4138</v>
      </c>
      <c r="J537" s="23" t="s">
        <v>11</v>
      </c>
      <c r="K537" s="23" t="s">
        <v>4628</v>
      </c>
      <c r="L537" s="23" t="s">
        <v>11</v>
      </c>
      <c r="M537" s="23" t="s">
        <v>5425</v>
      </c>
      <c r="N537" s="23" t="s">
        <v>4629</v>
      </c>
      <c r="O537" s="23" t="s">
        <v>4630</v>
      </c>
      <c r="P537" s="23" t="s">
        <v>4861</v>
      </c>
      <c r="Q537" s="23">
        <v>0</v>
      </c>
      <c r="R537" s="23" t="s">
        <v>1962</v>
      </c>
      <c r="S537" s="23" t="s">
        <v>4862</v>
      </c>
      <c r="T537" s="23" t="s">
        <v>1721</v>
      </c>
    </row>
    <row r="538" spans="1:20">
      <c r="A538" s="23" t="s">
        <v>3704</v>
      </c>
      <c r="B538" s="23" t="s">
        <v>3705</v>
      </c>
      <c r="C538" s="23" t="s">
        <v>14</v>
      </c>
      <c r="D538" s="23" t="s">
        <v>1705</v>
      </c>
      <c r="E538" s="23" t="s">
        <v>452</v>
      </c>
      <c r="F538" s="23" t="s">
        <v>4166</v>
      </c>
      <c r="G538" s="23" t="s">
        <v>1721</v>
      </c>
      <c r="H538" s="23" t="s">
        <v>4094</v>
      </c>
      <c r="I538" s="23" t="s">
        <v>4656</v>
      </c>
      <c r="J538" s="23" t="s">
        <v>11</v>
      </c>
      <c r="K538" s="23" t="s">
        <v>4628</v>
      </c>
      <c r="L538" s="23" t="s">
        <v>11</v>
      </c>
      <c r="M538" s="23" t="s">
        <v>5414</v>
      </c>
      <c r="N538" s="23" t="s">
        <v>4629</v>
      </c>
      <c r="O538" s="23" t="s">
        <v>4630</v>
      </c>
      <c r="P538" s="23" t="s">
        <v>4642</v>
      </c>
      <c r="Q538" s="23">
        <v>0</v>
      </c>
      <c r="R538" s="23" t="s">
        <v>1962</v>
      </c>
      <c r="S538" s="23" t="s">
        <v>4314</v>
      </c>
      <c r="T538" s="23" t="s">
        <v>1721</v>
      </c>
    </row>
    <row r="539" spans="1:20">
      <c r="A539" s="23" t="s">
        <v>2579</v>
      </c>
      <c r="B539" s="23" t="s">
        <v>2580</v>
      </c>
      <c r="C539" s="23" t="s">
        <v>14</v>
      </c>
      <c r="D539" s="23" t="s">
        <v>1705</v>
      </c>
      <c r="E539" s="23" t="s">
        <v>452</v>
      </c>
      <c r="F539" s="23" t="s">
        <v>5344</v>
      </c>
      <c r="G539" s="23" t="s">
        <v>1721</v>
      </c>
      <c r="H539" s="23" t="s">
        <v>4643</v>
      </c>
      <c r="I539" s="23" t="s">
        <v>5489</v>
      </c>
      <c r="J539" s="23" t="s">
        <v>11</v>
      </c>
      <c r="K539" s="23" t="s">
        <v>4628</v>
      </c>
      <c r="L539" s="23" t="s">
        <v>11</v>
      </c>
      <c r="M539" s="23" t="s">
        <v>5416</v>
      </c>
      <c r="N539" s="23" t="s">
        <v>4629</v>
      </c>
      <c r="O539" s="23" t="s">
        <v>4630</v>
      </c>
      <c r="P539" s="23" t="s">
        <v>7</v>
      </c>
      <c r="Q539" s="23">
        <v>0</v>
      </c>
      <c r="R539" s="23" t="s">
        <v>4744</v>
      </c>
      <c r="S539" s="23" t="s">
        <v>4513</v>
      </c>
      <c r="T539" s="23" t="s">
        <v>1721</v>
      </c>
    </row>
    <row r="540" spans="1:20">
      <c r="A540" s="23" t="s">
        <v>3107</v>
      </c>
      <c r="B540" s="23" t="s">
        <v>3108</v>
      </c>
      <c r="C540" s="23" t="s">
        <v>16</v>
      </c>
      <c r="D540" s="23" t="s">
        <v>1705</v>
      </c>
      <c r="E540" s="23" t="s">
        <v>1189</v>
      </c>
      <c r="F540" s="23" t="s">
        <v>4182</v>
      </c>
      <c r="G540" s="23" t="s">
        <v>1721</v>
      </c>
      <c r="H540" s="23" t="s">
        <v>4638</v>
      </c>
      <c r="I540" s="23" t="s">
        <v>4636</v>
      </c>
      <c r="J540" s="23" t="s">
        <v>11</v>
      </c>
      <c r="K540" s="23" t="s">
        <v>4628</v>
      </c>
      <c r="L540" s="23" t="s">
        <v>11</v>
      </c>
      <c r="M540" s="23" t="s">
        <v>5456</v>
      </c>
      <c r="N540" s="23" t="s">
        <v>4629</v>
      </c>
      <c r="O540" s="23" t="s">
        <v>4630</v>
      </c>
      <c r="P540" s="23" t="s">
        <v>9</v>
      </c>
      <c r="Q540" s="23">
        <v>0</v>
      </c>
      <c r="R540" s="23" t="s">
        <v>2365</v>
      </c>
      <c r="S540" s="23" t="s">
        <v>4659</v>
      </c>
      <c r="T540" s="23" t="s">
        <v>1721</v>
      </c>
    </row>
    <row r="541" spans="1:20">
      <c r="A541" s="23" t="s">
        <v>3043</v>
      </c>
      <c r="B541" s="23" t="s">
        <v>3044</v>
      </c>
      <c r="C541" s="23" t="s">
        <v>14</v>
      </c>
      <c r="D541" s="23" t="s">
        <v>1705</v>
      </c>
      <c r="E541" s="23" t="s">
        <v>452</v>
      </c>
      <c r="F541" s="23" t="s">
        <v>5344</v>
      </c>
      <c r="G541" s="23" t="s">
        <v>1721</v>
      </c>
      <c r="H541" s="23" t="s">
        <v>4643</v>
      </c>
      <c r="I541" s="23" t="s">
        <v>5421</v>
      </c>
      <c r="J541" s="23" t="s">
        <v>11</v>
      </c>
      <c r="K541" s="23" t="s">
        <v>4628</v>
      </c>
      <c r="L541" s="23" t="s">
        <v>11</v>
      </c>
      <c r="M541" s="23" t="s">
        <v>5422</v>
      </c>
      <c r="N541" s="23" t="s">
        <v>4629</v>
      </c>
      <c r="O541" s="23" t="s">
        <v>4630</v>
      </c>
      <c r="P541" s="23" t="s">
        <v>1026</v>
      </c>
      <c r="Q541" s="23">
        <v>0</v>
      </c>
      <c r="R541" s="23" t="s">
        <v>1683</v>
      </c>
      <c r="S541" s="23" t="s">
        <v>4581</v>
      </c>
      <c r="T541" s="23" t="s">
        <v>1721</v>
      </c>
    </row>
    <row r="542" spans="1:20">
      <c r="A542" s="23" t="s">
        <v>2223</v>
      </c>
      <c r="B542" s="23" t="s">
        <v>2224</v>
      </c>
      <c r="C542" s="23" t="s">
        <v>16</v>
      </c>
      <c r="D542" s="23" t="s">
        <v>1705</v>
      </c>
      <c r="E542" s="23" t="s">
        <v>1189</v>
      </c>
      <c r="F542" s="23" t="s">
        <v>4199</v>
      </c>
      <c r="G542" s="23" t="s">
        <v>1721</v>
      </c>
      <c r="H542" s="23" t="s">
        <v>4643</v>
      </c>
      <c r="I542" s="23" t="s">
        <v>4192</v>
      </c>
      <c r="J542" s="23" t="s">
        <v>11</v>
      </c>
      <c r="K542" s="23" t="s">
        <v>4628</v>
      </c>
      <c r="L542" s="23" t="s">
        <v>11</v>
      </c>
      <c r="M542" s="23" t="s">
        <v>5427</v>
      </c>
      <c r="N542" s="23" t="s">
        <v>4629</v>
      </c>
      <c r="O542" s="23" t="s">
        <v>4630</v>
      </c>
      <c r="P542" s="23" t="s">
        <v>1026</v>
      </c>
      <c r="Q542" s="23">
        <v>0</v>
      </c>
      <c r="R542" s="23" t="s">
        <v>1683</v>
      </c>
      <c r="S542" s="23" t="s">
        <v>4584</v>
      </c>
      <c r="T542" s="23" t="s">
        <v>1721</v>
      </c>
    </row>
    <row r="543" spans="1:20">
      <c r="A543" s="23" t="s">
        <v>3217</v>
      </c>
      <c r="B543" s="23" t="s">
        <v>3218</v>
      </c>
      <c r="C543" s="23" t="s">
        <v>16</v>
      </c>
      <c r="D543" s="23" t="s">
        <v>1705</v>
      </c>
      <c r="E543" s="23" t="s">
        <v>452</v>
      </c>
      <c r="F543" s="23" t="s">
        <v>4185</v>
      </c>
      <c r="G543" s="23" t="s">
        <v>1721</v>
      </c>
      <c r="H543" s="23" t="s">
        <v>4633</v>
      </c>
      <c r="I543" s="23" t="s">
        <v>4203</v>
      </c>
      <c r="J543" s="23" t="s">
        <v>11</v>
      </c>
      <c r="K543" s="23" t="s">
        <v>4628</v>
      </c>
      <c r="L543" s="23" t="s">
        <v>11</v>
      </c>
      <c r="M543" s="23" t="s">
        <v>5405</v>
      </c>
      <c r="N543" s="23" t="s">
        <v>4629</v>
      </c>
      <c r="O543" s="23" t="s">
        <v>4630</v>
      </c>
      <c r="P543" s="23" t="s">
        <v>1026</v>
      </c>
      <c r="Q543" s="23">
        <v>0</v>
      </c>
      <c r="R543" s="23" t="s">
        <v>1922</v>
      </c>
      <c r="S543" s="23" t="s">
        <v>4576</v>
      </c>
      <c r="T543" s="23" t="s">
        <v>1721</v>
      </c>
    </row>
    <row r="544" spans="1:20">
      <c r="A544" s="23" t="s">
        <v>3933</v>
      </c>
      <c r="B544" s="23" t="s">
        <v>3934</v>
      </c>
      <c r="C544" s="23" t="s">
        <v>15</v>
      </c>
      <c r="D544" s="23" t="s">
        <v>1705</v>
      </c>
      <c r="E544" s="23" t="s">
        <v>452</v>
      </c>
      <c r="F544" s="23" t="s">
        <v>4156</v>
      </c>
      <c r="G544" s="23" t="s">
        <v>1721</v>
      </c>
      <c r="H544" s="23" t="s">
        <v>4094</v>
      </c>
      <c r="I544" s="23" t="s">
        <v>4106</v>
      </c>
      <c r="J544" s="23" t="s">
        <v>11</v>
      </c>
      <c r="K544" s="23" t="s">
        <v>4628</v>
      </c>
      <c r="L544" s="23" t="s">
        <v>11</v>
      </c>
      <c r="M544" s="23" t="s">
        <v>5428</v>
      </c>
      <c r="N544" s="23" t="s">
        <v>4629</v>
      </c>
      <c r="O544" s="23" t="s">
        <v>4630</v>
      </c>
      <c r="P544" s="23" t="s">
        <v>4798</v>
      </c>
      <c r="Q544" s="23">
        <v>0</v>
      </c>
      <c r="R544" s="23" t="s">
        <v>1962</v>
      </c>
      <c r="S544" s="23" t="s">
        <v>4799</v>
      </c>
      <c r="T544" s="23" t="s">
        <v>1721</v>
      </c>
    </row>
    <row r="545" spans="1:20">
      <c r="A545" s="23" t="s">
        <v>1964</v>
      </c>
      <c r="B545" s="23" t="s">
        <v>1965</v>
      </c>
      <c r="C545" s="23" t="s">
        <v>17</v>
      </c>
      <c r="D545" s="23" t="s">
        <v>1705</v>
      </c>
      <c r="E545" s="23" t="s">
        <v>452</v>
      </c>
      <c r="F545" s="23" t="s">
        <v>5336</v>
      </c>
      <c r="G545" s="23" t="s">
        <v>1721</v>
      </c>
      <c r="H545" s="23" t="s">
        <v>4638</v>
      </c>
      <c r="I545" s="23" t="s">
        <v>4636</v>
      </c>
      <c r="J545" s="23" t="s">
        <v>11</v>
      </c>
      <c r="K545" s="23" t="s">
        <v>4628</v>
      </c>
      <c r="L545" s="23" t="s">
        <v>11</v>
      </c>
      <c r="M545" s="23" t="s">
        <v>5425</v>
      </c>
      <c r="N545" s="23" t="s">
        <v>4629</v>
      </c>
      <c r="O545" s="23" t="s">
        <v>4630</v>
      </c>
      <c r="P545" s="23" t="s">
        <v>1026</v>
      </c>
      <c r="Q545" s="23">
        <v>0</v>
      </c>
      <c r="R545" s="23" t="s">
        <v>1782</v>
      </c>
      <c r="S545" s="23" t="s">
        <v>4805</v>
      </c>
      <c r="T545" s="23" t="s">
        <v>1721</v>
      </c>
    </row>
    <row r="546" spans="1:20">
      <c r="A546" s="23" t="s">
        <v>1718</v>
      </c>
      <c r="B546" s="23" t="s">
        <v>1719</v>
      </c>
      <c r="C546" s="23" t="s">
        <v>10</v>
      </c>
      <c r="D546" s="23" t="s">
        <v>1705</v>
      </c>
      <c r="E546" s="23" t="s">
        <v>452</v>
      </c>
      <c r="F546" s="23" t="s">
        <v>5349</v>
      </c>
      <c r="G546" s="23" t="s">
        <v>1721</v>
      </c>
      <c r="H546" s="23" t="s">
        <v>4099</v>
      </c>
      <c r="I546" s="23" t="s">
        <v>4203</v>
      </c>
      <c r="J546" s="23" t="s">
        <v>11</v>
      </c>
      <c r="K546" s="23" t="s">
        <v>4628</v>
      </c>
      <c r="L546" s="23" t="s">
        <v>11</v>
      </c>
      <c r="M546" s="23" t="s">
        <v>5413</v>
      </c>
      <c r="N546" s="23" t="s">
        <v>4629</v>
      </c>
      <c r="O546" s="23" t="s">
        <v>4630</v>
      </c>
      <c r="P546" s="23" t="s">
        <v>4713</v>
      </c>
      <c r="Q546" s="23">
        <v>0</v>
      </c>
      <c r="R546" s="23" t="s">
        <v>1962</v>
      </c>
      <c r="S546" s="23" t="s">
        <v>4854</v>
      </c>
      <c r="T546" s="23" t="s">
        <v>1721</v>
      </c>
    </row>
    <row r="547" spans="1:20">
      <c r="A547" s="23" t="s">
        <v>3430</v>
      </c>
      <c r="B547" s="23" t="s">
        <v>3431</v>
      </c>
      <c r="C547" s="23" t="s">
        <v>10</v>
      </c>
      <c r="D547" s="23" t="s">
        <v>1705</v>
      </c>
      <c r="E547" s="23" t="s">
        <v>452</v>
      </c>
      <c r="F547" s="23" t="s">
        <v>5342</v>
      </c>
      <c r="G547" s="23" t="s">
        <v>1721</v>
      </c>
      <c r="H547" s="23" t="s">
        <v>4633</v>
      </c>
      <c r="I547" s="23" t="s">
        <v>4192</v>
      </c>
      <c r="J547" s="23" t="s">
        <v>11</v>
      </c>
      <c r="K547" s="23" t="s">
        <v>4628</v>
      </c>
      <c r="L547" s="23" t="s">
        <v>11</v>
      </c>
      <c r="M547" s="23" t="s">
        <v>5410</v>
      </c>
      <c r="N547" s="23" t="s">
        <v>4629</v>
      </c>
      <c r="O547" s="23" t="s">
        <v>4630</v>
      </c>
      <c r="P547" s="23" t="s">
        <v>4642</v>
      </c>
      <c r="Q547" s="23">
        <v>0</v>
      </c>
      <c r="R547" s="23" t="s">
        <v>1962</v>
      </c>
      <c r="S547" s="23" t="s">
        <v>4776</v>
      </c>
      <c r="T547" s="23" t="s">
        <v>1721</v>
      </c>
    </row>
    <row r="548" spans="1:20">
      <c r="A548" s="23" t="s">
        <v>2985</v>
      </c>
      <c r="B548" s="23" t="s">
        <v>2986</v>
      </c>
      <c r="C548" s="23" t="s">
        <v>14</v>
      </c>
      <c r="D548" s="23" t="s">
        <v>1705</v>
      </c>
      <c r="E548" s="23" t="s">
        <v>452</v>
      </c>
      <c r="F548" s="23" t="s">
        <v>4166</v>
      </c>
      <c r="G548" s="23" t="s">
        <v>1721</v>
      </c>
      <c r="H548" s="23" t="s">
        <v>4094</v>
      </c>
      <c r="I548" s="23" t="s">
        <v>4106</v>
      </c>
      <c r="J548" s="23" t="s">
        <v>11</v>
      </c>
      <c r="K548" s="23" t="s">
        <v>4628</v>
      </c>
      <c r="L548" s="23" t="s">
        <v>11</v>
      </c>
      <c r="M548" s="23" t="s">
        <v>5434</v>
      </c>
      <c r="N548" s="23" t="s">
        <v>4629</v>
      </c>
      <c r="O548" s="23" t="s">
        <v>4630</v>
      </c>
      <c r="P548" s="23" t="s">
        <v>4708</v>
      </c>
      <c r="Q548" s="23">
        <v>0</v>
      </c>
      <c r="R548" s="23" t="s">
        <v>4709</v>
      </c>
      <c r="S548" s="23" t="s">
        <v>4710</v>
      </c>
      <c r="T548" s="23" t="s">
        <v>1721</v>
      </c>
    </row>
    <row r="549" spans="1:20">
      <c r="A549" s="23" t="s">
        <v>2692</v>
      </c>
      <c r="B549" s="23" t="s">
        <v>2693</v>
      </c>
      <c r="C549" s="23" t="s">
        <v>13</v>
      </c>
      <c r="D549" s="23" t="s">
        <v>1705</v>
      </c>
      <c r="E549" s="23" t="s">
        <v>452</v>
      </c>
      <c r="F549" s="23" t="s">
        <v>4176</v>
      </c>
      <c r="G549" s="23" t="s">
        <v>1721</v>
      </c>
      <c r="H549" s="23" t="s">
        <v>4094</v>
      </c>
      <c r="I549" s="23" t="s">
        <v>5430</v>
      </c>
      <c r="J549" s="23" t="s">
        <v>11</v>
      </c>
      <c r="K549" s="23" t="s">
        <v>4628</v>
      </c>
      <c r="L549" s="23" t="s">
        <v>11</v>
      </c>
      <c r="M549" s="23" t="s">
        <v>5422</v>
      </c>
      <c r="N549" s="23" t="s">
        <v>4629</v>
      </c>
      <c r="O549" s="23" t="s">
        <v>4630</v>
      </c>
      <c r="P549" s="23" t="s">
        <v>4650</v>
      </c>
      <c r="Q549" s="23">
        <v>0</v>
      </c>
      <c r="R549" s="23" t="s">
        <v>1962</v>
      </c>
      <c r="S549" s="23" t="s">
        <v>4652</v>
      </c>
      <c r="T549" s="23" t="s">
        <v>1721</v>
      </c>
    </row>
    <row r="550" spans="1:20">
      <c r="A550" s="23" t="s">
        <v>3107</v>
      </c>
      <c r="B550" s="23" t="s">
        <v>3108</v>
      </c>
      <c r="C550" s="23" t="s">
        <v>16</v>
      </c>
      <c r="D550" s="23" t="s">
        <v>1705</v>
      </c>
      <c r="E550" s="23" t="s">
        <v>1189</v>
      </c>
      <c r="F550" s="23" t="s">
        <v>4182</v>
      </c>
      <c r="G550" s="23" t="s">
        <v>1721</v>
      </c>
      <c r="H550" s="23" t="s">
        <v>4638</v>
      </c>
      <c r="I550" s="23" t="s">
        <v>4636</v>
      </c>
      <c r="J550" s="23" t="s">
        <v>11</v>
      </c>
      <c r="K550" s="23" t="s">
        <v>4628</v>
      </c>
      <c r="L550" s="23" t="s">
        <v>11</v>
      </c>
      <c r="M550" s="23" t="s">
        <v>5427</v>
      </c>
      <c r="N550" s="23" t="s">
        <v>4629</v>
      </c>
      <c r="O550" s="23" t="s">
        <v>4630</v>
      </c>
      <c r="P550" s="23" t="s">
        <v>9</v>
      </c>
      <c r="Q550" s="23">
        <v>0</v>
      </c>
      <c r="R550" s="23" t="s">
        <v>2365</v>
      </c>
      <c r="S550" s="23" t="s">
        <v>4659</v>
      </c>
      <c r="T550" s="23" t="s">
        <v>1721</v>
      </c>
    </row>
    <row r="551" spans="1:20">
      <c r="A551" s="23" t="s">
        <v>2952</v>
      </c>
      <c r="B551" s="23" t="s">
        <v>2953</v>
      </c>
      <c r="C551" s="23" t="s">
        <v>15</v>
      </c>
      <c r="D551" s="23" t="s">
        <v>1705</v>
      </c>
      <c r="E551" s="23" t="s">
        <v>452</v>
      </c>
      <c r="F551" s="23" t="s">
        <v>4156</v>
      </c>
      <c r="G551" s="23" t="s">
        <v>1721</v>
      </c>
      <c r="H551" s="23" t="s">
        <v>4094</v>
      </c>
      <c r="I551" s="23" t="s">
        <v>4636</v>
      </c>
      <c r="J551" s="23" t="s">
        <v>11</v>
      </c>
      <c r="K551" s="23" t="s">
        <v>4628</v>
      </c>
      <c r="L551" s="23" t="s">
        <v>11</v>
      </c>
      <c r="M551" s="23" t="s">
        <v>5415</v>
      </c>
      <c r="N551" s="23" t="s">
        <v>4629</v>
      </c>
      <c r="O551" s="23" t="s">
        <v>4630</v>
      </c>
      <c r="P551" s="23" t="s">
        <v>4655</v>
      </c>
      <c r="Q551" s="23">
        <v>0</v>
      </c>
      <c r="R551" s="23" t="s">
        <v>1962</v>
      </c>
      <c r="S551" s="23" t="s">
        <v>4729</v>
      </c>
      <c r="T551" s="23" t="s">
        <v>1721</v>
      </c>
    </row>
    <row r="552" spans="1:20">
      <c r="A552" s="23" t="s">
        <v>2206</v>
      </c>
      <c r="B552" s="23" t="s">
        <v>2207</v>
      </c>
      <c r="C552" s="23" t="s">
        <v>17</v>
      </c>
      <c r="D552" s="23" t="s">
        <v>1705</v>
      </c>
      <c r="E552" s="23" t="s">
        <v>452</v>
      </c>
      <c r="F552" s="23" t="s">
        <v>5336</v>
      </c>
      <c r="G552" s="23" t="s">
        <v>1721</v>
      </c>
      <c r="H552" s="23" t="s">
        <v>4638</v>
      </c>
      <c r="I552" s="23" t="s">
        <v>4636</v>
      </c>
      <c r="J552" s="23" t="s">
        <v>11</v>
      </c>
      <c r="K552" s="23" t="s">
        <v>4628</v>
      </c>
      <c r="L552" s="23" t="s">
        <v>11</v>
      </c>
      <c r="M552" s="23" t="s">
        <v>5410</v>
      </c>
      <c r="N552" s="23" t="s">
        <v>4629</v>
      </c>
      <c r="O552" s="23" t="s">
        <v>4630</v>
      </c>
      <c r="P552" s="23" t="s">
        <v>4666</v>
      </c>
      <c r="Q552" s="23">
        <v>0</v>
      </c>
      <c r="R552" s="23" t="s">
        <v>2050</v>
      </c>
      <c r="S552" s="23" t="s">
        <v>4460</v>
      </c>
      <c r="T552" s="23" t="s">
        <v>1721</v>
      </c>
    </row>
    <row r="553" spans="1:20">
      <c r="A553" s="23" t="s">
        <v>3209</v>
      </c>
      <c r="B553" s="23" t="s">
        <v>3210</v>
      </c>
      <c r="C553" s="23" t="s">
        <v>14</v>
      </c>
      <c r="D553" s="23" t="s">
        <v>1705</v>
      </c>
      <c r="E553" s="23" t="s">
        <v>452</v>
      </c>
      <c r="F553" s="23" t="s">
        <v>5334</v>
      </c>
      <c r="G553" s="23" t="s">
        <v>1721</v>
      </c>
      <c r="H553" s="23" t="s">
        <v>4633</v>
      </c>
      <c r="I553" s="23" t="s">
        <v>4192</v>
      </c>
      <c r="J553" s="23" t="s">
        <v>11</v>
      </c>
      <c r="K553" s="23" t="s">
        <v>4628</v>
      </c>
      <c r="L553" s="23" t="s">
        <v>11</v>
      </c>
      <c r="M553" s="23" t="s">
        <v>5422</v>
      </c>
      <c r="N553" s="23" t="s">
        <v>4629</v>
      </c>
      <c r="O553" s="23" t="s">
        <v>4630</v>
      </c>
      <c r="P553" s="23" t="s">
        <v>4662</v>
      </c>
      <c r="Q553" s="23">
        <v>0</v>
      </c>
      <c r="R553" s="23" t="s">
        <v>2033</v>
      </c>
      <c r="S553" s="23" t="s">
        <v>4884</v>
      </c>
      <c r="T553" s="23" t="s">
        <v>1721</v>
      </c>
    </row>
    <row r="554" spans="1:20">
      <c r="A554" s="23" t="s">
        <v>3380</v>
      </c>
      <c r="B554" s="23" t="s">
        <v>3381</v>
      </c>
      <c r="C554" s="23" t="s">
        <v>12</v>
      </c>
      <c r="D554" s="23" t="s">
        <v>1705</v>
      </c>
      <c r="E554" s="23" t="s">
        <v>452</v>
      </c>
      <c r="F554" s="23" t="s">
        <v>4175</v>
      </c>
      <c r="G554" s="23" t="s">
        <v>1721</v>
      </c>
      <c r="H554" s="23" t="s">
        <v>4638</v>
      </c>
      <c r="I554" s="23" t="s">
        <v>4656</v>
      </c>
      <c r="J554" s="23" t="s">
        <v>11</v>
      </c>
      <c r="K554" s="23" t="s">
        <v>4628</v>
      </c>
      <c r="L554" s="23" t="s">
        <v>11</v>
      </c>
      <c r="M554" s="23" t="s">
        <v>5426</v>
      </c>
      <c r="N554" s="23" t="s">
        <v>4629</v>
      </c>
      <c r="O554" s="23" t="s">
        <v>4630</v>
      </c>
      <c r="P554" s="23" t="s">
        <v>4642</v>
      </c>
      <c r="Q554" s="23">
        <v>0</v>
      </c>
      <c r="R554" s="23" t="s">
        <v>1962</v>
      </c>
      <c r="S554" s="23" t="s">
        <v>4339</v>
      </c>
      <c r="T554" s="23" t="s">
        <v>1721</v>
      </c>
    </row>
    <row r="555" spans="1:20">
      <c r="A555" s="23" t="s">
        <v>3833</v>
      </c>
      <c r="B555" s="23" t="s">
        <v>3834</v>
      </c>
      <c r="C555" s="23" t="s">
        <v>16</v>
      </c>
      <c r="D555" s="23" t="s">
        <v>1705</v>
      </c>
      <c r="E555" s="23" t="s">
        <v>452</v>
      </c>
      <c r="F555" s="23" t="s">
        <v>5342</v>
      </c>
      <c r="G555" s="23" t="s">
        <v>1721</v>
      </c>
      <c r="H555" s="23" t="s">
        <v>4633</v>
      </c>
      <c r="I555" s="23" t="s">
        <v>4192</v>
      </c>
      <c r="J555" s="23" t="s">
        <v>11</v>
      </c>
      <c r="K555" s="23" t="s">
        <v>4628</v>
      </c>
      <c r="L555" s="23" t="s">
        <v>11</v>
      </c>
      <c r="M555" s="23" t="s">
        <v>5471</v>
      </c>
      <c r="N555" s="23" t="s">
        <v>4629</v>
      </c>
      <c r="O555" s="23" t="s">
        <v>4630</v>
      </c>
      <c r="P555" s="23" t="s">
        <v>7</v>
      </c>
      <c r="Q555" s="23">
        <v>0</v>
      </c>
      <c r="R555" s="23" t="s">
        <v>2933</v>
      </c>
      <c r="S555" s="23" t="s">
        <v>4743</v>
      </c>
      <c r="T555" s="23" t="s">
        <v>1721</v>
      </c>
    </row>
    <row r="556" spans="1:20">
      <c r="A556" s="23" t="s">
        <v>5133</v>
      </c>
      <c r="B556" s="23" t="s">
        <v>5134</v>
      </c>
      <c r="C556" s="23" t="s">
        <v>15</v>
      </c>
      <c r="D556" s="23" t="s">
        <v>1705</v>
      </c>
      <c r="E556" s="23" t="s">
        <v>452</v>
      </c>
      <c r="F556" s="23" t="s">
        <v>4158</v>
      </c>
      <c r="G556" s="23" t="s">
        <v>1721</v>
      </c>
      <c r="H556" s="23" t="s">
        <v>4638</v>
      </c>
      <c r="I556" s="23" t="s">
        <v>4636</v>
      </c>
      <c r="J556" s="23" t="s">
        <v>11</v>
      </c>
      <c r="K556" s="23" t="s">
        <v>4628</v>
      </c>
      <c r="L556" s="23" t="s">
        <v>11</v>
      </c>
      <c r="M556" s="23" t="s">
        <v>5424</v>
      </c>
      <c r="N556" s="23" t="s">
        <v>4629</v>
      </c>
      <c r="O556" s="23" t="s">
        <v>4630</v>
      </c>
      <c r="P556" s="23" t="s">
        <v>5439</v>
      </c>
      <c r="Q556" s="23">
        <v>0</v>
      </c>
      <c r="R556" s="23" t="s">
        <v>4928</v>
      </c>
      <c r="S556" s="23" t="s">
        <v>5375</v>
      </c>
      <c r="T556" s="23" t="s">
        <v>1721</v>
      </c>
    </row>
    <row r="557" spans="1:20">
      <c r="A557" s="23" t="s">
        <v>2141</v>
      </c>
      <c r="B557" s="23" t="s">
        <v>2142</v>
      </c>
      <c r="C557" s="23" t="s">
        <v>16</v>
      </c>
      <c r="D557" s="23" t="s">
        <v>1705</v>
      </c>
      <c r="E557" s="23" t="s">
        <v>452</v>
      </c>
      <c r="F557" s="23" t="s">
        <v>5342</v>
      </c>
      <c r="G557" s="23" t="s">
        <v>1721</v>
      </c>
      <c r="H557" s="23" t="s">
        <v>4633</v>
      </c>
      <c r="I557" s="23" t="s">
        <v>5447</v>
      </c>
      <c r="J557" s="23" t="s">
        <v>11</v>
      </c>
      <c r="K557" s="23" t="s">
        <v>4628</v>
      </c>
      <c r="L557" s="23" t="s">
        <v>11</v>
      </c>
      <c r="M557" s="23" t="s">
        <v>5448</v>
      </c>
      <c r="N557" s="23" t="s">
        <v>4629</v>
      </c>
      <c r="O557" s="23" t="s">
        <v>4630</v>
      </c>
      <c r="P557" s="23" t="s">
        <v>7</v>
      </c>
      <c r="Q557" s="23">
        <v>0</v>
      </c>
      <c r="R557" s="23" t="s">
        <v>4744</v>
      </c>
      <c r="S557" s="23" t="s">
        <v>4511</v>
      </c>
      <c r="T557" s="23" t="s">
        <v>1721</v>
      </c>
    </row>
    <row r="558" spans="1:20">
      <c r="A558" s="23" t="s">
        <v>3962</v>
      </c>
      <c r="B558" s="23" t="s">
        <v>3963</v>
      </c>
      <c r="C558" s="23" t="s">
        <v>1669</v>
      </c>
      <c r="D558" s="23" t="s">
        <v>1705</v>
      </c>
      <c r="E558" s="23" t="s">
        <v>452</v>
      </c>
      <c r="F558" s="23" t="s">
        <v>4179</v>
      </c>
      <c r="G558" s="23" t="s">
        <v>1721</v>
      </c>
      <c r="H558" s="23" t="s">
        <v>4682</v>
      </c>
      <c r="I558" s="23" t="s">
        <v>4649</v>
      </c>
      <c r="J558" s="23" t="s">
        <v>11</v>
      </c>
      <c r="K558" s="23" t="s">
        <v>4628</v>
      </c>
      <c r="L558" s="23" t="s">
        <v>11</v>
      </c>
      <c r="M558" s="23" t="s">
        <v>5416</v>
      </c>
      <c r="N558" s="23" t="s">
        <v>4629</v>
      </c>
      <c r="O558" s="23" t="s">
        <v>4630</v>
      </c>
      <c r="P558" s="23" t="s">
        <v>4642</v>
      </c>
      <c r="Q558" s="23">
        <v>0</v>
      </c>
      <c r="R558" s="23" t="s">
        <v>1962</v>
      </c>
      <c r="S558" s="23" t="s">
        <v>4824</v>
      </c>
      <c r="T558" s="23" t="s">
        <v>1721</v>
      </c>
    </row>
    <row r="559" spans="1:20">
      <c r="A559" s="23" t="s">
        <v>2190</v>
      </c>
      <c r="B559" s="23" t="s">
        <v>2191</v>
      </c>
      <c r="C559" s="23" t="s">
        <v>16</v>
      </c>
      <c r="D559" s="23" t="s">
        <v>1705</v>
      </c>
      <c r="E559" s="23" t="s">
        <v>1189</v>
      </c>
      <c r="F559" s="23" t="s">
        <v>4182</v>
      </c>
      <c r="G559" s="23" t="s">
        <v>1721</v>
      </c>
      <c r="H559" s="23" t="s">
        <v>4638</v>
      </c>
      <c r="I559" s="23" t="s">
        <v>4636</v>
      </c>
      <c r="J559" s="23" t="s">
        <v>11</v>
      </c>
      <c r="K559" s="23" t="s">
        <v>4628</v>
      </c>
      <c r="L559" s="23" t="s">
        <v>11</v>
      </c>
      <c r="M559" s="23" t="s">
        <v>5431</v>
      </c>
      <c r="N559" s="23" t="s">
        <v>4629</v>
      </c>
      <c r="O559" s="23" t="s">
        <v>4630</v>
      </c>
      <c r="P559" s="23" t="s">
        <v>4642</v>
      </c>
      <c r="Q559" s="23">
        <v>0</v>
      </c>
      <c r="R559" s="23" t="s">
        <v>1962</v>
      </c>
      <c r="S559" s="23" t="s">
        <v>4461</v>
      </c>
      <c r="T559" s="23" t="s">
        <v>1721</v>
      </c>
    </row>
    <row r="560" spans="1:20">
      <c r="A560" s="23" t="s">
        <v>3209</v>
      </c>
      <c r="B560" s="23" t="s">
        <v>3210</v>
      </c>
      <c r="C560" s="23" t="s">
        <v>14</v>
      </c>
      <c r="D560" s="23" t="s">
        <v>1705</v>
      </c>
      <c r="E560" s="23" t="s">
        <v>452</v>
      </c>
      <c r="F560" s="23" t="s">
        <v>5334</v>
      </c>
      <c r="G560" s="23" t="s">
        <v>1721</v>
      </c>
      <c r="H560" s="23" t="s">
        <v>4633</v>
      </c>
      <c r="I560" s="23" t="s">
        <v>4192</v>
      </c>
      <c r="J560" s="23" t="s">
        <v>11</v>
      </c>
      <c r="K560" s="23" t="s">
        <v>4628</v>
      </c>
      <c r="L560" s="23" t="s">
        <v>11</v>
      </c>
      <c r="M560" s="23" t="s">
        <v>5408</v>
      </c>
      <c r="N560" s="23" t="s">
        <v>4629</v>
      </c>
      <c r="O560" s="23" t="s">
        <v>4630</v>
      </c>
      <c r="P560" s="23" t="s">
        <v>4662</v>
      </c>
      <c r="Q560" s="23">
        <v>0</v>
      </c>
      <c r="R560" s="23" t="s">
        <v>2033</v>
      </c>
      <c r="S560" s="23" t="s">
        <v>4884</v>
      </c>
      <c r="T560" s="23" t="s">
        <v>1721</v>
      </c>
    </row>
    <row r="561" spans="1:20">
      <c r="A561" s="23" t="s">
        <v>2397</v>
      </c>
      <c r="B561" s="23" t="s">
        <v>2398</v>
      </c>
      <c r="C561" s="23" t="s">
        <v>17</v>
      </c>
      <c r="D561" s="23" t="s">
        <v>1705</v>
      </c>
      <c r="E561" s="23" t="s">
        <v>452</v>
      </c>
      <c r="F561" s="23" t="s">
        <v>5336</v>
      </c>
      <c r="G561" s="23" t="s">
        <v>1721</v>
      </c>
      <c r="H561" s="23" t="s">
        <v>4638</v>
      </c>
      <c r="I561" s="23" t="s">
        <v>4636</v>
      </c>
      <c r="J561" s="23" t="s">
        <v>11</v>
      </c>
      <c r="K561" s="23" t="s">
        <v>4628</v>
      </c>
      <c r="L561" s="23" t="s">
        <v>11</v>
      </c>
      <c r="M561" s="23" t="s">
        <v>5436</v>
      </c>
      <c r="N561" s="23" t="s">
        <v>4629</v>
      </c>
      <c r="O561" s="23" t="s">
        <v>4630</v>
      </c>
      <c r="P561" s="23" t="s">
        <v>4692</v>
      </c>
      <c r="Q561" s="23">
        <v>0</v>
      </c>
      <c r="R561" s="23" t="s">
        <v>1962</v>
      </c>
      <c r="S561" s="23" t="s">
        <v>4434</v>
      </c>
      <c r="T561" s="23" t="s">
        <v>1721</v>
      </c>
    </row>
    <row r="562" spans="1:20">
      <c r="A562" s="23" t="s">
        <v>2131</v>
      </c>
      <c r="B562" s="23" t="s">
        <v>2132</v>
      </c>
      <c r="C562" s="23" t="s">
        <v>14</v>
      </c>
      <c r="D562" s="23" t="s">
        <v>1705</v>
      </c>
      <c r="E562" s="23" t="s">
        <v>452</v>
      </c>
      <c r="F562" s="23" t="s">
        <v>5340</v>
      </c>
      <c r="G562" s="23" t="s">
        <v>1721</v>
      </c>
      <c r="H562" s="23" t="s">
        <v>4099</v>
      </c>
      <c r="I562" s="23" t="s">
        <v>4138</v>
      </c>
      <c r="J562" s="23" t="s">
        <v>11</v>
      </c>
      <c r="K562" s="23" t="s">
        <v>4628</v>
      </c>
      <c r="L562" s="23" t="s">
        <v>11</v>
      </c>
      <c r="M562" s="23" t="s">
        <v>5435</v>
      </c>
      <c r="N562" s="23" t="s">
        <v>4629</v>
      </c>
      <c r="O562" s="23" t="s">
        <v>4630</v>
      </c>
      <c r="P562" s="23" t="s">
        <v>7</v>
      </c>
      <c r="Q562" s="23">
        <v>0</v>
      </c>
      <c r="R562" s="23" t="s">
        <v>4746</v>
      </c>
      <c r="S562" s="23" t="s">
        <v>4827</v>
      </c>
      <c r="T562" s="23" t="s">
        <v>1721</v>
      </c>
    </row>
    <row r="563" spans="1:20">
      <c r="A563" s="23" t="s">
        <v>4035</v>
      </c>
      <c r="B563" s="23" t="s">
        <v>4036</v>
      </c>
      <c r="C563" s="23" t="s">
        <v>10</v>
      </c>
      <c r="D563" s="23" t="s">
        <v>1705</v>
      </c>
      <c r="E563" s="23" t="s">
        <v>452</v>
      </c>
      <c r="F563" s="23" t="s">
        <v>5342</v>
      </c>
      <c r="G563" s="23" t="s">
        <v>1721</v>
      </c>
      <c r="H563" s="23" t="s">
        <v>4633</v>
      </c>
      <c r="I563" s="23" t="s">
        <v>4192</v>
      </c>
      <c r="J563" s="23" t="s">
        <v>11</v>
      </c>
      <c r="K563" s="23" t="s">
        <v>4628</v>
      </c>
      <c r="L563" s="23" t="s">
        <v>11</v>
      </c>
      <c r="M563" s="23" t="s">
        <v>5436</v>
      </c>
      <c r="N563" s="23" t="s">
        <v>4629</v>
      </c>
      <c r="O563" s="23" t="s">
        <v>4630</v>
      </c>
      <c r="P563" s="23" t="s">
        <v>4675</v>
      </c>
      <c r="Q563" s="23">
        <v>0</v>
      </c>
      <c r="R563" s="23" t="s">
        <v>2905</v>
      </c>
      <c r="S563" s="23" t="s">
        <v>4715</v>
      </c>
      <c r="T563" s="23" t="s">
        <v>1721</v>
      </c>
    </row>
    <row r="564" spans="1:20">
      <c r="A564" s="23" t="s">
        <v>2623</v>
      </c>
      <c r="B564" s="23" t="s">
        <v>2624</v>
      </c>
      <c r="C564" s="23" t="s">
        <v>13</v>
      </c>
      <c r="D564" s="23" t="s">
        <v>1705</v>
      </c>
      <c r="E564" s="23" t="s">
        <v>452</v>
      </c>
      <c r="F564" s="23" t="s">
        <v>4176</v>
      </c>
      <c r="G564" s="23" t="s">
        <v>1721</v>
      </c>
      <c r="H564" s="23" t="s">
        <v>4094</v>
      </c>
      <c r="I564" s="23" t="s">
        <v>4192</v>
      </c>
      <c r="J564" s="23" t="s">
        <v>11</v>
      </c>
      <c r="K564" s="23" t="s">
        <v>4628</v>
      </c>
      <c r="L564" s="23" t="s">
        <v>11</v>
      </c>
      <c r="M564" s="23" t="s">
        <v>5418</v>
      </c>
      <c r="N564" s="23" t="s">
        <v>4629</v>
      </c>
      <c r="O564" s="23" t="s">
        <v>4630</v>
      </c>
      <c r="P564" s="23" t="s">
        <v>4748</v>
      </c>
      <c r="Q564" s="23">
        <v>0</v>
      </c>
      <c r="R564" s="23" t="s">
        <v>1962</v>
      </c>
      <c r="S564" s="23" t="s">
        <v>4414</v>
      </c>
      <c r="T564" s="23" t="s">
        <v>1721</v>
      </c>
    </row>
    <row r="565" spans="1:20">
      <c r="A565" s="23" t="s">
        <v>2667</v>
      </c>
      <c r="B565" s="23" t="s">
        <v>2668</v>
      </c>
      <c r="C565" s="23" t="s">
        <v>10</v>
      </c>
      <c r="D565" s="23" t="s">
        <v>1705</v>
      </c>
      <c r="E565" s="23" t="s">
        <v>452</v>
      </c>
      <c r="F565" s="23" t="s">
        <v>5344</v>
      </c>
      <c r="G565" s="23" t="s">
        <v>1721</v>
      </c>
      <c r="H565" s="23" t="s">
        <v>4643</v>
      </c>
      <c r="I565" s="23" t="s">
        <v>4649</v>
      </c>
      <c r="J565" s="23" t="s">
        <v>11</v>
      </c>
      <c r="K565" s="23" t="s">
        <v>4628</v>
      </c>
      <c r="L565" s="23" t="s">
        <v>11</v>
      </c>
      <c r="M565" s="23" t="s">
        <v>5412</v>
      </c>
      <c r="N565" s="23" t="s">
        <v>4629</v>
      </c>
      <c r="O565" s="23" t="s">
        <v>4630</v>
      </c>
      <c r="P565" s="23" t="s">
        <v>4662</v>
      </c>
      <c r="Q565" s="23">
        <v>0</v>
      </c>
      <c r="R565" s="23" t="s">
        <v>1662</v>
      </c>
      <c r="S565" s="23" t="s">
        <v>4834</v>
      </c>
      <c r="T565" s="23" t="s">
        <v>1721</v>
      </c>
    </row>
    <row r="566" spans="1:20">
      <c r="A566" s="23" t="s">
        <v>3707</v>
      </c>
      <c r="B566" s="23" t="s">
        <v>3708</v>
      </c>
      <c r="C566" s="23" t="s">
        <v>14</v>
      </c>
      <c r="D566" s="23" t="s">
        <v>1705</v>
      </c>
      <c r="E566" s="23" t="s">
        <v>452</v>
      </c>
      <c r="F566" s="23" t="s">
        <v>5344</v>
      </c>
      <c r="G566" s="23" t="s">
        <v>1721</v>
      </c>
      <c r="H566" s="23" t="s">
        <v>4643</v>
      </c>
      <c r="I566" s="23" t="s">
        <v>4649</v>
      </c>
      <c r="J566" s="23" t="s">
        <v>11</v>
      </c>
      <c r="K566" s="23" t="s">
        <v>4628</v>
      </c>
      <c r="L566" s="23" t="s">
        <v>11</v>
      </c>
      <c r="M566" s="23" t="s">
        <v>5418</v>
      </c>
      <c r="N566" s="23" t="s">
        <v>4629</v>
      </c>
      <c r="O566" s="23" t="s">
        <v>4630</v>
      </c>
      <c r="P566" s="23" t="s">
        <v>7</v>
      </c>
      <c r="Q566" s="23">
        <v>0</v>
      </c>
      <c r="R566" s="23" t="s">
        <v>4744</v>
      </c>
      <c r="S566" s="23" t="s">
        <v>4512</v>
      </c>
      <c r="T566" s="23" t="s">
        <v>1721</v>
      </c>
    </row>
    <row r="567" spans="1:20">
      <c r="A567" s="23" t="s">
        <v>5082</v>
      </c>
      <c r="B567" s="23" t="s">
        <v>5083</v>
      </c>
      <c r="C567" s="23" t="s">
        <v>1687</v>
      </c>
      <c r="D567" s="23" t="s">
        <v>4091</v>
      </c>
      <c r="E567" s="23" t="s">
        <v>459</v>
      </c>
      <c r="F567" s="23" t="s">
        <v>5353</v>
      </c>
      <c r="G567" s="23" t="s">
        <v>1721</v>
      </c>
      <c r="H567" s="23" t="s">
        <v>4643</v>
      </c>
      <c r="I567" s="23" t="s">
        <v>4644</v>
      </c>
      <c r="J567" s="23" t="s">
        <v>11</v>
      </c>
      <c r="K567" s="23" t="s">
        <v>4628</v>
      </c>
      <c r="L567" s="23" t="s">
        <v>11</v>
      </c>
      <c r="M567" s="23" t="s">
        <v>5483</v>
      </c>
      <c r="N567" s="23" t="s">
        <v>4640</v>
      </c>
      <c r="O567" s="23" t="s">
        <v>4630</v>
      </c>
      <c r="P567" s="23" t="s">
        <v>993</v>
      </c>
      <c r="Q567" s="23">
        <v>0</v>
      </c>
      <c r="R567" s="23" t="s">
        <v>5464</v>
      </c>
      <c r="S567" s="23" t="s">
        <v>5465</v>
      </c>
      <c r="T567" s="23" t="s">
        <v>1721</v>
      </c>
    </row>
    <row r="568" spans="1:20">
      <c r="A568" s="23" t="s">
        <v>3782</v>
      </c>
      <c r="B568" s="23" t="s">
        <v>3783</v>
      </c>
      <c r="C568" s="23" t="s">
        <v>12</v>
      </c>
      <c r="D568" s="23" t="s">
        <v>1705</v>
      </c>
      <c r="E568" s="23" t="s">
        <v>452</v>
      </c>
      <c r="F568" s="23" t="s">
        <v>4175</v>
      </c>
      <c r="G568" s="23" t="s">
        <v>1721</v>
      </c>
      <c r="H568" s="23" t="s">
        <v>4638</v>
      </c>
      <c r="I568" s="23" t="s">
        <v>4656</v>
      </c>
      <c r="J568" s="23" t="s">
        <v>11</v>
      </c>
      <c r="K568" s="23" t="s">
        <v>4628</v>
      </c>
      <c r="L568" s="23" t="s">
        <v>11</v>
      </c>
      <c r="M568" s="23" t="s">
        <v>5426</v>
      </c>
      <c r="N568" s="23" t="s">
        <v>4629</v>
      </c>
      <c r="O568" s="23" t="s">
        <v>4630</v>
      </c>
      <c r="P568" s="23" t="s">
        <v>4662</v>
      </c>
      <c r="Q568" s="23">
        <v>0</v>
      </c>
      <c r="R568" s="23" t="s">
        <v>4838</v>
      </c>
      <c r="S568" s="23" t="s">
        <v>4839</v>
      </c>
      <c r="T568" s="23" t="s">
        <v>1721</v>
      </c>
    </row>
    <row r="569" spans="1:20">
      <c r="A569" s="23" t="s">
        <v>5188</v>
      </c>
      <c r="B569" s="23" t="s">
        <v>5189</v>
      </c>
      <c r="C569" s="23" t="s">
        <v>15</v>
      </c>
      <c r="D569" s="23" t="s">
        <v>1705</v>
      </c>
      <c r="E569" s="23" t="s">
        <v>452</v>
      </c>
      <c r="F569" s="23" t="s">
        <v>4158</v>
      </c>
      <c r="G569" s="23" t="s">
        <v>1721</v>
      </c>
      <c r="H569" s="23" t="s">
        <v>4638</v>
      </c>
      <c r="I569" s="23" t="s">
        <v>4636</v>
      </c>
      <c r="J569" s="23" t="s">
        <v>11</v>
      </c>
      <c r="K569" s="23" t="s">
        <v>4628</v>
      </c>
      <c r="L569" s="23" t="s">
        <v>11</v>
      </c>
      <c r="M569" s="23" t="s">
        <v>5434</v>
      </c>
      <c r="N569" s="23" t="s">
        <v>4629</v>
      </c>
      <c r="O569" s="23" t="s">
        <v>4630</v>
      </c>
      <c r="P569" s="23" t="s">
        <v>7</v>
      </c>
      <c r="Q569" s="23">
        <v>0</v>
      </c>
      <c r="R569" s="23" t="s">
        <v>4928</v>
      </c>
      <c r="S569" s="23" t="s">
        <v>5374</v>
      </c>
      <c r="T569" s="23" t="s">
        <v>1721</v>
      </c>
    </row>
    <row r="570" spans="1:20">
      <c r="A570" s="23" t="s">
        <v>2961</v>
      </c>
      <c r="B570" s="23" t="s">
        <v>2962</v>
      </c>
      <c r="C570" s="23" t="s">
        <v>12</v>
      </c>
      <c r="D570" s="23" t="s">
        <v>1705</v>
      </c>
      <c r="E570" s="23" t="s">
        <v>452</v>
      </c>
      <c r="F570" s="23" t="s">
        <v>5340</v>
      </c>
      <c r="G570" s="23" t="s">
        <v>1721</v>
      </c>
      <c r="H570" s="23" t="s">
        <v>4099</v>
      </c>
      <c r="I570" s="23" t="s">
        <v>4138</v>
      </c>
      <c r="J570" s="23" t="s">
        <v>11</v>
      </c>
      <c r="K570" s="23" t="s">
        <v>4628</v>
      </c>
      <c r="L570" s="23" t="s">
        <v>11</v>
      </c>
      <c r="M570" s="23" t="s">
        <v>5435</v>
      </c>
      <c r="N570" s="23" t="s">
        <v>4629</v>
      </c>
      <c r="O570" s="23" t="s">
        <v>4630</v>
      </c>
      <c r="P570" s="23" t="s">
        <v>1026</v>
      </c>
      <c r="Q570" s="23">
        <v>0</v>
      </c>
      <c r="R570" s="23" t="s">
        <v>1683</v>
      </c>
      <c r="S570" s="23" t="s">
        <v>5360</v>
      </c>
      <c r="T570" s="23" t="s">
        <v>1721</v>
      </c>
    </row>
    <row r="571" spans="1:20">
      <c r="A571" s="23" t="s">
        <v>1767</v>
      </c>
      <c r="B571" s="23" t="s">
        <v>1768</v>
      </c>
      <c r="C571" s="23" t="s">
        <v>16</v>
      </c>
      <c r="D571" s="23" t="s">
        <v>1705</v>
      </c>
      <c r="E571" s="23" t="s">
        <v>452</v>
      </c>
      <c r="F571" s="23" t="s">
        <v>4179</v>
      </c>
      <c r="G571" s="23" t="s">
        <v>1721</v>
      </c>
      <c r="H571" s="23" t="s">
        <v>4682</v>
      </c>
      <c r="I571" s="23" t="s">
        <v>4649</v>
      </c>
      <c r="J571" s="23" t="s">
        <v>11</v>
      </c>
      <c r="K571" s="23" t="s">
        <v>4628</v>
      </c>
      <c r="L571" s="23" t="s">
        <v>11</v>
      </c>
      <c r="M571" s="23" t="s">
        <v>5442</v>
      </c>
      <c r="N571" s="23" t="s">
        <v>4629</v>
      </c>
      <c r="O571" s="23" t="s">
        <v>4630</v>
      </c>
      <c r="P571" s="23" t="s">
        <v>9</v>
      </c>
      <c r="Q571" s="23">
        <v>0</v>
      </c>
      <c r="R571" s="23" t="s">
        <v>1771</v>
      </c>
      <c r="S571" s="23" t="s">
        <v>4802</v>
      </c>
      <c r="T571" s="23" t="s">
        <v>1721</v>
      </c>
    </row>
    <row r="572" spans="1:20">
      <c r="A572" s="23" t="s">
        <v>3998</v>
      </c>
      <c r="B572" s="23" t="s">
        <v>3999</v>
      </c>
      <c r="C572" s="23" t="s">
        <v>14</v>
      </c>
      <c r="D572" s="23" t="s">
        <v>1705</v>
      </c>
      <c r="E572" s="23" t="s">
        <v>452</v>
      </c>
      <c r="F572" s="23" t="s">
        <v>4175</v>
      </c>
      <c r="G572" s="23" t="s">
        <v>1721</v>
      </c>
      <c r="H572" s="23" t="s">
        <v>4638</v>
      </c>
      <c r="I572" s="23" t="s">
        <v>4656</v>
      </c>
      <c r="J572" s="23" t="s">
        <v>11</v>
      </c>
      <c r="K572" s="23" t="s">
        <v>4628</v>
      </c>
      <c r="L572" s="23" t="s">
        <v>11</v>
      </c>
      <c r="M572" s="23" t="s">
        <v>5426</v>
      </c>
      <c r="N572" s="23" t="s">
        <v>4629</v>
      </c>
      <c r="O572" s="23" t="s">
        <v>4630</v>
      </c>
      <c r="P572" s="23" t="s">
        <v>4642</v>
      </c>
      <c r="Q572" s="23">
        <v>0</v>
      </c>
      <c r="R572" s="23" t="s">
        <v>3647</v>
      </c>
      <c r="S572" s="23" t="s">
        <v>4657</v>
      </c>
      <c r="T572" s="23" t="s">
        <v>1721</v>
      </c>
    </row>
    <row r="573" spans="1:20">
      <c r="A573" s="23" t="s">
        <v>3812</v>
      </c>
      <c r="B573" s="23" t="s">
        <v>3813</v>
      </c>
      <c r="C573" s="23" t="s">
        <v>10</v>
      </c>
      <c r="D573" s="23" t="s">
        <v>1705</v>
      </c>
      <c r="E573" s="23" t="s">
        <v>452</v>
      </c>
      <c r="F573" s="23" t="s">
        <v>4179</v>
      </c>
      <c r="G573" s="23" t="s">
        <v>1721</v>
      </c>
      <c r="H573" s="23" t="s">
        <v>4682</v>
      </c>
      <c r="I573" s="23" t="s">
        <v>4203</v>
      </c>
      <c r="J573" s="23" t="s">
        <v>11</v>
      </c>
      <c r="K573" s="23" t="s">
        <v>4628</v>
      </c>
      <c r="L573" s="23" t="s">
        <v>11</v>
      </c>
      <c r="M573" s="23" t="s">
        <v>5418</v>
      </c>
      <c r="N573" s="23" t="s">
        <v>4629</v>
      </c>
      <c r="O573" s="23" t="s">
        <v>4630</v>
      </c>
      <c r="P573" s="23" t="s">
        <v>4675</v>
      </c>
      <c r="Q573" s="23">
        <v>0</v>
      </c>
      <c r="R573" s="23" t="s">
        <v>4808</v>
      </c>
      <c r="S573" s="23" t="s">
        <v>4881</v>
      </c>
      <c r="T573" s="23" t="s">
        <v>1721</v>
      </c>
    </row>
    <row r="574" spans="1:20">
      <c r="A574" s="23" t="s">
        <v>2215</v>
      </c>
      <c r="B574" s="23" t="s">
        <v>2216</v>
      </c>
      <c r="C574" s="23" t="s">
        <v>16</v>
      </c>
      <c r="D574" s="23" t="s">
        <v>1705</v>
      </c>
      <c r="E574" s="23" t="s">
        <v>1189</v>
      </c>
      <c r="F574" s="23" t="s">
        <v>4197</v>
      </c>
      <c r="G574" s="23" t="s">
        <v>1721</v>
      </c>
      <c r="H574" s="23" t="s">
        <v>4099</v>
      </c>
      <c r="I574" s="23" t="s">
        <v>4106</v>
      </c>
      <c r="J574" s="23" t="s">
        <v>11</v>
      </c>
      <c r="K574" s="23" t="s">
        <v>4628</v>
      </c>
      <c r="L574" s="23" t="s">
        <v>11</v>
      </c>
      <c r="M574" s="23" t="s">
        <v>5478</v>
      </c>
      <c r="N574" s="23" t="s">
        <v>4629</v>
      </c>
      <c r="O574" s="23" t="s">
        <v>4630</v>
      </c>
      <c r="P574" s="23" t="s">
        <v>4668</v>
      </c>
      <c r="Q574" s="23">
        <v>0</v>
      </c>
      <c r="R574" s="23" t="s">
        <v>4789</v>
      </c>
      <c r="S574" s="23" t="s">
        <v>4790</v>
      </c>
      <c r="T574" s="23" t="s">
        <v>1721</v>
      </c>
    </row>
    <row r="575" spans="1:20">
      <c r="A575" s="23" t="s">
        <v>2083</v>
      </c>
      <c r="B575" s="23" t="s">
        <v>2084</v>
      </c>
      <c r="C575" s="23" t="s">
        <v>13</v>
      </c>
      <c r="D575" s="23" t="s">
        <v>1705</v>
      </c>
      <c r="E575" s="23" t="s">
        <v>452</v>
      </c>
      <c r="F575" s="23" t="s">
        <v>4158</v>
      </c>
      <c r="G575" s="23" t="s">
        <v>1721</v>
      </c>
      <c r="H575" s="23" t="s">
        <v>4638</v>
      </c>
      <c r="I575" s="23" t="s">
        <v>4636</v>
      </c>
      <c r="J575" s="23" t="s">
        <v>11</v>
      </c>
      <c r="K575" s="23" t="s">
        <v>4628</v>
      </c>
      <c r="L575" s="23" t="s">
        <v>11</v>
      </c>
      <c r="M575" s="23" t="s">
        <v>5424</v>
      </c>
      <c r="N575" s="23" t="s">
        <v>4629</v>
      </c>
      <c r="O575" s="23" t="s">
        <v>4630</v>
      </c>
      <c r="P575" s="23" t="s">
        <v>4642</v>
      </c>
      <c r="Q575" s="23">
        <v>0</v>
      </c>
      <c r="R575" s="23" t="s">
        <v>1696</v>
      </c>
      <c r="S575" s="23" t="s">
        <v>4885</v>
      </c>
      <c r="T575" s="23" t="s">
        <v>1721</v>
      </c>
    </row>
    <row r="576" spans="1:20">
      <c r="A576" s="23" t="s">
        <v>2278</v>
      </c>
      <c r="B576" s="23" t="s">
        <v>2279</v>
      </c>
      <c r="C576" s="23" t="s">
        <v>14</v>
      </c>
      <c r="D576" s="23" t="s">
        <v>1705</v>
      </c>
      <c r="E576" s="23" t="s">
        <v>452</v>
      </c>
      <c r="F576" s="23" t="s">
        <v>4175</v>
      </c>
      <c r="G576" s="23" t="s">
        <v>1721</v>
      </c>
      <c r="H576" s="23" t="s">
        <v>4638</v>
      </c>
      <c r="I576" s="23" t="s">
        <v>4656</v>
      </c>
      <c r="J576" s="23" t="s">
        <v>11</v>
      </c>
      <c r="K576" s="23" t="s">
        <v>4628</v>
      </c>
      <c r="L576" s="23" t="s">
        <v>11</v>
      </c>
      <c r="M576" s="23" t="s">
        <v>5412</v>
      </c>
      <c r="N576" s="23" t="s">
        <v>4629</v>
      </c>
      <c r="O576" s="23" t="s">
        <v>4630</v>
      </c>
      <c r="P576" s="23" t="s">
        <v>4664</v>
      </c>
      <c r="Q576" s="23">
        <v>0</v>
      </c>
      <c r="R576" s="23" t="s">
        <v>1962</v>
      </c>
      <c r="S576" s="23" t="s">
        <v>4448</v>
      </c>
      <c r="T576" s="23" t="s">
        <v>1721</v>
      </c>
    </row>
    <row r="577" spans="1:20">
      <c r="A577" s="23" t="s">
        <v>2916</v>
      </c>
      <c r="B577" s="23" t="s">
        <v>2917</v>
      </c>
      <c r="C577" s="23" t="s">
        <v>14</v>
      </c>
      <c r="D577" s="23" t="s">
        <v>1705</v>
      </c>
      <c r="E577" s="23" t="s">
        <v>452</v>
      </c>
      <c r="F577" s="23" t="s">
        <v>5334</v>
      </c>
      <c r="G577" s="23" t="s">
        <v>1721</v>
      </c>
      <c r="H577" s="23" t="s">
        <v>4633</v>
      </c>
      <c r="I577" s="23" t="s">
        <v>4192</v>
      </c>
      <c r="J577" s="23" t="s">
        <v>11</v>
      </c>
      <c r="K577" s="23" t="s">
        <v>4628</v>
      </c>
      <c r="L577" s="23" t="s">
        <v>11</v>
      </c>
      <c r="M577" s="23" t="s">
        <v>5428</v>
      </c>
      <c r="N577" s="23" t="s">
        <v>4629</v>
      </c>
      <c r="O577" s="23" t="s">
        <v>4630</v>
      </c>
      <c r="P577" s="23" t="s">
        <v>4704</v>
      </c>
      <c r="Q577" s="23">
        <v>0</v>
      </c>
      <c r="R577" s="23" t="s">
        <v>1962</v>
      </c>
      <c r="S577" s="23" t="s">
        <v>4387</v>
      </c>
      <c r="T577" s="23" t="s">
        <v>1721</v>
      </c>
    </row>
    <row r="578" spans="1:20">
      <c r="A578" s="23" t="s">
        <v>1763</v>
      </c>
      <c r="B578" s="23" t="s">
        <v>1764</v>
      </c>
      <c r="C578" s="23" t="s">
        <v>14</v>
      </c>
      <c r="D578" s="23" t="s">
        <v>1705</v>
      </c>
      <c r="E578" s="23" t="s">
        <v>452</v>
      </c>
      <c r="F578" s="23" t="s">
        <v>5340</v>
      </c>
      <c r="G578" s="23" t="s">
        <v>1721</v>
      </c>
      <c r="H578" s="23" t="s">
        <v>4099</v>
      </c>
      <c r="I578" s="23" t="s">
        <v>4192</v>
      </c>
      <c r="J578" s="23" t="s">
        <v>11</v>
      </c>
      <c r="K578" s="23" t="s">
        <v>4628</v>
      </c>
      <c r="L578" s="23" t="s">
        <v>11</v>
      </c>
      <c r="M578" s="23" t="s">
        <v>5471</v>
      </c>
      <c r="N578" s="23" t="s">
        <v>4629</v>
      </c>
      <c r="O578" s="23" t="s">
        <v>4630</v>
      </c>
      <c r="P578" s="23" t="s">
        <v>4713</v>
      </c>
      <c r="Q578" s="23">
        <v>0</v>
      </c>
      <c r="R578" s="23" t="s">
        <v>3902</v>
      </c>
      <c r="S578" s="23" t="s">
        <v>4714</v>
      </c>
      <c r="T578" s="23" t="s">
        <v>1721</v>
      </c>
    </row>
    <row r="579" spans="1:20">
      <c r="A579" s="23" t="s">
        <v>2494</v>
      </c>
      <c r="B579" s="23" t="s">
        <v>2495</v>
      </c>
      <c r="C579" s="23" t="s">
        <v>1669</v>
      </c>
      <c r="D579" s="23" t="s">
        <v>4091</v>
      </c>
      <c r="E579" s="23" t="s">
        <v>459</v>
      </c>
      <c r="F579" s="23" t="s">
        <v>4194</v>
      </c>
      <c r="G579" s="23" t="s">
        <v>1721</v>
      </c>
      <c r="H579" s="23" t="s">
        <v>4632</v>
      </c>
      <c r="I579" s="23" t="s">
        <v>4639</v>
      </c>
      <c r="J579" s="23" t="s">
        <v>11</v>
      </c>
      <c r="K579" s="23" t="s">
        <v>4628</v>
      </c>
      <c r="L579" s="23" t="s">
        <v>11</v>
      </c>
      <c r="M579" s="23" t="s">
        <v>5469</v>
      </c>
      <c r="N579" s="23" t="s">
        <v>4640</v>
      </c>
      <c r="O579" s="23" t="s">
        <v>4630</v>
      </c>
      <c r="P579" s="23" t="s">
        <v>1168</v>
      </c>
      <c r="Q579" s="23">
        <v>0</v>
      </c>
      <c r="R579" s="23" t="s">
        <v>1683</v>
      </c>
      <c r="S579" s="23" t="s">
        <v>4579</v>
      </c>
      <c r="T579" s="23" t="s">
        <v>1721</v>
      </c>
    </row>
    <row r="580" spans="1:20">
      <c r="A580" s="23" t="s">
        <v>2004</v>
      </c>
      <c r="B580" s="23" t="s">
        <v>2005</v>
      </c>
      <c r="C580" s="23" t="s">
        <v>15</v>
      </c>
      <c r="D580" s="23" t="s">
        <v>1705</v>
      </c>
      <c r="E580" s="23" t="s">
        <v>4289</v>
      </c>
      <c r="F580" s="23" t="s">
        <v>4098</v>
      </c>
      <c r="G580" s="23" t="s">
        <v>1721</v>
      </c>
      <c r="H580" s="23" t="s">
        <v>4099</v>
      </c>
      <c r="I580" s="23" t="s">
        <v>11</v>
      </c>
      <c r="J580" s="23" t="s">
        <v>11</v>
      </c>
      <c r="K580" s="23" t="s">
        <v>4628</v>
      </c>
      <c r="L580" s="23" t="s">
        <v>11</v>
      </c>
      <c r="M580" s="23" t="s">
        <v>5496</v>
      </c>
      <c r="N580" s="23" t="s">
        <v>4653</v>
      </c>
      <c r="O580" s="23" t="s">
        <v>4630</v>
      </c>
      <c r="P580" s="23" t="s">
        <v>4762</v>
      </c>
      <c r="Q580" s="23">
        <v>0</v>
      </c>
      <c r="R580" s="23" t="s">
        <v>4763</v>
      </c>
      <c r="S580" s="23" t="s">
        <v>4483</v>
      </c>
      <c r="T580" s="23" t="s">
        <v>1721</v>
      </c>
    </row>
    <row r="581" spans="1:20">
      <c r="A581" s="23" t="s">
        <v>3461</v>
      </c>
      <c r="B581" s="23" t="s">
        <v>3462</v>
      </c>
      <c r="C581" s="23" t="s">
        <v>14</v>
      </c>
      <c r="D581" s="23" t="s">
        <v>1705</v>
      </c>
      <c r="E581" s="23" t="s">
        <v>452</v>
      </c>
      <c r="F581" s="23" t="s">
        <v>5334</v>
      </c>
      <c r="G581" s="23" t="s">
        <v>1721</v>
      </c>
      <c r="H581" s="23" t="s">
        <v>4633</v>
      </c>
      <c r="I581" s="23" t="s">
        <v>4192</v>
      </c>
      <c r="J581" s="23" t="s">
        <v>11</v>
      </c>
      <c r="K581" s="23" t="s">
        <v>4628</v>
      </c>
      <c r="L581" s="23" t="s">
        <v>11</v>
      </c>
      <c r="M581" s="23" t="s">
        <v>5415</v>
      </c>
      <c r="N581" s="23" t="s">
        <v>4629</v>
      </c>
      <c r="O581" s="23" t="s">
        <v>4630</v>
      </c>
      <c r="P581" s="23" t="s">
        <v>4634</v>
      </c>
      <c r="Q581" s="23">
        <v>0</v>
      </c>
      <c r="R581" s="23" t="s">
        <v>1962</v>
      </c>
      <c r="S581" s="23" t="s">
        <v>4686</v>
      </c>
      <c r="T581" s="23" t="s">
        <v>1721</v>
      </c>
    </row>
    <row r="582" spans="1:20">
      <c r="A582" s="23" t="s">
        <v>3824</v>
      </c>
      <c r="B582" s="23" t="s">
        <v>3825</v>
      </c>
      <c r="C582" s="23" t="s">
        <v>16</v>
      </c>
      <c r="D582" s="23" t="s">
        <v>1705</v>
      </c>
      <c r="E582" s="23" t="s">
        <v>1189</v>
      </c>
      <c r="F582" s="23" t="s">
        <v>5351</v>
      </c>
      <c r="G582" s="23" t="s">
        <v>1721</v>
      </c>
      <c r="H582" s="23" t="s">
        <v>4633</v>
      </c>
      <c r="I582" s="23" t="s">
        <v>4192</v>
      </c>
      <c r="J582" s="23" t="s">
        <v>11</v>
      </c>
      <c r="K582" s="23" t="s">
        <v>4628</v>
      </c>
      <c r="L582" s="23" t="s">
        <v>11</v>
      </c>
      <c r="M582" s="23" t="s">
        <v>5406</v>
      </c>
      <c r="N582" s="23" t="s">
        <v>4629</v>
      </c>
      <c r="O582" s="23" t="s">
        <v>4630</v>
      </c>
      <c r="P582" s="23" t="s">
        <v>9</v>
      </c>
      <c r="Q582" s="23">
        <v>0</v>
      </c>
      <c r="R582" s="23" t="s">
        <v>3828</v>
      </c>
      <c r="S582" s="23" t="s">
        <v>4876</v>
      </c>
      <c r="T582" s="23" t="s">
        <v>1721</v>
      </c>
    </row>
    <row r="583" spans="1:20">
      <c r="A583" s="23" t="s">
        <v>2698</v>
      </c>
      <c r="B583" s="23" t="s">
        <v>2699</v>
      </c>
      <c r="C583" s="23" t="s">
        <v>16</v>
      </c>
      <c r="D583" s="23" t="s">
        <v>1705</v>
      </c>
      <c r="E583" s="23" t="s">
        <v>1189</v>
      </c>
      <c r="F583" s="23" t="s">
        <v>4197</v>
      </c>
      <c r="G583" s="23" t="s">
        <v>1721</v>
      </c>
      <c r="H583" s="23" t="s">
        <v>4099</v>
      </c>
      <c r="I583" s="23" t="s">
        <v>4106</v>
      </c>
      <c r="J583" s="23" t="s">
        <v>11</v>
      </c>
      <c r="K583" s="23" t="s">
        <v>4628</v>
      </c>
      <c r="L583" s="23" t="s">
        <v>11</v>
      </c>
      <c r="M583" s="23" t="s">
        <v>5418</v>
      </c>
      <c r="N583" s="23" t="s">
        <v>4629</v>
      </c>
      <c r="O583" s="23" t="s">
        <v>4630</v>
      </c>
      <c r="P583" s="23" t="s">
        <v>4642</v>
      </c>
      <c r="Q583" s="23">
        <v>0</v>
      </c>
      <c r="R583" s="23" t="s">
        <v>1962</v>
      </c>
      <c r="S583" s="23" t="s">
        <v>4404</v>
      </c>
      <c r="T583" s="23" t="s">
        <v>1721</v>
      </c>
    </row>
    <row r="584" spans="1:20">
      <c r="A584" s="23" t="s">
        <v>2158</v>
      </c>
      <c r="B584" s="23" t="s">
        <v>2159</v>
      </c>
      <c r="C584" s="23" t="s">
        <v>12</v>
      </c>
      <c r="D584" s="23" t="s">
        <v>1705</v>
      </c>
      <c r="E584" s="23" t="s">
        <v>452</v>
      </c>
      <c r="F584" s="23" t="s">
        <v>5338</v>
      </c>
      <c r="G584" s="23" t="s">
        <v>1721</v>
      </c>
      <c r="H584" s="23" t="s">
        <v>4643</v>
      </c>
      <c r="I584" s="23" t="s">
        <v>4138</v>
      </c>
      <c r="J584" s="23" t="s">
        <v>11</v>
      </c>
      <c r="K584" s="23" t="s">
        <v>4628</v>
      </c>
      <c r="L584" s="23" t="s">
        <v>11</v>
      </c>
      <c r="M584" s="23" t="s">
        <v>5436</v>
      </c>
      <c r="N584" s="23" t="s">
        <v>4629</v>
      </c>
      <c r="O584" s="23" t="s">
        <v>4630</v>
      </c>
      <c r="P584" s="23" t="s">
        <v>4650</v>
      </c>
      <c r="Q584" s="23">
        <v>0</v>
      </c>
      <c r="R584" s="23" t="s">
        <v>1962</v>
      </c>
      <c r="S584" s="23" t="s">
        <v>4775</v>
      </c>
      <c r="T584" s="23" t="s">
        <v>1721</v>
      </c>
    </row>
    <row r="585" spans="1:20">
      <c r="A585" s="23" t="s">
        <v>3474</v>
      </c>
      <c r="B585" s="23" t="s">
        <v>3475</v>
      </c>
      <c r="C585" s="23" t="s">
        <v>16</v>
      </c>
      <c r="D585" s="23" t="s">
        <v>1705</v>
      </c>
      <c r="E585" s="23" t="s">
        <v>1189</v>
      </c>
      <c r="F585" s="23" t="s">
        <v>4197</v>
      </c>
      <c r="G585" s="23" t="s">
        <v>1721</v>
      </c>
      <c r="H585" s="23" t="s">
        <v>4099</v>
      </c>
      <c r="I585" s="23" t="s">
        <v>4106</v>
      </c>
      <c r="J585" s="23" t="s">
        <v>11</v>
      </c>
      <c r="K585" s="23" t="s">
        <v>4628</v>
      </c>
      <c r="L585" s="23" t="s">
        <v>11</v>
      </c>
      <c r="M585" s="23" t="s">
        <v>5478</v>
      </c>
      <c r="N585" s="23" t="s">
        <v>4629</v>
      </c>
      <c r="O585" s="23" t="s">
        <v>4630</v>
      </c>
      <c r="P585" s="23" t="s">
        <v>9</v>
      </c>
      <c r="Q585" s="23">
        <v>0</v>
      </c>
      <c r="R585" s="23" t="s">
        <v>3476</v>
      </c>
      <c r="S585" s="23" t="s">
        <v>4855</v>
      </c>
      <c r="T585" s="23" t="s">
        <v>1721</v>
      </c>
    </row>
    <row r="586" spans="1:20">
      <c r="A586" s="23" t="s">
        <v>2667</v>
      </c>
      <c r="B586" s="23" t="s">
        <v>2668</v>
      </c>
      <c r="C586" s="23" t="s">
        <v>10</v>
      </c>
      <c r="D586" s="23" t="s">
        <v>1705</v>
      </c>
      <c r="E586" s="23" t="s">
        <v>452</v>
      </c>
      <c r="F586" s="23" t="s">
        <v>5344</v>
      </c>
      <c r="G586" s="23" t="s">
        <v>1721</v>
      </c>
      <c r="H586" s="23" t="s">
        <v>4643</v>
      </c>
      <c r="I586" s="23" t="s">
        <v>4636</v>
      </c>
      <c r="J586" s="23" t="s">
        <v>11</v>
      </c>
      <c r="K586" s="23" t="s">
        <v>4628</v>
      </c>
      <c r="L586" s="23" t="s">
        <v>11</v>
      </c>
      <c r="M586" s="23" t="s">
        <v>5437</v>
      </c>
      <c r="N586" s="23" t="s">
        <v>4629</v>
      </c>
      <c r="O586" s="23" t="s">
        <v>4630</v>
      </c>
      <c r="P586" s="23" t="s">
        <v>4662</v>
      </c>
      <c r="Q586" s="23">
        <v>0</v>
      </c>
      <c r="R586" s="23" t="s">
        <v>1662</v>
      </c>
      <c r="S586" s="23" t="s">
        <v>4834</v>
      </c>
      <c r="T586" s="23" t="s">
        <v>1721</v>
      </c>
    </row>
    <row r="587" spans="1:20">
      <c r="A587" s="23" t="s">
        <v>4038</v>
      </c>
      <c r="B587" s="23" t="s">
        <v>4039</v>
      </c>
      <c r="C587" s="23" t="s">
        <v>12</v>
      </c>
      <c r="D587" s="23" t="s">
        <v>1705</v>
      </c>
      <c r="E587" s="23" t="s">
        <v>452</v>
      </c>
      <c r="F587" s="23" t="s">
        <v>4166</v>
      </c>
      <c r="G587" s="23" t="s">
        <v>1721</v>
      </c>
      <c r="H587" s="23" t="s">
        <v>4094</v>
      </c>
      <c r="I587" s="23" t="s">
        <v>4656</v>
      </c>
      <c r="J587" s="23" t="s">
        <v>11</v>
      </c>
      <c r="K587" s="23" t="s">
        <v>4628</v>
      </c>
      <c r="L587" s="23" t="s">
        <v>11</v>
      </c>
      <c r="M587" s="23" t="s">
        <v>5428</v>
      </c>
      <c r="N587" s="23" t="s">
        <v>4629</v>
      </c>
      <c r="O587" s="23" t="s">
        <v>4630</v>
      </c>
      <c r="P587" s="23" t="s">
        <v>4677</v>
      </c>
      <c r="Q587" s="23">
        <v>0</v>
      </c>
      <c r="R587" s="23" t="s">
        <v>1962</v>
      </c>
      <c r="S587" s="23" t="s">
        <v>4281</v>
      </c>
      <c r="T587" s="23" t="s">
        <v>1721</v>
      </c>
    </row>
    <row r="588" spans="1:20">
      <c r="A588" s="23" t="s">
        <v>1851</v>
      </c>
      <c r="B588" s="23" t="s">
        <v>1852</v>
      </c>
      <c r="C588" s="23" t="s">
        <v>10</v>
      </c>
      <c r="D588" s="23" t="s">
        <v>1705</v>
      </c>
      <c r="E588" s="23" t="s">
        <v>1189</v>
      </c>
      <c r="F588" s="23" t="s">
        <v>4207</v>
      </c>
      <c r="G588" s="23" t="s">
        <v>1721</v>
      </c>
      <c r="H588" s="23" t="s">
        <v>4633</v>
      </c>
      <c r="I588" s="23" t="s">
        <v>5438</v>
      </c>
      <c r="J588" s="23" t="s">
        <v>11</v>
      </c>
      <c r="K588" s="23" t="s">
        <v>4628</v>
      </c>
      <c r="L588" s="23" t="s">
        <v>11</v>
      </c>
      <c r="M588" s="23" t="s">
        <v>5416</v>
      </c>
      <c r="N588" s="23" t="s">
        <v>4629</v>
      </c>
      <c r="O588" s="23" t="s">
        <v>4630</v>
      </c>
      <c r="P588" s="23" t="s">
        <v>4642</v>
      </c>
      <c r="Q588" s="23">
        <v>0</v>
      </c>
      <c r="R588" s="23" t="s">
        <v>1962</v>
      </c>
      <c r="S588" s="23" t="s">
        <v>4699</v>
      </c>
      <c r="T588" s="23" t="s">
        <v>1721</v>
      </c>
    </row>
    <row r="589" spans="1:20">
      <c r="A589" s="23" t="s">
        <v>3937</v>
      </c>
      <c r="B589" s="23" t="s">
        <v>3938</v>
      </c>
      <c r="C589" s="23" t="s">
        <v>16</v>
      </c>
      <c r="D589" s="23" t="s">
        <v>1705</v>
      </c>
      <c r="E589" s="23" t="s">
        <v>1189</v>
      </c>
      <c r="F589" s="23" t="s">
        <v>5351</v>
      </c>
      <c r="G589" s="23" t="s">
        <v>1721</v>
      </c>
      <c r="H589" s="23" t="s">
        <v>4633</v>
      </c>
      <c r="I589" s="23" t="s">
        <v>4192</v>
      </c>
      <c r="J589" s="23" t="s">
        <v>11</v>
      </c>
      <c r="K589" s="23" t="s">
        <v>4628</v>
      </c>
      <c r="L589" s="23" t="s">
        <v>11</v>
      </c>
      <c r="M589" s="23" t="s">
        <v>5412</v>
      </c>
      <c r="N589" s="23" t="s">
        <v>4629</v>
      </c>
      <c r="O589" s="23" t="s">
        <v>4630</v>
      </c>
      <c r="P589" s="23" t="s">
        <v>9</v>
      </c>
      <c r="Q589" s="23">
        <v>0</v>
      </c>
      <c r="R589" s="23" t="s">
        <v>2933</v>
      </c>
      <c r="S589" s="23" t="s">
        <v>4742</v>
      </c>
      <c r="T589" s="23" t="s">
        <v>1721</v>
      </c>
    </row>
    <row r="590" spans="1:20">
      <c r="A590" s="23" t="s">
        <v>2284</v>
      </c>
      <c r="B590" s="23" t="s">
        <v>2285</v>
      </c>
      <c r="C590" s="23" t="s">
        <v>10</v>
      </c>
      <c r="D590" s="23" t="s">
        <v>1705</v>
      </c>
      <c r="E590" s="23" t="s">
        <v>1189</v>
      </c>
      <c r="F590" s="23" t="s">
        <v>4207</v>
      </c>
      <c r="G590" s="23" t="s">
        <v>1721</v>
      </c>
      <c r="H590" s="23" t="s">
        <v>4633</v>
      </c>
      <c r="I590" s="23" t="s">
        <v>5438</v>
      </c>
      <c r="J590" s="23" t="s">
        <v>11</v>
      </c>
      <c r="K590" s="23" t="s">
        <v>4628</v>
      </c>
      <c r="L590" s="23" t="s">
        <v>11</v>
      </c>
      <c r="M590" s="23" t="s">
        <v>5422</v>
      </c>
      <c r="N590" s="23" t="s">
        <v>4629</v>
      </c>
      <c r="O590" s="23" t="s">
        <v>4630</v>
      </c>
      <c r="P590" s="23" t="s">
        <v>4642</v>
      </c>
      <c r="Q590" s="23">
        <v>0</v>
      </c>
      <c r="R590" s="23" t="s">
        <v>1962</v>
      </c>
      <c r="S590" s="23" t="s">
        <v>4676</v>
      </c>
      <c r="T590" s="23" t="s">
        <v>1721</v>
      </c>
    </row>
    <row r="591" spans="1:20">
      <c r="A591" s="23" t="s">
        <v>2692</v>
      </c>
      <c r="B591" s="23" t="s">
        <v>2693</v>
      </c>
      <c r="C591" s="23" t="s">
        <v>13</v>
      </c>
      <c r="D591" s="23" t="s">
        <v>1705</v>
      </c>
      <c r="E591" s="23" t="s">
        <v>452</v>
      </c>
      <c r="F591" s="23" t="s">
        <v>4176</v>
      </c>
      <c r="G591" s="23" t="s">
        <v>1721</v>
      </c>
      <c r="H591" s="23" t="s">
        <v>4094</v>
      </c>
      <c r="I591" s="23" t="s">
        <v>4192</v>
      </c>
      <c r="J591" s="23" t="s">
        <v>11</v>
      </c>
      <c r="K591" s="23" t="s">
        <v>4628</v>
      </c>
      <c r="L591" s="23" t="s">
        <v>11</v>
      </c>
      <c r="M591" s="23" t="s">
        <v>5406</v>
      </c>
      <c r="N591" s="23" t="s">
        <v>4629</v>
      </c>
      <c r="O591" s="23" t="s">
        <v>4630</v>
      </c>
      <c r="P591" s="23" t="s">
        <v>4650</v>
      </c>
      <c r="Q591" s="23">
        <v>0</v>
      </c>
      <c r="R591" s="23" t="s">
        <v>1962</v>
      </c>
      <c r="S591" s="23" t="s">
        <v>4652</v>
      </c>
      <c r="T591" s="23" t="s">
        <v>1721</v>
      </c>
    </row>
    <row r="592" spans="1:20">
      <c r="A592" s="23" t="s">
        <v>2695</v>
      </c>
      <c r="B592" s="23" t="s">
        <v>2696</v>
      </c>
      <c r="C592" s="23" t="s">
        <v>16</v>
      </c>
      <c r="D592" s="23" t="s">
        <v>1705</v>
      </c>
      <c r="E592" s="23" t="s">
        <v>1189</v>
      </c>
      <c r="F592" s="23" t="s">
        <v>4197</v>
      </c>
      <c r="G592" s="23" t="s">
        <v>1721</v>
      </c>
      <c r="H592" s="23" t="s">
        <v>4099</v>
      </c>
      <c r="I592" s="23" t="s">
        <v>4106</v>
      </c>
      <c r="J592" s="23" t="s">
        <v>11</v>
      </c>
      <c r="K592" s="23" t="s">
        <v>4628</v>
      </c>
      <c r="L592" s="23" t="s">
        <v>11</v>
      </c>
      <c r="M592" s="23" t="s">
        <v>5418</v>
      </c>
      <c r="N592" s="23" t="s">
        <v>4629</v>
      </c>
      <c r="O592" s="23" t="s">
        <v>4630</v>
      </c>
      <c r="P592" s="23" t="s">
        <v>4786</v>
      </c>
      <c r="Q592" s="23">
        <v>0</v>
      </c>
      <c r="R592" s="23" t="s">
        <v>1962</v>
      </c>
      <c r="S592" s="23" t="s">
        <v>4787</v>
      </c>
      <c r="T592" s="23" t="s">
        <v>1721</v>
      </c>
    </row>
    <row r="593" spans="1:20">
      <c r="A593" s="23" t="s">
        <v>3933</v>
      </c>
      <c r="B593" s="23" t="s">
        <v>3934</v>
      </c>
      <c r="C593" s="23" t="s">
        <v>15</v>
      </c>
      <c r="D593" s="23" t="s">
        <v>1705</v>
      </c>
      <c r="E593" s="23" t="s">
        <v>452</v>
      </c>
      <c r="F593" s="23" t="s">
        <v>4156</v>
      </c>
      <c r="G593" s="23" t="s">
        <v>1721</v>
      </c>
      <c r="H593" s="23" t="s">
        <v>4094</v>
      </c>
      <c r="I593" s="23" t="s">
        <v>4636</v>
      </c>
      <c r="J593" s="23" t="s">
        <v>11</v>
      </c>
      <c r="K593" s="23" t="s">
        <v>4628</v>
      </c>
      <c r="L593" s="23" t="s">
        <v>11</v>
      </c>
      <c r="M593" s="23" t="s">
        <v>5415</v>
      </c>
      <c r="N593" s="23" t="s">
        <v>4629</v>
      </c>
      <c r="O593" s="23" t="s">
        <v>4630</v>
      </c>
      <c r="P593" s="23" t="s">
        <v>4798</v>
      </c>
      <c r="Q593" s="23">
        <v>0</v>
      </c>
      <c r="R593" s="23" t="s">
        <v>1962</v>
      </c>
      <c r="S593" s="23" t="s">
        <v>4799</v>
      </c>
      <c r="T593" s="23" t="s">
        <v>1721</v>
      </c>
    </row>
    <row r="594" spans="1:20">
      <c r="A594" s="23" t="s">
        <v>2909</v>
      </c>
      <c r="B594" s="23" t="s">
        <v>2910</v>
      </c>
      <c r="C594" s="23" t="s">
        <v>15</v>
      </c>
      <c r="D594" s="23" t="s">
        <v>1705</v>
      </c>
      <c r="E594" s="23" t="s">
        <v>452</v>
      </c>
      <c r="F594" s="23" t="s">
        <v>4163</v>
      </c>
      <c r="G594" s="23" t="s">
        <v>1721</v>
      </c>
      <c r="H594" s="23" t="s">
        <v>4094</v>
      </c>
      <c r="I594" s="23" t="s">
        <v>4649</v>
      </c>
      <c r="J594" s="23" t="s">
        <v>11</v>
      </c>
      <c r="K594" s="23" t="s">
        <v>4628</v>
      </c>
      <c r="L594" s="23" t="s">
        <v>11</v>
      </c>
      <c r="M594" s="23" t="s">
        <v>5433</v>
      </c>
      <c r="N594" s="23" t="s">
        <v>4629</v>
      </c>
      <c r="O594" s="23" t="s">
        <v>4630</v>
      </c>
      <c r="P594" s="23" t="s">
        <v>4755</v>
      </c>
      <c r="Q594" s="23">
        <v>0</v>
      </c>
      <c r="R594" s="23" t="s">
        <v>1962</v>
      </c>
      <c r="S594" s="23" t="s">
        <v>4388</v>
      </c>
      <c r="T594" s="23" t="s">
        <v>1721</v>
      </c>
    </row>
    <row r="595" spans="1:20">
      <c r="A595" s="23" t="s">
        <v>5143</v>
      </c>
      <c r="B595" s="23" t="s">
        <v>5144</v>
      </c>
      <c r="C595" s="23" t="s">
        <v>1687</v>
      </c>
      <c r="D595" s="23" t="s">
        <v>4091</v>
      </c>
      <c r="E595" s="23" t="s">
        <v>459</v>
      </c>
      <c r="F595" s="23" t="s">
        <v>5353</v>
      </c>
      <c r="G595" s="23" t="s">
        <v>1721</v>
      </c>
      <c r="H595" s="23" t="s">
        <v>4643</v>
      </c>
      <c r="I595" s="23" t="s">
        <v>4644</v>
      </c>
      <c r="J595" s="23" t="s">
        <v>11</v>
      </c>
      <c r="K595" s="23" t="s">
        <v>4628</v>
      </c>
      <c r="L595" s="23" t="s">
        <v>11</v>
      </c>
      <c r="M595" s="23" t="s">
        <v>5473</v>
      </c>
      <c r="N595" s="23" t="s">
        <v>4640</v>
      </c>
      <c r="O595" s="23" t="s">
        <v>4630</v>
      </c>
      <c r="P595" s="23" t="s">
        <v>993</v>
      </c>
      <c r="Q595" s="23">
        <v>0</v>
      </c>
      <c r="R595" s="23" t="s">
        <v>5464</v>
      </c>
      <c r="S595" s="23" t="s">
        <v>5497</v>
      </c>
      <c r="T595" s="23" t="s">
        <v>1721</v>
      </c>
    </row>
    <row r="596" spans="1:20">
      <c r="A596" s="23" t="s">
        <v>3970</v>
      </c>
      <c r="B596" s="23" t="s">
        <v>3971</v>
      </c>
      <c r="C596" s="23" t="s">
        <v>10</v>
      </c>
      <c r="D596" s="23" t="s">
        <v>1705</v>
      </c>
      <c r="E596" s="23" t="s">
        <v>452</v>
      </c>
      <c r="F596" s="23" t="s">
        <v>4190</v>
      </c>
      <c r="G596" s="23" t="s">
        <v>1721</v>
      </c>
      <c r="H596" s="23" t="s">
        <v>4633</v>
      </c>
      <c r="I596" s="23" t="s">
        <v>5430</v>
      </c>
      <c r="J596" s="23" t="s">
        <v>11</v>
      </c>
      <c r="K596" s="23" t="s">
        <v>4628</v>
      </c>
      <c r="L596" s="23" t="s">
        <v>11</v>
      </c>
      <c r="M596" s="23" t="s">
        <v>5432</v>
      </c>
      <c r="N596" s="23" t="s">
        <v>4629</v>
      </c>
      <c r="O596" s="23" t="s">
        <v>4630</v>
      </c>
      <c r="P596" s="23" t="s">
        <v>1026</v>
      </c>
      <c r="Q596" s="23">
        <v>0</v>
      </c>
      <c r="R596" s="23" t="s">
        <v>1683</v>
      </c>
      <c r="S596" s="23" t="s">
        <v>5472</v>
      </c>
      <c r="T596" s="23" t="s">
        <v>1721</v>
      </c>
    </row>
    <row r="597" spans="1:20">
      <c r="A597" s="23" t="s">
        <v>3367</v>
      </c>
      <c r="B597" s="23" t="s">
        <v>3368</v>
      </c>
      <c r="C597" s="23" t="s">
        <v>1669</v>
      </c>
      <c r="D597" s="23" t="s">
        <v>4091</v>
      </c>
      <c r="E597" s="23" t="s">
        <v>459</v>
      </c>
      <c r="F597" s="23" t="s">
        <v>4167</v>
      </c>
      <c r="G597" s="23" t="s">
        <v>1721</v>
      </c>
      <c r="H597" s="23" t="s">
        <v>4638</v>
      </c>
      <c r="I597" s="23" t="s">
        <v>4639</v>
      </c>
      <c r="J597" s="23" t="s">
        <v>1808</v>
      </c>
      <c r="K597" s="23" t="s">
        <v>4628</v>
      </c>
      <c r="L597" s="23" t="s">
        <v>11</v>
      </c>
      <c r="M597" s="23" t="s">
        <v>5476</v>
      </c>
      <c r="N597" s="23" t="s">
        <v>4640</v>
      </c>
      <c r="O597" s="23" t="s">
        <v>4630</v>
      </c>
      <c r="P597" s="23" t="s">
        <v>4761</v>
      </c>
      <c r="Q597" s="23">
        <v>0</v>
      </c>
      <c r="R597" s="23" t="s">
        <v>1962</v>
      </c>
      <c r="S597" s="23" t="s">
        <v>4341</v>
      </c>
      <c r="T597" s="23" t="s">
        <v>1721</v>
      </c>
    </row>
    <row r="598" spans="1:20">
      <c r="A598" s="23" t="s">
        <v>3747</v>
      </c>
      <c r="B598" s="23" t="s">
        <v>3748</v>
      </c>
      <c r="C598" s="23" t="s">
        <v>1669</v>
      </c>
      <c r="D598" s="23" t="s">
        <v>4091</v>
      </c>
      <c r="E598" s="23" t="s">
        <v>464</v>
      </c>
      <c r="F598" s="23" t="s">
        <v>4122</v>
      </c>
      <c r="G598" s="23" t="s">
        <v>1721</v>
      </c>
      <c r="H598" s="23" t="s">
        <v>4638</v>
      </c>
      <c r="I598" s="23" t="s">
        <v>4644</v>
      </c>
      <c r="J598" s="23" t="s">
        <v>11</v>
      </c>
      <c r="K598" s="23" t="s">
        <v>4628</v>
      </c>
      <c r="L598" s="23" t="s">
        <v>11</v>
      </c>
      <c r="M598" s="23" t="s">
        <v>5408</v>
      </c>
      <c r="N598" s="23" t="s">
        <v>4640</v>
      </c>
      <c r="O598" s="23" t="s">
        <v>4630</v>
      </c>
      <c r="P598" s="23" t="s">
        <v>4641</v>
      </c>
      <c r="Q598" s="23">
        <v>0</v>
      </c>
      <c r="R598" s="23" t="s">
        <v>2066</v>
      </c>
      <c r="S598" s="23" t="s">
        <v>4531</v>
      </c>
      <c r="T598" s="23" t="s">
        <v>1721</v>
      </c>
    </row>
    <row r="599" spans="1:20">
      <c r="A599" s="23" t="s">
        <v>3521</v>
      </c>
      <c r="B599" s="23" t="s">
        <v>3522</v>
      </c>
      <c r="C599" s="23" t="s">
        <v>16</v>
      </c>
      <c r="D599" s="23" t="s">
        <v>1705</v>
      </c>
      <c r="E599" s="23" t="s">
        <v>1189</v>
      </c>
      <c r="F599" s="23" t="s">
        <v>4182</v>
      </c>
      <c r="G599" s="23" t="s">
        <v>1721</v>
      </c>
      <c r="H599" s="23" t="s">
        <v>4638</v>
      </c>
      <c r="I599" s="23" t="s">
        <v>4636</v>
      </c>
      <c r="J599" s="23" t="s">
        <v>11</v>
      </c>
      <c r="K599" s="23" t="s">
        <v>4628</v>
      </c>
      <c r="L599" s="23" t="s">
        <v>11</v>
      </c>
      <c r="M599" s="23" t="s">
        <v>5456</v>
      </c>
      <c r="N599" s="23" t="s">
        <v>4629</v>
      </c>
      <c r="O599" s="23" t="s">
        <v>4630</v>
      </c>
      <c r="P599" s="23" t="s">
        <v>7</v>
      </c>
      <c r="Q599" s="23">
        <v>0</v>
      </c>
      <c r="R599" s="23" t="s">
        <v>3476</v>
      </c>
      <c r="S599" s="23" t="s">
        <v>4673</v>
      </c>
      <c r="T599" s="23" t="s">
        <v>1721</v>
      </c>
    </row>
    <row r="600" spans="1:20">
      <c r="A600" s="23" t="s">
        <v>2146</v>
      </c>
      <c r="B600" s="23" t="s">
        <v>2147</v>
      </c>
      <c r="C600" s="23" t="s">
        <v>10</v>
      </c>
      <c r="D600" s="23" t="s">
        <v>1705</v>
      </c>
      <c r="E600" s="23" t="s">
        <v>452</v>
      </c>
      <c r="F600" s="23" t="s">
        <v>4185</v>
      </c>
      <c r="G600" s="23" t="s">
        <v>1721</v>
      </c>
      <c r="H600" s="23" t="s">
        <v>4633</v>
      </c>
      <c r="I600" s="23" t="s">
        <v>4203</v>
      </c>
      <c r="J600" s="23" t="s">
        <v>11</v>
      </c>
      <c r="K600" s="23" t="s">
        <v>4628</v>
      </c>
      <c r="L600" s="23" t="s">
        <v>11</v>
      </c>
      <c r="M600" s="23" t="s">
        <v>5408</v>
      </c>
      <c r="N600" s="23" t="s">
        <v>4629</v>
      </c>
      <c r="O600" s="23" t="s">
        <v>4630</v>
      </c>
      <c r="P600" s="23" t="s">
        <v>4662</v>
      </c>
      <c r="Q600" s="23">
        <v>0</v>
      </c>
      <c r="R600" s="23" t="s">
        <v>1676</v>
      </c>
      <c r="S600" s="23" t="s">
        <v>4818</v>
      </c>
      <c r="T600" s="23" t="s">
        <v>1721</v>
      </c>
    </row>
    <row r="601" spans="1:20">
      <c r="A601" s="23" t="s">
        <v>1819</v>
      </c>
      <c r="B601" s="23" t="s">
        <v>1820</v>
      </c>
      <c r="C601" s="23" t="s">
        <v>16</v>
      </c>
      <c r="D601" s="23" t="s">
        <v>1705</v>
      </c>
      <c r="E601" s="23" t="s">
        <v>1189</v>
      </c>
      <c r="F601" s="23" t="s">
        <v>5351</v>
      </c>
      <c r="G601" s="23" t="s">
        <v>1721</v>
      </c>
      <c r="H601" s="23" t="s">
        <v>4633</v>
      </c>
      <c r="I601" s="23" t="s">
        <v>4192</v>
      </c>
      <c r="J601" s="23" t="s">
        <v>11</v>
      </c>
      <c r="K601" s="23" t="s">
        <v>4628</v>
      </c>
      <c r="L601" s="23" t="s">
        <v>11</v>
      </c>
      <c r="M601" s="23" t="s">
        <v>5407</v>
      </c>
      <c r="N601" s="23" t="s">
        <v>4629</v>
      </c>
      <c r="O601" s="23" t="s">
        <v>4630</v>
      </c>
      <c r="P601" s="23" t="s">
        <v>4662</v>
      </c>
      <c r="Q601" s="23">
        <v>0</v>
      </c>
      <c r="R601" s="23" t="s">
        <v>4688</v>
      </c>
      <c r="S601" s="23" t="s">
        <v>4689</v>
      </c>
      <c r="T601" s="23" t="s">
        <v>1721</v>
      </c>
    </row>
    <row r="602" spans="1:20">
      <c r="A602" s="23" t="s">
        <v>5133</v>
      </c>
      <c r="B602" s="23" t="s">
        <v>5134</v>
      </c>
      <c r="C602" s="23" t="s">
        <v>15</v>
      </c>
      <c r="D602" s="23" t="s">
        <v>1705</v>
      </c>
      <c r="E602" s="23" t="s">
        <v>452</v>
      </c>
      <c r="F602" s="23" t="s">
        <v>4158</v>
      </c>
      <c r="G602" s="23" t="s">
        <v>1721</v>
      </c>
      <c r="H602" s="23" t="s">
        <v>4638</v>
      </c>
      <c r="I602" s="23" t="s">
        <v>4636</v>
      </c>
      <c r="J602" s="23" t="s">
        <v>11</v>
      </c>
      <c r="K602" s="23" t="s">
        <v>4628</v>
      </c>
      <c r="L602" s="23" t="s">
        <v>11</v>
      </c>
      <c r="M602" s="23" t="s">
        <v>5408</v>
      </c>
      <c r="N602" s="23" t="s">
        <v>4629</v>
      </c>
      <c r="O602" s="23" t="s">
        <v>4630</v>
      </c>
      <c r="P602" s="23" t="s">
        <v>5439</v>
      </c>
      <c r="Q602" s="23">
        <v>0</v>
      </c>
      <c r="R602" s="23" t="s">
        <v>4928</v>
      </c>
      <c r="S602" s="23" t="s">
        <v>5375</v>
      </c>
      <c r="T602" s="23" t="s">
        <v>1721</v>
      </c>
    </row>
    <row r="603" spans="1:20">
      <c r="A603" s="23" t="s">
        <v>3430</v>
      </c>
      <c r="B603" s="23" t="s">
        <v>3431</v>
      </c>
      <c r="C603" s="23" t="s">
        <v>10</v>
      </c>
      <c r="D603" s="23" t="s">
        <v>1705</v>
      </c>
      <c r="E603" s="23" t="s">
        <v>452</v>
      </c>
      <c r="F603" s="23" t="s">
        <v>5342</v>
      </c>
      <c r="G603" s="23" t="s">
        <v>1721</v>
      </c>
      <c r="H603" s="23" t="s">
        <v>4633</v>
      </c>
      <c r="I603" s="23" t="s">
        <v>4192</v>
      </c>
      <c r="J603" s="23" t="s">
        <v>11</v>
      </c>
      <c r="K603" s="23" t="s">
        <v>4628</v>
      </c>
      <c r="L603" s="23" t="s">
        <v>11</v>
      </c>
      <c r="M603" s="23" t="s">
        <v>5425</v>
      </c>
      <c r="N603" s="23" t="s">
        <v>4629</v>
      </c>
      <c r="O603" s="23" t="s">
        <v>4630</v>
      </c>
      <c r="P603" s="23" t="s">
        <v>4642</v>
      </c>
      <c r="Q603" s="23">
        <v>0</v>
      </c>
      <c r="R603" s="23" t="s">
        <v>1962</v>
      </c>
      <c r="S603" s="23" t="s">
        <v>4776</v>
      </c>
      <c r="T603" s="23" t="s">
        <v>1721</v>
      </c>
    </row>
    <row r="604" spans="1:20">
      <c r="A604" s="23" t="s">
        <v>3374</v>
      </c>
      <c r="B604" s="23" t="s">
        <v>3375</v>
      </c>
      <c r="C604" s="23" t="s">
        <v>1687</v>
      </c>
      <c r="D604" s="23" t="s">
        <v>4091</v>
      </c>
      <c r="E604" s="23" t="s">
        <v>459</v>
      </c>
      <c r="F604" s="23" t="s">
        <v>4194</v>
      </c>
      <c r="G604" s="23" t="s">
        <v>1721</v>
      </c>
      <c r="H604" s="23" t="s">
        <v>4632</v>
      </c>
      <c r="I604" s="23" t="s">
        <v>4639</v>
      </c>
      <c r="J604" s="23" t="s">
        <v>11</v>
      </c>
      <c r="K604" s="23" t="s">
        <v>4628</v>
      </c>
      <c r="L604" s="23" t="s">
        <v>11</v>
      </c>
      <c r="M604" s="23" t="s">
        <v>5469</v>
      </c>
      <c r="N604" s="23" t="s">
        <v>4640</v>
      </c>
      <c r="O604" s="23" t="s">
        <v>4630</v>
      </c>
      <c r="P604" s="23" t="s">
        <v>1168</v>
      </c>
      <c r="Q604" s="23">
        <v>0</v>
      </c>
      <c r="R604" s="23" t="s">
        <v>1683</v>
      </c>
      <c r="S604" s="23" t="s">
        <v>4588</v>
      </c>
      <c r="T604" s="23" t="s">
        <v>1721</v>
      </c>
    </row>
    <row r="605" spans="1:20">
      <c r="A605" s="23" t="s">
        <v>3117</v>
      </c>
      <c r="B605" s="23" t="s">
        <v>3118</v>
      </c>
      <c r="C605" s="23" t="s">
        <v>16</v>
      </c>
      <c r="D605" s="23" t="s">
        <v>1705</v>
      </c>
      <c r="E605" s="23" t="s">
        <v>1189</v>
      </c>
      <c r="F605" s="23" t="s">
        <v>5351</v>
      </c>
      <c r="G605" s="23" t="s">
        <v>1721</v>
      </c>
      <c r="H605" s="23" t="s">
        <v>4633</v>
      </c>
      <c r="I605" s="23" t="s">
        <v>4192</v>
      </c>
      <c r="J605" s="23" t="s">
        <v>11</v>
      </c>
      <c r="K605" s="23" t="s">
        <v>4628</v>
      </c>
      <c r="L605" s="23" t="s">
        <v>11</v>
      </c>
      <c r="M605" s="23" t="s">
        <v>5443</v>
      </c>
      <c r="N605" s="23" t="s">
        <v>4629</v>
      </c>
      <c r="O605" s="23" t="s">
        <v>4630</v>
      </c>
      <c r="P605" s="23" t="s">
        <v>9</v>
      </c>
      <c r="Q605" s="23">
        <v>0</v>
      </c>
      <c r="R605" s="23" t="s">
        <v>2933</v>
      </c>
      <c r="S605" s="23" t="s">
        <v>4532</v>
      </c>
      <c r="T605" s="23" t="s">
        <v>1721</v>
      </c>
    </row>
    <row r="606" spans="1:20">
      <c r="A606" s="23" t="s">
        <v>1835</v>
      </c>
      <c r="B606" s="23" t="s">
        <v>1836</v>
      </c>
      <c r="C606" s="23" t="s">
        <v>14</v>
      </c>
      <c r="D606" s="23" t="s">
        <v>1705</v>
      </c>
      <c r="E606" s="23" t="s">
        <v>452</v>
      </c>
      <c r="F606" s="23" t="s">
        <v>5344</v>
      </c>
      <c r="G606" s="23" t="s">
        <v>1721</v>
      </c>
      <c r="H606" s="23" t="s">
        <v>4643</v>
      </c>
      <c r="I606" s="23" t="s">
        <v>4649</v>
      </c>
      <c r="J606" s="23" t="s">
        <v>11</v>
      </c>
      <c r="K606" s="23" t="s">
        <v>4628</v>
      </c>
      <c r="L606" s="23" t="s">
        <v>11</v>
      </c>
      <c r="M606" s="23" t="s">
        <v>5412</v>
      </c>
      <c r="N606" s="23" t="s">
        <v>4629</v>
      </c>
      <c r="O606" s="23" t="s">
        <v>4630</v>
      </c>
      <c r="P606" s="23" t="s">
        <v>7</v>
      </c>
      <c r="Q606" s="23">
        <v>0</v>
      </c>
      <c r="R606" s="23" t="s">
        <v>1840</v>
      </c>
      <c r="S606" s="23" t="s">
        <v>4537</v>
      </c>
      <c r="T606" s="23" t="s">
        <v>1721</v>
      </c>
    </row>
    <row r="607" spans="1:20">
      <c r="A607" s="23" t="s">
        <v>5278</v>
      </c>
      <c r="B607" s="23" t="s">
        <v>5279</v>
      </c>
      <c r="C607" s="23" t="s">
        <v>1687</v>
      </c>
      <c r="D607" s="23" t="s">
        <v>4091</v>
      </c>
      <c r="E607" s="23" t="s">
        <v>459</v>
      </c>
      <c r="F607" s="23" t="s">
        <v>4202</v>
      </c>
      <c r="G607" s="23" t="s">
        <v>1721</v>
      </c>
      <c r="H607" s="23" t="s">
        <v>4638</v>
      </c>
      <c r="I607" s="23" t="s">
        <v>4644</v>
      </c>
      <c r="J607" s="23" t="s">
        <v>11</v>
      </c>
      <c r="K607" s="23" t="s">
        <v>4628</v>
      </c>
      <c r="L607" s="23" t="s">
        <v>11</v>
      </c>
      <c r="M607" s="23" t="s">
        <v>5498</v>
      </c>
      <c r="N607" s="23" t="s">
        <v>4640</v>
      </c>
      <c r="O607" s="23" t="s">
        <v>4630</v>
      </c>
      <c r="P607" s="23" t="s">
        <v>993</v>
      </c>
      <c r="Q607" s="23">
        <v>0</v>
      </c>
      <c r="R607" s="23" t="s">
        <v>5474</v>
      </c>
      <c r="S607" s="23" t="s">
        <v>5475</v>
      </c>
      <c r="T607" s="23" t="s">
        <v>1721</v>
      </c>
    </row>
    <row r="608" spans="1:20">
      <c r="A608" s="23" t="s">
        <v>3617</v>
      </c>
      <c r="B608" s="23" t="s">
        <v>3618</v>
      </c>
      <c r="C608" s="23" t="s">
        <v>1669</v>
      </c>
      <c r="D608" s="23" t="s">
        <v>1705</v>
      </c>
      <c r="E608" s="23" t="s">
        <v>452</v>
      </c>
      <c r="F608" s="23" t="s">
        <v>4179</v>
      </c>
      <c r="G608" s="23" t="s">
        <v>1721</v>
      </c>
      <c r="H608" s="23" t="s">
        <v>4682</v>
      </c>
      <c r="I608" s="23" t="s">
        <v>5421</v>
      </c>
      <c r="J608" s="23" t="s">
        <v>11</v>
      </c>
      <c r="K608" s="23" t="s">
        <v>4628</v>
      </c>
      <c r="L608" s="23" t="s">
        <v>11</v>
      </c>
      <c r="M608" s="23" t="s">
        <v>5422</v>
      </c>
      <c r="N608" s="23" t="s">
        <v>4629</v>
      </c>
      <c r="O608" s="23" t="s">
        <v>4630</v>
      </c>
      <c r="P608" s="23" t="s">
        <v>1026</v>
      </c>
      <c r="Q608" s="23">
        <v>0</v>
      </c>
      <c r="R608" s="23" t="s">
        <v>1922</v>
      </c>
      <c r="S608" s="23" t="s">
        <v>4706</v>
      </c>
      <c r="T608" s="23" t="s">
        <v>1721</v>
      </c>
    </row>
    <row r="609" spans="1:20">
      <c r="A609" s="23" t="s">
        <v>3440</v>
      </c>
      <c r="B609" s="23" t="s">
        <v>3441</v>
      </c>
      <c r="C609" s="23" t="s">
        <v>1669</v>
      </c>
      <c r="D609" s="23" t="s">
        <v>4091</v>
      </c>
      <c r="E609" s="23" t="s">
        <v>459</v>
      </c>
      <c r="F609" s="23" t="s">
        <v>4202</v>
      </c>
      <c r="G609" s="23" t="s">
        <v>1721</v>
      </c>
      <c r="H609" s="23" t="s">
        <v>4643</v>
      </c>
      <c r="I609" s="23" t="s">
        <v>4644</v>
      </c>
      <c r="J609" s="23" t="s">
        <v>11</v>
      </c>
      <c r="K609" s="23" t="s">
        <v>4628</v>
      </c>
      <c r="L609" s="23" t="s">
        <v>11</v>
      </c>
      <c r="M609" s="23" t="s">
        <v>5446</v>
      </c>
      <c r="N609" s="23" t="s">
        <v>4640</v>
      </c>
      <c r="O609" s="23" t="s">
        <v>4630</v>
      </c>
      <c r="P609" s="23" t="s">
        <v>1166</v>
      </c>
      <c r="Q609" s="23">
        <v>0</v>
      </c>
      <c r="R609" s="23" t="s">
        <v>1683</v>
      </c>
      <c r="S609" s="23" t="s">
        <v>4582</v>
      </c>
      <c r="T609" s="23" t="s">
        <v>1721</v>
      </c>
    </row>
    <row r="610" spans="1:20">
      <c r="A610" s="23" t="s">
        <v>3926</v>
      </c>
      <c r="B610" s="23" t="s">
        <v>3927</v>
      </c>
      <c r="C610" s="23" t="s">
        <v>12</v>
      </c>
      <c r="D610" s="23" t="s">
        <v>1705</v>
      </c>
      <c r="E610" s="23" t="s">
        <v>452</v>
      </c>
      <c r="F610" s="23" t="s">
        <v>5338</v>
      </c>
      <c r="G610" s="23" t="s">
        <v>1721</v>
      </c>
      <c r="H610" s="23" t="s">
        <v>4643</v>
      </c>
      <c r="I610" s="23" t="s">
        <v>4138</v>
      </c>
      <c r="J610" s="23" t="s">
        <v>11</v>
      </c>
      <c r="K610" s="23" t="s">
        <v>4628</v>
      </c>
      <c r="L610" s="23" t="s">
        <v>11</v>
      </c>
      <c r="M610" s="23" t="s">
        <v>5471</v>
      </c>
      <c r="N610" s="23" t="s">
        <v>4629</v>
      </c>
      <c r="O610" s="23" t="s">
        <v>4630</v>
      </c>
      <c r="P610" s="23" t="s">
        <v>4753</v>
      </c>
      <c r="Q610" s="23">
        <v>0</v>
      </c>
      <c r="R610" s="23" t="s">
        <v>1962</v>
      </c>
      <c r="S610" s="23" t="s">
        <v>4797</v>
      </c>
      <c r="T610" s="23" t="s">
        <v>1721</v>
      </c>
    </row>
    <row r="611" spans="1:20">
      <c r="A611" s="23" t="s">
        <v>1775</v>
      </c>
      <c r="B611" s="23" t="s">
        <v>1776</v>
      </c>
      <c r="C611" s="23" t="s">
        <v>15</v>
      </c>
      <c r="D611" s="23" t="s">
        <v>1705</v>
      </c>
      <c r="E611" s="23" t="s">
        <v>452</v>
      </c>
      <c r="F611" s="23" t="s">
        <v>5337</v>
      </c>
      <c r="G611" s="23" t="s">
        <v>1721</v>
      </c>
      <c r="H611" s="23" t="s">
        <v>4643</v>
      </c>
      <c r="I611" s="23" t="s">
        <v>4192</v>
      </c>
      <c r="J611" s="23" t="s">
        <v>11</v>
      </c>
      <c r="K611" s="23" t="s">
        <v>4628</v>
      </c>
      <c r="L611" s="23" t="s">
        <v>11</v>
      </c>
      <c r="M611" s="23" t="s">
        <v>5471</v>
      </c>
      <c r="N611" s="23" t="s">
        <v>4629</v>
      </c>
      <c r="O611" s="23" t="s">
        <v>4630</v>
      </c>
      <c r="P611" s="23" t="s">
        <v>4642</v>
      </c>
      <c r="Q611" s="23">
        <v>0</v>
      </c>
      <c r="R611" s="23" t="s">
        <v>1962</v>
      </c>
      <c r="S611" s="23" t="s">
        <v>4505</v>
      </c>
      <c r="T611" s="23" t="s">
        <v>1721</v>
      </c>
    </row>
    <row r="612" spans="1:20">
      <c r="A612" s="23" t="s">
        <v>3549</v>
      </c>
      <c r="B612" s="23" t="s">
        <v>3550</v>
      </c>
      <c r="C612" s="23" t="s">
        <v>10</v>
      </c>
      <c r="D612" s="23" t="s">
        <v>1705</v>
      </c>
      <c r="E612" s="23" t="s">
        <v>1189</v>
      </c>
      <c r="F612" s="23" t="s">
        <v>4182</v>
      </c>
      <c r="G612" s="23" t="s">
        <v>1721</v>
      </c>
      <c r="H612" s="23" t="s">
        <v>4638</v>
      </c>
      <c r="I612" s="23" t="s">
        <v>4636</v>
      </c>
      <c r="J612" s="23" t="s">
        <v>11</v>
      </c>
      <c r="K612" s="23" t="s">
        <v>4628</v>
      </c>
      <c r="L612" s="23" t="s">
        <v>11</v>
      </c>
      <c r="M612" s="23" t="s">
        <v>5456</v>
      </c>
      <c r="N612" s="23" t="s">
        <v>4629</v>
      </c>
      <c r="O612" s="23" t="s">
        <v>4630</v>
      </c>
      <c r="P612" s="23" t="s">
        <v>9</v>
      </c>
      <c r="Q612" s="23">
        <v>0</v>
      </c>
      <c r="R612" s="23" t="s">
        <v>1771</v>
      </c>
      <c r="S612" s="23" t="s">
        <v>4765</v>
      </c>
      <c r="T612" s="23" t="s">
        <v>1721</v>
      </c>
    </row>
    <row r="613" spans="1:20">
      <c r="A613" s="23" t="s">
        <v>2450</v>
      </c>
      <c r="B613" s="23" t="s">
        <v>2451</v>
      </c>
      <c r="C613" s="23" t="s">
        <v>14</v>
      </c>
      <c r="D613" s="23" t="s">
        <v>1705</v>
      </c>
      <c r="E613" s="23" t="s">
        <v>452</v>
      </c>
      <c r="F613" s="23" t="s">
        <v>5349</v>
      </c>
      <c r="G613" s="23" t="s">
        <v>1721</v>
      </c>
      <c r="H613" s="23" t="s">
        <v>4099</v>
      </c>
      <c r="I613" s="23" t="s">
        <v>4106</v>
      </c>
      <c r="J613" s="23" t="s">
        <v>11</v>
      </c>
      <c r="K613" s="23" t="s">
        <v>4628</v>
      </c>
      <c r="L613" s="23" t="s">
        <v>11</v>
      </c>
      <c r="M613" s="23" t="s">
        <v>5443</v>
      </c>
      <c r="N613" s="23" t="s">
        <v>4629</v>
      </c>
      <c r="O613" s="23" t="s">
        <v>4630</v>
      </c>
      <c r="P613" s="23" t="s">
        <v>4642</v>
      </c>
      <c r="Q613" s="23">
        <v>0</v>
      </c>
      <c r="R613" s="23" t="s">
        <v>1962</v>
      </c>
      <c r="S613" s="23" t="s">
        <v>4767</v>
      </c>
      <c r="T613" s="23" t="s">
        <v>1721</v>
      </c>
    </row>
    <row r="614" spans="1:20">
      <c r="A614" s="23" t="s">
        <v>2146</v>
      </c>
      <c r="B614" s="23" t="s">
        <v>2147</v>
      </c>
      <c r="C614" s="23" t="s">
        <v>10</v>
      </c>
      <c r="D614" s="23" t="s">
        <v>1705</v>
      </c>
      <c r="E614" s="23" t="s">
        <v>452</v>
      </c>
      <c r="F614" s="23" t="s">
        <v>4185</v>
      </c>
      <c r="G614" s="23" t="s">
        <v>1721</v>
      </c>
      <c r="H614" s="23" t="s">
        <v>4633</v>
      </c>
      <c r="I614" s="23" t="s">
        <v>4203</v>
      </c>
      <c r="J614" s="23" t="s">
        <v>11</v>
      </c>
      <c r="K614" s="23" t="s">
        <v>4628</v>
      </c>
      <c r="L614" s="23" t="s">
        <v>11</v>
      </c>
      <c r="M614" s="23" t="s">
        <v>5424</v>
      </c>
      <c r="N614" s="23" t="s">
        <v>4629</v>
      </c>
      <c r="O614" s="23" t="s">
        <v>4630</v>
      </c>
      <c r="P614" s="23" t="s">
        <v>4662</v>
      </c>
      <c r="Q614" s="23">
        <v>0</v>
      </c>
      <c r="R614" s="23" t="s">
        <v>1676</v>
      </c>
      <c r="S614" s="23" t="s">
        <v>4818</v>
      </c>
      <c r="T614" s="23" t="s">
        <v>1721</v>
      </c>
    </row>
    <row r="615" spans="1:20">
      <c r="A615" s="23" t="s">
        <v>2971</v>
      </c>
      <c r="B615" s="23" t="s">
        <v>2972</v>
      </c>
      <c r="C615" s="23" t="s">
        <v>14</v>
      </c>
      <c r="D615" s="23" t="s">
        <v>1705</v>
      </c>
      <c r="E615" s="23" t="s">
        <v>452</v>
      </c>
      <c r="F615" s="23" t="s">
        <v>5334</v>
      </c>
      <c r="G615" s="23" t="s">
        <v>1721</v>
      </c>
      <c r="H615" s="23" t="s">
        <v>4633</v>
      </c>
      <c r="I615" s="23" t="s">
        <v>4192</v>
      </c>
      <c r="J615" s="23" t="s">
        <v>11</v>
      </c>
      <c r="K615" s="23" t="s">
        <v>4628</v>
      </c>
      <c r="L615" s="23" t="s">
        <v>11</v>
      </c>
      <c r="M615" s="23" t="s">
        <v>5405</v>
      </c>
      <c r="N615" s="23" t="s">
        <v>4629</v>
      </c>
      <c r="O615" s="23" t="s">
        <v>4630</v>
      </c>
      <c r="P615" s="23" t="s">
        <v>4662</v>
      </c>
      <c r="Q615" s="23">
        <v>0</v>
      </c>
      <c r="R615" s="23" t="s">
        <v>2975</v>
      </c>
      <c r="S615" s="23" t="s">
        <v>4814</v>
      </c>
      <c r="T615" s="23" t="s">
        <v>1721</v>
      </c>
    </row>
    <row r="616" spans="1:20">
      <c r="A616" s="23" t="s">
        <v>1916</v>
      </c>
      <c r="B616" s="23" t="s">
        <v>1917</v>
      </c>
      <c r="C616" s="23" t="s">
        <v>14</v>
      </c>
      <c r="D616" s="23" t="s">
        <v>1705</v>
      </c>
      <c r="E616" s="23" t="s">
        <v>452</v>
      </c>
      <c r="F616" s="23" t="s">
        <v>4173</v>
      </c>
      <c r="G616" s="23" t="s">
        <v>1721</v>
      </c>
      <c r="H616" s="23" t="s">
        <v>4099</v>
      </c>
      <c r="I616" s="23" t="s">
        <v>4138</v>
      </c>
      <c r="J616" s="23" t="s">
        <v>11</v>
      </c>
      <c r="K616" s="23" t="s">
        <v>4628</v>
      </c>
      <c r="L616" s="23" t="s">
        <v>11</v>
      </c>
      <c r="M616" s="23" t="s">
        <v>5407</v>
      </c>
      <c r="N616" s="23" t="s">
        <v>4629</v>
      </c>
      <c r="O616" s="23" t="s">
        <v>4630</v>
      </c>
      <c r="P616" s="23" t="s">
        <v>4660</v>
      </c>
      <c r="Q616" s="23">
        <v>0</v>
      </c>
      <c r="R616" s="23" t="s">
        <v>1962</v>
      </c>
      <c r="S616" s="23" t="s">
        <v>4826</v>
      </c>
      <c r="T616" s="23" t="s">
        <v>1721</v>
      </c>
    </row>
    <row r="617" spans="1:20">
      <c r="A617" s="23" t="s">
        <v>1889</v>
      </c>
      <c r="B617" s="23" t="s">
        <v>1890</v>
      </c>
      <c r="C617" s="23" t="s">
        <v>1669</v>
      </c>
      <c r="D617" s="23" t="s">
        <v>1705</v>
      </c>
      <c r="E617" s="23" t="s">
        <v>452</v>
      </c>
      <c r="F617" s="23" t="s">
        <v>4179</v>
      </c>
      <c r="G617" s="23" t="s">
        <v>1721</v>
      </c>
      <c r="H617" s="23" t="s">
        <v>4682</v>
      </c>
      <c r="I617" s="23" t="s">
        <v>5421</v>
      </c>
      <c r="J617" s="23" t="s">
        <v>11</v>
      </c>
      <c r="K617" s="23" t="s">
        <v>4628</v>
      </c>
      <c r="L617" s="23" t="s">
        <v>11</v>
      </c>
      <c r="M617" s="23" t="s">
        <v>5422</v>
      </c>
      <c r="N617" s="23" t="s">
        <v>4629</v>
      </c>
      <c r="O617" s="23" t="s">
        <v>4630</v>
      </c>
      <c r="P617" s="23" t="s">
        <v>4660</v>
      </c>
      <c r="Q617" s="23">
        <v>0</v>
      </c>
      <c r="R617" s="23" t="s">
        <v>1962</v>
      </c>
      <c r="S617" s="23" t="s">
        <v>4890</v>
      </c>
      <c r="T617" s="23" t="s">
        <v>1721</v>
      </c>
    </row>
    <row r="618" spans="1:20">
      <c r="A618" s="23" t="s">
        <v>2880</v>
      </c>
      <c r="B618" s="23" t="s">
        <v>2881</v>
      </c>
      <c r="C618" s="23" t="s">
        <v>1687</v>
      </c>
      <c r="D618" s="23" t="s">
        <v>4091</v>
      </c>
      <c r="E618" s="23" t="s">
        <v>459</v>
      </c>
      <c r="F618" s="23" t="s">
        <v>4194</v>
      </c>
      <c r="G618" s="23" t="s">
        <v>1721</v>
      </c>
      <c r="H618" s="23" t="s">
        <v>4632</v>
      </c>
      <c r="I618" s="23" t="s">
        <v>4639</v>
      </c>
      <c r="J618" s="23" t="s">
        <v>11</v>
      </c>
      <c r="K618" s="23" t="s">
        <v>4628</v>
      </c>
      <c r="L618" s="23" t="s">
        <v>11</v>
      </c>
      <c r="M618" s="23" t="s">
        <v>5499</v>
      </c>
      <c r="N618" s="23" t="s">
        <v>4640</v>
      </c>
      <c r="O618" s="23" t="s">
        <v>4630</v>
      </c>
      <c r="P618" s="23" t="s">
        <v>1168</v>
      </c>
      <c r="Q618" s="23">
        <v>0</v>
      </c>
      <c r="R618" s="23" t="s">
        <v>1683</v>
      </c>
      <c r="S618" s="23" t="s">
        <v>4592</v>
      </c>
      <c r="T618" s="23" t="s">
        <v>1721</v>
      </c>
    </row>
    <row r="619" spans="1:20">
      <c r="A619" s="23" t="s">
        <v>2725</v>
      </c>
      <c r="B619" s="23" t="s">
        <v>2726</v>
      </c>
      <c r="C619" s="23" t="s">
        <v>16</v>
      </c>
      <c r="D619" s="23" t="s">
        <v>1705</v>
      </c>
      <c r="E619" s="23" t="s">
        <v>452</v>
      </c>
      <c r="F619" s="23" t="s">
        <v>4185</v>
      </c>
      <c r="G619" s="23" t="s">
        <v>1721</v>
      </c>
      <c r="H619" s="23" t="s">
        <v>4633</v>
      </c>
      <c r="I619" s="23" t="s">
        <v>4203</v>
      </c>
      <c r="J619" s="23" t="s">
        <v>11</v>
      </c>
      <c r="K619" s="23" t="s">
        <v>4628</v>
      </c>
      <c r="L619" s="23" t="s">
        <v>11</v>
      </c>
      <c r="M619" s="23" t="s">
        <v>5405</v>
      </c>
      <c r="N619" s="23" t="s">
        <v>4629</v>
      </c>
      <c r="O619" s="23" t="s">
        <v>4630</v>
      </c>
      <c r="P619" s="23" t="s">
        <v>4662</v>
      </c>
      <c r="Q619" s="23">
        <v>0</v>
      </c>
      <c r="R619" s="23" t="s">
        <v>2033</v>
      </c>
      <c r="S619" s="23" t="s">
        <v>4817</v>
      </c>
      <c r="T619" s="23" t="s">
        <v>1721</v>
      </c>
    </row>
    <row r="620" spans="1:20">
      <c r="A620" s="23" t="s">
        <v>3358</v>
      </c>
      <c r="B620" s="23" t="s">
        <v>3359</v>
      </c>
      <c r="C620" s="23" t="s">
        <v>14</v>
      </c>
      <c r="D620" s="23" t="s">
        <v>1705</v>
      </c>
      <c r="E620" s="23" t="s">
        <v>452</v>
      </c>
      <c r="F620" s="23" t="s">
        <v>4166</v>
      </c>
      <c r="G620" s="23" t="s">
        <v>1721</v>
      </c>
      <c r="H620" s="23" t="s">
        <v>4094</v>
      </c>
      <c r="I620" s="23" t="s">
        <v>4106</v>
      </c>
      <c r="J620" s="23" t="s">
        <v>11</v>
      </c>
      <c r="K620" s="23" t="s">
        <v>4628</v>
      </c>
      <c r="L620" s="23" t="s">
        <v>11</v>
      </c>
      <c r="M620" s="23" t="s">
        <v>5424</v>
      </c>
      <c r="N620" s="23" t="s">
        <v>4629</v>
      </c>
      <c r="O620" s="23" t="s">
        <v>4630</v>
      </c>
      <c r="P620" s="23" t="s">
        <v>7</v>
      </c>
      <c r="Q620" s="23">
        <v>0</v>
      </c>
      <c r="R620" s="23" t="s">
        <v>1771</v>
      </c>
      <c r="S620" s="23" t="s">
        <v>4896</v>
      </c>
      <c r="T620" s="23" t="s">
        <v>1721</v>
      </c>
    </row>
    <row r="621" spans="1:20">
      <c r="A621" s="23" t="s">
        <v>2111</v>
      </c>
      <c r="B621" s="23" t="s">
        <v>2112</v>
      </c>
      <c r="C621" s="23" t="s">
        <v>12</v>
      </c>
      <c r="D621" s="23" t="s">
        <v>1705</v>
      </c>
      <c r="E621" s="23" t="s">
        <v>452</v>
      </c>
      <c r="F621" s="23" t="s">
        <v>4175</v>
      </c>
      <c r="G621" s="23" t="s">
        <v>1721</v>
      </c>
      <c r="H621" s="23" t="s">
        <v>4638</v>
      </c>
      <c r="I621" s="23" t="s">
        <v>4656</v>
      </c>
      <c r="J621" s="23" t="s">
        <v>11</v>
      </c>
      <c r="K621" s="23" t="s">
        <v>4628</v>
      </c>
      <c r="L621" s="23" t="s">
        <v>11</v>
      </c>
      <c r="M621" s="23" t="s">
        <v>5416</v>
      </c>
      <c r="N621" s="23" t="s">
        <v>4629</v>
      </c>
      <c r="O621" s="23" t="s">
        <v>4630</v>
      </c>
      <c r="P621" s="23" t="s">
        <v>4660</v>
      </c>
      <c r="Q621" s="23">
        <v>0</v>
      </c>
      <c r="R621" s="23" t="s">
        <v>1962</v>
      </c>
      <c r="S621" s="23" t="s">
        <v>4472</v>
      </c>
      <c r="T621" s="23" t="s">
        <v>1721</v>
      </c>
    </row>
    <row r="622" spans="1:20">
      <c r="A622" s="23" t="s">
        <v>3843</v>
      </c>
      <c r="B622" s="23" t="s">
        <v>3844</v>
      </c>
      <c r="C622" s="23" t="s">
        <v>16</v>
      </c>
      <c r="D622" s="23" t="s">
        <v>1705</v>
      </c>
      <c r="E622" s="23" t="s">
        <v>1189</v>
      </c>
      <c r="F622" s="23" t="s">
        <v>4199</v>
      </c>
      <c r="G622" s="23" t="s">
        <v>1721</v>
      </c>
      <c r="H622" s="23" t="s">
        <v>4643</v>
      </c>
      <c r="I622" s="23" t="s">
        <v>4192</v>
      </c>
      <c r="J622" s="23" t="s">
        <v>11</v>
      </c>
      <c r="K622" s="23" t="s">
        <v>4628</v>
      </c>
      <c r="L622" s="23" t="s">
        <v>11</v>
      </c>
      <c r="M622" s="23" t="s">
        <v>5407</v>
      </c>
      <c r="N622" s="23" t="s">
        <v>4629</v>
      </c>
      <c r="O622" s="23" t="s">
        <v>4630</v>
      </c>
      <c r="P622" s="23" t="s">
        <v>1026</v>
      </c>
      <c r="Q622" s="23">
        <v>0</v>
      </c>
      <c r="R622" s="23" t="s">
        <v>1683</v>
      </c>
      <c r="S622" s="23" t="s">
        <v>4583</v>
      </c>
      <c r="T622" s="23" t="s">
        <v>1721</v>
      </c>
    </row>
    <row r="623" spans="1:20">
      <c r="A623" s="23" t="s">
        <v>3794</v>
      </c>
      <c r="B623" s="23" t="s">
        <v>3795</v>
      </c>
      <c r="C623" s="23" t="s">
        <v>10</v>
      </c>
      <c r="D623" s="23" t="s">
        <v>1705</v>
      </c>
      <c r="E623" s="23" t="s">
        <v>1189</v>
      </c>
      <c r="F623" s="23" t="s">
        <v>4182</v>
      </c>
      <c r="G623" s="23" t="s">
        <v>1721</v>
      </c>
      <c r="H623" s="23" t="s">
        <v>4638</v>
      </c>
      <c r="I623" s="23" t="s">
        <v>4192</v>
      </c>
      <c r="J623" s="23" t="s">
        <v>11</v>
      </c>
      <c r="K623" s="23" t="s">
        <v>4628</v>
      </c>
      <c r="L623" s="23" t="s">
        <v>11</v>
      </c>
      <c r="M623" s="23" t="s">
        <v>5444</v>
      </c>
      <c r="N623" s="23" t="s">
        <v>4629</v>
      </c>
      <c r="O623" s="23" t="s">
        <v>4630</v>
      </c>
      <c r="P623" s="23" t="s">
        <v>1026</v>
      </c>
      <c r="Q623" s="23">
        <v>0</v>
      </c>
      <c r="R623" s="23" t="s">
        <v>1782</v>
      </c>
      <c r="S623" s="23" t="s">
        <v>5449</v>
      </c>
      <c r="T623" s="23" t="s">
        <v>1721</v>
      </c>
    </row>
    <row r="624" spans="1:20">
      <c r="A624" s="23" t="s">
        <v>2439</v>
      </c>
      <c r="B624" s="23" t="s">
        <v>2440</v>
      </c>
      <c r="C624" s="23" t="s">
        <v>16</v>
      </c>
      <c r="D624" s="23" t="s">
        <v>1705</v>
      </c>
      <c r="E624" s="23" t="s">
        <v>452</v>
      </c>
      <c r="F624" s="23" t="s">
        <v>4190</v>
      </c>
      <c r="G624" s="23" t="s">
        <v>1721</v>
      </c>
      <c r="H624" s="23" t="s">
        <v>4633</v>
      </c>
      <c r="I624" s="23" t="s">
        <v>4192</v>
      </c>
      <c r="J624" s="23" t="s">
        <v>11</v>
      </c>
      <c r="K624" s="23" t="s">
        <v>4628</v>
      </c>
      <c r="L624" s="23" t="s">
        <v>11</v>
      </c>
      <c r="M624" s="23" t="s">
        <v>5417</v>
      </c>
      <c r="N624" s="23" t="s">
        <v>4629</v>
      </c>
      <c r="O624" s="23" t="s">
        <v>4630</v>
      </c>
      <c r="P624" s="23" t="s">
        <v>7</v>
      </c>
      <c r="Q624" s="23">
        <v>0</v>
      </c>
      <c r="R624" s="23" t="s">
        <v>2442</v>
      </c>
      <c r="S624" s="23" t="s">
        <v>4515</v>
      </c>
      <c r="T624" s="23" t="s">
        <v>1721</v>
      </c>
    </row>
    <row r="625" spans="1:20">
      <c r="A625" s="23" t="s">
        <v>1835</v>
      </c>
      <c r="B625" s="23" t="s">
        <v>1836</v>
      </c>
      <c r="C625" s="23" t="s">
        <v>14</v>
      </c>
      <c r="D625" s="23" t="s">
        <v>1705</v>
      </c>
      <c r="E625" s="23" t="s">
        <v>452</v>
      </c>
      <c r="F625" s="23" t="s">
        <v>5344</v>
      </c>
      <c r="G625" s="23" t="s">
        <v>1721</v>
      </c>
      <c r="H625" s="23" t="s">
        <v>4643</v>
      </c>
      <c r="I625" s="23" t="s">
        <v>4636</v>
      </c>
      <c r="J625" s="23" t="s">
        <v>11</v>
      </c>
      <c r="K625" s="23" t="s">
        <v>4628</v>
      </c>
      <c r="L625" s="23" t="s">
        <v>11</v>
      </c>
      <c r="M625" s="23" t="s">
        <v>5406</v>
      </c>
      <c r="N625" s="23" t="s">
        <v>4629</v>
      </c>
      <c r="O625" s="23" t="s">
        <v>4630</v>
      </c>
      <c r="P625" s="23" t="s">
        <v>7</v>
      </c>
      <c r="Q625" s="23">
        <v>0</v>
      </c>
      <c r="R625" s="23" t="s">
        <v>1840</v>
      </c>
      <c r="S625" s="23" t="s">
        <v>4537</v>
      </c>
      <c r="T625" s="23" t="s">
        <v>1721</v>
      </c>
    </row>
    <row r="626" spans="1:20">
      <c r="A626" s="23" t="s">
        <v>2935</v>
      </c>
      <c r="B626" s="23" t="s">
        <v>2936</v>
      </c>
      <c r="C626" s="23" t="s">
        <v>15</v>
      </c>
      <c r="D626" s="23" t="s">
        <v>1705</v>
      </c>
      <c r="E626" s="23" t="s">
        <v>452</v>
      </c>
      <c r="F626" s="23" t="s">
        <v>4156</v>
      </c>
      <c r="G626" s="23" t="s">
        <v>1721</v>
      </c>
      <c r="H626" s="23" t="s">
        <v>4094</v>
      </c>
      <c r="I626" s="23" t="s">
        <v>4636</v>
      </c>
      <c r="J626" s="23" t="s">
        <v>11</v>
      </c>
      <c r="K626" s="23" t="s">
        <v>4628</v>
      </c>
      <c r="L626" s="23" t="s">
        <v>11</v>
      </c>
      <c r="M626" s="23" t="s">
        <v>5408</v>
      </c>
      <c r="N626" s="23" t="s">
        <v>4629</v>
      </c>
      <c r="O626" s="23" t="s">
        <v>4630</v>
      </c>
      <c r="P626" s="23" t="s">
        <v>4822</v>
      </c>
      <c r="Q626" s="23">
        <v>0</v>
      </c>
      <c r="R626" s="23" t="s">
        <v>1962</v>
      </c>
      <c r="S626" s="23" t="s">
        <v>4385</v>
      </c>
      <c r="T626" s="23" t="s">
        <v>1721</v>
      </c>
    </row>
    <row r="627" spans="1:20">
      <c r="A627" s="23" t="s">
        <v>3500</v>
      </c>
      <c r="B627" s="23" t="s">
        <v>3501</v>
      </c>
      <c r="C627" s="23" t="s">
        <v>1669</v>
      </c>
      <c r="D627" s="23" t="s">
        <v>4091</v>
      </c>
      <c r="E627" s="23" t="s">
        <v>459</v>
      </c>
      <c r="F627" s="23" t="s">
        <v>4086</v>
      </c>
      <c r="G627" s="23" t="s">
        <v>1721</v>
      </c>
      <c r="H627" s="23" t="s">
        <v>4643</v>
      </c>
      <c r="I627" s="23" t="s">
        <v>4644</v>
      </c>
      <c r="J627" s="23" t="s">
        <v>1808</v>
      </c>
      <c r="K627" s="23" t="s">
        <v>4628</v>
      </c>
      <c r="L627" s="23" t="s">
        <v>11</v>
      </c>
      <c r="M627" s="23" t="s">
        <v>5404</v>
      </c>
      <c r="N627" s="23" t="s">
        <v>4640</v>
      </c>
      <c r="O627" s="23" t="s">
        <v>4630</v>
      </c>
      <c r="P627" s="23" t="s">
        <v>4843</v>
      </c>
      <c r="Q627" s="23">
        <v>0</v>
      </c>
      <c r="R627" s="23" t="s">
        <v>1962</v>
      </c>
      <c r="S627" s="23" t="s">
        <v>4844</v>
      </c>
      <c r="T627" s="23" t="s">
        <v>1721</v>
      </c>
    </row>
    <row r="628" spans="1:20">
      <c r="A628" s="23" t="s">
        <v>2016</v>
      </c>
      <c r="B628" s="23" t="s">
        <v>2017</v>
      </c>
      <c r="C628" s="23" t="s">
        <v>16</v>
      </c>
      <c r="D628" s="23" t="s">
        <v>1705</v>
      </c>
      <c r="E628" s="23" t="s">
        <v>452</v>
      </c>
      <c r="F628" s="23" t="s">
        <v>5342</v>
      </c>
      <c r="G628" s="23" t="s">
        <v>1721</v>
      </c>
      <c r="H628" s="23" t="s">
        <v>4633</v>
      </c>
      <c r="I628" s="23" t="s">
        <v>4192</v>
      </c>
      <c r="J628" s="23" t="s">
        <v>11</v>
      </c>
      <c r="K628" s="23" t="s">
        <v>4628</v>
      </c>
      <c r="L628" s="23" t="s">
        <v>11</v>
      </c>
      <c r="M628" s="23" t="s">
        <v>5436</v>
      </c>
      <c r="N628" s="23" t="s">
        <v>4629</v>
      </c>
      <c r="O628" s="23" t="s">
        <v>4630</v>
      </c>
      <c r="P628" s="23" t="s">
        <v>4642</v>
      </c>
      <c r="Q628" s="23">
        <v>0</v>
      </c>
      <c r="R628" s="23" t="s">
        <v>1962</v>
      </c>
      <c r="S628" s="23" t="s">
        <v>4888</v>
      </c>
      <c r="T628" s="23" t="s">
        <v>1721</v>
      </c>
    </row>
    <row r="629" spans="1:20">
      <c r="A629" s="23" t="s">
        <v>1819</v>
      </c>
      <c r="B629" s="23" t="s">
        <v>1820</v>
      </c>
      <c r="C629" s="23" t="s">
        <v>16</v>
      </c>
      <c r="D629" s="23" t="s">
        <v>1705</v>
      </c>
      <c r="E629" s="23" t="s">
        <v>1189</v>
      </c>
      <c r="F629" s="23" t="s">
        <v>5351</v>
      </c>
      <c r="G629" s="23" t="s">
        <v>1721</v>
      </c>
      <c r="H629" s="23" t="s">
        <v>4633</v>
      </c>
      <c r="I629" s="23" t="s">
        <v>4192</v>
      </c>
      <c r="J629" s="23" t="s">
        <v>11</v>
      </c>
      <c r="K629" s="23" t="s">
        <v>4628</v>
      </c>
      <c r="L629" s="23" t="s">
        <v>11</v>
      </c>
      <c r="M629" s="23" t="s">
        <v>5443</v>
      </c>
      <c r="N629" s="23" t="s">
        <v>4629</v>
      </c>
      <c r="O629" s="23" t="s">
        <v>4630</v>
      </c>
      <c r="P629" s="23" t="s">
        <v>4662</v>
      </c>
      <c r="Q629" s="23">
        <v>0</v>
      </c>
      <c r="R629" s="23" t="s">
        <v>4688</v>
      </c>
      <c r="S629" s="23" t="s">
        <v>4689</v>
      </c>
      <c r="T629" s="23" t="s">
        <v>1721</v>
      </c>
    </row>
    <row r="630" spans="1:20">
      <c r="A630" s="23" t="s">
        <v>3095</v>
      </c>
      <c r="B630" s="23" t="s">
        <v>3096</v>
      </c>
      <c r="C630" s="23" t="s">
        <v>1686</v>
      </c>
      <c r="D630" s="23" t="s">
        <v>4091</v>
      </c>
      <c r="E630" s="23" t="s">
        <v>459</v>
      </c>
      <c r="F630" s="23" t="s">
        <v>4205</v>
      </c>
      <c r="G630" s="23" t="s">
        <v>1721</v>
      </c>
      <c r="H630" s="23" t="s">
        <v>4632</v>
      </c>
      <c r="I630" s="23" t="s">
        <v>4644</v>
      </c>
      <c r="J630" s="23" t="s">
        <v>11</v>
      </c>
      <c r="K630" s="23" t="s">
        <v>4628</v>
      </c>
      <c r="L630" s="23" t="s">
        <v>11</v>
      </c>
      <c r="M630" s="23" t="s">
        <v>5467</v>
      </c>
      <c r="N630" s="23" t="s">
        <v>4640</v>
      </c>
      <c r="O630" s="23" t="s">
        <v>4630</v>
      </c>
      <c r="P630" s="23" t="s">
        <v>1024</v>
      </c>
      <c r="Q630" s="23">
        <v>0</v>
      </c>
      <c r="R630" s="23" t="s">
        <v>3681</v>
      </c>
      <c r="S630" s="23" t="s">
        <v>4574</v>
      </c>
      <c r="T630" s="23" t="s">
        <v>1721</v>
      </c>
    </row>
    <row r="631" spans="1:20">
      <c r="A631" s="23" t="s">
        <v>2919</v>
      </c>
      <c r="B631" s="23" t="s">
        <v>2920</v>
      </c>
      <c r="C631" s="23" t="s">
        <v>14</v>
      </c>
      <c r="D631" s="23" t="s">
        <v>1705</v>
      </c>
      <c r="E631" s="23" t="s">
        <v>452</v>
      </c>
      <c r="F631" s="23" t="s">
        <v>5334</v>
      </c>
      <c r="G631" s="23" t="s">
        <v>1721</v>
      </c>
      <c r="H631" s="23" t="s">
        <v>4633</v>
      </c>
      <c r="I631" s="23" t="s">
        <v>4192</v>
      </c>
      <c r="J631" s="23" t="s">
        <v>11</v>
      </c>
      <c r="K631" s="23" t="s">
        <v>4628</v>
      </c>
      <c r="L631" s="23" t="s">
        <v>11</v>
      </c>
      <c r="M631" s="23" t="s">
        <v>5405</v>
      </c>
      <c r="N631" s="23" t="s">
        <v>4629</v>
      </c>
      <c r="O631" s="23" t="s">
        <v>4630</v>
      </c>
      <c r="P631" s="23" t="s">
        <v>4642</v>
      </c>
      <c r="Q631" s="23">
        <v>0</v>
      </c>
      <c r="R631" s="23" t="s">
        <v>1962</v>
      </c>
      <c r="S631" s="23" t="s">
        <v>4386</v>
      </c>
      <c r="T631" s="23" t="s">
        <v>1721</v>
      </c>
    </row>
    <row r="632" spans="1:20">
      <c r="A632" s="23" t="s">
        <v>2206</v>
      </c>
      <c r="B632" s="23" t="s">
        <v>2207</v>
      </c>
      <c r="C632" s="23" t="s">
        <v>17</v>
      </c>
      <c r="D632" s="23" t="s">
        <v>1705</v>
      </c>
      <c r="E632" s="23" t="s">
        <v>452</v>
      </c>
      <c r="F632" s="23" t="s">
        <v>5336</v>
      </c>
      <c r="G632" s="23" t="s">
        <v>1721</v>
      </c>
      <c r="H632" s="23" t="s">
        <v>4638</v>
      </c>
      <c r="I632" s="23" t="s">
        <v>4636</v>
      </c>
      <c r="J632" s="23" t="s">
        <v>11</v>
      </c>
      <c r="K632" s="23" t="s">
        <v>4628</v>
      </c>
      <c r="L632" s="23" t="s">
        <v>11</v>
      </c>
      <c r="M632" s="23" t="s">
        <v>5436</v>
      </c>
      <c r="N632" s="23" t="s">
        <v>4629</v>
      </c>
      <c r="O632" s="23" t="s">
        <v>4630</v>
      </c>
      <c r="P632" s="23" t="s">
        <v>4666</v>
      </c>
      <c r="Q632" s="23">
        <v>0</v>
      </c>
      <c r="R632" s="23" t="s">
        <v>2050</v>
      </c>
      <c r="S632" s="23" t="s">
        <v>4460</v>
      </c>
      <c r="T632" s="23" t="s">
        <v>1721</v>
      </c>
    </row>
    <row r="633" spans="1:20">
      <c r="A633" s="23" t="s">
        <v>3080</v>
      </c>
      <c r="B633" s="23" t="s">
        <v>3081</v>
      </c>
      <c r="C633" s="23" t="s">
        <v>14</v>
      </c>
      <c r="D633" s="23" t="s">
        <v>1705</v>
      </c>
      <c r="E633" s="23" t="s">
        <v>4289</v>
      </c>
      <c r="F633" s="23" t="s">
        <v>5346</v>
      </c>
      <c r="G633" s="23" t="s">
        <v>1721</v>
      </c>
      <c r="H633" s="23" t="s">
        <v>5347</v>
      </c>
      <c r="I633" s="23" t="s">
        <v>11</v>
      </c>
      <c r="J633" s="23" t="s">
        <v>11</v>
      </c>
      <c r="K633" s="23" t="s">
        <v>4628</v>
      </c>
      <c r="L633" s="23" t="s">
        <v>11</v>
      </c>
      <c r="M633" s="23" t="s">
        <v>5422</v>
      </c>
      <c r="N633" s="23" t="s">
        <v>4653</v>
      </c>
      <c r="O633" s="23" t="s">
        <v>4630</v>
      </c>
      <c r="P633" s="23" t="s">
        <v>4664</v>
      </c>
      <c r="Q633" s="23">
        <v>0</v>
      </c>
      <c r="R633" s="23" t="s">
        <v>5500</v>
      </c>
      <c r="S633" s="23" t="s">
        <v>5356</v>
      </c>
      <c r="T633" s="23" t="s">
        <v>1721</v>
      </c>
    </row>
    <row r="634" spans="1:20">
      <c r="A634" s="23" t="s">
        <v>2111</v>
      </c>
      <c r="B634" s="23" t="s">
        <v>2112</v>
      </c>
      <c r="C634" s="23" t="s">
        <v>12</v>
      </c>
      <c r="D634" s="23" t="s">
        <v>1705</v>
      </c>
      <c r="E634" s="23" t="s">
        <v>452</v>
      </c>
      <c r="F634" s="23" t="s">
        <v>4175</v>
      </c>
      <c r="G634" s="23" t="s">
        <v>1721</v>
      </c>
      <c r="H634" s="23" t="s">
        <v>4638</v>
      </c>
      <c r="I634" s="23" t="s">
        <v>4656</v>
      </c>
      <c r="J634" s="23" t="s">
        <v>11</v>
      </c>
      <c r="K634" s="23" t="s">
        <v>4628</v>
      </c>
      <c r="L634" s="23" t="s">
        <v>11</v>
      </c>
      <c r="M634" s="23" t="s">
        <v>5412</v>
      </c>
      <c r="N634" s="23" t="s">
        <v>4629</v>
      </c>
      <c r="O634" s="23" t="s">
        <v>4630</v>
      </c>
      <c r="P634" s="23" t="s">
        <v>4660</v>
      </c>
      <c r="Q634" s="23">
        <v>0</v>
      </c>
      <c r="R634" s="23" t="s">
        <v>1962</v>
      </c>
      <c r="S634" s="23" t="s">
        <v>4472</v>
      </c>
      <c r="T634" s="23" t="s">
        <v>1721</v>
      </c>
    </row>
    <row r="635" spans="1:20">
      <c r="A635" s="23" t="s">
        <v>2639</v>
      </c>
      <c r="B635" s="23" t="s">
        <v>2640</v>
      </c>
      <c r="C635" s="23" t="s">
        <v>16</v>
      </c>
      <c r="D635" s="23" t="s">
        <v>1705</v>
      </c>
      <c r="E635" s="23" t="s">
        <v>1189</v>
      </c>
      <c r="F635" s="23" t="s">
        <v>4182</v>
      </c>
      <c r="G635" s="23" t="s">
        <v>1721</v>
      </c>
      <c r="H635" s="23" t="s">
        <v>4638</v>
      </c>
      <c r="I635" s="23" t="s">
        <v>4636</v>
      </c>
      <c r="J635" s="23" t="s">
        <v>11</v>
      </c>
      <c r="K635" s="23" t="s">
        <v>4628</v>
      </c>
      <c r="L635" s="23" t="s">
        <v>11</v>
      </c>
      <c r="M635" s="23" t="s">
        <v>5456</v>
      </c>
      <c r="N635" s="23" t="s">
        <v>4629</v>
      </c>
      <c r="O635" s="23" t="s">
        <v>4630</v>
      </c>
      <c r="P635" s="23" t="s">
        <v>7</v>
      </c>
      <c r="Q635" s="23">
        <v>0</v>
      </c>
      <c r="R635" s="23" t="s">
        <v>3779</v>
      </c>
      <c r="S635" s="23" t="s">
        <v>4573</v>
      </c>
      <c r="T635" s="23" t="s">
        <v>1721</v>
      </c>
    </row>
    <row r="636" spans="1:20">
      <c r="A636" s="23" t="s">
        <v>3591</v>
      </c>
      <c r="B636" s="23" t="s">
        <v>3592</v>
      </c>
      <c r="C636" s="23" t="s">
        <v>10</v>
      </c>
      <c r="D636" s="23" t="s">
        <v>1705</v>
      </c>
      <c r="E636" s="23" t="s">
        <v>452</v>
      </c>
      <c r="F636" s="23" t="s">
        <v>4164</v>
      </c>
      <c r="G636" s="23" t="s">
        <v>1721</v>
      </c>
      <c r="H636" s="23" t="s">
        <v>4632</v>
      </c>
      <c r="I636" s="23" t="s">
        <v>4203</v>
      </c>
      <c r="J636" s="23" t="s">
        <v>11</v>
      </c>
      <c r="K636" s="23" t="s">
        <v>4628</v>
      </c>
      <c r="L636" s="23" t="s">
        <v>11</v>
      </c>
      <c r="M636" s="23" t="s">
        <v>5428</v>
      </c>
      <c r="N636" s="23" t="s">
        <v>4629</v>
      </c>
      <c r="O636" s="23" t="s">
        <v>4630</v>
      </c>
      <c r="P636" s="23" t="s">
        <v>9</v>
      </c>
      <c r="Q636" s="23">
        <v>0</v>
      </c>
      <c r="R636" s="23" t="s">
        <v>2307</v>
      </c>
      <c r="S636" s="23" t="s">
        <v>4681</v>
      </c>
      <c r="T636" s="23" t="s">
        <v>1721</v>
      </c>
    </row>
    <row r="637" spans="1:20">
      <c r="A637" s="23" t="s">
        <v>3539</v>
      </c>
      <c r="B637" s="23" t="s">
        <v>3540</v>
      </c>
      <c r="C637" s="23" t="s">
        <v>14</v>
      </c>
      <c r="D637" s="23" t="s">
        <v>1705</v>
      </c>
      <c r="E637" s="23" t="s">
        <v>452</v>
      </c>
      <c r="F637" s="23" t="s">
        <v>5349</v>
      </c>
      <c r="G637" s="23" t="s">
        <v>1721</v>
      </c>
      <c r="H637" s="23" t="s">
        <v>4099</v>
      </c>
      <c r="I637" s="23" t="s">
        <v>4203</v>
      </c>
      <c r="J637" s="23" t="s">
        <v>11</v>
      </c>
      <c r="K637" s="23" t="s">
        <v>4628</v>
      </c>
      <c r="L637" s="23" t="s">
        <v>11</v>
      </c>
      <c r="M637" s="23" t="s">
        <v>5407</v>
      </c>
      <c r="N637" s="23" t="s">
        <v>4629</v>
      </c>
      <c r="O637" s="23" t="s">
        <v>4630</v>
      </c>
      <c r="P637" s="23" t="s">
        <v>4675</v>
      </c>
      <c r="Q637" s="23">
        <v>0</v>
      </c>
      <c r="R637" s="23" t="s">
        <v>3008</v>
      </c>
      <c r="S637" s="23" t="s">
        <v>4524</v>
      </c>
      <c r="T637" s="23" t="s">
        <v>1721</v>
      </c>
    </row>
    <row r="638" spans="1:20">
      <c r="A638" s="23" t="s">
        <v>2250</v>
      </c>
      <c r="B638" s="23" t="s">
        <v>2251</v>
      </c>
      <c r="C638" s="23" t="s">
        <v>12</v>
      </c>
      <c r="D638" s="23" t="s">
        <v>1705</v>
      </c>
      <c r="E638" s="23" t="s">
        <v>452</v>
      </c>
      <c r="F638" s="23" t="s">
        <v>4172</v>
      </c>
      <c r="G638" s="23" t="s">
        <v>1721</v>
      </c>
      <c r="H638" s="23" t="s">
        <v>4094</v>
      </c>
      <c r="I638" s="23" t="s">
        <v>4203</v>
      </c>
      <c r="J638" s="23" t="s">
        <v>11</v>
      </c>
      <c r="K638" s="23" t="s">
        <v>4628</v>
      </c>
      <c r="L638" s="23" t="s">
        <v>11</v>
      </c>
      <c r="M638" s="23" t="s">
        <v>5413</v>
      </c>
      <c r="N638" s="23" t="s">
        <v>4629</v>
      </c>
      <c r="O638" s="23" t="s">
        <v>4630</v>
      </c>
      <c r="P638" s="23" t="s">
        <v>4660</v>
      </c>
      <c r="Q638" s="23">
        <v>0</v>
      </c>
      <c r="R638" s="23" t="s">
        <v>1962</v>
      </c>
      <c r="S638" s="23" t="s">
        <v>4453</v>
      </c>
      <c r="T638" s="23" t="s">
        <v>1721</v>
      </c>
    </row>
    <row r="639" spans="1:20">
      <c r="A639" s="23" t="s">
        <v>2743</v>
      </c>
      <c r="B639" s="23" t="s">
        <v>2744</v>
      </c>
      <c r="C639" s="23" t="s">
        <v>1687</v>
      </c>
      <c r="D639" s="23" t="s">
        <v>4091</v>
      </c>
      <c r="E639" s="23" t="s">
        <v>459</v>
      </c>
      <c r="F639" s="23" t="s">
        <v>4194</v>
      </c>
      <c r="G639" s="23" t="s">
        <v>1721</v>
      </c>
      <c r="H639" s="23" t="s">
        <v>4632</v>
      </c>
      <c r="I639" s="23" t="s">
        <v>4639</v>
      </c>
      <c r="J639" s="23" t="s">
        <v>11</v>
      </c>
      <c r="K639" s="23" t="s">
        <v>4628</v>
      </c>
      <c r="L639" s="23" t="s">
        <v>11</v>
      </c>
      <c r="M639" s="23" t="s">
        <v>5499</v>
      </c>
      <c r="N639" s="23" t="s">
        <v>4640</v>
      </c>
      <c r="O639" s="23" t="s">
        <v>4630</v>
      </c>
      <c r="P639" s="23" t="s">
        <v>1168</v>
      </c>
      <c r="Q639" s="23">
        <v>0</v>
      </c>
      <c r="R639" s="23" t="s">
        <v>1683</v>
      </c>
      <c r="S639" s="23" t="s">
        <v>4591</v>
      </c>
      <c r="T639" s="23" t="s">
        <v>1721</v>
      </c>
    </row>
    <row r="640" spans="1:20">
      <c r="A640" s="23" t="s">
        <v>3117</v>
      </c>
      <c r="B640" s="23" t="s">
        <v>3118</v>
      </c>
      <c r="C640" s="23" t="s">
        <v>16</v>
      </c>
      <c r="D640" s="23" t="s">
        <v>1705</v>
      </c>
      <c r="E640" s="23" t="s">
        <v>1189</v>
      </c>
      <c r="F640" s="23" t="s">
        <v>4141</v>
      </c>
      <c r="G640" s="23" t="s">
        <v>1721</v>
      </c>
      <c r="H640" s="23" t="s">
        <v>4633</v>
      </c>
      <c r="I640" s="23" t="s">
        <v>5430</v>
      </c>
      <c r="J640" s="23" t="s">
        <v>11</v>
      </c>
      <c r="K640" s="23" t="s">
        <v>4628</v>
      </c>
      <c r="L640" s="23" t="s">
        <v>11</v>
      </c>
      <c r="M640" s="23" t="s">
        <v>5450</v>
      </c>
      <c r="N640" s="23" t="s">
        <v>4629</v>
      </c>
      <c r="O640" s="23" t="s">
        <v>4630</v>
      </c>
      <c r="P640" s="23" t="s">
        <v>9</v>
      </c>
      <c r="Q640" s="23">
        <v>0</v>
      </c>
      <c r="R640" s="23" t="s">
        <v>2933</v>
      </c>
      <c r="S640" s="23" t="s">
        <v>4532</v>
      </c>
      <c r="T640" s="23" t="s">
        <v>1721</v>
      </c>
    </row>
    <row r="641" spans="1:20">
      <c r="A641" s="23" t="s">
        <v>3704</v>
      </c>
      <c r="B641" s="23" t="s">
        <v>3705</v>
      </c>
      <c r="C641" s="23" t="s">
        <v>14</v>
      </c>
      <c r="D641" s="23" t="s">
        <v>1705</v>
      </c>
      <c r="E641" s="23" t="s">
        <v>452</v>
      </c>
      <c r="F641" s="23" t="s">
        <v>4166</v>
      </c>
      <c r="G641" s="23" t="s">
        <v>1721</v>
      </c>
      <c r="H641" s="23" t="s">
        <v>4094</v>
      </c>
      <c r="I641" s="23" t="s">
        <v>5421</v>
      </c>
      <c r="J641" s="23" t="s">
        <v>11</v>
      </c>
      <c r="K641" s="23" t="s">
        <v>4628</v>
      </c>
      <c r="L641" s="23" t="s">
        <v>11</v>
      </c>
      <c r="M641" s="23" t="s">
        <v>5408</v>
      </c>
      <c r="N641" s="23" t="s">
        <v>4629</v>
      </c>
      <c r="O641" s="23" t="s">
        <v>4630</v>
      </c>
      <c r="P641" s="23" t="s">
        <v>4642</v>
      </c>
      <c r="Q641" s="23">
        <v>0</v>
      </c>
      <c r="R641" s="23" t="s">
        <v>1962</v>
      </c>
      <c r="S641" s="23" t="s">
        <v>4314</v>
      </c>
      <c r="T641" s="23" t="s">
        <v>1721</v>
      </c>
    </row>
    <row r="642" spans="1:20">
      <c r="A642" s="23" t="s">
        <v>3121</v>
      </c>
      <c r="B642" s="23" t="s">
        <v>3122</v>
      </c>
      <c r="C642" s="23" t="s">
        <v>16</v>
      </c>
      <c r="D642" s="23" t="s">
        <v>1705</v>
      </c>
      <c r="E642" s="23" t="s">
        <v>452</v>
      </c>
      <c r="F642" s="23" t="s">
        <v>4164</v>
      </c>
      <c r="G642" s="23" t="s">
        <v>1721</v>
      </c>
      <c r="H642" s="23" t="s">
        <v>4632</v>
      </c>
      <c r="I642" s="23" t="s">
        <v>4203</v>
      </c>
      <c r="J642" s="23" t="s">
        <v>11</v>
      </c>
      <c r="K642" s="23" t="s">
        <v>4628</v>
      </c>
      <c r="L642" s="23" t="s">
        <v>11</v>
      </c>
      <c r="M642" s="23" t="s">
        <v>5414</v>
      </c>
      <c r="N642" s="23" t="s">
        <v>4629</v>
      </c>
      <c r="O642" s="23" t="s">
        <v>4630</v>
      </c>
      <c r="P642" s="23" t="s">
        <v>4642</v>
      </c>
      <c r="Q642" s="23">
        <v>0</v>
      </c>
      <c r="R642" s="23" t="s">
        <v>1962</v>
      </c>
      <c r="S642" s="23" t="s">
        <v>4687</v>
      </c>
      <c r="T642" s="23" t="s">
        <v>1721</v>
      </c>
    </row>
    <row r="643" spans="1:20">
      <c r="A643" s="23" t="s">
        <v>2814</v>
      </c>
      <c r="B643" s="23" t="s">
        <v>2815</v>
      </c>
      <c r="C643" s="23" t="s">
        <v>16</v>
      </c>
      <c r="D643" s="23" t="s">
        <v>1705</v>
      </c>
      <c r="E643" s="23" t="s">
        <v>1189</v>
      </c>
      <c r="F643" s="23" t="s">
        <v>4199</v>
      </c>
      <c r="G643" s="23" t="s">
        <v>1721</v>
      </c>
      <c r="H643" s="23" t="s">
        <v>4643</v>
      </c>
      <c r="I643" s="23" t="s">
        <v>4192</v>
      </c>
      <c r="J643" s="23" t="s">
        <v>11</v>
      </c>
      <c r="K643" s="23" t="s">
        <v>4628</v>
      </c>
      <c r="L643" s="23" t="s">
        <v>11</v>
      </c>
      <c r="M643" s="23" t="s">
        <v>5429</v>
      </c>
      <c r="N643" s="23" t="s">
        <v>4629</v>
      </c>
      <c r="O643" s="23" t="s">
        <v>4630</v>
      </c>
      <c r="P643" s="23" t="s">
        <v>1026</v>
      </c>
      <c r="Q643" s="23">
        <v>0</v>
      </c>
      <c r="R643" s="23" t="s">
        <v>5045</v>
      </c>
      <c r="S643" s="23" t="s">
        <v>5358</v>
      </c>
      <c r="T643" s="23" t="s">
        <v>1721</v>
      </c>
    </row>
    <row r="644" spans="1:20">
      <c r="A644" s="23" t="s">
        <v>3117</v>
      </c>
      <c r="B644" s="23" t="s">
        <v>3118</v>
      </c>
      <c r="C644" s="23" t="s">
        <v>16</v>
      </c>
      <c r="D644" s="23" t="s">
        <v>1705</v>
      </c>
      <c r="E644" s="23" t="s">
        <v>1189</v>
      </c>
      <c r="F644" s="23" t="s">
        <v>5351</v>
      </c>
      <c r="G644" s="23" t="s">
        <v>1721</v>
      </c>
      <c r="H644" s="23" t="s">
        <v>4633</v>
      </c>
      <c r="I644" s="23" t="s">
        <v>4192</v>
      </c>
      <c r="J644" s="23" t="s">
        <v>11</v>
      </c>
      <c r="K644" s="23" t="s">
        <v>4628</v>
      </c>
      <c r="L644" s="23" t="s">
        <v>11</v>
      </c>
      <c r="M644" s="23" t="s">
        <v>5407</v>
      </c>
      <c r="N644" s="23" t="s">
        <v>4629</v>
      </c>
      <c r="O644" s="23" t="s">
        <v>4630</v>
      </c>
      <c r="P644" s="23" t="s">
        <v>9</v>
      </c>
      <c r="Q644" s="23">
        <v>0</v>
      </c>
      <c r="R644" s="23" t="s">
        <v>2933</v>
      </c>
      <c r="S644" s="23" t="s">
        <v>4532</v>
      </c>
      <c r="T644" s="23" t="s">
        <v>1721</v>
      </c>
    </row>
    <row r="645" spans="1:20">
      <c r="A645" s="23" t="s">
        <v>3380</v>
      </c>
      <c r="B645" s="23" t="s">
        <v>3381</v>
      </c>
      <c r="C645" s="23" t="s">
        <v>12</v>
      </c>
      <c r="D645" s="23" t="s">
        <v>1705</v>
      </c>
      <c r="E645" s="23" t="s">
        <v>452</v>
      </c>
      <c r="F645" s="23" t="s">
        <v>4175</v>
      </c>
      <c r="G645" s="23" t="s">
        <v>1721</v>
      </c>
      <c r="H645" s="23" t="s">
        <v>4638</v>
      </c>
      <c r="I645" s="23" t="s">
        <v>4192</v>
      </c>
      <c r="J645" s="23" t="s">
        <v>11</v>
      </c>
      <c r="K645" s="23" t="s">
        <v>4628</v>
      </c>
      <c r="L645" s="23" t="s">
        <v>11</v>
      </c>
      <c r="M645" s="23" t="s">
        <v>5406</v>
      </c>
      <c r="N645" s="23" t="s">
        <v>4629</v>
      </c>
      <c r="O645" s="23" t="s">
        <v>4630</v>
      </c>
      <c r="P645" s="23" t="s">
        <v>4642</v>
      </c>
      <c r="Q645" s="23">
        <v>0</v>
      </c>
      <c r="R645" s="23" t="s">
        <v>1962</v>
      </c>
      <c r="S645" s="23" t="s">
        <v>4339</v>
      </c>
      <c r="T645" s="23" t="s">
        <v>1721</v>
      </c>
    </row>
    <row r="646" spans="1:20">
      <c r="A646" s="23" t="s">
        <v>2389</v>
      </c>
      <c r="B646" s="23" t="s">
        <v>2390</v>
      </c>
      <c r="C646" s="23" t="s">
        <v>14</v>
      </c>
      <c r="D646" s="23" t="s">
        <v>1705</v>
      </c>
      <c r="E646" s="23" t="s">
        <v>452</v>
      </c>
      <c r="F646" s="23" t="s">
        <v>4175</v>
      </c>
      <c r="G646" s="23" t="s">
        <v>1721</v>
      </c>
      <c r="H646" s="23" t="s">
        <v>4638</v>
      </c>
      <c r="I646" s="23" t="s">
        <v>4656</v>
      </c>
      <c r="J646" s="23" t="s">
        <v>11</v>
      </c>
      <c r="K646" s="23" t="s">
        <v>4628</v>
      </c>
      <c r="L646" s="23" t="s">
        <v>11</v>
      </c>
      <c r="M646" s="23" t="s">
        <v>5418</v>
      </c>
      <c r="N646" s="23" t="s">
        <v>4629</v>
      </c>
      <c r="O646" s="23" t="s">
        <v>4630</v>
      </c>
      <c r="P646" s="23" t="s">
        <v>4642</v>
      </c>
      <c r="Q646" s="23">
        <v>0</v>
      </c>
      <c r="R646" s="23" t="s">
        <v>1962</v>
      </c>
      <c r="S646" s="23" t="s">
        <v>4435</v>
      </c>
      <c r="T646" s="23" t="s">
        <v>1721</v>
      </c>
    </row>
    <row r="647" spans="1:20">
      <c r="A647" s="23" t="s">
        <v>2743</v>
      </c>
      <c r="B647" s="23" t="s">
        <v>2744</v>
      </c>
      <c r="C647" s="23" t="s">
        <v>1687</v>
      </c>
      <c r="D647" s="23" t="s">
        <v>4091</v>
      </c>
      <c r="E647" s="23" t="s">
        <v>459</v>
      </c>
      <c r="F647" s="23" t="s">
        <v>4194</v>
      </c>
      <c r="G647" s="23" t="s">
        <v>1721</v>
      </c>
      <c r="H647" s="23" t="s">
        <v>4632</v>
      </c>
      <c r="I647" s="23" t="s">
        <v>4639</v>
      </c>
      <c r="J647" s="23" t="s">
        <v>11</v>
      </c>
      <c r="K647" s="23" t="s">
        <v>4628</v>
      </c>
      <c r="L647" s="23" t="s">
        <v>11</v>
      </c>
      <c r="M647" s="23" t="s">
        <v>5469</v>
      </c>
      <c r="N647" s="23" t="s">
        <v>4640</v>
      </c>
      <c r="O647" s="23" t="s">
        <v>4630</v>
      </c>
      <c r="P647" s="23" t="s">
        <v>1168</v>
      </c>
      <c r="Q647" s="23">
        <v>0</v>
      </c>
      <c r="R647" s="23" t="s">
        <v>1683</v>
      </c>
      <c r="S647" s="23" t="s">
        <v>4591</v>
      </c>
      <c r="T647" s="23" t="s">
        <v>1721</v>
      </c>
    </row>
    <row r="648" spans="1:20">
      <c r="A648" s="23" t="s">
        <v>2626</v>
      </c>
      <c r="B648" s="23" t="s">
        <v>2627</v>
      </c>
      <c r="C648" s="23" t="s">
        <v>14</v>
      </c>
      <c r="D648" s="23" t="s">
        <v>1705</v>
      </c>
      <c r="E648" s="23" t="s">
        <v>452</v>
      </c>
      <c r="F648" s="23" t="s">
        <v>4173</v>
      </c>
      <c r="G648" s="23" t="s">
        <v>1721</v>
      </c>
      <c r="H648" s="23" t="s">
        <v>4099</v>
      </c>
      <c r="I648" s="23" t="s">
        <v>5461</v>
      </c>
      <c r="J648" s="23" t="s">
        <v>11</v>
      </c>
      <c r="K648" s="23" t="s">
        <v>4628</v>
      </c>
      <c r="L648" s="23" t="s">
        <v>11</v>
      </c>
      <c r="M648" s="23" t="s">
        <v>5432</v>
      </c>
      <c r="N648" s="23" t="s">
        <v>4629</v>
      </c>
      <c r="O648" s="23" t="s">
        <v>4630</v>
      </c>
      <c r="P648" s="23" t="s">
        <v>7</v>
      </c>
      <c r="Q648" s="23">
        <v>0</v>
      </c>
      <c r="R648" s="23" t="s">
        <v>4700</v>
      </c>
      <c r="S648" s="23" t="s">
        <v>4701</v>
      </c>
      <c r="T648" s="23" t="s">
        <v>1721</v>
      </c>
    </row>
    <row r="649" spans="1:20">
      <c r="A649" s="23" t="s">
        <v>5194</v>
      </c>
      <c r="B649" s="23" t="s">
        <v>5195</v>
      </c>
      <c r="C649" s="23" t="s">
        <v>1687</v>
      </c>
      <c r="D649" s="23" t="s">
        <v>4091</v>
      </c>
      <c r="E649" s="23" t="s">
        <v>459</v>
      </c>
      <c r="F649" s="23" t="s">
        <v>4202</v>
      </c>
      <c r="G649" s="23" t="s">
        <v>1721</v>
      </c>
      <c r="H649" s="23" t="s">
        <v>4643</v>
      </c>
      <c r="I649" s="23" t="s">
        <v>4644</v>
      </c>
      <c r="J649" s="23" t="s">
        <v>11</v>
      </c>
      <c r="K649" s="23" t="s">
        <v>4628</v>
      </c>
      <c r="L649" s="23" t="s">
        <v>11</v>
      </c>
      <c r="M649" s="23" t="s">
        <v>5501</v>
      </c>
      <c r="N649" s="23" t="s">
        <v>4640</v>
      </c>
      <c r="O649" s="23" t="s">
        <v>4630</v>
      </c>
      <c r="P649" s="23" t="s">
        <v>993</v>
      </c>
      <c r="Q649" s="23">
        <v>0</v>
      </c>
      <c r="R649" s="23" t="s">
        <v>5474</v>
      </c>
      <c r="S649" s="23" t="s">
        <v>5495</v>
      </c>
      <c r="T649" s="23" t="s">
        <v>1721</v>
      </c>
    </row>
    <row r="650" spans="1:20">
      <c r="A650" s="23" t="s">
        <v>2916</v>
      </c>
      <c r="B650" s="23" t="s">
        <v>2917</v>
      </c>
      <c r="C650" s="23" t="s">
        <v>14</v>
      </c>
      <c r="D650" s="23" t="s">
        <v>1705</v>
      </c>
      <c r="E650" s="23" t="s">
        <v>452</v>
      </c>
      <c r="F650" s="23" t="s">
        <v>5334</v>
      </c>
      <c r="G650" s="23" t="s">
        <v>1721</v>
      </c>
      <c r="H650" s="23" t="s">
        <v>4633</v>
      </c>
      <c r="I650" s="23" t="s">
        <v>4192</v>
      </c>
      <c r="J650" s="23" t="s">
        <v>11</v>
      </c>
      <c r="K650" s="23" t="s">
        <v>4628</v>
      </c>
      <c r="L650" s="23" t="s">
        <v>11</v>
      </c>
      <c r="M650" s="23" t="s">
        <v>5414</v>
      </c>
      <c r="N650" s="23" t="s">
        <v>4629</v>
      </c>
      <c r="O650" s="23" t="s">
        <v>4630</v>
      </c>
      <c r="P650" s="23" t="s">
        <v>4704</v>
      </c>
      <c r="Q650" s="23">
        <v>0</v>
      </c>
      <c r="R650" s="23" t="s">
        <v>1962</v>
      </c>
      <c r="S650" s="23" t="s">
        <v>4387</v>
      </c>
      <c r="T650" s="23" t="s">
        <v>1721</v>
      </c>
    </row>
    <row r="651" spans="1:20">
      <c r="A651" s="23" t="s">
        <v>3121</v>
      </c>
      <c r="B651" s="23" t="s">
        <v>3122</v>
      </c>
      <c r="C651" s="23" t="s">
        <v>16</v>
      </c>
      <c r="D651" s="23" t="s">
        <v>1705</v>
      </c>
      <c r="E651" s="23" t="s">
        <v>452</v>
      </c>
      <c r="F651" s="23" t="s">
        <v>4164</v>
      </c>
      <c r="G651" s="23" t="s">
        <v>1721</v>
      </c>
      <c r="H651" s="23" t="s">
        <v>4632</v>
      </c>
      <c r="I651" s="23" t="s">
        <v>4203</v>
      </c>
      <c r="J651" s="23" t="s">
        <v>11</v>
      </c>
      <c r="K651" s="23" t="s">
        <v>4628</v>
      </c>
      <c r="L651" s="23" t="s">
        <v>11</v>
      </c>
      <c r="M651" s="23" t="s">
        <v>5428</v>
      </c>
      <c r="N651" s="23" t="s">
        <v>4629</v>
      </c>
      <c r="O651" s="23" t="s">
        <v>4630</v>
      </c>
      <c r="P651" s="23" t="s">
        <v>4642</v>
      </c>
      <c r="Q651" s="23">
        <v>0</v>
      </c>
      <c r="R651" s="23" t="s">
        <v>1962</v>
      </c>
      <c r="S651" s="23" t="s">
        <v>4687</v>
      </c>
      <c r="T651" s="23" t="s">
        <v>1721</v>
      </c>
    </row>
    <row r="652" spans="1:20">
      <c r="A652" s="23" t="s">
        <v>2528</v>
      </c>
      <c r="B652" s="23" t="s">
        <v>2529</v>
      </c>
      <c r="C652" s="23" t="s">
        <v>10</v>
      </c>
      <c r="D652" s="23" t="s">
        <v>1705</v>
      </c>
      <c r="E652" s="23" t="s">
        <v>452</v>
      </c>
      <c r="F652" s="23" t="s">
        <v>5342</v>
      </c>
      <c r="G652" s="23" t="s">
        <v>1721</v>
      </c>
      <c r="H652" s="23" t="s">
        <v>4633</v>
      </c>
      <c r="I652" s="23" t="s">
        <v>5447</v>
      </c>
      <c r="J652" s="23" t="s">
        <v>11</v>
      </c>
      <c r="K652" s="23" t="s">
        <v>4628</v>
      </c>
      <c r="L652" s="23" t="s">
        <v>11</v>
      </c>
      <c r="M652" s="23" t="s">
        <v>5448</v>
      </c>
      <c r="N652" s="23" t="s">
        <v>4629</v>
      </c>
      <c r="O652" s="23" t="s">
        <v>4630</v>
      </c>
      <c r="P652" s="23" t="s">
        <v>7</v>
      </c>
      <c r="Q652" s="23">
        <v>0</v>
      </c>
      <c r="R652" s="23" t="s">
        <v>2050</v>
      </c>
      <c r="S652" s="23" t="s">
        <v>4422</v>
      </c>
      <c r="T652" s="23" t="s">
        <v>1721</v>
      </c>
    </row>
    <row r="653" spans="1:20">
      <c r="A653" s="23" t="s">
        <v>2089</v>
      </c>
      <c r="B653" s="23" t="s">
        <v>2090</v>
      </c>
      <c r="C653" s="23" t="s">
        <v>1669</v>
      </c>
      <c r="D653" s="23" t="s">
        <v>4091</v>
      </c>
      <c r="E653" s="23" t="s">
        <v>464</v>
      </c>
      <c r="F653" s="23" t="s">
        <v>4122</v>
      </c>
      <c r="G653" s="23" t="s">
        <v>1721</v>
      </c>
      <c r="H653" s="23" t="s">
        <v>4638</v>
      </c>
      <c r="I653" s="23" t="s">
        <v>4644</v>
      </c>
      <c r="J653" s="23" t="s">
        <v>11</v>
      </c>
      <c r="K653" s="23" t="s">
        <v>4628</v>
      </c>
      <c r="L653" s="23" t="s">
        <v>11</v>
      </c>
      <c r="M653" s="23" t="s">
        <v>5424</v>
      </c>
      <c r="N653" s="23" t="s">
        <v>4640</v>
      </c>
      <c r="O653" s="23" t="s">
        <v>4630</v>
      </c>
      <c r="P653" s="23" t="s">
        <v>4641</v>
      </c>
      <c r="Q653" s="23">
        <v>0</v>
      </c>
      <c r="R653" s="23" t="s">
        <v>2905</v>
      </c>
      <c r="S653" s="23" t="s">
        <v>4845</v>
      </c>
      <c r="T653" s="23" t="s">
        <v>1721</v>
      </c>
    </row>
    <row r="654" spans="1:20">
      <c r="A654" s="23" t="s">
        <v>2909</v>
      </c>
      <c r="B654" s="23" t="s">
        <v>2910</v>
      </c>
      <c r="C654" s="23" t="s">
        <v>15</v>
      </c>
      <c r="D654" s="23" t="s">
        <v>1705</v>
      </c>
      <c r="E654" s="23" t="s">
        <v>452</v>
      </c>
      <c r="F654" s="23" t="s">
        <v>4163</v>
      </c>
      <c r="G654" s="23" t="s">
        <v>1721</v>
      </c>
      <c r="H654" s="23" t="s">
        <v>4094</v>
      </c>
      <c r="I654" s="23" t="s">
        <v>4649</v>
      </c>
      <c r="J654" s="23" t="s">
        <v>11</v>
      </c>
      <c r="K654" s="23" t="s">
        <v>4628</v>
      </c>
      <c r="L654" s="23" t="s">
        <v>11</v>
      </c>
      <c r="M654" s="23" t="s">
        <v>5436</v>
      </c>
      <c r="N654" s="23" t="s">
        <v>4629</v>
      </c>
      <c r="O654" s="23" t="s">
        <v>4630</v>
      </c>
      <c r="P654" s="23" t="s">
        <v>4755</v>
      </c>
      <c r="Q654" s="23">
        <v>0</v>
      </c>
      <c r="R654" s="23" t="s">
        <v>1962</v>
      </c>
      <c r="S654" s="23" t="s">
        <v>4388</v>
      </c>
      <c r="T654" s="23" t="s">
        <v>1721</v>
      </c>
    </row>
    <row r="655" spans="1:20">
      <c r="A655" s="23" t="s">
        <v>4041</v>
      </c>
      <c r="B655" s="23" t="s">
        <v>4042</v>
      </c>
      <c r="C655" s="23" t="s">
        <v>14</v>
      </c>
      <c r="D655" s="23" t="s">
        <v>1705</v>
      </c>
      <c r="E655" s="23" t="s">
        <v>452</v>
      </c>
      <c r="F655" s="23" t="s">
        <v>5334</v>
      </c>
      <c r="G655" s="23" t="s">
        <v>1721</v>
      </c>
      <c r="H655" s="23" t="s">
        <v>4633</v>
      </c>
      <c r="I655" s="23" t="s">
        <v>4192</v>
      </c>
      <c r="J655" s="23" t="s">
        <v>11</v>
      </c>
      <c r="K655" s="23" t="s">
        <v>4628</v>
      </c>
      <c r="L655" s="23" t="s">
        <v>11</v>
      </c>
      <c r="M655" s="23" t="s">
        <v>5415</v>
      </c>
      <c r="N655" s="23" t="s">
        <v>4629</v>
      </c>
      <c r="O655" s="23" t="s">
        <v>4630</v>
      </c>
      <c r="P655" s="23" t="s">
        <v>4634</v>
      </c>
      <c r="Q655" s="23">
        <v>0</v>
      </c>
      <c r="R655" s="23" t="s">
        <v>1962</v>
      </c>
      <c r="S655" s="23" t="s">
        <v>4680</v>
      </c>
      <c r="T655" s="23" t="s">
        <v>1721</v>
      </c>
    </row>
    <row r="656" spans="1:20">
      <c r="A656" s="23" t="s">
        <v>3970</v>
      </c>
      <c r="B656" s="23" t="s">
        <v>3971</v>
      </c>
      <c r="C656" s="23" t="s">
        <v>10</v>
      </c>
      <c r="D656" s="23" t="s">
        <v>1705</v>
      </c>
      <c r="E656" s="23" t="s">
        <v>452</v>
      </c>
      <c r="F656" s="23" t="s">
        <v>4190</v>
      </c>
      <c r="G656" s="23" t="s">
        <v>1721</v>
      </c>
      <c r="H656" s="23" t="s">
        <v>4633</v>
      </c>
      <c r="I656" s="23" t="s">
        <v>4192</v>
      </c>
      <c r="J656" s="23" t="s">
        <v>11</v>
      </c>
      <c r="K656" s="23" t="s">
        <v>4628</v>
      </c>
      <c r="L656" s="23" t="s">
        <v>11</v>
      </c>
      <c r="M656" s="23" t="s">
        <v>5407</v>
      </c>
      <c r="N656" s="23" t="s">
        <v>4629</v>
      </c>
      <c r="O656" s="23" t="s">
        <v>4630</v>
      </c>
      <c r="P656" s="23" t="s">
        <v>1026</v>
      </c>
      <c r="Q656" s="23">
        <v>0</v>
      </c>
      <c r="R656" s="23" t="s">
        <v>1683</v>
      </c>
      <c r="S656" s="23" t="s">
        <v>5472</v>
      </c>
      <c r="T656" s="23" t="s">
        <v>1721</v>
      </c>
    </row>
    <row r="657" spans="1:20">
      <c r="A657" s="23" t="s">
        <v>5182</v>
      </c>
      <c r="B657" s="23" t="s">
        <v>5183</v>
      </c>
      <c r="C657" s="23" t="s">
        <v>1687</v>
      </c>
      <c r="D657" s="23" t="s">
        <v>4091</v>
      </c>
      <c r="E657" s="23" t="s">
        <v>459</v>
      </c>
      <c r="F657" s="23" t="s">
        <v>5353</v>
      </c>
      <c r="G657" s="23" t="s">
        <v>1721</v>
      </c>
      <c r="H657" s="23" t="s">
        <v>4643</v>
      </c>
      <c r="I657" s="23" t="s">
        <v>4644</v>
      </c>
      <c r="J657" s="23" t="s">
        <v>11</v>
      </c>
      <c r="K657" s="23" t="s">
        <v>4628</v>
      </c>
      <c r="L657" s="23" t="s">
        <v>11</v>
      </c>
      <c r="M657" s="23" t="s">
        <v>5473</v>
      </c>
      <c r="N657" s="23" t="s">
        <v>4640</v>
      </c>
      <c r="O657" s="23" t="s">
        <v>4630</v>
      </c>
      <c r="P657" s="23" t="s">
        <v>993</v>
      </c>
      <c r="Q657" s="23">
        <v>0</v>
      </c>
      <c r="R657" s="23" t="s">
        <v>5464</v>
      </c>
      <c r="S657" s="23" t="s">
        <v>5490</v>
      </c>
      <c r="T657" s="23" t="s">
        <v>1721</v>
      </c>
    </row>
    <row r="658" spans="1:20">
      <c r="A658" s="23" t="s">
        <v>1739</v>
      </c>
      <c r="B658" s="23" t="s">
        <v>1740</v>
      </c>
      <c r="C658" s="23" t="s">
        <v>1687</v>
      </c>
      <c r="D658" s="23" t="s">
        <v>4091</v>
      </c>
      <c r="E658" s="23" t="s">
        <v>459</v>
      </c>
      <c r="F658" s="23" t="s">
        <v>4194</v>
      </c>
      <c r="G658" s="23" t="s">
        <v>1721</v>
      </c>
      <c r="H658" s="23" t="s">
        <v>4632</v>
      </c>
      <c r="I658" s="23" t="s">
        <v>4639</v>
      </c>
      <c r="J658" s="23" t="s">
        <v>11</v>
      </c>
      <c r="K658" s="23" t="s">
        <v>4628</v>
      </c>
      <c r="L658" s="23" t="s">
        <v>11</v>
      </c>
      <c r="M658" s="23" t="s">
        <v>5499</v>
      </c>
      <c r="N658" s="23" t="s">
        <v>4640</v>
      </c>
      <c r="O658" s="23" t="s">
        <v>4630</v>
      </c>
      <c r="P658" s="23" t="s">
        <v>1168</v>
      </c>
      <c r="Q658" s="23">
        <v>0</v>
      </c>
      <c r="R658" s="23" t="s">
        <v>1683</v>
      </c>
      <c r="S658" s="23" t="s">
        <v>4595</v>
      </c>
      <c r="T658" s="23" t="s">
        <v>1721</v>
      </c>
    </row>
    <row r="659" spans="1:20">
      <c r="A659" s="23" t="s">
        <v>2457</v>
      </c>
      <c r="B659" s="23" t="s">
        <v>2458</v>
      </c>
      <c r="C659" s="23" t="s">
        <v>14</v>
      </c>
      <c r="D659" s="23" t="s">
        <v>1705</v>
      </c>
      <c r="E659" s="23" t="s">
        <v>452</v>
      </c>
      <c r="F659" s="23" t="s">
        <v>4166</v>
      </c>
      <c r="G659" s="23" t="s">
        <v>1721</v>
      </c>
      <c r="H659" s="23" t="s">
        <v>4094</v>
      </c>
      <c r="I659" s="23" t="s">
        <v>5421</v>
      </c>
      <c r="J659" s="23" t="s">
        <v>11</v>
      </c>
      <c r="K659" s="23" t="s">
        <v>4628</v>
      </c>
      <c r="L659" s="23" t="s">
        <v>11</v>
      </c>
      <c r="M659" s="23" t="s">
        <v>5460</v>
      </c>
      <c r="N659" s="23" t="s">
        <v>4629</v>
      </c>
      <c r="O659" s="23" t="s">
        <v>4630</v>
      </c>
      <c r="P659" s="23" t="s">
        <v>4664</v>
      </c>
      <c r="Q659" s="23">
        <v>0</v>
      </c>
      <c r="R659" s="23" t="s">
        <v>1886</v>
      </c>
      <c r="S659" s="23" t="s">
        <v>4431</v>
      </c>
      <c r="T659" s="23" t="s">
        <v>1721</v>
      </c>
    </row>
    <row r="660" spans="1:20">
      <c r="A660" s="23" t="s">
        <v>4027</v>
      </c>
      <c r="B660" s="23" t="s">
        <v>4028</v>
      </c>
      <c r="C660" s="23" t="s">
        <v>1669</v>
      </c>
      <c r="D660" s="23" t="s">
        <v>4091</v>
      </c>
      <c r="E660" s="23" t="s">
        <v>459</v>
      </c>
      <c r="F660" s="23" t="s">
        <v>4086</v>
      </c>
      <c r="G660" s="23" t="s">
        <v>1721</v>
      </c>
      <c r="H660" s="23" t="s">
        <v>4643</v>
      </c>
      <c r="I660" s="23" t="s">
        <v>4644</v>
      </c>
      <c r="J660" s="23" t="s">
        <v>1808</v>
      </c>
      <c r="K660" s="23" t="s">
        <v>4628</v>
      </c>
      <c r="L660" s="23" t="s">
        <v>11</v>
      </c>
      <c r="M660" s="23" t="s">
        <v>5502</v>
      </c>
      <c r="N660" s="23" t="s">
        <v>4640</v>
      </c>
      <c r="O660" s="23" t="s">
        <v>4630</v>
      </c>
      <c r="P660" s="23" t="s">
        <v>4645</v>
      </c>
      <c r="Q660" s="23">
        <v>0</v>
      </c>
      <c r="R660" s="23" t="s">
        <v>1962</v>
      </c>
      <c r="S660" s="23" t="s">
        <v>4646</v>
      </c>
      <c r="T660" s="23" t="s">
        <v>1721</v>
      </c>
    </row>
    <row r="661" spans="1:20">
      <c r="A661" s="23" t="s">
        <v>3103</v>
      </c>
      <c r="B661" s="23" t="s">
        <v>3104</v>
      </c>
      <c r="C661" s="23" t="s">
        <v>12</v>
      </c>
      <c r="D661" s="23" t="s">
        <v>1705</v>
      </c>
      <c r="E661" s="23" t="s">
        <v>452</v>
      </c>
      <c r="F661" s="23" t="s">
        <v>4166</v>
      </c>
      <c r="G661" s="23" t="s">
        <v>1721</v>
      </c>
      <c r="H661" s="23" t="s">
        <v>4094</v>
      </c>
      <c r="I661" s="23" t="s">
        <v>4106</v>
      </c>
      <c r="J661" s="23" t="s">
        <v>11</v>
      </c>
      <c r="K661" s="23" t="s">
        <v>4628</v>
      </c>
      <c r="L661" s="23" t="s">
        <v>11</v>
      </c>
      <c r="M661" s="23" t="s">
        <v>5405</v>
      </c>
      <c r="N661" s="23" t="s">
        <v>4629</v>
      </c>
      <c r="O661" s="23" t="s">
        <v>4630</v>
      </c>
      <c r="P661" s="23" t="s">
        <v>4642</v>
      </c>
      <c r="Q661" s="23">
        <v>0</v>
      </c>
      <c r="R661" s="23" t="s">
        <v>1962</v>
      </c>
      <c r="S661" s="23" t="s">
        <v>4367</v>
      </c>
      <c r="T661" s="23" t="s">
        <v>1721</v>
      </c>
    </row>
    <row r="662" spans="1:20">
      <c r="A662" s="23" t="s">
        <v>1835</v>
      </c>
      <c r="B662" s="23" t="s">
        <v>1836</v>
      </c>
      <c r="C662" s="23" t="s">
        <v>14</v>
      </c>
      <c r="D662" s="23" t="s">
        <v>1705</v>
      </c>
      <c r="E662" s="23" t="s">
        <v>452</v>
      </c>
      <c r="F662" s="23" t="s">
        <v>5344</v>
      </c>
      <c r="G662" s="23" t="s">
        <v>1721</v>
      </c>
      <c r="H662" s="23" t="s">
        <v>4643</v>
      </c>
      <c r="I662" s="23" t="s">
        <v>4649</v>
      </c>
      <c r="J662" s="23" t="s">
        <v>11</v>
      </c>
      <c r="K662" s="23" t="s">
        <v>4628</v>
      </c>
      <c r="L662" s="23" t="s">
        <v>11</v>
      </c>
      <c r="M662" s="23" t="s">
        <v>5428</v>
      </c>
      <c r="N662" s="23" t="s">
        <v>4629</v>
      </c>
      <c r="O662" s="23" t="s">
        <v>4630</v>
      </c>
      <c r="P662" s="23" t="s">
        <v>7</v>
      </c>
      <c r="Q662" s="23">
        <v>0</v>
      </c>
      <c r="R662" s="23" t="s">
        <v>1840</v>
      </c>
      <c r="S662" s="23" t="s">
        <v>4537</v>
      </c>
      <c r="T662" s="23" t="s">
        <v>1721</v>
      </c>
    </row>
    <row r="663" spans="1:20">
      <c r="A663" s="23" t="s">
        <v>3258</v>
      </c>
      <c r="B663" s="23" t="s">
        <v>3259</v>
      </c>
      <c r="C663" s="23" t="s">
        <v>14</v>
      </c>
      <c r="D663" s="23" t="s">
        <v>1705</v>
      </c>
      <c r="E663" s="23" t="s">
        <v>452</v>
      </c>
      <c r="F663" s="23" t="s">
        <v>4175</v>
      </c>
      <c r="G663" s="23" t="s">
        <v>1721</v>
      </c>
      <c r="H663" s="23" t="s">
        <v>4638</v>
      </c>
      <c r="I663" s="23" t="s">
        <v>4656</v>
      </c>
      <c r="J663" s="23" t="s">
        <v>11</v>
      </c>
      <c r="K663" s="23" t="s">
        <v>4628</v>
      </c>
      <c r="L663" s="23" t="s">
        <v>11</v>
      </c>
      <c r="M663" s="23" t="s">
        <v>5426</v>
      </c>
      <c r="N663" s="23" t="s">
        <v>4629</v>
      </c>
      <c r="O663" s="23" t="s">
        <v>4630</v>
      </c>
      <c r="P663" s="23" t="s">
        <v>4642</v>
      </c>
      <c r="Q663" s="23">
        <v>0</v>
      </c>
      <c r="R663" s="23" t="s">
        <v>1962</v>
      </c>
      <c r="S663" s="23" t="s">
        <v>4358</v>
      </c>
      <c r="T663" s="23" t="s">
        <v>1721</v>
      </c>
    </row>
    <row r="664" spans="1:20">
      <c r="A664" s="23" t="s">
        <v>2802</v>
      </c>
      <c r="B664" s="23" t="s">
        <v>2803</v>
      </c>
      <c r="C664" s="23" t="s">
        <v>16</v>
      </c>
      <c r="D664" s="23" t="s">
        <v>1705</v>
      </c>
      <c r="E664" s="23" t="s">
        <v>1189</v>
      </c>
      <c r="F664" s="23" t="s">
        <v>4197</v>
      </c>
      <c r="G664" s="23" t="s">
        <v>1721</v>
      </c>
      <c r="H664" s="23" t="s">
        <v>4099</v>
      </c>
      <c r="I664" s="23" t="s">
        <v>4106</v>
      </c>
      <c r="J664" s="23" t="s">
        <v>11</v>
      </c>
      <c r="K664" s="23" t="s">
        <v>4628</v>
      </c>
      <c r="L664" s="23" t="s">
        <v>11</v>
      </c>
      <c r="M664" s="23" t="s">
        <v>5416</v>
      </c>
      <c r="N664" s="23" t="s">
        <v>4629</v>
      </c>
      <c r="O664" s="23" t="s">
        <v>4630</v>
      </c>
      <c r="P664" s="23" t="s">
        <v>4716</v>
      </c>
      <c r="Q664" s="23">
        <v>0</v>
      </c>
      <c r="R664" s="23" t="s">
        <v>1962</v>
      </c>
      <c r="S664" s="23" t="s">
        <v>4717</v>
      </c>
      <c r="T664" s="23" t="s">
        <v>1721</v>
      </c>
    </row>
    <row r="665" spans="1:20">
      <c r="A665" s="23" t="s">
        <v>1843</v>
      </c>
      <c r="B665" s="23" t="s">
        <v>1844</v>
      </c>
      <c r="C665" s="23" t="s">
        <v>14</v>
      </c>
      <c r="D665" s="23" t="s">
        <v>1705</v>
      </c>
      <c r="E665" s="23" t="s">
        <v>452</v>
      </c>
      <c r="F665" s="23" t="s">
        <v>4175</v>
      </c>
      <c r="G665" s="23" t="s">
        <v>1721</v>
      </c>
      <c r="H665" s="23" t="s">
        <v>4638</v>
      </c>
      <c r="I665" s="23" t="s">
        <v>5466</v>
      </c>
      <c r="J665" s="23" t="s">
        <v>11</v>
      </c>
      <c r="K665" s="23" t="s">
        <v>4628</v>
      </c>
      <c r="L665" s="23" t="s">
        <v>11</v>
      </c>
      <c r="M665" s="23" t="s">
        <v>5422</v>
      </c>
      <c r="N665" s="23" t="s">
        <v>4629</v>
      </c>
      <c r="O665" s="23" t="s">
        <v>4630</v>
      </c>
      <c r="P665" s="23" t="s">
        <v>7</v>
      </c>
      <c r="Q665" s="23">
        <v>0</v>
      </c>
      <c r="R665" s="23" t="s">
        <v>2905</v>
      </c>
      <c r="S665" s="23" t="s">
        <v>4895</v>
      </c>
      <c r="T665" s="23" t="s">
        <v>1721</v>
      </c>
    </row>
    <row r="666" spans="1:20">
      <c r="A666" s="23" t="s">
        <v>2457</v>
      </c>
      <c r="B666" s="23" t="s">
        <v>2458</v>
      </c>
      <c r="C666" s="23" t="s">
        <v>14</v>
      </c>
      <c r="D666" s="23" t="s">
        <v>1705</v>
      </c>
      <c r="E666" s="23" t="s">
        <v>452</v>
      </c>
      <c r="F666" s="23" t="s">
        <v>4166</v>
      </c>
      <c r="G666" s="23" t="s">
        <v>1721</v>
      </c>
      <c r="H666" s="23" t="s">
        <v>4094</v>
      </c>
      <c r="I666" s="23" t="s">
        <v>4106</v>
      </c>
      <c r="J666" s="23" t="s">
        <v>11</v>
      </c>
      <c r="K666" s="23" t="s">
        <v>4628</v>
      </c>
      <c r="L666" s="23" t="s">
        <v>11</v>
      </c>
      <c r="M666" s="23" t="s">
        <v>5405</v>
      </c>
      <c r="N666" s="23" t="s">
        <v>4629</v>
      </c>
      <c r="O666" s="23" t="s">
        <v>4630</v>
      </c>
      <c r="P666" s="23" t="s">
        <v>4664</v>
      </c>
      <c r="Q666" s="23">
        <v>0</v>
      </c>
      <c r="R666" s="23" t="s">
        <v>1886</v>
      </c>
      <c r="S666" s="23" t="s">
        <v>4431</v>
      </c>
      <c r="T666" s="23" t="s">
        <v>1721</v>
      </c>
    </row>
    <row r="667" spans="1:20">
      <c r="A667" s="23" t="s">
        <v>2250</v>
      </c>
      <c r="B667" s="23" t="s">
        <v>2251</v>
      </c>
      <c r="C667" s="23" t="s">
        <v>12</v>
      </c>
      <c r="D667" s="23" t="s">
        <v>1705</v>
      </c>
      <c r="E667" s="23" t="s">
        <v>452</v>
      </c>
      <c r="F667" s="23" t="s">
        <v>4172</v>
      </c>
      <c r="G667" s="23" t="s">
        <v>1721</v>
      </c>
      <c r="H667" s="23" t="s">
        <v>4094</v>
      </c>
      <c r="I667" s="23" t="s">
        <v>4203</v>
      </c>
      <c r="J667" s="23" t="s">
        <v>11</v>
      </c>
      <c r="K667" s="23" t="s">
        <v>4628</v>
      </c>
      <c r="L667" s="23" t="s">
        <v>11</v>
      </c>
      <c r="M667" s="23" t="s">
        <v>5429</v>
      </c>
      <c r="N667" s="23" t="s">
        <v>4629</v>
      </c>
      <c r="O667" s="23" t="s">
        <v>4630</v>
      </c>
      <c r="P667" s="23" t="s">
        <v>4660</v>
      </c>
      <c r="Q667" s="23">
        <v>0</v>
      </c>
      <c r="R667" s="23" t="s">
        <v>1962</v>
      </c>
      <c r="S667" s="23" t="s">
        <v>4453</v>
      </c>
      <c r="T667" s="23" t="s">
        <v>1721</v>
      </c>
    </row>
    <row r="668" spans="1:20">
      <c r="A668" s="23" t="s">
        <v>3926</v>
      </c>
      <c r="B668" s="23" t="s">
        <v>3927</v>
      </c>
      <c r="C668" s="23" t="s">
        <v>12</v>
      </c>
      <c r="D668" s="23" t="s">
        <v>1705</v>
      </c>
      <c r="E668" s="23" t="s">
        <v>452</v>
      </c>
      <c r="F668" s="23" t="s">
        <v>5338</v>
      </c>
      <c r="G668" s="23" t="s">
        <v>1721</v>
      </c>
      <c r="H668" s="23" t="s">
        <v>4643</v>
      </c>
      <c r="I668" s="23" t="s">
        <v>4138</v>
      </c>
      <c r="J668" s="23" t="s">
        <v>11</v>
      </c>
      <c r="K668" s="23" t="s">
        <v>4628</v>
      </c>
      <c r="L668" s="23" t="s">
        <v>11</v>
      </c>
      <c r="M668" s="23" t="s">
        <v>5425</v>
      </c>
      <c r="N668" s="23" t="s">
        <v>4629</v>
      </c>
      <c r="O668" s="23" t="s">
        <v>4630</v>
      </c>
      <c r="P668" s="23" t="s">
        <v>4753</v>
      </c>
      <c r="Q668" s="23">
        <v>0</v>
      </c>
      <c r="R668" s="23" t="s">
        <v>1962</v>
      </c>
      <c r="S668" s="23" t="s">
        <v>4797</v>
      </c>
      <c r="T668" s="23" t="s">
        <v>1721</v>
      </c>
    </row>
    <row r="669" spans="1:20">
      <c r="A669" s="23" t="s">
        <v>2660</v>
      </c>
      <c r="B669" s="23" t="s">
        <v>2661</v>
      </c>
      <c r="C669" s="23" t="s">
        <v>13</v>
      </c>
      <c r="D669" s="23" t="s">
        <v>1705</v>
      </c>
      <c r="E669" s="23" t="s">
        <v>452</v>
      </c>
      <c r="F669" s="23" t="s">
        <v>4176</v>
      </c>
      <c r="G669" s="23" t="s">
        <v>1721</v>
      </c>
      <c r="H669" s="23" t="s">
        <v>4094</v>
      </c>
      <c r="I669" s="23" t="s">
        <v>4192</v>
      </c>
      <c r="J669" s="23" t="s">
        <v>11</v>
      </c>
      <c r="K669" s="23" t="s">
        <v>4628</v>
      </c>
      <c r="L669" s="23" t="s">
        <v>11</v>
      </c>
      <c r="M669" s="23" t="s">
        <v>5406</v>
      </c>
      <c r="N669" s="23" t="s">
        <v>4629</v>
      </c>
      <c r="O669" s="23" t="s">
        <v>4630</v>
      </c>
      <c r="P669" s="23" t="s">
        <v>4868</v>
      </c>
      <c r="Q669" s="23">
        <v>0</v>
      </c>
      <c r="R669" s="23" t="s">
        <v>1962</v>
      </c>
      <c r="S669" s="23" t="s">
        <v>4869</v>
      </c>
      <c r="T669" s="23" t="s">
        <v>1721</v>
      </c>
    </row>
    <row r="670" spans="1:20">
      <c r="A670" s="23" t="s">
        <v>3602</v>
      </c>
      <c r="B670" s="23" t="s">
        <v>3603</v>
      </c>
      <c r="C670" s="23" t="s">
        <v>1669</v>
      </c>
      <c r="D670" s="23" t="s">
        <v>1705</v>
      </c>
      <c r="E670" s="23" t="s">
        <v>1189</v>
      </c>
      <c r="F670" s="23" t="s">
        <v>4197</v>
      </c>
      <c r="G670" s="23" t="s">
        <v>1721</v>
      </c>
      <c r="H670" s="23" t="s">
        <v>4099</v>
      </c>
      <c r="I670" s="23" t="s">
        <v>4192</v>
      </c>
      <c r="J670" s="23" t="s">
        <v>1808</v>
      </c>
      <c r="K670" s="23" t="s">
        <v>4628</v>
      </c>
      <c r="L670" s="23" t="s">
        <v>11</v>
      </c>
      <c r="M670" s="23" t="s">
        <v>5427</v>
      </c>
      <c r="N670" s="23" t="s">
        <v>4629</v>
      </c>
      <c r="O670" s="23" t="s">
        <v>4630</v>
      </c>
      <c r="P670" s="23" t="s">
        <v>4675</v>
      </c>
      <c r="Q670" s="23">
        <v>0</v>
      </c>
      <c r="R670" s="23" t="s">
        <v>3208</v>
      </c>
      <c r="S670" s="23" t="s">
        <v>4323</v>
      </c>
      <c r="T670" s="23" t="s">
        <v>1721</v>
      </c>
    </row>
    <row r="671" spans="1:20">
      <c r="A671" s="23" t="s">
        <v>3546</v>
      </c>
      <c r="B671" s="23" t="s">
        <v>3547</v>
      </c>
      <c r="C671" s="23" t="s">
        <v>14</v>
      </c>
      <c r="D671" s="23" t="s">
        <v>1705</v>
      </c>
      <c r="E671" s="23" t="s">
        <v>452</v>
      </c>
      <c r="F671" s="23" t="s">
        <v>4166</v>
      </c>
      <c r="G671" s="23" t="s">
        <v>1721</v>
      </c>
      <c r="H671" s="23" t="s">
        <v>4094</v>
      </c>
      <c r="I671" s="23" t="s">
        <v>4656</v>
      </c>
      <c r="J671" s="23" t="s">
        <v>11</v>
      </c>
      <c r="K671" s="23" t="s">
        <v>4628</v>
      </c>
      <c r="L671" s="23" t="s">
        <v>11</v>
      </c>
      <c r="M671" s="23" t="s">
        <v>5428</v>
      </c>
      <c r="N671" s="23" t="s">
        <v>4629</v>
      </c>
      <c r="O671" s="23" t="s">
        <v>4630</v>
      </c>
      <c r="P671" s="23" t="s">
        <v>4893</v>
      </c>
      <c r="Q671" s="23">
        <v>0</v>
      </c>
      <c r="R671" s="23" t="s">
        <v>1962</v>
      </c>
      <c r="S671" s="23" t="s">
        <v>4327</v>
      </c>
      <c r="T671" s="23" t="s">
        <v>1721</v>
      </c>
    </row>
    <row r="672" spans="1:20">
      <c r="A672" s="23" t="s">
        <v>2141</v>
      </c>
      <c r="B672" s="23" t="s">
        <v>2142</v>
      </c>
      <c r="C672" s="23" t="s">
        <v>16</v>
      </c>
      <c r="D672" s="23" t="s">
        <v>1705</v>
      </c>
      <c r="E672" s="23" t="s">
        <v>452</v>
      </c>
      <c r="F672" s="23" t="s">
        <v>5342</v>
      </c>
      <c r="G672" s="23" t="s">
        <v>1721</v>
      </c>
      <c r="H672" s="23" t="s">
        <v>4633</v>
      </c>
      <c r="I672" s="23" t="s">
        <v>4192</v>
      </c>
      <c r="J672" s="23" t="s">
        <v>11</v>
      </c>
      <c r="K672" s="23" t="s">
        <v>4628</v>
      </c>
      <c r="L672" s="23" t="s">
        <v>11</v>
      </c>
      <c r="M672" s="23" t="s">
        <v>5433</v>
      </c>
      <c r="N672" s="23" t="s">
        <v>4629</v>
      </c>
      <c r="O672" s="23" t="s">
        <v>4630</v>
      </c>
      <c r="P672" s="23" t="s">
        <v>7</v>
      </c>
      <c r="Q672" s="23">
        <v>0</v>
      </c>
      <c r="R672" s="23" t="s">
        <v>4744</v>
      </c>
      <c r="S672" s="23" t="s">
        <v>4511</v>
      </c>
      <c r="T672" s="23" t="s">
        <v>1721</v>
      </c>
    </row>
    <row r="673" spans="1:20">
      <c r="A673" s="23" t="s">
        <v>2361</v>
      </c>
      <c r="B673" s="23" t="s">
        <v>2362</v>
      </c>
      <c r="C673" s="23" t="s">
        <v>16</v>
      </c>
      <c r="D673" s="23" t="s">
        <v>1705</v>
      </c>
      <c r="E673" s="23" t="s">
        <v>452</v>
      </c>
      <c r="F673" s="23" t="s">
        <v>4190</v>
      </c>
      <c r="G673" s="23" t="s">
        <v>1721</v>
      </c>
      <c r="H673" s="23" t="s">
        <v>4633</v>
      </c>
      <c r="I673" s="23" t="s">
        <v>5430</v>
      </c>
      <c r="J673" s="23" t="s">
        <v>11</v>
      </c>
      <c r="K673" s="23" t="s">
        <v>4628</v>
      </c>
      <c r="L673" s="23" t="s">
        <v>11</v>
      </c>
      <c r="M673" s="23" t="s">
        <v>5432</v>
      </c>
      <c r="N673" s="23" t="s">
        <v>4629</v>
      </c>
      <c r="O673" s="23" t="s">
        <v>4630</v>
      </c>
      <c r="P673" s="23" t="s">
        <v>9</v>
      </c>
      <c r="Q673" s="23">
        <v>0</v>
      </c>
      <c r="R673" s="23" t="s">
        <v>2365</v>
      </c>
      <c r="S673" s="23" t="s">
        <v>4671</v>
      </c>
      <c r="T673" s="23" t="s">
        <v>1721</v>
      </c>
    </row>
    <row r="674" spans="1:20">
      <c r="A674" s="23" t="s">
        <v>1879</v>
      </c>
      <c r="B674" s="23" t="s">
        <v>1880</v>
      </c>
      <c r="C674" s="23" t="s">
        <v>10</v>
      </c>
      <c r="D674" s="23" t="s">
        <v>1705</v>
      </c>
      <c r="E674" s="23" t="s">
        <v>452</v>
      </c>
      <c r="F674" s="23" t="s">
        <v>5349</v>
      </c>
      <c r="G674" s="23" t="s">
        <v>1721</v>
      </c>
      <c r="H674" s="23" t="s">
        <v>4099</v>
      </c>
      <c r="I674" s="23" t="s">
        <v>4106</v>
      </c>
      <c r="J674" s="23" t="s">
        <v>11</v>
      </c>
      <c r="K674" s="23" t="s">
        <v>4628</v>
      </c>
      <c r="L674" s="23" t="s">
        <v>11</v>
      </c>
      <c r="M674" s="23" t="s">
        <v>5455</v>
      </c>
      <c r="N674" s="23" t="s">
        <v>4629</v>
      </c>
      <c r="O674" s="23" t="s">
        <v>4630</v>
      </c>
      <c r="P674" s="23" t="s">
        <v>4660</v>
      </c>
      <c r="Q674" s="23">
        <v>0</v>
      </c>
      <c r="R674" s="23" t="s">
        <v>1962</v>
      </c>
      <c r="S674" s="23" t="s">
        <v>4497</v>
      </c>
      <c r="T674" s="23" t="s">
        <v>1721</v>
      </c>
    </row>
    <row r="675" spans="1:20">
      <c r="A675" s="23" t="s">
        <v>3812</v>
      </c>
      <c r="B675" s="23" t="s">
        <v>3813</v>
      </c>
      <c r="C675" s="23" t="s">
        <v>10</v>
      </c>
      <c r="D675" s="23" t="s">
        <v>1705</v>
      </c>
      <c r="E675" s="23" t="s">
        <v>452</v>
      </c>
      <c r="F675" s="23" t="s">
        <v>4179</v>
      </c>
      <c r="G675" s="23" t="s">
        <v>1721</v>
      </c>
      <c r="H675" s="23" t="s">
        <v>4682</v>
      </c>
      <c r="I675" s="23" t="s">
        <v>5421</v>
      </c>
      <c r="J675" s="23" t="s">
        <v>11</v>
      </c>
      <c r="K675" s="23" t="s">
        <v>4628</v>
      </c>
      <c r="L675" s="23" t="s">
        <v>11</v>
      </c>
      <c r="M675" s="23" t="s">
        <v>5422</v>
      </c>
      <c r="N675" s="23" t="s">
        <v>4629</v>
      </c>
      <c r="O675" s="23" t="s">
        <v>4630</v>
      </c>
      <c r="P675" s="23" t="s">
        <v>4675</v>
      </c>
      <c r="Q675" s="23">
        <v>0</v>
      </c>
      <c r="R675" s="23" t="s">
        <v>4808</v>
      </c>
      <c r="S675" s="23" t="s">
        <v>4881</v>
      </c>
      <c r="T675" s="23" t="s">
        <v>1721</v>
      </c>
    </row>
    <row r="676" spans="1:20">
      <c r="A676" s="23" t="s">
        <v>2786</v>
      </c>
      <c r="B676" s="23" t="s">
        <v>2787</v>
      </c>
      <c r="C676" s="23" t="s">
        <v>1686</v>
      </c>
      <c r="D676" s="23" t="s">
        <v>4091</v>
      </c>
      <c r="E676" s="23" t="s">
        <v>459</v>
      </c>
      <c r="F676" s="23" t="s">
        <v>4167</v>
      </c>
      <c r="G676" s="23" t="s">
        <v>1721</v>
      </c>
      <c r="H676" s="23" t="s">
        <v>4638</v>
      </c>
      <c r="I676" s="23" t="s">
        <v>4639</v>
      </c>
      <c r="J676" s="23" t="s">
        <v>11</v>
      </c>
      <c r="K676" s="23" t="s">
        <v>4628</v>
      </c>
      <c r="L676" s="23" t="s">
        <v>11</v>
      </c>
      <c r="M676" s="23" t="s">
        <v>5476</v>
      </c>
      <c r="N676" s="23" t="s">
        <v>4640</v>
      </c>
      <c r="O676" s="23" t="s">
        <v>4630</v>
      </c>
      <c r="P676" s="23" t="s">
        <v>4641</v>
      </c>
      <c r="Q676" s="23">
        <v>0</v>
      </c>
      <c r="R676" s="23" t="s">
        <v>2790</v>
      </c>
      <c r="S676" s="23" t="s">
        <v>4528</v>
      </c>
      <c r="T676" s="23" t="s">
        <v>1721</v>
      </c>
    </row>
    <row r="677" spans="1:20">
      <c r="A677" s="23" t="s">
        <v>3430</v>
      </c>
      <c r="B677" s="23" t="s">
        <v>3431</v>
      </c>
      <c r="C677" s="23" t="s">
        <v>10</v>
      </c>
      <c r="D677" s="23" t="s">
        <v>1705</v>
      </c>
      <c r="E677" s="23" t="s">
        <v>452</v>
      </c>
      <c r="F677" s="23" t="s">
        <v>5342</v>
      </c>
      <c r="G677" s="23" t="s">
        <v>1721</v>
      </c>
      <c r="H677" s="23" t="s">
        <v>4633</v>
      </c>
      <c r="I677" s="23" t="s">
        <v>4192</v>
      </c>
      <c r="J677" s="23" t="s">
        <v>11</v>
      </c>
      <c r="K677" s="23" t="s">
        <v>4628</v>
      </c>
      <c r="L677" s="23" t="s">
        <v>11</v>
      </c>
      <c r="M677" s="23" t="s">
        <v>5433</v>
      </c>
      <c r="N677" s="23" t="s">
        <v>4629</v>
      </c>
      <c r="O677" s="23" t="s">
        <v>4630</v>
      </c>
      <c r="P677" s="23" t="s">
        <v>4642</v>
      </c>
      <c r="Q677" s="23">
        <v>0</v>
      </c>
      <c r="R677" s="23" t="s">
        <v>1962</v>
      </c>
      <c r="S677" s="23" t="s">
        <v>4776</v>
      </c>
      <c r="T677" s="23" t="s">
        <v>1721</v>
      </c>
    </row>
    <row r="678" spans="1:20">
      <c r="A678" s="23" t="s">
        <v>3312</v>
      </c>
      <c r="B678" s="23" t="s">
        <v>3313</v>
      </c>
      <c r="C678" s="23" t="s">
        <v>16</v>
      </c>
      <c r="D678" s="23" t="s">
        <v>1705</v>
      </c>
      <c r="E678" s="23" t="s">
        <v>1189</v>
      </c>
      <c r="F678" s="23" t="s">
        <v>4199</v>
      </c>
      <c r="G678" s="23" t="s">
        <v>1721</v>
      </c>
      <c r="H678" s="23" t="s">
        <v>4643</v>
      </c>
      <c r="I678" s="23" t="s">
        <v>4192</v>
      </c>
      <c r="J678" s="23" t="s">
        <v>11</v>
      </c>
      <c r="K678" s="23" t="s">
        <v>4628</v>
      </c>
      <c r="L678" s="23" t="s">
        <v>11</v>
      </c>
      <c r="M678" s="23" t="s">
        <v>5455</v>
      </c>
      <c r="N678" s="23" t="s">
        <v>4629</v>
      </c>
      <c r="O678" s="23" t="s">
        <v>4630</v>
      </c>
      <c r="P678" s="23" t="s">
        <v>1026</v>
      </c>
      <c r="Q678" s="23">
        <v>0</v>
      </c>
      <c r="R678" s="23" t="s">
        <v>1760</v>
      </c>
      <c r="S678" s="23" t="s">
        <v>4604</v>
      </c>
      <c r="T678" s="23" t="s">
        <v>1721</v>
      </c>
    </row>
    <row r="679" spans="1:20">
      <c r="A679" s="23" t="s">
        <v>1879</v>
      </c>
      <c r="B679" s="23" t="s">
        <v>1880</v>
      </c>
      <c r="C679" s="23" t="s">
        <v>10</v>
      </c>
      <c r="D679" s="23" t="s">
        <v>1705</v>
      </c>
      <c r="E679" s="23" t="s">
        <v>452</v>
      </c>
      <c r="F679" s="23" t="s">
        <v>5349</v>
      </c>
      <c r="G679" s="23" t="s">
        <v>1721</v>
      </c>
      <c r="H679" s="23" t="s">
        <v>4099</v>
      </c>
      <c r="I679" s="23" t="s">
        <v>4106</v>
      </c>
      <c r="J679" s="23" t="s">
        <v>11</v>
      </c>
      <c r="K679" s="23" t="s">
        <v>4628</v>
      </c>
      <c r="L679" s="23" t="s">
        <v>11</v>
      </c>
      <c r="M679" s="23" t="s">
        <v>5429</v>
      </c>
      <c r="N679" s="23" t="s">
        <v>4629</v>
      </c>
      <c r="O679" s="23" t="s">
        <v>4630</v>
      </c>
      <c r="P679" s="23" t="s">
        <v>4660</v>
      </c>
      <c r="Q679" s="23">
        <v>0</v>
      </c>
      <c r="R679" s="23" t="s">
        <v>1962</v>
      </c>
      <c r="S679" s="23" t="s">
        <v>4497</v>
      </c>
      <c r="T679" s="23" t="s">
        <v>1721</v>
      </c>
    </row>
    <row r="680" spans="1:20" s="19" customFormat="1">
      <c r="A680" s="23" t="s">
        <v>3665</v>
      </c>
      <c r="B680" s="23" t="s">
        <v>3666</v>
      </c>
      <c r="C680" s="23" t="s">
        <v>14</v>
      </c>
      <c r="D680" s="23" t="s">
        <v>1705</v>
      </c>
      <c r="E680" s="23" t="s">
        <v>452</v>
      </c>
      <c r="F680" s="23" t="s">
        <v>4173</v>
      </c>
      <c r="G680" s="23" t="s">
        <v>1721</v>
      </c>
      <c r="H680" s="23" t="s">
        <v>4099</v>
      </c>
      <c r="I680" s="23" t="s">
        <v>4138</v>
      </c>
      <c r="J680" s="23" t="s">
        <v>11</v>
      </c>
      <c r="K680" s="23" t="s">
        <v>4628</v>
      </c>
      <c r="L680" s="23" t="s">
        <v>11</v>
      </c>
      <c r="M680" s="23" t="s">
        <v>5417</v>
      </c>
      <c r="N680" s="23" t="s">
        <v>4629</v>
      </c>
      <c r="O680" s="23" t="s">
        <v>4630</v>
      </c>
      <c r="P680" s="23" t="s">
        <v>4642</v>
      </c>
      <c r="Q680" s="23">
        <v>0</v>
      </c>
      <c r="R680" s="23" t="s">
        <v>1962</v>
      </c>
      <c r="S680" s="23" t="s">
        <v>4892</v>
      </c>
      <c r="T680" s="23" t="s">
        <v>1721</v>
      </c>
    </row>
    <row r="681" spans="1:20" s="19" customFormat="1">
      <c r="A681" s="23" t="s">
        <v>3461</v>
      </c>
      <c r="B681" s="23" t="s">
        <v>3462</v>
      </c>
      <c r="C681" s="23" t="s">
        <v>14</v>
      </c>
      <c r="D681" s="23" t="s">
        <v>1705</v>
      </c>
      <c r="E681" s="23" t="s">
        <v>452</v>
      </c>
      <c r="F681" s="23" t="s">
        <v>5334</v>
      </c>
      <c r="G681" s="23" t="s">
        <v>1721</v>
      </c>
      <c r="H681" s="23" t="s">
        <v>4633</v>
      </c>
      <c r="I681" s="23" t="s">
        <v>4192</v>
      </c>
      <c r="J681" s="23" t="s">
        <v>11</v>
      </c>
      <c r="K681" s="23" t="s">
        <v>4628</v>
      </c>
      <c r="L681" s="23" t="s">
        <v>11</v>
      </c>
      <c r="M681" s="23" t="s">
        <v>5405</v>
      </c>
      <c r="N681" s="23" t="s">
        <v>4629</v>
      </c>
      <c r="O681" s="23" t="s">
        <v>4630</v>
      </c>
      <c r="P681" s="23" t="s">
        <v>4634</v>
      </c>
      <c r="Q681" s="23">
        <v>0</v>
      </c>
      <c r="R681" s="23" t="s">
        <v>1962</v>
      </c>
      <c r="S681" s="23" t="s">
        <v>4686</v>
      </c>
      <c r="T681" s="23" t="s">
        <v>1721</v>
      </c>
    </row>
    <row r="682" spans="1:20" s="19" customFormat="1">
      <c r="A682" s="23" t="s">
        <v>2215</v>
      </c>
      <c r="B682" s="23" t="s">
        <v>2216</v>
      </c>
      <c r="C682" s="23" t="s">
        <v>16</v>
      </c>
      <c r="D682" s="23" t="s">
        <v>1705</v>
      </c>
      <c r="E682" s="23" t="s">
        <v>1189</v>
      </c>
      <c r="F682" s="23" t="s">
        <v>4197</v>
      </c>
      <c r="G682" s="23" t="s">
        <v>1721</v>
      </c>
      <c r="H682" s="23" t="s">
        <v>4099</v>
      </c>
      <c r="I682" s="23" t="s">
        <v>4106</v>
      </c>
      <c r="J682" s="23" t="s">
        <v>11</v>
      </c>
      <c r="K682" s="23" t="s">
        <v>4628</v>
      </c>
      <c r="L682" s="23" t="s">
        <v>11</v>
      </c>
      <c r="M682" s="23" t="s">
        <v>5418</v>
      </c>
      <c r="N682" s="23" t="s">
        <v>4629</v>
      </c>
      <c r="O682" s="23" t="s">
        <v>4630</v>
      </c>
      <c r="P682" s="23" t="s">
        <v>4668</v>
      </c>
      <c r="Q682" s="23">
        <v>0</v>
      </c>
      <c r="R682" s="23" t="s">
        <v>4789</v>
      </c>
      <c r="S682" s="23" t="s">
        <v>4790</v>
      </c>
      <c r="T682" s="23" t="s">
        <v>1721</v>
      </c>
    </row>
    <row r="683" spans="1:20" s="19" customFormat="1">
      <c r="A683" s="23" t="s">
        <v>3291</v>
      </c>
      <c r="B683" s="23" t="s">
        <v>3292</v>
      </c>
      <c r="C683" s="23" t="s">
        <v>10</v>
      </c>
      <c r="D683" s="23" t="s">
        <v>1705</v>
      </c>
      <c r="E683" s="23" t="s">
        <v>452</v>
      </c>
      <c r="F683" s="23" t="s">
        <v>5349</v>
      </c>
      <c r="G683" s="23" t="s">
        <v>1721</v>
      </c>
      <c r="H683" s="23" t="s">
        <v>4099</v>
      </c>
      <c r="I683" s="23" t="s">
        <v>5438</v>
      </c>
      <c r="J683" s="23" t="s">
        <v>11</v>
      </c>
      <c r="K683" s="23" t="s">
        <v>4628</v>
      </c>
      <c r="L683" s="23" t="s">
        <v>11</v>
      </c>
      <c r="M683" s="23" t="s">
        <v>5432</v>
      </c>
      <c r="N683" s="23" t="s">
        <v>4629</v>
      </c>
      <c r="O683" s="23" t="s">
        <v>4630</v>
      </c>
      <c r="P683" s="23" t="s">
        <v>4634</v>
      </c>
      <c r="Q683" s="23">
        <v>0</v>
      </c>
      <c r="R683" s="23" t="s">
        <v>1962</v>
      </c>
      <c r="S683" s="23" t="s">
        <v>4353</v>
      </c>
      <c r="T683" s="23" t="s">
        <v>1721</v>
      </c>
    </row>
    <row r="684" spans="1:20" s="19" customFormat="1">
      <c r="A684" s="23" t="s">
        <v>2386</v>
      </c>
      <c r="B684" s="23" t="s">
        <v>2387</v>
      </c>
      <c r="C684" s="23" t="s">
        <v>15</v>
      </c>
      <c r="D684" s="23" t="s">
        <v>1705</v>
      </c>
      <c r="E684" s="23" t="s">
        <v>452</v>
      </c>
      <c r="F684" s="23" t="s">
        <v>4148</v>
      </c>
      <c r="G684" s="23" t="s">
        <v>1721</v>
      </c>
      <c r="H684" s="23" t="s">
        <v>4094</v>
      </c>
      <c r="I684" s="23" t="s">
        <v>4192</v>
      </c>
      <c r="J684" s="23" t="s">
        <v>11</v>
      </c>
      <c r="K684" s="23" t="s">
        <v>4628</v>
      </c>
      <c r="L684" s="23" t="s">
        <v>11</v>
      </c>
      <c r="M684" s="23" t="s">
        <v>5426</v>
      </c>
      <c r="N684" s="23" t="s">
        <v>4629</v>
      </c>
      <c r="O684" s="23" t="s">
        <v>4630</v>
      </c>
      <c r="P684" s="23" t="s">
        <v>1026</v>
      </c>
      <c r="Q684" s="23">
        <v>0</v>
      </c>
      <c r="R684" s="23" t="s">
        <v>1782</v>
      </c>
      <c r="S684" s="23" t="s">
        <v>4867</v>
      </c>
      <c r="T684" s="23" t="s">
        <v>1721</v>
      </c>
    </row>
    <row r="685" spans="1:20" s="19" customFormat="1">
      <c r="A685" s="23" t="s">
        <v>3361</v>
      </c>
      <c r="B685" s="23" t="s">
        <v>3362</v>
      </c>
      <c r="C685" s="23" t="s">
        <v>15</v>
      </c>
      <c r="D685" s="23" t="s">
        <v>1705</v>
      </c>
      <c r="E685" s="23" t="s">
        <v>452</v>
      </c>
      <c r="F685" s="23" t="s">
        <v>4163</v>
      </c>
      <c r="G685" s="23" t="s">
        <v>1721</v>
      </c>
      <c r="H685" s="23" t="s">
        <v>4094</v>
      </c>
      <c r="I685" s="23" t="s">
        <v>4649</v>
      </c>
      <c r="J685" s="23" t="s">
        <v>11</v>
      </c>
      <c r="K685" s="23" t="s">
        <v>4628</v>
      </c>
      <c r="L685" s="23" t="s">
        <v>11</v>
      </c>
      <c r="M685" s="23" t="s">
        <v>5435</v>
      </c>
      <c r="N685" s="23" t="s">
        <v>4629</v>
      </c>
      <c r="O685" s="23" t="s">
        <v>4630</v>
      </c>
      <c r="P685" s="23" t="s">
        <v>4642</v>
      </c>
      <c r="Q685" s="23">
        <v>0</v>
      </c>
      <c r="R685" s="23" t="s">
        <v>1962</v>
      </c>
      <c r="S685" s="23" t="s">
        <v>4343</v>
      </c>
      <c r="T685" s="23" t="s">
        <v>1721</v>
      </c>
    </row>
    <row r="686" spans="1:20" s="19" customFormat="1">
      <c r="A686" s="23" t="s">
        <v>2579</v>
      </c>
      <c r="B686" s="23" t="s">
        <v>2580</v>
      </c>
      <c r="C686" s="23" t="s">
        <v>14</v>
      </c>
      <c r="D686" s="23" t="s">
        <v>1705</v>
      </c>
      <c r="E686" s="23" t="s">
        <v>452</v>
      </c>
      <c r="F686" s="23" t="s">
        <v>5344</v>
      </c>
      <c r="G686" s="23" t="s">
        <v>1721</v>
      </c>
      <c r="H686" s="23" t="s">
        <v>4643</v>
      </c>
      <c r="I686" s="23" t="s">
        <v>4649</v>
      </c>
      <c r="J686" s="23" t="s">
        <v>11</v>
      </c>
      <c r="K686" s="23" t="s">
        <v>4628</v>
      </c>
      <c r="L686" s="23" t="s">
        <v>11</v>
      </c>
      <c r="M686" s="23" t="s">
        <v>5428</v>
      </c>
      <c r="N686" s="23" t="s">
        <v>4629</v>
      </c>
      <c r="O686" s="23" t="s">
        <v>4630</v>
      </c>
      <c r="P686" s="23" t="s">
        <v>7</v>
      </c>
      <c r="Q686" s="23">
        <v>0</v>
      </c>
      <c r="R686" s="23" t="s">
        <v>4744</v>
      </c>
      <c r="S686" s="23" t="s">
        <v>4513</v>
      </c>
      <c r="T686" s="23" t="s">
        <v>1721</v>
      </c>
    </row>
    <row r="687" spans="1:20" s="19" customFormat="1">
      <c r="A687" s="23" t="s">
        <v>2750</v>
      </c>
      <c r="B687" s="23" t="s">
        <v>2751</v>
      </c>
      <c r="C687" s="23" t="s">
        <v>14</v>
      </c>
      <c r="D687" s="23" t="s">
        <v>1705</v>
      </c>
      <c r="E687" s="23" t="s">
        <v>452</v>
      </c>
      <c r="F687" s="23" t="s">
        <v>4173</v>
      </c>
      <c r="G687" s="23" t="s">
        <v>1721</v>
      </c>
      <c r="H687" s="23" t="s">
        <v>4099</v>
      </c>
      <c r="I687" s="23" t="s">
        <v>5461</v>
      </c>
      <c r="J687" s="23" t="s">
        <v>11</v>
      </c>
      <c r="K687" s="23" t="s">
        <v>4628</v>
      </c>
      <c r="L687" s="23" t="s">
        <v>11</v>
      </c>
      <c r="M687" s="23" t="s">
        <v>5429</v>
      </c>
      <c r="N687" s="23" t="s">
        <v>4629</v>
      </c>
      <c r="O687" s="23" t="s">
        <v>4630</v>
      </c>
      <c r="P687" s="23" t="s">
        <v>4753</v>
      </c>
      <c r="Q687" s="23">
        <v>0</v>
      </c>
      <c r="R687" s="23" t="s">
        <v>1962</v>
      </c>
      <c r="S687" s="23" t="s">
        <v>4754</v>
      </c>
      <c r="T687" s="23" t="s">
        <v>1721</v>
      </c>
    </row>
    <row r="688" spans="1:20" s="19" customFormat="1">
      <c r="A688" s="23" t="s">
        <v>3767</v>
      </c>
      <c r="B688" s="23" t="s">
        <v>3768</v>
      </c>
      <c r="C688" s="23" t="s">
        <v>10</v>
      </c>
      <c r="D688" s="23" t="s">
        <v>1705</v>
      </c>
      <c r="E688" s="23" t="s">
        <v>452</v>
      </c>
      <c r="F688" s="23" t="s">
        <v>4164</v>
      </c>
      <c r="G688" s="23" t="s">
        <v>1721</v>
      </c>
      <c r="H688" s="23" t="s">
        <v>4632</v>
      </c>
      <c r="I688" s="23" t="s">
        <v>4203</v>
      </c>
      <c r="J688" s="23" t="s">
        <v>11</v>
      </c>
      <c r="K688" s="23" t="s">
        <v>4628</v>
      </c>
      <c r="L688" s="23" t="s">
        <v>11</v>
      </c>
      <c r="M688" s="23" t="s">
        <v>5428</v>
      </c>
      <c r="N688" s="23" t="s">
        <v>4629</v>
      </c>
      <c r="O688" s="23" t="s">
        <v>4630</v>
      </c>
      <c r="P688" s="23" t="s">
        <v>4675</v>
      </c>
      <c r="Q688" s="23">
        <v>0</v>
      </c>
      <c r="R688" s="23" t="s">
        <v>4808</v>
      </c>
      <c r="S688" s="23" t="s">
        <v>4809</v>
      </c>
      <c r="T688" s="23" t="s">
        <v>1721</v>
      </c>
    </row>
    <row r="689" spans="1:20" s="19" customFormat="1">
      <c r="A689" s="23" t="s">
        <v>3121</v>
      </c>
      <c r="B689" s="23" t="s">
        <v>3122</v>
      </c>
      <c r="C689" s="23" t="s">
        <v>16</v>
      </c>
      <c r="D689" s="23" t="s">
        <v>1705</v>
      </c>
      <c r="E689" s="23" t="s">
        <v>452</v>
      </c>
      <c r="F689" s="23" t="s">
        <v>4164</v>
      </c>
      <c r="G689" s="23" t="s">
        <v>1721</v>
      </c>
      <c r="H689" s="23" t="s">
        <v>4632</v>
      </c>
      <c r="I689" s="23" t="s">
        <v>4203</v>
      </c>
      <c r="J689" s="23" t="s">
        <v>11</v>
      </c>
      <c r="K689" s="23" t="s">
        <v>4628</v>
      </c>
      <c r="L689" s="23" t="s">
        <v>11</v>
      </c>
      <c r="M689" s="23" t="s">
        <v>5405</v>
      </c>
      <c r="N689" s="23" t="s">
        <v>4629</v>
      </c>
      <c r="O689" s="23" t="s">
        <v>4630</v>
      </c>
      <c r="P689" s="23" t="s">
        <v>4642</v>
      </c>
      <c r="Q689" s="23">
        <v>0</v>
      </c>
      <c r="R689" s="23" t="s">
        <v>1962</v>
      </c>
      <c r="S689" s="23" t="s">
        <v>4687</v>
      </c>
      <c r="T689" s="23" t="s">
        <v>1721</v>
      </c>
    </row>
    <row r="690" spans="1:20" s="19" customFormat="1">
      <c r="A690" s="23" t="s">
        <v>1982</v>
      </c>
      <c r="B690" s="23" t="s">
        <v>1983</v>
      </c>
      <c r="C690" s="23" t="s">
        <v>14</v>
      </c>
      <c r="D690" s="23" t="s">
        <v>1705</v>
      </c>
      <c r="E690" s="23" t="s">
        <v>452</v>
      </c>
      <c r="F690" s="23" t="s">
        <v>5338</v>
      </c>
      <c r="G690" s="23" t="s">
        <v>1721</v>
      </c>
      <c r="H690" s="23" t="s">
        <v>4643</v>
      </c>
      <c r="I690" s="23" t="s">
        <v>4138</v>
      </c>
      <c r="J690" s="23" t="s">
        <v>11</v>
      </c>
      <c r="K690" s="23" t="s">
        <v>4628</v>
      </c>
      <c r="L690" s="23" t="s">
        <v>11</v>
      </c>
      <c r="M690" s="23" t="s">
        <v>5436</v>
      </c>
      <c r="N690" s="23" t="s">
        <v>4629</v>
      </c>
      <c r="O690" s="23" t="s">
        <v>4630</v>
      </c>
      <c r="P690" s="23" t="s">
        <v>4730</v>
      </c>
      <c r="Q690" s="23">
        <v>0</v>
      </c>
      <c r="R690" s="23" t="s">
        <v>1962</v>
      </c>
      <c r="S690" s="23" t="s">
        <v>4731</v>
      </c>
      <c r="T690" s="23" t="s">
        <v>1721</v>
      </c>
    </row>
    <row r="691" spans="1:20" s="19" customFormat="1">
      <c r="A691" s="23" t="s">
        <v>4051</v>
      </c>
      <c r="B691" s="23" t="s">
        <v>4052</v>
      </c>
      <c r="C691" s="23" t="s">
        <v>14</v>
      </c>
      <c r="D691" s="23" t="s">
        <v>1705</v>
      </c>
      <c r="E691" s="23" t="s">
        <v>452</v>
      </c>
      <c r="F691" s="23" t="s">
        <v>5340</v>
      </c>
      <c r="G691" s="23" t="s">
        <v>1721</v>
      </c>
      <c r="H691" s="23" t="s">
        <v>4099</v>
      </c>
      <c r="I691" s="23" t="s">
        <v>5447</v>
      </c>
      <c r="J691" s="23" t="s">
        <v>11</v>
      </c>
      <c r="K691" s="23" t="s">
        <v>4628</v>
      </c>
      <c r="L691" s="23" t="s">
        <v>11</v>
      </c>
      <c r="M691" s="23" t="s">
        <v>5448</v>
      </c>
      <c r="N691" s="23" t="s">
        <v>4629</v>
      </c>
      <c r="O691" s="23" t="s">
        <v>4630</v>
      </c>
      <c r="P691" s="23" t="s">
        <v>4660</v>
      </c>
      <c r="Q691" s="23">
        <v>0</v>
      </c>
      <c r="R691" s="23" t="s">
        <v>1962</v>
      </c>
      <c r="S691" s="23" t="s">
        <v>4661</v>
      </c>
      <c r="T691" s="23" t="s">
        <v>1721</v>
      </c>
    </row>
    <row r="692" spans="1:20" s="19" customFormat="1">
      <c r="A692" s="23" t="s">
        <v>2538</v>
      </c>
      <c r="B692" s="23" t="s">
        <v>2539</v>
      </c>
      <c r="C692" s="23" t="s">
        <v>1669</v>
      </c>
      <c r="D692" s="23" t="s">
        <v>4091</v>
      </c>
      <c r="E692" s="23" t="s">
        <v>459</v>
      </c>
      <c r="F692" s="23" t="s">
        <v>4167</v>
      </c>
      <c r="G692" s="23" t="s">
        <v>1721</v>
      </c>
      <c r="H692" s="23" t="s">
        <v>4638</v>
      </c>
      <c r="I692" s="23" t="s">
        <v>4639</v>
      </c>
      <c r="J692" s="23" t="s">
        <v>11</v>
      </c>
      <c r="K692" s="23" t="s">
        <v>4628</v>
      </c>
      <c r="L692" s="23" t="s">
        <v>11</v>
      </c>
      <c r="M692" s="23" t="s">
        <v>5462</v>
      </c>
      <c r="N692" s="23" t="s">
        <v>4640</v>
      </c>
      <c r="O692" s="23" t="s">
        <v>4630</v>
      </c>
      <c r="P692" s="23" t="s">
        <v>4865</v>
      </c>
      <c r="Q692" s="23">
        <v>0</v>
      </c>
      <c r="R692" s="23" t="s">
        <v>2050</v>
      </c>
      <c r="S692" s="23" t="s">
        <v>4421</v>
      </c>
      <c r="T692" s="23" t="s">
        <v>1721</v>
      </c>
    </row>
    <row r="693" spans="1:20" s="19" customFormat="1">
      <c r="A693" s="23" t="s">
        <v>2955</v>
      </c>
      <c r="B693" s="23" t="s">
        <v>2956</v>
      </c>
      <c r="C693" s="23" t="s">
        <v>1669</v>
      </c>
      <c r="D693" s="23" t="s">
        <v>4091</v>
      </c>
      <c r="E693" s="23" t="s">
        <v>459</v>
      </c>
      <c r="F693" s="23" t="s">
        <v>4205</v>
      </c>
      <c r="G693" s="23" t="s">
        <v>1721</v>
      </c>
      <c r="H693" s="23" t="s">
        <v>4632</v>
      </c>
      <c r="I693" s="23" t="s">
        <v>4644</v>
      </c>
      <c r="J693" s="23" t="s">
        <v>11</v>
      </c>
      <c r="K693" s="23" t="s">
        <v>4628</v>
      </c>
      <c r="L693" s="23" t="s">
        <v>11</v>
      </c>
      <c r="M693" s="23" t="s">
        <v>5503</v>
      </c>
      <c r="N693" s="23" t="s">
        <v>4640</v>
      </c>
      <c r="O693" s="23" t="s">
        <v>4630</v>
      </c>
      <c r="P693" s="23" t="s">
        <v>4863</v>
      </c>
      <c r="Q693" s="23">
        <v>0</v>
      </c>
      <c r="R693" s="23" t="s">
        <v>1662</v>
      </c>
      <c r="S693" s="23" t="s">
        <v>4614</v>
      </c>
      <c r="T693" s="23" t="s">
        <v>1721</v>
      </c>
    </row>
    <row r="694" spans="1:20" s="19" customFormat="1">
      <c r="A694" s="23" t="s">
        <v>3217</v>
      </c>
      <c r="B694" s="23" t="s">
        <v>3218</v>
      </c>
      <c r="C694" s="23" t="s">
        <v>16</v>
      </c>
      <c r="D694" s="23" t="s">
        <v>1705</v>
      </c>
      <c r="E694" s="23" t="s">
        <v>452</v>
      </c>
      <c r="F694" s="23" t="s">
        <v>4185</v>
      </c>
      <c r="G694" s="23" t="s">
        <v>1721</v>
      </c>
      <c r="H694" s="23" t="s">
        <v>4633</v>
      </c>
      <c r="I694" s="23" t="s">
        <v>4203</v>
      </c>
      <c r="J694" s="23" t="s">
        <v>11</v>
      </c>
      <c r="K694" s="23" t="s">
        <v>4628</v>
      </c>
      <c r="L694" s="23" t="s">
        <v>11</v>
      </c>
      <c r="M694" s="23" t="s">
        <v>5424</v>
      </c>
      <c r="N694" s="23" t="s">
        <v>4629</v>
      </c>
      <c r="O694" s="23" t="s">
        <v>4630</v>
      </c>
      <c r="P694" s="23" t="s">
        <v>1026</v>
      </c>
      <c r="Q694" s="23">
        <v>0</v>
      </c>
      <c r="R694" s="23" t="s">
        <v>1922</v>
      </c>
      <c r="S694" s="23" t="s">
        <v>4576</v>
      </c>
      <c r="T694" s="23" t="s">
        <v>1721</v>
      </c>
    </row>
    <row r="695" spans="1:20" s="19" customFormat="1">
      <c r="A695" s="23" t="s">
        <v>3574</v>
      </c>
      <c r="B695" s="23" t="s">
        <v>3575</v>
      </c>
      <c r="C695" s="23" t="s">
        <v>16</v>
      </c>
      <c r="D695" s="23" t="s">
        <v>1705</v>
      </c>
      <c r="E695" s="23" t="s">
        <v>452</v>
      </c>
      <c r="F695" s="23" t="s">
        <v>4185</v>
      </c>
      <c r="G695" s="23" t="s">
        <v>1721</v>
      </c>
      <c r="H695" s="23" t="s">
        <v>4633</v>
      </c>
      <c r="I695" s="23" t="s">
        <v>4203</v>
      </c>
      <c r="J695" s="23" t="s">
        <v>11</v>
      </c>
      <c r="K695" s="23" t="s">
        <v>4628</v>
      </c>
      <c r="L695" s="23" t="s">
        <v>11</v>
      </c>
      <c r="M695" s="23" t="s">
        <v>5414</v>
      </c>
      <c r="N695" s="23" t="s">
        <v>4629</v>
      </c>
      <c r="O695" s="23" t="s">
        <v>4630</v>
      </c>
      <c r="P695" s="23" t="s">
        <v>1026</v>
      </c>
      <c r="Q695" s="23">
        <v>0</v>
      </c>
      <c r="R695" s="23" t="s">
        <v>1683</v>
      </c>
      <c r="S695" s="23" t="s">
        <v>4580</v>
      </c>
      <c r="T695" s="23" t="s">
        <v>1721</v>
      </c>
    </row>
    <row r="696" spans="1:20" s="19" customFormat="1">
      <c r="A696" s="23" t="s">
        <v>2938</v>
      </c>
      <c r="B696" s="23" t="s">
        <v>2939</v>
      </c>
      <c r="C696" s="23" t="s">
        <v>16</v>
      </c>
      <c r="D696" s="23" t="s">
        <v>1705</v>
      </c>
      <c r="E696" s="23" t="s">
        <v>452</v>
      </c>
      <c r="F696" s="23" t="s">
        <v>4185</v>
      </c>
      <c r="G696" s="23" t="s">
        <v>1721</v>
      </c>
      <c r="H696" s="23" t="s">
        <v>4633</v>
      </c>
      <c r="I696" s="23" t="s">
        <v>4203</v>
      </c>
      <c r="J696" s="23" t="s">
        <v>11</v>
      </c>
      <c r="K696" s="23" t="s">
        <v>4628</v>
      </c>
      <c r="L696" s="23" t="s">
        <v>11</v>
      </c>
      <c r="M696" s="23" t="s">
        <v>5414</v>
      </c>
      <c r="N696" s="23" t="s">
        <v>4629</v>
      </c>
      <c r="O696" s="23" t="s">
        <v>4630</v>
      </c>
      <c r="P696" s="23" t="s">
        <v>1026</v>
      </c>
      <c r="Q696" s="23">
        <v>0</v>
      </c>
      <c r="R696" s="23" t="s">
        <v>2942</v>
      </c>
      <c r="S696" s="23" t="s">
        <v>4612</v>
      </c>
      <c r="T696" s="23" t="s">
        <v>1721</v>
      </c>
    </row>
    <row r="697" spans="1:20" s="19" customFormat="1">
      <c r="A697" s="23" t="s">
        <v>2601</v>
      </c>
      <c r="B697" s="23" t="s">
        <v>2602</v>
      </c>
      <c r="C697" s="23" t="s">
        <v>15</v>
      </c>
      <c r="D697" s="23" t="s">
        <v>1705</v>
      </c>
      <c r="E697" s="23" t="s">
        <v>452</v>
      </c>
      <c r="F697" s="23" t="s">
        <v>4148</v>
      </c>
      <c r="G697" s="23" t="s">
        <v>1721</v>
      </c>
      <c r="H697" s="23" t="s">
        <v>4094</v>
      </c>
      <c r="I697" s="23" t="s">
        <v>4192</v>
      </c>
      <c r="J697" s="23" t="s">
        <v>11</v>
      </c>
      <c r="K697" s="23" t="s">
        <v>4628</v>
      </c>
      <c r="L697" s="23" t="s">
        <v>11</v>
      </c>
      <c r="M697" s="23" t="s">
        <v>5442</v>
      </c>
      <c r="N697" s="23" t="s">
        <v>4629</v>
      </c>
      <c r="O697" s="23" t="s">
        <v>4630</v>
      </c>
      <c r="P697" s="23" t="s">
        <v>4675</v>
      </c>
      <c r="Q697" s="23">
        <v>0</v>
      </c>
      <c r="R697" s="23" t="s">
        <v>1962</v>
      </c>
      <c r="S697" s="23" t="s">
        <v>4794</v>
      </c>
      <c r="T697" s="23" t="s">
        <v>1721</v>
      </c>
    </row>
    <row r="698" spans="1:20" s="19" customFormat="1">
      <c r="A698" s="23" t="s">
        <v>2927</v>
      </c>
      <c r="B698" s="23" t="s">
        <v>2928</v>
      </c>
      <c r="C698" s="23" t="s">
        <v>1687</v>
      </c>
      <c r="D698" s="23" t="s">
        <v>4091</v>
      </c>
      <c r="E698" s="23" t="s">
        <v>464</v>
      </c>
      <c r="F698" s="23" t="s">
        <v>4191</v>
      </c>
      <c r="G698" s="23" t="s">
        <v>1721</v>
      </c>
      <c r="H698" s="23" t="s">
        <v>4632</v>
      </c>
      <c r="I698" s="23" t="s">
        <v>4644</v>
      </c>
      <c r="J698" s="23" t="s">
        <v>11</v>
      </c>
      <c r="K698" s="23" t="s">
        <v>4628</v>
      </c>
      <c r="L698" s="23" t="s">
        <v>11</v>
      </c>
      <c r="M698" s="23" t="s">
        <v>5479</v>
      </c>
      <c r="N698" s="23" t="s">
        <v>4640</v>
      </c>
      <c r="O698" s="23" t="s">
        <v>4630</v>
      </c>
      <c r="P698" s="23" t="s">
        <v>1166</v>
      </c>
      <c r="Q698" s="23">
        <v>0</v>
      </c>
      <c r="R698" s="23" t="s">
        <v>1683</v>
      </c>
      <c r="S698" s="23" t="s">
        <v>4593</v>
      </c>
      <c r="T698" s="23" t="s">
        <v>1721</v>
      </c>
    </row>
    <row r="699" spans="1:20" s="19" customFormat="1">
      <c r="A699" s="23" t="s">
        <v>4024</v>
      </c>
      <c r="B699" s="23" t="s">
        <v>4025</v>
      </c>
      <c r="C699" s="23" t="s">
        <v>15</v>
      </c>
      <c r="D699" s="23" t="s">
        <v>1705</v>
      </c>
      <c r="E699" s="23" t="s">
        <v>452</v>
      </c>
      <c r="F699" s="23" t="s">
        <v>4172</v>
      </c>
      <c r="G699" s="23" t="s">
        <v>1721</v>
      </c>
      <c r="H699" s="23" t="s">
        <v>4094</v>
      </c>
      <c r="I699" s="23" t="s">
        <v>4203</v>
      </c>
      <c r="J699" s="23" t="s">
        <v>11</v>
      </c>
      <c r="K699" s="23" t="s">
        <v>4628</v>
      </c>
      <c r="L699" s="23" t="s">
        <v>11</v>
      </c>
      <c r="M699" s="23" t="s">
        <v>5413</v>
      </c>
      <c r="N699" s="23" t="s">
        <v>4629</v>
      </c>
      <c r="O699" s="23" t="s">
        <v>4630</v>
      </c>
      <c r="P699" s="23" t="s">
        <v>4675</v>
      </c>
      <c r="Q699" s="23">
        <v>0</v>
      </c>
      <c r="R699" s="23" t="s">
        <v>4711</v>
      </c>
      <c r="S699" s="23" t="s">
        <v>4712</v>
      </c>
      <c r="T699" s="23" t="s">
        <v>1721</v>
      </c>
    </row>
    <row r="700" spans="1:20" s="19" customFormat="1">
      <c r="A700" s="23" t="s">
        <v>2361</v>
      </c>
      <c r="B700" s="23" t="s">
        <v>2362</v>
      </c>
      <c r="C700" s="23" t="s">
        <v>16</v>
      </c>
      <c r="D700" s="23" t="s">
        <v>1705</v>
      </c>
      <c r="E700" s="23" t="s">
        <v>452</v>
      </c>
      <c r="F700" s="23" t="s">
        <v>4190</v>
      </c>
      <c r="G700" s="23" t="s">
        <v>1721</v>
      </c>
      <c r="H700" s="23" t="s">
        <v>4633</v>
      </c>
      <c r="I700" s="23" t="s">
        <v>4192</v>
      </c>
      <c r="J700" s="23" t="s">
        <v>11</v>
      </c>
      <c r="K700" s="23" t="s">
        <v>4628</v>
      </c>
      <c r="L700" s="23" t="s">
        <v>11</v>
      </c>
      <c r="M700" s="23" t="s">
        <v>5455</v>
      </c>
      <c r="N700" s="23" t="s">
        <v>4629</v>
      </c>
      <c r="O700" s="23" t="s">
        <v>4630</v>
      </c>
      <c r="P700" s="23" t="s">
        <v>9</v>
      </c>
      <c r="Q700" s="23">
        <v>0</v>
      </c>
      <c r="R700" s="23" t="s">
        <v>2365</v>
      </c>
      <c r="S700" s="23" t="s">
        <v>4671</v>
      </c>
      <c r="T700" s="23" t="s">
        <v>1721</v>
      </c>
    </row>
    <row r="701" spans="1:20" s="19" customFormat="1">
      <c r="A701" s="23" t="s">
        <v>1876</v>
      </c>
      <c r="B701" s="23" t="s">
        <v>1877</v>
      </c>
      <c r="C701" s="23" t="s">
        <v>10</v>
      </c>
      <c r="D701" s="23" t="s">
        <v>1705</v>
      </c>
      <c r="E701" s="23" t="s">
        <v>452</v>
      </c>
      <c r="F701" s="23" t="s">
        <v>4164</v>
      </c>
      <c r="G701" s="23" t="s">
        <v>1721</v>
      </c>
      <c r="H701" s="23" t="s">
        <v>4632</v>
      </c>
      <c r="I701" s="23" t="s">
        <v>4203</v>
      </c>
      <c r="J701" s="23" t="s">
        <v>11</v>
      </c>
      <c r="K701" s="23" t="s">
        <v>4628</v>
      </c>
      <c r="L701" s="23" t="s">
        <v>11</v>
      </c>
      <c r="M701" s="23" t="s">
        <v>5428</v>
      </c>
      <c r="N701" s="23" t="s">
        <v>4629</v>
      </c>
      <c r="O701" s="23" t="s">
        <v>4630</v>
      </c>
      <c r="P701" s="23" t="s">
        <v>9</v>
      </c>
      <c r="Q701" s="23">
        <v>0</v>
      </c>
      <c r="R701" s="23" t="s">
        <v>2165</v>
      </c>
      <c r="S701" s="23" t="s">
        <v>4665</v>
      </c>
      <c r="T701" s="23" t="s">
        <v>1721</v>
      </c>
    </row>
    <row r="702" spans="1:20" s="19" customFormat="1">
      <c r="A702" s="23" t="s">
        <v>2278</v>
      </c>
      <c r="B702" s="23" t="s">
        <v>2279</v>
      </c>
      <c r="C702" s="23" t="s">
        <v>14</v>
      </c>
      <c r="D702" s="23" t="s">
        <v>1705</v>
      </c>
      <c r="E702" s="23" t="s">
        <v>452</v>
      </c>
      <c r="F702" s="23" t="s">
        <v>4175</v>
      </c>
      <c r="G702" s="23" t="s">
        <v>1721</v>
      </c>
      <c r="H702" s="23" t="s">
        <v>4638</v>
      </c>
      <c r="I702" s="23" t="s">
        <v>4656</v>
      </c>
      <c r="J702" s="23" t="s">
        <v>11</v>
      </c>
      <c r="K702" s="23" t="s">
        <v>4628</v>
      </c>
      <c r="L702" s="23" t="s">
        <v>11</v>
      </c>
      <c r="M702" s="23" t="s">
        <v>5416</v>
      </c>
      <c r="N702" s="23" t="s">
        <v>4629</v>
      </c>
      <c r="O702" s="23" t="s">
        <v>4630</v>
      </c>
      <c r="P702" s="23" t="s">
        <v>4664</v>
      </c>
      <c r="Q702" s="23">
        <v>0</v>
      </c>
      <c r="R702" s="23" t="s">
        <v>1962</v>
      </c>
      <c r="S702" s="23" t="s">
        <v>4448</v>
      </c>
      <c r="T702" s="23" t="s">
        <v>1721</v>
      </c>
    </row>
    <row r="703" spans="1:20" s="19" customFormat="1">
      <c r="A703" s="23" t="s">
        <v>3209</v>
      </c>
      <c r="B703" s="23" t="s">
        <v>3210</v>
      </c>
      <c r="C703" s="23" t="s">
        <v>14</v>
      </c>
      <c r="D703" s="23" t="s">
        <v>1705</v>
      </c>
      <c r="E703" s="23" t="s">
        <v>452</v>
      </c>
      <c r="F703" s="23" t="s">
        <v>5334</v>
      </c>
      <c r="G703" s="23" t="s">
        <v>1721</v>
      </c>
      <c r="H703" s="23" t="s">
        <v>4633</v>
      </c>
      <c r="I703" s="23" t="s">
        <v>4192</v>
      </c>
      <c r="J703" s="23" t="s">
        <v>11</v>
      </c>
      <c r="K703" s="23" t="s">
        <v>4628</v>
      </c>
      <c r="L703" s="23" t="s">
        <v>11</v>
      </c>
      <c r="M703" s="23" t="s">
        <v>5405</v>
      </c>
      <c r="N703" s="23" t="s">
        <v>4629</v>
      </c>
      <c r="O703" s="23" t="s">
        <v>4630</v>
      </c>
      <c r="P703" s="23" t="s">
        <v>4662</v>
      </c>
      <c r="Q703" s="23">
        <v>0</v>
      </c>
      <c r="R703" s="23" t="s">
        <v>2033</v>
      </c>
      <c r="S703" s="23" t="s">
        <v>4884</v>
      </c>
      <c r="T703" s="23" t="s">
        <v>1721</v>
      </c>
    </row>
    <row r="704" spans="1:20" s="19" customFormat="1">
      <c r="A704" s="23" t="s">
        <v>3626</v>
      </c>
      <c r="B704" s="23" t="s">
        <v>3627</v>
      </c>
      <c r="C704" s="23" t="s">
        <v>16</v>
      </c>
      <c r="D704" s="23" t="s">
        <v>1705</v>
      </c>
      <c r="E704" s="23" t="s">
        <v>1189</v>
      </c>
      <c r="F704" s="23" t="s">
        <v>4207</v>
      </c>
      <c r="G704" s="23" t="s">
        <v>1721</v>
      </c>
      <c r="H704" s="23" t="s">
        <v>4633</v>
      </c>
      <c r="I704" s="23" t="s">
        <v>5438</v>
      </c>
      <c r="J704" s="23" t="s">
        <v>11</v>
      </c>
      <c r="K704" s="23" t="s">
        <v>4628</v>
      </c>
      <c r="L704" s="23" t="s">
        <v>11</v>
      </c>
      <c r="M704" s="23" t="s">
        <v>5422</v>
      </c>
      <c r="N704" s="23" t="s">
        <v>4629</v>
      </c>
      <c r="O704" s="23" t="s">
        <v>4630</v>
      </c>
      <c r="P704" s="23" t="s">
        <v>4642</v>
      </c>
      <c r="Q704" s="23">
        <v>0</v>
      </c>
      <c r="R704" s="23" t="s">
        <v>1962</v>
      </c>
      <c r="S704" s="23" t="s">
        <v>4879</v>
      </c>
      <c r="T704" s="23" t="s">
        <v>1721</v>
      </c>
    </row>
    <row r="705" spans="1:20" s="19" customFormat="1">
      <c r="A705" s="23" t="s">
        <v>2304</v>
      </c>
      <c r="B705" s="23" t="s">
        <v>2305</v>
      </c>
      <c r="C705" s="23" t="s">
        <v>16</v>
      </c>
      <c r="D705" s="23" t="s">
        <v>1705</v>
      </c>
      <c r="E705" s="23" t="s">
        <v>1189</v>
      </c>
      <c r="F705" s="23" t="s">
        <v>4182</v>
      </c>
      <c r="G705" s="23" t="s">
        <v>1721</v>
      </c>
      <c r="H705" s="23" t="s">
        <v>4638</v>
      </c>
      <c r="I705" s="23" t="s">
        <v>4192</v>
      </c>
      <c r="J705" s="23" t="s">
        <v>11</v>
      </c>
      <c r="K705" s="23" t="s">
        <v>4628</v>
      </c>
      <c r="L705" s="23" t="s">
        <v>11</v>
      </c>
      <c r="M705" s="23" t="s">
        <v>5444</v>
      </c>
      <c r="N705" s="23" t="s">
        <v>4629</v>
      </c>
      <c r="O705" s="23" t="s">
        <v>4630</v>
      </c>
      <c r="P705" s="23" t="s">
        <v>9</v>
      </c>
      <c r="Q705" s="23">
        <v>0</v>
      </c>
      <c r="R705" s="23" t="s">
        <v>2307</v>
      </c>
      <c r="S705" s="23" t="s">
        <v>4521</v>
      </c>
      <c r="T705" s="23" t="s">
        <v>1721</v>
      </c>
    </row>
    <row r="706" spans="1:20" s="19" customFormat="1">
      <c r="A706" s="23" t="s">
        <v>3168</v>
      </c>
      <c r="B706" s="23" t="s">
        <v>3169</v>
      </c>
      <c r="C706" s="23" t="s">
        <v>10</v>
      </c>
      <c r="D706" s="23" t="s">
        <v>1705</v>
      </c>
      <c r="E706" s="23" t="s">
        <v>452</v>
      </c>
      <c r="F706" s="23" t="s">
        <v>4179</v>
      </c>
      <c r="G706" s="23" t="s">
        <v>1721</v>
      </c>
      <c r="H706" s="23" t="s">
        <v>4682</v>
      </c>
      <c r="I706" s="23" t="s">
        <v>4106</v>
      </c>
      <c r="J706" s="23" t="s">
        <v>11</v>
      </c>
      <c r="K706" s="23" t="s">
        <v>4628</v>
      </c>
      <c r="L706" s="23" t="s">
        <v>11</v>
      </c>
      <c r="M706" s="23" t="s">
        <v>5426</v>
      </c>
      <c r="N706" s="23" t="s">
        <v>4629</v>
      </c>
      <c r="O706" s="23" t="s">
        <v>4630</v>
      </c>
      <c r="P706" s="23" t="s">
        <v>9</v>
      </c>
      <c r="Q706" s="23">
        <v>0</v>
      </c>
      <c r="R706" s="23" t="s">
        <v>1795</v>
      </c>
      <c r="S706" s="23" t="s">
        <v>4543</v>
      </c>
      <c r="T706" s="23" t="s">
        <v>1721</v>
      </c>
    </row>
    <row r="707" spans="1:20" s="19" customFormat="1">
      <c r="A707" s="23" t="s">
        <v>2190</v>
      </c>
      <c r="B707" s="23" t="s">
        <v>2191</v>
      </c>
      <c r="C707" s="23" t="s">
        <v>16</v>
      </c>
      <c r="D707" s="23" t="s">
        <v>1705</v>
      </c>
      <c r="E707" s="23" t="s">
        <v>1189</v>
      </c>
      <c r="F707" s="23" t="s">
        <v>4182</v>
      </c>
      <c r="G707" s="23" t="s">
        <v>1721</v>
      </c>
      <c r="H707" s="23" t="s">
        <v>4638</v>
      </c>
      <c r="I707" s="23" t="s">
        <v>4636</v>
      </c>
      <c r="J707" s="23" t="s">
        <v>11</v>
      </c>
      <c r="K707" s="23" t="s">
        <v>4628</v>
      </c>
      <c r="L707" s="23" t="s">
        <v>11</v>
      </c>
      <c r="M707" s="23" t="s">
        <v>5427</v>
      </c>
      <c r="N707" s="23" t="s">
        <v>4629</v>
      </c>
      <c r="O707" s="23" t="s">
        <v>4630</v>
      </c>
      <c r="P707" s="23" t="s">
        <v>4642</v>
      </c>
      <c r="Q707" s="23">
        <v>0</v>
      </c>
      <c r="R707" s="23" t="s">
        <v>1962</v>
      </c>
      <c r="S707" s="23" t="s">
        <v>4461</v>
      </c>
      <c r="T707" s="23" t="s">
        <v>1721</v>
      </c>
    </row>
    <row r="708" spans="1:20" s="19" customFormat="1">
      <c r="A708" s="23" t="s">
        <v>1916</v>
      </c>
      <c r="B708" s="23" t="s">
        <v>1917</v>
      </c>
      <c r="C708" s="23" t="s">
        <v>14</v>
      </c>
      <c r="D708" s="23" t="s">
        <v>1705</v>
      </c>
      <c r="E708" s="23" t="s">
        <v>452</v>
      </c>
      <c r="F708" s="23" t="s">
        <v>4173</v>
      </c>
      <c r="G708" s="23" t="s">
        <v>1721</v>
      </c>
      <c r="H708" s="23" t="s">
        <v>4099</v>
      </c>
      <c r="I708" s="23" t="s">
        <v>4138</v>
      </c>
      <c r="J708" s="23" t="s">
        <v>11</v>
      </c>
      <c r="K708" s="23" t="s">
        <v>4628</v>
      </c>
      <c r="L708" s="23" t="s">
        <v>11</v>
      </c>
      <c r="M708" s="23" t="s">
        <v>5417</v>
      </c>
      <c r="N708" s="23" t="s">
        <v>4629</v>
      </c>
      <c r="O708" s="23" t="s">
        <v>4630</v>
      </c>
      <c r="P708" s="23" t="s">
        <v>4660</v>
      </c>
      <c r="Q708" s="23">
        <v>0</v>
      </c>
      <c r="R708" s="23" t="s">
        <v>1962</v>
      </c>
      <c r="S708" s="23" t="s">
        <v>4826</v>
      </c>
      <c r="T708" s="23" t="s">
        <v>1721</v>
      </c>
    </row>
    <row r="709" spans="1:20" s="19" customFormat="1">
      <c r="A709" s="23" t="s">
        <v>2304</v>
      </c>
      <c r="B709" s="23" t="s">
        <v>2305</v>
      </c>
      <c r="C709" s="23" t="s">
        <v>16</v>
      </c>
      <c r="D709" s="23" t="s">
        <v>1705</v>
      </c>
      <c r="E709" s="23" t="s">
        <v>1189</v>
      </c>
      <c r="F709" s="23" t="s">
        <v>4182</v>
      </c>
      <c r="G709" s="23" t="s">
        <v>1721</v>
      </c>
      <c r="H709" s="23" t="s">
        <v>4638</v>
      </c>
      <c r="I709" s="23" t="s">
        <v>4636</v>
      </c>
      <c r="J709" s="23" t="s">
        <v>11</v>
      </c>
      <c r="K709" s="23" t="s">
        <v>4628</v>
      </c>
      <c r="L709" s="23" t="s">
        <v>11</v>
      </c>
      <c r="M709" s="23" t="s">
        <v>5420</v>
      </c>
      <c r="N709" s="23" t="s">
        <v>4629</v>
      </c>
      <c r="O709" s="23" t="s">
        <v>4630</v>
      </c>
      <c r="P709" s="23" t="s">
        <v>9</v>
      </c>
      <c r="Q709" s="23">
        <v>0</v>
      </c>
      <c r="R709" s="23" t="s">
        <v>2307</v>
      </c>
      <c r="S709" s="23" t="s">
        <v>4521</v>
      </c>
      <c r="T709" s="23" t="s">
        <v>1721</v>
      </c>
    </row>
    <row r="710" spans="1:20" s="19" customFormat="1">
      <c r="A710" s="23" t="s">
        <v>2161</v>
      </c>
      <c r="B710" s="23" t="s">
        <v>2162</v>
      </c>
      <c r="C710" s="23" t="s">
        <v>16</v>
      </c>
      <c r="D710" s="23" t="s">
        <v>1705</v>
      </c>
      <c r="E710" s="23" t="s">
        <v>1189</v>
      </c>
      <c r="F710" s="23" t="s">
        <v>5351</v>
      </c>
      <c r="G710" s="23" t="s">
        <v>1721</v>
      </c>
      <c r="H710" s="23" t="s">
        <v>4633</v>
      </c>
      <c r="I710" s="23" t="s">
        <v>4192</v>
      </c>
      <c r="J710" s="23" t="s">
        <v>11</v>
      </c>
      <c r="K710" s="23" t="s">
        <v>4628</v>
      </c>
      <c r="L710" s="23" t="s">
        <v>11</v>
      </c>
      <c r="M710" s="23" t="s">
        <v>5443</v>
      </c>
      <c r="N710" s="23" t="s">
        <v>4629</v>
      </c>
      <c r="O710" s="23" t="s">
        <v>4630</v>
      </c>
      <c r="P710" s="23" t="s">
        <v>7</v>
      </c>
      <c r="Q710" s="23">
        <v>0</v>
      </c>
      <c r="R710" s="23" t="s">
        <v>4800</v>
      </c>
      <c r="S710" s="23" t="s">
        <v>4810</v>
      </c>
      <c r="T710" s="23" t="s">
        <v>1721</v>
      </c>
    </row>
    <row r="711" spans="1:20" s="19" customFormat="1">
      <c r="A711" s="23" t="s">
        <v>3358</v>
      </c>
      <c r="B711" s="23" t="s">
        <v>3359</v>
      </c>
      <c r="C711" s="23" t="s">
        <v>14</v>
      </c>
      <c r="D711" s="23" t="s">
        <v>1705</v>
      </c>
      <c r="E711" s="23" t="s">
        <v>452</v>
      </c>
      <c r="F711" s="23" t="s">
        <v>4166</v>
      </c>
      <c r="G711" s="23" t="s">
        <v>1721</v>
      </c>
      <c r="H711" s="23" t="s">
        <v>4094</v>
      </c>
      <c r="I711" s="23" t="s">
        <v>4656</v>
      </c>
      <c r="J711" s="23" t="s">
        <v>11</v>
      </c>
      <c r="K711" s="23" t="s">
        <v>4628</v>
      </c>
      <c r="L711" s="23" t="s">
        <v>11</v>
      </c>
      <c r="M711" s="23" t="s">
        <v>5428</v>
      </c>
      <c r="N711" s="23" t="s">
        <v>4629</v>
      </c>
      <c r="O711" s="23" t="s">
        <v>4630</v>
      </c>
      <c r="P711" s="23" t="s">
        <v>7</v>
      </c>
      <c r="Q711" s="23">
        <v>0</v>
      </c>
      <c r="R711" s="23" t="s">
        <v>1771</v>
      </c>
      <c r="S711" s="23" t="s">
        <v>4896</v>
      </c>
      <c r="T711" s="23" t="s">
        <v>1721</v>
      </c>
    </row>
    <row r="712" spans="1:20" s="19" customFormat="1">
      <c r="A712" s="23" t="s">
        <v>4021</v>
      </c>
      <c r="B712" s="23" t="s">
        <v>4022</v>
      </c>
      <c r="C712" s="23" t="s">
        <v>15</v>
      </c>
      <c r="D712" s="23" t="s">
        <v>1705</v>
      </c>
      <c r="E712" s="23" t="s">
        <v>452</v>
      </c>
      <c r="F712" s="23" t="s">
        <v>4148</v>
      </c>
      <c r="G712" s="23" t="s">
        <v>1721</v>
      </c>
      <c r="H712" s="23" t="s">
        <v>4094</v>
      </c>
      <c r="I712" s="23" t="s">
        <v>4192</v>
      </c>
      <c r="J712" s="23" t="s">
        <v>11</v>
      </c>
      <c r="K712" s="23" t="s">
        <v>4628</v>
      </c>
      <c r="L712" s="23" t="s">
        <v>11</v>
      </c>
      <c r="M712" s="23" t="s">
        <v>5426</v>
      </c>
      <c r="N712" s="23" t="s">
        <v>4629</v>
      </c>
      <c r="O712" s="23" t="s">
        <v>4630</v>
      </c>
      <c r="P712" s="23" t="s">
        <v>4820</v>
      </c>
      <c r="Q712" s="23">
        <v>0</v>
      </c>
      <c r="R712" s="23" t="s">
        <v>1962</v>
      </c>
      <c r="S712" s="23" t="s">
        <v>4821</v>
      </c>
      <c r="T712" s="23" t="s">
        <v>1721</v>
      </c>
    </row>
    <row r="713" spans="1:20" s="19" customFormat="1">
      <c r="A713" s="23" t="s">
        <v>2820</v>
      </c>
      <c r="B713" s="23" t="s">
        <v>2821</v>
      </c>
      <c r="C713" s="23" t="s">
        <v>10</v>
      </c>
      <c r="D713" s="23" t="s">
        <v>1705</v>
      </c>
      <c r="E713" s="23" t="s">
        <v>452</v>
      </c>
      <c r="F713" s="23" t="s">
        <v>5342</v>
      </c>
      <c r="G713" s="23" t="s">
        <v>1721</v>
      </c>
      <c r="H713" s="23" t="s">
        <v>4633</v>
      </c>
      <c r="I713" s="23" t="s">
        <v>4192</v>
      </c>
      <c r="J713" s="23" t="s">
        <v>11</v>
      </c>
      <c r="K713" s="23" t="s">
        <v>4628</v>
      </c>
      <c r="L713" s="23" t="s">
        <v>11</v>
      </c>
      <c r="M713" s="23" t="s">
        <v>5433</v>
      </c>
      <c r="N713" s="23" t="s">
        <v>4629</v>
      </c>
      <c r="O713" s="23" t="s">
        <v>4630</v>
      </c>
      <c r="P713" s="23" t="s">
        <v>7</v>
      </c>
      <c r="Q713" s="23">
        <v>0</v>
      </c>
      <c r="R713" s="23" t="s">
        <v>2790</v>
      </c>
      <c r="S713" s="23" t="s">
        <v>4749</v>
      </c>
      <c r="T713" s="23" t="s">
        <v>1721</v>
      </c>
    </row>
    <row r="714" spans="1:20" s="19" customFormat="1">
      <c r="A714" s="23" t="s">
        <v>5088</v>
      </c>
      <c r="B714" s="23" t="s">
        <v>5089</v>
      </c>
      <c r="C714" s="23" t="s">
        <v>1669</v>
      </c>
      <c r="D714" s="23" t="s">
        <v>4091</v>
      </c>
      <c r="E714" s="23" t="s">
        <v>459</v>
      </c>
      <c r="F714" s="23" t="s">
        <v>4202</v>
      </c>
      <c r="G714" s="23" t="s">
        <v>1721</v>
      </c>
      <c r="H714" s="23" t="s">
        <v>4643</v>
      </c>
      <c r="I714" s="23" t="s">
        <v>4644</v>
      </c>
      <c r="J714" s="23" t="s">
        <v>11</v>
      </c>
      <c r="K714" s="23" t="s">
        <v>4628</v>
      </c>
      <c r="L714" s="23" t="s">
        <v>11</v>
      </c>
      <c r="M714" s="23" t="s">
        <v>5501</v>
      </c>
      <c r="N714" s="23" t="s">
        <v>4640</v>
      </c>
      <c r="O714" s="23" t="s">
        <v>4630</v>
      </c>
      <c r="P714" s="23" t="s">
        <v>1168</v>
      </c>
      <c r="Q714" s="23">
        <v>0</v>
      </c>
      <c r="R714" s="23" t="s">
        <v>5026</v>
      </c>
      <c r="S714" s="23" t="s">
        <v>5504</v>
      </c>
      <c r="T714" s="23" t="s">
        <v>1721</v>
      </c>
    </row>
    <row r="715" spans="1:20" s="19" customFormat="1">
      <c r="A715" s="23" t="s">
        <v>3047</v>
      </c>
      <c r="B715" s="23" t="s">
        <v>3048</v>
      </c>
      <c r="C715" s="23" t="s">
        <v>10</v>
      </c>
      <c r="D715" s="23" t="s">
        <v>1705</v>
      </c>
      <c r="E715" s="23" t="s">
        <v>1189</v>
      </c>
      <c r="F715" s="23" t="s">
        <v>4182</v>
      </c>
      <c r="G715" s="23" t="s">
        <v>1721</v>
      </c>
      <c r="H715" s="23" t="s">
        <v>4638</v>
      </c>
      <c r="I715" s="23" t="s">
        <v>4636</v>
      </c>
      <c r="J715" s="23" t="s">
        <v>11</v>
      </c>
      <c r="K715" s="23" t="s">
        <v>4628</v>
      </c>
      <c r="L715" s="23" t="s">
        <v>11</v>
      </c>
      <c r="M715" s="23" t="s">
        <v>5427</v>
      </c>
      <c r="N715" s="23" t="s">
        <v>4629</v>
      </c>
      <c r="O715" s="23" t="s">
        <v>4630</v>
      </c>
      <c r="P715" s="23" t="s">
        <v>1026</v>
      </c>
      <c r="Q715" s="23">
        <v>0</v>
      </c>
      <c r="R715" s="23" t="s">
        <v>1683</v>
      </c>
      <c r="S715" s="23" t="s">
        <v>4735</v>
      </c>
      <c r="T715" s="23" t="s">
        <v>1721</v>
      </c>
    </row>
    <row r="716" spans="1:20" s="19" customFormat="1">
      <c r="A716" s="23" t="s">
        <v>1843</v>
      </c>
      <c r="B716" s="23" t="s">
        <v>1844</v>
      </c>
      <c r="C716" s="23" t="s">
        <v>14</v>
      </c>
      <c r="D716" s="23" t="s">
        <v>1705</v>
      </c>
      <c r="E716" s="23" t="s">
        <v>452</v>
      </c>
      <c r="F716" s="23" t="s">
        <v>4175</v>
      </c>
      <c r="G716" s="23" t="s">
        <v>1721</v>
      </c>
      <c r="H716" s="23" t="s">
        <v>4638</v>
      </c>
      <c r="I716" s="23" t="s">
        <v>4656</v>
      </c>
      <c r="J716" s="23" t="s">
        <v>11</v>
      </c>
      <c r="K716" s="23" t="s">
        <v>4628</v>
      </c>
      <c r="L716" s="23" t="s">
        <v>11</v>
      </c>
      <c r="M716" s="23" t="s">
        <v>5426</v>
      </c>
      <c r="N716" s="23" t="s">
        <v>4629</v>
      </c>
      <c r="O716" s="23" t="s">
        <v>4630</v>
      </c>
      <c r="P716" s="23" t="s">
        <v>7</v>
      </c>
      <c r="Q716" s="23">
        <v>0</v>
      </c>
      <c r="R716" s="23" t="s">
        <v>2905</v>
      </c>
      <c r="S716" s="23" t="s">
        <v>4895</v>
      </c>
      <c r="T716" s="23" t="s">
        <v>1721</v>
      </c>
    </row>
    <row r="717" spans="1:20" s="19" customFormat="1">
      <c r="A717" s="23" t="s">
        <v>2190</v>
      </c>
      <c r="B717" s="23" t="s">
        <v>2191</v>
      </c>
      <c r="C717" s="23" t="s">
        <v>16</v>
      </c>
      <c r="D717" s="23" t="s">
        <v>1705</v>
      </c>
      <c r="E717" s="23" t="s">
        <v>1189</v>
      </c>
      <c r="F717" s="23" t="s">
        <v>4182</v>
      </c>
      <c r="G717" s="23" t="s">
        <v>1721</v>
      </c>
      <c r="H717" s="23" t="s">
        <v>4638</v>
      </c>
      <c r="I717" s="23" t="s">
        <v>4636</v>
      </c>
      <c r="J717" s="23" t="s">
        <v>11</v>
      </c>
      <c r="K717" s="23" t="s">
        <v>4628</v>
      </c>
      <c r="L717" s="23" t="s">
        <v>11</v>
      </c>
      <c r="M717" s="23" t="s">
        <v>5420</v>
      </c>
      <c r="N717" s="23" t="s">
        <v>4629</v>
      </c>
      <c r="O717" s="23" t="s">
        <v>4630</v>
      </c>
      <c r="P717" s="23" t="s">
        <v>4642</v>
      </c>
      <c r="Q717" s="23">
        <v>0</v>
      </c>
      <c r="R717" s="23" t="s">
        <v>1962</v>
      </c>
      <c r="S717" s="23" t="s">
        <v>4461</v>
      </c>
      <c r="T717" s="23" t="s">
        <v>1721</v>
      </c>
    </row>
    <row r="718" spans="1:20" s="19" customFormat="1">
      <c r="A718" s="23" t="s">
        <v>2126</v>
      </c>
      <c r="B718" s="23" t="s">
        <v>2127</v>
      </c>
      <c r="C718" s="23" t="s">
        <v>1686</v>
      </c>
      <c r="D718" s="23" t="s">
        <v>4091</v>
      </c>
      <c r="E718" s="23" t="s">
        <v>464</v>
      </c>
      <c r="F718" s="23" t="s">
        <v>4122</v>
      </c>
      <c r="G718" s="23" t="s">
        <v>1721</v>
      </c>
      <c r="H718" s="23" t="s">
        <v>4638</v>
      </c>
      <c r="I718" s="23" t="s">
        <v>4644</v>
      </c>
      <c r="J718" s="23" t="s">
        <v>11</v>
      </c>
      <c r="K718" s="23" t="s">
        <v>4628</v>
      </c>
      <c r="L718" s="23" t="s">
        <v>11</v>
      </c>
      <c r="M718" s="23" t="s">
        <v>5424</v>
      </c>
      <c r="N718" s="23" t="s">
        <v>4640</v>
      </c>
      <c r="O718" s="23" t="s">
        <v>4630</v>
      </c>
      <c r="P718" s="23" t="s">
        <v>4736</v>
      </c>
      <c r="Q718" s="23">
        <v>0</v>
      </c>
      <c r="R718" s="23" t="s">
        <v>2150</v>
      </c>
      <c r="S718" s="23" t="s">
        <v>4559</v>
      </c>
      <c r="T718" s="23" t="s">
        <v>1721</v>
      </c>
    </row>
    <row r="719" spans="1:20" s="19" customFormat="1">
      <c r="A719" s="23" t="s">
        <v>2683</v>
      </c>
      <c r="B719" s="23" t="s">
        <v>2684</v>
      </c>
      <c r="C719" s="23" t="s">
        <v>16</v>
      </c>
      <c r="D719" s="23" t="s">
        <v>1705</v>
      </c>
      <c r="E719" s="23" t="s">
        <v>452</v>
      </c>
      <c r="F719" s="23" t="s">
        <v>5342</v>
      </c>
      <c r="G719" s="23" t="s">
        <v>1721</v>
      </c>
      <c r="H719" s="23" t="s">
        <v>4633</v>
      </c>
      <c r="I719" s="23" t="s">
        <v>4192</v>
      </c>
      <c r="J719" s="23" t="s">
        <v>11</v>
      </c>
      <c r="K719" s="23" t="s">
        <v>4628</v>
      </c>
      <c r="L719" s="23" t="s">
        <v>11</v>
      </c>
      <c r="M719" s="23" t="s">
        <v>5410</v>
      </c>
      <c r="N719" s="23" t="s">
        <v>4629</v>
      </c>
      <c r="O719" s="23" t="s">
        <v>4630</v>
      </c>
      <c r="P719" s="23" t="s">
        <v>7</v>
      </c>
      <c r="Q719" s="23">
        <v>0</v>
      </c>
      <c r="R719" s="23" t="s">
        <v>4773</v>
      </c>
      <c r="S719" s="23" t="s">
        <v>4872</v>
      </c>
      <c r="T719" s="23" t="s">
        <v>1721</v>
      </c>
    </row>
    <row r="720" spans="1:20" s="19" customFormat="1">
      <c r="A720" s="23" t="s">
        <v>2949</v>
      </c>
      <c r="B720" s="23" t="s">
        <v>2950</v>
      </c>
      <c r="C720" s="23" t="s">
        <v>13</v>
      </c>
      <c r="D720" s="23" t="s">
        <v>1705</v>
      </c>
      <c r="E720" s="23" t="s">
        <v>452</v>
      </c>
      <c r="F720" s="23" t="s">
        <v>5338</v>
      </c>
      <c r="G720" s="23" t="s">
        <v>1721</v>
      </c>
      <c r="H720" s="23" t="s">
        <v>4643</v>
      </c>
      <c r="I720" s="23" t="s">
        <v>4138</v>
      </c>
      <c r="J720" s="23" t="s">
        <v>11</v>
      </c>
      <c r="K720" s="23" t="s">
        <v>4628</v>
      </c>
      <c r="L720" s="23" t="s">
        <v>11</v>
      </c>
      <c r="M720" s="23" t="s">
        <v>5471</v>
      </c>
      <c r="N720" s="23" t="s">
        <v>4629</v>
      </c>
      <c r="O720" s="23" t="s">
        <v>4630</v>
      </c>
      <c r="P720" s="23" t="s">
        <v>1026</v>
      </c>
      <c r="Q720" s="23">
        <v>0</v>
      </c>
      <c r="R720" s="23" t="s">
        <v>1760</v>
      </c>
      <c r="S720" s="23" t="s">
        <v>5505</v>
      </c>
      <c r="T720" s="23" t="s">
        <v>1721</v>
      </c>
    </row>
    <row r="721" spans="1:20" s="19" customFormat="1">
      <c r="A721" s="23" t="s">
        <v>1832</v>
      </c>
      <c r="B721" s="23" t="s">
        <v>1833</v>
      </c>
      <c r="C721" s="23" t="s">
        <v>13</v>
      </c>
      <c r="D721" s="23" t="s">
        <v>1705</v>
      </c>
      <c r="E721" s="23" t="s">
        <v>452</v>
      </c>
      <c r="F721" s="23" t="s">
        <v>4176</v>
      </c>
      <c r="G721" s="23" t="s">
        <v>1721</v>
      </c>
      <c r="H721" s="23" t="s">
        <v>4094</v>
      </c>
      <c r="I721" s="23" t="s">
        <v>4192</v>
      </c>
      <c r="J721" s="23" t="s">
        <v>11</v>
      </c>
      <c r="K721" s="23" t="s">
        <v>4628</v>
      </c>
      <c r="L721" s="23" t="s">
        <v>11</v>
      </c>
      <c r="M721" s="23" t="s">
        <v>5426</v>
      </c>
      <c r="N721" s="23" t="s">
        <v>4629</v>
      </c>
      <c r="O721" s="23" t="s">
        <v>4630</v>
      </c>
      <c r="P721" s="23" t="s">
        <v>4719</v>
      </c>
      <c r="Q721" s="23">
        <v>0</v>
      </c>
      <c r="R721" s="23" t="s">
        <v>1962</v>
      </c>
      <c r="S721" s="23" t="s">
        <v>4720</v>
      </c>
      <c r="T721" s="23" t="s">
        <v>1721</v>
      </c>
    </row>
    <row r="722" spans="1:20" s="19" customFormat="1">
      <c r="A722" s="23" t="s">
        <v>3898</v>
      </c>
      <c r="B722" s="23" t="s">
        <v>3899</v>
      </c>
      <c r="C722" s="23" t="s">
        <v>10</v>
      </c>
      <c r="D722" s="23" t="s">
        <v>1705</v>
      </c>
      <c r="E722" s="23" t="s">
        <v>1189</v>
      </c>
      <c r="F722" s="23" t="s">
        <v>5351</v>
      </c>
      <c r="G722" s="23" t="s">
        <v>1721</v>
      </c>
      <c r="H722" s="23" t="s">
        <v>4633</v>
      </c>
      <c r="I722" s="23" t="s">
        <v>4192</v>
      </c>
      <c r="J722" s="23" t="s">
        <v>11</v>
      </c>
      <c r="K722" s="23" t="s">
        <v>4628</v>
      </c>
      <c r="L722" s="23" t="s">
        <v>11</v>
      </c>
      <c r="M722" s="23" t="s">
        <v>5412</v>
      </c>
      <c r="N722" s="23" t="s">
        <v>4629</v>
      </c>
      <c r="O722" s="23" t="s">
        <v>4630</v>
      </c>
      <c r="P722" s="23" t="s">
        <v>4695</v>
      </c>
      <c r="Q722" s="23">
        <v>0</v>
      </c>
      <c r="R722" s="23" t="s">
        <v>3902</v>
      </c>
      <c r="S722" s="23" t="s">
        <v>4696</v>
      </c>
      <c r="T722" s="23" t="s">
        <v>1721</v>
      </c>
    </row>
    <row r="723" spans="1:20" s="19" customFormat="1">
      <c r="A723" s="23" t="s">
        <v>3617</v>
      </c>
      <c r="B723" s="23" t="s">
        <v>3618</v>
      </c>
      <c r="C723" s="23" t="s">
        <v>1669</v>
      </c>
      <c r="D723" s="23" t="s">
        <v>1705</v>
      </c>
      <c r="E723" s="23" t="s">
        <v>452</v>
      </c>
      <c r="F723" s="23" t="s">
        <v>4179</v>
      </c>
      <c r="G723" s="23" t="s">
        <v>1721</v>
      </c>
      <c r="H723" s="23" t="s">
        <v>4682</v>
      </c>
      <c r="I723" s="23" t="s">
        <v>4649</v>
      </c>
      <c r="J723" s="23" t="s">
        <v>11</v>
      </c>
      <c r="K723" s="23" t="s">
        <v>4628</v>
      </c>
      <c r="L723" s="23" t="s">
        <v>11</v>
      </c>
      <c r="M723" s="23" t="s">
        <v>5437</v>
      </c>
      <c r="N723" s="23" t="s">
        <v>4629</v>
      </c>
      <c r="O723" s="23" t="s">
        <v>4630</v>
      </c>
      <c r="P723" s="23" t="s">
        <v>1026</v>
      </c>
      <c r="Q723" s="23">
        <v>0</v>
      </c>
      <c r="R723" s="23" t="s">
        <v>1922</v>
      </c>
      <c r="S723" s="23" t="s">
        <v>4706</v>
      </c>
      <c r="T723" s="23" t="s">
        <v>1721</v>
      </c>
    </row>
    <row r="724" spans="1:20" s="19" customFormat="1">
      <c r="A724" s="23" t="s">
        <v>2111</v>
      </c>
      <c r="B724" s="23" t="s">
        <v>2112</v>
      </c>
      <c r="C724" s="23" t="s">
        <v>12</v>
      </c>
      <c r="D724" s="23" t="s">
        <v>1705</v>
      </c>
      <c r="E724" s="23" t="s">
        <v>452</v>
      </c>
      <c r="F724" s="23" t="s">
        <v>4175</v>
      </c>
      <c r="G724" s="23" t="s">
        <v>1721</v>
      </c>
      <c r="H724" s="23" t="s">
        <v>4638</v>
      </c>
      <c r="I724" s="23" t="s">
        <v>4656</v>
      </c>
      <c r="J724" s="23" t="s">
        <v>11</v>
      </c>
      <c r="K724" s="23" t="s">
        <v>4628</v>
      </c>
      <c r="L724" s="23" t="s">
        <v>11</v>
      </c>
      <c r="M724" s="23" t="s">
        <v>5426</v>
      </c>
      <c r="N724" s="23" t="s">
        <v>4629</v>
      </c>
      <c r="O724" s="23" t="s">
        <v>4630</v>
      </c>
      <c r="P724" s="23" t="s">
        <v>4660</v>
      </c>
      <c r="Q724" s="23">
        <v>0</v>
      </c>
      <c r="R724" s="23" t="s">
        <v>1962</v>
      </c>
      <c r="S724" s="23" t="s">
        <v>4472</v>
      </c>
      <c r="T724" s="23" t="s">
        <v>1721</v>
      </c>
    </row>
    <row r="725" spans="1:20" s="19" customFormat="1">
      <c r="A725" s="23" t="s">
        <v>2062</v>
      </c>
      <c r="B725" s="23" t="s">
        <v>2063</v>
      </c>
      <c r="C725" s="23" t="s">
        <v>1669</v>
      </c>
      <c r="D725" s="23" t="s">
        <v>4091</v>
      </c>
      <c r="E725" s="23" t="s">
        <v>464</v>
      </c>
      <c r="F725" s="23" t="s">
        <v>4122</v>
      </c>
      <c r="G725" s="23" t="s">
        <v>1721</v>
      </c>
      <c r="H725" s="23" t="s">
        <v>4638</v>
      </c>
      <c r="I725" s="23" t="s">
        <v>4644</v>
      </c>
      <c r="J725" s="23" t="s">
        <v>11</v>
      </c>
      <c r="K725" s="23" t="s">
        <v>4628</v>
      </c>
      <c r="L725" s="23" t="s">
        <v>11</v>
      </c>
      <c r="M725" s="23" t="s">
        <v>5460</v>
      </c>
      <c r="N725" s="23" t="s">
        <v>4640</v>
      </c>
      <c r="O725" s="23" t="s">
        <v>4630</v>
      </c>
      <c r="P725" s="23" t="s">
        <v>4641</v>
      </c>
      <c r="Q725" s="23">
        <v>0</v>
      </c>
      <c r="R725" s="23" t="s">
        <v>2066</v>
      </c>
      <c r="S725" s="23" t="s">
        <v>4530</v>
      </c>
      <c r="T725" s="23" t="s">
        <v>1721</v>
      </c>
    </row>
    <row r="726" spans="1:20" s="19" customFormat="1">
      <c r="A726" s="23" t="s">
        <v>4051</v>
      </c>
      <c r="B726" s="23" t="s">
        <v>4052</v>
      </c>
      <c r="C726" s="23" t="s">
        <v>14</v>
      </c>
      <c r="D726" s="23" t="s">
        <v>1705</v>
      </c>
      <c r="E726" s="23" t="s">
        <v>452</v>
      </c>
      <c r="F726" s="23" t="s">
        <v>5340</v>
      </c>
      <c r="G726" s="23" t="s">
        <v>1721</v>
      </c>
      <c r="H726" s="23" t="s">
        <v>4099</v>
      </c>
      <c r="I726" s="23" t="s">
        <v>4192</v>
      </c>
      <c r="J726" s="23" t="s">
        <v>11</v>
      </c>
      <c r="K726" s="23" t="s">
        <v>4628</v>
      </c>
      <c r="L726" s="23" t="s">
        <v>11</v>
      </c>
      <c r="M726" s="23" t="s">
        <v>5419</v>
      </c>
      <c r="N726" s="23" t="s">
        <v>4629</v>
      </c>
      <c r="O726" s="23" t="s">
        <v>4630</v>
      </c>
      <c r="P726" s="23" t="s">
        <v>4660</v>
      </c>
      <c r="Q726" s="23">
        <v>0</v>
      </c>
      <c r="R726" s="23" t="s">
        <v>1962</v>
      </c>
      <c r="S726" s="23" t="s">
        <v>4661</v>
      </c>
      <c r="T726" s="23" t="s">
        <v>1721</v>
      </c>
    </row>
    <row r="727" spans="1:20" s="19" customFormat="1">
      <c r="A727" s="23" t="s">
        <v>2186</v>
      </c>
      <c r="B727" s="23" t="s">
        <v>2187</v>
      </c>
      <c r="C727" s="23" t="s">
        <v>12</v>
      </c>
      <c r="D727" s="23" t="s">
        <v>1705</v>
      </c>
      <c r="E727" s="23" t="s">
        <v>452</v>
      </c>
      <c r="F727" s="23" t="s">
        <v>5340</v>
      </c>
      <c r="G727" s="23" t="s">
        <v>1721</v>
      </c>
      <c r="H727" s="23" t="s">
        <v>4099</v>
      </c>
      <c r="I727" s="23" t="s">
        <v>4192</v>
      </c>
      <c r="J727" s="23" t="s">
        <v>11</v>
      </c>
      <c r="K727" s="23" t="s">
        <v>4628</v>
      </c>
      <c r="L727" s="23" t="s">
        <v>11</v>
      </c>
      <c r="M727" s="23" t="s">
        <v>5425</v>
      </c>
      <c r="N727" s="23" t="s">
        <v>4629</v>
      </c>
      <c r="O727" s="23" t="s">
        <v>4630</v>
      </c>
      <c r="P727" s="23" t="s">
        <v>4650</v>
      </c>
      <c r="Q727" s="23">
        <v>0</v>
      </c>
      <c r="R727" s="23" t="s">
        <v>1962</v>
      </c>
      <c r="S727" s="23" t="s">
        <v>4694</v>
      </c>
      <c r="T727" s="23" t="s">
        <v>1721</v>
      </c>
    </row>
    <row r="728" spans="1:20" s="19" customFormat="1">
      <c r="A728" s="23" t="s">
        <v>2397</v>
      </c>
      <c r="B728" s="23" t="s">
        <v>2398</v>
      </c>
      <c r="C728" s="23" t="s">
        <v>17</v>
      </c>
      <c r="D728" s="23" t="s">
        <v>1705</v>
      </c>
      <c r="E728" s="23" t="s">
        <v>452</v>
      </c>
      <c r="F728" s="23" t="s">
        <v>5336</v>
      </c>
      <c r="G728" s="23" t="s">
        <v>1721</v>
      </c>
      <c r="H728" s="23" t="s">
        <v>4638</v>
      </c>
      <c r="I728" s="23" t="s">
        <v>4636</v>
      </c>
      <c r="J728" s="23" t="s">
        <v>11</v>
      </c>
      <c r="K728" s="23" t="s">
        <v>4628</v>
      </c>
      <c r="L728" s="23" t="s">
        <v>11</v>
      </c>
      <c r="M728" s="23" t="s">
        <v>5471</v>
      </c>
      <c r="N728" s="23" t="s">
        <v>4629</v>
      </c>
      <c r="O728" s="23" t="s">
        <v>4630</v>
      </c>
      <c r="P728" s="23" t="s">
        <v>4692</v>
      </c>
      <c r="Q728" s="23">
        <v>0</v>
      </c>
      <c r="R728" s="23" t="s">
        <v>1962</v>
      </c>
      <c r="S728" s="23" t="s">
        <v>4434</v>
      </c>
      <c r="T728" s="23" t="s">
        <v>1721</v>
      </c>
    </row>
    <row r="729" spans="1:20" s="19" customFormat="1">
      <c r="A729" s="23" t="s">
        <v>2471</v>
      </c>
      <c r="B729" s="23" t="s">
        <v>2472</v>
      </c>
      <c r="C729" s="23" t="s">
        <v>13</v>
      </c>
      <c r="D729" s="23" t="s">
        <v>1705</v>
      </c>
      <c r="E729" s="23" t="s">
        <v>452</v>
      </c>
      <c r="F729" s="23" t="s">
        <v>4176</v>
      </c>
      <c r="G729" s="23" t="s">
        <v>1721</v>
      </c>
      <c r="H729" s="23" t="s">
        <v>4094</v>
      </c>
      <c r="I729" s="23" t="s">
        <v>4192</v>
      </c>
      <c r="J729" s="23" t="s">
        <v>11</v>
      </c>
      <c r="K729" s="23" t="s">
        <v>4628</v>
      </c>
      <c r="L729" s="23" t="s">
        <v>11</v>
      </c>
      <c r="M729" s="23" t="s">
        <v>5406</v>
      </c>
      <c r="N729" s="23" t="s">
        <v>4629</v>
      </c>
      <c r="O729" s="23" t="s">
        <v>4630</v>
      </c>
      <c r="P729" s="23" t="s">
        <v>4664</v>
      </c>
      <c r="Q729" s="23">
        <v>0</v>
      </c>
      <c r="R729" s="23" t="s">
        <v>1962</v>
      </c>
      <c r="S729" s="23" t="s">
        <v>4429</v>
      </c>
      <c r="T729" s="23" t="s">
        <v>1721</v>
      </c>
    </row>
    <row r="730" spans="1:20" s="19" customFormat="1">
      <c r="A730" s="23" t="s">
        <v>1763</v>
      </c>
      <c r="B730" s="23" t="s">
        <v>1764</v>
      </c>
      <c r="C730" s="23" t="s">
        <v>14</v>
      </c>
      <c r="D730" s="23" t="s">
        <v>1705</v>
      </c>
      <c r="E730" s="23" t="s">
        <v>452</v>
      </c>
      <c r="F730" s="23" t="s">
        <v>5340</v>
      </c>
      <c r="G730" s="23" t="s">
        <v>1721</v>
      </c>
      <c r="H730" s="23" t="s">
        <v>4099</v>
      </c>
      <c r="I730" s="23" t="s">
        <v>4192</v>
      </c>
      <c r="J730" s="23" t="s">
        <v>11</v>
      </c>
      <c r="K730" s="23" t="s">
        <v>4628</v>
      </c>
      <c r="L730" s="23" t="s">
        <v>11</v>
      </c>
      <c r="M730" s="23" t="s">
        <v>5425</v>
      </c>
      <c r="N730" s="23" t="s">
        <v>4629</v>
      </c>
      <c r="O730" s="23" t="s">
        <v>4630</v>
      </c>
      <c r="P730" s="23" t="s">
        <v>4713</v>
      </c>
      <c r="Q730" s="23">
        <v>0</v>
      </c>
      <c r="R730" s="23" t="s">
        <v>3902</v>
      </c>
      <c r="S730" s="23" t="s">
        <v>4714</v>
      </c>
      <c r="T730" s="23" t="s">
        <v>1721</v>
      </c>
    </row>
    <row r="731" spans="1:20" s="19" customFormat="1">
      <c r="A731" s="23" t="s">
        <v>3696</v>
      </c>
      <c r="B731" s="23" t="s">
        <v>3697</v>
      </c>
      <c r="C731" s="23" t="s">
        <v>14</v>
      </c>
      <c r="D731" s="23" t="s">
        <v>1705</v>
      </c>
      <c r="E731" s="23" t="s">
        <v>452</v>
      </c>
      <c r="F731" s="23" t="s">
        <v>5334</v>
      </c>
      <c r="G731" s="23" t="s">
        <v>1721</v>
      </c>
      <c r="H731" s="23" t="s">
        <v>4633</v>
      </c>
      <c r="I731" s="23" t="s">
        <v>4192</v>
      </c>
      <c r="J731" s="23" t="s">
        <v>11</v>
      </c>
      <c r="K731" s="23" t="s">
        <v>4628</v>
      </c>
      <c r="L731" s="23" t="s">
        <v>11</v>
      </c>
      <c r="M731" s="23" t="s">
        <v>5415</v>
      </c>
      <c r="N731" s="23" t="s">
        <v>4629</v>
      </c>
      <c r="O731" s="23" t="s">
        <v>4630</v>
      </c>
      <c r="P731" s="23" t="s">
        <v>4662</v>
      </c>
      <c r="Q731" s="23">
        <v>0</v>
      </c>
      <c r="R731" s="23" t="s">
        <v>3700</v>
      </c>
      <c r="S731" s="23" t="s">
        <v>4554</v>
      </c>
      <c r="T731" s="23" t="s">
        <v>1721</v>
      </c>
    </row>
    <row r="732" spans="1:20" s="19" customFormat="1">
      <c r="A732" s="23" t="s">
        <v>2834</v>
      </c>
      <c r="B732" s="23" t="s">
        <v>2835</v>
      </c>
      <c r="C732" s="23" t="s">
        <v>13</v>
      </c>
      <c r="D732" s="23" t="s">
        <v>1705</v>
      </c>
      <c r="E732" s="23" t="s">
        <v>452</v>
      </c>
      <c r="F732" s="23" t="s">
        <v>4176</v>
      </c>
      <c r="G732" s="23" t="s">
        <v>1721</v>
      </c>
      <c r="H732" s="23" t="s">
        <v>4094</v>
      </c>
      <c r="I732" s="23" t="s">
        <v>4192</v>
      </c>
      <c r="J732" s="23" t="s">
        <v>11</v>
      </c>
      <c r="K732" s="23" t="s">
        <v>4628</v>
      </c>
      <c r="L732" s="23" t="s">
        <v>11</v>
      </c>
      <c r="M732" s="23" t="s">
        <v>5416</v>
      </c>
      <c r="N732" s="23" t="s">
        <v>4629</v>
      </c>
      <c r="O732" s="23" t="s">
        <v>4630</v>
      </c>
      <c r="P732" s="23" t="s">
        <v>4642</v>
      </c>
      <c r="Q732" s="23">
        <v>0</v>
      </c>
      <c r="R732" s="23" t="s">
        <v>1962</v>
      </c>
      <c r="S732" s="23" t="s">
        <v>4393</v>
      </c>
      <c r="T732" s="23" t="s">
        <v>1721</v>
      </c>
    </row>
    <row r="733" spans="1:20" s="19" customFormat="1">
      <c r="A733" s="23" t="s">
        <v>2361</v>
      </c>
      <c r="B733" s="23" t="s">
        <v>2362</v>
      </c>
      <c r="C733" s="23" t="s">
        <v>16</v>
      </c>
      <c r="D733" s="23" t="s">
        <v>1705</v>
      </c>
      <c r="E733" s="23" t="s">
        <v>452</v>
      </c>
      <c r="F733" s="23" t="s">
        <v>4190</v>
      </c>
      <c r="G733" s="23" t="s">
        <v>1721</v>
      </c>
      <c r="H733" s="23" t="s">
        <v>4633</v>
      </c>
      <c r="I733" s="23" t="s">
        <v>5430</v>
      </c>
      <c r="J733" s="23" t="s">
        <v>11</v>
      </c>
      <c r="K733" s="23" t="s">
        <v>4628</v>
      </c>
      <c r="L733" s="23" t="s">
        <v>11</v>
      </c>
      <c r="M733" s="23" t="s">
        <v>5441</v>
      </c>
      <c r="N733" s="23" t="s">
        <v>4629</v>
      </c>
      <c r="O733" s="23" t="s">
        <v>4630</v>
      </c>
      <c r="P733" s="23" t="s">
        <v>9</v>
      </c>
      <c r="Q733" s="23">
        <v>0</v>
      </c>
      <c r="R733" s="23" t="s">
        <v>2365</v>
      </c>
      <c r="S733" s="23" t="s">
        <v>4671</v>
      </c>
      <c r="T733" s="23" t="s">
        <v>1721</v>
      </c>
    </row>
    <row r="734" spans="1:20" s="19" customFormat="1">
      <c r="A734" s="23" t="s">
        <v>3668</v>
      </c>
      <c r="B734" s="23" t="s">
        <v>3669</v>
      </c>
      <c r="C734" s="23" t="s">
        <v>16</v>
      </c>
      <c r="D734" s="23" t="s">
        <v>1705</v>
      </c>
      <c r="E734" s="23" t="s">
        <v>1189</v>
      </c>
      <c r="F734" s="23" t="s">
        <v>5351</v>
      </c>
      <c r="G734" s="23" t="s">
        <v>1721</v>
      </c>
      <c r="H734" s="23" t="s">
        <v>4633</v>
      </c>
      <c r="I734" s="23" t="s">
        <v>4192</v>
      </c>
      <c r="J734" s="23" t="s">
        <v>11</v>
      </c>
      <c r="K734" s="23" t="s">
        <v>4628</v>
      </c>
      <c r="L734" s="23" t="s">
        <v>11</v>
      </c>
      <c r="M734" s="23" t="s">
        <v>5443</v>
      </c>
      <c r="N734" s="23" t="s">
        <v>4629</v>
      </c>
      <c r="O734" s="23" t="s">
        <v>4630</v>
      </c>
      <c r="P734" s="23" t="s">
        <v>9</v>
      </c>
      <c r="Q734" s="23">
        <v>0</v>
      </c>
      <c r="R734" s="23" t="s">
        <v>3672</v>
      </c>
      <c r="S734" s="23" t="s">
        <v>4647</v>
      </c>
      <c r="T734" s="23" t="s">
        <v>1721</v>
      </c>
    </row>
    <row r="735" spans="1:20" s="19" customFormat="1">
      <c r="A735" s="23" t="s">
        <v>2317</v>
      </c>
      <c r="B735" s="23" t="s">
        <v>2318</v>
      </c>
      <c r="C735" s="23" t="s">
        <v>16</v>
      </c>
      <c r="D735" s="23" t="s">
        <v>1705</v>
      </c>
      <c r="E735" s="23" t="s">
        <v>1189</v>
      </c>
      <c r="F735" s="23" t="s">
        <v>4207</v>
      </c>
      <c r="G735" s="23" t="s">
        <v>1721</v>
      </c>
      <c r="H735" s="23" t="s">
        <v>4633</v>
      </c>
      <c r="I735" s="23" t="s">
        <v>4203</v>
      </c>
      <c r="J735" s="23" t="s">
        <v>11</v>
      </c>
      <c r="K735" s="23" t="s">
        <v>4628</v>
      </c>
      <c r="L735" s="23" t="s">
        <v>11</v>
      </c>
      <c r="M735" s="23" t="s">
        <v>5406</v>
      </c>
      <c r="N735" s="23" t="s">
        <v>4629</v>
      </c>
      <c r="O735" s="23" t="s">
        <v>4630</v>
      </c>
      <c r="P735" s="23" t="s">
        <v>4815</v>
      </c>
      <c r="Q735" s="23">
        <v>0</v>
      </c>
      <c r="R735" s="23" t="s">
        <v>1962</v>
      </c>
      <c r="S735" s="23" t="s">
        <v>4816</v>
      </c>
      <c r="T735" s="23" t="s">
        <v>1721</v>
      </c>
    </row>
    <row r="736" spans="1:20" s="19" customFormat="1">
      <c r="A736" s="23" t="s">
        <v>2044</v>
      </c>
      <c r="B736" s="23" t="s">
        <v>2045</v>
      </c>
      <c r="C736" s="23" t="s">
        <v>10</v>
      </c>
      <c r="D736" s="23" t="s">
        <v>1705</v>
      </c>
      <c r="E736" s="23" t="s">
        <v>452</v>
      </c>
      <c r="F736" s="23" t="s">
        <v>4185</v>
      </c>
      <c r="G736" s="23" t="s">
        <v>1721</v>
      </c>
      <c r="H736" s="23" t="s">
        <v>4633</v>
      </c>
      <c r="I736" s="23" t="s">
        <v>4203</v>
      </c>
      <c r="J736" s="23" t="s">
        <v>11</v>
      </c>
      <c r="K736" s="23" t="s">
        <v>4628</v>
      </c>
      <c r="L736" s="23" t="s">
        <v>11</v>
      </c>
      <c r="M736" s="23" t="s">
        <v>5415</v>
      </c>
      <c r="N736" s="23" t="s">
        <v>4629</v>
      </c>
      <c r="O736" s="23" t="s">
        <v>4630</v>
      </c>
      <c r="P736" s="23" t="s">
        <v>4903</v>
      </c>
      <c r="Q736" s="23">
        <v>0</v>
      </c>
      <c r="R736" s="23" t="s">
        <v>1747</v>
      </c>
      <c r="S736" s="23" t="s">
        <v>4624</v>
      </c>
      <c r="T736" s="23" t="s">
        <v>1721</v>
      </c>
    </row>
    <row r="737" spans="1:20" s="19" customFormat="1">
      <c r="A737" s="23" t="s">
        <v>2633</v>
      </c>
      <c r="B737" s="23" t="s">
        <v>2634</v>
      </c>
      <c r="C737" s="23" t="s">
        <v>17</v>
      </c>
      <c r="D737" s="23" t="s">
        <v>1705</v>
      </c>
      <c r="E737" s="23" t="s">
        <v>452</v>
      </c>
      <c r="F737" s="23" t="s">
        <v>5336</v>
      </c>
      <c r="G737" s="23" t="s">
        <v>1721</v>
      </c>
      <c r="H737" s="23" t="s">
        <v>4638</v>
      </c>
      <c r="I737" s="23" t="s">
        <v>4636</v>
      </c>
      <c r="J737" s="23" t="s">
        <v>11</v>
      </c>
      <c r="K737" s="23" t="s">
        <v>4628</v>
      </c>
      <c r="L737" s="23" t="s">
        <v>11</v>
      </c>
      <c r="M737" s="23" t="s">
        <v>5419</v>
      </c>
      <c r="N737" s="23" t="s">
        <v>4629</v>
      </c>
      <c r="O737" s="23" t="s">
        <v>4630</v>
      </c>
      <c r="P737" s="23" t="s">
        <v>4642</v>
      </c>
      <c r="Q737" s="23">
        <v>0</v>
      </c>
      <c r="R737" s="23" t="s">
        <v>1962</v>
      </c>
      <c r="S737" s="23" t="s">
        <v>4411</v>
      </c>
      <c r="T737" s="23" t="s">
        <v>1721</v>
      </c>
    </row>
    <row r="738" spans="1:20" s="19" customFormat="1">
      <c r="A738" s="23" t="s">
        <v>3021</v>
      </c>
      <c r="B738" s="23" t="s">
        <v>3022</v>
      </c>
      <c r="C738" s="23" t="s">
        <v>10</v>
      </c>
      <c r="D738" s="23" t="s">
        <v>1705</v>
      </c>
      <c r="E738" s="23" t="s">
        <v>1189</v>
      </c>
      <c r="F738" s="23" t="s">
        <v>4207</v>
      </c>
      <c r="G738" s="23" t="s">
        <v>1721</v>
      </c>
      <c r="H738" s="23" t="s">
        <v>4633</v>
      </c>
      <c r="I738" s="23" t="s">
        <v>4203</v>
      </c>
      <c r="J738" s="23" t="s">
        <v>11</v>
      </c>
      <c r="K738" s="23" t="s">
        <v>4628</v>
      </c>
      <c r="L738" s="23" t="s">
        <v>11</v>
      </c>
      <c r="M738" s="23" t="s">
        <v>5406</v>
      </c>
      <c r="N738" s="23" t="s">
        <v>4629</v>
      </c>
      <c r="O738" s="23" t="s">
        <v>4630</v>
      </c>
      <c r="P738" s="23" t="s">
        <v>7</v>
      </c>
      <c r="Q738" s="23">
        <v>0</v>
      </c>
      <c r="R738" s="23" t="s">
        <v>4836</v>
      </c>
      <c r="S738" s="23" t="s">
        <v>4837</v>
      </c>
      <c r="T738" s="23" t="s">
        <v>1721</v>
      </c>
    </row>
    <row r="739" spans="1:20" s="19" customFormat="1">
      <c r="A739" s="23" t="s">
        <v>3898</v>
      </c>
      <c r="B739" s="23" t="s">
        <v>3899</v>
      </c>
      <c r="C739" s="23" t="s">
        <v>10</v>
      </c>
      <c r="D739" s="23" t="s">
        <v>1705</v>
      </c>
      <c r="E739" s="23" t="s">
        <v>1189</v>
      </c>
      <c r="F739" s="23" t="s">
        <v>5351</v>
      </c>
      <c r="G739" s="23" t="s">
        <v>1721</v>
      </c>
      <c r="H739" s="23" t="s">
        <v>4633</v>
      </c>
      <c r="I739" s="23" t="s">
        <v>4192</v>
      </c>
      <c r="J739" s="23" t="s">
        <v>11</v>
      </c>
      <c r="K739" s="23" t="s">
        <v>4628</v>
      </c>
      <c r="L739" s="23" t="s">
        <v>11</v>
      </c>
      <c r="M739" s="23" t="s">
        <v>5443</v>
      </c>
      <c r="N739" s="23" t="s">
        <v>4629</v>
      </c>
      <c r="O739" s="23" t="s">
        <v>4630</v>
      </c>
      <c r="P739" s="23" t="s">
        <v>4695</v>
      </c>
      <c r="Q739" s="23">
        <v>0</v>
      </c>
      <c r="R739" s="23" t="s">
        <v>3902</v>
      </c>
      <c r="S739" s="23" t="s">
        <v>4696</v>
      </c>
      <c r="T739" s="23" t="s">
        <v>1721</v>
      </c>
    </row>
    <row r="740" spans="1:20" s="19" customFormat="1">
      <c r="A740" s="23" t="s">
        <v>4041</v>
      </c>
      <c r="B740" s="23" t="s">
        <v>4042</v>
      </c>
      <c r="C740" s="23" t="s">
        <v>14</v>
      </c>
      <c r="D740" s="23" t="s">
        <v>1705</v>
      </c>
      <c r="E740" s="23" t="s">
        <v>452</v>
      </c>
      <c r="F740" s="23" t="s">
        <v>5334</v>
      </c>
      <c r="G740" s="23" t="s">
        <v>1721</v>
      </c>
      <c r="H740" s="23" t="s">
        <v>4633</v>
      </c>
      <c r="I740" s="23" t="s">
        <v>4192</v>
      </c>
      <c r="J740" s="23" t="s">
        <v>11</v>
      </c>
      <c r="K740" s="23" t="s">
        <v>4628</v>
      </c>
      <c r="L740" s="23" t="s">
        <v>11</v>
      </c>
      <c r="M740" s="23" t="s">
        <v>5405</v>
      </c>
      <c r="N740" s="23" t="s">
        <v>4629</v>
      </c>
      <c r="O740" s="23" t="s">
        <v>4630</v>
      </c>
      <c r="P740" s="23" t="s">
        <v>4634</v>
      </c>
      <c r="Q740" s="23">
        <v>0</v>
      </c>
      <c r="R740" s="23" t="s">
        <v>1962</v>
      </c>
      <c r="S740" s="23" t="s">
        <v>4680</v>
      </c>
      <c r="T740" s="23" t="s">
        <v>1721</v>
      </c>
    </row>
    <row r="741" spans="1:20" s="19" customFormat="1">
      <c r="A741" s="23" t="s">
        <v>2949</v>
      </c>
      <c r="B741" s="23" t="s">
        <v>2950</v>
      </c>
      <c r="C741" s="23" t="s">
        <v>13</v>
      </c>
      <c r="D741" s="23" t="s">
        <v>1705</v>
      </c>
      <c r="E741" s="23" t="s">
        <v>452</v>
      </c>
      <c r="F741" s="23" t="s">
        <v>5338</v>
      </c>
      <c r="G741" s="23" t="s">
        <v>1721</v>
      </c>
      <c r="H741" s="23" t="s">
        <v>4643</v>
      </c>
      <c r="I741" s="23" t="s">
        <v>4138</v>
      </c>
      <c r="J741" s="23" t="s">
        <v>11</v>
      </c>
      <c r="K741" s="23" t="s">
        <v>4628</v>
      </c>
      <c r="L741" s="23" t="s">
        <v>11</v>
      </c>
      <c r="M741" s="23" t="s">
        <v>5425</v>
      </c>
      <c r="N741" s="23" t="s">
        <v>4629</v>
      </c>
      <c r="O741" s="23" t="s">
        <v>4630</v>
      </c>
      <c r="P741" s="23" t="s">
        <v>1026</v>
      </c>
      <c r="Q741" s="23">
        <v>0</v>
      </c>
      <c r="R741" s="23" t="s">
        <v>1760</v>
      </c>
      <c r="S741" s="23" t="s">
        <v>5505</v>
      </c>
      <c r="T741" s="23" t="s">
        <v>1721</v>
      </c>
    </row>
    <row r="742" spans="1:20" s="19" customFormat="1">
      <c r="A742" s="23" t="s">
        <v>3521</v>
      </c>
      <c r="B742" s="23" t="s">
        <v>3522</v>
      </c>
      <c r="C742" s="23" t="s">
        <v>16</v>
      </c>
      <c r="D742" s="23" t="s">
        <v>1705</v>
      </c>
      <c r="E742" s="23" t="s">
        <v>1189</v>
      </c>
      <c r="F742" s="23" t="s">
        <v>4182</v>
      </c>
      <c r="G742" s="23" t="s">
        <v>1721</v>
      </c>
      <c r="H742" s="23" t="s">
        <v>4638</v>
      </c>
      <c r="I742" s="23" t="s">
        <v>4192</v>
      </c>
      <c r="J742" s="23" t="s">
        <v>11</v>
      </c>
      <c r="K742" s="23" t="s">
        <v>4628</v>
      </c>
      <c r="L742" s="23" t="s">
        <v>11</v>
      </c>
      <c r="M742" s="23" t="s">
        <v>5444</v>
      </c>
      <c r="N742" s="23" t="s">
        <v>4629</v>
      </c>
      <c r="O742" s="23" t="s">
        <v>4630</v>
      </c>
      <c r="P742" s="23" t="s">
        <v>7</v>
      </c>
      <c r="Q742" s="23">
        <v>0</v>
      </c>
      <c r="R742" s="23" t="s">
        <v>3476</v>
      </c>
      <c r="S742" s="23" t="s">
        <v>4673</v>
      </c>
      <c r="T742" s="23" t="s">
        <v>1721</v>
      </c>
    </row>
    <row r="743" spans="1:20" s="19" customFormat="1">
      <c r="A743" s="23" t="s">
        <v>2487</v>
      </c>
      <c r="B743" s="23" t="s">
        <v>2488</v>
      </c>
      <c r="C743" s="23" t="s">
        <v>1687</v>
      </c>
      <c r="D743" s="23" t="s">
        <v>4091</v>
      </c>
      <c r="E743" s="23" t="s">
        <v>459</v>
      </c>
      <c r="F743" s="23" t="s">
        <v>4194</v>
      </c>
      <c r="G743" s="23" t="s">
        <v>1721</v>
      </c>
      <c r="H743" s="23" t="s">
        <v>4632</v>
      </c>
      <c r="I743" s="23" t="s">
        <v>4639</v>
      </c>
      <c r="J743" s="23" t="s">
        <v>11</v>
      </c>
      <c r="K743" s="23" t="s">
        <v>4628</v>
      </c>
      <c r="L743" s="23" t="s">
        <v>11</v>
      </c>
      <c r="M743" s="23" t="s">
        <v>5469</v>
      </c>
      <c r="N743" s="23" t="s">
        <v>4640</v>
      </c>
      <c r="O743" s="23" t="s">
        <v>4630</v>
      </c>
      <c r="P743" s="23" t="s">
        <v>1168</v>
      </c>
      <c r="Q743" s="23">
        <v>0</v>
      </c>
      <c r="R743" s="23" t="s">
        <v>1782</v>
      </c>
      <c r="S743" s="23" t="s">
        <v>4607</v>
      </c>
      <c r="T743" s="23" t="s">
        <v>1721</v>
      </c>
    </row>
    <row r="744" spans="1:20" s="19" customFormat="1">
      <c r="A744" s="23" t="s">
        <v>2227</v>
      </c>
      <c r="B744" s="23" t="s">
        <v>2228</v>
      </c>
      <c r="C744" s="23" t="s">
        <v>16</v>
      </c>
      <c r="D744" s="23" t="s">
        <v>1705</v>
      </c>
      <c r="E744" s="23" t="s">
        <v>1189</v>
      </c>
      <c r="F744" s="23" t="s">
        <v>4197</v>
      </c>
      <c r="G744" s="23" t="s">
        <v>1721</v>
      </c>
      <c r="H744" s="23" t="s">
        <v>4099</v>
      </c>
      <c r="I744" s="23" t="s">
        <v>4192</v>
      </c>
      <c r="J744" s="23" t="s">
        <v>11</v>
      </c>
      <c r="K744" s="23" t="s">
        <v>4628</v>
      </c>
      <c r="L744" s="23" t="s">
        <v>11</v>
      </c>
      <c r="M744" s="23" t="s">
        <v>5426</v>
      </c>
      <c r="N744" s="23" t="s">
        <v>4629</v>
      </c>
      <c r="O744" s="23" t="s">
        <v>4630</v>
      </c>
      <c r="P744" s="23" t="s">
        <v>4678</v>
      </c>
      <c r="Q744" s="23">
        <v>0</v>
      </c>
      <c r="R744" s="23" t="s">
        <v>1962</v>
      </c>
      <c r="S744" s="23" t="s">
        <v>4679</v>
      </c>
      <c r="T744" s="23" t="s">
        <v>1721</v>
      </c>
    </row>
    <row r="745" spans="1:20" s="19" customFormat="1">
      <c r="A745" s="23" t="s">
        <v>3933</v>
      </c>
      <c r="B745" s="23" t="s">
        <v>3934</v>
      </c>
      <c r="C745" s="23" t="s">
        <v>15</v>
      </c>
      <c r="D745" s="23" t="s">
        <v>1705</v>
      </c>
      <c r="E745" s="23" t="s">
        <v>452</v>
      </c>
      <c r="F745" s="23" t="s">
        <v>4156</v>
      </c>
      <c r="G745" s="23" t="s">
        <v>1721</v>
      </c>
      <c r="H745" s="23" t="s">
        <v>4094</v>
      </c>
      <c r="I745" s="23" t="s">
        <v>4636</v>
      </c>
      <c r="J745" s="23" t="s">
        <v>11</v>
      </c>
      <c r="K745" s="23" t="s">
        <v>4628</v>
      </c>
      <c r="L745" s="23" t="s">
        <v>11</v>
      </c>
      <c r="M745" s="23" t="s">
        <v>5424</v>
      </c>
      <c r="N745" s="23" t="s">
        <v>4629</v>
      </c>
      <c r="O745" s="23" t="s">
        <v>4630</v>
      </c>
      <c r="P745" s="23" t="s">
        <v>4798</v>
      </c>
      <c r="Q745" s="23">
        <v>0</v>
      </c>
      <c r="R745" s="23" t="s">
        <v>1962</v>
      </c>
      <c r="S745" s="23" t="s">
        <v>4799</v>
      </c>
      <c r="T745" s="23" t="s">
        <v>1721</v>
      </c>
    </row>
    <row r="746" spans="1:20" s="19" customFormat="1">
      <c r="A746" s="23" t="s">
        <v>3812</v>
      </c>
      <c r="B746" s="23" t="s">
        <v>3813</v>
      </c>
      <c r="C746" s="23" t="s">
        <v>10</v>
      </c>
      <c r="D746" s="23" t="s">
        <v>1705</v>
      </c>
      <c r="E746" s="23" t="s">
        <v>452</v>
      </c>
      <c r="F746" s="23" t="s">
        <v>4179</v>
      </c>
      <c r="G746" s="23" t="s">
        <v>1721</v>
      </c>
      <c r="H746" s="23" t="s">
        <v>4682</v>
      </c>
      <c r="I746" s="23" t="s">
        <v>4106</v>
      </c>
      <c r="J746" s="23" t="s">
        <v>11</v>
      </c>
      <c r="K746" s="23" t="s">
        <v>4628</v>
      </c>
      <c r="L746" s="23" t="s">
        <v>11</v>
      </c>
      <c r="M746" s="23" t="s">
        <v>5406</v>
      </c>
      <c r="N746" s="23" t="s">
        <v>4629</v>
      </c>
      <c r="O746" s="23" t="s">
        <v>4630</v>
      </c>
      <c r="P746" s="23" t="s">
        <v>4675</v>
      </c>
      <c r="Q746" s="23">
        <v>0</v>
      </c>
      <c r="R746" s="23" t="s">
        <v>4808</v>
      </c>
      <c r="S746" s="23" t="s">
        <v>4881</v>
      </c>
      <c r="T746" s="23" t="s">
        <v>1721</v>
      </c>
    </row>
    <row r="747" spans="1:20" s="19" customFormat="1">
      <c r="A747" s="23" t="s">
        <v>3898</v>
      </c>
      <c r="B747" s="23" t="s">
        <v>3899</v>
      </c>
      <c r="C747" s="23" t="s">
        <v>10</v>
      </c>
      <c r="D747" s="23" t="s">
        <v>1705</v>
      </c>
      <c r="E747" s="23" t="s">
        <v>1189</v>
      </c>
      <c r="F747" s="23" t="s">
        <v>5351</v>
      </c>
      <c r="G747" s="23" t="s">
        <v>1721</v>
      </c>
      <c r="H747" s="23" t="s">
        <v>4633</v>
      </c>
      <c r="I747" s="23" t="s">
        <v>4192</v>
      </c>
      <c r="J747" s="23" t="s">
        <v>11</v>
      </c>
      <c r="K747" s="23" t="s">
        <v>4628</v>
      </c>
      <c r="L747" s="23" t="s">
        <v>11</v>
      </c>
      <c r="M747" s="23" t="s">
        <v>5407</v>
      </c>
      <c r="N747" s="23" t="s">
        <v>4629</v>
      </c>
      <c r="O747" s="23" t="s">
        <v>4630</v>
      </c>
      <c r="P747" s="23" t="s">
        <v>4695</v>
      </c>
      <c r="Q747" s="23">
        <v>0</v>
      </c>
      <c r="R747" s="23" t="s">
        <v>3902</v>
      </c>
      <c r="S747" s="23" t="s">
        <v>4696</v>
      </c>
      <c r="T747" s="23" t="s">
        <v>1721</v>
      </c>
    </row>
    <row r="748" spans="1:20" s="19" customFormat="1">
      <c r="A748" s="23" t="s">
        <v>4041</v>
      </c>
      <c r="B748" s="23" t="s">
        <v>4042</v>
      </c>
      <c r="C748" s="23" t="s">
        <v>14</v>
      </c>
      <c r="D748" s="23" t="s">
        <v>1705</v>
      </c>
      <c r="E748" s="23" t="s">
        <v>452</v>
      </c>
      <c r="F748" s="23" t="s">
        <v>5334</v>
      </c>
      <c r="G748" s="23" t="s">
        <v>1721</v>
      </c>
      <c r="H748" s="23" t="s">
        <v>4633</v>
      </c>
      <c r="I748" s="23" t="s">
        <v>4192</v>
      </c>
      <c r="J748" s="23" t="s">
        <v>11</v>
      </c>
      <c r="K748" s="23" t="s">
        <v>4628</v>
      </c>
      <c r="L748" s="23" t="s">
        <v>11</v>
      </c>
      <c r="M748" s="23" t="s">
        <v>5414</v>
      </c>
      <c r="N748" s="23" t="s">
        <v>4629</v>
      </c>
      <c r="O748" s="23" t="s">
        <v>4630</v>
      </c>
      <c r="P748" s="23" t="s">
        <v>4634</v>
      </c>
      <c r="Q748" s="23">
        <v>0</v>
      </c>
      <c r="R748" s="23" t="s">
        <v>1962</v>
      </c>
      <c r="S748" s="23" t="s">
        <v>4680</v>
      </c>
      <c r="T748" s="23" t="s">
        <v>1721</v>
      </c>
    </row>
    <row r="749" spans="1:20" s="19" customFormat="1">
      <c r="A749" s="23" t="s">
        <v>4038</v>
      </c>
      <c r="B749" s="23" t="s">
        <v>4039</v>
      </c>
      <c r="C749" s="23" t="s">
        <v>12</v>
      </c>
      <c r="D749" s="23" t="s">
        <v>1705</v>
      </c>
      <c r="E749" s="23" t="s">
        <v>452</v>
      </c>
      <c r="F749" s="23" t="s">
        <v>4166</v>
      </c>
      <c r="G749" s="23" t="s">
        <v>1721</v>
      </c>
      <c r="H749" s="23" t="s">
        <v>4094</v>
      </c>
      <c r="I749" s="23" t="s">
        <v>5421</v>
      </c>
      <c r="J749" s="23" t="s">
        <v>11</v>
      </c>
      <c r="K749" s="23" t="s">
        <v>4628</v>
      </c>
      <c r="L749" s="23" t="s">
        <v>11</v>
      </c>
      <c r="M749" s="23" t="s">
        <v>5460</v>
      </c>
      <c r="N749" s="23" t="s">
        <v>4629</v>
      </c>
      <c r="O749" s="23" t="s">
        <v>4630</v>
      </c>
      <c r="P749" s="23" t="s">
        <v>4677</v>
      </c>
      <c r="Q749" s="23">
        <v>0</v>
      </c>
      <c r="R749" s="23" t="s">
        <v>1962</v>
      </c>
      <c r="S749" s="23" t="s">
        <v>4281</v>
      </c>
      <c r="T749" s="23" t="s">
        <v>1721</v>
      </c>
    </row>
    <row r="750" spans="1:20" s="19" customFormat="1">
      <c r="A750" s="23" t="s">
        <v>2230</v>
      </c>
      <c r="B750" s="23" t="s">
        <v>2231</v>
      </c>
      <c r="C750" s="23" t="s">
        <v>10</v>
      </c>
      <c r="D750" s="23" t="s">
        <v>1705</v>
      </c>
      <c r="E750" s="23" t="s">
        <v>452</v>
      </c>
      <c r="F750" s="23" t="s">
        <v>5342</v>
      </c>
      <c r="G750" s="23" t="s">
        <v>1721</v>
      </c>
      <c r="H750" s="23" t="s">
        <v>4633</v>
      </c>
      <c r="I750" s="23" t="s">
        <v>5447</v>
      </c>
      <c r="J750" s="23" t="s">
        <v>11</v>
      </c>
      <c r="K750" s="23" t="s">
        <v>4628</v>
      </c>
      <c r="L750" s="23" t="s">
        <v>11</v>
      </c>
      <c r="M750" s="23" t="s">
        <v>5448</v>
      </c>
      <c r="N750" s="23" t="s">
        <v>4629</v>
      </c>
      <c r="O750" s="23" t="s">
        <v>4630</v>
      </c>
      <c r="P750" s="23" t="s">
        <v>7</v>
      </c>
      <c r="Q750" s="23">
        <v>0</v>
      </c>
      <c r="R750" s="23" t="s">
        <v>4756</v>
      </c>
      <c r="S750" s="23" t="s">
        <v>4793</v>
      </c>
      <c r="T750" s="23" t="s">
        <v>1721</v>
      </c>
    </row>
    <row r="751" spans="1:20" s="19" customFormat="1">
      <c r="A751" s="23" t="s">
        <v>4035</v>
      </c>
      <c r="B751" s="23" t="s">
        <v>4036</v>
      </c>
      <c r="C751" s="23" t="s">
        <v>10</v>
      </c>
      <c r="D751" s="23" t="s">
        <v>1705</v>
      </c>
      <c r="E751" s="23" t="s">
        <v>452</v>
      </c>
      <c r="F751" s="23" t="s">
        <v>5342</v>
      </c>
      <c r="G751" s="23" t="s">
        <v>1721</v>
      </c>
      <c r="H751" s="23" t="s">
        <v>4633</v>
      </c>
      <c r="I751" s="23" t="s">
        <v>4192</v>
      </c>
      <c r="J751" s="23" t="s">
        <v>11</v>
      </c>
      <c r="K751" s="23" t="s">
        <v>4628</v>
      </c>
      <c r="L751" s="23" t="s">
        <v>11</v>
      </c>
      <c r="M751" s="23" t="s">
        <v>5410</v>
      </c>
      <c r="N751" s="23" t="s">
        <v>4629</v>
      </c>
      <c r="O751" s="23" t="s">
        <v>4630</v>
      </c>
      <c r="P751" s="23" t="s">
        <v>4675</v>
      </c>
      <c r="Q751" s="23">
        <v>0</v>
      </c>
      <c r="R751" s="23" t="s">
        <v>2905</v>
      </c>
      <c r="S751" s="23" t="s">
        <v>4715</v>
      </c>
      <c r="T751" s="23" t="s">
        <v>1721</v>
      </c>
    </row>
    <row r="752" spans="1:20" s="19" customFormat="1">
      <c r="A752" s="23" t="s">
        <v>3065</v>
      </c>
      <c r="B752" s="23" t="s">
        <v>3066</v>
      </c>
      <c r="C752" s="23" t="s">
        <v>1687</v>
      </c>
      <c r="D752" s="23" t="s">
        <v>4091</v>
      </c>
      <c r="E752" s="23" t="s">
        <v>459</v>
      </c>
      <c r="F752" s="23" t="s">
        <v>4202</v>
      </c>
      <c r="G752" s="23" t="s">
        <v>1721</v>
      </c>
      <c r="H752" s="23" t="s">
        <v>4643</v>
      </c>
      <c r="I752" s="23" t="s">
        <v>4644</v>
      </c>
      <c r="J752" s="23" t="s">
        <v>11</v>
      </c>
      <c r="K752" s="23" t="s">
        <v>4628</v>
      </c>
      <c r="L752" s="23" t="s">
        <v>11</v>
      </c>
      <c r="M752" s="23" t="s">
        <v>5446</v>
      </c>
      <c r="N752" s="23" t="s">
        <v>4640</v>
      </c>
      <c r="O752" s="23" t="s">
        <v>4630</v>
      </c>
      <c r="P752" s="23" t="s">
        <v>1166</v>
      </c>
      <c r="Q752" s="23">
        <v>0</v>
      </c>
      <c r="R752" s="23" t="s">
        <v>1760</v>
      </c>
      <c r="S752" s="23" t="s">
        <v>4601</v>
      </c>
      <c r="T752" s="23" t="s">
        <v>1721</v>
      </c>
    </row>
    <row r="753" spans="1:20" s="19" customFormat="1">
      <c r="A753" s="23" t="s">
        <v>3117</v>
      </c>
      <c r="B753" s="23" t="s">
        <v>3118</v>
      </c>
      <c r="C753" s="23" t="s">
        <v>16</v>
      </c>
      <c r="D753" s="23" t="s">
        <v>1705</v>
      </c>
      <c r="E753" s="23" t="s">
        <v>1189</v>
      </c>
      <c r="F753" s="23" t="s">
        <v>4141</v>
      </c>
      <c r="G753" s="23" t="s">
        <v>1721</v>
      </c>
      <c r="H753" s="23" t="s">
        <v>4633</v>
      </c>
      <c r="I753" s="23" t="s">
        <v>5430</v>
      </c>
      <c r="J753" s="23" t="s">
        <v>11</v>
      </c>
      <c r="K753" s="23" t="s">
        <v>4628</v>
      </c>
      <c r="L753" s="23" t="s">
        <v>11</v>
      </c>
      <c r="M753" s="23" t="s">
        <v>5440</v>
      </c>
      <c r="N753" s="23" t="s">
        <v>4629</v>
      </c>
      <c r="O753" s="23" t="s">
        <v>4630</v>
      </c>
      <c r="P753" s="23" t="s">
        <v>9</v>
      </c>
      <c r="Q753" s="23">
        <v>0</v>
      </c>
      <c r="R753" s="23" t="s">
        <v>2933</v>
      </c>
      <c r="S753" s="23" t="s">
        <v>4532</v>
      </c>
      <c r="T753" s="23" t="s">
        <v>1721</v>
      </c>
    </row>
    <row r="754" spans="1:20" s="19" customFormat="1">
      <c r="A754" s="23" t="s">
        <v>2716</v>
      </c>
      <c r="B754" s="23" t="s">
        <v>2717</v>
      </c>
      <c r="C754" s="23" t="s">
        <v>10</v>
      </c>
      <c r="D754" s="23" t="s">
        <v>1705</v>
      </c>
      <c r="E754" s="23" t="s">
        <v>452</v>
      </c>
      <c r="F754" s="23" t="s">
        <v>4179</v>
      </c>
      <c r="G754" s="23" t="s">
        <v>1721</v>
      </c>
      <c r="H754" s="23" t="s">
        <v>4682</v>
      </c>
      <c r="I754" s="23" t="s">
        <v>4649</v>
      </c>
      <c r="J754" s="23" t="s">
        <v>11</v>
      </c>
      <c r="K754" s="23" t="s">
        <v>4628</v>
      </c>
      <c r="L754" s="23" t="s">
        <v>11</v>
      </c>
      <c r="M754" s="23" t="s">
        <v>5442</v>
      </c>
      <c r="N754" s="23" t="s">
        <v>4629</v>
      </c>
      <c r="O754" s="23" t="s">
        <v>4630</v>
      </c>
      <c r="P754" s="23" t="s">
        <v>1026</v>
      </c>
      <c r="Q754" s="23">
        <v>0</v>
      </c>
      <c r="R754" s="23" t="s">
        <v>1683</v>
      </c>
      <c r="S754" s="23" t="s">
        <v>4594</v>
      </c>
      <c r="T754" s="23" t="s">
        <v>1721</v>
      </c>
    </row>
    <row r="755" spans="1:20" s="19" customFormat="1">
      <c r="A755" s="23" t="s">
        <v>3602</v>
      </c>
      <c r="B755" s="23" t="s">
        <v>3603</v>
      </c>
      <c r="C755" s="23" t="s">
        <v>1669</v>
      </c>
      <c r="D755" s="23" t="s">
        <v>1705</v>
      </c>
      <c r="E755" s="23" t="s">
        <v>1189</v>
      </c>
      <c r="F755" s="23" t="s">
        <v>4197</v>
      </c>
      <c r="G755" s="23" t="s">
        <v>1721</v>
      </c>
      <c r="H755" s="23" t="s">
        <v>4099</v>
      </c>
      <c r="I755" s="23" t="s">
        <v>4106</v>
      </c>
      <c r="J755" s="23" t="s">
        <v>1808</v>
      </c>
      <c r="K755" s="23" t="s">
        <v>4628</v>
      </c>
      <c r="L755" s="23" t="s">
        <v>11</v>
      </c>
      <c r="M755" s="23" t="s">
        <v>5416</v>
      </c>
      <c r="N755" s="23" t="s">
        <v>4629</v>
      </c>
      <c r="O755" s="23" t="s">
        <v>4630</v>
      </c>
      <c r="P755" s="23" t="s">
        <v>4675</v>
      </c>
      <c r="Q755" s="23">
        <v>0</v>
      </c>
      <c r="R755" s="23" t="s">
        <v>3208</v>
      </c>
      <c r="S755" s="23" t="s">
        <v>4323</v>
      </c>
      <c r="T755" s="23" t="s">
        <v>1721</v>
      </c>
    </row>
    <row r="756" spans="1:20" s="19" customFormat="1">
      <c r="A756" s="23" t="s">
        <v>2949</v>
      </c>
      <c r="B756" s="23" t="s">
        <v>2950</v>
      </c>
      <c r="C756" s="23" t="s">
        <v>13</v>
      </c>
      <c r="D756" s="23" t="s">
        <v>1705</v>
      </c>
      <c r="E756" s="23" t="s">
        <v>452</v>
      </c>
      <c r="F756" s="23" t="s">
        <v>5338</v>
      </c>
      <c r="G756" s="23" t="s">
        <v>1721</v>
      </c>
      <c r="H756" s="23" t="s">
        <v>4643</v>
      </c>
      <c r="I756" s="23" t="s">
        <v>4138</v>
      </c>
      <c r="J756" s="23" t="s">
        <v>11</v>
      </c>
      <c r="K756" s="23" t="s">
        <v>4628</v>
      </c>
      <c r="L756" s="23" t="s">
        <v>11</v>
      </c>
      <c r="M756" s="23" t="s">
        <v>5435</v>
      </c>
      <c r="N756" s="23" t="s">
        <v>4629</v>
      </c>
      <c r="O756" s="23" t="s">
        <v>4630</v>
      </c>
      <c r="P756" s="23" t="s">
        <v>1026</v>
      </c>
      <c r="Q756" s="23">
        <v>0</v>
      </c>
      <c r="R756" s="23" t="s">
        <v>1760</v>
      </c>
      <c r="S756" s="23" t="s">
        <v>5505</v>
      </c>
      <c r="T756" s="23" t="s">
        <v>1721</v>
      </c>
    </row>
    <row r="757" spans="1:20" s="19" customFormat="1">
      <c r="A757" s="23" t="s">
        <v>3175</v>
      </c>
      <c r="B757" s="23" t="s">
        <v>3176</v>
      </c>
      <c r="C757" s="23" t="s">
        <v>14</v>
      </c>
      <c r="D757" s="23" t="s">
        <v>1705</v>
      </c>
      <c r="E757" s="23" t="s">
        <v>452</v>
      </c>
      <c r="F757" s="23" t="s">
        <v>5334</v>
      </c>
      <c r="G757" s="23" t="s">
        <v>1721</v>
      </c>
      <c r="H757" s="23" t="s">
        <v>4633</v>
      </c>
      <c r="I757" s="23" t="s">
        <v>4192</v>
      </c>
      <c r="J757" s="23" t="s">
        <v>11</v>
      </c>
      <c r="K757" s="23" t="s">
        <v>4628</v>
      </c>
      <c r="L757" s="23" t="s">
        <v>11</v>
      </c>
      <c r="M757" s="23" t="s">
        <v>5408</v>
      </c>
      <c r="N757" s="23" t="s">
        <v>4629</v>
      </c>
      <c r="O757" s="23" t="s">
        <v>4630</v>
      </c>
      <c r="P757" s="23" t="s">
        <v>4684</v>
      </c>
      <c r="Q757" s="23">
        <v>0</v>
      </c>
      <c r="R757" s="23" t="s">
        <v>1962</v>
      </c>
      <c r="S757" s="23" t="s">
        <v>4685</v>
      </c>
      <c r="T757" s="23" t="s">
        <v>1721</v>
      </c>
    </row>
    <row r="758" spans="1:20" s="19" customFormat="1">
      <c r="A758" s="23" t="s">
        <v>3769</v>
      </c>
      <c r="B758" s="23" t="s">
        <v>3770</v>
      </c>
      <c r="C758" s="23" t="s">
        <v>1702</v>
      </c>
      <c r="D758" s="23" t="s">
        <v>4091</v>
      </c>
      <c r="E758" s="23" t="s">
        <v>459</v>
      </c>
      <c r="F758" s="23" t="s">
        <v>4167</v>
      </c>
      <c r="G758" s="23" t="s">
        <v>1721</v>
      </c>
      <c r="H758" s="23" t="s">
        <v>4638</v>
      </c>
      <c r="I758" s="23" t="s">
        <v>4639</v>
      </c>
      <c r="J758" s="23" t="s">
        <v>11</v>
      </c>
      <c r="K758" s="23" t="s">
        <v>4628</v>
      </c>
      <c r="L758" s="23" t="s">
        <v>11</v>
      </c>
      <c r="M758" s="23" t="s">
        <v>5462</v>
      </c>
      <c r="N758" s="23" t="s">
        <v>4640</v>
      </c>
      <c r="O758" s="23" t="s">
        <v>4630</v>
      </c>
      <c r="P758" s="23" t="s">
        <v>4738</v>
      </c>
      <c r="Q758" s="23">
        <v>0</v>
      </c>
      <c r="R758" s="23" t="s">
        <v>1962</v>
      </c>
      <c r="S758" s="23" t="s">
        <v>4739</v>
      </c>
      <c r="T758" s="23" t="s">
        <v>1721</v>
      </c>
    </row>
    <row r="759" spans="1:20" s="19" customFormat="1">
      <c r="A759" s="23" t="s">
        <v>3531</v>
      </c>
      <c r="B759" s="23" t="s">
        <v>3532</v>
      </c>
      <c r="C759" s="23" t="s">
        <v>16</v>
      </c>
      <c r="D759" s="23" t="s">
        <v>1705</v>
      </c>
      <c r="E759" s="23" t="s">
        <v>1189</v>
      </c>
      <c r="F759" s="23" t="s">
        <v>4207</v>
      </c>
      <c r="G759" s="23" t="s">
        <v>1721</v>
      </c>
      <c r="H759" s="23" t="s">
        <v>4633</v>
      </c>
      <c r="I759" s="23" t="s">
        <v>5438</v>
      </c>
      <c r="J759" s="23" t="s">
        <v>11</v>
      </c>
      <c r="K759" s="23" t="s">
        <v>4628</v>
      </c>
      <c r="L759" s="23" t="s">
        <v>11</v>
      </c>
      <c r="M759" s="23" t="s">
        <v>5416</v>
      </c>
      <c r="N759" s="23" t="s">
        <v>4629</v>
      </c>
      <c r="O759" s="23" t="s">
        <v>4630</v>
      </c>
      <c r="P759" s="23" t="s">
        <v>4642</v>
      </c>
      <c r="Q759" s="23">
        <v>0</v>
      </c>
      <c r="R759" s="23" t="s">
        <v>1962</v>
      </c>
      <c r="S759" s="23" t="s">
        <v>4891</v>
      </c>
      <c r="T759" s="23" t="s">
        <v>1721</v>
      </c>
    </row>
    <row r="760" spans="1:20" s="19" customFormat="1">
      <c r="A760" s="23" t="s">
        <v>5188</v>
      </c>
      <c r="B760" s="23" t="s">
        <v>5189</v>
      </c>
      <c r="C760" s="23" t="s">
        <v>15</v>
      </c>
      <c r="D760" s="23" t="s">
        <v>1705</v>
      </c>
      <c r="E760" s="23" t="s">
        <v>452</v>
      </c>
      <c r="F760" s="23" t="s">
        <v>4158</v>
      </c>
      <c r="G760" s="23" t="s">
        <v>1721</v>
      </c>
      <c r="H760" s="23" t="s">
        <v>4638</v>
      </c>
      <c r="I760" s="23" t="s">
        <v>4636</v>
      </c>
      <c r="J760" s="23" t="s">
        <v>11</v>
      </c>
      <c r="K760" s="23" t="s">
        <v>4628</v>
      </c>
      <c r="L760" s="23" t="s">
        <v>11</v>
      </c>
      <c r="M760" s="23" t="s">
        <v>5424</v>
      </c>
      <c r="N760" s="23" t="s">
        <v>4629</v>
      </c>
      <c r="O760" s="23" t="s">
        <v>4630</v>
      </c>
      <c r="P760" s="23" t="s">
        <v>7</v>
      </c>
      <c r="Q760" s="23">
        <v>0</v>
      </c>
      <c r="R760" s="23" t="s">
        <v>4928</v>
      </c>
      <c r="S760" s="23" t="s">
        <v>5374</v>
      </c>
      <c r="T760" s="23" t="s">
        <v>1721</v>
      </c>
    </row>
    <row r="761" spans="1:20" s="19" customFormat="1">
      <c r="A761" s="23" t="s">
        <v>2007</v>
      </c>
      <c r="B761" s="23" t="s">
        <v>2008</v>
      </c>
      <c r="C761" s="23" t="s">
        <v>1686</v>
      </c>
      <c r="D761" s="23" t="s">
        <v>4091</v>
      </c>
      <c r="E761" s="23" t="s">
        <v>459</v>
      </c>
      <c r="F761" s="23" t="s">
        <v>4167</v>
      </c>
      <c r="G761" s="23" t="s">
        <v>1721</v>
      </c>
      <c r="H761" s="23" t="s">
        <v>4638</v>
      </c>
      <c r="I761" s="23" t="s">
        <v>4639</v>
      </c>
      <c r="J761" s="23" t="s">
        <v>11</v>
      </c>
      <c r="K761" s="23" t="s">
        <v>4628</v>
      </c>
      <c r="L761" s="23" t="s">
        <v>11</v>
      </c>
      <c r="M761" s="23" t="s">
        <v>5454</v>
      </c>
      <c r="N761" s="23" t="s">
        <v>4640</v>
      </c>
      <c r="O761" s="23" t="s">
        <v>4630</v>
      </c>
      <c r="P761" s="23" t="s">
        <v>9</v>
      </c>
      <c r="Q761" s="23">
        <v>0</v>
      </c>
      <c r="R761" s="23" t="s">
        <v>2010</v>
      </c>
      <c r="S761" s="23" t="s">
        <v>4519</v>
      </c>
      <c r="T761" s="23" t="s">
        <v>1721</v>
      </c>
    </row>
    <row r="762" spans="1:20" s="19" customFormat="1">
      <c r="A762" s="23" t="s">
        <v>4007</v>
      </c>
      <c r="B762" s="23" t="s">
        <v>4008</v>
      </c>
      <c r="C762" s="23" t="s">
        <v>16</v>
      </c>
      <c r="D762" s="23" t="s">
        <v>1705</v>
      </c>
      <c r="E762" s="23" t="s">
        <v>1189</v>
      </c>
      <c r="F762" s="23" t="s">
        <v>4182</v>
      </c>
      <c r="G762" s="23" t="s">
        <v>1721</v>
      </c>
      <c r="H762" s="23" t="s">
        <v>4638</v>
      </c>
      <c r="I762" s="23" t="s">
        <v>4636</v>
      </c>
      <c r="J762" s="23" t="s">
        <v>11</v>
      </c>
      <c r="K762" s="23" t="s">
        <v>4628</v>
      </c>
      <c r="L762" s="23" t="s">
        <v>11</v>
      </c>
      <c r="M762" s="23" t="s">
        <v>5427</v>
      </c>
      <c r="N762" s="23" t="s">
        <v>4629</v>
      </c>
      <c r="O762" s="23" t="s">
        <v>4630</v>
      </c>
      <c r="P762" s="23" t="s">
        <v>4642</v>
      </c>
      <c r="Q762" s="23">
        <v>0</v>
      </c>
      <c r="R762" s="23" t="s">
        <v>1681</v>
      </c>
      <c r="S762" s="23" t="s">
        <v>4898</v>
      </c>
      <c r="T762" s="23" t="s">
        <v>1721</v>
      </c>
    </row>
    <row r="763" spans="1:20" s="19" customFormat="1">
      <c r="A763" s="23" t="s">
        <v>2652</v>
      </c>
      <c r="B763" s="23" t="s">
        <v>2653</v>
      </c>
      <c r="C763" s="23" t="s">
        <v>16</v>
      </c>
      <c r="D763" s="23" t="s">
        <v>1705</v>
      </c>
      <c r="E763" s="23" t="s">
        <v>452</v>
      </c>
      <c r="F763" s="23" t="s">
        <v>4185</v>
      </c>
      <c r="G763" s="23" t="s">
        <v>1721</v>
      </c>
      <c r="H763" s="23" t="s">
        <v>4633</v>
      </c>
      <c r="I763" s="23" t="s">
        <v>4203</v>
      </c>
      <c r="J763" s="23" t="s">
        <v>11</v>
      </c>
      <c r="K763" s="23" t="s">
        <v>4628</v>
      </c>
      <c r="L763" s="23" t="s">
        <v>11</v>
      </c>
      <c r="M763" s="23" t="s">
        <v>5428</v>
      </c>
      <c r="N763" s="23" t="s">
        <v>4629</v>
      </c>
      <c r="O763" s="23" t="s">
        <v>4630</v>
      </c>
      <c r="P763" s="23" t="s">
        <v>1026</v>
      </c>
      <c r="Q763" s="23">
        <v>0</v>
      </c>
      <c r="R763" s="23" t="s">
        <v>1676</v>
      </c>
      <c r="S763" s="23" t="s">
        <v>4609</v>
      </c>
      <c r="T763" s="23" t="s">
        <v>1721</v>
      </c>
    </row>
    <row r="764" spans="1:20" s="19" customFormat="1">
      <c r="A764" s="23" t="s">
        <v>2639</v>
      </c>
      <c r="B764" s="23" t="s">
        <v>2640</v>
      </c>
      <c r="C764" s="23" t="s">
        <v>16</v>
      </c>
      <c r="D764" s="23" t="s">
        <v>1705</v>
      </c>
      <c r="E764" s="23" t="s">
        <v>1189</v>
      </c>
      <c r="F764" s="23" t="s">
        <v>4182</v>
      </c>
      <c r="G764" s="23" t="s">
        <v>1721</v>
      </c>
      <c r="H764" s="23" t="s">
        <v>4638</v>
      </c>
      <c r="I764" s="23" t="s">
        <v>4636</v>
      </c>
      <c r="J764" s="23" t="s">
        <v>11</v>
      </c>
      <c r="K764" s="23" t="s">
        <v>4628</v>
      </c>
      <c r="L764" s="23" t="s">
        <v>11</v>
      </c>
      <c r="M764" s="23" t="s">
        <v>5420</v>
      </c>
      <c r="N764" s="23" t="s">
        <v>4629</v>
      </c>
      <c r="O764" s="23" t="s">
        <v>4630</v>
      </c>
      <c r="P764" s="23" t="s">
        <v>7</v>
      </c>
      <c r="Q764" s="23">
        <v>0</v>
      </c>
      <c r="R764" s="23" t="s">
        <v>3779</v>
      </c>
      <c r="S764" s="23" t="s">
        <v>4573</v>
      </c>
      <c r="T764" s="23" t="s">
        <v>1721</v>
      </c>
    </row>
    <row r="765" spans="1:20" s="19" customFormat="1">
      <c r="A765" s="23" t="s">
        <v>3103</v>
      </c>
      <c r="B765" s="23" t="s">
        <v>3104</v>
      </c>
      <c r="C765" s="23" t="s">
        <v>12</v>
      </c>
      <c r="D765" s="23" t="s">
        <v>1705</v>
      </c>
      <c r="E765" s="23" t="s">
        <v>452</v>
      </c>
      <c r="F765" s="23" t="s">
        <v>4166</v>
      </c>
      <c r="G765" s="23" t="s">
        <v>1721</v>
      </c>
      <c r="H765" s="23" t="s">
        <v>4094</v>
      </c>
      <c r="I765" s="23" t="s">
        <v>5421</v>
      </c>
      <c r="J765" s="23" t="s">
        <v>11</v>
      </c>
      <c r="K765" s="23" t="s">
        <v>4628</v>
      </c>
      <c r="L765" s="23" t="s">
        <v>11</v>
      </c>
      <c r="M765" s="23" t="s">
        <v>5460</v>
      </c>
      <c r="N765" s="23" t="s">
        <v>4629</v>
      </c>
      <c r="O765" s="23" t="s">
        <v>4630</v>
      </c>
      <c r="P765" s="23" t="s">
        <v>4642</v>
      </c>
      <c r="Q765" s="23">
        <v>0</v>
      </c>
      <c r="R765" s="23" t="s">
        <v>1962</v>
      </c>
      <c r="S765" s="23" t="s">
        <v>4367</v>
      </c>
      <c r="T765" s="23" t="s">
        <v>1721</v>
      </c>
    </row>
    <row r="766" spans="1:20" s="19" customFormat="1">
      <c r="A766" s="23" t="s">
        <v>2247</v>
      </c>
      <c r="B766" s="23" t="s">
        <v>2248</v>
      </c>
      <c r="C766" s="23" t="s">
        <v>15</v>
      </c>
      <c r="D766" s="23" t="s">
        <v>1705</v>
      </c>
      <c r="E766" s="23" t="s">
        <v>452</v>
      </c>
      <c r="F766" s="23" t="s">
        <v>4148</v>
      </c>
      <c r="G766" s="23" t="s">
        <v>1721</v>
      </c>
      <c r="H766" s="23" t="s">
        <v>4094</v>
      </c>
      <c r="I766" s="23" t="s">
        <v>4192</v>
      </c>
      <c r="J766" s="23" t="s">
        <v>11</v>
      </c>
      <c r="K766" s="23" t="s">
        <v>4628</v>
      </c>
      <c r="L766" s="23" t="s">
        <v>11</v>
      </c>
      <c r="M766" s="23" t="s">
        <v>5437</v>
      </c>
      <c r="N766" s="23" t="s">
        <v>4629</v>
      </c>
      <c r="O766" s="23" t="s">
        <v>4630</v>
      </c>
      <c r="P766" s="23" t="s">
        <v>4675</v>
      </c>
      <c r="Q766" s="23">
        <v>0</v>
      </c>
      <c r="R766" s="23" t="s">
        <v>1962</v>
      </c>
      <c r="S766" s="23" t="s">
        <v>4454</v>
      </c>
      <c r="T766" s="23" t="s">
        <v>1721</v>
      </c>
    </row>
    <row r="767" spans="1:20" s="19" customFormat="1">
      <c r="A767" s="23" t="s">
        <v>2663</v>
      </c>
      <c r="B767" s="23" t="s">
        <v>2664</v>
      </c>
      <c r="C767" s="23" t="s">
        <v>14</v>
      </c>
      <c r="D767" s="23" t="s">
        <v>1705</v>
      </c>
      <c r="E767" s="23" t="s">
        <v>452</v>
      </c>
      <c r="F767" s="23" t="s">
        <v>4175</v>
      </c>
      <c r="G767" s="23" t="s">
        <v>1721</v>
      </c>
      <c r="H767" s="23" t="s">
        <v>4638</v>
      </c>
      <c r="I767" s="23" t="s">
        <v>4656</v>
      </c>
      <c r="J767" s="23" t="s">
        <v>11</v>
      </c>
      <c r="K767" s="23" t="s">
        <v>4628</v>
      </c>
      <c r="L767" s="23" t="s">
        <v>11</v>
      </c>
      <c r="M767" s="23" t="s">
        <v>5412</v>
      </c>
      <c r="N767" s="23" t="s">
        <v>4629</v>
      </c>
      <c r="O767" s="23" t="s">
        <v>4630</v>
      </c>
      <c r="P767" s="23" t="s">
        <v>7</v>
      </c>
      <c r="Q767" s="23">
        <v>0</v>
      </c>
      <c r="R767" s="23" t="s">
        <v>4800</v>
      </c>
      <c r="S767" s="23" t="s">
        <v>4801</v>
      </c>
      <c r="T767" s="23" t="s">
        <v>1721</v>
      </c>
    </row>
    <row r="768" spans="1:20" s="19" customFormat="1">
      <c r="A768" s="23" t="s">
        <v>2652</v>
      </c>
      <c r="B768" s="23" t="s">
        <v>2653</v>
      </c>
      <c r="C768" s="23" t="s">
        <v>16</v>
      </c>
      <c r="D768" s="23" t="s">
        <v>1705</v>
      </c>
      <c r="E768" s="23" t="s">
        <v>452</v>
      </c>
      <c r="F768" s="23" t="s">
        <v>4185</v>
      </c>
      <c r="G768" s="23" t="s">
        <v>1721</v>
      </c>
      <c r="H768" s="23" t="s">
        <v>4633</v>
      </c>
      <c r="I768" s="23" t="s">
        <v>4203</v>
      </c>
      <c r="J768" s="23" t="s">
        <v>11</v>
      </c>
      <c r="K768" s="23" t="s">
        <v>4628</v>
      </c>
      <c r="L768" s="23" t="s">
        <v>11</v>
      </c>
      <c r="M768" s="23" t="s">
        <v>5408</v>
      </c>
      <c r="N768" s="23" t="s">
        <v>4629</v>
      </c>
      <c r="O768" s="23" t="s">
        <v>4630</v>
      </c>
      <c r="P768" s="23" t="s">
        <v>1026</v>
      </c>
      <c r="Q768" s="23">
        <v>0</v>
      </c>
      <c r="R768" s="23" t="s">
        <v>1676</v>
      </c>
      <c r="S768" s="23" t="s">
        <v>4609</v>
      </c>
      <c r="T768" s="23" t="s">
        <v>1721</v>
      </c>
    </row>
    <row r="769" spans="1:20" s="19" customFormat="1">
      <c r="A769" s="23" t="s">
        <v>2786</v>
      </c>
      <c r="B769" s="23" t="s">
        <v>2787</v>
      </c>
      <c r="C769" s="23" t="s">
        <v>1686</v>
      </c>
      <c r="D769" s="23" t="s">
        <v>4091</v>
      </c>
      <c r="E769" s="23" t="s">
        <v>459</v>
      </c>
      <c r="F769" s="23" t="s">
        <v>4167</v>
      </c>
      <c r="G769" s="23" t="s">
        <v>1721</v>
      </c>
      <c r="H769" s="23" t="s">
        <v>4638</v>
      </c>
      <c r="I769" s="23" t="s">
        <v>4639</v>
      </c>
      <c r="J769" s="23" t="s">
        <v>11</v>
      </c>
      <c r="K769" s="23" t="s">
        <v>4628</v>
      </c>
      <c r="L769" s="23" t="s">
        <v>11</v>
      </c>
      <c r="M769" s="23" t="s">
        <v>5454</v>
      </c>
      <c r="N769" s="23" t="s">
        <v>4640</v>
      </c>
      <c r="O769" s="23" t="s">
        <v>4630</v>
      </c>
      <c r="P769" s="23" t="s">
        <v>4641</v>
      </c>
      <c r="Q769" s="23">
        <v>0</v>
      </c>
      <c r="R769" s="23" t="s">
        <v>2790</v>
      </c>
      <c r="S769" s="23" t="s">
        <v>4528</v>
      </c>
      <c r="T769" s="23" t="s">
        <v>1721</v>
      </c>
    </row>
    <row r="770" spans="1:20" s="19" customFormat="1">
      <c r="A770" s="23" t="s">
        <v>2368</v>
      </c>
      <c r="B770" s="23" t="s">
        <v>2369</v>
      </c>
      <c r="C770" s="23" t="s">
        <v>16</v>
      </c>
      <c r="D770" s="23" t="s">
        <v>1705</v>
      </c>
      <c r="E770" s="23" t="s">
        <v>1189</v>
      </c>
      <c r="F770" s="23" t="s">
        <v>4197</v>
      </c>
      <c r="G770" s="23" t="s">
        <v>1721</v>
      </c>
      <c r="H770" s="23" t="s">
        <v>4099</v>
      </c>
      <c r="I770" s="23" t="s">
        <v>4106</v>
      </c>
      <c r="J770" s="23" t="s">
        <v>1808</v>
      </c>
      <c r="K770" s="23" t="s">
        <v>4628</v>
      </c>
      <c r="L770" s="23" t="s">
        <v>11</v>
      </c>
      <c r="M770" s="23" t="s">
        <v>5416</v>
      </c>
      <c r="N770" s="23" t="s">
        <v>4629</v>
      </c>
      <c r="O770" s="23" t="s">
        <v>4630</v>
      </c>
      <c r="P770" s="23" t="s">
        <v>9</v>
      </c>
      <c r="Q770" s="23">
        <v>0</v>
      </c>
      <c r="R770" s="23" t="s">
        <v>3208</v>
      </c>
      <c r="S770" s="23" t="s">
        <v>4438</v>
      </c>
      <c r="T770" s="23" t="s">
        <v>1721</v>
      </c>
    </row>
    <row r="771" spans="1:20" s="19" customFormat="1">
      <c r="A771" s="23" t="s">
        <v>3933</v>
      </c>
      <c r="B771" s="23" t="s">
        <v>3934</v>
      </c>
      <c r="C771" s="23" t="s">
        <v>15</v>
      </c>
      <c r="D771" s="23" t="s">
        <v>1705</v>
      </c>
      <c r="E771" s="23" t="s">
        <v>452</v>
      </c>
      <c r="F771" s="23" t="s">
        <v>4156</v>
      </c>
      <c r="G771" s="23" t="s">
        <v>1721</v>
      </c>
      <c r="H771" s="23" t="s">
        <v>4094</v>
      </c>
      <c r="I771" s="23" t="s">
        <v>4106</v>
      </c>
      <c r="J771" s="23" t="s">
        <v>11</v>
      </c>
      <c r="K771" s="23" t="s">
        <v>4628</v>
      </c>
      <c r="L771" s="23" t="s">
        <v>11</v>
      </c>
      <c r="M771" s="23" t="s">
        <v>5460</v>
      </c>
      <c r="N771" s="23" t="s">
        <v>4629</v>
      </c>
      <c r="O771" s="23" t="s">
        <v>4630</v>
      </c>
      <c r="P771" s="23" t="s">
        <v>4798</v>
      </c>
      <c r="Q771" s="23">
        <v>0</v>
      </c>
      <c r="R771" s="23" t="s">
        <v>1962</v>
      </c>
      <c r="S771" s="23" t="s">
        <v>4799</v>
      </c>
      <c r="T771" s="23" t="s">
        <v>1721</v>
      </c>
    </row>
    <row r="772" spans="1:20" s="19" customFormat="1">
      <c r="A772" s="23" t="s">
        <v>4021</v>
      </c>
      <c r="B772" s="23" t="s">
        <v>4022</v>
      </c>
      <c r="C772" s="23" t="s">
        <v>15</v>
      </c>
      <c r="D772" s="23" t="s">
        <v>1705</v>
      </c>
      <c r="E772" s="23" t="s">
        <v>452</v>
      </c>
      <c r="F772" s="23" t="s">
        <v>4148</v>
      </c>
      <c r="G772" s="23" t="s">
        <v>1721</v>
      </c>
      <c r="H772" s="23" t="s">
        <v>4094</v>
      </c>
      <c r="I772" s="23" t="s">
        <v>4192</v>
      </c>
      <c r="J772" s="23" t="s">
        <v>11</v>
      </c>
      <c r="K772" s="23" t="s">
        <v>4628</v>
      </c>
      <c r="L772" s="23" t="s">
        <v>11</v>
      </c>
      <c r="M772" s="23" t="s">
        <v>5412</v>
      </c>
      <c r="N772" s="23" t="s">
        <v>4629</v>
      </c>
      <c r="O772" s="23" t="s">
        <v>4630</v>
      </c>
      <c r="P772" s="23" t="s">
        <v>4820</v>
      </c>
      <c r="Q772" s="23">
        <v>0</v>
      </c>
      <c r="R772" s="23" t="s">
        <v>1962</v>
      </c>
      <c r="S772" s="23" t="s">
        <v>4821</v>
      </c>
      <c r="T772" s="23" t="s">
        <v>1721</v>
      </c>
    </row>
    <row r="773" spans="1:20" s="19" customFormat="1">
      <c r="A773" s="23" t="s">
        <v>3643</v>
      </c>
      <c r="B773" s="23" t="s">
        <v>3644</v>
      </c>
      <c r="C773" s="23" t="s">
        <v>16</v>
      </c>
      <c r="D773" s="23" t="s">
        <v>1705</v>
      </c>
      <c r="E773" s="23" t="s">
        <v>452</v>
      </c>
      <c r="F773" s="23" t="s">
        <v>4164</v>
      </c>
      <c r="G773" s="23" t="s">
        <v>1721</v>
      </c>
      <c r="H773" s="23" t="s">
        <v>4632</v>
      </c>
      <c r="I773" s="23" t="s">
        <v>4203</v>
      </c>
      <c r="J773" s="23" t="s">
        <v>11</v>
      </c>
      <c r="K773" s="23" t="s">
        <v>4628</v>
      </c>
      <c r="L773" s="23" t="s">
        <v>11</v>
      </c>
      <c r="M773" s="23" t="s">
        <v>5434</v>
      </c>
      <c r="N773" s="23" t="s">
        <v>4629</v>
      </c>
      <c r="O773" s="23" t="s">
        <v>4630</v>
      </c>
      <c r="P773" s="23" t="s">
        <v>9</v>
      </c>
      <c r="Q773" s="23">
        <v>0</v>
      </c>
      <c r="R773" s="23" t="s">
        <v>4745</v>
      </c>
      <c r="S773" s="23" t="s">
        <v>4538</v>
      </c>
      <c r="T773" s="23" t="s">
        <v>1721</v>
      </c>
    </row>
    <row r="774" spans="1:20" s="19" customFormat="1">
      <c r="A774" s="23" t="s">
        <v>1997</v>
      </c>
      <c r="B774" s="23" t="s">
        <v>1998</v>
      </c>
      <c r="C774" s="23" t="s">
        <v>10</v>
      </c>
      <c r="D774" s="23" t="s">
        <v>1705</v>
      </c>
      <c r="E774" s="23" t="s">
        <v>452</v>
      </c>
      <c r="F774" s="23" t="s">
        <v>4173</v>
      </c>
      <c r="G774" s="23" t="s">
        <v>1721</v>
      </c>
      <c r="H774" s="23" t="s">
        <v>4099</v>
      </c>
      <c r="I774" s="23" t="s">
        <v>4138</v>
      </c>
      <c r="J774" s="23" t="s">
        <v>11</v>
      </c>
      <c r="K774" s="23" t="s">
        <v>4628</v>
      </c>
      <c r="L774" s="23" t="s">
        <v>11</v>
      </c>
      <c r="M774" s="23" t="s">
        <v>5417</v>
      </c>
      <c r="N774" s="23" t="s">
        <v>4629</v>
      </c>
      <c r="O774" s="23" t="s">
        <v>4630</v>
      </c>
      <c r="P774" s="23" t="s">
        <v>4642</v>
      </c>
      <c r="Q774" s="23">
        <v>0</v>
      </c>
      <c r="R774" s="23" t="s">
        <v>1962</v>
      </c>
      <c r="S774" s="23" t="s">
        <v>4889</v>
      </c>
      <c r="T774" s="23" t="s">
        <v>1721</v>
      </c>
    </row>
    <row r="775" spans="1:20" s="19" customFormat="1">
      <c r="A775" s="23" t="s">
        <v>3949</v>
      </c>
      <c r="B775" s="23" t="s">
        <v>3950</v>
      </c>
      <c r="C775" s="23" t="s">
        <v>12</v>
      </c>
      <c r="D775" s="23" t="s">
        <v>1705</v>
      </c>
      <c r="E775" s="23" t="s">
        <v>452</v>
      </c>
      <c r="F775" s="23" t="s">
        <v>4175</v>
      </c>
      <c r="G775" s="23" t="s">
        <v>1721</v>
      </c>
      <c r="H775" s="23" t="s">
        <v>4638</v>
      </c>
      <c r="I775" s="23" t="s">
        <v>4656</v>
      </c>
      <c r="J775" s="23" t="s">
        <v>11</v>
      </c>
      <c r="K775" s="23" t="s">
        <v>4628</v>
      </c>
      <c r="L775" s="23" t="s">
        <v>11</v>
      </c>
      <c r="M775" s="23" t="s">
        <v>5412</v>
      </c>
      <c r="N775" s="23" t="s">
        <v>4629</v>
      </c>
      <c r="O775" s="23" t="s">
        <v>4630</v>
      </c>
      <c r="P775" s="23" t="s">
        <v>4697</v>
      </c>
      <c r="Q775" s="23">
        <v>0</v>
      </c>
      <c r="R775" s="23" t="s">
        <v>1962</v>
      </c>
      <c r="S775" s="23" t="s">
        <v>4698</v>
      </c>
      <c r="T775" s="23" t="s">
        <v>1721</v>
      </c>
    </row>
    <row r="776" spans="1:20" s="19" customFormat="1">
      <c r="A776" s="23" t="s">
        <v>3617</v>
      </c>
      <c r="B776" s="23" t="s">
        <v>3618</v>
      </c>
      <c r="C776" s="23" t="s">
        <v>1669</v>
      </c>
      <c r="D776" s="23" t="s">
        <v>1705</v>
      </c>
      <c r="E776" s="23" t="s">
        <v>452</v>
      </c>
      <c r="F776" s="23" t="s">
        <v>4179</v>
      </c>
      <c r="G776" s="23" t="s">
        <v>1721</v>
      </c>
      <c r="H776" s="23" t="s">
        <v>4682</v>
      </c>
      <c r="I776" s="23" t="s">
        <v>4192</v>
      </c>
      <c r="J776" s="23" t="s">
        <v>11</v>
      </c>
      <c r="K776" s="23" t="s">
        <v>4628</v>
      </c>
      <c r="L776" s="23" t="s">
        <v>11</v>
      </c>
      <c r="M776" s="23" t="s">
        <v>5412</v>
      </c>
      <c r="N776" s="23" t="s">
        <v>4629</v>
      </c>
      <c r="O776" s="23" t="s">
        <v>4630</v>
      </c>
      <c r="P776" s="23" t="s">
        <v>1026</v>
      </c>
      <c r="Q776" s="23">
        <v>0</v>
      </c>
      <c r="R776" s="23" t="s">
        <v>1922</v>
      </c>
      <c r="S776" s="23" t="s">
        <v>4706</v>
      </c>
      <c r="T776" s="23" t="s">
        <v>1721</v>
      </c>
    </row>
    <row r="777" spans="1:20" s="19" customFormat="1">
      <c r="A777" s="23" t="s">
        <v>2131</v>
      </c>
      <c r="B777" s="23" t="s">
        <v>2132</v>
      </c>
      <c r="C777" s="23" t="s">
        <v>14</v>
      </c>
      <c r="D777" s="23" t="s">
        <v>1705</v>
      </c>
      <c r="E777" s="23" t="s">
        <v>452</v>
      </c>
      <c r="F777" s="23" t="s">
        <v>5340</v>
      </c>
      <c r="G777" s="23" t="s">
        <v>1721</v>
      </c>
      <c r="H777" s="23" t="s">
        <v>4099</v>
      </c>
      <c r="I777" s="23" t="s">
        <v>4192</v>
      </c>
      <c r="J777" s="23" t="s">
        <v>11</v>
      </c>
      <c r="K777" s="23" t="s">
        <v>4628</v>
      </c>
      <c r="L777" s="23" t="s">
        <v>11</v>
      </c>
      <c r="M777" s="23" t="s">
        <v>5436</v>
      </c>
      <c r="N777" s="23" t="s">
        <v>4629</v>
      </c>
      <c r="O777" s="23" t="s">
        <v>4630</v>
      </c>
      <c r="P777" s="23" t="s">
        <v>7</v>
      </c>
      <c r="Q777" s="23">
        <v>0</v>
      </c>
      <c r="R777" s="23" t="s">
        <v>4746</v>
      </c>
      <c r="S777" s="23" t="s">
        <v>4827</v>
      </c>
      <c r="T777" s="23" t="s">
        <v>1721</v>
      </c>
    </row>
    <row r="778" spans="1:20" s="19" customFormat="1">
      <c r="A778" s="23" t="s">
        <v>3262</v>
      </c>
      <c r="B778" s="23" t="s">
        <v>3263</v>
      </c>
      <c r="C778" s="23" t="s">
        <v>1669</v>
      </c>
      <c r="D778" s="23" t="s">
        <v>4091</v>
      </c>
      <c r="E778" s="23" t="s">
        <v>459</v>
      </c>
      <c r="F778" s="23" t="s">
        <v>4086</v>
      </c>
      <c r="G778" s="23" t="s">
        <v>1721</v>
      </c>
      <c r="H778" s="23" t="s">
        <v>4643</v>
      </c>
      <c r="I778" s="23" t="s">
        <v>4644</v>
      </c>
      <c r="J778" s="23" t="s">
        <v>1808</v>
      </c>
      <c r="K778" s="23" t="s">
        <v>4628</v>
      </c>
      <c r="L778" s="23" t="s">
        <v>11</v>
      </c>
      <c r="M778" s="23" t="s">
        <v>5502</v>
      </c>
      <c r="N778" s="23" t="s">
        <v>4640</v>
      </c>
      <c r="O778" s="23" t="s">
        <v>4630</v>
      </c>
      <c r="P778" s="23" t="s">
        <v>4641</v>
      </c>
      <c r="Q778" s="23">
        <v>0</v>
      </c>
      <c r="R778" s="23" t="s">
        <v>1962</v>
      </c>
      <c r="S778" s="23" t="s">
        <v>4771</v>
      </c>
      <c r="T778" s="23" t="s">
        <v>1721</v>
      </c>
    </row>
    <row r="779" spans="1:20" s="19" customFormat="1">
      <c r="A779" s="23" t="s">
        <v>4021</v>
      </c>
      <c r="B779" s="23" t="s">
        <v>4022</v>
      </c>
      <c r="C779" s="23" t="s">
        <v>15</v>
      </c>
      <c r="D779" s="23" t="s">
        <v>1705</v>
      </c>
      <c r="E779" s="23" t="s">
        <v>452</v>
      </c>
      <c r="F779" s="23" t="s">
        <v>4148</v>
      </c>
      <c r="G779" s="23" t="s">
        <v>1721</v>
      </c>
      <c r="H779" s="23" t="s">
        <v>4094</v>
      </c>
      <c r="I779" s="23" t="s">
        <v>4192</v>
      </c>
      <c r="J779" s="23" t="s">
        <v>11</v>
      </c>
      <c r="K779" s="23" t="s">
        <v>4628</v>
      </c>
      <c r="L779" s="23" t="s">
        <v>11</v>
      </c>
      <c r="M779" s="23" t="s">
        <v>5442</v>
      </c>
      <c r="N779" s="23" t="s">
        <v>4629</v>
      </c>
      <c r="O779" s="23" t="s">
        <v>4630</v>
      </c>
      <c r="P779" s="23" t="s">
        <v>4820</v>
      </c>
      <c r="Q779" s="23">
        <v>0</v>
      </c>
      <c r="R779" s="23" t="s">
        <v>1962</v>
      </c>
      <c r="S779" s="23" t="s">
        <v>4821</v>
      </c>
      <c r="T779" s="23" t="s">
        <v>1721</v>
      </c>
    </row>
    <row r="780" spans="1:20" s="19" customFormat="1">
      <c r="A780" s="23" t="s">
        <v>1718</v>
      </c>
      <c r="B780" s="23" t="s">
        <v>1719</v>
      </c>
      <c r="C780" s="23" t="s">
        <v>10</v>
      </c>
      <c r="D780" s="23" t="s">
        <v>1705</v>
      </c>
      <c r="E780" s="23" t="s">
        <v>452</v>
      </c>
      <c r="F780" s="23" t="s">
        <v>5349</v>
      </c>
      <c r="G780" s="23" t="s">
        <v>1721</v>
      </c>
      <c r="H780" s="23" t="s">
        <v>4099</v>
      </c>
      <c r="I780" s="23" t="s">
        <v>5438</v>
      </c>
      <c r="J780" s="23" t="s">
        <v>11</v>
      </c>
      <c r="K780" s="23" t="s">
        <v>4628</v>
      </c>
      <c r="L780" s="23" t="s">
        <v>11</v>
      </c>
      <c r="M780" s="23" t="s">
        <v>5432</v>
      </c>
      <c r="N780" s="23" t="s">
        <v>4629</v>
      </c>
      <c r="O780" s="23" t="s">
        <v>4630</v>
      </c>
      <c r="P780" s="23" t="s">
        <v>4713</v>
      </c>
      <c r="Q780" s="23">
        <v>0</v>
      </c>
      <c r="R780" s="23" t="s">
        <v>1962</v>
      </c>
      <c r="S780" s="23" t="s">
        <v>4854</v>
      </c>
      <c r="T780" s="23" t="s">
        <v>1721</v>
      </c>
    </row>
    <row r="781" spans="1:20" s="19" customFormat="1">
      <c r="A781" s="23" t="s">
        <v>2538</v>
      </c>
      <c r="B781" s="23" t="s">
        <v>2539</v>
      </c>
      <c r="C781" s="23" t="s">
        <v>1669</v>
      </c>
      <c r="D781" s="23" t="s">
        <v>4091</v>
      </c>
      <c r="E781" s="23" t="s">
        <v>459</v>
      </c>
      <c r="F781" s="23" t="s">
        <v>4167</v>
      </c>
      <c r="G781" s="23" t="s">
        <v>1721</v>
      </c>
      <c r="H781" s="23" t="s">
        <v>4638</v>
      </c>
      <c r="I781" s="23" t="s">
        <v>4639</v>
      </c>
      <c r="J781" s="23" t="s">
        <v>11</v>
      </c>
      <c r="K781" s="23" t="s">
        <v>4628</v>
      </c>
      <c r="L781" s="23" t="s">
        <v>11</v>
      </c>
      <c r="M781" s="23" t="s">
        <v>5454</v>
      </c>
      <c r="N781" s="23" t="s">
        <v>4640</v>
      </c>
      <c r="O781" s="23" t="s">
        <v>4630</v>
      </c>
      <c r="P781" s="23" t="s">
        <v>4865</v>
      </c>
      <c r="Q781" s="23">
        <v>0</v>
      </c>
      <c r="R781" s="23" t="s">
        <v>2050</v>
      </c>
      <c r="S781" s="23" t="s">
        <v>4421</v>
      </c>
      <c r="T781" s="23" t="s">
        <v>1721</v>
      </c>
    </row>
    <row r="782" spans="1:20" s="19" customFormat="1">
      <c r="A782" s="23" t="s">
        <v>3217</v>
      </c>
      <c r="B782" s="23" t="s">
        <v>3218</v>
      </c>
      <c r="C782" s="23" t="s">
        <v>16</v>
      </c>
      <c r="D782" s="23" t="s">
        <v>1705</v>
      </c>
      <c r="E782" s="23" t="s">
        <v>452</v>
      </c>
      <c r="F782" s="23" t="s">
        <v>4185</v>
      </c>
      <c r="G782" s="23" t="s">
        <v>1721</v>
      </c>
      <c r="H782" s="23" t="s">
        <v>4633</v>
      </c>
      <c r="I782" s="23" t="s">
        <v>4203</v>
      </c>
      <c r="J782" s="23" t="s">
        <v>11</v>
      </c>
      <c r="K782" s="23" t="s">
        <v>4628</v>
      </c>
      <c r="L782" s="23" t="s">
        <v>11</v>
      </c>
      <c r="M782" s="23" t="s">
        <v>5414</v>
      </c>
      <c r="N782" s="23" t="s">
        <v>4629</v>
      </c>
      <c r="O782" s="23" t="s">
        <v>4630</v>
      </c>
      <c r="P782" s="23" t="s">
        <v>1026</v>
      </c>
      <c r="Q782" s="23">
        <v>0</v>
      </c>
      <c r="R782" s="23" t="s">
        <v>1922</v>
      </c>
      <c r="S782" s="23" t="s">
        <v>4576</v>
      </c>
      <c r="T782" s="23" t="s">
        <v>1721</v>
      </c>
    </row>
    <row r="783" spans="1:20" s="19" customFormat="1">
      <c r="A783" s="23" t="s">
        <v>2623</v>
      </c>
      <c r="B783" s="23" t="s">
        <v>2624</v>
      </c>
      <c r="C783" s="23" t="s">
        <v>13</v>
      </c>
      <c r="D783" s="23" t="s">
        <v>1705</v>
      </c>
      <c r="E783" s="23" t="s">
        <v>452</v>
      </c>
      <c r="F783" s="23" t="s">
        <v>4176</v>
      </c>
      <c r="G783" s="23" t="s">
        <v>1721</v>
      </c>
      <c r="H783" s="23" t="s">
        <v>4094</v>
      </c>
      <c r="I783" s="23" t="s">
        <v>5430</v>
      </c>
      <c r="J783" s="23" t="s">
        <v>11</v>
      </c>
      <c r="K783" s="23" t="s">
        <v>4628</v>
      </c>
      <c r="L783" s="23" t="s">
        <v>11</v>
      </c>
      <c r="M783" s="23" t="s">
        <v>5437</v>
      </c>
      <c r="N783" s="23" t="s">
        <v>4629</v>
      </c>
      <c r="O783" s="23" t="s">
        <v>4630</v>
      </c>
      <c r="P783" s="23" t="s">
        <v>4748</v>
      </c>
      <c r="Q783" s="23">
        <v>0</v>
      </c>
      <c r="R783" s="23" t="s">
        <v>1962</v>
      </c>
      <c r="S783" s="23" t="s">
        <v>4414</v>
      </c>
      <c r="T783" s="23" t="s">
        <v>1721</v>
      </c>
    </row>
    <row r="784" spans="1:20" s="19" customFormat="1">
      <c r="A784" s="23" t="s">
        <v>3291</v>
      </c>
      <c r="B784" s="23" t="s">
        <v>3292</v>
      </c>
      <c r="C784" s="23" t="s">
        <v>10</v>
      </c>
      <c r="D784" s="23" t="s">
        <v>1705</v>
      </c>
      <c r="E784" s="23" t="s">
        <v>452</v>
      </c>
      <c r="F784" s="23" t="s">
        <v>5349</v>
      </c>
      <c r="G784" s="23" t="s">
        <v>1721</v>
      </c>
      <c r="H784" s="23" t="s">
        <v>4099</v>
      </c>
      <c r="I784" s="23" t="s">
        <v>4106</v>
      </c>
      <c r="J784" s="23" t="s">
        <v>11</v>
      </c>
      <c r="K784" s="23" t="s">
        <v>4628</v>
      </c>
      <c r="L784" s="23" t="s">
        <v>11</v>
      </c>
      <c r="M784" s="23" t="s">
        <v>5443</v>
      </c>
      <c r="N784" s="23" t="s">
        <v>4629</v>
      </c>
      <c r="O784" s="23" t="s">
        <v>4630</v>
      </c>
      <c r="P784" s="23" t="s">
        <v>4634</v>
      </c>
      <c r="Q784" s="23">
        <v>0</v>
      </c>
      <c r="R784" s="23" t="s">
        <v>1962</v>
      </c>
      <c r="S784" s="23" t="s">
        <v>4353</v>
      </c>
      <c r="T784" s="23" t="s">
        <v>1721</v>
      </c>
    </row>
    <row r="785" spans="1:20" s="19" customFormat="1">
      <c r="A785" s="23" t="s">
        <v>3242</v>
      </c>
      <c r="B785" s="23" t="s">
        <v>3243</v>
      </c>
      <c r="C785" s="23" t="s">
        <v>16</v>
      </c>
      <c r="D785" s="23" t="s">
        <v>1705</v>
      </c>
      <c r="E785" s="23" t="s">
        <v>452</v>
      </c>
      <c r="F785" s="23" t="s">
        <v>4179</v>
      </c>
      <c r="G785" s="23" t="s">
        <v>1721</v>
      </c>
      <c r="H785" s="23" t="s">
        <v>4682</v>
      </c>
      <c r="I785" s="23" t="s">
        <v>4203</v>
      </c>
      <c r="J785" s="23" t="s">
        <v>11</v>
      </c>
      <c r="K785" s="23" t="s">
        <v>4628</v>
      </c>
      <c r="L785" s="23" t="s">
        <v>11</v>
      </c>
      <c r="M785" s="23" t="s">
        <v>5418</v>
      </c>
      <c r="N785" s="23" t="s">
        <v>4629</v>
      </c>
      <c r="O785" s="23" t="s">
        <v>4630</v>
      </c>
      <c r="P785" s="23" t="s">
        <v>7</v>
      </c>
      <c r="Q785" s="23">
        <v>0</v>
      </c>
      <c r="R785" s="23" t="s">
        <v>2933</v>
      </c>
      <c r="S785" s="23" t="s">
        <v>4780</v>
      </c>
      <c r="T785" s="23" t="s">
        <v>1721</v>
      </c>
    </row>
    <row r="786" spans="1:20" s="19" customFormat="1">
      <c r="A786" s="23" t="s">
        <v>3190</v>
      </c>
      <c r="B786" s="23" t="s">
        <v>3191</v>
      </c>
      <c r="C786" s="23" t="s">
        <v>10</v>
      </c>
      <c r="D786" s="23" t="s">
        <v>1705</v>
      </c>
      <c r="E786" s="23" t="s">
        <v>452</v>
      </c>
      <c r="F786" s="23" t="s">
        <v>4190</v>
      </c>
      <c r="G786" s="23" t="s">
        <v>1721</v>
      </c>
      <c r="H786" s="23" t="s">
        <v>4633</v>
      </c>
      <c r="I786" s="23" t="s">
        <v>4192</v>
      </c>
      <c r="J786" s="23" t="s">
        <v>11</v>
      </c>
      <c r="K786" s="23" t="s">
        <v>4628</v>
      </c>
      <c r="L786" s="23" t="s">
        <v>11</v>
      </c>
      <c r="M786" s="23" t="s">
        <v>5455</v>
      </c>
      <c r="N786" s="23" t="s">
        <v>4629</v>
      </c>
      <c r="O786" s="23" t="s">
        <v>4630</v>
      </c>
      <c r="P786" s="23" t="s">
        <v>1026</v>
      </c>
      <c r="Q786" s="23">
        <v>0</v>
      </c>
      <c r="R786" s="23" t="s">
        <v>1683</v>
      </c>
      <c r="S786" s="23" t="s">
        <v>4596</v>
      </c>
      <c r="T786" s="23" t="s">
        <v>1721</v>
      </c>
    </row>
    <row r="787" spans="1:20" s="19" customFormat="1">
      <c r="A787" s="23" t="s">
        <v>2579</v>
      </c>
      <c r="B787" s="23" t="s">
        <v>2580</v>
      </c>
      <c r="C787" s="23" t="s">
        <v>14</v>
      </c>
      <c r="D787" s="23" t="s">
        <v>1705</v>
      </c>
      <c r="E787" s="23" t="s">
        <v>452</v>
      </c>
      <c r="F787" s="23" t="s">
        <v>5344</v>
      </c>
      <c r="G787" s="23" t="s">
        <v>1721</v>
      </c>
      <c r="H787" s="23" t="s">
        <v>4643</v>
      </c>
      <c r="I787" s="23" t="s">
        <v>4636</v>
      </c>
      <c r="J787" s="23" t="s">
        <v>11</v>
      </c>
      <c r="K787" s="23" t="s">
        <v>4628</v>
      </c>
      <c r="L787" s="23" t="s">
        <v>11</v>
      </c>
      <c r="M787" s="23" t="s">
        <v>5406</v>
      </c>
      <c r="N787" s="23" t="s">
        <v>4629</v>
      </c>
      <c r="O787" s="23" t="s">
        <v>4630</v>
      </c>
      <c r="P787" s="23" t="s">
        <v>7</v>
      </c>
      <c r="Q787" s="23">
        <v>0</v>
      </c>
      <c r="R787" s="23" t="s">
        <v>4744</v>
      </c>
      <c r="S787" s="23" t="s">
        <v>4513</v>
      </c>
      <c r="T787" s="23" t="s">
        <v>1721</v>
      </c>
    </row>
    <row r="788" spans="1:20" s="19" customFormat="1">
      <c r="A788" s="23" t="s">
        <v>1985</v>
      </c>
      <c r="B788" s="23" t="s">
        <v>1986</v>
      </c>
      <c r="C788" s="23" t="s">
        <v>14</v>
      </c>
      <c r="D788" s="23" t="s">
        <v>1705</v>
      </c>
      <c r="E788" s="23" t="s">
        <v>452</v>
      </c>
      <c r="F788" s="23" t="s">
        <v>5334</v>
      </c>
      <c r="G788" s="23" t="s">
        <v>1721</v>
      </c>
      <c r="H788" s="23" t="s">
        <v>4633</v>
      </c>
      <c r="I788" s="23" t="s">
        <v>4192</v>
      </c>
      <c r="J788" s="23" t="s">
        <v>11</v>
      </c>
      <c r="K788" s="23" t="s">
        <v>4628</v>
      </c>
      <c r="L788" s="23" t="s">
        <v>11</v>
      </c>
      <c r="M788" s="23" t="s">
        <v>5428</v>
      </c>
      <c r="N788" s="23" t="s">
        <v>4629</v>
      </c>
      <c r="O788" s="23" t="s">
        <v>4630</v>
      </c>
      <c r="P788" s="23" t="s">
        <v>4634</v>
      </c>
      <c r="Q788" s="23">
        <v>0</v>
      </c>
      <c r="R788" s="23" t="s">
        <v>2442</v>
      </c>
      <c r="S788" s="23" t="s">
        <v>4487</v>
      </c>
      <c r="T788" s="23" t="s">
        <v>1721</v>
      </c>
    </row>
    <row r="789" spans="1:20" s="19" customFormat="1">
      <c r="A789" s="23" t="s">
        <v>4044</v>
      </c>
      <c r="B789" s="23" t="s">
        <v>4045</v>
      </c>
      <c r="C789" s="23" t="s">
        <v>16</v>
      </c>
      <c r="D789" s="23" t="s">
        <v>1705</v>
      </c>
      <c r="E789" s="23" t="s">
        <v>1189</v>
      </c>
      <c r="F789" s="23" t="s">
        <v>4182</v>
      </c>
      <c r="G789" s="23" t="s">
        <v>1721</v>
      </c>
      <c r="H789" s="23" t="s">
        <v>4638</v>
      </c>
      <c r="I789" s="23" t="s">
        <v>4192</v>
      </c>
      <c r="J789" s="23" t="s">
        <v>11</v>
      </c>
      <c r="K789" s="23" t="s">
        <v>4628</v>
      </c>
      <c r="L789" s="23" t="s">
        <v>11</v>
      </c>
      <c r="M789" s="23" t="s">
        <v>5444</v>
      </c>
      <c r="N789" s="23" t="s">
        <v>4629</v>
      </c>
      <c r="O789" s="23" t="s">
        <v>4630</v>
      </c>
      <c r="P789" s="23" t="s">
        <v>4783</v>
      </c>
      <c r="Q789" s="23">
        <v>0</v>
      </c>
      <c r="R789" s="23" t="s">
        <v>4784</v>
      </c>
      <c r="S789" s="23" t="s">
        <v>4785</v>
      </c>
      <c r="T789" s="23" t="s">
        <v>1721</v>
      </c>
    </row>
    <row r="790" spans="1:20" s="19" customFormat="1">
      <c r="A790" s="23" t="s">
        <v>2481</v>
      </c>
      <c r="B790" s="23" t="s">
        <v>2482</v>
      </c>
      <c r="C790" s="23" t="s">
        <v>16</v>
      </c>
      <c r="D790" s="23" t="s">
        <v>1705</v>
      </c>
      <c r="E790" s="23" t="s">
        <v>1189</v>
      </c>
      <c r="F790" s="23" t="s">
        <v>4197</v>
      </c>
      <c r="G790" s="23" t="s">
        <v>1721</v>
      </c>
      <c r="H790" s="23" t="s">
        <v>4099</v>
      </c>
      <c r="I790" s="23" t="s">
        <v>4106</v>
      </c>
      <c r="J790" s="23" t="s">
        <v>11</v>
      </c>
      <c r="K790" s="23" t="s">
        <v>4628</v>
      </c>
      <c r="L790" s="23" t="s">
        <v>11</v>
      </c>
      <c r="M790" s="23" t="s">
        <v>5416</v>
      </c>
      <c r="N790" s="23" t="s">
        <v>4629</v>
      </c>
      <c r="O790" s="23" t="s">
        <v>4630</v>
      </c>
      <c r="P790" s="23" t="s">
        <v>4642</v>
      </c>
      <c r="Q790" s="23">
        <v>0</v>
      </c>
      <c r="R790" s="23" t="s">
        <v>1962</v>
      </c>
      <c r="S790" s="23" t="s">
        <v>4840</v>
      </c>
      <c r="T790" s="23" t="s">
        <v>1721</v>
      </c>
    </row>
    <row r="791" spans="1:20" s="19" customFormat="1">
      <c r="A791" s="23" t="s">
        <v>2478</v>
      </c>
      <c r="B791" s="23" t="s">
        <v>2479</v>
      </c>
      <c r="C791" s="23" t="s">
        <v>15</v>
      </c>
      <c r="D791" s="23" t="s">
        <v>1705</v>
      </c>
      <c r="E791" s="23" t="s">
        <v>452</v>
      </c>
      <c r="F791" s="23" t="s">
        <v>4148</v>
      </c>
      <c r="G791" s="23" t="s">
        <v>1721</v>
      </c>
      <c r="H791" s="23" t="s">
        <v>4094</v>
      </c>
      <c r="I791" s="23" t="s">
        <v>4192</v>
      </c>
      <c r="J791" s="23" t="s">
        <v>11</v>
      </c>
      <c r="K791" s="23" t="s">
        <v>4628</v>
      </c>
      <c r="L791" s="23" t="s">
        <v>11</v>
      </c>
      <c r="M791" s="23" t="s">
        <v>5412</v>
      </c>
      <c r="N791" s="23" t="s">
        <v>4629</v>
      </c>
      <c r="O791" s="23" t="s">
        <v>4630</v>
      </c>
      <c r="P791" s="23" t="s">
        <v>4811</v>
      </c>
      <c r="Q791" s="23">
        <v>0</v>
      </c>
      <c r="R791" s="23" t="s">
        <v>1962</v>
      </c>
      <c r="S791" s="23" t="s">
        <v>4428</v>
      </c>
      <c r="T791" s="23" t="s">
        <v>1721</v>
      </c>
    </row>
    <row r="792" spans="1:20" s="19" customFormat="1">
      <c r="A792" s="23" t="s">
        <v>3316</v>
      </c>
      <c r="B792" s="23" t="s">
        <v>3317</v>
      </c>
      <c r="C792" s="23" t="s">
        <v>1669</v>
      </c>
      <c r="D792" s="23" t="s">
        <v>1705</v>
      </c>
      <c r="E792" s="23" t="s">
        <v>452</v>
      </c>
      <c r="F792" s="23" t="s">
        <v>4179</v>
      </c>
      <c r="G792" s="23" t="s">
        <v>1721</v>
      </c>
      <c r="H792" s="23" t="s">
        <v>4682</v>
      </c>
      <c r="I792" s="23" t="s">
        <v>4649</v>
      </c>
      <c r="J792" s="23" t="s">
        <v>11</v>
      </c>
      <c r="K792" s="23" t="s">
        <v>4628</v>
      </c>
      <c r="L792" s="23" t="s">
        <v>11</v>
      </c>
      <c r="M792" s="23" t="s">
        <v>5442</v>
      </c>
      <c r="N792" s="23" t="s">
        <v>4629</v>
      </c>
      <c r="O792" s="23" t="s">
        <v>4630</v>
      </c>
      <c r="P792" s="23" t="s">
        <v>4900</v>
      </c>
      <c r="Q792" s="23">
        <v>0</v>
      </c>
      <c r="R792" s="23" t="s">
        <v>1962</v>
      </c>
      <c r="S792" s="23" t="s">
        <v>4901</v>
      </c>
      <c r="T792" s="23" t="s">
        <v>1721</v>
      </c>
    </row>
    <row r="793" spans="1:20" s="19" customFormat="1">
      <c r="A793" s="23" t="s">
        <v>2215</v>
      </c>
      <c r="B793" s="23" t="s">
        <v>2216</v>
      </c>
      <c r="C793" s="23" t="s">
        <v>16</v>
      </c>
      <c r="D793" s="23" t="s">
        <v>1705</v>
      </c>
      <c r="E793" s="23" t="s">
        <v>1189</v>
      </c>
      <c r="F793" s="23" t="s">
        <v>4197</v>
      </c>
      <c r="G793" s="23" t="s">
        <v>1721</v>
      </c>
      <c r="H793" s="23" t="s">
        <v>4099</v>
      </c>
      <c r="I793" s="23" t="s">
        <v>4192</v>
      </c>
      <c r="J793" s="23" t="s">
        <v>11</v>
      </c>
      <c r="K793" s="23" t="s">
        <v>4628</v>
      </c>
      <c r="L793" s="23" t="s">
        <v>11</v>
      </c>
      <c r="M793" s="23" t="s">
        <v>5427</v>
      </c>
      <c r="N793" s="23" t="s">
        <v>4629</v>
      </c>
      <c r="O793" s="23" t="s">
        <v>4630</v>
      </c>
      <c r="P793" s="23" t="s">
        <v>4668</v>
      </c>
      <c r="Q793" s="23">
        <v>0</v>
      </c>
      <c r="R793" s="23" t="s">
        <v>4789</v>
      </c>
      <c r="S793" s="23" t="s">
        <v>4790</v>
      </c>
      <c r="T793" s="23" t="s">
        <v>1721</v>
      </c>
    </row>
    <row r="794" spans="1:20" s="19" customFormat="1">
      <c r="A794" s="23" t="s">
        <v>2633</v>
      </c>
      <c r="B794" s="23" t="s">
        <v>2634</v>
      </c>
      <c r="C794" s="23" t="s">
        <v>17</v>
      </c>
      <c r="D794" s="23" t="s">
        <v>1705</v>
      </c>
      <c r="E794" s="23" t="s">
        <v>452</v>
      </c>
      <c r="F794" s="23" t="s">
        <v>5336</v>
      </c>
      <c r="G794" s="23" t="s">
        <v>1721</v>
      </c>
      <c r="H794" s="23" t="s">
        <v>4638</v>
      </c>
      <c r="I794" s="23" t="s">
        <v>5458</v>
      </c>
      <c r="J794" s="23" t="s">
        <v>11</v>
      </c>
      <c r="K794" s="23" t="s">
        <v>4628</v>
      </c>
      <c r="L794" s="23" t="s">
        <v>11</v>
      </c>
      <c r="M794" s="23" t="s">
        <v>5448</v>
      </c>
      <c r="N794" s="23" t="s">
        <v>4629</v>
      </c>
      <c r="O794" s="23" t="s">
        <v>4630</v>
      </c>
      <c r="P794" s="23" t="s">
        <v>4642</v>
      </c>
      <c r="Q794" s="23">
        <v>0</v>
      </c>
      <c r="R794" s="23" t="s">
        <v>1962</v>
      </c>
      <c r="S794" s="23" t="s">
        <v>4411</v>
      </c>
      <c r="T794" s="23" t="s">
        <v>1721</v>
      </c>
    </row>
    <row r="795" spans="1:20" s="19" customFormat="1">
      <c r="A795" s="23" t="s">
        <v>2278</v>
      </c>
      <c r="B795" s="23" t="s">
        <v>2279</v>
      </c>
      <c r="C795" s="23" t="s">
        <v>14</v>
      </c>
      <c r="D795" s="23" t="s">
        <v>1705</v>
      </c>
      <c r="E795" s="23" t="s">
        <v>452</v>
      </c>
      <c r="F795" s="23" t="s">
        <v>4175</v>
      </c>
      <c r="G795" s="23" t="s">
        <v>1721</v>
      </c>
      <c r="H795" s="23" t="s">
        <v>4638</v>
      </c>
      <c r="I795" s="23" t="s">
        <v>4192</v>
      </c>
      <c r="J795" s="23" t="s">
        <v>11</v>
      </c>
      <c r="K795" s="23" t="s">
        <v>4628</v>
      </c>
      <c r="L795" s="23" t="s">
        <v>11</v>
      </c>
      <c r="M795" s="23" t="s">
        <v>5406</v>
      </c>
      <c r="N795" s="23" t="s">
        <v>4629</v>
      </c>
      <c r="O795" s="23" t="s">
        <v>4630</v>
      </c>
      <c r="P795" s="23" t="s">
        <v>4664</v>
      </c>
      <c r="Q795" s="23">
        <v>0</v>
      </c>
      <c r="R795" s="23" t="s">
        <v>1962</v>
      </c>
      <c r="S795" s="23" t="s">
        <v>4448</v>
      </c>
      <c r="T795" s="23" t="s">
        <v>1721</v>
      </c>
    </row>
    <row r="796" spans="1:20" s="19" customFormat="1">
      <c r="A796" s="23" t="s">
        <v>4030</v>
      </c>
      <c r="B796" s="23" t="s">
        <v>4031</v>
      </c>
      <c r="C796" s="23" t="s">
        <v>14</v>
      </c>
      <c r="D796" s="23" t="s">
        <v>1705</v>
      </c>
      <c r="E796" s="23" t="s">
        <v>452</v>
      </c>
      <c r="F796" s="23" t="s">
        <v>5344</v>
      </c>
      <c r="G796" s="23" t="s">
        <v>1721</v>
      </c>
      <c r="H796" s="23" t="s">
        <v>4643</v>
      </c>
      <c r="I796" s="23" t="s">
        <v>4636</v>
      </c>
      <c r="J796" s="23" t="s">
        <v>11</v>
      </c>
      <c r="K796" s="23" t="s">
        <v>4628</v>
      </c>
      <c r="L796" s="23" t="s">
        <v>11</v>
      </c>
      <c r="M796" s="23" t="s">
        <v>5437</v>
      </c>
      <c r="N796" s="23" t="s">
        <v>4629</v>
      </c>
      <c r="O796" s="23" t="s">
        <v>4630</v>
      </c>
      <c r="P796" s="23" t="s">
        <v>1026</v>
      </c>
      <c r="Q796" s="23">
        <v>0</v>
      </c>
      <c r="R796" s="23" t="s">
        <v>1760</v>
      </c>
      <c r="S796" s="23" t="s">
        <v>4598</v>
      </c>
      <c r="T796" s="23" t="s">
        <v>1721</v>
      </c>
    </row>
    <row r="797" spans="1:20" s="19" customFormat="1">
      <c r="A797" s="23" t="s">
        <v>2692</v>
      </c>
      <c r="B797" s="23" t="s">
        <v>2693</v>
      </c>
      <c r="C797" s="23" t="s">
        <v>13</v>
      </c>
      <c r="D797" s="23" t="s">
        <v>1705</v>
      </c>
      <c r="E797" s="23" t="s">
        <v>452</v>
      </c>
      <c r="F797" s="23" t="s">
        <v>4176</v>
      </c>
      <c r="G797" s="23" t="s">
        <v>1721</v>
      </c>
      <c r="H797" s="23" t="s">
        <v>4094</v>
      </c>
      <c r="I797" s="23" t="s">
        <v>5430</v>
      </c>
      <c r="J797" s="23" t="s">
        <v>11</v>
      </c>
      <c r="K797" s="23" t="s">
        <v>4628</v>
      </c>
      <c r="L797" s="23" t="s">
        <v>11</v>
      </c>
      <c r="M797" s="23" t="s">
        <v>5437</v>
      </c>
      <c r="N797" s="23" t="s">
        <v>4629</v>
      </c>
      <c r="O797" s="23" t="s">
        <v>4630</v>
      </c>
      <c r="P797" s="23" t="s">
        <v>4650</v>
      </c>
      <c r="Q797" s="23">
        <v>0</v>
      </c>
      <c r="R797" s="23" t="s">
        <v>1962</v>
      </c>
      <c r="S797" s="23" t="s">
        <v>4652</v>
      </c>
      <c r="T797" s="23" t="s">
        <v>1721</v>
      </c>
    </row>
    <row r="798" spans="1:20" s="19" customFormat="1">
      <c r="A798" s="23" t="s">
        <v>2769</v>
      </c>
      <c r="B798" s="23" t="s">
        <v>2770</v>
      </c>
      <c r="C798" s="23" t="s">
        <v>14</v>
      </c>
      <c r="D798" s="23" t="s">
        <v>1705</v>
      </c>
      <c r="E798" s="23" t="s">
        <v>452</v>
      </c>
      <c r="F798" s="23" t="s">
        <v>5344</v>
      </c>
      <c r="G798" s="23" t="s">
        <v>1721</v>
      </c>
      <c r="H798" s="23" t="s">
        <v>4643</v>
      </c>
      <c r="I798" s="23" t="s">
        <v>4649</v>
      </c>
      <c r="J798" s="23" t="s">
        <v>11</v>
      </c>
      <c r="K798" s="23" t="s">
        <v>4628</v>
      </c>
      <c r="L798" s="23" t="s">
        <v>11</v>
      </c>
      <c r="M798" s="23" t="s">
        <v>5412</v>
      </c>
      <c r="N798" s="23" t="s">
        <v>4629</v>
      </c>
      <c r="O798" s="23" t="s">
        <v>4630</v>
      </c>
      <c r="P798" s="23" t="s">
        <v>4634</v>
      </c>
      <c r="Q798" s="23">
        <v>0</v>
      </c>
      <c r="R798" s="23" t="s">
        <v>1962</v>
      </c>
      <c r="S798" s="23" t="s">
        <v>4875</v>
      </c>
      <c r="T798" s="23" t="s">
        <v>1721</v>
      </c>
    </row>
    <row r="799" spans="1:20" s="19" customFormat="1">
      <c r="A799" s="23" t="s">
        <v>1851</v>
      </c>
      <c r="B799" s="23" t="s">
        <v>1852</v>
      </c>
      <c r="C799" s="23" t="s">
        <v>10</v>
      </c>
      <c r="D799" s="23" t="s">
        <v>1705</v>
      </c>
      <c r="E799" s="23" t="s">
        <v>1189</v>
      </c>
      <c r="F799" s="23" t="s">
        <v>4207</v>
      </c>
      <c r="G799" s="23" t="s">
        <v>1721</v>
      </c>
      <c r="H799" s="23" t="s">
        <v>4633</v>
      </c>
      <c r="I799" s="23" t="s">
        <v>4106</v>
      </c>
      <c r="J799" s="23" t="s">
        <v>11</v>
      </c>
      <c r="K799" s="23" t="s">
        <v>4628</v>
      </c>
      <c r="L799" s="23" t="s">
        <v>11</v>
      </c>
      <c r="M799" s="23" t="s">
        <v>5418</v>
      </c>
      <c r="N799" s="23" t="s">
        <v>4629</v>
      </c>
      <c r="O799" s="23" t="s">
        <v>4630</v>
      </c>
      <c r="P799" s="23" t="s">
        <v>4642</v>
      </c>
      <c r="Q799" s="23">
        <v>0</v>
      </c>
      <c r="R799" s="23" t="s">
        <v>1962</v>
      </c>
      <c r="S799" s="23" t="s">
        <v>4699</v>
      </c>
      <c r="T799" s="23" t="s">
        <v>1721</v>
      </c>
    </row>
    <row r="800" spans="1:20" s="19" customFormat="1">
      <c r="A800" s="23" t="s">
        <v>1985</v>
      </c>
      <c r="B800" s="23" t="s">
        <v>1986</v>
      </c>
      <c r="C800" s="23" t="s">
        <v>14</v>
      </c>
      <c r="D800" s="23" t="s">
        <v>1705</v>
      </c>
      <c r="E800" s="23" t="s">
        <v>452</v>
      </c>
      <c r="F800" s="23" t="s">
        <v>5334</v>
      </c>
      <c r="G800" s="23" t="s">
        <v>1721</v>
      </c>
      <c r="H800" s="23" t="s">
        <v>4633</v>
      </c>
      <c r="I800" s="23" t="s">
        <v>4192</v>
      </c>
      <c r="J800" s="23" t="s">
        <v>11</v>
      </c>
      <c r="K800" s="23" t="s">
        <v>4628</v>
      </c>
      <c r="L800" s="23" t="s">
        <v>11</v>
      </c>
      <c r="M800" s="23" t="s">
        <v>5405</v>
      </c>
      <c r="N800" s="23" t="s">
        <v>4629</v>
      </c>
      <c r="O800" s="23" t="s">
        <v>4630</v>
      </c>
      <c r="P800" s="23" t="s">
        <v>4634</v>
      </c>
      <c r="Q800" s="23">
        <v>0</v>
      </c>
      <c r="R800" s="23" t="s">
        <v>2442</v>
      </c>
      <c r="S800" s="23" t="s">
        <v>4487</v>
      </c>
      <c r="T800" s="23" t="s">
        <v>1721</v>
      </c>
    </row>
    <row r="801" spans="1:20" s="19" customFormat="1">
      <c r="A801" s="23" t="s">
        <v>2131</v>
      </c>
      <c r="B801" s="23" t="s">
        <v>2132</v>
      </c>
      <c r="C801" s="23" t="s">
        <v>14</v>
      </c>
      <c r="D801" s="23" t="s">
        <v>1705</v>
      </c>
      <c r="E801" s="23" t="s">
        <v>452</v>
      </c>
      <c r="F801" s="23" t="s">
        <v>5340</v>
      </c>
      <c r="G801" s="23" t="s">
        <v>1721</v>
      </c>
      <c r="H801" s="23" t="s">
        <v>4099</v>
      </c>
      <c r="I801" s="23" t="s">
        <v>5447</v>
      </c>
      <c r="J801" s="23" t="s">
        <v>11</v>
      </c>
      <c r="K801" s="23" t="s">
        <v>4628</v>
      </c>
      <c r="L801" s="23" t="s">
        <v>11</v>
      </c>
      <c r="M801" s="23" t="s">
        <v>5448</v>
      </c>
      <c r="N801" s="23" t="s">
        <v>4629</v>
      </c>
      <c r="O801" s="23" t="s">
        <v>4630</v>
      </c>
      <c r="P801" s="23" t="s">
        <v>7</v>
      </c>
      <c r="Q801" s="23">
        <v>0</v>
      </c>
      <c r="R801" s="23" t="s">
        <v>4746</v>
      </c>
      <c r="S801" s="23" t="s">
        <v>4827</v>
      </c>
      <c r="T801" s="23" t="s">
        <v>1721</v>
      </c>
    </row>
    <row r="802" spans="1:20" s="19" customFormat="1">
      <c r="A802" s="23" t="s">
        <v>2131</v>
      </c>
      <c r="B802" s="23" t="s">
        <v>2132</v>
      </c>
      <c r="C802" s="23" t="s">
        <v>14</v>
      </c>
      <c r="D802" s="23" t="s">
        <v>1705</v>
      </c>
      <c r="E802" s="23" t="s">
        <v>452</v>
      </c>
      <c r="F802" s="23" t="s">
        <v>5340</v>
      </c>
      <c r="G802" s="23" t="s">
        <v>1721</v>
      </c>
      <c r="H802" s="23" t="s">
        <v>4099</v>
      </c>
      <c r="I802" s="23" t="s">
        <v>4192</v>
      </c>
      <c r="J802" s="23" t="s">
        <v>11</v>
      </c>
      <c r="K802" s="23" t="s">
        <v>4628</v>
      </c>
      <c r="L802" s="23" t="s">
        <v>11</v>
      </c>
      <c r="M802" s="23" t="s">
        <v>5419</v>
      </c>
      <c r="N802" s="23" t="s">
        <v>4629</v>
      </c>
      <c r="O802" s="23" t="s">
        <v>4630</v>
      </c>
      <c r="P802" s="23" t="s">
        <v>7</v>
      </c>
      <c r="Q802" s="23">
        <v>0</v>
      </c>
      <c r="R802" s="23" t="s">
        <v>4746</v>
      </c>
      <c r="S802" s="23" t="s">
        <v>4827</v>
      </c>
      <c r="T802" s="23" t="s">
        <v>1721</v>
      </c>
    </row>
    <row r="803" spans="1:20" s="19" customFormat="1">
      <c r="A803" s="23" t="s">
        <v>3574</v>
      </c>
      <c r="B803" s="23" t="s">
        <v>3575</v>
      </c>
      <c r="C803" s="23" t="s">
        <v>16</v>
      </c>
      <c r="D803" s="23" t="s">
        <v>1705</v>
      </c>
      <c r="E803" s="23" t="s">
        <v>452</v>
      </c>
      <c r="F803" s="23" t="s">
        <v>4185</v>
      </c>
      <c r="G803" s="23" t="s">
        <v>1721</v>
      </c>
      <c r="H803" s="23" t="s">
        <v>4633</v>
      </c>
      <c r="I803" s="23" t="s">
        <v>4203</v>
      </c>
      <c r="J803" s="23" t="s">
        <v>11</v>
      </c>
      <c r="K803" s="23" t="s">
        <v>4628</v>
      </c>
      <c r="L803" s="23" t="s">
        <v>11</v>
      </c>
      <c r="M803" s="23" t="s">
        <v>5415</v>
      </c>
      <c r="N803" s="23" t="s">
        <v>4629</v>
      </c>
      <c r="O803" s="23" t="s">
        <v>4630</v>
      </c>
      <c r="P803" s="23" t="s">
        <v>1026</v>
      </c>
      <c r="Q803" s="23">
        <v>0</v>
      </c>
      <c r="R803" s="23" t="s">
        <v>1683</v>
      </c>
      <c r="S803" s="23" t="s">
        <v>4580</v>
      </c>
      <c r="T803" s="23" t="s">
        <v>1721</v>
      </c>
    </row>
    <row r="804" spans="1:20" s="19" customFormat="1">
      <c r="A804" s="23" t="s">
        <v>2716</v>
      </c>
      <c r="B804" s="23" t="s">
        <v>2717</v>
      </c>
      <c r="C804" s="23" t="s">
        <v>10</v>
      </c>
      <c r="D804" s="23" t="s">
        <v>1705</v>
      </c>
      <c r="E804" s="23" t="s">
        <v>452</v>
      </c>
      <c r="F804" s="23" t="s">
        <v>4179</v>
      </c>
      <c r="G804" s="23" t="s">
        <v>1721</v>
      </c>
      <c r="H804" s="23" t="s">
        <v>4682</v>
      </c>
      <c r="I804" s="23" t="s">
        <v>4106</v>
      </c>
      <c r="J804" s="23" t="s">
        <v>11</v>
      </c>
      <c r="K804" s="23" t="s">
        <v>4628</v>
      </c>
      <c r="L804" s="23" t="s">
        <v>11</v>
      </c>
      <c r="M804" s="23" t="s">
        <v>5426</v>
      </c>
      <c r="N804" s="23" t="s">
        <v>4629</v>
      </c>
      <c r="O804" s="23" t="s">
        <v>4630</v>
      </c>
      <c r="P804" s="23" t="s">
        <v>1026</v>
      </c>
      <c r="Q804" s="23">
        <v>0</v>
      </c>
      <c r="R804" s="23" t="s">
        <v>1683</v>
      </c>
      <c r="S804" s="23" t="s">
        <v>4594</v>
      </c>
      <c r="T804" s="23" t="s">
        <v>1721</v>
      </c>
    </row>
    <row r="805" spans="1:20" s="19" customFormat="1">
      <c r="A805" s="23" t="s">
        <v>2663</v>
      </c>
      <c r="B805" s="23" t="s">
        <v>2664</v>
      </c>
      <c r="C805" s="23" t="s">
        <v>14</v>
      </c>
      <c r="D805" s="23" t="s">
        <v>1705</v>
      </c>
      <c r="E805" s="23" t="s">
        <v>452</v>
      </c>
      <c r="F805" s="23" t="s">
        <v>4175</v>
      </c>
      <c r="G805" s="23" t="s">
        <v>1721</v>
      </c>
      <c r="H805" s="23" t="s">
        <v>4638</v>
      </c>
      <c r="I805" s="23" t="s">
        <v>4192</v>
      </c>
      <c r="J805" s="23" t="s">
        <v>11</v>
      </c>
      <c r="K805" s="23" t="s">
        <v>4628</v>
      </c>
      <c r="L805" s="23" t="s">
        <v>11</v>
      </c>
      <c r="M805" s="23" t="s">
        <v>5406</v>
      </c>
      <c r="N805" s="23" t="s">
        <v>4629</v>
      </c>
      <c r="O805" s="23" t="s">
        <v>4630</v>
      </c>
      <c r="P805" s="23" t="s">
        <v>7</v>
      </c>
      <c r="Q805" s="23">
        <v>0</v>
      </c>
      <c r="R805" s="23" t="s">
        <v>4800</v>
      </c>
      <c r="S805" s="23" t="s">
        <v>5482</v>
      </c>
      <c r="T805" s="23" t="s">
        <v>1721</v>
      </c>
    </row>
    <row r="806" spans="1:20" s="19" customFormat="1">
      <c r="A806" s="23" t="s">
        <v>3956</v>
      </c>
      <c r="B806" s="23" t="s">
        <v>3957</v>
      </c>
      <c r="C806" s="23" t="s">
        <v>10</v>
      </c>
      <c r="D806" s="23" t="s">
        <v>1705</v>
      </c>
      <c r="E806" s="23" t="s">
        <v>452</v>
      </c>
      <c r="F806" s="23" t="s">
        <v>4173</v>
      </c>
      <c r="G806" s="23" t="s">
        <v>1721</v>
      </c>
      <c r="H806" s="23" t="s">
        <v>4099</v>
      </c>
      <c r="I806" s="23" t="s">
        <v>5461</v>
      </c>
      <c r="J806" s="23" t="s">
        <v>11</v>
      </c>
      <c r="K806" s="23" t="s">
        <v>4628</v>
      </c>
      <c r="L806" s="23" t="s">
        <v>11</v>
      </c>
      <c r="M806" s="23" t="s">
        <v>5429</v>
      </c>
      <c r="N806" s="23" t="s">
        <v>4629</v>
      </c>
      <c r="O806" s="23" t="s">
        <v>4630</v>
      </c>
      <c r="P806" s="23" t="s">
        <v>4664</v>
      </c>
      <c r="Q806" s="23">
        <v>0</v>
      </c>
      <c r="R806" s="23" t="s">
        <v>1962</v>
      </c>
      <c r="S806" s="23" t="s">
        <v>4723</v>
      </c>
      <c r="T806" s="23" t="s">
        <v>1721</v>
      </c>
    </row>
    <row r="807" spans="1:20" s="19" customFormat="1">
      <c r="A807" s="23" t="s">
        <v>2961</v>
      </c>
      <c r="B807" s="23" t="s">
        <v>2962</v>
      </c>
      <c r="C807" s="23" t="s">
        <v>12</v>
      </c>
      <c r="D807" s="23" t="s">
        <v>1705</v>
      </c>
      <c r="E807" s="23" t="s">
        <v>452</v>
      </c>
      <c r="F807" s="23" t="s">
        <v>5340</v>
      </c>
      <c r="G807" s="23" t="s">
        <v>1721</v>
      </c>
      <c r="H807" s="23" t="s">
        <v>4099</v>
      </c>
      <c r="I807" s="23" t="s">
        <v>4192</v>
      </c>
      <c r="J807" s="23" t="s">
        <v>11</v>
      </c>
      <c r="K807" s="23" t="s">
        <v>4628</v>
      </c>
      <c r="L807" s="23" t="s">
        <v>11</v>
      </c>
      <c r="M807" s="23" t="s">
        <v>5419</v>
      </c>
      <c r="N807" s="23" t="s">
        <v>4629</v>
      </c>
      <c r="O807" s="23" t="s">
        <v>4630</v>
      </c>
      <c r="P807" s="23" t="s">
        <v>1026</v>
      </c>
      <c r="Q807" s="23">
        <v>0</v>
      </c>
      <c r="R807" s="23" t="s">
        <v>1683</v>
      </c>
      <c r="S807" s="23" t="s">
        <v>5360</v>
      </c>
      <c r="T807" s="23" t="s">
        <v>1721</v>
      </c>
    </row>
    <row r="808" spans="1:20" s="19" customFormat="1">
      <c r="A808" s="23" t="s">
        <v>3047</v>
      </c>
      <c r="B808" s="23" t="s">
        <v>3048</v>
      </c>
      <c r="C808" s="23" t="s">
        <v>10</v>
      </c>
      <c r="D808" s="23" t="s">
        <v>1705</v>
      </c>
      <c r="E808" s="23" t="s">
        <v>1189</v>
      </c>
      <c r="F808" s="23" t="s">
        <v>4182</v>
      </c>
      <c r="G808" s="23" t="s">
        <v>1721</v>
      </c>
      <c r="H808" s="23" t="s">
        <v>4638</v>
      </c>
      <c r="I808" s="23" t="s">
        <v>4636</v>
      </c>
      <c r="J808" s="23" t="s">
        <v>11</v>
      </c>
      <c r="K808" s="23" t="s">
        <v>4628</v>
      </c>
      <c r="L808" s="23" t="s">
        <v>11</v>
      </c>
      <c r="M808" s="23" t="s">
        <v>5431</v>
      </c>
      <c r="N808" s="23" t="s">
        <v>4629</v>
      </c>
      <c r="O808" s="23" t="s">
        <v>4630</v>
      </c>
      <c r="P808" s="23" t="s">
        <v>1026</v>
      </c>
      <c r="Q808" s="23">
        <v>0</v>
      </c>
      <c r="R808" s="23" t="s">
        <v>1683</v>
      </c>
      <c r="S808" s="23" t="s">
        <v>4735</v>
      </c>
      <c r="T808" s="23" t="s">
        <v>1721</v>
      </c>
    </row>
    <row r="809" spans="1:20" s="19" customFormat="1">
      <c r="A809" s="23" t="s">
        <v>3092</v>
      </c>
      <c r="B809" s="23" t="s">
        <v>3093</v>
      </c>
      <c r="C809" s="23" t="s">
        <v>14</v>
      </c>
      <c r="D809" s="23" t="s">
        <v>1705</v>
      </c>
      <c r="E809" s="23" t="s">
        <v>452</v>
      </c>
      <c r="F809" s="23" t="s">
        <v>4173</v>
      </c>
      <c r="G809" s="23" t="s">
        <v>1721</v>
      </c>
      <c r="H809" s="23" t="s">
        <v>4099</v>
      </c>
      <c r="I809" s="23" t="s">
        <v>5461</v>
      </c>
      <c r="J809" s="23" t="s">
        <v>11</v>
      </c>
      <c r="K809" s="23" t="s">
        <v>4628</v>
      </c>
      <c r="L809" s="23" t="s">
        <v>11</v>
      </c>
      <c r="M809" s="23" t="s">
        <v>5429</v>
      </c>
      <c r="N809" s="23" t="s">
        <v>4629</v>
      </c>
      <c r="O809" s="23" t="s">
        <v>4630</v>
      </c>
      <c r="P809" s="23" t="s">
        <v>4713</v>
      </c>
      <c r="Q809" s="23">
        <v>0</v>
      </c>
      <c r="R809" s="23" t="s">
        <v>3647</v>
      </c>
      <c r="S809" s="23" t="s">
        <v>4851</v>
      </c>
      <c r="T809" s="23" t="s">
        <v>1721</v>
      </c>
    </row>
    <row r="810" spans="1:20" s="19" customFormat="1">
      <c r="A810" s="23" t="s">
        <v>2234</v>
      </c>
      <c r="B810" s="23" t="s">
        <v>2235</v>
      </c>
      <c r="C810" s="23" t="s">
        <v>1669</v>
      </c>
      <c r="D810" s="23" t="s">
        <v>4091</v>
      </c>
      <c r="E810" s="23" t="s">
        <v>459</v>
      </c>
      <c r="F810" s="23" t="s">
        <v>4202</v>
      </c>
      <c r="G810" s="23" t="s">
        <v>1721</v>
      </c>
      <c r="H810" s="23" t="s">
        <v>4638</v>
      </c>
      <c r="I810" s="23" t="s">
        <v>4644</v>
      </c>
      <c r="J810" s="23" t="s">
        <v>11</v>
      </c>
      <c r="K810" s="23" t="s">
        <v>4628</v>
      </c>
      <c r="L810" s="23" t="s">
        <v>11</v>
      </c>
      <c r="M810" s="23" t="s">
        <v>5498</v>
      </c>
      <c r="N810" s="23" t="s">
        <v>4640</v>
      </c>
      <c r="O810" s="23" t="s">
        <v>4630</v>
      </c>
      <c r="P810" s="23" t="s">
        <v>5491</v>
      </c>
      <c r="Q810" s="23">
        <v>0</v>
      </c>
      <c r="R810" s="23" t="s">
        <v>4928</v>
      </c>
      <c r="S810" s="23" t="s">
        <v>5492</v>
      </c>
      <c r="T810" s="23" t="s">
        <v>1721</v>
      </c>
    </row>
    <row r="811" spans="1:20" s="19" customFormat="1">
      <c r="A811" s="23" t="s">
        <v>3794</v>
      </c>
      <c r="B811" s="23" t="s">
        <v>3795</v>
      </c>
      <c r="C811" s="23" t="s">
        <v>10</v>
      </c>
      <c r="D811" s="23" t="s">
        <v>1705</v>
      </c>
      <c r="E811" s="23" t="s">
        <v>1189</v>
      </c>
      <c r="F811" s="23" t="s">
        <v>4182</v>
      </c>
      <c r="G811" s="23" t="s">
        <v>1721</v>
      </c>
      <c r="H811" s="23" t="s">
        <v>4638</v>
      </c>
      <c r="I811" s="23" t="s">
        <v>4636</v>
      </c>
      <c r="J811" s="23" t="s">
        <v>11</v>
      </c>
      <c r="K811" s="23" t="s">
        <v>4628</v>
      </c>
      <c r="L811" s="23" t="s">
        <v>11</v>
      </c>
      <c r="M811" s="23" t="s">
        <v>5456</v>
      </c>
      <c r="N811" s="23" t="s">
        <v>4629</v>
      </c>
      <c r="O811" s="23" t="s">
        <v>4630</v>
      </c>
      <c r="P811" s="23" t="s">
        <v>1026</v>
      </c>
      <c r="Q811" s="23">
        <v>0</v>
      </c>
      <c r="R811" s="23" t="s">
        <v>1782</v>
      </c>
      <c r="S811" s="23" t="s">
        <v>5449</v>
      </c>
      <c r="T811" s="23" t="s">
        <v>1721</v>
      </c>
    </row>
    <row r="812" spans="1:20" s="19" customFormat="1">
      <c r="A812" s="23" t="s">
        <v>3043</v>
      </c>
      <c r="B812" s="23" t="s">
        <v>3044</v>
      </c>
      <c r="C812" s="23" t="s">
        <v>14</v>
      </c>
      <c r="D812" s="23" t="s">
        <v>1705</v>
      </c>
      <c r="E812" s="23" t="s">
        <v>452</v>
      </c>
      <c r="F812" s="23" t="s">
        <v>5344</v>
      </c>
      <c r="G812" s="23" t="s">
        <v>1721</v>
      </c>
      <c r="H812" s="23" t="s">
        <v>4643</v>
      </c>
      <c r="I812" s="23" t="s">
        <v>4636</v>
      </c>
      <c r="J812" s="23" t="s">
        <v>11</v>
      </c>
      <c r="K812" s="23" t="s">
        <v>4628</v>
      </c>
      <c r="L812" s="23" t="s">
        <v>11</v>
      </c>
      <c r="M812" s="23" t="s">
        <v>5406</v>
      </c>
      <c r="N812" s="23" t="s">
        <v>4629</v>
      </c>
      <c r="O812" s="23" t="s">
        <v>4630</v>
      </c>
      <c r="P812" s="23" t="s">
        <v>1026</v>
      </c>
      <c r="Q812" s="23">
        <v>0</v>
      </c>
      <c r="R812" s="23" t="s">
        <v>1683</v>
      </c>
      <c r="S812" s="23" t="s">
        <v>4581</v>
      </c>
      <c r="T812" s="23" t="s">
        <v>1721</v>
      </c>
    </row>
    <row r="813" spans="1:20" s="19" customFormat="1">
      <c r="A813" s="23" t="s">
        <v>1956</v>
      </c>
      <c r="B813" s="23" t="s">
        <v>1957</v>
      </c>
      <c r="C813" s="23" t="s">
        <v>14</v>
      </c>
      <c r="D813" s="23" t="s">
        <v>1705</v>
      </c>
      <c r="E813" s="23" t="s">
        <v>1189</v>
      </c>
      <c r="F813" s="23" t="s">
        <v>4207</v>
      </c>
      <c r="G813" s="23" t="s">
        <v>1721</v>
      </c>
      <c r="H813" s="23" t="s">
        <v>4633</v>
      </c>
      <c r="I813" s="23" t="s">
        <v>5438</v>
      </c>
      <c r="J813" s="23" t="s">
        <v>11</v>
      </c>
      <c r="K813" s="23" t="s">
        <v>4628</v>
      </c>
      <c r="L813" s="23" t="s">
        <v>11</v>
      </c>
      <c r="M813" s="23" t="s">
        <v>5416</v>
      </c>
      <c r="N813" s="23" t="s">
        <v>4629</v>
      </c>
      <c r="O813" s="23" t="s">
        <v>4630</v>
      </c>
      <c r="P813" s="23" t="s">
        <v>4642</v>
      </c>
      <c r="Q813" s="23">
        <v>0</v>
      </c>
      <c r="R813" s="23" t="s">
        <v>1962</v>
      </c>
      <c r="S813" s="23" t="s">
        <v>4693</v>
      </c>
      <c r="T813" s="23" t="s">
        <v>1721</v>
      </c>
    </row>
    <row r="814" spans="1:20" s="19" customFormat="1">
      <c r="A814" s="23" t="s">
        <v>2639</v>
      </c>
      <c r="B814" s="23" t="s">
        <v>2640</v>
      </c>
      <c r="C814" s="23" t="s">
        <v>16</v>
      </c>
      <c r="D814" s="23" t="s">
        <v>1705</v>
      </c>
      <c r="E814" s="23" t="s">
        <v>1189</v>
      </c>
      <c r="F814" s="23" t="s">
        <v>4182</v>
      </c>
      <c r="G814" s="23" t="s">
        <v>1721</v>
      </c>
      <c r="H814" s="23" t="s">
        <v>4638</v>
      </c>
      <c r="I814" s="23" t="s">
        <v>4192</v>
      </c>
      <c r="J814" s="23" t="s">
        <v>11</v>
      </c>
      <c r="K814" s="23" t="s">
        <v>4628</v>
      </c>
      <c r="L814" s="23" t="s">
        <v>11</v>
      </c>
      <c r="M814" s="23" t="s">
        <v>5444</v>
      </c>
      <c r="N814" s="23" t="s">
        <v>4629</v>
      </c>
      <c r="O814" s="23" t="s">
        <v>4630</v>
      </c>
      <c r="P814" s="23" t="s">
        <v>7</v>
      </c>
      <c r="Q814" s="23">
        <v>0</v>
      </c>
      <c r="R814" s="23" t="s">
        <v>3779</v>
      </c>
      <c r="S814" s="23" t="s">
        <v>4573</v>
      </c>
      <c r="T814" s="23" t="s">
        <v>1721</v>
      </c>
    </row>
    <row r="815" spans="1:20" s="19" customFormat="1">
      <c r="A815" s="23" t="s">
        <v>2100</v>
      </c>
      <c r="B815" s="23" t="s">
        <v>2101</v>
      </c>
      <c r="C815" s="23" t="s">
        <v>15</v>
      </c>
      <c r="D815" s="23" t="s">
        <v>1705</v>
      </c>
      <c r="E815" s="23" t="s">
        <v>452</v>
      </c>
      <c r="F815" s="23" t="s">
        <v>4156</v>
      </c>
      <c r="G815" s="23" t="s">
        <v>1721</v>
      </c>
      <c r="H815" s="23" t="s">
        <v>4094</v>
      </c>
      <c r="I815" s="23" t="s">
        <v>4106</v>
      </c>
      <c r="J815" s="23" t="s">
        <v>11</v>
      </c>
      <c r="K815" s="23" t="s">
        <v>4628</v>
      </c>
      <c r="L815" s="23" t="s">
        <v>11</v>
      </c>
      <c r="M815" s="23" t="s">
        <v>5460</v>
      </c>
      <c r="N815" s="23" t="s">
        <v>4629</v>
      </c>
      <c r="O815" s="23" t="s">
        <v>4630</v>
      </c>
      <c r="P815" s="23" t="s">
        <v>4655</v>
      </c>
      <c r="Q815" s="23">
        <v>0</v>
      </c>
      <c r="R815" s="23" t="s">
        <v>1962</v>
      </c>
      <c r="S815" s="23" t="s">
        <v>4474</v>
      </c>
      <c r="T815" s="23" t="s">
        <v>1721</v>
      </c>
    </row>
    <row r="816" spans="1:20" s="19" customFormat="1">
      <c r="A816" s="23" t="s">
        <v>3316</v>
      </c>
      <c r="B816" s="23" t="s">
        <v>3317</v>
      </c>
      <c r="C816" s="23" t="s">
        <v>1669</v>
      </c>
      <c r="D816" s="23" t="s">
        <v>1705</v>
      </c>
      <c r="E816" s="23" t="s">
        <v>452</v>
      </c>
      <c r="F816" s="23" t="s">
        <v>4179</v>
      </c>
      <c r="G816" s="23" t="s">
        <v>1721</v>
      </c>
      <c r="H816" s="23" t="s">
        <v>4682</v>
      </c>
      <c r="I816" s="23" t="s">
        <v>4649</v>
      </c>
      <c r="J816" s="23" t="s">
        <v>11</v>
      </c>
      <c r="K816" s="23" t="s">
        <v>4628</v>
      </c>
      <c r="L816" s="23" t="s">
        <v>11</v>
      </c>
      <c r="M816" s="23" t="s">
        <v>5437</v>
      </c>
      <c r="N816" s="23" t="s">
        <v>4629</v>
      </c>
      <c r="O816" s="23" t="s">
        <v>4630</v>
      </c>
      <c r="P816" s="23" t="s">
        <v>4900</v>
      </c>
      <c r="Q816" s="23">
        <v>0</v>
      </c>
      <c r="R816" s="23" t="s">
        <v>1962</v>
      </c>
      <c r="S816" s="23" t="s">
        <v>4901</v>
      </c>
      <c r="T816" s="23" t="s">
        <v>1721</v>
      </c>
    </row>
    <row r="817" spans="1:20" s="19" customFormat="1">
      <c r="A817" s="23" t="s">
        <v>2965</v>
      </c>
      <c r="B817" s="23" t="s">
        <v>2966</v>
      </c>
      <c r="C817" s="23" t="s">
        <v>18</v>
      </c>
      <c r="D817" s="23" t="s">
        <v>1705</v>
      </c>
      <c r="E817" s="23" t="s">
        <v>452</v>
      </c>
      <c r="F817" s="23" t="s">
        <v>5336</v>
      </c>
      <c r="G817" s="23" t="s">
        <v>1721</v>
      </c>
      <c r="H817" s="23" t="s">
        <v>4638</v>
      </c>
      <c r="I817" s="23" t="s">
        <v>4636</v>
      </c>
      <c r="J817" s="23" t="s">
        <v>11</v>
      </c>
      <c r="K817" s="23" t="s">
        <v>4628</v>
      </c>
      <c r="L817" s="23" t="s">
        <v>11</v>
      </c>
      <c r="M817" s="23" t="s">
        <v>5471</v>
      </c>
      <c r="N817" s="23" t="s">
        <v>4629</v>
      </c>
      <c r="O817" s="23" t="s">
        <v>4630</v>
      </c>
      <c r="P817" s="23" t="s">
        <v>1026</v>
      </c>
      <c r="Q817" s="23">
        <v>0</v>
      </c>
      <c r="R817" s="23" t="s">
        <v>1955</v>
      </c>
      <c r="S817" s="23" t="s">
        <v>4727</v>
      </c>
      <c r="T817" s="23" t="s">
        <v>1721</v>
      </c>
    </row>
    <row r="818" spans="1:20" s="19" customFormat="1">
      <c r="A818" s="23" t="s">
        <v>2471</v>
      </c>
      <c r="B818" s="23" t="s">
        <v>2472</v>
      </c>
      <c r="C818" s="23" t="s">
        <v>13</v>
      </c>
      <c r="D818" s="23" t="s">
        <v>1705</v>
      </c>
      <c r="E818" s="23" t="s">
        <v>452</v>
      </c>
      <c r="F818" s="23" t="s">
        <v>4176</v>
      </c>
      <c r="G818" s="23" t="s">
        <v>1721</v>
      </c>
      <c r="H818" s="23" t="s">
        <v>4094</v>
      </c>
      <c r="I818" s="23" t="s">
        <v>4192</v>
      </c>
      <c r="J818" s="23" t="s">
        <v>11</v>
      </c>
      <c r="K818" s="23" t="s">
        <v>4628</v>
      </c>
      <c r="L818" s="23" t="s">
        <v>11</v>
      </c>
      <c r="M818" s="23" t="s">
        <v>5416</v>
      </c>
      <c r="N818" s="23" t="s">
        <v>4629</v>
      </c>
      <c r="O818" s="23" t="s">
        <v>4630</v>
      </c>
      <c r="P818" s="23" t="s">
        <v>4664</v>
      </c>
      <c r="Q818" s="23">
        <v>0</v>
      </c>
      <c r="R818" s="23" t="s">
        <v>1962</v>
      </c>
      <c r="S818" s="23" t="s">
        <v>4429</v>
      </c>
      <c r="T818" s="23" t="s">
        <v>1721</v>
      </c>
    </row>
    <row r="819" spans="1:20" s="19" customFormat="1">
      <c r="A819" s="23" t="s">
        <v>1835</v>
      </c>
      <c r="B819" s="23" t="s">
        <v>1836</v>
      </c>
      <c r="C819" s="23" t="s">
        <v>14</v>
      </c>
      <c r="D819" s="23" t="s">
        <v>1705</v>
      </c>
      <c r="E819" s="23" t="s">
        <v>452</v>
      </c>
      <c r="F819" s="23" t="s">
        <v>5344</v>
      </c>
      <c r="G819" s="23" t="s">
        <v>1721</v>
      </c>
      <c r="H819" s="23" t="s">
        <v>4643</v>
      </c>
      <c r="I819" s="23" t="s">
        <v>4636</v>
      </c>
      <c r="J819" s="23" t="s">
        <v>11</v>
      </c>
      <c r="K819" s="23" t="s">
        <v>4628</v>
      </c>
      <c r="L819" s="23" t="s">
        <v>11</v>
      </c>
      <c r="M819" s="23" t="s">
        <v>5437</v>
      </c>
      <c r="N819" s="23" t="s">
        <v>4629</v>
      </c>
      <c r="O819" s="23" t="s">
        <v>4630</v>
      </c>
      <c r="P819" s="23" t="s">
        <v>7</v>
      </c>
      <c r="Q819" s="23">
        <v>0</v>
      </c>
      <c r="R819" s="23" t="s">
        <v>1840</v>
      </c>
      <c r="S819" s="23" t="s">
        <v>4537</v>
      </c>
      <c r="T819" s="23" t="s">
        <v>1721</v>
      </c>
    </row>
    <row r="820" spans="1:20" s="19" customFormat="1">
      <c r="A820" s="23" t="s">
        <v>1847</v>
      </c>
      <c r="B820" s="23" t="s">
        <v>1848</v>
      </c>
      <c r="C820" s="23" t="s">
        <v>1669</v>
      </c>
      <c r="D820" s="23" t="s">
        <v>4091</v>
      </c>
      <c r="E820" s="23" t="s">
        <v>459</v>
      </c>
      <c r="F820" s="23" t="s">
        <v>4205</v>
      </c>
      <c r="G820" s="23" t="s">
        <v>1721</v>
      </c>
      <c r="H820" s="23" t="s">
        <v>4632</v>
      </c>
      <c r="I820" s="23" t="s">
        <v>4644</v>
      </c>
      <c r="J820" s="23" t="s">
        <v>11</v>
      </c>
      <c r="K820" s="23" t="s">
        <v>4628</v>
      </c>
      <c r="L820" s="23" t="s">
        <v>11</v>
      </c>
      <c r="M820" s="23" t="s">
        <v>5477</v>
      </c>
      <c r="N820" s="23" t="s">
        <v>4640</v>
      </c>
      <c r="O820" s="23" t="s">
        <v>4630</v>
      </c>
      <c r="P820" s="23" t="s">
        <v>4863</v>
      </c>
      <c r="Q820" s="23">
        <v>0</v>
      </c>
      <c r="R820" s="23" t="s">
        <v>1662</v>
      </c>
      <c r="S820" s="23" t="s">
        <v>4615</v>
      </c>
      <c r="T820" s="23" t="s">
        <v>1721</v>
      </c>
    </row>
    <row r="821" spans="1:20" s="19" customFormat="1">
      <c r="A821" s="23" t="s">
        <v>2683</v>
      </c>
      <c r="B821" s="23" t="s">
        <v>2684</v>
      </c>
      <c r="C821" s="23" t="s">
        <v>16</v>
      </c>
      <c r="D821" s="23" t="s">
        <v>1705</v>
      </c>
      <c r="E821" s="23" t="s">
        <v>452</v>
      </c>
      <c r="F821" s="23" t="s">
        <v>5342</v>
      </c>
      <c r="G821" s="23" t="s">
        <v>1721</v>
      </c>
      <c r="H821" s="23" t="s">
        <v>4633</v>
      </c>
      <c r="I821" s="23" t="s">
        <v>5447</v>
      </c>
      <c r="J821" s="23" t="s">
        <v>11</v>
      </c>
      <c r="K821" s="23" t="s">
        <v>4628</v>
      </c>
      <c r="L821" s="23" t="s">
        <v>11</v>
      </c>
      <c r="M821" s="23" t="s">
        <v>5448</v>
      </c>
      <c r="N821" s="23" t="s">
        <v>4629</v>
      </c>
      <c r="O821" s="23" t="s">
        <v>4630</v>
      </c>
      <c r="P821" s="23" t="s">
        <v>7</v>
      </c>
      <c r="Q821" s="23">
        <v>0</v>
      </c>
      <c r="R821" s="23" t="s">
        <v>4773</v>
      </c>
      <c r="S821" s="23" t="s">
        <v>4872</v>
      </c>
      <c r="T821" s="23" t="s">
        <v>1721</v>
      </c>
    </row>
    <row r="822" spans="1:20" s="19" customFormat="1">
      <c r="A822" s="23" t="s">
        <v>1889</v>
      </c>
      <c r="B822" s="23" t="s">
        <v>1890</v>
      </c>
      <c r="C822" s="23" t="s">
        <v>1669</v>
      </c>
      <c r="D822" s="23" t="s">
        <v>1705</v>
      </c>
      <c r="E822" s="23" t="s">
        <v>452</v>
      </c>
      <c r="F822" s="23" t="s">
        <v>4179</v>
      </c>
      <c r="G822" s="23" t="s">
        <v>1721</v>
      </c>
      <c r="H822" s="23" t="s">
        <v>4682</v>
      </c>
      <c r="I822" s="23" t="s">
        <v>4106</v>
      </c>
      <c r="J822" s="23" t="s">
        <v>11</v>
      </c>
      <c r="K822" s="23" t="s">
        <v>4628</v>
      </c>
      <c r="L822" s="23" t="s">
        <v>11</v>
      </c>
      <c r="M822" s="23" t="s">
        <v>5406</v>
      </c>
      <c r="N822" s="23" t="s">
        <v>4629</v>
      </c>
      <c r="O822" s="23" t="s">
        <v>4630</v>
      </c>
      <c r="P822" s="23" t="s">
        <v>4660</v>
      </c>
      <c r="Q822" s="23">
        <v>0</v>
      </c>
      <c r="R822" s="23" t="s">
        <v>1962</v>
      </c>
      <c r="S822" s="23" t="s">
        <v>4890</v>
      </c>
      <c r="T822" s="23" t="s">
        <v>1721</v>
      </c>
    </row>
    <row r="823" spans="1:20" s="19" customFormat="1">
      <c r="A823" s="23" t="s">
        <v>1791</v>
      </c>
      <c r="B823" s="23" t="s">
        <v>1792</v>
      </c>
      <c r="C823" s="23" t="s">
        <v>16</v>
      </c>
      <c r="D823" s="23" t="s">
        <v>1705</v>
      </c>
      <c r="E823" s="23" t="s">
        <v>1189</v>
      </c>
      <c r="F823" s="23" t="s">
        <v>5351</v>
      </c>
      <c r="G823" s="23" t="s">
        <v>1721</v>
      </c>
      <c r="H823" s="23" t="s">
        <v>4633</v>
      </c>
      <c r="I823" s="23" t="s">
        <v>4192</v>
      </c>
      <c r="J823" s="23" t="s">
        <v>11</v>
      </c>
      <c r="K823" s="23" t="s">
        <v>4628</v>
      </c>
      <c r="L823" s="23" t="s">
        <v>11</v>
      </c>
      <c r="M823" s="23" t="s">
        <v>5455</v>
      </c>
      <c r="N823" s="23" t="s">
        <v>4629</v>
      </c>
      <c r="O823" s="23" t="s">
        <v>4630</v>
      </c>
      <c r="P823" s="23" t="s">
        <v>4662</v>
      </c>
      <c r="Q823" s="23">
        <v>0</v>
      </c>
      <c r="R823" s="23" t="s">
        <v>1795</v>
      </c>
      <c r="S823" s="23" t="s">
        <v>4545</v>
      </c>
      <c r="T823" s="23" t="s">
        <v>1721</v>
      </c>
    </row>
    <row r="824" spans="1:20" s="19" customFormat="1">
      <c r="A824" s="23" t="s">
        <v>3546</v>
      </c>
      <c r="B824" s="23" t="s">
        <v>3547</v>
      </c>
      <c r="C824" s="23" t="s">
        <v>14</v>
      </c>
      <c r="D824" s="23" t="s">
        <v>1705</v>
      </c>
      <c r="E824" s="23" t="s">
        <v>452</v>
      </c>
      <c r="F824" s="23" t="s">
        <v>4166</v>
      </c>
      <c r="G824" s="23" t="s">
        <v>1721</v>
      </c>
      <c r="H824" s="23" t="s">
        <v>4094</v>
      </c>
      <c r="I824" s="23" t="s">
        <v>5421</v>
      </c>
      <c r="J824" s="23" t="s">
        <v>11</v>
      </c>
      <c r="K824" s="23" t="s">
        <v>4628</v>
      </c>
      <c r="L824" s="23" t="s">
        <v>11</v>
      </c>
      <c r="M824" s="23" t="s">
        <v>5460</v>
      </c>
      <c r="N824" s="23" t="s">
        <v>4629</v>
      </c>
      <c r="O824" s="23" t="s">
        <v>4630</v>
      </c>
      <c r="P824" s="23" t="s">
        <v>4893</v>
      </c>
      <c r="Q824" s="23">
        <v>0</v>
      </c>
      <c r="R824" s="23" t="s">
        <v>1962</v>
      </c>
      <c r="S824" s="23" t="s">
        <v>4327</v>
      </c>
      <c r="T824" s="23" t="s">
        <v>1721</v>
      </c>
    </row>
    <row r="825" spans="1:20" s="19" customFormat="1">
      <c r="A825" s="23" t="s">
        <v>2919</v>
      </c>
      <c r="B825" s="23" t="s">
        <v>2920</v>
      </c>
      <c r="C825" s="23" t="s">
        <v>14</v>
      </c>
      <c r="D825" s="23" t="s">
        <v>1705</v>
      </c>
      <c r="E825" s="23" t="s">
        <v>452</v>
      </c>
      <c r="F825" s="23" t="s">
        <v>5334</v>
      </c>
      <c r="G825" s="23" t="s">
        <v>1721</v>
      </c>
      <c r="H825" s="23" t="s">
        <v>4633</v>
      </c>
      <c r="I825" s="23" t="s">
        <v>4192</v>
      </c>
      <c r="J825" s="23" t="s">
        <v>11</v>
      </c>
      <c r="K825" s="23" t="s">
        <v>4628</v>
      </c>
      <c r="L825" s="23" t="s">
        <v>11</v>
      </c>
      <c r="M825" s="23" t="s">
        <v>5415</v>
      </c>
      <c r="N825" s="23" t="s">
        <v>4629</v>
      </c>
      <c r="O825" s="23" t="s">
        <v>4630</v>
      </c>
      <c r="P825" s="23" t="s">
        <v>4642</v>
      </c>
      <c r="Q825" s="23">
        <v>0</v>
      </c>
      <c r="R825" s="23" t="s">
        <v>1962</v>
      </c>
      <c r="S825" s="23" t="s">
        <v>4386</v>
      </c>
      <c r="T825" s="23" t="s">
        <v>1721</v>
      </c>
    </row>
    <row r="826" spans="1:20" s="19" customFormat="1">
      <c r="A826" s="23" t="s">
        <v>2146</v>
      </c>
      <c r="B826" s="23" t="s">
        <v>2147</v>
      </c>
      <c r="C826" s="23" t="s">
        <v>10</v>
      </c>
      <c r="D826" s="23" t="s">
        <v>1705</v>
      </c>
      <c r="E826" s="23" t="s">
        <v>452</v>
      </c>
      <c r="F826" s="23" t="s">
        <v>4185</v>
      </c>
      <c r="G826" s="23" t="s">
        <v>1721</v>
      </c>
      <c r="H826" s="23" t="s">
        <v>4633</v>
      </c>
      <c r="I826" s="23" t="s">
        <v>4203</v>
      </c>
      <c r="J826" s="23" t="s">
        <v>11</v>
      </c>
      <c r="K826" s="23" t="s">
        <v>4628</v>
      </c>
      <c r="L826" s="23" t="s">
        <v>11</v>
      </c>
      <c r="M826" s="23" t="s">
        <v>5414</v>
      </c>
      <c r="N826" s="23" t="s">
        <v>4629</v>
      </c>
      <c r="O826" s="23" t="s">
        <v>4630</v>
      </c>
      <c r="P826" s="23" t="s">
        <v>4662</v>
      </c>
      <c r="Q826" s="23">
        <v>0</v>
      </c>
      <c r="R826" s="23" t="s">
        <v>1676</v>
      </c>
      <c r="S826" s="23" t="s">
        <v>4818</v>
      </c>
      <c r="T826" s="23" t="s">
        <v>1721</v>
      </c>
    </row>
    <row r="827" spans="1:20" s="19" customFormat="1">
      <c r="A827" s="23" t="s">
        <v>3567</v>
      </c>
      <c r="B827" s="23" t="s">
        <v>3568</v>
      </c>
      <c r="C827" s="23" t="s">
        <v>10</v>
      </c>
      <c r="D827" s="23" t="s">
        <v>1705</v>
      </c>
      <c r="E827" s="23" t="s">
        <v>1189</v>
      </c>
      <c r="F827" s="23" t="s">
        <v>4197</v>
      </c>
      <c r="G827" s="23" t="s">
        <v>1721</v>
      </c>
      <c r="H827" s="23" t="s">
        <v>4099</v>
      </c>
      <c r="I827" s="23" t="s">
        <v>4106</v>
      </c>
      <c r="J827" s="23" t="s">
        <v>11</v>
      </c>
      <c r="K827" s="23" t="s">
        <v>4628</v>
      </c>
      <c r="L827" s="23" t="s">
        <v>11</v>
      </c>
      <c r="M827" s="23" t="s">
        <v>5416</v>
      </c>
      <c r="N827" s="23" t="s">
        <v>4629</v>
      </c>
      <c r="O827" s="23" t="s">
        <v>4630</v>
      </c>
      <c r="P827" s="23" t="s">
        <v>4675</v>
      </c>
      <c r="Q827" s="23">
        <v>0</v>
      </c>
      <c r="R827" s="23" t="s">
        <v>1962</v>
      </c>
      <c r="S827" s="23" t="s">
        <v>4325</v>
      </c>
      <c r="T827" s="23" t="s">
        <v>1721</v>
      </c>
    </row>
    <row r="828" spans="1:20" s="19" customFormat="1">
      <c r="A828" s="23" t="s">
        <v>2026</v>
      </c>
      <c r="B828" s="23" t="s">
        <v>2027</v>
      </c>
      <c r="C828" s="23" t="s">
        <v>14</v>
      </c>
      <c r="D828" s="23" t="s">
        <v>1705</v>
      </c>
      <c r="E828" s="23" t="s">
        <v>1189</v>
      </c>
      <c r="F828" s="23" t="s">
        <v>4207</v>
      </c>
      <c r="G828" s="23" t="s">
        <v>1721</v>
      </c>
      <c r="H828" s="23" t="s">
        <v>4633</v>
      </c>
      <c r="I828" s="23" t="s">
        <v>4106</v>
      </c>
      <c r="J828" s="23" t="s">
        <v>11</v>
      </c>
      <c r="K828" s="23" t="s">
        <v>4628</v>
      </c>
      <c r="L828" s="23" t="s">
        <v>11</v>
      </c>
      <c r="M828" s="23" t="s">
        <v>5426</v>
      </c>
      <c r="N828" s="23" t="s">
        <v>4629</v>
      </c>
      <c r="O828" s="23" t="s">
        <v>4630</v>
      </c>
      <c r="P828" s="23" t="s">
        <v>4634</v>
      </c>
      <c r="Q828" s="23">
        <v>0</v>
      </c>
      <c r="R828" s="23" t="s">
        <v>1962</v>
      </c>
      <c r="S828" s="23" t="s">
        <v>4635</v>
      </c>
      <c r="T828" s="23" t="s">
        <v>1721</v>
      </c>
    </row>
    <row r="829" spans="1:20" s="19" customFormat="1">
      <c r="A829" s="23" t="s">
        <v>4007</v>
      </c>
      <c r="B829" s="23" t="s">
        <v>4008</v>
      </c>
      <c r="C829" s="23" t="s">
        <v>16</v>
      </c>
      <c r="D829" s="23" t="s">
        <v>1705</v>
      </c>
      <c r="E829" s="23" t="s">
        <v>1189</v>
      </c>
      <c r="F829" s="23" t="s">
        <v>4182</v>
      </c>
      <c r="G829" s="23" t="s">
        <v>1721</v>
      </c>
      <c r="H829" s="23" t="s">
        <v>4638</v>
      </c>
      <c r="I829" s="23" t="s">
        <v>4636</v>
      </c>
      <c r="J829" s="23" t="s">
        <v>11</v>
      </c>
      <c r="K829" s="23" t="s">
        <v>4628</v>
      </c>
      <c r="L829" s="23" t="s">
        <v>11</v>
      </c>
      <c r="M829" s="23" t="s">
        <v>5420</v>
      </c>
      <c r="N829" s="23" t="s">
        <v>4629</v>
      </c>
      <c r="O829" s="23" t="s">
        <v>4630</v>
      </c>
      <c r="P829" s="23" t="s">
        <v>4642</v>
      </c>
      <c r="Q829" s="23">
        <v>0</v>
      </c>
      <c r="R829" s="23" t="s">
        <v>1681</v>
      </c>
      <c r="S829" s="23" t="s">
        <v>4898</v>
      </c>
      <c r="T829" s="23" t="s">
        <v>1721</v>
      </c>
    </row>
    <row r="830" spans="1:20" s="19" customFormat="1">
      <c r="A830" s="23" t="s">
        <v>4038</v>
      </c>
      <c r="B830" s="23" t="s">
        <v>4039</v>
      </c>
      <c r="C830" s="23" t="s">
        <v>12</v>
      </c>
      <c r="D830" s="23" t="s">
        <v>1705</v>
      </c>
      <c r="E830" s="23" t="s">
        <v>452</v>
      </c>
      <c r="F830" s="23" t="s">
        <v>4166</v>
      </c>
      <c r="G830" s="23" t="s">
        <v>1721</v>
      </c>
      <c r="H830" s="23" t="s">
        <v>4094</v>
      </c>
      <c r="I830" s="23" t="s">
        <v>5421</v>
      </c>
      <c r="J830" s="23" t="s">
        <v>11</v>
      </c>
      <c r="K830" s="23" t="s">
        <v>4628</v>
      </c>
      <c r="L830" s="23" t="s">
        <v>11</v>
      </c>
      <c r="M830" s="23" t="s">
        <v>5408</v>
      </c>
      <c r="N830" s="23" t="s">
        <v>4629</v>
      </c>
      <c r="O830" s="23" t="s">
        <v>4630</v>
      </c>
      <c r="P830" s="23" t="s">
        <v>4677</v>
      </c>
      <c r="Q830" s="23">
        <v>0</v>
      </c>
      <c r="R830" s="23" t="s">
        <v>1962</v>
      </c>
      <c r="S830" s="23" t="s">
        <v>4281</v>
      </c>
      <c r="T830" s="23" t="s">
        <v>1721</v>
      </c>
    </row>
    <row r="831" spans="1:20" s="19" customFormat="1">
      <c r="A831" s="23" t="s">
        <v>3674</v>
      </c>
      <c r="B831" s="23" t="s">
        <v>3675</v>
      </c>
      <c r="C831" s="23" t="s">
        <v>10</v>
      </c>
      <c r="D831" s="23" t="s">
        <v>1705</v>
      </c>
      <c r="E831" s="23" t="s">
        <v>452</v>
      </c>
      <c r="F831" s="23" t="s">
        <v>5349</v>
      </c>
      <c r="G831" s="23" t="s">
        <v>1721</v>
      </c>
      <c r="H831" s="23" t="s">
        <v>4099</v>
      </c>
      <c r="I831" s="23" t="s">
        <v>5421</v>
      </c>
      <c r="J831" s="23" t="s">
        <v>11</v>
      </c>
      <c r="K831" s="23" t="s">
        <v>4628</v>
      </c>
      <c r="L831" s="23" t="s">
        <v>11</v>
      </c>
      <c r="M831" s="23" t="s">
        <v>5441</v>
      </c>
      <c r="N831" s="23" t="s">
        <v>4629</v>
      </c>
      <c r="O831" s="23" t="s">
        <v>4630</v>
      </c>
      <c r="P831" s="23" t="s">
        <v>4713</v>
      </c>
      <c r="Q831" s="23">
        <v>0</v>
      </c>
      <c r="R831" s="23" t="s">
        <v>1962</v>
      </c>
      <c r="S831" s="23" t="s">
        <v>4792</v>
      </c>
      <c r="T831" s="23" t="s">
        <v>1721</v>
      </c>
    </row>
    <row r="832" spans="1:20" s="19" customFormat="1">
      <c r="A832" s="23" t="s">
        <v>3312</v>
      </c>
      <c r="B832" s="23" t="s">
        <v>3313</v>
      </c>
      <c r="C832" s="23" t="s">
        <v>16</v>
      </c>
      <c r="D832" s="23" t="s">
        <v>1705</v>
      </c>
      <c r="E832" s="23" t="s">
        <v>1189</v>
      </c>
      <c r="F832" s="23" t="s">
        <v>4199</v>
      </c>
      <c r="G832" s="23" t="s">
        <v>1721</v>
      </c>
      <c r="H832" s="23" t="s">
        <v>4643</v>
      </c>
      <c r="I832" s="23" t="s">
        <v>4192</v>
      </c>
      <c r="J832" s="23" t="s">
        <v>11</v>
      </c>
      <c r="K832" s="23" t="s">
        <v>4628</v>
      </c>
      <c r="L832" s="23" t="s">
        <v>11</v>
      </c>
      <c r="M832" s="23" t="s">
        <v>5413</v>
      </c>
      <c r="N832" s="23" t="s">
        <v>4629</v>
      </c>
      <c r="O832" s="23" t="s">
        <v>4630</v>
      </c>
      <c r="P832" s="23" t="s">
        <v>1026</v>
      </c>
      <c r="Q832" s="23">
        <v>0</v>
      </c>
      <c r="R832" s="23" t="s">
        <v>1760</v>
      </c>
      <c r="S832" s="23" t="s">
        <v>4604</v>
      </c>
      <c r="T832" s="23" t="s">
        <v>1721</v>
      </c>
    </row>
    <row r="833" spans="1:20" s="19" customFormat="1">
      <c r="A833" s="23" t="s">
        <v>2361</v>
      </c>
      <c r="B833" s="23" t="s">
        <v>2362</v>
      </c>
      <c r="C833" s="23" t="s">
        <v>16</v>
      </c>
      <c r="D833" s="23" t="s">
        <v>1705</v>
      </c>
      <c r="E833" s="23" t="s">
        <v>452</v>
      </c>
      <c r="F833" s="23" t="s">
        <v>4190</v>
      </c>
      <c r="G833" s="23" t="s">
        <v>1721</v>
      </c>
      <c r="H833" s="23" t="s">
        <v>4633</v>
      </c>
      <c r="I833" s="23" t="s">
        <v>4192</v>
      </c>
      <c r="J833" s="23" t="s">
        <v>11</v>
      </c>
      <c r="K833" s="23" t="s">
        <v>4628</v>
      </c>
      <c r="L833" s="23" t="s">
        <v>11</v>
      </c>
      <c r="M833" s="23" t="s">
        <v>5417</v>
      </c>
      <c r="N833" s="23" t="s">
        <v>4629</v>
      </c>
      <c r="O833" s="23" t="s">
        <v>4630</v>
      </c>
      <c r="P833" s="23" t="s">
        <v>9</v>
      </c>
      <c r="Q833" s="23">
        <v>0</v>
      </c>
      <c r="R833" s="23" t="s">
        <v>2365</v>
      </c>
      <c r="S833" s="23" t="s">
        <v>4671</v>
      </c>
      <c r="T833" s="23" t="s">
        <v>1721</v>
      </c>
    </row>
    <row r="834" spans="1:20" s="19" customFormat="1">
      <c r="A834" s="23" t="s">
        <v>2253</v>
      </c>
      <c r="B834" s="23" t="s">
        <v>2254</v>
      </c>
      <c r="C834" s="23" t="s">
        <v>16</v>
      </c>
      <c r="D834" s="23" t="s">
        <v>1705</v>
      </c>
      <c r="E834" s="23" t="s">
        <v>452</v>
      </c>
      <c r="F834" s="23" t="s">
        <v>4179</v>
      </c>
      <c r="G834" s="23" t="s">
        <v>1721</v>
      </c>
      <c r="H834" s="23" t="s">
        <v>4682</v>
      </c>
      <c r="I834" s="23" t="s">
        <v>4203</v>
      </c>
      <c r="J834" s="23" t="s">
        <v>11</v>
      </c>
      <c r="K834" s="23" t="s">
        <v>4628</v>
      </c>
      <c r="L834" s="23" t="s">
        <v>11</v>
      </c>
      <c r="M834" s="23" t="s">
        <v>5418</v>
      </c>
      <c r="N834" s="23" t="s">
        <v>4629</v>
      </c>
      <c r="O834" s="23" t="s">
        <v>4630</v>
      </c>
      <c r="P834" s="23" t="s">
        <v>7</v>
      </c>
      <c r="Q834" s="23">
        <v>0</v>
      </c>
      <c r="R834" s="23" t="s">
        <v>2442</v>
      </c>
      <c r="S834" s="23" t="s">
        <v>4451</v>
      </c>
      <c r="T834" s="23" t="s">
        <v>1721</v>
      </c>
    </row>
    <row r="835" spans="1:20" s="19" customFormat="1">
      <c r="A835" s="23" t="s">
        <v>3009</v>
      </c>
      <c r="B835" s="23" t="s">
        <v>3010</v>
      </c>
      <c r="C835" s="23" t="s">
        <v>14</v>
      </c>
      <c r="D835" s="23" t="s">
        <v>1705</v>
      </c>
      <c r="E835" s="23" t="s">
        <v>452</v>
      </c>
      <c r="F835" s="23" t="s">
        <v>5344</v>
      </c>
      <c r="G835" s="23" t="s">
        <v>1721</v>
      </c>
      <c r="H835" s="23" t="s">
        <v>4643</v>
      </c>
      <c r="I835" s="23" t="s">
        <v>4636</v>
      </c>
      <c r="J835" s="23" t="s">
        <v>11</v>
      </c>
      <c r="K835" s="23" t="s">
        <v>4628</v>
      </c>
      <c r="L835" s="23" t="s">
        <v>11</v>
      </c>
      <c r="M835" s="23" t="s">
        <v>5406</v>
      </c>
      <c r="N835" s="23" t="s">
        <v>4629</v>
      </c>
      <c r="O835" s="23" t="s">
        <v>4630</v>
      </c>
      <c r="P835" s="23" t="s">
        <v>1026</v>
      </c>
      <c r="Q835" s="23">
        <v>0</v>
      </c>
      <c r="R835" s="23" t="s">
        <v>1683</v>
      </c>
      <c r="S835" s="23" t="s">
        <v>4587</v>
      </c>
      <c r="T835" s="23" t="s">
        <v>1721</v>
      </c>
    </row>
    <row r="836" spans="1:20" s="19" customFormat="1">
      <c r="A836" s="23" t="s">
        <v>3665</v>
      </c>
      <c r="B836" s="23" t="s">
        <v>3666</v>
      </c>
      <c r="C836" s="23" t="s">
        <v>14</v>
      </c>
      <c r="D836" s="23" t="s">
        <v>1705</v>
      </c>
      <c r="E836" s="23" t="s">
        <v>452</v>
      </c>
      <c r="F836" s="23" t="s">
        <v>4173</v>
      </c>
      <c r="G836" s="23" t="s">
        <v>1721</v>
      </c>
      <c r="H836" s="23" t="s">
        <v>4099</v>
      </c>
      <c r="I836" s="23" t="s">
        <v>5461</v>
      </c>
      <c r="J836" s="23" t="s">
        <v>11</v>
      </c>
      <c r="K836" s="23" t="s">
        <v>4628</v>
      </c>
      <c r="L836" s="23" t="s">
        <v>11</v>
      </c>
      <c r="M836" s="23" t="s">
        <v>5441</v>
      </c>
      <c r="N836" s="23" t="s">
        <v>4629</v>
      </c>
      <c r="O836" s="23" t="s">
        <v>4630</v>
      </c>
      <c r="P836" s="23" t="s">
        <v>4642</v>
      </c>
      <c r="Q836" s="23">
        <v>0</v>
      </c>
      <c r="R836" s="23" t="s">
        <v>1962</v>
      </c>
      <c r="S836" s="23" t="s">
        <v>4892</v>
      </c>
      <c r="T836" s="23" t="s">
        <v>1721</v>
      </c>
    </row>
    <row r="837" spans="1:20" s="19" customFormat="1">
      <c r="A837" s="23" t="s">
        <v>5269</v>
      </c>
      <c r="B837" s="23" t="s">
        <v>5270</v>
      </c>
      <c r="C837" s="23" t="s">
        <v>1686</v>
      </c>
      <c r="D837" s="23" t="s">
        <v>4091</v>
      </c>
      <c r="E837" s="23" t="s">
        <v>459</v>
      </c>
      <c r="F837" s="23" t="s">
        <v>4205</v>
      </c>
      <c r="G837" s="23" t="s">
        <v>1721</v>
      </c>
      <c r="H837" s="23" t="s">
        <v>4632</v>
      </c>
      <c r="I837" s="23" t="s">
        <v>4644</v>
      </c>
      <c r="J837" s="23" t="s">
        <v>11</v>
      </c>
      <c r="K837" s="23" t="s">
        <v>4628</v>
      </c>
      <c r="L837" s="23" t="s">
        <v>11</v>
      </c>
      <c r="M837" s="23" t="s">
        <v>5467</v>
      </c>
      <c r="N837" s="23" t="s">
        <v>4640</v>
      </c>
      <c r="O837" s="23" t="s">
        <v>4630</v>
      </c>
      <c r="P837" s="23" t="s">
        <v>1166</v>
      </c>
      <c r="Q837" s="23">
        <v>0</v>
      </c>
      <c r="R837" s="23" t="s">
        <v>5474</v>
      </c>
      <c r="S837" s="23" t="s">
        <v>5362</v>
      </c>
      <c r="T837" s="23" t="s">
        <v>1721</v>
      </c>
    </row>
    <row r="838" spans="1:20" s="19" customFormat="1">
      <c r="A838" s="23" t="s">
        <v>2227</v>
      </c>
      <c r="B838" s="23" t="s">
        <v>2228</v>
      </c>
      <c r="C838" s="23" t="s">
        <v>16</v>
      </c>
      <c r="D838" s="23" t="s">
        <v>1705</v>
      </c>
      <c r="E838" s="23" t="s">
        <v>1189</v>
      </c>
      <c r="F838" s="23" t="s">
        <v>4197</v>
      </c>
      <c r="G838" s="23" t="s">
        <v>1721</v>
      </c>
      <c r="H838" s="23" t="s">
        <v>4099</v>
      </c>
      <c r="I838" s="23" t="s">
        <v>4106</v>
      </c>
      <c r="J838" s="23" t="s">
        <v>11</v>
      </c>
      <c r="K838" s="23" t="s">
        <v>4628</v>
      </c>
      <c r="L838" s="23" t="s">
        <v>11</v>
      </c>
      <c r="M838" s="23" t="s">
        <v>5478</v>
      </c>
      <c r="N838" s="23" t="s">
        <v>4629</v>
      </c>
      <c r="O838" s="23" t="s">
        <v>4630</v>
      </c>
      <c r="P838" s="23" t="s">
        <v>4678</v>
      </c>
      <c r="Q838" s="23">
        <v>0</v>
      </c>
      <c r="R838" s="23" t="s">
        <v>1962</v>
      </c>
      <c r="S838" s="23" t="s">
        <v>4679</v>
      </c>
      <c r="T838" s="23" t="s">
        <v>1721</v>
      </c>
    </row>
    <row r="839" spans="1:20" s="19" customFormat="1">
      <c r="A839" s="23" t="s">
        <v>2753</v>
      </c>
      <c r="B839" s="23" t="s">
        <v>2754</v>
      </c>
      <c r="C839" s="23" t="s">
        <v>16</v>
      </c>
      <c r="D839" s="23" t="s">
        <v>1705</v>
      </c>
      <c r="E839" s="23" t="s">
        <v>452</v>
      </c>
      <c r="F839" s="23" t="s">
        <v>4185</v>
      </c>
      <c r="G839" s="23" t="s">
        <v>1721</v>
      </c>
      <c r="H839" s="23" t="s">
        <v>4633</v>
      </c>
      <c r="I839" s="23" t="s">
        <v>4203</v>
      </c>
      <c r="J839" s="23" t="s">
        <v>11</v>
      </c>
      <c r="K839" s="23" t="s">
        <v>4628</v>
      </c>
      <c r="L839" s="23" t="s">
        <v>11</v>
      </c>
      <c r="M839" s="23" t="s">
        <v>5408</v>
      </c>
      <c r="N839" s="23" t="s">
        <v>4629</v>
      </c>
      <c r="O839" s="23" t="s">
        <v>4630</v>
      </c>
      <c r="P839" s="23" t="s">
        <v>1026</v>
      </c>
      <c r="Q839" s="23">
        <v>0</v>
      </c>
      <c r="R839" s="23" t="s">
        <v>1683</v>
      </c>
      <c r="S839" s="23" t="s">
        <v>4586</v>
      </c>
      <c r="T839" s="23" t="s">
        <v>1721</v>
      </c>
    </row>
    <row r="840" spans="1:20" s="19" customFormat="1">
      <c r="A840" s="23" t="s">
        <v>3014</v>
      </c>
      <c r="B840" s="23" t="s">
        <v>3015</v>
      </c>
      <c r="C840" s="23" t="s">
        <v>1669</v>
      </c>
      <c r="D840" s="23" t="s">
        <v>4091</v>
      </c>
      <c r="E840" s="23" t="s">
        <v>459</v>
      </c>
      <c r="F840" s="23" t="s">
        <v>4086</v>
      </c>
      <c r="G840" s="23" t="s">
        <v>1721</v>
      </c>
      <c r="H840" s="23" t="s">
        <v>4643</v>
      </c>
      <c r="I840" s="23" t="s">
        <v>4644</v>
      </c>
      <c r="J840" s="23" t="s">
        <v>1808</v>
      </c>
      <c r="K840" s="23" t="s">
        <v>4628</v>
      </c>
      <c r="L840" s="23" t="s">
        <v>11</v>
      </c>
      <c r="M840" s="23" t="s">
        <v>5502</v>
      </c>
      <c r="N840" s="23" t="s">
        <v>4640</v>
      </c>
      <c r="O840" s="23" t="s">
        <v>4630</v>
      </c>
      <c r="P840" s="23" t="s">
        <v>4736</v>
      </c>
      <c r="Q840" s="23">
        <v>0</v>
      </c>
      <c r="R840" s="23" t="s">
        <v>3269</v>
      </c>
      <c r="S840" s="23" t="s">
        <v>4737</v>
      </c>
      <c r="T840" s="23" t="s">
        <v>1721</v>
      </c>
    </row>
    <row r="841" spans="1:20" s="19" customFormat="1">
      <c r="A841" s="23" t="s">
        <v>2083</v>
      </c>
      <c r="B841" s="23" t="s">
        <v>2084</v>
      </c>
      <c r="C841" s="23" t="s">
        <v>13</v>
      </c>
      <c r="D841" s="23" t="s">
        <v>1705</v>
      </c>
      <c r="E841" s="23" t="s">
        <v>452</v>
      </c>
      <c r="F841" s="23" t="s">
        <v>4158</v>
      </c>
      <c r="G841" s="23" t="s">
        <v>1721</v>
      </c>
      <c r="H841" s="23" t="s">
        <v>4638</v>
      </c>
      <c r="I841" s="23" t="s">
        <v>5506</v>
      </c>
      <c r="J841" s="23" t="s">
        <v>11</v>
      </c>
      <c r="K841" s="23" t="s">
        <v>4628</v>
      </c>
      <c r="L841" s="23" t="s">
        <v>11</v>
      </c>
      <c r="M841" s="23" t="s">
        <v>5460</v>
      </c>
      <c r="N841" s="23" t="s">
        <v>4629</v>
      </c>
      <c r="O841" s="23" t="s">
        <v>4630</v>
      </c>
      <c r="P841" s="23" t="s">
        <v>4642</v>
      </c>
      <c r="Q841" s="23">
        <v>0</v>
      </c>
      <c r="R841" s="23" t="s">
        <v>1696</v>
      </c>
      <c r="S841" s="23" t="s">
        <v>4885</v>
      </c>
      <c r="T841" s="23" t="s">
        <v>1721</v>
      </c>
    </row>
    <row r="842" spans="1:20" s="19" customFormat="1">
      <c r="A842" s="23" t="s">
        <v>2995</v>
      </c>
      <c r="B842" s="23" t="s">
        <v>2996</v>
      </c>
      <c r="C842" s="23" t="s">
        <v>1669</v>
      </c>
      <c r="D842" s="23" t="s">
        <v>4091</v>
      </c>
      <c r="E842" s="23" t="s">
        <v>464</v>
      </c>
      <c r="F842" s="23" t="s">
        <v>4122</v>
      </c>
      <c r="G842" s="23" t="s">
        <v>1721</v>
      </c>
      <c r="H842" s="23" t="s">
        <v>4638</v>
      </c>
      <c r="I842" s="23" t="s">
        <v>4644</v>
      </c>
      <c r="J842" s="23" t="s">
        <v>11</v>
      </c>
      <c r="K842" s="23" t="s">
        <v>4628</v>
      </c>
      <c r="L842" s="23" t="s">
        <v>11</v>
      </c>
      <c r="M842" s="23" t="s">
        <v>5424</v>
      </c>
      <c r="N842" s="23" t="s">
        <v>4640</v>
      </c>
      <c r="O842" s="23" t="s">
        <v>4630</v>
      </c>
      <c r="P842" s="23" t="s">
        <v>4683</v>
      </c>
      <c r="Q842" s="23">
        <v>0</v>
      </c>
      <c r="R842" s="23" t="s">
        <v>2050</v>
      </c>
      <c r="S842" s="23" t="s">
        <v>4377</v>
      </c>
      <c r="T842" s="23" t="s">
        <v>1721</v>
      </c>
    </row>
    <row r="843" spans="1:20" s="19" customFormat="1">
      <c r="A843" s="23" t="s">
        <v>2333</v>
      </c>
      <c r="B843" s="23" t="s">
        <v>2334</v>
      </c>
      <c r="C843" s="23" t="s">
        <v>16</v>
      </c>
      <c r="D843" s="23" t="s">
        <v>1705</v>
      </c>
      <c r="E843" s="23" t="s">
        <v>452</v>
      </c>
      <c r="F843" s="23" t="s">
        <v>4164</v>
      </c>
      <c r="G843" s="23" t="s">
        <v>1721</v>
      </c>
      <c r="H843" s="23" t="s">
        <v>4632</v>
      </c>
      <c r="I843" s="23" t="s">
        <v>4203</v>
      </c>
      <c r="J843" s="23" t="s">
        <v>11</v>
      </c>
      <c r="K843" s="23" t="s">
        <v>4628</v>
      </c>
      <c r="L843" s="23" t="s">
        <v>11</v>
      </c>
      <c r="M843" s="23" t="s">
        <v>5428</v>
      </c>
      <c r="N843" s="23" t="s">
        <v>4629</v>
      </c>
      <c r="O843" s="23" t="s">
        <v>4630</v>
      </c>
      <c r="P843" s="23" t="s">
        <v>4675</v>
      </c>
      <c r="Q843" s="23">
        <v>0</v>
      </c>
      <c r="R843" s="23" t="s">
        <v>1962</v>
      </c>
      <c r="S843" s="23" t="s">
        <v>4741</v>
      </c>
      <c r="T843" s="23" t="s">
        <v>1721</v>
      </c>
    </row>
    <row r="844" spans="1:20" s="19" customFormat="1">
      <c r="A844" s="23" t="s">
        <v>1879</v>
      </c>
      <c r="B844" s="23" t="s">
        <v>1880</v>
      </c>
      <c r="C844" s="23" t="s">
        <v>10</v>
      </c>
      <c r="D844" s="23" t="s">
        <v>1705</v>
      </c>
      <c r="E844" s="23" t="s">
        <v>452</v>
      </c>
      <c r="F844" s="23" t="s">
        <v>5349</v>
      </c>
      <c r="G844" s="23" t="s">
        <v>1721</v>
      </c>
      <c r="H844" s="23" t="s">
        <v>4099</v>
      </c>
      <c r="I844" s="23" t="s">
        <v>5438</v>
      </c>
      <c r="J844" s="23" t="s">
        <v>11</v>
      </c>
      <c r="K844" s="23" t="s">
        <v>4628</v>
      </c>
      <c r="L844" s="23" t="s">
        <v>11</v>
      </c>
      <c r="M844" s="23" t="s">
        <v>5432</v>
      </c>
      <c r="N844" s="23" t="s">
        <v>4629</v>
      </c>
      <c r="O844" s="23" t="s">
        <v>4630</v>
      </c>
      <c r="P844" s="23" t="s">
        <v>4660</v>
      </c>
      <c r="Q844" s="23">
        <v>0</v>
      </c>
      <c r="R844" s="23" t="s">
        <v>1962</v>
      </c>
      <c r="S844" s="23" t="s">
        <v>4497</v>
      </c>
      <c r="T844" s="23" t="s">
        <v>1721</v>
      </c>
    </row>
    <row r="845" spans="1:20" s="19" customFormat="1">
      <c r="A845" s="23" t="s">
        <v>2971</v>
      </c>
      <c r="B845" s="23" t="s">
        <v>2972</v>
      </c>
      <c r="C845" s="23" t="s">
        <v>14</v>
      </c>
      <c r="D845" s="23" t="s">
        <v>1705</v>
      </c>
      <c r="E845" s="23" t="s">
        <v>452</v>
      </c>
      <c r="F845" s="23" t="s">
        <v>5334</v>
      </c>
      <c r="G845" s="23" t="s">
        <v>1721</v>
      </c>
      <c r="H845" s="23" t="s">
        <v>4633</v>
      </c>
      <c r="I845" s="23" t="s">
        <v>4192</v>
      </c>
      <c r="J845" s="23" t="s">
        <v>11</v>
      </c>
      <c r="K845" s="23" t="s">
        <v>4628</v>
      </c>
      <c r="L845" s="23" t="s">
        <v>11</v>
      </c>
      <c r="M845" s="23" t="s">
        <v>5414</v>
      </c>
      <c r="N845" s="23" t="s">
        <v>4629</v>
      </c>
      <c r="O845" s="23" t="s">
        <v>4630</v>
      </c>
      <c r="P845" s="23" t="s">
        <v>4662</v>
      </c>
      <c r="Q845" s="23">
        <v>0</v>
      </c>
      <c r="R845" s="23" t="s">
        <v>2975</v>
      </c>
      <c r="S845" s="23" t="s">
        <v>4814</v>
      </c>
      <c r="T845" s="23" t="s">
        <v>1721</v>
      </c>
    </row>
    <row r="846" spans="1:20" s="19" customFormat="1">
      <c r="A846" s="23" t="s">
        <v>4051</v>
      </c>
      <c r="B846" s="23" t="s">
        <v>4052</v>
      </c>
      <c r="C846" s="23" t="s">
        <v>14</v>
      </c>
      <c r="D846" s="23" t="s">
        <v>1705</v>
      </c>
      <c r="E846" s="23" t="s">
        <v>452</v>
      </c>
      <c r="F846" s="23" t="s">
        <v>5340</v>
      </c>
      <c r="G846" s="23" t="s">
        <v>1721</v>
      </c>
      <c r="H846" s="23" t="s">
        <v>4099</v>
      </c>
      <c r="I846" s="23" t="s">
        <v>4138</v>
      </c>
      <c r="J846" s="23" t="s">
        <v>11</v>
      </c>
      <c r="K846" s="23" t="s">
        <v>4628</v>
      </c>
      <c r="L846" s="23" t="s">
        <v>11</v>
      </c>
      <c r="M846" s="23" t="s">
        <v>5410</v>
      </c>
      <c r="N846" s="23" t="s">
        <v>4629</v>
      </c>
      <c r="O846" s="23" t="s">
        <v>4630</v>
      </c>
      <c r="P846" s="23" t="s">
        <v>4660</v>
      </c>
      <c r="Q846" s="23">
        <v>0</v>
      </c>
      <c r="R846" s="23" t="s">
        <v>1962</v>
      </c>
      <c r="S846" s="23" t="s">
        <v>4661</v>
      </c>
      <c r="T846" s="23" t="s">
        <v>1721</v>
      </c>
    </row>
    <row r="847" spans="1:20" s="19" customFormat="1">
      <c r="A847" s="23" t="s">
        <v>3312</v>
      </c>
      <c r="B847" s="23" t="s">
        <v>3313</v>
      </c>
      <c r="C847" s="23" t="s">
        <v>16</v>
      </c>
      <c r="D847" s="23" t="s">
        <v>1705</v>
      </c>
      <c r="E847" s="23" t="s">
        <v>1189</v>
      </c>
      <c r="F847" s="23" t="s">
        <v>4199</v>
      </c>
      <c r="G847" s="23" t="s">
        <v>1721</v>
      </c>
      <c r="H847" s="23" t="s">
        <v>4643</v>
      </c>
      <c r="I847" s="23" t="s">
        <v>4192</v>
      </c>
      <c r="J847" s="23" t="s">
        <v>11</v>
      </c>
      <c r="K847" s="23" t="s">
        <v>4628</v>
      </c>
      <c r="L847" s="23" t="s">
        <v>11</v>
      </c>
      <c r="M847" s="23" t="s">
        <v>5441</v>
      </c>
      <c r="N847" s="23" t="s">
        <v>4629</v>
      </c>
      <c r="O847" s="23" t="s">
        <v>4630</v>
      </c>
      <c r="P847" s="23" t="s">
        <v>1026</v>
      </c>
      <c r="Q847" s="23">
        <v>0</v>
      </c>
      <c r="R847" s="23" t="s">
        <v>1760</v>
      </c>
      <c r="S847" s="23" t="s">
        <v>4604</v>
      </c>
      <c r="T847" s="23" t="s">
        <v>1721</v>
      </c>
    </row>
    <row r="848" spans="1:20" s="19" customFormat="1">
      <c r="A848" s="23" t="s">
        <v>1788</v>
      </c>
      <c r="B848" s="23" t="s">
        <v>1789</v>
      </c>
      <c r="C848" s="23" t="s">
        <v>16</v>
      </c>
      <c r="D848" s="23" t="s">
        <v>1705</v>
      </c>
      <c r="E848" s="23" t="s">
        <v>1189</v>
      </c>
      <c r="F848" s="23" t="s">
        <v>4197</v>
      </c>
      <c r="G848" s="23" t="s">
        <v>1721</v>
      </c>
      <c r="H848" s="23" t="s">
        <v>4099</v>
      </c>
      <c r="I848" s="23" t="s">
        <v>4106</v>
      </c>
      <c r="J848" s="23" t="s">
        <v>11</v>
      </c>
      <c r="K848" s="23" t="s">
        <v>4628</v>
      </c>
      <c r="L848" s="23" t="s">
        <v>11</v>
      </c>
      <c r="M848" s="23" t="s">
        <v>5451</v>
      </c>
      <c r="N848" s="23" t="s">
        <v>4629</v>
      </c>
      <c r="O848" s="23" t="s">
        <v>4630</v>
      </c>
      <c r="P848" s="23" t="s">
        <v>4829</v>
      </c>
      <c r="Q848" s="23">
        <v>0</v>
      </c>
      <c r="R848" s="23" t="s">
        <v>1962</v>
      </c>
      <c r="S848" s="23" t="s">
        <v>4830</v>
      </c>
      <c r="T848" s="23" t="s">
        <v>1721</v>
      </c>
    </row>
    <row r="849" spans="1:20" s="19" customFormat="1">
      <c r="A849" s="23" t="s">
        <v>3956</v>
      </c>
      <c r="B849" s="23" t="s">
        <v>3957</v>
      </c>
      <c r="C849" s="23" t="s">
        <v>10</v>
      </c>
      <c r="D849" s="23" t="s">
        <v>1705</v>
      </c>
      <c r="E849" s="23" t="s">
        <v>452</v>
      </c>
      <c r="F849" s="23" t="s">
        <v>4173</v>
      </c>
      <c r="G849" s="23" t="s">
        <v>1721</v>
      </c>
      <c r="H849" s="23" t="s">
        <v>4099</v>
      </c>
      <c r="I849" s="23" t="s">
        <v>4138</v>
      </c>
      <c r="J849" s="23" t="s">
        <v>11</v>
      </c>
      <c r="K849" s="23" t="s">
        <v>4628</v>
      </c>
      <c r="L849" s="23" t="s">
        <v>11</v>
      </c>
      <c r="M849" s="23" t="s">
        <v>5413</v>
      </c>
      <c r="N849" s="23" t="s">
        <v>4629</v>
      </c>
      <c r="O849" s="23" t="s">
        <v>4630</v>
      </c>
      <c r="P849" s="23" t="s">
        <v>4664</v>
      </c>
      <c r="Q849" s="23">
        <v>0</v>
      </c>
      <c r="R849" s="23" t="s">
        <v>1962</v>
      </c>
      <c r="S849" s="23" t="s">
        <v>4723</v>
      </c>
      <c r="T849" s="23" t="s">
        <v>1721</v>
      </c>
    </row>
    <row r="850" spans="1:20" s="19" customFormat="1">
      <c r="A850" s="23" t="s">
        <v>2223</v>
      </c>
      <c r="B850" s="23" t="s">
        <v>2224</v>
      </c>
      <c r="C850" s="23" t="s">
        <v>16</v>
      </c>
      <c r="D850" s="23" t="s">
        <v>1705</v>
      </c>
      <c r="E850" s="23" t="s">
        <v>1189</v>
      </c>
      <c r="F850" s="23" t="s">
        <v>4199</v>
      </c>
      <c r="G850" s="23" t="s">
        <v>1721</v>
      </c>
      <c r="H850" s="23" t="s">
        <v>4643</v>
      </c>
      <c r="I850" s="23" t="s">
        <v>4192</v>
      </c>
      <c r="J850" s="23" t="s">
        <v>11</v>
      </c>
      <c r="K850" s="23" t="s">
        <v>4628</v>
      </c>
      <c r="L850" s="23" t="s">
        <v>11</v>
      </c>
      <c r="M850" s="23" t="s">
        <v>5429</v>
      </c>
      <c r="N850" s="23" t="s">
        <v>4629</v>
      </c>
      <c r="O850" s="23" t="s">
        <v>4630</v>
      </c>
      <c r="P850" s="23" t="s">
        <v>1026</v>
      </c>
      <c r="Q850" s="23">
        <v>0</v>
      </c>
      <c r="R850" s="23" t="s">
        <v>1683</v>
      </c>
      <c r="S850" s="23" t="s">
        <v>4584</v>
      </c>
      <c r="T850" s="23" t="s">
        <v>1721</v>
      </c>
    </row>
    <row r="851" spans="1:20" s="19" customFormat="1">
      <c r="A851" s="23" t="s">
        <v>3539</v>
      </c>
      <c r="B851" s="23" t="s">
        <v>3540</v>
      </c>
      <c r="C851" s="23" t="s">
        <v>14</v>
      </c>
      <c r="D851" s="23" t="s">
        <v>1705</v>
      </c>
      <c r="E851" s="23" t="s">
        <v>452</v>
      </c>
      <c r="F851" s="23" t="s">
        <v>5349</v>
      </c>
      <c r="G851" s="23" t="s">
        <v>1721</v>
      </c>
      <c r="H851" s="23" t="s">
        <v>4099</v>
      </c>
      <c r="I851" s="23" t="s">
        <v>5421</v>
      </c>
      <c r="J851" s="23" t="s">
        <v>11</v>
      </c>
      <c r="K851" s="23" t="s">
        <v>4628</v>
      </c>
      <c r="L851" s="23" t="s">
        <v>11</v>
      </c>
      <c r="M851" s="23" t="s">
        <v>5441</v>
      </c>
      <c r="N851" s="23" t="s">
        <v>4629</v>
      </c>
      <c r="O851" s="23" t="s">
        <v>4630</v>
      </c>
      <c r="P851" s="23" t="s">
        <v>4675</v>
      </c>
      <c r="Q851" s="23">
        <v>0</v>
      </c>
      <c r="R851" s="23" t="s">
        <v>3008</v>
      </c>
      <c r="S851" s="23" t="s">
        <v>4524</v>
      </c>
      <c r="T851" s="23" t="s">
        <v>1721</v>
      </c>
    </row>
    <row r="852" spans="1:20" s="19" customFormat="1">
      <c r="A852" s="23" t="s">
        <v>1882</v>
      </c>
      <c r="B852" s="23" t="s">
        <v>1883</v>
      </c>
      <c r="C852" s="23" t="s">
        <v>13</v>
      </c>
      <c r="D852" s="23" t="s">
        <v>1705</v>
      </c>
      <c r="E852" s="23" t="s">
        <v>4289</v>
      </c>
      <c r="F852" s="23" t="s">
        <v>4137</v>
      </c>
      <c r="G852" s="23" t="s">
        <v>1721</v>
      </c>
      <c r="H852" s="23" t="s">
        <v>4094</v>
      </c>
      <c r="I852" s="23" t="s">
        <v>4644</v>
      </c>
      <c r="J852" s="23" t="s">
        <v>11</v>
      </c>
      <c r="K852" s="23" t="s">
        <v>4628</v>
      </c>
      <c r="L852" s="23" t="s">
        <v>11</v>
      </c>
      <c r="M852" s="23" t="s">
        <v>5441</v>
      </c>
      <c r="N852" s="23" t="s">
        <v>4653</v>
      </c>
      <c r="O852" s="23" t="s">
        <v>4630</v>
      </c>
      <c r="P852" s="23" t="s">
        <v>4675</v>
      </c>
      <c r="Q852" s="23">
        <v>0</v>
      </c>
      <c r="R852" s="23" t="s">
        <v>1886</v>
      </c>
      <c r="S852" s="23" t="s">
        <v>4526</v>
      </c>
      <c r="T852" s="23" t="s">
        <v>1721</v>
      </c>
    </row>
    <row r="853" spans="1:20" s="19" customFormat="1">
      <c r="A853" s="23" t="s">
        <v>2683</v>
      </c>
      <c r="B853" s="23" t="s">
        <v>2684</v>
      </c>
      <c r="C853" s="23" t="s">
        <v>16</v>
      </c>
      <c r="D853" s="23" t="s">
        <v>1705</v>
      </c>
      <c r="E853" s="23" t="s">
        <v>452</v>
      </c>
      <c r="F853" s="23" t="s">
        <v>5342</v>
      </c>
      <c r="G853" s="23" t="s">
        <v>1721</v>
      </c>
      <c r="H853" s="23" t="s">
        <v>4633</v>
      </c>
      <c r="I853" s="23" t="s">
        <v>4192</v>
      </c>
      <c r="J853" s="23" t="s">
        <v>11</v>
      </c>
      <c r="K853" s="23" t="s">
        <v>4628</v>
      </c>
      <c r="L853" s="23" t="s">
        <v>11</v>
      </c>
      <c r="M853" s="23" t="s">
        <v>5435</v>
      </c>
      <c r="N853" s="23" t="s">
        <v>4629</v>
      </c>
      <c r="O853" s="23" t="s">
        <v>4630</v>
      </c>
      <c r="P853" s="23" t="s">
        <v>7</v>
      </c>
      <c r="Q853" s="23">
        <v>0</v>
      </c>
      <c r="R853" s="23" t="s">
        <v>4773</v>
      </c>
      <c r="S853" s="23" t="s">
        <v>4872</v>
      </c>
      <c r="T853" s="23" t="s">
        <v>1721</v>
      </c>
    </row>
    <row r="854" spans="1:20" s="19" customFormat="1">
      <c r="A854" s="23" t="s">
        <v>3755</v>
      </c>
      <c r="B854" s="23" t="s">
        <v>3756</v>
      </c>
      <c r="C854" s="23" t="s">
        <v>16</v>
      </c>
      <c r="D854" s="23" t="s">
        <v>1705</v>
      </c>
      <c r="E854" s="23" t="s">
        <v>1189</v>
      </c>
      <c r="F854" s="23" t="s">
        <v>4199</v>
      </c>
      <c r="G854" s="23" t="s">
        <v>1721</v>
      </c>
      <c r="H854" s="23" t="s">
        <v>4643</v>
      </c>
      <c r="I854" s="23" t="s">
        <v>4192</v>
      </c>
      <c r="J854" s="23" t="s">
        <v>11</v>
      </c>
      <c r="K854" s="23" t="s">
        <v>4628</v>
      </c>
      <c r="L854" s="23" t="s">
        <v>11</v>
      </c>
      <c r="M854" s="23" t="s">
        <v>5456</v>
      </c>
      <c r="N854" s="23" t="s">
        <v>4629</v>
      </c>
      <c r="O854" s="23" t="s">
        <v>4630</v>
      </c>
      <c r="P854" s="23" t="s">
        <v>1026</v>
      </c>
      <c r="Q854" s="23">
        <v>0</v>
      </c>
      <c r="R854" s="23" t="s">
        <v>1782</v>
      </c>
      <c r="S854" s="23" t="s">
        <v>4606</v>
      </c>
      <c r="T854" s="23" t="s">
        <v>1721</v>
      </c>
    </row>
    <row r="855" spans="1:20" s="19" customFormat="1">
      <c r="A855" s="23" t="s">
        <v>3567</v>
      </c>
      <c r="B855" s="23" t="s">
        <v>3568</v>
      </c>
      <c r="C855" s="23" t="s">
        <v>10</v>
      </c>
      <c r="D855" s="23" t="s">
        <v>1705</v>
      </c>
      <c r="E855" s="23" t="s">
        <v>1189</v>
      </c>
      <c r="F855" s="23" t="s">
        <v>4197</v>
      </c>
      <c r="G855" s="23" t="s">
        <v>1721</v>
      </c>
      <c r="H855" s="23" t="s">
        <v>4099</v>
      </c>
      <c r="I855" s="23" t="s">
        <v>4106</v>
      </c>
      <c r="J855" s="23" t="s">
        <v>11</v>
      </c>
      <c r="K855" s="23" t="s">
        <v>4628</v>
      </c>
      <c r="L855" s="23" t="s">
        <v>11</v>
      </c>
      <c r="M855" s="23" t="s">
        <v>5418</v>
      </c>
      <c r="N855" s="23" t="s">
        <v>4629</v>
      </c>
      <c r="O855" s="23" t="s">
        <v>4630</v>
      </c>
      <c r="P855" s="23" t="s">
        <v>4675</v>
      </c>
      <c r="Q855" s="23">
        <v>0</v>
      </c>
      <c r="R855" s="23" t="s">
        <v>1962</v>
      </c>
      <c r="S855" s="23" t="s">
        <v>4325</v>
      </c>
      <c r="T855" s="23" t="s">
        <v>1721</v>
      </c>
    </row>
    <row r="856" spans="1:20" s="19" customFormat="1">
      <c r="A856" s="23" t="s">
        <v>2579</v>
      </c>
      <c r="B856" s="23" t="s">
        <v>2580</v>
      </c>
      <c r="C856" s="23" t="s">
        <v>14</v>
      </c>
      <c r="D856" s="23" t="s">
        <v>1705</v>
      </c>
      <c r="E856" s="23" t="s">
        <v>452</v>
      </c>
      <c r="F856" s="23" t="s">
        <v>5344</v>
      </c>
      <c r="G856" s="23" t="s">
        <v>1721</v>
      </c>
      <c r="H856" s="23" t="s">
        <v>4643</v>
      </c>
      <c r="I856" s="23" t="s">
        <v>4649</v>
      </c>
      <c r="J856" s="23" t="s">
        <v>11</v>
      </c>
      <c r="K856" s="23" t="s">
        <v>4628</v>
      </c>
      <c r="L856" s="23" t="s">
        <v>11</v>
      </c>
      <c r="M856" s="23" t="s">
        <v>5426</v>
      </c>
      <c r="N856" s="23" t="s">
        <v>4629</v>
      </c>
      <c r="O856" s="23" t="s">
        <v>4630</v>
      </c>
      <c r="P856" s="23" t="s">
        <v>7</v>
      </c>
      <c r="Q856" s="23">
        <v>0</v>
      </c>
      <c r="R856" s="23" t="s">
        <v>4744</v>
      </c>
      <c r="S856" s="23" t="s">
        <v>4513</v>
      </c>
      <c r="T856" s="23" t="s">
        <v>1721</v>
      </c>
    </row>
    <row r="857" spans="1:20" s="19" customFormat="1">
      <c r="A857" s="23" t="s">
        <v>2361</v>
      </c>
      <c r="B857" s="23" t="s">
        <v>2362</v>
      </c>
      <c r="C857" s="23" t="s">
        <v>16</v>
      </c>
      <c r="D857" s="23" t="s">
        <v>1705</v>
      </c>
      <c r="E857" s="23" t="s">
        <v>452</v>
      </c>
      <c r="F857" s="23" t="s">
        <v>4190</v>
      </c>
      <c r="G857" s="23" t="s">
        <v>1721</v>
      </c>
      <c r="H857" s="23" t="s">
        <v>4633</v>
      </c>
      <c r="I857" s="23" t="s">
        <v>4192</v>
      </c>
      <c r="J857" s="23" t="s">
        <v>11</v>
      </c>
      <c r="K857" s="23" t="s">
        <v>4628</v>
      </c>
      <c r="L857" s="23" t="s">
        <v>11</v>
      </c>
      <c r="M857" s="23" t="s">
        <v>5407</v>
      </c>
      <c r="N857" s="23" t="s">
        <v>4629</v>
      </c>
      <c r="O857" s="23" t="s">
        <v>4630</v>
      </c>
      <c r="P857" s="23" t="s">
        <v>9</v>
      </c>
      <c r="Q857" s="23">
        <v>0</v>
      </c>
      <c r="R857" s="23" t="s">
        <v>2365</v>
      </c>
      <c r="S857" s="23" t="s">
        <v>4671</v>
      </c>
      <c r="T857" s="23" t="s">
        <v>1721</v>
      </c>
    </row>
    <row r="858" spans="1:20" s="19" customFormat="1">
      <c r="A858" s="23" t="s">
        <v>2550</v>
      </c>
      <c r="B858" s="23" t="s">
        <v>2551</v>
      </c>
      <c r="C858" s="23" t="s">
        <v>16</v>
      </c>
      <c r="D858" s="23" t="s">
        <v>1705</v>
      </c>
      <c r="E858" s="23" t="s">
        <v>452</v>
      </c>
      <c r="F858" s="23" t="s">
        <v>5342</v>
      </c>
      <c r="G858" s="23" t="s">
        <v>1721</v>
      </c>
      <c r="H858" s="23" t="s">
        <v>4633</v>
      </c>
      <c r="I858" s="23" t="s">
        <v>4192</v>
      </c>
      <c r="J858" s="23" t="s">
        <v>11</v>
      </c>
      <c r="K858" s="23" t="s">
        <v>4628</v>
      </c>
      <c r="L858" s="23" t="s">
        <v>11</v>
      </c>
      <c r="M858" s="23" t="s">
        <v>5436</v>
      </c>
      <c r="N858" s="23" t="s">
        <v>4629</v>
      </c>
      <c r="O858" s="23" t="s">
        <v>4630</v>
      </c>
      <c r="P858" s="23" t="s">
        <v>4642</v>
      </c>
      <c r="Q858" s="23">
        <v>0</v>
      </c>
      <c r="R858" s="23" t="s">
        <v>1962</v>
      </c>
      <c r="S858" s="23" t="s">
        <v>4648</v>
      </c>
      <c r="T858" s="23" t="s">
        <v>1721</v>
      </c>
    </row>
    <row r="859" spans="1:20" s="19" customFormat="1">
      <c r="A859" s="23" t="s">
        <v>2725</v>
      </c>
      <c r="B859" s="23" t="s">
        <v>2726</v>
      </c>
      <c r="C859" s="23" t="s">
        <v>16</v>
      </c>
      <c r="D859" s="23" t="s">
        <v>1705</v>
      </c>
      <c r="E859" s="23" t="s">
        <v>452</v>
      </c>
      <c r="F859" s="23" t="s">
        <v>4185</v>
      </c>
      <c r="G859" s="23" t="s">
        <v>1721</v>
      </c>
      <c r="H859" s="23" t="s">
        <v>4633</v>
      </c>
      <c r="I859" s="23" t="s">
        <v>4203</v>
      </c>
      <c r="J859" s="23" t="s">
        <v>11</v>
      </c>
      <c r="K859" s="23" t="s">
        <v>4628</v>
      </c>
      <c r="L859" s="23" t="s">
        <v>11</v>
      </c>
      <c r="M859" s="23" t="s">
        <v>5424</v>
      </c>
      <c r="N859" s="23" t="s">
        <v>4629</v>
      </c>
      <c r="O859" s="23" t="s">
        <v>4630</v>
      </c>
      <c r="P859" s="23" t="s">
        <v>4662</v>
      </c>
      <c r="Q859" s="23">
        <v>0</v>
      </c>
      <c r="R859" s="23" t="s">
        <v>2033</v>
      </c>
      <c r="S859" s="23" t="s">
        <v>4817</v>
      </c>
      <c r="T859" s="23" t="s">
        <v>1721</v>
      </c>
    </row>
    <row r="860" spans="1:20" s="19" customFormat="1">
      <c r="A860" s="23" t="s">
        <v>3911</v>
      </c>
      <c r="B860" s="23" t="s">
        <v>3912</v>
      </c>
      <c r="C860" s="23" t="s">
        <v>1669</v>
      </c>
      <c r="D860" s="23" t="s">
        <v>1705</v>
      </c>
      <c r="E860" s="23" t="s">
        <v>452</v>
      </c>
      <c r="F860" s="23" t="s">
        <v>4164</v>
      </c>
      <c r="G860" s="23" t="s">
        <v>1721</v>
      </c>
      <c r="H860" s="23" t="s">
        <v>4632</v>
      </c>
      <c r="I860" s="23" t="s">
        <v>4203</v>
      </c>
      <c r="J860" s="23" t="s">
        <v>11</v>
      </c>
      <c r="K860" s="23" t="s">
        <v>4628</v>
      </c>
      <c r="L860" s="23" t="s">
        <v>11</v>
      </c>
      <c r="M860" s="23" t="s">
        <v>5408</v>
      </c>
      <c r="N860" s="23" t="s">
        <v>4629</v>
      </c>
      <c r="O860" s="23" t="s">
        <v>4630</v>
      </c>
      <c r="P860" s="23" t="s">
        <v>7</v>
      </c>
      <c r="Q860" s="23">
        <v>0</v>
      </c>
      <c r="R860" s="23" t="s">
        <v>4746</v>
      </c>
      <c r="S860" s="23" t="s">
        <v>4747</v>
      </c>
      <c r="T860" s="23" t="s">
        <v>1721</v>
      </c>
    </row>
    <row r="861" spans="1:20" s="19" customFormat="1">
      <c r="A861" s="23" t="s">
        <v>3254</v>
      </c>
      <c r="B861" s="23" t="s">
        <v>3255</v>
      </c>
      <c r="C861" s="23" t="s">
        <v>12</v>
      </c>
      <c r="D861" s="23" t="s">
        <v>1705</v>
      </c>
      <c r="E861" s="23" t="s">
        <v>452</v>
      </c>
      <c r="F861" s="23" t="s">
        <v>4175</v>
      </c>
      <c r="G861" s="23" t="s">
        <v>1721</v>
      </c>
      <c r="H861" s="23" t="s">
        <v>4638</v>
      </c>
      <c r="I861" s="23" t="s">
        <v>5466</v>
      </c>
      <c r="J861" s="23" t="s">
        <v>11</v>
      </c>
      <c r="K861" s="23" t="s">
        <v>4628</v>
      </c>
      <c r="L861" s="23" t="s">
        <v>11</v>
      </c>
      <c r="M861" s="23" t="s">
        <v>5422</v>
      </c>
      <c r="N861" s="23" t="s">
        <v>4629</v>
      </c>
      <c r="O861" s="23" t="s">
        <v>4630</v>
      </c>
      <c r="P861" s="23" t="s">
        <v>4642</v>
      </c>
      <c r="Q861" s="23">
        <v>0</v>
      </c>
      <c r="R861" s="23" t="s">
        <v>1962</v>
      </c>
      <c r="S861" s="23" t="s">
        <v>4359</v>
      </c>
      <c r="T861" s="23" t="s">
        <v>1721</v>
      </c>
    </row>
    <row r="862" spans="1:20" s="19" customFormat="1">
      <c r="A862" s="23" t="s">
        <v>4001</v>
      </c>
      <c r="B862" s="23" t="s">
        <v>4002</v>
      </c>
      <c r="C862" s="23" t="s">
        <v>16</v>
      </c>
      <c r="D862" s="23" t="s">
        <v>1705</v>
      </c>
      <c r="E862" s="23" t="s">
        <v>452</v>
      </c>
      <c r="F862" s="23" t="s">
        <v>4185</v>
      </c>
      <c r="G862" s="23" t="s">
        <v>1721</v>
      </c>
      <c r="H862" s="23" t="s">
        <v>4633</v>
      </c>
      <c r="I862" s="23" t="s">
        <v>4203</v>
      </c>
      <c r="J862" s="23" t="s">
        <v>11</v>
      </c>
      <c r="K862" s="23" t="s">
        <v>4628</v>
      </c>
      <c r="L862" s="23" t="s">
        <v>11</v>
      </c>
      <c r="M862" s="23" t="s">
        <v>5414</v>
      </c>
      <c r="N862" s="23" t="s">
        <v>4629</v>
      </c>
      <c r="O862" s="23" t="s">
        <v>4630</v>
      </c>
      <c r="P862" s="23" t="s">
        <v>4662</v>
      </c>
      <c r="Q862" s="23">
        <v>0</v>
      </c>
      <c r="R862" s="23" t="s">
        <v>1922</v>
      </c>
      <c r="S862" s="23" t="s">
        <v>4734</v>
      </c>
      <c r="T862" s="23" t="s">
        <v>1721</v>
      </c>
    </row>
    <row r="863" spans="1:20" s="19" customFormat="1">
      <c r="A863" s="23" t="s">
        <v>1835</v>
      </c>
      <c r="B863" s="23" t="s">
        <v>1836</v>
      </c>
      <c r="C863" s="23" t="s">
        <v>14</v>
      </c>
      <c r="D863" s="23" t="s">
        <v>1705</v>
      </c>
      <c r="E863" s="23" t="s">
        <v>452</v>
      </c>
      <c r="F863" s="23" t="s">
        <v>5344</v>
      </c>
      <c r="G863" s="23" t="s">
        <v>1721</v>
      </c>
      <c r="H863" s="23" t="s">
        <v>4643</v>
      </c>
      <c r="I863" s="23" t="s">
        <v>5421</v>
      </c>
      <c r="J863" s="23" t="s">
        <v>11</v>
      </c>
      <c r="K863" s="23" t="s">
        <v>4628</v>
      </c>
      <c r="L863" s="23" t="s">
        <v>11</v>
      </c>
      <c r="M863" s="23" t="s">
        <v>5422</v>
      </c>
      <c r="N863" s="23" t="s">
        <v>4629</v>
      </c>
      <c r="O863" s="23" t="s">
        <v>4630</v>
      </c>
      <c r="P863" s="23" t="s">
        <v>7</v>
      </c>
      <c r="Q863" s="23">
        <v>0</v>
      </c>
      <c r="R863" s="23" t="s">
        <v>1840</v>
      </c>
      <c r="S863" s="23" t="s">
        <v>4537</v>
      </c>
      <c r="T863" s="23" t="s">
        <v>1721</v>
      </c>
    </row>
    <row r="864" spans="1:20" s="19" customFormat="1">
      <c r="A864" s="23" t="s">
        <v>2494</v>
      </c>
      <c r="B864" s="23" t="s">
        <v>2495</v>
      </c>
      <c r="C864" s="23" t="s">
        <v>1669</v>
      </c>
      <c r="D864" s="23" t="s">
        <v>4091</v>
      </c>
      <c r="E864" s="23" t="s">
        <v>459</v>
      </c>
      <c r="F864" s="23" t="s">
        <v>4194</v>
      </c>
      <c r="G864" s="23" t="s">
        <v>1721</v>
      </c>
      <c r="H864" s="23" t="s">
        <v>4632</v>
      </c>
      <c r="I864" s="23" t="s">
        <v>4639</v>
      </c>
      <c r="J864" s="23" t="s">
        <v>11</v>
      </c>
      <c r="K864" s="23" t="s">
        <v>4628</v>
      </c>
      <c r="L864" s="23" t="s">
        <v>11</v>
      </c>
      <c r="M864" s="23" t="s">
        <v>5481</v>
      </c>
      <c r="N864" s="23" t="s">
        <v>4640</v>
      </c>
      <c r="O864" s="23" t="s">
        <v>4630</v>
      </c>
      <c r="P864" s="23" t="s">
        <v>1168</v>
      </c>
      <c r="Q864" s="23">
        <v>0</v>
      </c>
      <c r="R864" s="23" t="s">
        <v>1683</v>
      </c>
      <c r="S864" s="23" t="s">
        <v>4579</v>
      </c>
      <c r="T864" s="23" t="s">
        <v>1721</v>
      </c>
    </row>
    <row r="865" spans="1:20" s="19" customFormat="1">
      <c r="A865" s="23" t="s">
        <v>3608</v>
      </c>
      <c r="B865" s="23" t="s">
        <v>3609</v>
      </c>
      <c r="C865" s="23" t="s">
        <v>1687</v>
      </c>
      <c r="D865" s="23" t="s">
        <v>4091</v>
      </c>
      <c r="E865" s="23" t="s">
        <v>464</v>
      </c>
      <c r="F865" s="23" t="s">
        <v>4122</v>
      </c>
      <c r="G865" s="23" t="s">
        <v>1721</v>
      </c>
      <c r="H865" s="23" t="s">
        <v>4638</v>
      </c>
      <c r="I865" s="23" t="s">
        <v>4644</v>
      </c>
      <c r="J865" s="23" t="s">
        <v>11</v>
      </c>
      <c r="K865" s="23" t="s">
        <v>4628</v>
      </c>
      <c r="L865" s="23" t="s">
        <v>11</v>
      </c>
      <c r="M865" s="23" t="s">
        <v>5408</v>
      </c>
      <c r="N865" s="23" t="s">
        <v>4640</v>
      </c>
      <c r="O865" s="23" t="s">
        <v>4630</v>
      </c>
      <c r="P865" s="23" t="s">
        <v>4733</v>
      </c>
      <c r="Q865" s="23">
        <v>0</v>
      </c>
      <c r="R865" s="23" t="s">
        <v>3611</v>
      </c>
      <c r="S865" s="23" t="s">
        <v>4569</v>
      </c>
      <c r="T865" s="23" t="s">
        <v>1721</v>
      </c>
    </row>
    <row r="866" spans="1:20" s="19" customFormat="1">
      <c r="A866" s="23" t="s">
        <v>2086</v>
      </c>
      <c r="B866" s="23" t="s">
        <v>2087</v>
      </c>
      <c r="C866" s="23" t="s">
        <v>1669</v>
      </c>
      <c r="D866" s="23" t="s">
        <v>4091</v>
      </c>
      <c r="E866" s="23" t="s">
        <v>459</v>
      </c>
      <c r="F866" s="23" t="s">
        <v>4086</v>
      </c>
      <c r="G866" s="23" t="s">
        <v>1721</v>
      </c>
      <c r="H866" s="23" t="s">
        <v>4643</v>
      </c>
      <c r="I866" s="23" t="s">
        <v>4644</v>
      </c>
      <c r="J866" s="23" t="s">
        <v>1808</v>
      </c>
      <c r="K866" s="23" t="s">
        <v>4628</v>
      </c>
      <c r="L866" s="23" t="s">
        <v>11</v>
      </c>
      <c r="M866" s="23" t="s">
        <v>5404</v>
      </c>
      <c r="N866" s="23" t="s">
        <v>4640</v>
      </c>
      <c r="O866" s="23" t="s">
        <v>4630</v>
      </c>
      <c r="P866" s="23" t="s">
        <v>4669</v>
      </c>
      <c r="Q866" s="23">
        <v>0</v>
      </c>
      <c r="R866" s="23" t="s">
        <v>1962</v>
      </c>
      <c r="S866" s="23" t="s">
        <v>4670</v>
      </c>
      <c r="T866" s="23" t="s">
        <v>1721</v>
      </c>
    </row>
    <row r="867" spans="1:20" s="19" customFormat="1">
      <c r="A867" s="23" t="s">
        <v>2909</v>
      </c>
      <c r="B867" s="23" t="s">
        <v>2910</v>
      </c>
      <c r="C867" s="23" t="s">
        <v>15</v>
      </c>
      <c r="D867" s="23" t="s">
        <v>1705</v>
      </c>
      <c r="E867" s="23" t="s">
        <v>452</v>
      </c>
      <c r="F867" s="23" t="s">
        <v>4163</v>
      </c>
      <c r="G867" s="23" t="s">
        <v>1721</v>
      </c>
      <c r="H867" s="23" t="s">
        <v>4094</v>
      </c>
      <c r="I867" s="23" t="s">
        <v>4649</v>
      </c>
      <c r="J867" s="23" t="s">
        <v>11</v>
      </c>
      <c r="K867" s="23" t="s">
        <v>4628</v>
      </c>
      <c r="L867" s="23" t="s">
        <v>11</v>
      </c>
      <c r="M867" s="23" t="s">
        <v>5410</v>
      </c>
      <c r="N867" s="23" t="s">
        <v>4629</v>
      </c>
      <c r="O867" s="23" t="s">
        <v>4630</v>
      </c>
      <c r="P867" s="23" t="s">
        <v>4755</v>
      </c>
      <c r="Q867" s="23">
        <v>0</v>
      </c>
      <c r="R867" s="23" t="s">
        <v>1962</v>
      </c>
      <c r="S867" s="23" t="s">
        <v>4388</v>
      </c>
      <c r="T867" s="23" t="s">
        <v>1721</v>
      </c>
    </row>
    <row r="868" spans="1:20" s="19" customFormat="1">
      <c r="A868" s="23" t="s">
        <v>2692</v>
      </c>
      <c r="B868" s="23" t="s">
        <v>2693</v>
      </c>
      <c r="C868" s="23" t="s">
        <v>13</v>
      </c>
      <c r="D868" s="23" t="s">
        <v>1705</v>
      </c>
      <c r="E868" s="23" t="s">
        <v>452</v>
      </c>
      <c r="F868" s="23" t="s">
        <v>4176</v>
      </c>
      <c r="G868" s="23" t="s">
        <v>1721</v>
      </c>
      <c r="H868" s="23" t="s">
        <v>4094</v>
      </c>
      <c r="I868" s="23" t="s">
        <v>4192</v>
      </c>
      <c r="J868" s="23" t="s">
        <v>11</v>
      </c>
      <c r="K868" s="23" t="s">
        <v>4628</v>
      </c>
      <c r="L868" s="23" t="s">
        <v>11</v>
      </c>
      <c r="M868" s="23" t="s">
        <v>5418</v>
      </c>
      <c r="N868" s="23" t="s">
        <v>4629</v>
      </c>
      <c r="O868" s="23" t="s">
        <v>4630</v>
      </c>
      <c r="P868" s="23" t="s">
        <v>4650</v>
      </c>
      <c r="Q868" s="23">
        <v>0</v>
      </c>
      <c r="R868" s="23" t="s">
        <v>1962</v>
      </c>
      <c r="S868" s="23" t="s">
        <v>4652</v>
      </c>
      <c r="T868" s="23" t="s">
        <v>1721</v>
      </c>
    </row>
    <row r="869" spans="1:20" s="19" customFormat="1">
      <c r="A869" s="23" t="s">
        <v>1993</v>
      </c>
      <c r="B869" s="23" t="s">
        <v>1994</v>
      </c>
      <c r="C869" s="23" t="s">
        <v>1669</v>
      </c>
      <c r="D869" s="23" t="s">
        <v>1705</v>
      </c>
      <c r="E869" s="23" t="s">
        <v>452</v>
      </c>
      <c r="F869" s="23" t="s">
        <v>4164</v>
      </c>
      <c r="G869" s="23" t="s">
        <v>1721</v>
      </c>
      <c r="H869" s="23" t="s">
        <v>4632</v>
      </c>
      <c r="I869" s="23" t="s">
        <v>4649</v>
      </c>
      <c r="J869" s="23" t="s">
        <v>11</v>
      </c>
      <c r="K869" s="23" t="s">
        <v>4628</v>
      </c>
      <c r="L869" s="23" t="s">
        <v>11</v>
      </c>
      <c r="M869" s="23" t="s">
        <v>5460</v>
      </c>
      <c r="N869" s="23" t="s">
        <v>4629</v>
      </c>
      <c r="O869" s="23" t="s">
        <v>4630</v>
      </c>
      <c r="P869" s="23" t="s">
        <v>7</v>
      </c>
      <c r="Q869" s="23">
        <v>0</v>
      </c>
      <c r="R869" s="23" t="s">
        <v>2307</v>
      </c>
      <c r="S869" s="23" t="s">
        <v>4486</v>
      </c>
      <c r="T869" s="23" t="s">
        <v>1721</v>
      </c>
    </row>
    <row r="870" spans="1:20" s="19" customFormat="1">
      <c r="A870" s="23" t="s">
        <v>3284</v>
      </c>
      <c r="B870" s="23" t="s">
        <v>3285</v>
      </c>
      <c r="C870" s="23" t="s">
        <v>14</v>
      </c>
      <c r="D870" s="23" t="s">
        <v>1705</v>
      </c>
      <c r="E870" s="23" t="s">
        <v>452</v>
      </c>
      <c r="F870" s="23" t="s">
        <v>5334</v>
      </c>
      <c r="G870" s="23" t="s">
        <v>1721</v>
      </c>
      <c r="H870" s="23" t="s">
        <v>4633</v>
      </c>
      <c r="I870" s="23" t="s">
        <v>4192</v>
      </c>
      <c r="J870" s="23" t="s">
        <v>11</v>
      </c>
      <c r="K870" s="23" t="s">
        <v>4628</v>
      </c>
      <c r="L870" s="23" t="s">
        <v>11</v>
      </c>
      <c r="M870" s="23" t="s">
        <v>5405</v>
      </c>
      <c r="N870" s="23" t="s">
        <v>4629</v>
      </c>
      <c r="O870" s="23" t="s">
        <v>4630</v>
      </c>
      <c r="P870" s="23" t="s">
        <v>4642</v>
      </c>
      <c r="Q870" s="23">
        <v>0</v>
      </c>
      <c r="R870" s="23" t="s">
        <v>1962</v>
      </c>
      <c r="S870" s="23" t="s">
        <v>4355</v>
      </c>
      <c r="T870" s="23" t="s">
        <v>1721</v>
      </c>
    </row>
    <row r="871" spans="1:20" s="19" customFormat="1">
      <c r="A871" s="23" t="s">
        <v>3430</v>
      </c>
      <c r="B871" s="23" t="s">
        <v>3431</v>
      </c>
      <c r="C871" s="23" t="s">
        <v>10</v>
      </c>
      <c r="D871" s="23" t="s">
        <v>1705</v>
      </c>
      <c r="E871" s="23" t="s">
        <v>452</v>
      </c>
      <c r="F871" s="23" t="s">
        <v>5342</v>
      </c>
      <c r="G871" s="23" t="s">
        <v>1721</v>
      </c>
      <c r="H871" s="23" t="s">
        <v>4633</v>
      </c>
      <c r="I871" s="23" t="s">
        <v>5447</v>
      </c>
      <c r="J871" s="23" t="s">
        <v>11</v>
      </c>
      <c r="K871" s="23" t="s">
        <v>4628</v>
      </c>
      <c r="L871" s="23" t="s">
        <v>11</v>
      </c>
      <c r="M871" s="23" t="s">
        <v>5448</v>
      </c>
      <c r="N871" s="23" t="s">
        <v>4629</v>
      </c>
      <c r="O871" s="23" t="s">
        <v>4630</v>
      </c>
      <c r="P871" s="23" t="s">
        <v>4642</v>
      </c>
      <c r="Q871" s="23">
        <v>0</v>
      </c>
      <c r="R871" s="23" t="s">
        <v>1962</v>
      </c>
      <c r="S871" s="23" t="s">
        <v>4776</v>
      </c>
      <c r="T871" s="23" t="s">
        <v>1721</v>
      </c>
    </row>
    <row r="872" spans="1:20" s="19" customFormat="1">
      <c r="A872" s="23" t="s">
        <v>4051</v>
      </c>
      <c r="B872" s="23" t="s">
        <v>4052</v>
      </c>
      <c r="C872" s="23" t="s">
        <v>14</v>
      </c>
      <c r="D872" s="23" t="s">
        <v>1705</v>
      </c>
      <c r="E872" s="23" t="s">
        <v>452</v>
      </c>
      <c r="F872" s="23" t="s">
        <v>5340</v>
      </c>
      <c r="G872" s="23" t="s">
        <v>1721</v>
      </c>
      <c r="H872" s="23" t="s">
        <v>4099</v>
      </c>
      <c r="I872" s="23" t="s">
        <v>4192</v>
      </c>
      <c r="J872" s="23" t="s">
        <v>11</v>
      </c>
      <c r="K872" s="23" t="s">
        <v>4628</v>
      </c>
      <c r="L872" s="23" t="s">
        <v>11</v>
      </c>
      <c r="M872" s="23" t="s">
        <v>5425</v>
      </c>
      <c r="N872" s="23" t="s">
        <v>4629</v>
      </c>
      <c r="O872" s="23" t="s">
        <v>4630</v>
      </c>
      <c r="P872" s="23" t="s">
        <v>4660</v>
      </c>
      <c r="Q872" s="23">
        <v>0</v>
      </c>
      <c r="R872" s="23" t="s">
        <v>1962</v>
      </c>
      <c r="S872" s="23" t="s">
        <v>4661</v>
      </c>
      <c r="T872" s="23" t="s">
        <v>1721</v>
      </c>
    </row>
    <row r="873" spans="1:20" s="19" customFormat="1">
      <c r="A873" s="23" t="s">
        <v>2968</v>
      </c>
      <c r="B873" s="23" t="s">
        <v>2969</v>
      </c>
      <c r="C873" s="23" t="s">
        <v>12</v>
      </c>
      <c r="D873" s="23" t="s">
        <v>1705</v>
      </c>
      <c r="E873" s="23" t="s">
        <v>452</v>
      </c>
      <c r="F873" s="23" t="s">
        <v>5338</v>
      </c>
      <c r="G873" s="23" t="s">
        <v>1721</v>
      </c>
      <c r="H873" s="23" t="s">
        <v>4643</v>
      </c>
      <c r="I873" s="23" t="s">
        <v>4138</v>
      </c>
      <c r="J873" s="23" t="s">
        <v>11</v>
      </c>
      <c r="K873" s="23" t="s">
        <v>4628</v>
      </c>
      <c r="L873" s="23" t="s">
        <v>11</v>
      </c>
      <c r="M873" s="23" t="s">
        <v>5419</v>
      </c>
      <c r="N873" s="23" t="s">
        <v>4629</v>
      </c>
      <c r="O873" s="23" t="s">
        <v>4630</v>
      </c>
      <c r="P873" s="23" t="s">
        <v>1026</v>
      </c>
      <c r="Q873" s="23">
        <v>0</v>
      </c>
      <c r="R873" s="23" t="s">
        <v>1683</v>
      </c>
      <c r="S873" s="23" t="s">
        <v>4902</v>
      </c>
      <c r="T873" s="23" t="s">
        <v>1721</v>
      </c>
    </row>
    <row r="874" spans="1:20" s="19" customFormat="1">
      <c r="A874" s="23" t="s">
        <v>3002</v>
      </c>
      <c r="B874" s="23" t="s">
        <v>3003</v>
      </c>
      <c r="C874" s="23" t="s">
        <v>17</v>
      </c>
      <c r="D874" s="23" t="s">
        <v>1705</v>
      </c>
      <c r="E874" s="23" t="s">
        <v>452</v>
      </c>
      <c r="F874" s="23" t="s">
        <v>5336</v>
      </c>
      <c r="G874" s="23" t="s">
        <v>1721</v>
      </c>
      <c r="H874" s="23" t="s">
        <v>4638</v>
      </c>
      <c r="I874" s="23" t="s">
        <v>4636</v>
      </c>
      <c r="J874" s="23" t="s">
        <v>11</v>
      </c>
      <c r="K874" s="23" t="s">
        <v>4628</v>
      </c>
      <c r="L874" s="23" t="s">
        <v>11</v>
      </c>
      <c r="M874" s="23" t="s">
        <v>5419</v>
      </c>
      <c r="N874" s="23" t="s">
        <v>4629</v>
      </c>
      <c r="O874" s="23" t="s">
        <v>4630</v>
      </c>
      <c r="P874" s="23" t="s">
        <v>4642</v>
      </c>
      <c r="Q874" s="23">
        <v>0</v>
      </c>
      <c r="R874" s="23" t="s">
        <v>3902</v>
      </c>
      <c r="S874" s="23" t="s">
        <v>4856</v>
      </c>
      <c r="T874" s="23" t="s">
        <v>1721</v>
      </c>
    </row>
    <row r="875" spans="1:20" s="19" customFormat="1">
      <c r="A875" s="23" t="s">
        <v>1982</v>
      </c>
      <c r="B875" s="23" t="s">
        <v>1983</v>
      </c>
      <c r="C875" s="23" t="s">
        <v>14</v>
      </c>
      <c r="D875" s="23" t="s">
        <v>1705</v>
      </c>
      <c r="E875" s="23" t="s">
        <v>452</v>
      </c>
      <c r="F875" s="23" t="s">
        <v>5338</v>
      </c>
      <c r="G875" s="23" t="s">
        <v>1721</v>
      </c>
      <c r="H875" s="23" t="s">
        <v>4643</v>
      </c>
      <c r="I875" s="23" t="s">
        <v>4138</v>
      </c>
      <c r="J875" s="23" t="s">
        <v>11</v>
      </c>
      <c r="K875" s="23" t="s">
        <v>4628</v>
      </c>
      <c r="L875" s="23" t="s">
        <v>11</v>
      </c>
      <c r="M875" s="23" t="s">
        <v>5419</v>
      </c>
      <c r="N875" s="23" t="s">
        <v>4629</v>
      </c>
      <c r="O875" s="23" t="s">
        <v>4630</v>
      </c>
      <c r="P875" s="23" t="s">
        <v>4730</v>
      </c>
      <c r="Q875" s="23">
        <v>0</v>
      </c>
      <c r="R875" s="23" t="s">
        <v>1962</v>
      </c>
      <c r="S875" s="23" t="s">
        <v>4731</v>
      </c>
      <c r="T875" s="23" t="s">
        <v>1721</v>
      </c>
    </row>
    <row r="876" spans="1:20" s="19" customFormat="1">
      <c r="A876" s="23" t="s">
        <v>2695</v>
      </c>
      <c r="B876" s="23" t="s">
        <v>2696</v>
      </c>
      <c r="C876" s="23" t="s">
        <v>16</v>
      </c>
      <c r="D876" s="23" t="s">
        <v>1705</v>
      </c>
      <c r="E876" s="23" t="s">
        <v>1189</v>
      </c>
      <c r="F876" s="23" t="s">
        <v>4197</v>
      </c>
      <c r="G876" s="23" t="s">
        <v>1721</v>
      </c>
      <c r="H876" s="23" t="s">
        <v>4099</v>
      </c>
      <c r="I876" s="23" t="s">
        <v>4106</v>
      </c>
      <c r="J876" s="23" t="s">
        <v>11</v>
      </c>
      <c r="K876" s="23" t="s">
        <v>4628</v>
      </c>
      <c r="L876" s="23" t="s">
        <v>11</v>
      </c>
      <c r="M876" s="23" t="s">
        <v>5420</v>
      </c>
      <c r="N876" s="23" t="s">
        <v>4629</v>
      </c>
      <c r="O876" s="23" t="s">
        <v>4630</v>
      </c>
      <c r="P876" s="23" t="s">
        <v>4786</v>
      </c>
      <c r="Q876" s="23">
        <v>0</v>
      </c>
      <c r="R876" s="23" t="s">
        <v>1962</v>
      </c>
      <c r="S876" s="23" t="s">
        <v>4787</v>
      </c>
      <c r="T876" s="23" t="s">
        <v>1721</v>
      </c>
    </row>
    <row r="877" spans="1:20" s="19" customFormat="1">
      <c r="A877" s="23" t="s">
        <v>3242</v>
      </c>
      <c r="B877" s="23" t="s">
        <v>3243</v>
      </c>
      <c r="C877" s="23" t="s">
        <v>16</v>
      </c>
      <c r="D877" s="23" t="s">
        <v>1705</v>
      </c>
      <c r="E877" s="23" t="s">
        <v>452</v>
      </c>
      <c r="F877" s="23" t="s">
        <v>4179</v>
      </c>
      <c r="G877" s="23" t="s">
        <v>1721</v>
      </c>
      <c r="H877" s="23" t="s">
        <v>4682</v>
      </c>
      <c r="I877" s="23" t="s">
        <v>4106</v>
      </c>
      <c r="J877" s="23" t="s">
        <v>11</v>
      </c>
      <c r="K877" s="23" t="s">
        <v>4628</v>
      </c>
      <c r="L877" s="23" t="s">
        <v>11</v>
      </c>
      <c r="M877" s="23" t="s">
        <v>5406</v>
      </c>
      <c r="N877" s="23" t="s">
        <v>4629</v>
      </c>
      <c r="O877" s="23" t="s">
        <v>4630</v>
      </c>
      <c r="P877" s="23" t="s">
        <v>7</v>
      </c>
      <c r="Q877" s="23">
        <v>0</v>
      </c>
      <c r="R877" s="23" t="s">
        <v>2933</v>
      </c>
      <c r="S877" s="23" t="s">
        <v>4780</v>
      </c>
      <c r="T877" s="23" t="s">
        <v>1721</v>
      </c>
    </row>
    <row r="878" spans="1:20" s="19" customFormat="1">
      <c r="A878" s="23" t="s">
        <v>1904</v>
      </c>
      <c r="B878" s="23" t="s">
        <v>1905</v>
      </c>
      <c r="C878" s="23" t="s">
        <v>10</v>
      </c>
      <c r="D878" s="23" t="s">
        <v>1705</v>
      </c>
      <c r="E878" s="23" t="s">
        <v>452</v>
      </c>
      <c r="F878" s="23" t="s">
        <v>4179</v>
      </c>
      <c r="G878" s="23" t="s">
        <v>1721</v>
      </c>
      <c r="H878" s="23" t="s">
        <v>4682</v>
      </c>
      <c r="I878" s="23" t="s">
        <v>4649</v>
      </c>
      <c r="J878" s="23" t="s">
        <v>11</v>
      </c>
      <c r="K878" s="23" t="s">
        <v>4628</v>
      </c>
      <c r="L878" s="23" t="s">
        <v>11</v>
      </c>
      <c r="M878" s="23" t="s">
        <v>5442</v>
      </c>
      <c r="N878" s="23" t="s">
        <v>4629</v>
      </c>
      <c r="O878" s="23" t="s">
        <v>4630</v>
      </c>
      <c r="P878" s="23" t="s">
        <v>4662</v>
      </c>
      <c r="Q878" s="23">
        <v>0</v>
      </c>
      <c r="R878" s="23" t="s">
        <v>3700</v>
      </c>
      <c r="S878" s="23" t="s">
        <v>4552</v>
      </c>
      <c r="T878" s="23" t="s">
        <v>1721</v>
      </c>
    </row>
    <row r="879" spans="1:20" s="19" customFormat="1">
      <c r="A879" s="23" t="s">
        <v>2985</v>
      </c>
      <c r="B879" s="23" t="s">
        <v>2986</v>
      </c>
      <c r="C879" s="23" t="s">
        <v>14</v>
      </c>
      <c r="D879" s="23" t="s">
        <v>1705</v>
      </c>
      <c r="E879" s="23" t="s">
        <v>452</v>
      </c>
      <c r="F879" s="23" t="s">
        <v>4166</v>
      </c>
      <c r="G879" s="23" t="s">
        <v>1721</v>
      </c>
      <c r="H879" s="23" t="s">
        <v>4094</v>
      </c>
      <c r="I879" s="23" t="s">
        <v>4106</v>
      </c>
      <c r="J879" s="23" t="s">
        <v>11</v>
      </c>
      <c r="K879" s="23" t="s">
        <v>4628</v>
      </c>
      <c r="L879" s="23" t="s">
        <v>11</v>
      </c>
      <c r="M879" s="23" t="s">
        <v>5424</v>
      </c>
      <c r="N879" s="23" t="s">
        <v>4629</v>
      </c>
      <c r="O879" s="23" t="s">
        <v>4630</v>
      </c>
      <c r="P879" s="23" t="s">
        <v>4708</v>
      </c>
      <c r="Q879" s="23">
        <v>0</v>
      </c>
      <c r="R879" s="23" t="s">
        <v>4709</v>
      </c>
      <c r="S879" s="23" t="s">
        <v>4710</v>
      </c>
      <c r="T879" s="23" t="s">
        <v>1721</v>
      </c>
    </row>
    <row r="880" spans="1:20" s="19" customFormat="1">
      <c r="A880" s="23" t="s">
        <v>3340</v>
      </c>
      <c r="B880" s="23" t="s">
        <v>3341</v>
      </c>
      <c r="C880" s="23" t="s">
        <v>12</v>
      </c>
      <c r="D880" s="23" t="s">
        <v>1705</v>
      </c>
      <c r="E880" s="23" t="s">
        <v>452</v>
      </c>
      <c r="F880" s="23" t="s">
        <v>5338</v>
      </c>
      <c r="G880" s="23" t="s">
        <v>1721</v>
      </c>
      <c r="H880" s="23" t="s">
        <v>4643</v>
      </c>
      <c r="I880" s="23" t="s">
        <v>4138</v>
      </c>
      <c r="J880" s="23" t="s">
        <v>11</v>
      </c>
      <c r="K880" s="23" t="s">
        <v>4628</v>
      </c>
      <c r="L880" s="23" t="s">
        <v>11</v>
      </c>
      <c r="M880" s="23" t="s">
        <v>5435</v>
      </c>
      <c r="N880" s="23" t="s">
        <v>4629</v>
      </c>
      <c r="O880" s="23" t="s">
        <v>4630</v>
      </c>
      <c r="P880" s="23" t="s">
        <v>4675</v>
      </c>
      <c r="Q880" s="23">
        <v>0</v>
      </c>
      <c r="R880" s="23" t="s">
        <v>2050</v>
      </c>
      <c r="S880" s="23" t="s">
        <v>4758</v>
      </c>
      <c r="T880" s="23" t="s">
        <v>1721</v>
      </c>
    </row>
    <row r="881" spans="1:20" s="19" customFormat="1">
      <c r="A881" s="23" t="s">
        <v>2919</v>
      </c>
      <c r="B881" s="23" t="s">
        <v>2920</v>
      </c>
      <c r="C881" s="23" t="s">
        <v>14</v>
      </c>
      <c r="D881" s="23" t="s">
        <v>1705</v>
      </c>
      <c r="E881" s="23" t="s">
        <v>452</v>
      </c>
      <c r="F881" s="23" t="s">
        <v>5334</v>
      </c>
      <c r="G881" s="23" t="s">
        <v>1721</v>
      </c>
      <c r="H881" s="23" t="s">
        <v>4633</v>
      </c>
      <c r="I881" s="23" t="s">
        <v>4192</v>
      </c>
      <c r="J881" s="23" t="s">
        <v>11</v>
      </c>
      <c r="K881" s="23" t="s">
        <v>4628</v>
      </c>
      <c r="L881" s="23" t="s">
        <v>11</v>
      </c>
      <c r="M881" s="23" t="s">
        <v>5408</v>
      </c>
      <c r="N881" s="23" t="s">
        <v>4629</v>
      </c>
      <c r="O881" s="23" t="s">
        <v>4630</v>
      </c>
      <c r="P881" s="23" t="s">
        <v>4642</v>
      </c>
      <c r="Q881" s="23">
        <v>0</v>
      </c>
      <c r="R881" s="23" t="s">
        <v>1962</v>
      </c>
      <c r="S881" s="23" t="s">
        <v>4386</v>
      </c>
      <c r="T881" s="23" t="s">
        <v>1721</v>
      </c>
    </row>
    <row r="882" spans="1:20" s="19" customFormat="1">
      <c r="A882" s="23" t="s">
        <v>3588</v>
      </c>
      <c r="B882" s="23" t="s">
        <v>3589</v>
      </c>
      <c r="C882" s="23" t="s">
        <v>15</v>
      </c>
      <c r="D882" s="23" t="s">
        <v>1705</v>
      </c>
      <c r="E882" s="23" t="s">
        <v>452</v>
      </c>
      <c r="F882" s="23" t="s">
        <v>4163</v>
      </c>
      <c r="G882" s="23" t="s">
        <v>1721</v>
      </c>
      <c r="H882" s="23" t="s">
        <v>4094</v>
      </c>
      <c r="I882" s="23" t="s">
        <v>4649</v>
      </c>
      <c r="J882" s="23" t="s">
        <v>11</v>
      </c>
      <c r="K882" s="23" t="s">
        <v>4628</v>
      </c>
      <c r="L882" s="23" t="s">
        <v>11</v>
      </c>
      <c r="M882" s="23" t="s">
        <v>5471</v>
      </c>
      <c r="N882" s="23" t="s">
        <v>4629</v>
      </c>
      <c r="O882" s="23" t="s">
        <v>4630</v>
      </c>
      <c r="P882" s="23" t="s">
        <v>4655</v>
      </c>
      <c r="Q882" s="23">
        <v>0</v>
      </c>
      <c r="R882" s="23" t="s">
        <v>1962</v>
      </c>
      <c r="S882" s="23" t="s">
        <v>4324</v>
      </c>
      <c r="T882" s="23" t="s">
        <v>1721</v>
      </c>
    </row>
    <row r="883" spans="1:20" s="19" customFormat="1">
      <c r="A883" s="23" t="s">
        <v>3095</v>
      </c>
      <c r="B883" s="23" t="s">
        <v>3096</v>
      </c>
      <c r="C883" s="23" t="s">
        <v>1686</v>
      </c>
      <c r="D883" s="23" t="s">
        <v>4091</v>
      </c>
      <c r="E883" s="23" t="s">
        <v>459</v>
      </c>
      <c r="F883" s="23" t="s">
        <v>4205</v>
      </c>
      <c r="G883" s="23" t="s">
        <v>1721</v>
      </c>
      <c r="H883" s="23" t="s">
        <v>4632</v>
      </c>
      <c r="I883" s="23" t="s">
        <v>4644</v>
      </c>
      <c r="J883" s="23" t="s">
        <v>11</v>
      </c>
      <c r="K883" s="23" t="s">
        <v>4628</v>
      </c>
      <c r="L883" s="23" t="s">
        <v>11</v>
      </c>
      <c r="M883" s="23" t="s">
        <v>5503</v>
      </c>
      <c r="N883" s="23" t="s">
        <v>4640</v>
      </c>
      <c r="O883" s="23" t="s">
        <v>4630</v>
      </c>
      <c r="P883" s="23" t="s">
        <v>1024</v>
      </c>
      <c r="Q883" s="23">
        <v>0</v>
      </c>
      <c r="R883" s="23" t="s">
        <v>3681</v>
      </c>
      <c r="S883" s="23" t="s">
        <v>4574</v>
      </c>
      <c r="T883" s="23" t="s">
        <v>1721</v>
      </c>
    </row>
    <row r="884" spans="1:20" s="19" customFormat="1">
      <c r="A884" s="23" t="s">
        <v>2345</v>
      </c>
      <c r="B884" s="23" t="s">
        <v>2346</v>
      </c>
      <c r="C884" s="23" t="s">
        <v>1669</v>
      </c>
      <c r="D884" s="23" t="s">
        <v>4091</v>
      </c>
      <c r="E884" s="23" t="s">
        <v>459</v>
      </c>
      <c r="F884" s="23" t="s">
        <v>4167</v>
      </c>
      <c r="G884" s="23" t="s">
        <v>1721</v>
      </c>
      <c r="H884" s="23" t="s">
        <v>4638</v>
      </c>
      <c r="I884" s="23" t="s">
        <v>4639</v>
      </c>
      <c r="J884" s="23" t="s">
        <v>1808</v>
      </c>
      <c r="K884" s="23" t="s">
        <v>4628</v>
      </c>
      <c r="L884" s="23" t="s">
        <v>11</v>
      </c>
      <c r="M884" s="23" t="s">
        <v>5454</v>
      </c>
      <c r="N884" s="23" t="s">
        <v>4640</v>
      </c>
      <c r="O884" s="23" t="s">
        <v>4630</v>
      </c>
      <c r="P884" s="23" t="s">
        <v>4641</v>
      </c>
      <c r="Q884" s="23">
        <v>0</v>
      </c>
      <c r="R884" s="23" t="s">
        <v>1962</v>
      </c>
      <c r="S884" s="23" t="s">
        <v>4768</v>
      </c>
      <c r="T884" s="23" t="s">
        <v>1721</v>
      </c>
    </row>
    <row r="885" spans="1:20" s="19" customFormat="1">
      <c r="A885" s="23" t="s">
        <v>2698</v>
      </c>
      <c r="B885" s="23" t="s">
        <v>2699</v>
      </c>
      <c r="C885" s="23" t="s">
        <v>16</v>
      </c>
      <c r="D885" s="23" t="s">
        <v>1705</v>
      </c>
      <c r="E885" s="23" t="s">
        <v>1189</v>
      </c>
      <c r="F885" s="23" t="s">
        <v>4197</v>
      </c>
      <c r="G885" s="23" t="s">
        <v>1721</v>
      </c>
      <c r="H885" s="23" t="s">
        <v>4099</v>
      </c>
      <c r="I885" s="23" t="s">
        <v>4106</v>
      </c>
      <c r="J885" s="23" t="s">
        <v>11</v>
      </c>
      <c r="K885" s="23" t="s">
        <v>4628</v>
      </c>
      <c r="L885" s="23" t="s">
        <v>11</v>
      </c>
      <c r="M885" s="23" t="s">
        <v>5420</v>
      </c>
      <c r="N885" s="23" t="s">
        <v>4629</v>
      </c>
      <c r="O885" s="23" t="s">
        <v>4630</v>
      </c>
      <c r="P885" s="23" t="s">
        <v>4642</v>
      </c>
      <c r="Q885" s="23">
        <v>0</v>
      </c>
      <c r="R885" s="23" t="s">
        <v>1962</v>
      </c>
      <c r="S885" s="23" t="s">
        <v>4404</v>
      </c>
      <c r="T885" s="23" t="s">
        <v>1721</v>
      </c>
    </row>
    <row r="886" spans="1:20" s="19" customFormat="1">
      <c r="A886" s="23" t="s">
        <v>2209</v>
      </c>
      <c r="B886" s="23" t="s">
        <v>2210</v>
      </c>
      <c r="C886" s="23" t="s">
        <v>18</v>
      </c>
      <c r="D886" s="23" t="s">
        <v>1705</v>
      </c>
      <c r="E886" s="23" t="s">
        <v>452</v>
      </c>
      <c r="F886" s="23" t="s">
        <v>5337</v>
      </c>
      <c r="G886" s="23" t="s">
        <v>1721</v>
      </c>
      <c r="H886" s="23" t="s">
        <v>4643</v>
      </c>
      <c r="I886" s="23" t="s">
        <v>4192</v>
      </c>
      <c r="J886" s="23" t="s">
        <v>11</v>
      </c>
      <c r="K886" s="23" t="s">
        <v>4628</v>
      </c>
      <c r="L886" s="23" t="s">
        <v>11</v>
      </c>
      <c r="M886" s="23" t="s">
        <v>5410</v>
      </c>
      <c r="N886" s="23" t="s">
        <v>4629</v>
      </c>
      <c r="O886" s="23" t="s">
        <v>4630</v>
      </c>
      <c r="P886" s="23" t="s">
        <v>4642</v>
      </c>
      <c r="Q886" s="23">
        <v>0</v>
      </c>
      <c r="R886" s="23" t="s">
        <v>1962</v>
      </c>
      <c r="S886" s="23" t="s">
        <v>4459</v>
      </c>
      <c r="T886" s="23" t="s">
        <v>1721</v>
      </c>
    </row>
    <row r="887" spans="1:20" s="19" customFormat="1">
      <c r="A887" s="23" t="s">
        <v>2379</v>
      </c>
      <c r="B887" s="23" t="s">
        <v>2380</v>
      </c>
      <c r="C887" s="23" t="s">
        <v>15</v>
      </c>
      <c r="D887" s="23" t="s">
        <v>1705</v>
      </c>
      <c r="E887" s="23" t="s">
        <v>452</v>
      </c>
      <c r="F887" s="23" t="s">
        <v>4148</v>
      </c>
      <c r="G887" s="23" t="s">
        <v>1721</v>
      </c>
      <c r="H887" s="23" t="s">
        <v>4094</v>
      </c>
      <c r="I887" s="23" t="s">
        <v>4192</v>
      </c>
      <c r="J887" s="23" t="s">
        <v>11</v>
      </c>
      <c r="K887" s="23" t="s">
        <v>4628</v>
      </c>
      <c r="L887" s="23" t="s">
        <v>11</v>
      </c>
      <c r="M887" s="23" t="s">
        <v>5437</v>
      </c>
      <c r="N887" s="23" t="s">
        <v>4629</v>
      </c>
      <c r="O887" s="23" t="s">
        <v>4630</v>
      </c>
      <c r="P887" s="23" t="s">
        <v>4751</v>
      </c>
      <c r="Q887" s="23">
        <v>0</v>
      </c>
      <c r="R887" s="23" t="s">
        <v>1962</v>
      </c>
      <c r="S887" s="23" t="s">
        <v>4437</v>
      </c>
      <c r="T887" s="23" t="s">
        <v>1721</v>
      </c>
    </row>
    <row r="888" spans="1:20" s="19" customFormat="1">
      <c r="A888" s="23" t="s">
        <v>2868</v>
      </c>
      <c r="B888" s="23" t="s">
        <v>2869</v>
      </c>
      <c r="C888" s="23" t="s">
        <v>13</v>
      </c>
      <c r="D888" s="23" t="s">
        <v>1705</v>
      </c>
      <c r="E888" s="23" t="s">
        <v>452</v>
      </c>
      <c r="F888" s="23" t="s">
        <v>4176</v>
      </c>
      <c r="G888" s="23" t="s">
        <v>1721</v>
      </c>
      <c r="H888" s="23" t="s">
        <v>4094</v>
      </c>
      <c r="I888" s="23" t="s">
        <v>5430</v>
      </c>
      <c r="J888" s="23" t="s">
        <v>11</v>
      </c>
      <c r="K888" s="23" t="s">
        <v>4628</v>
      </c>
      <c r="L888" s="23" t="s">
        <v>11</v>
      </c>
      <c r="M888" s="23" t="s">
        <v>5437</v>
      </c>
      <c r="N888" s="23" t="s">
        <v>4629</v>
      </c>
      <c r="O888" s="23" t="s">
        <v>4630</v>
      </c>
      <c r="P888" s="23" t="s">
        <v>4660</v>
      </c>
      <c r="Q888" s="23">
        <v>0</v>
      </c>
      <c r="R888" s="23" t="s">
        <v>1962</v>
      </c>
      <c r="S888" s="23" t="s">
        <v>4740</v>
      </c>
      <c r="T888" s="23" t="s">
        <v>1721</v>
      </c>
    </row>
    <row r="889" spans="1:20" s="19" customFormat="1">
      <c r="A889" s="23" t="s">
        <v>2814</v>
      </c>
      <c r="B889" s="23" t="s">
        <v>2815</v>
      </c>
      <c r="C889" s="23" t="s">
        <v>16</v>
      </c>
      <c r="D889" s="23" t="s">
        <v>1705</v>
      </c>
      <c r="E889" s="23" t="s">
        <v>1189</v>
      </c>
      <c r="F889" s="23" t="s">
        <v>4199</v>
      </c>
      <c r="G889" s="23" t="s">
        <v>1721</v>
      </c>
      <c r="H889" s="23" t="s">
        <v>4643</v>
      </c>
      <c r="I889" s="23" t="s">
        <v>4192</v>
      </c>
      <c r="J889" s="23" t="s">
        <v>11</v>
      </c>
      <c r="K889" s="23" t="s">
        <v>4628</v>
      </c>
      <c r="L889" s="23" t="s">
        <v>11</v>
      </c>
      <c r="M889" s="23" t="s">
        <v>5456</v>
      </c>
      <c r="N889" s="23" t="s">
        <v>4629</v>
      </c>
      <c r="O889" s="23" t="s">
        <v>4630</v>
      </c>
      <c r="P889" s="23" t="s">
        <v>1026</v>
      </c>
      <c r="Q889" s="23">
        <v>0</v>
      </c>
      <c r="R889" s="23" t="s">
        <v>5045</v>
      </c>
      <c r="S889" s="23" t="s">
        <v>5358</v>
      </c>
      <c r="T889" s="23" t="s">
        <v>1721</v>
      </c>
    </row>
    <row r="890" spans="1:20" s="19" customFormat="1">
      <c r="A890" s="23" t="s">
        <v>2820</v>
      </c>
      <c r="B890" s="23" t="s">
        <v>2821</v>
      </c>
      <c r="C890" s="23" t="s">
        <v>10</v>
      </c>
      <c r="D890" s="23" t="s">
        <v>1705</v>
      </c>
      <c r="E890" s="23" t="s">
        <v>452</v>
      </c>
      <c r="F890" s="23" t="s">
        <v>5342</v>
      </c>
      <c r="G890" s="23" t="s">
        <v>1721</v>
      </c>
      <c r="H890" s="23" t="s">
        <v>4633</v>
      </c>
      <c r="I890" s="23" t="s">
        <v>5447</v>
      </c>
      <c r="J890" s="23" t="s">
        <v>11</v>
      </c>
      <c r="K890" s="23" t="s">
        <v>4628</v>
      </c>
      <c r="L890" s="23" t="s">
        <v>11</v>
      </c>
      <c r="M890" s="23" t="s">
        <v>5448</v>
      </c>
      <c r="N890" s="23" t="s">
        <v>4629</v>
      </c>
      <c r="O890" s="23" t="s">
        <v>4630</v>
      </c>
      <c r="P890" s="23" t="s">
        <v>7</v>
      </c>
      <c r="Q890" s="23">
        <v>0</v>
      </c>
      <c r="R890" s="23" t="s">
        <v>2790</v>
      </c>
      <c r="S890" s="23" t="s">
        <v>4749</v>
      </c>
      <c r="T890" s="23" t="s">
        <v>1721</v>
      </c>
    </row>
    <row r="891" spans="1:20" s="19" customFormat="1">
      <c r="A891" s="23" t="s">
        <v>2528</v>
      </c>
      <c r="B891" s="23" t="s">
        <v>2529</v>
      </c>
      <c r="C891" s="23" t="s">
        <v>10</v>
      </c>
      <c r="D891" s="23" t="s">
        <v>1705</v>
      </c>
      <c r="E891" s="23" t="s">
        <v>452</v>
      </c>
      <c r="F891" s="23" t="s">
        <v>5342</v>
      </c>
      <c r="G891" s="23" t="s">
        <v>1721</v>
      </c>
      <c r="H891" s="23" t="s">
        <v>4633</v>
      </c>
      <c r="I891" s="23" t="s">
        <v>4192</v>
      </c>
      <c r="J891" s="23" t="s">
        <v>11</v>
      </c>
      <c r="K891" s="23" t="s">
        <v>4628</v>
      </c>
      <c r="L891" s="23" t="s">
        <v>11</v>
      </c>
      <c r="M891" s="23" t="s">
        <v>5425</v>
      </c>
      <c r="N891" s="23" t="s">
        <v>4629</v>
      </c>
      <c r="O891" s="23" t="s">
        <v>4630</v>
      </c>
      <c r="P891" s="23" t="s">
        <v>7</v>
      </c>
      <c r="Q891" s="23">
        <v>0</v>
      </c>
      <c r="R891" s="23" t="s">
        <v>2050</v>
      </c>
      <c r="S891" s="23" t="s">
        <v>4422</v>
      </c>
      <c r="T891" s="23" t="s">
        <v>1721</v>
      </c>
    </row>
    <row r="892" spans="1:20" s="19" customFormat="1">
      <c r="A892" s="23" t="s">
        <v>2579</v>
      </c>
      <c r="B892" s="23" t="s">
        <v>2580</v>
      </c>
      <c r="C892" s="23" t="s">
        <v>14</v>
      </c>
      <c r="D892" s="23" t="s">
        <v>1705</v>
      </c>
      <c r="E892" s="23" t="s">
        <v>452</v>
      </c>
      <c r="F892" s="23" t="s">
        <v>5344</v>
      </c>
      <c r="G892" s="23" t="s">
        <v>1721</v>
      </c>
      <c r="H892" s="23" t="s">
        <v>4643</v>
      </c>
      <c r="I892" s="23" t="s">
        <v>4649</v>
      </c>
      <c r="J892" s="23" t="s">
        <v>11</v>
      </c>
      <c r="K892" s="23" t="s">
        <v>4628</v>
      </c>
      <c r="L892" s="23" t="s">
        <v>11</v>
      </c>
      <c r="M892" s="23" t="s">
        <v>5412</v>
      </c>
      <c r="N892" s="23" t="s">
        <v>4629</v>
      </c>
      <c r="O892" s="23" t="s">
        <v>4630</v>
      </c>
      <c r="P892" s="23" t="s">
        <v>7</v>
      </c>
      <c r="Q892" s="23">
        <v>0</v>
      </c>
      <c r="R892" s="23" t="s">
        <v>4744</v>
      </c>
      <c r="S892" s="23" t="s">
        <v>4513</v>
      </c>
      <c r="T892" s="23" t="s">
        <v>1721</v>
      </c>
    </row>
    <row r="893" spans="1:20" s="19" customFormat="1">
      <c r="A893" s="23" t="s">
        <v>2830</v>
      </c>
      <c r="B893" s="23" t="s">
        <v>2831</v>
      </c>
      <c r="C893" s="23" t="s">
        <v>16</v>
      </c>
      <c r="D893" s="23" t="s">
        <v>1705</v>
      </c>
      <c r="E893" s="23" t="s">
        <v>452</v>
      </c>
      <c r="F893" s="23" t="s">
        <v>4164</v>
      </c>
      <c r="G893" s="23" t="s">
        <v>1721</v>
      </c>
      <c r="H893" s="23" t="s">
        <v>4632</v>
      </c>
      <c r="I893" s="23" t="s">
        <v>4203</v>
      </c>
      <c r="J893" s="23" t="s">
        <v>11</v>
      </c>
      <c r="K893" s="23" t="s">
        <v>4628</v>
      </c>
      <c r="L893" s="23" t="s">
        <v>11</v>
      </c>
      <c r="M893" s="23" t="s">
        <v>5415</v>
      </c>
      <c r="N893" s="23" t="s">
        <v>4629</v>
      </c>
      <c r="O893" s="23" t="s">
        <v>4630</v>
      </c>
      <c r="P893" s="23" t="s">
        <v>9</v>
      </c>
      <c r="Q893" s="23">
        <v>0</v>
      </c>
      <c r="R893" s="23" t="s">
        <v>3476</v>
      </c>
      <c r="S893" s="23" t="s">
        <v>4707</v>
      </c>
      <c r="T893" s="23" t="s">
        <v>1721</v>
      </c>
    </row>
    <row r="894" spans="1:20" s="19" customFormat="1">
      <c r="A894" s="23" t="s">
        <v>3998</v>
      </c>
      <c r="B894" s="23" t="s">
        <v>3999</v>
      </c>
      <c r="C894" s="23" t="s">
        <v>14</v>
      </c>
      <c r="D894" s="23" t="s">
        <v>1705</v>
      </c>
      <c r="E894" s="23" t="s">
        <v>452</v>
      </c>
      <c r="F894" s="23" t="s">
        <v>4175</v>
      </c>
      <c r="G894" s="23" t="s">
        <v>1721</v>
      </c>
      <c r="H894" s="23" t="s">
        <v>4638</v>
      </c>
      <c r="I894" s="23" t="s">
        <v>4656</v>
      </c>
      <c r="J894" s="23" t="s">
        <v>11</v>
      </c>
      <c r="K894" s="23" t="s">
        <v>4628</v>
      </c>
      <c r="L894" s="23" t="s">
        <v>11</v>
      </c>
      <c r="M894" s="23" t="s">
        <v>5418</v>
      </c>
      <c r="N894" s="23" t="s">
        <v>4629</v>
      </c>
      <c r="O894" s="23" t="s">
        <v>4630</v>
      </c>
      <c r="P894" s="23" t="s">
        <v>4642</v>
      </c>
      <c r="Q894" s="23">
        <v>0</v>
      </c>
      <c r="R894" s="23" t="s">
        <v>3647</v>
      </c>
      <c r="S894" s="23" t="s">
        <v>4657</v>
      </c>
      <c r="T894" s="23" t="s">
        <v>1721</v>
      </c>
    </row>
    <row r="895" spans="1:20" s="19" customFormat="1">
      <c r="A895" s="23" t="s">
        <v>3626</v>
      </c>
      <c r="B895" s="23" t="s">
        <v>3627</v>
      </c>
      <c r="C895" s="23" t="s">
        <v>16</v>
      </c>
      <c r="D895" s="23" t="s">
        <v>1705</v>
      </c>
      <c r="E895" s="23" t="s">
        <v>1189</v>
      </c>
      <c r="F895" s="23" t="s">
        <v>4207</v>
      </c>
      <c r="G895" s="23" t="s">
        <v>1721</v>
      </c>
      <c r="H895" s="23" t="s">
        <v>4633</v>
      </c>
      <c r="I895" s="23" t="s">
        <v>4203</v>
      </c>
      <c r="J895" s="23" t="s">
        <v>11</v>
      </c>
      <c r="K895" s="23" t="s">
        <v>4628</v>
      </c>
      <c r="L895" s="23" t="s">
        <v>11</v>
      </c>
      <c r="M895" s="23" t="s">
        <v>5412</v>
      </c>
      <c r="N895" s="23" t="s">
        <v>4629</v>
      </c>
      <c r="O895" s="23" t="s">
        <v>4630</v>
      </c>
      <c r="P895" s="23" t="s">
        <v>4642</v>
      </c>
      <c r="Q895" s="23">
        <v>0</v>
      </c>
      <c r="R895" s="23" t="s">
        <v>1962</v>
      </c>
      <c r="S895" s="23" t="s">
        <v>4879</v>
      </c>
      <c r="T895" s="23" t="s">
        <v>1721</v>
      </c>
    </row>
    <row r="896" spans="1:20" s="19" customFormat="1">
      <c r="A896" s="23" t="s">
        <v>2575</v>
      </c>
      <c r="B896" s="23" t="s">
        <v>2576</v>
      </c>
      <c r="C896" s="23" t="s">
        <v>10</v>
      </c>
      <c r="D896" s="23" t="s">
        <v>1705</v>
      </c>
      <c r="E896" s="23" t="s">
        <v>452</v>
      </c>
      <c r="F896" s="23" t="s">
        <v>4164</v>
      </c>
      <c r="G896" s="23" t="s">
        <v>1721</v>
      </c>
      <c r="H896" s="23" t="s">
        <v>4632</v>
      </c>
      <c r="I896" s="23" t="s">
        <v>4203</v>
      </c>
      <c r="J896" s="23" t="s">
        <v>11</v>
      </c>
      <c r="K896" s="23" t="s">
        <v>4628</v>
      </c>
      <c r="L896" s="23" t="s">
        <v>11</v>
      </c>
      <c r="M896" s="23" t="s">
        <v>5405</v>
      </c>
      <c r="N896" s="23" t="s">
        <v>4629</v>
      </c>
      <c r="O896" s="23" t="s">
        <v>4630</v>
      </c>
      <c r="P896" s="23" t="s">
        <v>4713</v>
      </c>
      <c r="Q896" s="23">
        <v>0</v>
      </c>
      <c r="R896" s="23" t="s">
        <v>1962</v>
      </c>
      <c r="S896" s="23" t="s">
        <v>4417</v>
      </c>
      <c r="T896" s="23" t="s">
        <v>1721</v>
      </c>
    </row>
    <row r="897" spans="1:20" s="19" customFormat="1">
      <c r="A897" s="23" t="s">
        <v>3521</v>
      </c>
      <c r="B897" s="23" t="s">
        <v>3522</v>
      </c>
      <c r="C897" s="23" t="s">
        <v>16</v>
      </c>
      <c r="D897" s="23" t="s">
        <v>1705</v>
      </c>
      <c r="E897" s="23" t="s">
        <v>1189</v>
      </c>
      <c r="F897" s="23" t="s">
        <v>4182</v>
      </c>
      <c r="G897" s="23" t="s">
        <v>1721</v>
      </c>
      <c r="H897" s="23" t="s">
        <v>4638</v>
      </c>
      <c r="I897" s="23" t="s">
        <v>5452</v>
      </c>
      <c r="J897" s="23" t="s">
        <v>11</v>
      </c>
      <c r="K897" s="23" t="s">
        <v>4628</v>
      </c>
      <c r="L897" s="23" t="s">
        <v>11</v>
      </c>
      <c r="M897" s="23" t="s">
        <v>5453</v>
      </c>
      <c r="N897" s="23" t="s">
        <v>4629</v>
      </c>
      <c r="O897" s="23" t="s">
        <v>4630</v>
      </c>
      <c r="P897" s="23" t="s">
        <v>7</v>
      </c>
      <c r="Q897" s="23">
        <v>0</v>
      </c>
      <c r="R897" s="23" t="s">
        <v>3476</v>
      </c>
      <c r="S897" s="23" t="s">
        <v>4673</v>
      </c>
      <c r="T897" s="23" t="s">
        <v>1721</v>
      </c>
    </row>
    <row r="898" spans="1:20" s="19" customFormat="1">
      <c r="A898" s="23" t="s">
        <v>2007</v>
      </c>
      <c r="B898" s="23" t="s">
        <v>2008</v>
      </c>
      <c r="C898" s="23" t="s">
        <v>1686</v>
      </c>
      <c r="D898" s="23" t="s">
        <v>4091</v>
      </c>
      <c r="E898" s="23" t="s">
        <v>459</v>
      </c>
      <c r="F898" s="23" t="s">
        <v>4167</v>
      </c>
      <c r="G898" s="23" t="s">
        <v>1721</v>
      </c>
      <c r="H898" s="23" t="s">
        <v>4638</v>
      </c>
      <c r="I898" s="23" t="s">
        <v>4639</v>
      </c>
      <c r="J898" s="23" t="s">
        <v>11</v>
      </c>
      <c r="K898" s="23" t="s">
        <v>4628</v>
      </c>
      <c r="L898" s="23" t="s">
        <v>11</v>
      </c>
      <c r="M898" s="23" t="s">
        <v>5462</v>
      </c>
      <c r="N898" s="23" t="s">
        <v>4640</v>
      </c>
      <c r="O898" s="23" t="s">
        <v>4630</v>
      </c>
      <c r="P898" s="23" t="s">
        <v>9</v>
      </c>
      <c r="Q898" s="23">
        <v>0</v>
      </c>
      <c r="R898" s="23" t="s">
        <v>2010</v>
      </c>
      <c r="S898" s="23" t="s">
        <v>4519</v>
      </c>
      <c r="T898" s="23" t="s">
        <v>1721</v>
      </c>
    </row>
    <row r="899" spans="1:20" s="19" customFormat="1">
      <c r="A899" s="23" t="s">
        <v>2389</v>
      </c>
      <c r="B899" s="23" t="s">
        <v>2390</v>
      </c>
      <c r="C899" s="23" t="s">
        <v>14</v>
      </c>
      <c r="D899" s="23" t="s">
        <v>1705</v>
      </c>
      <c r="E899" s="23" t="s">
        <v>452</v>
      </c>
      <c r="F899" s="23" t="s">
        <v>4175</v>
      </c>
      <c r="G899" s="23" t="s">
        <v>1721</v>
      </c>
      <c r="H899" s="23" t="s">
        <v>4638</v>
      </c>
      <c r="I899" s="23" t="s">
        <v>4656</v>
      </c>
      <c r="J899" s="23" t="s">
        <v>11</v>
      </c>
      <c r="K899" s="23" t="s">
        <v>4628</v>
      </c>
      <c r="L899" s="23" t="s">
        <v>11</v>
      </c>
      <c r="M899" s="23" t="s">
        <v>5412</v>
      </c>
      <c r="N899" s="23" t="s">
        <v>4629</v>
      </c>
      <c r="O899" s="23" t="s">
        <v>4630</v>
      </c>
      <c r="P899" s="23" t="s">
        <v>4642</v>
      </c>
      <c r="Q899" s="23">
        <v>0</v>
      </c>
      <c r="R899" s="23" t="s">
        <v>1962</v>
      </c>
      <c r="S899" s="23" t="s">
        <v>4435</v>
      </c>
      <c r="T899" s="23" t="s">
        <v>1721</v>
      </c>
    </row>
    <row r="900" spans="1:20" s="19" customFormat="1">
      <c r="A900" s="23" t="s">
        <v>3092</v>
      </c>
      <c r="B900" s="23" t="s">
        <v>3093</v>
      </c>
      <c r="C900" s="23" t="s">
        <v>14</v>
      </c>
      <c r="D900" s="23" t="s">
        <v>1705</v>
      </c>
      <c r="E900" s="23" t="s">
        <v>452</v>
      </c>
      <c r="F900" s="23" t="s">
        <v>4173</v>
      </c>
      <c r="G900" s="23" t="s">
        <v>1721</v>
      </c>
      <c r="H900" s="23" t="s">
        <v>4099</v>
      </c>
      <c r="I900" s="23" t="s">
        <v>4138</v>
      </c>
      <c r="J900" s="23" t="s">
        <v>11</v>
      </c>
      <c r="K900" s="23" t="s">
        <v>4628</v>
      </c>
      <c r="L900" s="23" t="s">
        <v>11</v>
      </c>
      <c r="M900" s="23" t="s">
        <v>5413</v>
      </c>
      <c r="N900" s="23" t="s">
        <v>4629</v>
      </c>
      <c r="O900" s="23" t="s">
        <v>4630</v>
      </c>
      <c r="P900" s="23" t="s">
        <v>4713</v>
      </c>
      <c r="Q900" s="23">
        <v>0</v>
      </c>
      <c r="R900" s="23" t="s">
        <v>3647</v>
      </c>
      <c r="S900" s="23" t="s">
        <v>4851</v>
      </c>
      <c r="T900" s="23" t="s">
        <v>1721</v>
      </c>
    </row>
    <row r="901" spans="1:20" s="19" customFormat="1">
      <c r="A901" s="23" t="s">
        <v>2186</v>
      </c>
      <c r="B901" s="23" t="s">
        <v>2187</v>
      </c>
      <c r="C901" s="23" t="s">
        <v>12</v>
      </c>
      <c r="D901" s="23" t="s">
        <v>1705</v>
      </c>
      <c r="E901" s="23" t="s">
        <v>452</v>
      </c>
      <c r="F901" s="23" t="s">
        <v>5340</v>
      </c>
      <c r="G901" s="23" t="s">
        <v>1721</v>
      </c>
      <c r="H901" s="23" t="s">
        <v>4099</v>
      </c>
      <c r="I901" s="23" t="s">
        <v>4138</v>
      </c>
      <c r="J901" s="23" t="s">
        <v>11</v>
      </c>
      <c r="K901" s="23" t="s">
        <v>4628</v>
      </c>
      <c r="L901" s="23" t="s">
        <v>11</v>
      </c>
      <c r="M901" s="23" t="s">
        <v>5410</v>
      </c>
      <c r="N901" s="23" t="s">
        <v>4629</v>
      </c>
      <c r="O901" s="23" t="s">
        <v>4630</v>
      </c>
      <c r="P901" s="23" t="s">
        <v>4650</v>
      </c>
      <c r="Q901" s="23">
        <v>0</v>
      </c>
      <c r="R901" s="23" t="s">
        <v>1962</v>
      </c>
      <c r="S901" s="23" t="s">
        <v>4694</v>
      </c>
      <c r="T901" s="23" t="s">
        <v>1721</v>
      </c>
    </row>
    <row r="902" spans="1:20" s="19" customFormat="1">
      <c r="A902" s="23" t="s">
        <v>1893</v>
      </c>
      <c r="B902" s="23" t="s">
        <v>1894</v>
      </c>
      <c r="C902" s="23" t="s">
        <v>13</v>
      </c>
      <c r="D902" s="23" t="s">
        <v>1705</v>
      </c>
      <c r="E902" s="23" t="s">
        <v>452</v>
      </c>
      <c r="F902" s="23" t="s">
        <v>4172</v>
      </c>
      <c r="G902" s="23" t="s">
        <v>1721</v>
      </c>
      <c r="H902" s="23" t="s">
        <v>4094</v>
      </c>
      <c r="I902" s="23" t="s">
        <v>4203</v>
      </c>
      <c r="J902" s="23" t="s">
        <v>11</v>
      </c>
      <c r="K902" s="23" t="s">
        <v>4628</v>
      </c>
      <c r="L902" s="23" t="s">
        <v>11</v>
      </c>
      <c r="M902" s="23" t="s">
        <v>5441</v>
      </c>
      <c r="N902" s="23" t="s">
        <v>4629</v>
      </c>
      <c r="O902" s="23" t="s">
        <v>4630</v>
      </c>
      <c r="P902" s="23" t="s">
        <v>4726</v>
      </c>
      <c r="Q902" s="23">
        <v>0</v>
      </c>
      <c r="R902" s="23" t="s">
        <v>1962</v>
      </c>
      <c r="S902" s="23" t="s">
        <v>4494</v>
      </c>
      <c r="T902" s="23" t="s">
        <v>1721</v>
      </c>
    </row>
    <row r="903" spans="1:20" s="19" customFormat="1">
      <c r="A903" s="23" t="s">
        <v>3242</v>
      </c>
      <c r="B903" s="23" t="s">
        <v>3243</v>
      </c>
      <c r="C903" s="23" t="s">
        <v>16</v>
      </c>
      <c r="D903" s="23" t="s">
        <v>1705</v>
      </c>
      <c r="E903" s="23" t="s">
        <v>452</v>
      </c>
      <c r="F903" s="23" t="s">
        <v>4179</v>
      </c>
      <c r="G903" s="23" t="s">
        <v>1721</v>
      </c>
      <c r="H903" s="23" t="s">
        <v>4682</v>
      </c>
      <c r="I903" s="23" t="s">
        <v>4106</v>
      </c>
      <c r="J903" s="23" t="s">
        <v>11</v>
      </c>
      <c r="K903" s="23" t="s">
        <v>4628</v>
      </c>
      <c r="L903" s="23" t="s">
        <v>11</v>
      </c>
      <c r="M903" s="23" t="s">
        <v>5426</v>
      </c>
      <c r="N903" s="23" t="s">
        <v>4629</v>
      </c>
      <c r="O903" s="23" t="s">
        <v>4630</v>
      </c>
      <c r="P903" s="23" t="s">
        <v>7</v>
      </c>
      <c r="Q903" s="23">
        <v>0</v>
      </c>
      <c r="R903" s="23" t="s">
        <v>2933</v>
      </c>
      <c r="S903" s="23" t="s">
        <v>4780</v>
      </c>
      <c r="T903" s="23" t="s">
        <v>1721</v>
      </c>
    </row>
    <row r="904" spans="1:20" s="19" customFormat="1">
      <c r="A904" s="23" t="s">
        <v>3152</v>
      </c>
      <c r="B904" s="23" t="s">
        <v>3153</v>
      </c>
      <c r="C904" s="23" t="s">
        <v>1687</v>
      </c>
      <c r="D904" s="23" t="s">
        <v>4091</v>
      </c>
      <c r="E904" s="23" t="s">
        <v>459</v>
      </c>
      <c r="F904" s="23" t="s">
        <v>4194</v>
      </c>
      <c r="G904" s="23" t="s">
        <v>1721</v>
      </c>
      <c r="H904" s="23" t="s">
        <v>4632</v>
      </c>
      <c r="I904" s="23" t="s">
        <v>4639</v>
      </c>
      <c r="J904" s="23" t="s">
        <v>11</v>
      </c>
      <c r="K904" s="23" t="s">
        <v>4628</v>
      </c>
      <c r="L904" s="23" t="s">
        <v>11</v>
      </c>
      <c r="M904" s="23" t="s">
        <v>5499</v>
      </c>
      <c r="N904" s="23" t="s">
        <v>4640</v>
      </c>
      <c r="O904" s="23" t="s">
        <v>4630</v>
      </c>
      <c r="P904" s="23" t="s">
        <v>1166</v>
      </c>
      <c r="Q904" s="23">
        <v>0</v>
      </c>
      <c r="R904" s="23" t="s">
        <v>1782</v>
      </c>
      <c r="S904" s="23" t="s">
        <v>4853</v>
      </c>
      <c r="T904" s="23" t="s">
        <v>1721</v>
      </c>
    </row>
    <row r="905" spans="1:20" s="19" customFormat="1">
      <c r="A905" s="23" t="s">
        <v>1889</v>
      </c>
      <c r="B905" s="23" t="s">
        <v>1890</v>
      </c>
      <c r="C905" s="23" t="s">
        <v>1669</v>
      </c>
      <c r="D905" s="23" t="s">
        <v>1705</v>
      </c>
      <c r="E905" s="23" t="s">
        <v>452</v>
      </c>
      <c r="F905" s="23" t="s">
        <v>4179</v>
      </c>
      <c r="G905" s="23" t="s">
        <v>1721</v>
      </c>
      <c r="H905" s="23" t="s">
        <v>4682</v>
      </c>
      <c r="I905" s="23" t="s">
        <v>4649</v>
      </c>
      <c r="J905" s="23" t="s">
        <v>11</v>
      </c>
      <c r="K905" s="23" t="s">
        <v>4628</v>
      </c>
      <c r="L905" s="23" t="s">
        <v>11</v>
      </c>
      <c r="M905" s="23" t="s">
        <v>5442</v>
      </c>
      <c r="N905" s="23" t="s">
        <v>4629</v>
      </c>
      <c r="O905" s="23" t="s">
        <v>4630</v>
      </c>
      <c r="P905" s="23" t="s">
        <v>4660</v>
      </c>
      <c r="Q905" s="23">
        <v>0</v>
      </c>
      <c r="R905" s="23" t="s">
        <v>1962</v>
      </c>
      <c r="S905" s="23" t="s">
        <v>4890</v>
      </c>
      <c r="T905" s="23" t="s">
        <v>1721</v>
      </c>
    </row>
    <row r="906" spans="1:20" s="19" customFormat="1">
      <c r="A906" s="23" t="s">
        <v>2868</v>
      </c>
      <c r="B906" s="23" t="s">
        <v>2869</v>
      </c>
      <c r="C906" s="23" t="s">
        <v>13</v>
      </c>
      <c r="D906" s="23" t="s">
        <v>1705</v>
      </c>
      <c r="E906" s="23" t="s">
        <v>452</v>
      </c>
      <c r="F906" s="23" t="s">
        <v>4176</v>
      </c>
      <c r="G906" s="23" t="s">
        <v>1721</v>
      </c>
      <c r="H906" s="23" t="s">
        <v>4094</v>
      </c>
      <c r="I906" s="23" t="s">
        <v>4192</v>
      </c>
      <c r="J906" s="23" t="s">
        <v>11</v>
      </c>
      <c r="K906" s="23" t="s">
        <v>4628</v>
      </c>
      <c r="L906" s="23" t="s">
        <v>11</v>
      </c>
      <c r="M906" s="23" t="s">
        <v>5418</v>
      </c>
      <c r="N906" s="23" t="s">
        <v>4629</v>
      </c>
      <c r="O906" s="23" t="s">
        <v>4630</v>
      </c>
      <c r="P906" s="23" t="s">
        <v>4660</v>
      </c>
      <c r="Q906" s="23">
        <v>0</v>
      </c>
      <c r="R906" s="23" t="s">
        <v>1962</v>
      </c>
      <c r="S906" s="23" t="s">
        <v>4740</v>
      </c>
      <c r="T906" s="23" t="s">
        <v>1721</v>
      </c>
    </row>
    <row r="907" spans="1:20" s="19" customFormat="1">
      <c r="A907" s="23" t="s">
        <v>2660</v>
      </c>
      <c r="B907" s="23" t="s">
        <v>2661</v>
      </c>
      <c r="C907" s="23" t="s">
        <v>13</v>
      </c>
      <c r="D907" s="23" t="s">
        <v>1705</v>
      </c>
      <c r="E907" s="23" t="s">
        <v>452</v>
      </c>
      <c r="F907" s="23" t="s">
        <v>4176</v>
      </c>
      <c r="G907" s="23" t="s">
        <v>1721</v>
      </c>
      <c r="H907" s="23" t="s">
        <v>4094</v>
      </c>
      <c r="I907" s="23" t="s">
        <v>4192</v>
      </c>
      <c r="J907" s="23" t="s">
        <v>11</v>
      </c>
      <c r="K907" s="23" t="s">
        <v>4628</v>
      </c>
      <c r="L907" s="23" t="s">
        <v>11</v>
      </c>
      <c r="M907" s="23" t="s">
        <v>5418</v>
      </c>
      <c r="N907" s="23" t="s">
        <v>4629</v>
      </c>
      <c r="O907" s="23" t="s">
        <v>4630</v>
      </c>
      <c r="P907" s="23" t="s">
        <v>4868</v>
      </c>
      <c r="Q907" s="23">
        <v>0</v>
      </c>
      <c r="R907" s="23" t="s">
        <v>1962</v>
      </c>
      <c r="S907" s="23" t="s">
        <v>4869</v>
      </c>
      <c r="T907" s="23" t="s">
        <v>1721</v>
      </c>
    </row>
    <row r="908" spans="1:20" s="19" customFormat="1">
      <c r="A908" s="23" t="s">
        <v>3114</v>
      </c>
      <c r="B908" s="23" t="s">
        <v>3115</v>
      </c>
      <c r="C908" s="23" t="s">
        <v>14</v>
      </c>
      <c r="D908" s="23" t="s">
        <v>1705</v>
      </c>
      <c r="E908" s="23" t="s">
        <v>452</v>
      </c>
      <c r="F908" s="23" t="s">
        <v>4166</v>
      </c>
      <c r="G908" s="23" t="s">
        <v>1721</v>
      </c>
      <c r="H908" s="23" t="s">
        <v>4094</v>
      </c>
      <c r="I908" s="23" t="s">
        <v>4656</v>
      </c>
      <c r="J908" s="23" t="s">
        <v>11</v>
      </c>
      <c r="K908" s="23" t="s">
        <v>4628</v>
      </c>
      <c r="L908" s="23" t="s">
        <v>11</v>
      </c>
      <c r="M908" s="23" t="s">
        <v>5428</v>
      </c>
      <c r="N908" s="23" t="s">
        <v>4629</v>
      </c>
      <c r="O908" s="23" t="s">
        <v>4630</v>
      </c>
      <c r="P908" s="23" t="s">
        <v>4642</v>
      </c>
      <c r="Q908" s="23">
        <v>0</v>
      </c>
      <c r="R908" s="23" t="s">
        <v>1962</v>
      </c>
      <c r="S908" s="23" t="s">
        <v>4366</v>
      </c>
      <c r="T908" s="23" t="s">
        <v>1721</v>
      </c>
    </row>
    <row r="909" spans="1:20" s="19" customFormat="1">
      <c r="A909" s="23" t="s">
        <v>3284</v>
      </c>
      <c r="B909" s="23" t="s">
        <v>3285</v>
      </c>
      <c r="C909" s="23" t="s">
        <v>14</v>
      </c>
      <c r="D909" s="23" t="s">
        <v>1705</v>
      </c>
      <c r="E909" s="23" t="s">
        <v>452</v>
      </c>
      <c r="F909" s="23" t="s">
        <v>5334</v>
      </c>
      <c r="G909" s="23" t="s">
        <v>1721</v>
      </c>
      <c r="H909" s="23" t="s">
        <v>4633</v>
      </c>
      <c r="I909" s="23" t="s">
        <v>4192</v>
      </c>
      <c r="J909" s="23" t="s">
        <v>11</v>
      </c>
      <c r="K909" s="23" t="s">
        <v>4628</v>
      </c>
      <c r="L909" s="23" t="s">
        <v>11</v>
      </c>
      <c r="M909" s="23" t="s">
        <v>5415</v>
      </c>
      <c r="N909" s="23" t="s">
        <v>4629</v>
      </c>
      <c r="O909" s="23" t="s">
        <v>4630</v>
      </c>
      <c r="P909" s="23" t="s">
        <v>4642</v>
      </c>
      <c r="Q909" s="23">
        <v>0</v>
      </c>
      <c r="R909" s="23" t="s">
        <v>1962</v>
      </c>
      <c r="S909" s="23" t="s">
        <v>4355</v>
      </c>
      <c r="T909" s="23" t="s">
        <v>1721</v>
      </c>
    </row>
    <row r="910" spans="1:20" s="19" customFormat="1">
      <c r="A910" s="23" t="s">
        <v>2386</v>
      </c>
      <c r="B910" s="23" t="s">
        <v>2387</v>
      </c>
      <c r="C910" s="23" t="s">
        <v>15</v>
      </c>
      <c r="D910" s="23" t="s">
        <v>1705</v>
      </c>
      <c r="E910" s="23" t="s">
        <v>452</v>
      </c>
      <c r="F910" s="23" t="s">
        <v>4148</v>
      </c>
      <c r="G910" s="23" t="s">
        <v>1721</v>
      </c>
      <c r="H910" s="23" t="s">
        <v>4094</v>
      </c>
      <c r="I910" s="23" t="s">
        <v>4192</v>
      </c>
      <c r="J910" s="23" t="s">
        <v>11</v>
      </c>
      <c r="K910" s="23" t="s">
        <v>4628</v>
      </c>
      <c r="L910" s="23" t="s">
        <v>11</v>
      </c>
      <c r="M910" s="23" t="s">
        <v>5406</v>
      </c>
      <c r="N910" s="23" t="s">
        <v>4629</v>
      </c>
      <c r="O910" s="23" t="s">
        <v>4630</v>
      </c>
      <c r="P910" s="23" t="s">
        <v>1026</v>
      </c>
      <c r="Q910" s="23">
        <v>0</v>
      </c>
      <c r="R910" s="23" t="s">
        <v>1782</v>
      </c>
      <c r="S910" s="23" t="s">
        <v>4867</v>
      </c>
      <c r="T910" s="23" t="s">
        <v>1721</v>
      </c>
    </row>
    <row r="911" spans="1:20" s="19" customFormat="1">
      <c r="A911" s="23" t="s">
        <v>2518</v>
      </c>
      <c r="B911" s="23" t="s">
        <v>2519</v>
      </c>
      <c r="C911" s="23" t="s">
        <v>14</v>
      </c>
      <c r="D911" s="23" t="s">
        <v>1705</v>
      </c>
      <c r="E911" s="23" t="s">
        <v>452</v>
      </c>
      <c r="F911" s="23" t="s">
        <v>4173</v>
      </c>
      <c r="G911" s="23" t="s">
        <v>1721</v>
      </c>
      <c r="H911" s="23" t="s">
        <v>4099</v>
      </c>
      <c r="I911" s="23" t="s">
        <v>5461</v>
      </c>
      <c r="J911" s="23" t="s">
        <v>11</v>
      </c>
      <c r="K911" s="23" t="s">
        <v>4628</v>
      </c>
      <c r="L911" s="23" t="s">
        <v>11</v>
      </c>
      <c r="M911" s="23" t="s">
        <v>5441</v>
      </c>
      <c r="N911" s="23" t="s">
        <v>4629</v>
      </c>
      <c r="O911" s="23" t="s">
        <v>4630</v>
      </c>
      <c r="P911" s="23" t="s">
        <v>4642</v>
      </c>
      <c r="Q911" s="23">
        <v>0</v>
      </c>
      <c r="R911" s="23" t="s">
        <v>1962</v>
      </c>
      <c r="S911" s="23" t="s">
        <v>4828</v>
      </c>
      <c r="T911" s="23" t="s">
        <v>1721</v>
      </c>
    </row>
    <row r="912" spans="1:20" s="19" customFormat="1">
      <c r="A912" s="23" t="s">
        <v>5143</v>
      </c>
      <c r="B912" s="23" t="s">
        <v>5144</v>
      </c>
      <c r="C912" s="23" t="s">
        <v>1687</v>
      </c>
      <c r="D912" s="23" t="s">
        <v>4091</v>
      </c>
      <c r="E912" s="23" t="s">
        <v>459</v>
      </c>
      <c r="F912" s="23" t="s">
        <v>5353</v>
      </c>
      <c r="G912" s="23" t="s">
        <v>1721</v>
      </c>
      <c r="H912" s="23" t="s">
        <v>4643</v>
      </c>
      <c r="I912" s="23" t="s">
        <v>4644</v>
      </c>
      <c r="J912" s="23" t="s">
        <v>11</v>
      </c>
      <c r="K912" s="23" t="s">
        <v>4628</v>
      </c>
      <c r="L912" s="23" t="s">
        <v>11</v>
      </c>
      <c r="M912" s="23" t="s">
        <v>5463</v>
      </c>
      <c r="N912" s="23" t="s">
        <v>4640</v>
      </c>
      <c r="O912" s="23" t="s">
        <v>4630</v>
      </c>
      <c r="P912" s="23" t="s">
        <v>993</v>
      </c>
      <c r="Q912" s="23">
        <v>0</v>
      </c>
      <c r="R912" s="23" t="s">
        <v>5464</v>
      </c>
      <c r="S912" s="23" t="s">
        <v>5497</v>
      </c>
      <c r="T912" s="23" t="s">
        <v>1721</v>
      </c>
    </row>
    <row r="913" spans="1:20" s="19" customFormat="1">
      <c r="A913" s="23" t="s">
        <v>2868</v>
      </c>
      <c r="B913" s="23" t="s">
        <v>2869</v>
      </c>
      <c r="C913" s="23" t="s">
        <v>13</v>
      </c>
      <c r="D913" s="23" t="s">
        <v>1705</v>
      </c>
      <c r="E913" s="23" t="s">
        <v>452</v>
      </c>
      <c r="F913" s="23" t="s">
        <v>4176</v>
      </c>
      <c r="G913" s="23" t="s">
        <v>1721</v>
      </c>
      <c r="H913" s="23" t="s">
        <v>4094</v>
      </c>
      <c r="I913" s="23" t="s">
        <v>4192</v>
      </c>
      <c r="J913" s="23" t="s">
        <v>11</v>
      </c>
      <c r="K913" s="23" t="s">
        <v>4628</v>
      </c>
      <c r="L913" s="23" t="s">
        <v>11</v>
      </c>
      <c r="M913" s="23" t="s">
        <v>5406</v>
      </c>
      <c r="N913" s="23" t="s">
        <v>4629</v>
      </c>
      <c r="O913" s="23" t="s">
        <v>4630</v>
      </c>
      <c r="P913" s="23" t="s">
        <v>4660</v>
      </c>
      <c r="Q913" s="23">
        <v>0</v>
      </c>
      <c r="R913" s="23" t="s">
        <v>1962</v>
      </c>
      <c r="S913" s="23" t="s">
        <v>4740</v>
      </c>
      <c r="T913" s="23" t="s">
        <v>1721</v>
      </c>
    </row>
    <row r="914" spans="1:20" s="19" customFormat="1">
      <c r="A914" s="23" t="s">
        <v>1937</v>
      </c>
      <c r="B914" s="23" t="s">
        <v>1938</v>
      </c>
      <c r="C914" s="23" t="s">
        <v>12</v>
      </c>
      <c r="D914" s="23" t="s">
        <v>1705</v>
      </c>
      <c r="E914" s="23" t="s">
        <v>452</v>
      </c>
      <c r="F914" s="23" t="s">
        <v>5338</v>
      </c>
      <c r="G914" s="23" t="s">
        <v>1721</v>
      </c>
      <c r="H914" s="23" t="s">
        <v>4643</v>
      </c>
      <c r="I914" s="23" t="s">
        <v>5486</v>
      </c>
      <c r="J914" s="23" t="s">
        <v>11</v>
      </c>
      <c r="K914" s="23" t="s">
        <v>4628</v>
      </c>
      <c r="L914" s="23" t="s">
        <v>11</v>
      </c>
      <c r="M914" s="23" t="s">
        <v>5448</v>
      </c>
      <c r="N914" s="23" t="s">
        <v>4629</v>
      </c>
      <c r="O914" s="23" t="s">
        <v>4630</v>
      </c>
      <c r="P914" s="23" t="s">
        <v>4642</v>
      </c>
      <c r="Q914" s="23">
        <v>0</v>
      </c>
      <c r="R914" s="23" t="s">
        <v>1962</v>
      </c>
      <c r="S914" s="23" t="s">
        <v>4492</v>
      </c>
      <c r="T914" s="23" t="s">
        <v>1721</v>
      </c>
    </row>
    <row r="915" spans="1:20" s="19" customFormat="1">
      <c r="A915" s="23" t="s">
        <v>1748</v>
      </c>
      <c r="B915" s="23" t="s">
        <v>1749</v>
      </c>
      <c r="C915" s="23" t="s">
        <v>1669</v>
      </c>
      <c r="D915" s="23" t="s">
        <v>4091</v>
      </c>
      <c r="E915" s="23" t="s">
        <v>459</v>
      </c>
      <c r="F915" s="23" t="s">
        <v>4086</v>
      </c>
      <c r="G915" s="23" t="s">
        <v>1721</v>
      </c>
      <c r="H915" s="23" t="s">
        <v>4643</v>
      </c>
      <c r="I915" s="23" t="s">
        <v>4644</v>
      </c>
      <c r="J915" s="23" t="s">
        <v>11</v>
      </c>
      <c r="K915" s="23" t="s">
        <v>4628</v>
      </c>
      <c r="L915" s="23" t="s">
        <v>11</v>
      </c>
      <c r="M915" s="23" t="s">
        <v>5502</v>
      </c>
      <c r="N915" s="23" t="s">
        <v>4640</v>
      </c>
      <c r="O915" s="23" t="s">
        <v>4630</v>
      </c>
      <c r="P915" s="23" t="s">
        <v>4641</v>
      </c>
      <c r="Q915" s="23">
        <v>0</v>
      </c>
      <c r="R915" s="23" t="s">
        <v>1753</v>
      </c>
      <c r="S915" s="23" t="s">
        <v>4523</v>
      </c>
      <c r="T915" s="23" t="s">
        <v>1721</v>
      </c>
    </row>
    <row r="916" spans="1:20" s="19" customFormat="1">
      <c r="A916" s="23" t="s">
        <v>3387</v>
      </c>
      <c r="B916" s="23" t="s">
        <v>3388</v>
      </c>
      <c r="C916" s="23" t="s">
        <v>1687</v>
      </c>
      <c r="D916" s="23" t="s">
        <v>4091</v>
      </c>
      <c r="E916" s="23" t="s">
        <v>459</v>
      </c>
      <c r="F916" s="23" t="s">
        <v>4205</v>
      </c>
      <c r="G916" s="23" t="s">
        <v>1721</v>
      </c>
      <c r="H916" s="23" t="s">
        <v>4632</v>
      </c>
      <c r="I916" s="23" t="s">
        <v>4644</v>
      </c>
      <c r="J916" s="23" t="s">
        <v>11</v>
      </c>
      <c r="K916" s="23" t="s">
        <v>4628</v>
      </c>
      <c r="L916" s="23" t="s">
        <v>11</v>
      </c>
      <c r="M916" s="23" t="s">
        <v>5467</v>
      </c>
      <c r="N916" s="23" t="s">
        <v>4640</v>
      </c>
      <c r="O916" s="23" t="s">
        <v>4630</v>
      </c>
      <c r="P916" s="23" t="s">
        <v>4863</v>
      </c>
      <c r="Q916" s="23">
        <v>0</v>
      </c>
      <c r="R916" s="23" t="s">
        <v>1668</v>
      </c>
      <c r="S916" s="23" t="s">
        <v>4625</v>
      </c>
      <c r="T916" s="23" t="s">
        <v>1721</v>
      </c>
    </row>
    <row r="917" spans="1:20" s="19" customFormat="1">
      <c r="A917" s="23" t="s">
        <v>2769</v>
      </c>
      <c r="B917" s="23" t="s">
        <v>2770</v>
      </c>
      <c r="C917" s="23" t="s">
        <v>14</v>
      </c>
      <c r="D917" s="23" t="s">
        <v>1705</v>
      </c>
      <c r="E917" s="23" t="s">
        <v>452</v>
      </c>
      <c r="F917" s="23" t="s">
        <v>5344</v>
      </c>
      <c r="G917" s="23" t="s">
        <v>1721</v>
      </c>
      <c r="H917" s="23" t="s">
        <v>4643</v>
      </c>
      <c r="I917" s="23" t="s">
        <v>4636</v>
      </c>
      <c r="J917" s="23" t="s">
        <v>11</v>
      </c>
      <c r="K917" s="23" t="s">
        <v>4628</v>
      </c>
      <c r="L917" s="23" t="s">
        <v>11</v>
      </c>
      <c r="M917" s="23" t="s">
        <v>5406</v>
      </c>
      <c r="N917" s="23" t="s">
        <v>4629</v>
      </c>
      <c r="O917" s="23" t="s">
        <v>4630</v>
      </c>
      <c r="P917" s="23" t="s">
        <v>4634</v>
      </c>
      <c r="Q917" s="23">
        <v>0</v>
      </c>
      <c r="R917" s="23" t="s">
        <v>1962</v>
      </c>
      <c r="S917" s="23" t="s">
        <v>4875</v>
      </c>
      <c r="T917" s="23" t="s">
        <v>1721</v>
      </c>
    </row>
    <row r="918" spans="1:20" s="19" customFormat="1">
      <c r="A918" s="23" t="s">
        <v>1843</v>
      </c>
      <c r="B918" s="23" t="s">
        <v>1844</v>
      </c>
      <c r="C918" s="23" t="s">
        <v>14</v>
      </c>
      <c r="D918" s="23" t="s">
        <v>1705</v>
      </c>
      <c r="E918" s="23" t="s">
        <v>452</v>
      </c>
      <c r="F918" s="23" t="s">
        <v>4175</v>
      </c>
      <c r="G918" s="23" t="s">
        <v>1721</v>
      </c>
      <c r="H918" s="23" t="s">
        <v>4638</v>
      </c>
      <c r="I918" s="23" t="s">
        <v>4656</v>
      </c>
      <c r="J918" s="23" t="s">
        <v>11</v>
      </c>
      <c r="K918" s="23" t="s">
        <v>4628</v>
      </c>
      <c r="L918" s="23" t="s">
        <v>11</v>
      </c>
      <c r="M918" s="23" t="s">
        <v>5418</v>
      </c>
      <c r="N918" s="23" t="s">
        <v>4629</v>
      </c>
      <c r="O918" s="23" t="s">
        <v>4630</v>
      </c>
      <c r="P918" s="23" t="s">
        <v>7</v>
      </c>
      <c r="Q918" s="23">
        <v>0</v>
      </c>
      <c r="R918" s="23" t="s">
        <v>2905</v>
      </c>
      <c r="S918" s="23" t="s">
        <v>4895</v>
      </c>
      <c r="T918" s="23" t="s">
        <v>1721</v>
      </c>
    </row>
    <row r="919" spans="1:20" s="19" customFormat="1">
      <c r="A919" s="23" t="s">
        <v>2753</v>
      </c>
      <c r="B919" s="23" t="s">
        <v>2754</v>
      </c>
      <c r="C919" s="23" t="s">
        <v>16</v>
      </c>
      <c r="D919" s="23" t="s">
        <v>1705</v>
      </c>
      <c r="E919" s="23" t="s">
        <v>452</v>
      </c>
      <c r="F919" s="23" t="s">
        <v>4185</v>
      </c>
      <c r="G919" s="23" t="s">
        <v>1721</v>
      </c>
      <c r="H919" s="23" t="s">
        <v>4633</v>
      </c>
      <c r="I919" s="23" t="s">
        <v>4203</v>
      </c>
      <c r="J919" s="23" t="s">
        <v>11</v>
      </c>
      <c r="K919" s="23" t="s">
        <v>4628</v>
      </c>
      <c r="L919" s="23" t="s">
        <v>11</v>
      </c>
      <c r="M919" s="23" t="s">
        <v>5434</v>
      </c>
      <c r="N919" s="23" t="s">
        <v>4629</v>
      </c>
      <c r="O919" s="23" t="s">
        <v>4630</v>
      </c>
      <c r="P919" s="23" t="s">
        <v>1026</v>
      </c>
      <c r="Q919" s="23">
        <v>0</v>
      </c>
      <c r="R919" s="23" t="s">
        <v>1683</v>
      </c>
      <c r="S919" s="23" t="s">
        <v>4586</v>
      </c>
      <c r="T919" s="23" t="s">
        <v>1721</v>
      </c>
    </row>
    <row r="920" spans="1:20" s="19" customFormat="1">
      <c r="A920" s="23" t="s">
        <v>1916</v>
      </c>
      <c r="B920" s="23" t="s">
        <v>1917</v>
      </c>
      <c r="C920" s="23" t="s">
        <v>14</v>
      </c>
      <c r="D920" s="23" t="s">
        <v>1705</v>
      </c>
      <c r="E920" s="23" t="s">
        <v>452</v>
      </c>
      <c r="F920" s="23" t="s">
        <v>4173</v>
      </c>
      <c r="G920" s="23" t="s">
        <v>1721</v>
      </c>
      <c r="H920" s="23" t="s">
        <v>4099</v>
      </c>
      <c r="I920" s="23" t="s">
        <v>5461</v>
      </c>
      <c r="J920" s="23" t="s">
        <v>11</v>
      </c>
      <c r="K920" s="23" t="s">
        <v>4628</v>
      </c>
      <c r="L920" s="23" t="s">
        <v>11</v>
      </c>
      <c r="M920" s="23" t="s">
        <v>5441</v>
      </c>
      <c r="N920" s="23" t="s">
        <v>4629</v>
      </c>
      <c r="O920" s="23" t="s">
        <v>4630</v>
      </c>
      <c r="P920" s="23" t="s">
        <v>4660</v>
      </c>
      <c r="Q920" s="23">
        <v>0</v>
      </c>
      <c r="R920" s="23" t="s">
        <v>1962</v>
      </c>
      <c r="S920" s="23" t="s">
        <v>4826</v>
      </c>
      <c r="T920" s="23" t="s">
        <v>1721</v>
      </c>
    </row>
    <row r="921" spans="1:20" s="19" customFormat="1">
      <c r="A921" s="23" t="s">
        <v>2802</v>
      </c>
      <c r="B921" s="23" t="s">
        <v>2803</v>
      </c>
      <c r="C921" s="23" t="s">
        <v>16</v>
      </c>
      <c r="D921" s="23" t="s">
        <v>1705</v>
      </c>
      <c r="E921" s="23" t="s">
        <v>1189</v>
      </c>
      <c r="F921" s="23" t="s">
        <v>4197</v>
      </c>
      <c r="G921" s="23" t="s">
        <v>1721</v>
      </c>
      <c r="H921" s="23" t="s">
        <v>4099</v>
      </c>
      <c r="I921" s="23" t="s">
        <v>4656</v>
      </c>
      <c r="J921" s="23" t="s">
        <v>11</v>
      </c>
      <c r="K921" s="23" t="s">
        <v>4628</v>
      </c>
      <c r="L921" s="23" t="s">
        <v>11</v>
      </c>
      <c r="M921" s="23" t="s">
        <v>5445</v>
      </c>
      <c r="N921" s="23" t="s">
        <v>4629</v>
      </c>
      <c r="O921" s="23" t="s">
        <v>4630</v>
      </c>
      <c r="P921" s="23" t="s">
        <v>4716</v>
      </c>
      <c r="Q921" s="23">
        <v>0</v>
      </c>
      <c r="R921" s="23" t="s">
        <v>1962</v>
      </c>
      <c r="S921" s="23" t="s">
        <v>4717</v>
      </c>
      <c r="T921" s="23" t="s">
        <v>1721</v>
      </c>
    </row>
    <row r="922" spans="1:20" s="19" customFormat="1">
      <c r="A922" s="23" t="s">
        <v>2579</v>
      </c>
      <c r="B922" s="23" t="s">
        <v>2580</v>
      </c>
      <c r="C922" s="23" t="s">
        <v>14</v>
      </c>
      <c r="D922" s="23" t="s">
        <v>1705</v>
      </c>
      <c r="E922" s="23" t="s">
        <v>452</v>
      </c>
      <c r="F922" s="23" t="s">
        <v>5344</v>
      </c>
      <c r="G922" s="23" t="s">
        <v>1721</v>
      </c>
      <c r="H922" s="23" t="s">
        <v>4643</v>
      </c>
      <c r="I922" s="23" t="s">
        <v>4636</v>
      </c>
      <c r="J922" s="23" t="s">
        <v>11</v>
      </c>
      <c r="K922" s="23" t="s">
        <v>4628</v>
      </c>
      <c r="L922" s="23" t="s">
        <v>11</v>
      </c>
      <c r="M922" s="23" t="s">
        <v>5437</v>
      </c>
      <c r="N922" s="23" t="s">
        <v>4629</v>
      </c>
      <c r="O922" s="23" t="s">
        <v>4630</v>
      </c>
      <c r="P922" s="23" t="s">
        <v>7</v>
      </c>
      <c r="Q922" s="23">
        <v>0</v>
      </c>
      <c r="R922" s="23" t="s">
        <v>4744</v>
      </c>
      <c r="S922" s="23" t="s">
        <v>4513</v>
      </c>
      <c r="T922" s="23" t="s">
        <v>1721</v>
      </c>
    </row>
    <row r="923" spans="1:20" s="19" customFormat="1">
      <c r="A923" s="23" t="s">
        <v>5198</v>
      </c>
      <c r="B923" s="23" t="s">
        <v>5199</v>
      </c>
      <c r="C923" s="23" t="s">
        <v>1687</v>
      </c>
      <c r="D923" s="23" t="s">
        <v>4091</v>
      </c>
      <c r="E923" s="23" t="s">
        <v>459</v>
      </c>
      <c r="F923" s="23" t="s">
        <v>5353</v>
      </c>
      <c r="G923" s="23" t="s">
        <v>1721</v>
      </c>
      <c r="H923" s="23" t="s">
        <v>4643</v>
      </c>
      <c r="I923" s="23" t="s">
        <v>4644</v>
      </c>
      <c r="J923" s="23" t="s">
        <v>11</v>
      </c>
      <c r="K923" s="23" t="s">
        <v>4628</v>
      </c>
      <c r="L923" s="23" t="s">
        <v>11</v>
      </c>
      <c r="M923" s="23" t="s">
        <v>5463</v>
      </c>
      <c r="N923" s="23" t="s">
        <v>4640</v>
      </c>
      <c r="O923" s="23" t="s">
        <v>4630</v>
      </c>
      <c r="P923" s="23" t="s">
        <v>993</v>
      </c>
      <c r="Q923" s="23">
        <v>0</v>
      </c>
      <c r="R923" s="23" t="s">
        <v>5464</v>
      </c>
      <c r="S923" s="23" t="s">
        <v>5484</v>
      </c>
      <c r="T923" s="23" t="s">
        <v>1721</v>
      </c>
    </row>
    <row r="924" spans="1:20" s="19" customFormat="1">
      <c r="A924" s="23" t="s">
        <v>1979</v>
      </c>
      <c r="B924" s="23" t="s">
        <v>1980</v>
      </c>
      <c r="C924" s="23" t="s">
        <v>15</v>
      </c>
      <c r="D924" s="23" t="s">
        <v>1705</v>
      </c>
      <c r="E924" s="23" t="s">
        <v>452</v>
      </c>
      <c r="F924" s="23" t="s">
        <v>4163</v>
      </c>
      <c r="G924" s="23" t="s">
        <v>1721</v>
      </c>
      <c r="H924" s="23" t="s">
        <v>4094</v>
      </c>
      <c r="I924" s="23" t="s">
        <v>5507</v>
      </c>
      <c r="J924" s="23" t="s">
        <v>11</v>
      </c>
      <c r="K924" s="23" t="s">
        <v>4628</v>
      </c>
      <c r="L924" s="23" t="s">
        <v>11</v>
      </c>
      <c r="M924" s="23" t="s">
        <v>5448</v>
      </c>
      <c r="N924" s="23" t="s">
        <v>4629</v>
      </c>
      <c r="O924" s="23" t="s">
        <v>4630</v>
      </c>
      <c r="P924" s="23" t="s">
        <v>4655</v>
      </c>
      <c r="Q924" s="23">
        <v>0</v>
      </c>
      <c r="R924" s="23" t="s">
        <v>1962</v>
      </c>
      <c r="S924" s="23" t="s">
        <v>4877</v>
      </c>
      <c r="T924" s="23" t="s">
        <v>1721</v>
      </c>
    </row>
    <row r="925" spans="1:20" s="19" customFormat="1">
      <c r="A925" s="23" t="s">
        <v>2550</v>
      </c>
      <c r="B925" s="23" t="s">
        <v>2551</v>
      </c>
      <c r="C925" s="23" t="s">
        <v>16</v>
      </c>
      <c r="D925" s="23" t="s">
        <v>1705</v>
      </c>
      <c r="E925" s="23" t="s">
        <v>452</v>
      </c>
      <c r="F925" s="23" t="s">
        <v>5342</v>
      </c>
      <c r="G925" s="23" t="s">
        <v>1721</v>
      </c>
      <c r="H925" s="23" t="s">
        <v>4633</v>
      </c>
      <c r="I925" s="23" t="s">
        <v>4192</v>
      </c>
      <c r="J925" s="23" t="s">
        <v>11</v>
      </c>
      <c r="K925" s="23" t="s">
        <v>4628</v>
      </c>
      <c r="L925" s="23" t="s">
        <v>11</v>
      </c>
      <c r="M925" s="23" t="s">
        <v>5435</v>
      </c>
      <c r="N925" s="23" t="s">
        <v>4629</v>
      </c>
      <c r="O925" s="23" t="s">
        <v>4630</v>
      </c>
      <c r="P925" s="23" t="s">
        <v>4642</v>
      </c>
      <c r="Q925" s="23">
        <v>0</v>
      </c>
      <c r="R925" s="23" t="s">
        <v>1962</v>
      </c>
      <c r="S925" s="23" t="s">
        <v>4648</v>
      </c>
      <c r="T925" s="23" t="s">
        <v>1721</v>
      </c>
    </row>
    <row r="926" spans="1:20" s="19" customFormat="1">
      <c r="A926" s="23" t="s">
        <v>3956</v>
      </c>
      <c r="B926" s="23" t="s">
        <v>3957</v>
      </c>
      <c r="C926" s="23" t="s">
        <v>10</v>
      </c>
      <c r="D926" s="23" t="s">
        <v>1705</v>
      </c>
      <c r="E926" s="23" t="s">
        <v>452</v>
      </c>
      <c r="F926" s="23" t="s">
        <v>4173</v>
      </c>
      <c r="G926" s="23" t="s">
        <v>1721</v>
      </c>
      <c r="H926" s="23" t="s">
        <v>4099</v>
      </c>
      <c r="I926" s="23" t="s">
        <v>5461</v>
      </c>
      <c r="J926" s="23" t="s">
        <v>11</v>
      </c>
      <c r="K926" s="23" t="s">
        <v>4628</v>
      </c>
      <c r="L926" s="23" t="s">
        <v>11</v>
      </c>
      <c r="M926" s="23" t="s">
        <v>5441</v>
      </c>
      <c r="N926" s="23" t="s">
        <v>4629</v>
      </c>
      <c r="O926" s="23" t="s">
        <v>4630</v>
      </c>
      <c r="P926" s="23" t="s">
        <v>4664</v>
      </c>
      <c r="Q926" s="23">
        <v>0</v>
      </c>
      <c r="R926" s="23" t="s">
        <v>1962</v>
      </c>
      <c r="S926" s="23" t="s">
        <v>4723</v>
      </c>
      <c r="T926" s="23" t="s">
        <v>1721</v>
      </c>
    </row>
    <row r="927" spans="1:20" s="19" customFormat="1">
      <c r="A927" s="23" t="s">
        <v>2636</v>
      </c>
      <c r="B927" s="23" t="s">
        <v>2637</v>
      </c>
      <c r="C927" s="23" t="s">
        <v>12</v>
      </c>
      <c r="D927" s="23" t="s">
        <v>1705</v>
      </c>
      <c r="E927" s="23" t="s">
        <v>452</v>
      </c>
      <c r="F927" s="23" t="s">
        <v>5338</v>
      </c>
      <c r="G927" s="23" t="s">
        <v>1721</v>
      </c>
      <c r="H927" s="23" t="s">
        <v>4643</v>
      </c>
      <c r="I927" s="23" t="s">
        <v>4138</v>
      </c>
      <c r="J927" s="23" t="s">
        <v>11</v>
      </c>
      <c r="K927" s="23" t="s">
        <v>4628</v>
      </c>
      <c r="L927" s="23" t="s">
        <v>11</v>
      </c>
      <c r="M927" s="23" t="s">
        <v>5435</v>
      </c>
      <c r="N927" s="23" t="s">
        <v>4629</v>
      </c>
      <c r="O927" s="23" t="s">
        <v>4630</v>
      </c>
      <c r="P927" s="23" t="s">
        <v>4861</v>
      </c>
      <c r="Q927" s="23">
        <v>0</v>
      </c>
      <c r="R927" s="23" t="s">
        <v>1962</v>
      </c>
      <c r="S927" s="23" t="s">
        <v>4862</v>
      </c>
      <c r="T927" s="23" t="s">
        <v>1721</v>
      </c>
    </row>
    <row r="928" spans="1:20" s="19" customFormat="1">
      <c r="A928" s="23" t="s">
        <v>1956</v>
      </c>
      <c r="B928" s="23" t="s">
        <v>1957</v>
      </c>
      <c r="C928" s="23" t="s">
        <v>14</v>
      </c>
      <c r="D928" s="23" t="s">
        <v>1705</v>
      </c>
      <c r="E928" s="23" t="s">
        <v>1189</v>
      </c>
      <c r="F928" s="23" t="s">
        <v>4207</v>
      </c>
      <c r="G928" s="23" t="s">
        <v>1721</v>
      </c>
      <c r="H928" s="23" t="s">
        <v>4633</v>
      </c>
      <c r="I928" s="23" t="s">
        <v>4203</v>
      </c>
      <c r="J928" s="23" t="s">
        <v>11</v>
      </c>
      <c r="K928" s="23" t="s">
        <v>4628</v>
      </c>
      <c r="L928" s="23" t="s">
        <v>11</v>
      </c>
      <c r="M928" s="23" t="s">
        <v>5406</v>
      </c>
      <c r="N928" s="23" t="s">
        <v>4629</v>
      </c>
      <c r="O928" s="23" t="s">
        <v>4630</v>
      </c>
      <c r="P928" s="23" t="s">
        <v>4642</v>
      </c>
      <c r="Q928" s="23">
        <v>0</v>
      </c>
      <c r="R928" s="23" t="s">
        <v>1962</v>
      </c>
      <c r="S928" s="23" t="s">
        <v>4693</v>
      </c>
      <c r="T928" s="23" t="s">
        <v>1721</v>
      </c>
    </row>
    <row r="929" spans="1:20" s="19" customFormat="1">
      <c r="A929" s="23" t="s">
        <v>2827</v>
      </c>
      <c r="B929" s="23" t="s">
        <v>2828</v>
      </c>
      <c r="C929" s="23" t="s">
        <v>14</v>
      </c>
      <c r="D929" s="23" t="s">
        <v>1705</v>
      </c>
      <c r="E929" s="23" t="s">
        <v>452</v>
      </c>
      <c r="F929" s="23" t="s">
        <v>5340</v>
      </c>
      <c r="G929" s="23" t="s">
        <v>1721</v>
      </c>
      <c r="H929" s="23" t="s">
        <v>4099</v>
      </c>
      <c r="I929" s="23" t="s">
        <v>4192</v>
      </c>
      <c r="J929" s="23" t="s">
        <v>11</v>
      </c>
      <c r="K929" s="23" t="s">
        <v>4628</v>
      </c>
      <c r="L929" s="23" t="s">
        <v>11</v>
      </c>
      <c r="M929" s="23" t="s">
        <v>5436</v>
      </c>
      <c r="N929" s="23" t="s">
        <v>4629</v>
      </c>
      <c r="O929" s="23" t="s">
        <v>4630</v>
      </c>
      <c r="P929" s="23" t="s">
        <v>4642</v>
      </c>
      <c r="Q929" s="23">
        <v>0</v>
      </c>
      <c r="R929" s="23" t="s">
        <v>1962</v>
      </c>
      <c r="S929" s="23" t="s">
        <v>4395</v>
      </c>
      <c r="T929" s="23" t="s">
        <v>1721</v>
      </c>
    </row>
    <row r="930" spans="1:20" s="19" customFormat="1">
      <c r="A930" s="23" t="s">
        <v>2471</v>
      </c>
      <c r="B930" s="23" t="s">
        <v>2472</v>
      </c>
      <c r="C930" s="23" t="s">
        <v>13</v>
      </c>
      <c r="D930" s="23" t="s">
        <v>1705</v>
      </c>
      <c r="E930" s="23" t="s">
        <v>452</v>
      </c>
      <c r="F930" s="23" t="s">
        <v>4176</v>
      </c>
      <c r="G930" s="23" t="s">
        <v>1721</v>
      </c>
      <c r="H930" s="23" t="s">
        <v>4094</v>
      </c>
      <c r="I930" s="23" t="s">
        <v>4192</v>
      </c>
      <c r="J930" s="23" t="s">
        <v>11</v>
      </c>
      <c r="K930" s="23" t="s">
        <v>4628</v>
      </c>
      <c r="L930" s="23" t="s">
        <v>11</v>
      </c>
      <c r="M930" s="23" t="s">
        <v>5412</v>
      </c>
      <c r="N930" s="23" t="s">
        <v>4629</v>
      </c>
      <c r="O930" s="23" t="s">
        <v>4630</v>
      </c>
      <c r="P930" s="23" t="s">
        <v>4664</v>
      </c>
      <c r="Q930" s="23">
        <v>0</v>
      </c>
      <c r="R930" s="23" t="s">
        <v>1962</v>
      </c>
      <c r="S930" s="23" t="s">
        <v>4429</v>
      </c>
      <c r="T930" s="23" t="s">
        <v>1721</v>
      </c>
    </row>
    <row r="931" spans="1:20" s="19" customFormat="1">
      <c r="A931" s="23" t="s">
        <v>3554</v>
      </c>
      <c r="B931" s="23" t="s">
        <v>3555</v>
      </c>
      <c r="C931" s="23" t="s">
        <v>12</v>
      </c>
      <c r="D931" s="23" t="s">
        <v>1705</v>
      </c>
      <c r="E931" s="23" t="s">
        <v>452</v>
      </c>
      <c r="F931" s="23" t="s">
        <v>5338</v>
      </c>
      <c r="G931" s="23" t="s">
        <v>1721</v>
      </c>
      <c r="H931" s="23" t="s">
        <v>4643</v>
      </c>
      <c r="I931" s="23" t="s">
        <v>4138</v>
      </c>
      <c r="J931" s="23" t="s">
        <v>11</v>
      </c>
      <c r="K931" s="23" t="s">
        <v>4628</v>
      </c>
      <c r="L931" s="23" t="s">
        <v>11</v>
      </c>
      <c r="M931" s="23" t="s">
        <v>5425</v>
      </c>
      <c r="N931" s="23" t="s">
        <v>4629</v>
      </c>
      <c r="O931" s="23" t="s">
        <v>4630</v>
      </c>
      <c r="P931" s="23" t="s">
        <v>4660</v>
      </c>
      <c r="Q931" s="23">
        <v>0</v>
      </c>
      <c r="R931" s="23" t="s">
        <v>1950</v>
      </c>
      <c r="S931" s="23" t="s">
        <v>5493</v>
      </c>
      <c r="T931" s="23" t="s">
        <v>1721</v>
      </c>
    </row>
    <row r="932" spans="1:20" s="19" customFormat="1">
      <c r="A932" s="23" t="s">
        <v>5143</v>
      </c>
      <c r="B932" s="23" t="s">
        <v>5144</v>
      </c>
      <c r="C932" s="23" t="s">
        <v>1687</v>
      </c>
      <c r="D932" s="23" t="s">
        <v>4091</v>
      </c>
      <c r="E932" s="23" t="s">
        <v>459</v>
      </c>
      <c r="F932" s="23" t="s">
        <v>5353</v>
      </c>
      <c r="G932" s="23" t="s">
        <v>1721</v>
      </c>
      <c r="H932" s="23" t="s">
        <v>4643</v>
      </c>
      <c r="I932" s="23" t="s">
        <v>4644</v>
      </c>
      <c r="J932" s="23" t="s">
        <v>11</v>
      </c>
      <c r="K932" s="23" t="s">
        <v>4628</v>
      </c>
      <c r="L932" s="23" t="s">
        <v>11</v>
      </c>
      <c r="M932" s="23" t="s">
        <v>5467</v>
      </c>
      <c r="N932" s="23" t="s">
        <v>4640</v>
      </c>
      <c r="O932" s="23" t="s">
        <v>4630</v>
      </c>
      <c r="P932" s="23" t="s">
        <v>993</v>
      </c>
      <c r="Q932" s="23">
        <v>0</v>
      </c>
      <c r="R932" s="23" t="s">
        <v>5464</v>
      </c>
      <c r="S932" s="23" t="s">
        <v>5497</v>
      </c>
      <c r="T932" s="23" t="s">
        <v>1721</v>
      </c>
    </row>
    <row r="933" spans="1:20" s="19" customFormat="1">
      <c r="A933" s="23" t="s">
        <v>2955</v>
      </c>
      <c r="B933" s="23" t="s">
        <v>2956</v>
      </c>
      <c r="C933" s="23" t="s">
        <v>1669</v>
      </c>
      <c r="D933" s="23" t="s">
        <v>4091</v>
      </c>
      <c r="E933" s="23" t="s">
        <v>459</v>
      </c>
      <c r="F933" s="23" t="s">
        <v>4205</v>
      </c>
      <c r="G933" s="23" t="s">
        <v>1721</v>
      </c>
      <c r="H933" s="23" t="s">
        <v>4632</v>
      </c>
      <c r="I933" s="23" t="s">
        <v>4644</v>
      </c>
      <c r="J933" s="23" t="s">
        <v>11</v>
      </c>
      <c r="K933" s="23" t="s">
        <v>4628</v>
      </c>
      <c r="L933" s="23" t="s">
        <v>11</v>
      </c>
      <c r="M933" s="23" t="s">
        <v>5467</v>
      </c>
      <c r="N933" s="23" t="s">
        <v>4640</v>
      </c>
      <c r="O933" s="23" t="s">
        <v>4630</v>
      </c>
      <c r="P933" s="23" t="s">
        <v>4863</v>
      </c>
      <c r="Q933" s="23">
        <v>0</v>
      </c>
      <c r="R933" s="23" t="s">
        <v>1662</v>
      </c>
      <c r="S933" s="23" t="s">
        <v>4614</v>
      </c>
      <c r="T933" s="23" t="s">
        <v>1721</v>
      </c>
    </row>
    <row r="934" spans="1:20" s="19" customFormat="1">
      <c r="A934" s="23" t="s">
        <v>1847</v>
      </c>
      <c r="B934" s="23" t="s">
        <v>1848</v>
      </c>
      <c r="C934" s="23" t="s">
        <v>1669</v>
      </c>
      <c r="D934" s="23" t="s">
        <v>4091</v>
      </c>
      <c r="E934" s="23" t="s">
        <v>459</v>
      </c>
      <c r="F934" s="23" t="s">
        <v>4205</v>
      </c>
      <c r="G934" s="23" t="s">
        <v>1721</v>
      </c>
      <c r="H934" s="23" t="s">
        <v>4632</v>
      </c>
      <c r="I934" s="23" t="s">
        <v>4644</v>
      </c>
      <c r="J934" s="23" t="s">
        <v>11</v>
      </c>
      <c r="K934" s="23" t="s">
        <v>4628</v>
      </c>
      <c r="L934" s="23" t="s">
        <v>11</v>
      </c>
      <c r="M934" s="23" t="s">
        <v>5503</v>
      </c>
      <c r="N934" s="23" t="s">
        <v>4640</v>
      </c>
      <c r="O934" s="23" t="s">
        <v>4630</v>
      </c>
      <c r="P934" s="23" t="s">
        <v>4863</v>
      </c>
      <c r="Q934" s="23">
        <v>0</v>
      </c>
      <c r="R934" s="23" t="s">
        <v>1662</v>
      </c>
      <c r="S934" s="23" t="s">
        <v>4615</v>
      </c>
      <c r="T934" s="23" t="s">
        <v>1721</v>
      </c>
    </row>
    <row r="935" spans="1:20" s="19" customFormat="1">
      <c r="A935" s="23" t="s">
        <v>2044</v>
      </c>
      <c r="B935" s="23" t="s">
        <v>2045</v>
      </c>
      <c r="C935" s="23" t="s">
        <v>10</v>
      </c>
      <c r="D935" s="23" t="s">
        <v>1705</v>
      </c>
      <c r="E935" s="23" t="s">
        <v>452</v>
      </c>
      <c r="F935" s="23" t="s">
        <v>4185</v>
      </c>
      <c r="G935" s="23" t="s">
        <v>1721</v>
      </c>
      <c r="H935" s="23" t="s">
        <v>4633</v>
      </c>
      <c r="I935" s="23" t="s">
        <v>4203</v>
      </c>
      <c r="J935" s="23" t="s">
        <v>11</v>
      </c>
      <c r="K935" s="23" t="s">
        <v>4628</v>
      </c>
      <c r="L935" s="23" t="s">
        <v>11</v>
      </c>
      <c r="M935" s="23" t="s">
        <v>5414</v>
      </c>
      <c r="N935" s="23" t="s">
        <v>4629</v>
      </c>
      <c r="O935" s="23" t="s">
        <v>4630</v>
      </c>
      <c r="P935" s="23" t="s">
        <v>4903</v>
      </c>
      <c r="Q935" s="23">
        <v>0</v>
      </c>
      <c r="R935" s="23" t="s">
        <v>1747</v>
      </c>
      <c r="S935" s="23" t="s">
        <v>4624</v>
      </c>
      <c r="T935" s="23" t="s">
        <v>1721</v>
      </c>
    </row>
    <row r="936" spans="1:20" s="19" customFormat="1">
      <c r="A936" s="23" t="s">
        <v>4001</v>
      </c>
      <c r="B936" s="23" t="s">
        <v>4002</v>
      </c>
      <c r="C936" s="23" t="s">
        <v>16</v>
      </c>
      <c r="D936" s="23" t="s">
        <v>1705</v>
      </c>
      <c r="E936" s="23" t="s">
        <v>452</v>
      </c>
      <c r="F936" s="23" t="s">
        <v>4185</v>
      </c>
      <c r="G936" s="23" t="s">
        <v>1721</v>
      </c>
      <c r="H936" s="23" t="s">
        <v>4633</v>
      </c>
      <c r="I936" s="23" t="s">
        <v>4203</v>
      </c>
      <c r="J936" s="23" t="s">
        <v>11</v>
      </c>
      <c r="K936" s="23" t="s">
        <v>4628</v>
      </c>
      <c r="L936" s="23" t="s">
        <v>11</v>
      </c>
      <c r="M936" s="23" t="s">
        <v>5415</v>
      </c>
      <c r="N936" s="23" t="s">
        <v>4629</v>
      </c>
      <c r="O936" s="23" t="s">
        <v>4630</v>
      </c>
      <c r="P936" s="23" t="s">
        <v>4662</v>
      </c>
      <c r="Q936" s="23">
        <v>0</v>
      </c>
      <c r="R936" s="23" t="s">
        <v>1922</v>
      </c>
      <c r="S936" s="23" t="s">
        <v>4734</v>
      </c>
      <c r="T936" s="23" t="s">
        <v>1721</v>
      </c>
    </row>
    <row r="937" spans="1:20" s="19" customFormat="1">
      <c r="A937" s="23" t="s">
        <v>1718</v>
      </c>
      <c r="B937" s="23" t="s">
        <v>1719</v>
      </c>
      <c r="C937" s="23" t="s">
        <v>10</v>
      </c>
      <c r="D937" s="23" t="s">
        <v>1705</v>
      </c>
      <c r="E937" s="23" t="s">
        <v>452</v>
      </c>
      <c r="F937" s="23" t="s">
        <v>5349</v>
      </c>
      <c r="G937" s="23" t="s">
        <v>1721</v>
      </c>
      <c r="H937" s="23" t="s">
        <v>4099</v>
      </c>
      <c r="I937" s="23" t="s">
        <v>5421</v>
      </c>
      <c r="J937" s="23" t="s">
        <v>11</v>
      </c>
      <c r="K937" s="23" t="s">
        <v>4628</v>
      </c>
      <c r="L937" s="23" t="s">
        <v>11</v>
      </c>
      <c r="M937" s="23" t="s">
        <v>5441</v>
      </c>
      <c r="N937" s="23" t="s">
        <v>4629</v>
      </c>
      <c r="O937" s="23" t="s">
        <v>4630</v>
      </c>
      <c r="P937" s="23" t="s">
        <v>4713</v>
      </c>
      <c r="Q937" s="23">
        <v>0</v>
      </c>
      <c r="R937" s="23" t="s">
        <v>1962</v>
      </c>
      <c r="S937" s="23" t="s">
        <v>4854</v>
      </c>
      <c r="T937" s="23" t="s">
        <v>1721</v>
      </c>
    </row>
    <row r="938" spans="1:20" s="19" customFormat="1">
      <c r="A938" s="23" t="s">
        <v>5269</v>
      </c>
      <c r="B938" s="23" t="s">
        <v>5270</v>
      </c>
      <c r="C938" s="23" t="s">
        <v>1686</v>
      </c>
      <c r="D938" s="23" t="s">
        <v>4091</v>
      </c>
      <c r="E938" s="23" t="s">
        <v>459</v>
      </c>
      <c r="F938" s="23" t="s">
        <v>4205</v>
      </c>
      <c r="G938" s="23" t="s">
        <v>1721</v>
      </c>
      <c r="H938" s="23" t="s">
        <v>4632</v>
      </c>
      <c r="I938" s="23" t="s">
        <v>4644</v>
      </c>
      <c r="J938" s="23" t="s">
        <v>11</v>
      </c>
      <c r="K938" s="23" t="s">
        <v>4628</v>
      </c>
      <c r="L938" s="23" t="s">
        <v>11</v>
      </c>
      <c r="M938" s="23" t="s">
        <v>5503</v>
      </c>
      <c r="N938" s="23" t="s">
        <v>4640</v>
      </c>
      <c r="O938" s="23" t="s">
        <v>4630</v>
      </c>
      <c r="P938" s="23" t="s">
        <v>1166</v>
      </c>
      <c r="Q938" s="23">
        <v>0</v>
      </c>
      <c r="R938" s="23" t="s">
        <v>5474</v>
      </c>
      <c r="S938" s="23" t="s">
        <v>5362</v>
      </c>
      <c r="T938" s="23" t="s">
        <v>1721</v>
      </c>
    </row>
    <row r="939" spans="1:20" s="19" customFormat="1">
      <c r="A939" s="23" t="s">
        <v>2750</v>
      </c>
      <c r="B939" s="23" t="s">
        <v>2751</v>
      </c>
      <c r="C939" s="23" t="s">
        <v>14</v>
      </c>
      <c r="D939" s="23" t="s">
        <v>1705</v>
      </c>
      <c r="E939" s="23" t="s">
        <v>452</v>
      </c>
      <c r="F939" s="23" t="s">
        <v>4173</v>
      </c>
      <c r="G939" s="23" t="s">
        <v>1721</v>
      </c>
      <c r="H939" s="23" t="s">
        <v>4099</v>
      </c>
      <c r="I939" s="23" t="s">
        <v>5461</v>
      </c>
      <c r="J939" s="23" t="s">
        <v>11</v>
      </c>
      <c r="K939" s="23" t="s">
        <v>4628</v>
      </c>
      <c r="L939" s="23" t="s">
        <v>11</v>
      </c>
      <c r="M939" s="23" t="s">
        <v>5432</v>
      </c>
      <c r="N939" s="23" t="s">
        <v>4629</v>
      </c>
      <c r="O939" s="23" t="s">
        <v>4630</v>
      </c>
      <c r="P939" s="23" t="s">
        <v>4753</v>
      </c>
      <c r="Q939" s="23">
        <v>0</v>
      </c>
      <c r="R939" s="23" t="s">
        <v>1962</v>
      </c>
      <c r="S939" s="23" t="s">
        <v>4754</v>
      </c>
      <c r="T939" s="23" t="s">
        <v>1721</v>
      </c>
    </row>
    <row r="940" spans="1:20" s="19" customFormat="1">
      <c r="A940" s="23" t="s">
        <v>2909</v>
      </c>
      <c r="B940" s="23" t="s">
        <v>2910</v>
      </c>
      <c r="C940" s="23" t="s">
        <v>15</v>
      </c>
      <c r="D940" s="23" t="s">
        <v>1705</v>
      </c>
      <c r="E940" s="23" t="s">
        <v>452</v>
      </c>
      <c r="F940" s="23" t="s">
        <v>4163</v>
      </c>
      <c r="G940" s="23" t="s">
        <v>1721</v>
      </c>
      <c r="H940" s="23" t="s">
        <v>4094</v>
      </c>
      <c r="I940" s="23" t="s">
        <v>5507</v>
      </c>
      <c r="J940" s="23" t="s">
        <v>11</v>
      </c>
      <c r="K940" s="23" t="s">
        <v>4628</v>
      </c>
      <c r="L940" s="23" t="s">
        <v>11</v>
      </c>
      <c r="M940" s="23" t="s">
        <v>5448</v>
      </c>
      <c r="N940" s="23" t="s">
        <v>4629</v>
      </c>
      <c r="O940" s="23" t="s">
        <v>4630</v>
      </c>
      <c r="P940" s="23" t="s">
        <v>4755</v>
      </c>
      <c r="Q940" s="23">
        <v>0</v>
      </c>
      <c r="R940" s="23" t="s">
        <v>1962</v>
      </c>
      <c r="S940" s="23" t="s">
        <v>4388</v>
      </c>
      <c r="T940" s="23" t="s">
        <v>1721</v>
      </c>
    </row>
    <row r="941" spans="1:20" s="19" customFormat="1">
      <c r="A941" s="23" t="s">
        <v>2550</v>
      </c>
      <c r="B941" s="23" t="s">
        <v>2551</v>
      </c>
      <c r="C941" s="23" t="s">
        <v>16</v>
      </c>
      <c r="D941" s="23" t="s">
        <v>1705</v>
      </c>
      <c r="E941" s="23" t="s">
        <v>452</v>
      </c>
      <c r="F941" s="23" t="s">
        <v>5342</v>
      </c>
      <c r="G941" s="23" t="s">
        <v>1721</v>
      </c>
      <c r="H941" s="23" t="s">
        <v>4633</v>
      </c>
      <c r="I941" s="23" t="s">
        <v>4192</v>
      </c>
      <c r="J941" s="23" t="s">
        <v>11</v>
      </c>
      <c r="K941" s="23" t="s">
        <v>4628</v>
      </c>
      <c r="L941" s="23" t="s">
        <v>11</v>
      </c>
      <c r="M941" s="23" t="s">
        <v>5425</v>
      </c>
      <c r="N941" s="23" t="s">
        <v>4629</v>
      </c>
      <c r="O941" s="23" t="s">
        <v>4630</v>
      </c>
      <c r="P941" s="23" t="s">
        <v>4642</v>
      </c>
      <c r="Q941" s="23">
        <v>0</v>
      </c>
      <c r="R941" s="23" t="s">
        <v>1962</v>
      </c>
      <c r="S941" s="23" t="s">
        <v>4648</v>
      </c>
      <c r="T941" s="23" t="s">
        <v>1721</v>
      </c>
    </row>
    <row r="942" spans="1:20" s="19" customFormat="1">
      <c r="A942" s="23" t="s">
        <v>2304</v>
      </c>
      <c r="B942" s="23" t="s">
        <v>2305</v>
      </c>
      <c r="C942" s="23" t="s">
        <v>16</v>
      </c>
      <c r="D942" s="23" t="s">
        <v>1705</v>
      </c>
      <c r="E942" s="23" t="s">
        <v>1189</v>
      </c>
      <c r="F942" s="23" t="s">
        <v>4182</v>
      </c>
      <c r="G942" s="23" t="s">
        <v>1721</v>
      </c>
      <c r="H942" s="23" t="s">
        <v>4638</v>
      </c>
      <c r="I942" s="23" t="s">
        <v>4636</v>
      </c>
      <c r="J942" s="23" t="s">
        <v>11</v>
      </c>
      <c r="K942" s="23" t="s">
        <v>4628</v>
      </c>
      <c r="L942" s="23" t="s">
        <v>11</v>
      </c>
      <c r="M942" s="23" t="s">
        <v>5456</v>
      </c>
      <c r="N942" s="23" t="s">
        <v>4629</v>
      </c>
      <c r="O942" s="23" t="s">
        <v>4630</v>
      </c>
      <c r="P942" s="23" t="s">
        <v>9</v>
      </c>
      <c r="Q942" s="23">
        <v>0</v>
      </c>
      <c r="R942" s="23" t="s">
        <v>2307</v>
      </c>
      <c r="S942" s="23" t="s">
        <v>4521</v>
      </c>
      <c r="T942" s="23" t="s">
        <v>1721</v>
      </c>
    </row>
    <row r="943" spans="1:20" s="19" customFormat="1">
      <c r="A943" s="23" t="s">
        <v>3103</v>
      </c>
      <c r="B943" s="23" t="s">
        <v>3104</v>
      </c>
      <c r="C943" s="23" t="s">
        <v>12</v>
      </c>
      <c r="D943" s="23" t="s">
        <v>1705</v>
      </c>
      <c r="E943" s="23" t="s">
        <v>452</v>
      </c>
      <c r="F943" s="23" t="s">
        <v>4166</v>
      </c>
      <c r="G943" s="23" t="s">
        <v>1721</v>
      </c>
      <c r="H943" s="23" t="s">
        <v>4094</v>
      </c>
      <c r="I943" s="23" t="s">
        <v>5421</v>
      </c>
      <c r="J943" s="23" t="s">
        <v>11</v>
      </c>
      <c r="K943" s="23" t="s">
        <v>4628</v>
      </c>
      <c r="L943" s="23" t="s">
        <v>11</v>
      </c>
      <c r="M943" s="23" t="s">
        <v>5408</v>
      </c>
      <c r="N943" s="23" t="s">
        <v>4629</v>
      </c>
      <c r="O943" s="23" t="s">
        <v>4630</v>
      </c>
      <c r="P943" s="23" t="s">
        <v>4642</v>
      </c>
      <c r="Q943" s="23">
        <v>0</v>
      </c>
      <c r="R943" s="23" t="s">
        <v>1962</v>
      </c>
      <c r="S943" s="23" t="s">
        <v>4367</v>
      </c>
      <c r="T943" s="23" t="s">
        <v>1721</v>
      </c>
    </row>
    <row r="944" spans="1:20" s="19" customFormat="1">
      <c r="A944" s="23" t="s">
        <v>1862</v>
      </c>
      <c r="B944" s="23" t="s">
        <v>1863</v>
      </c>
      <c r="C944" s="23" t="s">
        <v>1669</v>
      </c>
      <c r="D944" s="23" t="s">
        <v>1705</v>
      </c>
      <c r="E944" s="23" t="s">
        <v>452</v>
      </c>
      <c r="F944" s="23" t="s">
        <v>4179</v>
      </c>
      <c r="G944" s="23" t="s">
        <v>1721</v>
      </c>
      <c r="H944" s="23" t="s">
        <v>4682</v>
      </c>
      <c r="I944" s="23" t="s">
        <v>4106</v>
      </c>
      <c r="J944" s="23" t="s">
        <v>11</v>
      </c>
      <c r="K944" s="23" t="s">
        <v>4628</v>
      </c>
      <c r="L944" s="23" t="s">
        <v>11</v>
      </c>
      <c r="M944" s="23" t="s">
        <v>5426</v>
      </c>
      <c r="N944" s="23" t="s">
        <v>4629</v>
      </c>
      <c r="O944" s="23" t="s">
        <v>4630</v>
      </c>
      <c r="P944" s="23" t="s">
        <v>7</v>
      </c>
      <c r="Q944" s="23">
        <v>0</v>
      </c>
      <c r="R944" s="23" t="s">
        <v>1922</v>
      </c>
      <c r="S944" s="23" t="s">
        <v>4819</v>
      </c>
      <c r="T944" s="23" t="s">
        <v>1721</v>
      </c>
    </row>
    <row r="945" spans="1:20" s="19" customFormat="1">
      <c r="A945" s="23" t="s">
        <v>1993</v>
      </c>
      <c r="B945" s="23" t="s">
        <v>1994</v>
      </c>
      <c r="C945" s="23" t="s">
        <v>1669</v>
      </c>
      <c r="D945" s="23" t="s">
        <v>1705</v>
      </c>
      <c r="E945" s="23" t="s">
        <v>452</v>
      </c>
      <c r="F945" s="23" t="s">
        <v>4164</v>
      </c>
      <c r="G945" s="23" t="s">
        <v>1721</v>
      </c>
      <c r="H945" s="23" t="s">
        <v>4632</v>
      </c>
      <c r="I945" s="23" t="s">
        <v>4203</v>
      </c>
      <c r="J945" s="23" t="s">
        <v>11</v>
      </c>
      <c r="K945" s="23" t="s">
        <v>4628</v>
      </c>
      <c r="L945" s="23" t="s">
        <v>11</v>
      </c>
      <c r="M945" s="23" t="s">
        <v>5408</v>
      </c>
      <c r="N945" s="23" t="s">
        <v>4629</v>
      </c>
      <c r="O945" s="23" t="s">
        <v>4630</v>
      </c>
      <c r="P945" s="23" t="s">
        <v>7</v>
      </c>
      <c r="Q945" s="23">
        <v>0</v>
      </c>
      <c r="R945" s="23" t="s">
        <v>2307</v>
      </c>
      <c r="S945" s="23" t="s">
        <v>4486</v>
      </c>
      <c r="T945" s="23" t="s">
        <v>1721</v>
      </c>
    </row>
    <row r="946" spans="1:20" s="19" customFormat="1">
      <c r="A946" s="23" t="s">
        <v>3107</v>
      </c>
      <c r="B946" s="23" t="s">
        <v>3108</v>
      </c>
      <c r="C946" s="23" t="s">
        <v>16</v>
      </c>
      <c r="D946" s="23" t="s">
        <v>1705</v>
      </c>
      <c r="E946" s="23" t="s">
        <v>1189</v>
      </c>
      <c r="F946" s="23" t="s">
        <v>4182</v>
      </c>
      <c r="G946" s="23" t="s">
        <v>1721</v>
      </c>
      <c r="H946" s="23" t="s">
        <v>4638</v>
      </c>
      <c r="I946" s="23" t="s">
        <v>4636</v>
      </c>
      <c r="J946" s="23" t="s">
        <v>11</v>
      </c>
      <c r="K946" s="23" t="s">
        <v>4628</v>
      </c>
      <c r="L946" s="23" t="s">
        <v>11</v>
      </c>
      <c r="M946" s="23" t="s">
        <v>5480</v>
      </c>
      <c r="N946" s="23" t="s">
        <v>4629</v>
      </c>
      <c r="O946" s="23" t="s">
        <v>4630</v>
      </c>
      <c r="P946" s="23" t="s">
        <v>9</v>
      </c>
      <c r="Q946" s="23">
        <v>0</v>
      </c>
      <c r="R946" s="23" t="s">
        <v>2365</v>
      </c>
      <c r="S946" s="23" t="s">
        <v>4659</v>
      </c>
      <c r="T946" s="23" t="s">
        <v>1721</v>
      </c>
    </row>
    <row r="947" spans="1:20" s="19" customFormat="1">
      <c r="A947" s="23" t="s">
        <v>2652</v>
      </c>
      <c r="B947" s="23" t="s">
        <v>2653</v>
      </c>
      <c r="C947" s="23" t="s">
        <v>16</v>
      </c>
      <c r="D947" s="23" t="s">
        <v>1705</v>
      </c>
      <c r="E947" s="23" t="s">
        <v>452</v>
      </c>
      <c r="F947" s="23" t="s">
        <v>4185</v>
      </c>
      <c r="G947" s="23" t="s">
        <v>1721</v>
      </c>
      <c r="H947" s="23" t="s">
        <v>4633</v>
      </c>
      <c r="I947" s="23" t="s">
        <v>4203</v>
      </c>
      <c r="J947" s="23" t="s">
        <v>11</v>
      </c>
      <c r="K947" s="23" t="s">
        <v>4628</v>
      </c>
      <c r="L947" s="23" t="s">
        <v>11</v>
      </c>
      <c r="M947" s="23" t="s">
        <v>5415</v>
      </c>
      <c r="N947" s="23" t="s">
        <v>4629</v>
      </c>
      <c r="O947" s="23" t="s">
        <v>4630</v>
      </c>
      <c r="P947" s="23" t="s">
        <v>1026</v>
      </c>
      <c r="Q947" s="23">
        <v>0</v>
      </c>
      <c r="R947" s="23" t="s">
        <v>1676</v>
      </c>
      <c r="S947" s="23" t="s">
        <v>4609</v>
      </c>
      <c r="T947" s="23" t="s">
        <v>1721</v>
      </c>
    </row>
    <row r="948" spans="1:20" s="19" customFormat="1">
      <c r="A948" s="23" t="s">
        <v>1812</v>
      </c>
      <c r="B948" s="23" t="s">
        <v>1813</v>
      </c>
      <c r="C948" s="23" t="s">
        <v>1686</v>
      </c>
      <c r="D948" s="23" t="s">
        <v>4091</v>
      </c>
      <c r="E948" s="23" t="s">
        <v>459</v>
      </c>
      <c r="F948" s="23" t="s">
        <v>4205</v>
      </c>
      <c r="G948" s="23" t="s">
        <v>1721</v>
      </c>
      <c r="H948" s="23" t="s">
        <v>4632</v>
      </c>
      <c r="I948" s="23" t="s">
        <v>4644</v>
      </c>
      <c r="J948" s="23" t="s">
        <v>11</v>
      </c>
      <c r="K948" s="23" t="s">
        <v>4628</v>
      </c>
      <c r="L948" s="23" t="s">
        <v>11</v>
      </c>
      <c r="M948" s="23" t="s">
        <v>5503</v>
      </c>
      <c r="N948" s="23" t="s">
        <v>4640</v>
      </c>
      <c r="O948" s="23" t="s">
        <v>4630</v>
      </c>
      <c r="P948" s="23" t="s">
        <v>1166</v>
      </c>
      <c r="Q948" s="23">
        <v>0</v>
      </c>
      <c r="R948" s="23" t="s">
        <v>1782</v>
      </c>
      <c r="S948" s="23" t="s">
        <v>4608</v>
      </c>
      <c r="T948" s="23" t="s">
        <v>1721</v>
      </c>
    </row>
    <row r="949" spans="1:20" s="19" customFormat="1">
      <c r="A949" s="23" t="s">
        <v>2623</v>
      </c>
      <c r="B949" s="23" t="s">
        <v>2624</v>
      </c>
      <c r="C949" s="23" t="s">
        <v>13</v>
      </c>
      <c r="D949" s="23" t="s">
        <v>1705</v>
      </c>
      <c r="E949" s="23" t="s">
        <v>452</v>
      </c>
      <c r="F949" s="23" t="s">
        <v>4176</v>
      </c>
      <c r="G949" s="23" t="s">
        <v>1721</v>
      </c>
      <c r="H949" s="23" t="s">
        <v>4094</v>
      </c>
      <c r="I949" s="23" t="s">
        <v>4192</v>
      </c>
      <c r="J949" s="23" t="s">
        <v>11</v>
      </c>
      <c r="K949" s="23" t="s">
        <v>4628</v>
      </c>
      <c r="L949" s="23" t="s">
        <v>11</v>
      </c>
      <c r="M949" s="23" t="s">
        <v>5426</v>
      </c>
      <c r="N949" s="23" t="s">
        <v>4629</v>
      </c>
      <c r="O949" s="23" t="s">
        <v>4630</v>
      </c>
      <c r="P949" s="23" t="s">
        <v>4748</v>
      </c>
      <c r="Q949" s="23">
        <v>0</v>
      </c>
      <c r="R949" s="23" t="s">
        <v>1962</v>
      </c>
      <c r="S949" s="23" t="s">
        <v>4414</v>
      </c>
      <c r="T949" s="23" t="s">
        <v>1721</v>
      </c>
    </row>
    <row r="950" spans="1:20" s="19" customFormat="1">
      <c r="A950" s="23" t="s">
        <v>2626</v>
      </c>
      <c r="B950" s="23" t="s">
        <v>2627</v>
      </c>
      <c r="C950" s="23" t="s">
        <v>14</v>
      </c>
      <c r="D950" s="23" t="s">
        <v>1705</v>
      </c>
      <c r="E950" s="23" t="s">
        <v>452</v>
      </c>
      <c r="F950" s="23" t="s">
        <v>4173</v>
      </c>
      <c r="G950" s="23" t="s">
        <v>1721</v>
      </c>
      <c r="H950" s="23" t="s">
        <v>4099</v>
      </c>
      <c r="I950" s="23" t="s">
        <v>4138</v>
      </c>
      <c r="J950" s="23" t="s">
        <v>11</v>
      </c>
      <c r="K950" s="23" t="s">
        <v>4628</v>
      </c>
      <c r="L950" s="23" t="s">
        <v>11</v>
      </c>
      <c r="M950" s="23" t="s">
        <v>5407</v>
      </c>
      <c r="N950" s="23" t="s">
        <v>4629</v>
      </c>
      <c r="O950" s="23" t="s">
        <v>4630</v>
      </c>
      <c r="P950" s="23" t="s">
        <v>7</v>
      </c>
      <c r="Q950" s="23">
        <v>0</v>
      </c>
      <c r="R950" s="23" t="s">
        <v>4700</v>
      </c>
      <c r="S950" s="23" t="s">
        <v>4701</v>
      </c>
      <c r="T950" s="23" t="s">
        <v>1721</v>
      </c>
    </row>
    <row r="951" spans="1:20" s="19" customFormat="1">
      <c r="A951" s="23" t="s">
        <v>3668</v>
      </c>
      <c r="B951" s="23" t="s">
        <v>3669</v>
      </c>
      <c r="C951" s="23" t="s">
        <v>16</v>
      </c>
      <c r="D951" s="23" t="s">
        <v>1705</v>
      </c>
      <c r="E951" s="23" t="s">
        <v>1189</v>
      </c>
      <c r="F951" s="23" t="s">
        <v>5351</v>
      </c>
      <c r="G951" s="23" t="s">
        <v>1721</v>
      </c>
      <c r="H951" s="23" t="s">
        <v>4633</v>
      </c>
      <c r="I951" s="23" t="s">
        <v>4192</v>
      </c>
      <c r="J951" s="23" t="s">
        <v>11</v>
      </c>
      <c r="K951" s="23" t="s">
        <v>4628</v>
      </c>
      <c r="L951" s="23" t="s">
        <v>11</v>
      </c>
      <c r="M951" s="23" t="s">
        <v>5412</v>
      </c>
      <c r="N951" s="23" t="s">
        <v>4629</v>
      </c>
      <c r="O951" s="23" t="s">
        <v>4630</v>
      </c>
      <c r="P951" s="23" t="s">
        <v>9</v>
      </c>
      <c r="Q951" s="23">
        <v>0</v>
      </c>
      <c r="R951" s="23" t="s">
        <v>3672</v>
      </c>
      <c r="S951" s="23" t="s">
        <v>4647</v>
      </c>
      <c r="T951" s="23" t="s">
        <v>1721</v>
      </c>
    </row>
    <row r="952" spans="1:20" s="19" customFormat="1">
      <c r="A952" s="23" t="s">
        <v>2345</v>
      </c>
      <c r="B952" s="23" t="s">
        <v>2346</v>
      </c>
      <c r="C952" s="23" t="s">
        <v>1669</v>
      </c>
      <c r="D952" s="23" t="s">
        <v>4091</v>
      </c>
      <c r="E952" s="23" t="s">
        <v>459</v>
      </c>
      <c r="F952" s="23" t="s">
        <v>4167</v>
      </c>
      <c r="G952" s="23" t="s">
        <v>1721</v>
      </c>
      <c r="H952" s="23" t="s">
        <v>4638</v>
      </c>
      <c r="I952" s="23" t="s">
        <v>4639</v>
      </c>
      <c r="J952" s="23" t="s">
        <v>1808</v>
      </c>
      <c r="K952" s="23" t="s">
        <v>4628</v>
      </c>
      <c r="L952" s="23" t="s">
        <v>11</v>
      </c>
      <c r="M952" s="23" t="s">
        <v>5476</v>
      </c>
      <c r="N952" s="23" t="s">
        <v>4640</v>
      </c>
      <c r="O952" s="23" t="s">
        <v>4630</v>
      </c>
      <c r="P952" s="23" t="s">
        <v>4641</v>
      </c>
      <c r="Q952" s="23">
        <v>0</v>
      </c>
      <c r="R952" s="23" t="s">
        <v>1962</v>
      </c>
      <c r="S952" s="23" t="s">
        <v>4768</v>
      </c>
      <c r="T952" s="23" t="s">
        <v>1721</v>
      </c>
    </row>
    <row r="953" spans="1:20" s="19" customFormat="1">
      <c r="A953" s="23" t="s">
        <v>2086</v>
      </c>
      <c r="B953" s="23" t="s">
        <v>2087</v>
      </c>
      <c r="C953" s="23" t="s">
        <v>1669</v>
      </c>
      <c r="D953" s="23" t="s">
        <v>4091</v>
      </c>
      <c r="E953" s="23" t="s">
        <v>459</v>
      </c>
      <c r="F953" s="23" t="s">
        <v>4086</v>
      </c>
      <c r="G953" s="23" t="s">
        <v>1721</v>
      </c>
      <c r="H953" s="23" t="s">
        <v>4643</v>
      </c>
      <c r="I953" s="23" t="s">
        <v>4644</v>
      </c>
      <c r="J953" s="23" t="s">
        <v>1808</v>
      </c>
      <c r="K953" s="23" t="s">
        <v>4628</v>
      </c>
      <c r="L953" s="23" t="s">
        <v>11</v>
      </c>
      <c r="M953" s="23" t="s">
        <v>5488</v>
      </c>
      <c r="N953" s="23" t="s">
        <v>4640</v>
      </c>
      <c r="O953" s="23" t="s">
        <v>4630</v>
      </c>
      <c r="P953" s="23" t="s">
        <v>4669</v>
      </c>
      <c r="Q953" s="23">
        <v>0</v>
      </c>
      <c r="R953" s="23" t="s">
        <v>1962</v>
      </c>
      <c r="S953" s="23" t="s">
        <v>4670</v>
      </c>
      <c r="T953" s="23" t="s">
        <v>1721</v>
      </c>
    </row>
    <row r="954" spans="1:20" s="19" customFormat="1">
      <c r="A954" s="23" t="s">
        <v>4001</v>
      </c>
      <c r="B954" s="23" t="s">
        <v>4002</v>
      </c>
      <c r="C954" s="23" t="s">
        <v>16</v>
      </c>
      <c r="D954" s="23" t="s">
        <v>1705</v>
      </c>
      <c r="E954" s="23" t="s">
        <v>452</v>
      </c>
      <c r="F954" s="23" t="s">
        <v>4185</v>
      </c>
      <c r="G954" s="23" t="s">
        <v>1721</v>
      </c>
      <c r="H954" s="23" t="s">
        <v>4633</v>
      </c>
      <c r="I954" s="23" t="s">
        <v>4203</v>
      </c>
      <c r="J954" s="23" t="s">
        <v>11</v>
      </c>
      <c r="K954" s="23" t="s">
        <v>4628</v>
      </c>
      <c r="L954" s="23" t="s">
        <v>11</v>
      </c>
      <c r="M954" s="23" t="s">
        <v>5428</v>
      </c>
      <c r="N954" s="23" t="s">
        <v>4629</v>
      </c>
      <c r="O954" s="23" t="s">
        <v>4630</v>
      </c>
      <c r="P954" s="23" t="s">
        <v>4662</v>
      </c>
      <c r="Q954" s="23">
        <v>0</v>
      </c>
      <c r="R954" s="23" t="s">
        <v>1922</v>
      </c>
      <c r="S954" s="23" t="s">
        <v>4734</v>
      </c>
      <c r="T954" s="23" t="s">
        <v>1721</v>
      </c>
    </row>
    <row r="955" spans="1:20" s="19" customFormat="1">
      <c r="A955" s="23" t="s">
        <v>2397</v>
      </c>
      <c r="B955" s="23" t="s">
        <v>2398</v>
      </c>
      <c r="C955" s="23" t="s">
        <v>17</v>
      </c>
      <c r="D955" s="23" t="s">
        <v>1705</v>
      </c>
      <c r="E955" s="23" t="s">
        <v>452</v>
      </c>
      <c r="F955" s="23" t="s">
        <v>5336</v>
      </c>
      <c r="G955" s="23" t="s">
        <v>1721</v>
      </c>
      <c r="H955" s="23" t="s">
        <v>4638</v>
      </c>
      <c r="I955" s="23" t="s">
        <v>5458</v>
      </c>
      <c r="J955" s="23" t="s">
        <v>11</v>
      </c>
      <c r="K955" s="23" t="s">
        <v>4628</v>
      </c>
      <c r="L955" s="23" t="s">
        <v>11</v>
      </c>
      <c r="M955" s="23" t="s">
        <v>5448</v>
      </c>
      <c r="N955" s="23" t="s">
        <v>4629</v>
      </c>
      <c r="O955" s="23" t="s">
        <v>4630</v>
      </c>
      <c r="P955" s="23" t="s">
        <v>4692</v>
      </c>
      <c r="Q955" s="23">
        <v>0</v>
      </c>
      <c r="R955" s="23" t="s">
        <v>1962</v>
      </c>
      <c r="S955" s="23" t="s">
        <v>4434</v>
      </c>
      <c r="T955" s="23" t="s">
        <v>1721</v>
      </c>
    </row>
    <row r="956" spans="1:20" s="19" customFormat="1">
      <c r="A956" s="23" t="s">
        <v>3843</v>
      </c>
      <c r="B956" s="23" t="s">
        <v>3844</v>
      </c>
      <c r="C956" s="23" t="s">
        <v>16</v>
      </c>
      <c r="D956" s="23" t="s">
        <v>1705</v>
      </c>
      <c r="E956" s="23" t="s">
        <v>1189</v>
      </c>
      <c r="F956" s="23" t="s">
        <v>4199</v>
      </c>
      <c r="G956" s="23" t="s">
        <v>1721</v>
      </c>
      <c r="H956" s="23" t="s">
        <v>4643</v>
      </c>
      <c r="I956" s="23" t="s">
        <v>4192</v>
      </c>
      <c r="J956" s="23" t="s">
        <v>11</v>
      </c>
      <c r="K956" s="23" t="s">
        <v>4628</v>
      </c>
      <c r="L956" s="23" t="s">
        <v>11</v>
      </c>
      <c r="M956" s="23" t="s">
        <v>5429</v>
      </c>
      <c r="N956" s="23" t="s">
        <v>4629</v>
      </c>
      <c r="O956" s="23" t="s">
        <v>4630</v>
      </c>
      <c r="P956" s="23" t="s">
        <v>1026</v>
      </c>
      <c r="Q956" s="23">
        <v>0</v>
      </c>
      <c r="R956" s="23" t="s">
        <v>1683</v>
      </c>
      <c r="S956" s="23" t="s">
        <v>4583</v>
      </c>
      <c r="T956" s="23" t="s">
        <v>1721</v>
      </c>
    </row>
    <row r="957" spans="1:20" s="19" customFormat="1">
      <c r="A957" s="23" t="s">
        <v>2856</v>
      </c>
      <c r="B957" s="23" t="s">
        <v>2857</v>
      </c>
      <c r="C957" s="23" t="s">
        <v>15</v>
      </c>
      <c r="D957" s="23" t="s">
        <v>1705</v>
      </c>
      <c r="E957" s="23" t="s">
        <v>452</v>
      </c>
      <c r="F957" s="23" t="s">
        <v>4156</v>
      </c>
      <c r="G957" s="23" t="s">
        <v>1721</v>
      </c>
      <c r="H957" s="23" t="s">
        <v>4094</v>
      </c>
      <c r="I957" s="23" t="s">
        <v>4106</v>
      </c>
      <c r="J957" s="23" t="s">
        <v>11</v>
      </c>
      <c r="K957" s="23" t="s">
        <v>4628</v>
      </c>
      <c r="L957" s="23" t="s">
        <v>11</v>
      </c>
      <c r="M957" s="23" t="s">
        <v>5460</v>
      </c>
      <c r="N957" s="23" t="s">
        <v>4629</v>
      </c>
      <c r="O957" s="23" t="s">
        <v>4630</v>
      </c>
      <c r="P957" s="23" t="s">
        <v>4650</v>
      </c>
      <c r="Q957" s="23">
        <v>0</v>
      </c>
      <c r="R957" s="23" t="s">
        <v>1962</v>
      </c>
      <c r="S957" s="23" t="s">
        <v>4391</v>
      </c>
      <c r="T957" s="23" t="s">
        <v>1721</v>
      </c>
    </row>
    <row r="958" spans="1:20" s="19" customFormat="1">
      <c r="A958" s="23" t="s">
        <v>2935</v>
      </c>
      <c r="B958" s="23" t="s">
        <v>2936</v>
      </c>
      <c r="C958" s="23" t="s">
        <v>15</v>
      </c>
      <c r="D958" s="23" t="s">
        <v>1705</v>
      </c>
      <c r="E958" s="23" t="s">
        <v>452</v>
      </c>
      <c r="F958" s="23" t="s">
        <v>4156</v>
      </c>
      <c r="G958" s="23" t="s">
        <v>1721</v>
      </c>
      <c r="H958" s="23" t="s">
        <v>4094</v>
      </c>
      <c r="I958" s="23" t="s">
        <v>4636</v>
      </c>
      <c r="J958" s="23" t="s">
        <v>11</v>
      </c>
      <c r="K958" s="23" t="s">
        <v>4628</v>
      </c>
      <c r="L958" s="23" t="s">
        <v>11</v>
      </c>
      <c r="M958" s="23" t="s">
        <v>5414</v>
      </c>
      <c r="N958" s="23" t="s">
        <v>4629</v>
      </c>
      <c r="O958" s="23" t="s">
        <v>4630</v>
      </c>
      <c r="P958" s="23" t="s">
        <v>4822</v>
      </c>
      <c r="Q958" s="23">
        <v>0</v>
      </c>
      <c r="R958" s="23" t="s">
        <v>1962</v>
      </c>
      <c r="S958" s="23" t="s">
        <v>4385</v>
      </c>
      <c r="T958" s="23" t="s">
        <v>1721</v>
      </c>
    </row>
    <row r="959" spans="1:20" s="19" customFormat="1">
      <c r="A959" s="23" t="s">
        <v>3265</v>
      </c>
      <c r="B959" s="23" t="s">
        <v>3266</v>
      </c>
      <c r="C959" s="23" t="s">
        <v>16</v>
      </c>
      <c r="D959" s="23" t="s">
        <v>1705</v>
      </c>
      <c r="E959" s="23" t="s">
        <v>1189</v>
      </c>
      <c r="F959" s="23" t="s">
        <v>5351</v>
      </c>
      <c r="G959" s="23" t="s">
        <v>1721</v>
      </c>
      <c r="H959" s="23" t="s">
        <v>4633</v>
      </c>
      <c r="I959" s="23" t="s">
        <v>4192</v>
      </c>
      <c r="J959" s="23" t="s">
        <v>11</v>
      </c>
      <c r="K959" s="23" t="s">
        <v>4628</v>
      </c>
      <c r="L959" s="23" t="s">
        <v>11</v>
      </c>
      <c r="M959" s="23" t="s">
        <v>5406</v>
      </c>
      <c r="N959" s="23" t="s">
        <v>4629</v>
      </c>
      <c r="O959" s="23" t="s">
        <v>4630</v>
      </c>
      <c r="P959" s="23" t="s">
        <v>7</v>
      </c>
      <c r="Q959" s="23">
        <v>0</v>
      </c>
      <c r="R959" s="23" t="s">
        <v>4732</v>
      </c>
      <c r="S959" s="23" t="s">
        <v>4562</v>
      </c>
      <c r="T959" s="23" t="s">
        <v>1721</v>
      </c>
    </row>
    <row r="960" spans="1:20" s="19" customFormat="1">
      <c r="A960" s="23" t="s">
        <v>3617</v>
      </c>
      <c r="B960" s="23" t="s">
        <v>3618</v>
      </c>
      <c r="C960" s="23" t="s">
        <v>1669</v>
      </c>
      <c r="D960" s="23" t="s">
        <v>1705</v>
      </c>
      <c r="E960" s="23" t="s">
        <v>452</v>
      </c>
      <c r="F960" s="23" t="s">
        <v>4179</v>
      </c>
      <c r="G960" s="23" t="s">
        <v>1721</v>
      </c>
      <c r="H960" s="23" t="s">
        <v>4682</v>
      </c>
      <c r="I960" s="23" t="s">
        <v>4649</v>
      </c>
      <c r="J960" s="23" t="s">
        <v>11</v>
      </c>
      <c r="K960" s="23" t="s">
        <v>4628</v>
      </c>
      <c r="L960" s="23" t="s">
        <v>11</v>
      </c>
      <c r="M960" s="23" t="s">
        <v>5442</v>
      </c>
      <c r="N960" s="23" t="s">
        <v>4629</v>
      </c>
      <c r="O960" s="23" t="s">
        <v>4630</v>
      </c>
      <c r="P960" s="23" t="s">
        <v>1026</v>
      </c>
      <c r="Q960" s="23">
        <v>0</v>
      </c>
      <c r="R960" s="23" t="s">
        <v>1922</v>
      </c>
      <c r="S960" s="23" t="s">
        <v>4706</v>
      </c>
      <c r="T960" s="23" t="s">
        <v>1721</v>
      </c>
    </row>
    <row r="961" spans="1:20" s="19" customFormat="1">
      <c r="A961" s="23" t="s">
        <v>3747</v>
      </c>
      <c r="B961" s="23" t="s">
        <v>3748</v>
      </c>
      <c r="C961" s="23" t="s">
        <v>1669</v>
      </c>
      <c r="D961" s="23" t="s">
        <v>4091</v>
      </c>
      <c r="E961" s="23" t="s">
        <v>464</v>
      </c>
      <c r="F961" s="23" t="s">
        <v>4122</v>
      </c>
      <c r="G961" s="23" t="s">
        <v>1721</v>
      </c>
      <c r="H961" s="23" t="s">
        <v>4638</v>
      </c>
      <c r="I961" s="23" t="s">
        <v>4644</v>
      </c>
      <c r="J961" s="23" t="s">
        <v>11</v>
      </c>
      <c r="K961" s="23" t="s">
        <v>4628</v>
      </c>
      <c r="L961" s="23" t="s">
        <v>11</v>
      </c>
      <c r="M961" s="23" t="s">
        <v>5424</v>
      </c>
      <c r="N961" s="23" t="s">
        <v>4640</v>
      </c>
      <c r="O961" s="23" t="s">
        <v>4630</v>
      </c>
      <c r="P961" s="23" t="s">
        <v>4641</v>
      </c>
      <c r="Q961" s="23">
        <v>0</v>
      </c>
      <c r="R961" s="23" t="s">
        <v>2066</v>
      </c>
      <c r="S961" s="23" t="s">
        <v>4531</v>
      </c>
      <c r="T961" s="23" t="s">
        <v>1721</v>
      </c>
    </row>
    <row r="962" spans="1:20" s="19" customFormat="1">
      <c r="A962" s="23" t="s">
        <v>3168</v>
      </c>
      <c r="B962" s="23" t="s">
        <v>3169</v>
      </c>
      <c r="C962" s="23" t="s">
        <v>10</v>
      </c>
      <c r="D962" s="23" t="s">
        <v>1705</v>
      </c>
      <c r="E962" s="23" t="s">
        <v>452</v>
      </c>
      <c r="F962" s="23" t="s">
        <v>4179</v>
      </c>
      <c r="G962" s="23" t="s">
        <v>1721</v>
      </c>
      <c r="H962" s="23" t="s">
        <v>4682</v>
      </c>
      <c r="I962" s="23" t="s">
        <v>4649</v>
      </c>
      <c r="J962" s="23" t="s">
        <v>11</v>
      </c>
      <c r="K962" s="23" t="s">
        <v>4628</v>
      </c>
      <c r="L962" s="23" t="s">
        <v>11</v>
      </c>
      <c r="M962" s="23" t="s">
        <v>5416</v>
      </c>
      <c r="N962" s="23" t="s">
        <v>4629</v>
      </c>
      <c r="O962" s="23" t="s">
        <v>4630</v>
      </c>
      <c r="P962" s="23" t="s">
        <v>9</v>
      </c>
      <c r="Q962" s="23">
        <v>0</v>
      </c>
      <c r="R962" s="23" t="s">
        <v>1795</v>
      </c>
      <c r="S962" s="23" t="s">
        <v>4543</v>
      </c>
      <c r="T962" s="23" t="s">
        <v>1721</v>
      </c>
    </row>
    <row r="963" spans="1:20" s="19" customFormat="1">
      <c r="A963" s="23" t="s">
        <v>3605</v>
      </c>
      <c r="B963" s="23" t="s">
        <v>3606</v>
      </c>
      <c r="C963" s="23" t="s">
        <v>16</v>
      </c>
      <c r="D963" s="23" t="s">
        <v>1705</v>
      </c>
      <c r="E963" s="23" t="s">
        <v>1189</v>
      </c>
      <c r="F963" s="23" t="s">
        <v>4197</v>
      </c>
      <c r="G963" s="23" t="s">
        <v>1721</v>
      </c>
      <c r="H963" s="23" t="s">
        <v>4099</v>
      </c>
      <c r="I963" s="23" t="s">
        <v>4106</v>
      </c>
      <c r="J963" s="23" t="s">
        <v>11</v>
      </c>
      <c r="K963" s="23" t="s">
        <v>4628</v>
      </c>
      <c r="L963" s="23" t="s">
        <v>11</v>
      </c>
      <c r="M963" s="23" t="s">
        <v>5478</v>
      </c>
      <c r="N963" s="23" t="s">
        <v>4629</v>
      </c>
      <c r="O963" s="23" t="s">
        <v>4630</v>
      </c>
      <c r="P963" s="23" t="s">
        <v>4642</v>
      </c>
      <c r="Q963" s="23">
        <v>0</v>
      </c>
      <c r="R963" s="23" t="s">
        <v>1962</v>
      </c>
      <c r="S963" s="23" t="s">
        <v>4764</v>
      </c>
      <c r="T963" s="23" t="s">
        <v>1721</v>
      </c>
    </row>
    <row r="964" spans="1:20" s="19" customFormat="1">
      <c r="A964" s="23" t="s">
        <v>2379</v>
      </c>
      <c r="B964" s="23" t="s">
        <v>2380</v>
      </c>
      <c r="C964" s="23" t="s">
        <v>15</v>
      </c>
      <c r="D964" s="23" t="s">
        <v>1705</v>
      </c>
      <c r="E964" s="23" t="s">
        <v>452</v>
      </c>
      <c r="F964" s="23" t="s">
        <v>4148</v>
      </c>
      <c r="G964" s="23" t="s">
        <v>1721</v>
      </c>
      <c r="H964" s="23" t="s">
        <v>4094</v>
      </c>
      <c r="I964" s="23" t="s">
        <v>4192</v>
      </c>
      <c r="J964" s="23" t="s">
        <v>11</v>
      </c>
      <c r="K964" s="23" t="s">
        <v>4628</v>
      </c>
      <c r="L964" s="23" t="s">
        <v>11</v>
      </c>
      <c r="M964" s="23" t="s">
        <v>5442</v>
      </c>
      <c r="N964" s="23" t="s">
        <v>4629</v>
      </c>
      <c r="O964" s="23" t="s">
        <v>4630</v>
      </c>
      <c r="P964" s="23" t="s">
        <v>4751</v>
      </c>
      <c r="Q964" s="23">
        <v>0</v>
      </c>
      <c r="R964" s="23" t="s">
        <v>1962</v>
      </c>
      <c r="S964" s="23" t="s">
        <v>4437</v>
      </c>
      <c r="T964" s="23" t="s">
        <v>1721</v>
      </c>
    </row>
    <row r="965" spans="1:20" s="19" customFormat="1">
      <c r="A965" s="23" t="s">
        <v>3043</v>
      </c>
      <c r="B965" s="23" t="s">
        <v>3044</v>
      </c>
      <c r="C965" s="23" t="s">
        <v>14</v>
      </c>
      <c r="D965" s="23" t="s">
        <v>1705</v>
      </c>
      <c r="E965" s="23" t="s">
        <v>452</v>
      </c>
      <c r="F965" s="23" t="s">
        <v>5344</v>
      </c>
      <c r="G965" s="23" t="s">
        <v>1721</v>
      </c>
      <c r="H965" s="23" t="s">
        <v>4643</v>
      </c>
      <c r="I965" s="23" t="s">
        <v>4649</v>
      </c>
      <c r="J965" s="23" t="s">
        <v>11</v>
      </c>
      <c r="K965" s="23" t="s">
        <v>4628</v>
      </c>
      <c r="L965" s="23" t="s">
        <v>11</v>
      </c>
      <c r="M965" s="23" t="s">
        <v>5412</v>
      </c>
      <c r="N965" s="23" t="s">
        <v>4629</v>
      </c>
      <c r="O965" s="23" t="s">
        <v>4630</v>
      </c>
      <c r="P965" s="23" t="s">
        <v>1026</v>
      </c>
      <c r="Q965" s="23">
        <v>0</v>
      </c>
      <c r="R965" s="23" t="s">
        <v>1683</v>
      </c>
      <c r="S965" s="23" t="s">
        <v>4581</v>
      </c>
      <c r="T965" s="23" t="s">
        <v>1721</v>
      </c>
    </row>
    <row r="966" spans="1:20" s="19" customFormat="1">
      <c r="A966" s="23" t="s">
        <v>3103</v>
      </c>
      <c r="B966" s="23" t="s">
        <v>3104</v>
      </c>
      <c r="C966" s="23" t="s">
        <v>12</v>
      </c>
      <c r="D966" s="23" t="s">
        <v>1705</v>
      </c>
      <c r="E966" s="23" t="s">
        <v>452</v>
      </c>
      <c r="F966" s="23" t="s">
        <v>4166</v>
      </c>
      <c r="G966" s="23" t="s">
        <v>1721</v>
      </c>
      <c r="H966" s="23" t="s">
        <v>4094</v>
      </c>
      <c r="I966" s="23" t="s">
        <v>4656</v>
      </c>
      <c r="J966" s="23" t="s">
        <v>11</v>
      </c>
      <c r="K966" s="23" t="s">
        <v>4628</v>
      </c>
      <c r="L966" s="23" t="s">
        <v>11</v>
      </c>
      <c r="M966" s="23" t="s">
        <v>5414</v>
      </c>
      <c r="N966" s="23" t="s">
        <v>4629</v>
      </c>
      <c r="O966" s="23" t="s">
        <v>4630</v>
      </c>
      <c r="P966" s="23" t="s">
        <v>4642</v>
      </c>
      <c r="Q966" s="23">
        <v>0</v>
      </c>
      <c r="R966" s="23" t="s">
        <v>1962</v>
      </c>
      <c r="S966" s="23" t="s">
        <v>4367</v>
      </c>
      <c r="T966" s="23" t="s">
        <v>1721</v>
      </c>
    </row>
    <row r="967" spans="1:20" s="19" customFormat="1">
      <c r="A967" s="23" t="s">
        <v>2284</v>
      </c>
      <c r="B967" s="23" t="s">
        <v>2285</v>
      </c>
      <c r="C967" s="23" t="s">
        <v>10</v>
      </c>
      <c r="D967" s="23" t="s">
        <v>1705</v>
      </c>
      <c r="E967" s="23" t="s">
        <v>1189</v>
      </c>
      <c r="F967" s="23" t="s">
        <v>4207</v>
      </c>
      <c r="G967" s="23" t="s">
        <v>1721</v>
      </c>
      <c r="H967" s="23" t="s">
        <v>4633</v>
      </c>
      <c r="I967" s="23" t="s">
        <v>4106</v>
      </c>
      <c r="J967" s="23" t="s">
        <v>11</v>
      </c>
      <c r="K967" s="23" t="s">
        <v>4628</v>
      </c>
      <c r="L967" s="23" t="s">
        <v>11</v>
      </c>
      <c r="M967" s="23" t="s">
        <v>5426</v>
      </c>
      <c r="N967" s="23" t="s">
        <v>4629</v>
      </c>
      <c r="O967" s="23" t="s">
        <v>4630</v>
      </c>
      <c r="P967" s="23" t="s">
        <v>4642</v>
      </c>
      <c r="Q967" s="23">
        <v>0</v>
      </c>
      <c r="R967" s="23" t="s">
        <v>1962</v>
      </c>
      <c r="S967" s="23" t="s">
        <v>4676</v>
      </c>
      <c r="T967" s="23" t="s">
        <v>1721</v>
      </c>
    </row>
    <row r="968" spans="1:20" s="19" customFormat="1">
      <c r="A968" s="23" t="s">
        <v>2186</v>
      </c>
      <c r="B968" s="23" t="s">
        <v>2187</v>
      </c>
      <c r="C968" s="23" t="s">
        <v>12</v>
      </c>
      <c r="D968" s="23" t="s">
        <v>1705</v>
      </c>
      <c r="E968" s="23" t="s">
        <v>452</v>
      </c>
      <c r="F968" s="23" t="s">
        <v>5340</v>
      </c>
      <c r="G968" s="23" t="s">
        <v>1721</v>
      </c>
      <c r="H968" s="23" t="s">
        <v>4099</v>
      </c>
      <c r="I968" s="23" t="s">
        <v>5447</v>
      </c>
      <c r="J968" s="23" t="s">
        <v>11</v>
      </c>
      <c r="K968" s="23" t="s">
        <v>4628</v>
      </c>
      <c r="L968" s="23" t="s">
        <v>11</v>
      </c>
      <c r="M968" s="23" t="s">
        <v>5448</v>
      </c>
      <c r="N968" s="23" t="s">
        <v>4629</v>
      </c>
      <c r="O968" s="23" t="s">
        <v>4630</v>
      </c>
      <c r="P968" s="23" t="s">
        <v>4650</v>
      </c>
      <c r="Q968" s="23">
        <v>0</v>
      </c>
      <c r="R968" s="23" t="s">
        <v>1962</v>
      </c>
      <c r="S968" s="23" t="s">
        <v>4694</v>
      </c>
      <c r="T968" s="23" t="s">
        <v>1721</v>
      </c>
    </row>
    <row r="969" spans="1:20" s="19" customFormat="1">
      <c r="A969" s="23" t="s">
        <v>3588</v>
      </c>
      <c r="B969" s="23" t="s">
        <v>3589</v>
      </c>
      <c r="C969" s="23" t="s">
        <v>15</v>
      </c>
      <c r="D969" s="23" t="s">
        <v>1705</v>
      </c>
      <c r="E969" s="23" t="s">
        <v>452</v>
      </c>
      <c r="F969" s="23" t="s">
        <v>4163</v>
      </c>
      <c r="G969" s="23" t="s">
        <v>1721</v>
      </c>
      <c r="H969" s="23" t="s">
        <v>4094</v>
      </c>
      <c r="I969" s="23" t="s">
        <v>5507</v>
      </c>
      <c r="J969" s="23" t="s">
        <v>11</v>
      </c>
      <c r="K969" s="23" t="s">
        <v>4628</v>
      </c>
      <c r="L969" s="23" t="s">
        <v>11</v>
      </c>
      <c r="M969" s="23" t="s">
        <v>5448</v>
      </c>
      <c r="N969" s="23" t="s">
        <v>4629</v>
      </c>
      <c r="O969" s="23" t="s">
        <v>4630</v>
      </c>
      <c r="P969" s="23" t="s">
        <v>4655</v>
      </c>
      <c r="Q969" s="23">
        <v>0</v>
      </c>
      <c r="R969" s="23" t="s">
        <v>1962</v>
      </c>
      <c r="S969" s="23" t="s">
        <v>4324</v>
      </c>
      <c r="T969" s="23" t="s">
        <v>1721</v>
      </c>
    </row>
    <row r="970" spans="1:20" s="19" customFormat="1">
      <c r="A970" s="23" t="s">
        <v>3387</v>
      </c>
      <c r="B970" s="23" t="s">
        <v>3388</v>
      </c>
      <c r="C970" s="23" t="s">
        <v>1687</v>
      </c>
      <c r="D970" s="23" t="s">
        <v>4091</v>
      </c>
      <c r="E970" s="23" t="s">
        <v>459</v>
      </c>
      <c r="F970" s="23" t="s">
        <v>4205</v>
      </c>
      <c r="G970" s="23" t="s">
        <v>1721</v>
      </c>
      <c r="H970" s="23" t="s">
        <v>4632</v>
      </c>
      <c r="I970" s="23" t="s">
        <v>4644</v>
      </c>
      <c r="J970" s="23" t="s">
        <v>11</v>
      </c>
      <c r="K970" s="23" t="s">
        <v>4628</v>
      </c>
      <c r="L970" s="23" t="s">
        <v>11</v>
      </c>
      <c r="M970" s="23" t="s">
        <v>5477</v>
      </c>
      <c r="N970" s="23" t="s">
        <v>4640</v>
      </c>
      <c r="O970" s="23" t="s">
        <v>4630</v>
      </c>
      <c r="P970" s="23" t="s">
        <v>4863</v>
      </c>
      <c r="Q970" s="23">
        <v>0</v>
      </c>
      <c r="R970" s="23" t="s">
        <v>1668</v>
      </c>
      <c r="S970" s="23" t="s">
        <v>4625</v>
      </c>
      <c r="T970" s="23" t="s">
        <v>1721</v>
      </c>
    </row>
    <row r="971" spans="1:20" s="19" customFormat="1">
      <c r="A971" s="23" t="s">
        <v>3933</v>
      </c>
      <c r="B971" s="23" t="s">
        <v>3934</v>
      </c>
      <c r="C971" s="23" t="s">
        <v>15</v>
      </c>
      <c r="D971" s="23" t="s">
        <v>1705</v>
      </c>
      <c r="E971" s="23" t="s">
        <v>452</v>
      </c>
      <c r="F971" s="23" t="s">
        <v>4156</v>
      </c>
      <c r="G971" s="23" t="s">
        <v>1721</v>
      </c>
      <c r="H971" s="23" t="s">
        <v>4094</v>
      </c>
      <c r="I971" s="23" t="s">
        <v>4636</v>
      </c>
      <c r="J971" s="23" t="s">
        <v>11</v>
      </c>
      <c r="K971" s="23" t="s">
        <v>4628</v>
      </c>
      <c r="L971" s="23" t="s">
        <v>11</v>
      </c>
      <c r="M971" s="23" t="s">
        <v>5408</v>
      </c>
      <c r="N971" s="23" t="s">
        <v>4629</v>
      </c>
      <c r="O971" s="23" t="s">
        <v>4630</v>
      </c>
      <c r="P971" s="23" t="s">
        <v>4798</v>
      </c>
      <c r="Q971" s="23">
        <v>0</v>
      </c>
      <c r="R971" s="23" t="s">
        <v>1962</v>
      </c>
      <c r="S971" s="23" t="s">
        <v>4799</v>
      </c>
      <c r="T971" s="23" t="s">
        <v>1721</v>
      </c>
    </row>
    <row r="972" spans="1:20" s="19" customFormat="1">
      <c r="A972" s="23" t="s">
        <v>2253</v>
      </c>
      <c r="B972" s="23" t="s">
        <v>2254</v>
      </c>
      <c r="C972" s="23" t="s">
        <v>16</v>
      </c>
      <c r="D972" s="23" t="s">
        <v>1705</v>
      </c>
      <c r="E972" s="23" t="s">
        <v>452</v>
      </c>
      <c r="F972" s="23" t="s">
        <v>4179</v>
      </c>
      <c r="G972" s="23" t="s">
        <v>1721</v>
      </c>
      <c r="H972" s="23" t="s">
        <v>4682</v>
      </c>
      <c r="I972" s="23" t="s">
        <v>4106</v>
      </c>
      <c r="J972" s="23" t="s">
        <v>11</v>
      </c>
      <c r="K972" s="23" t="s">
        <v>4628</v>
      </c>
      <c r="L972" s="23" t="s">
        <v>11</v>
      </c>
      <c r="M972" s="23" t="s">
        <v>5426</v>
      </c>
      <c r="N972" s="23" t="s">
        <v>4629</v>
      </c>
      <c r="O972" s="23" t="s">
        <v>4630</v>
      </c>
      <c r="P972" s="23" t="s">
        <v>7</v>
      </c>
      <c r="Q972" s="23">
        <v>0</v>
      </c>
      <c r="R972" s="23" t="s">
        <v>2442</v>
      </c>
      <c r="S972" s="23" t="s">
        <v>4451</v>
      </c>
      <c r="T972" s="23" t="s">
        <v>1721</v>
      </c>
    </row>
    <row r="973" spans="1:20" s="19" customFormat="1">
      <c r="A973" s="23" t="s">
        <v>4024</v>
      </c>
      <c r="B973" s="23" t="s">
        <v>4025</v>
      </c>
      <c r="C973" s="23" t="s">
        <v>15</v>
      </c>
      <c r="D973" s="23" t="s">
        <v>1705</v>
      </c>
      <c r="E973" s="23" t="s">
        <v>452</v>
      </c>
      <c r="F973" s="23" t="s">
        <v>4172</v>
      </c>
      <c r="G973" s="23" t="s">
        <v>1721</v>
      </c>
      <c r="H973" s="23" t="s">
        <v>4094</v>
      </c>
      <c r="I973" s="23" t="s">
        <v>4203</v>
      </c>
      <c r="J973" s="23" t="s">
        <v>11</v>
      </c>
      <c r="K973" s="23" t="s">
        <v>4628</v>
      </c>
      <c r="L973" s="23" t="s">
        <v>11</v>
      </c>
      <c r="M973" s="23" t="s">
        <v>5455</v>
      </c>
      <c r="N973" s="23" t="s">
        <v>4629</v>
      </c>
      <c r="O973" s="23" t="s">
        <v>4630</v>
      </c>
      <c r="P973" s="23" t="s">
        <v>4675</v>
      </c>
      <c r="Q973" s="23">
        <v>0</v>
      </c>
      <c r="R973" s="23" t="s">
        <v>4711</v>
      </c>
      <c r="S973" s="23" t="s">
        <v>4712</v>
      </c>
      <c r="T973" s="23" t="s">
        <v>1721</v>
      </c>
    </row>
    <row r="974" spans="1:20" s="19" customFormat="1">
      <c r="A974" s="23" t="s">
        <v>3696</v>
      </c>
      <c r="B974" s="23" t="s">
        <v>3697</v>
      </c>
      <c r="C974" s="23" t="s">
        <v>14</v>
      </c>
      <c r="D974" s="23" t="s">
        <v>1705</v>
      </c>
      <c r="E974" s="23" t="s">
        <v>452</v>
      </c>
      <c r="F974" s="23" t="s">
        <v>5334</v>
      </c>
      <c r="G974" s="23" t="s">
        <v>1721</v>
      </c>
      <c r="H974" s="23" t="s">
        <v>4633</v>
      </c>
      <c r="I974" s="23" t="s">
        <v>4192</v>
      </c>
      <c r="J974" s="23" t="s">
        <v>11</v>
      </c>
      <c r="K974" s="23" t="s">
        <v>4628</v>
      </c>
      <c r="L974" s="23" t="s">
        <v>11</v>
      </c>
      <c r="M974" s="23" t="s">
        <v>5405</v>
      </c>
      <c r="N974" s="23" t="s">
        <v>4629</v>
      </c>
      <c r="O974" s="23" t="s">
        <v>4630</v>
      </c>
      <c r="P974" s="23" t="s">
        <v>4662</v>
      </c>
      <c r="Q974" s="23">
        <v>0</v>
      </c>
      <c r="R974" s="23" t="s">
        <v>3700</v>
      </c>
      <c r="S974" s="23" t="s">
        <v>4554</v>
      </c>
      <c r="T974" s="23" t="s">
        <v>1721</v>
      </c>
    </row>
    <row r="975" spans="1:20" s="19" customFormat="1">
      <c r="A975" s="23" t="s">
        <v>2639</v>
      </c>
      <c r="B975" s="23" t="s">
        <v>2640</v>
      </c>
      <c r="C975" s="23" t="s">
        <v>16</v>
      </c>
      <c r="D975" s="23" t="s">
        <v>1705</v>
      </c>
      <c r="E975" s="23" t="s">
        <v>1189</v>
      </c>
      <c r="F975" s="23" t="s">
        <v>4182</v>
      </c>
      <c r="G975" s="23" t="s">
        <v>1721</v>
      </c>
      <c r="H975" s="23" t="s">
        <v>4638</v>
      </c>
      <c r="I975" s="23" t="s">
        <v>4636</v>
      </c>
      <c r="J975" s="23" t="s">
        <v>11</v>
      </c>
      <c r="K975" s="23" t="s">
        <v>4628</v>
      </c>
      <c r="L975" s="23" t="s">
        <v>11</v>
      </c>
      <c r="M975" s="23" t="s">
        <v>5427</v>
      </c>
      <c r="N975" s="23" t="s">
        <v>4629</v>
      </c>
      <c r="O975" s="23" t="s">
        <v>4630</v>
      </c>
      <c r="P975" s="23" t="s">
        <v>7</v>
      </c>
      <c r="Q975" s="23">
        <v>0</v>
      </c>
      <c r="R975" s="23" t="s">
        <v>3779</v>
      </c>
      <c r="S975" s="23" t="s">
        <v>4573</v>
      </c>
      <c r="T975" s="23" t="s">
        <v>1721</v>
      </c>
    </row>
    <row r="976" spans="1:20" s="19" customFormat="1">
      <c r="A976" s="23" t="s">
        <v>2304</v>
      </c>
      <c r="B976" s="23" t="s">
        <v>2305</v>
      </c>
      <c r="C976" s="23" t="s">
        <v>16</v>
      </c>
      <c r="D976" s="23" t="s">
        <v>1705</v>
      </c>
      <c r="E976" s="23" t="s">
        <v>1189</v>
      </c>
      <c r="F976" s="23" t="s">
        <v>4182</v>
      </c>
      <c r="G976" s="23" t="s">
        <v>1721</v>
      </c>
      <c r="H976" s="23" t="s">
        <v>4638</v>
      </c>
      <c r="I976" s="23" t="s">
        <v>4636</v>
      </c>
      <c r="J976" s="23" t="s">
        <v>11</v>
      </c>
      <c r="K976" s="23" t="s">
        <v>4628</v>
      </c>
      <c r="L976" s="23" t="s">
        <v>11</v>
      </c>
      <c r="M976" s="23" t="s">
        <v>5480</v>
      </c>
      <c r="N976" s="23" t="s">
        <v>4629</v>
      </c>
      <c r="O976" s="23" t="s">
        <v>4630</v>
      </c>
      <c r="P976" s="23" t="s">
        <v>9</v>
      </c>
      <c r="Q976" s="23">
        <v>0</v>
      </c>
      <c r="R976" s="23" t="s">
        <v>2307</v>
      </c>
      <c r="S976" s="23" t="s">
        <v>4521</v>
      </c>
      <c r="T976" s="23" t="s">
        <v>1721</v>
      </c>
    </row>
    <row r="977" spans="1:20" s="19" customFormat="1">
      <c r="A977" s="23" t="s">
        <v>3474</v>
      </c>
      <c r="B977" s="23" t="s">
        <v>3475</v>
      </c>
      <c r="C977" s="23" t="s">
        <v>16</v>
      </c>
      <c r="D977" s="23" t="s">
        <v>1705</v>
      </c>
      <c r="E977" s="23" t="s">
        <v>1189</v>
      </c>
      <c r="F977" s="23" t="s">
        <v>4197</v>
      </c>
      <c r="G977" s="23" t="s">
        <v>1721</v>
      </c>
      <c r="H977" s="23" t="s">
        <v>4099</v>
      </c>
      <c r="I977" s="23" t="s">
        <v>4106</v>
      </c>
      <c r="J977" s="23" t="s">
        <v>11</v>
      </c>
      <c r="K977" s="23" t="s">
        <v>4628</v>
      </c>
      <c r="L977" s="23" t="s">
        <v>11</v>
      </c>
      <c r="M977" s="23" t="s">
        <v>5418</v>
      </c>
      <c r="N977" s="23" t="s">
        <v>4629</v>
      </c>
      <c r="O977" s="23" t="s">
        <v>4630</v>
      </c>
      <c r="P977" s="23" t="s">
        <v>9</v>
      </c>
      <c r="Q977" s="23">
        <v>0</v>
      </c>
      <c r="R977" s="23" t="s">
        <v>3476</v>
      </c>
      <c r="S977" s="23" t="s">
        <v>4855</v>
      </c>
      <c r="T977" s="23" t="s">
        <v>1721</v>
      </c>
    </row>
    <row r="978" spans="1:20" s="19" customFormat="1">
      <c r="A978" s="23" t="s">
        <v>2919</v>
      </c>
      <c r="B978" s="23" t="s">
        <v>2920</v>
      </c>
      <c r="C978" s="23" t="s">
        <v>14</v>
      </c>
      <c r="D978" s="23" t="s">
        <v>1705</v>
      </c>
      <c r="E978" s="23" t="s">
        <v>452</v>
      </c>
      <c r="F978" s="23" t="s">
        <v>5334</v>
      </c>
      <c r="G978" s="23" t="s">
        <v>1721</v>
      </c>
      <c r="H978" s="23" t="s">
        <v>4633</v>
      </c>
      <c r="I978" s="23" t="s">
        <v>4192</v>
      </c>
      <c r="J978" s="23" t="s">
        <v>11</v>
      </c>
      <c r="K978" s="23" t="s">
        <v>4628</v>
      </c>
      <c r="L978" s="23" t="s">
        <v>11</v>
      </c>
      <c r="M978" s="23" t="s">
        <v>5422</v>
      </c>
      <c r="N978" s="23" t="s">
        <v>4629</v>
      </c>
      <c r="O978" s="23" t="s">
        <v>4630</v>
      </c>
      <c r="P978" s="23" t="s">
        <v>4642</v>
      </c>
      <c r="Q978" s="23">
        <v>0</v>
      </c>
      <c r="R978" s="23" t="s">
        <v>1962</v>
      </c>
      <c r="S978" s="23" t="s">
        <v>4386</v>
      </c>
      <c r="T978" s="23" t="s">
        <v>1721</v>
      </c>
    </row>
    <row r="979" spans="1:20" s="19" customFormat="1">
      <c r="A979" s="23" t="s">
        <v>3937</v>
      </c>
      <c r="B979" s="23" t="s">
        <v>3938</v>
      </c>
      <c r="C979" s="23" t="s">
        <v>16</v>
      </c>
      <c r="D979" s="23" t="s">
        <v>1705</v>
      </c>
      <c r="E979" s="23" t="s">
        <v>1189</v>
      </c>
      <c r="F979" s="23" t="s">
        <v>5351</v>
      </c>
      <c r="G979" s="23" t="s">
        <v>1721</v>
      </c>
      <c r="H979" s="23" t="s">
        <v>4633</v>
      </c>
      <c r="I979" s="23" t="s">
        <v>4192</v>
      </c>
      <c r="J979" s="23" t="s">
        <v>11</v>
      </c>
      <c r="K979" s="23" t="s">
        <v>4628</v>
      </c>
      <c r="L979" s="23" t="s">
        <v>11</v>
      </c>
      <c r="M979" s="23" t="s">
        <v>5443</v>
      </c>
      <c r="N979" s="23" t="s">
        <v>4629</v>
      </c>
      <c r="O979" s="23" t="s">
        <v>4630</v>
      </c>
      <c r="P979" s="23" t="s">
        <v>9</v>
      </c>
      <c r="Q979" s="23">
        <v>0</v>
      </c>
      <c r="R979" s="23" t="s">
        <v>2933</v>
      </c>
      <c r="S979" s="23" t="s">
        <v>4742</v>
      </c>
      <c r="T979" s="23" t="s">
        <v>1721</v>
      </c>
    </row>
    <row r="980" spans="1:20" s="19" customFormat="1">
      <c r="A980" s="23" t="s">
        <v>3361</v>
      </c>
      <c r="B980" s="23" t="s">
        <v>3362</v>
      </c>
      <c r="C980" s="23" t="s">
        <v>15</v>
      </c>
      <c r="D980" s="23" t="s">
        <v>1705</v>
      </c>
      <c r="E980" s="23" t="s">
        <v>452</v>
      </c>
      <c r="F980" s="23" t="s">
        <v>4163</v>
      </c>
      <c r="G980" s="23" t="s">
        <v>1721</v>
      </c>
      <c r="H980" s="23" t="s">
        <v>4094</v>
      </c>
      <c r="I980" s="23" t="s">
        <v>5507</v>
      </c>
      <c r="J980" s="23" t="s">
        <v>11</v>
      </c>
      <c r="K980" s="23" t="s">
        <v>4628</v>
      </c>
      <c r="L980" s="23" t="s">
        <v>11</v>
      </c>
      <c r="M980" s="23" t="s">
        <v>5448</v>
      </c>
      <c r="N980" s="23" t="s">
        <v>4629</v>
      </c>
      <c r="O980" s="23" t="s">
        <v>4630</v>
      </c>
      <c r="P980" s="23" t="s">
        <v>4642</v>
      </c>
      <c r="Q980" s="23">
        <v>0</v>
      </c>
      <c r="R980" s="23" t="s">
        <v>1962</v>
      </c>
      <c r="S980" s="23" t="s">
        <v>4343</v>
      </c>
      <c r="T980" s="23" t="s">
        <v>1721</v>
      </c>
    </row>
    <row r="981" spans="1:20" s="19" customFormat="1">
      <c r="A981" s="23" t="s">
        <v>4051</v>
      </c>
      <c r="B981" s="23" t="s">
        <v>4052</v>
      </c>
      <c r="C981" s="23" t="s">
        <v>14</v>
      </c>
      <c r="D981" s="23" t="s">
        <v>1705</v>
      </c>
      <c r="E981" s="23" t="s">
        <v>452</v>
      </c>
      <c r="F981" s="23" t="s">
        <v>5340</v>
      </c>
      <c r="G981" s="23" t="s">
        <v>1721</v>
      </c>
      <c r="H981" s="23" t="s">
        <v>4099</v>
      </c>
      <c r="I981" s="23" t="s">
        <v>4192</v>
      </c>
      <c r="J981" s="23" t="s">
        <v>11</v>
      </c>
      <c r="K981" s="23" t="s">
        <v>4628</v>
      </c>
      <c r="L981" s="23" t="s">
        <v>11</v>
      </c>
      <c r="M981" s="23" t="s">
        <v>5471</v>
      </c>
      <c r="N981" s="23" t="s">
        <v>4629</v>
      </c>
      <c r="O981" s="23" t="s">
        <v>4630</v>
      </c>
      <c r="P981" s="23" t="s">
        <v>4660</v>
      </c>
      <c r="Q981" s="23">
        <v>0</v>
      </c>
      <c r="R981" s="23" t="s">
        <v>1962</v>
      </c>
      <c r="S981" s="23" t="s">
        <v>4661</v>
      </c>
      <c r="T981" s="23" t="s">
        <v>1721</v>
      </c>
    </row>
    <row r="982" spans="1:20" s="19" customFormat="1">
      <c r="A982" s="23" t="s">
        <v>2310</v>
      </c>
      <c r="B982" s="23" t="s">
        <v>2311</v>
      </c>
      <c r="C982" s="23" t="s">
        <v>1686</v>
      </c>
      <c r="D982" s="23" t="s">
        <v>4091</v>
      </c>
      <c r="E982" s="23" t="s">
        <v>464</v>
      </c>
      <c r="F982" s="23" t="s">
        <v>4191</v>
      </c>
      <c r="G982" s="23" t="s">
        <v>1721</v>
      </c>
      <c r="H982" s="23" t="s">
        <v>4632</v>
      </c>
      <c r="I982" s="23" t="s">
        <v>4644</v>
      </c>
      <c r="J982" s="23" t="s">
        <v>11</v>
      </c>
      <c r="K982" s="23" t="s">
        <v>4628</v>
      </c>
      <c r="L982" s="23" t="s">
        <v>11</v>
      </c>
      <c r="M982" s="23" t="s">
        <v>5411</v>
      </c>
      <c r="N982" s="23" t="s">
        <v>4640</v>
      </c>
      <c r="O982" s="23" t="s">
        <v>4630</v>
      </c>
      <c r="P982" s="23" t="s">
        <v>7</v>
      </c>
      <c r="Q982" s="23">
        <v>0</v>
      </c>
      <c r="R982" s="23" t="s">
        <v>4847</v>
      </c>
      <c r="S982" s="23" t="s">
        <v>4611</v>
      </c>
      <c r="T982" s="23" t="s">
        <v>1721</v>
      </c>
    </row>
    <row r="983" spans="1:20" s="19" customFormat="1">
      <c r="A983" s="23" t="s">
        <v>3904</v>
      </c>
      <c r="B983" s="23" t="s">
        <v>3905</v>
      </c>
      <c r="C983" s="23" t="s">
        <v>15</v>
      </c>
      <c r="D983" s="23" t="s">
        <v>1705</v>
      </c>
      <c r="E983" s="23" t="s">
        <v>452</v>
      </c>
      <c r="F983" s="23" t="s">
        <v>4156</v>
      </c>
      <c r="G983" s="23" t="s">
        <v>1721</v>
      </c>
      <c r="H983" s="23" t="s">
        <v>4094</v>
      </c>
      <c r="I983" s="23" t="s">
        <v>4106</v>
      </c>
      <c r="J983" s="23" t="s">
        <v>11</v>
      </c>
      <c r="K983" s="23" t="s">
        <v>4628</v>
      </c>
      <c r="L983" s="23" t="s">
        <v>11</v>
      </c>
      <c r="M983" s="23" t="s">
        <v>5460</v>
      </c>
      <c r="N983" s="23" t="s">
        <v>4629</v>
      </c>
      <c r="O983" s="23" t="s">
        <v>4630</v>
      </c>
      <c r="P983" s="23" t="s">
        <v>4660</v>
      </c>
      <c r="Q983" s="23">
        <v>0</v>
      </c>
      <c r="R983" s="23" t="s">
        <v>1962</v>
      </c>
      <c r="S983" s="23" t="s">
        <v>4299</v>
      </c>
      <c r="T983" s="23" t="s">
        <v>1721</v>
      </c>
    </row>
    <row r="984" spans="1:20" s="19" customFormat="1">
      <c r="A984" s="23" t="s">
        <v>2478</v>
      </c>
      <c r="B984" s="23" t="s">
        <v>2479</v>
      </c>
      <c r="C984" s="23" t="s">
        <v>15</v>
      </c>
      <c r="D984" s="23" t="s">
        <v>1705</v>
      </c>
      <c r="E984" s="23" t="s">
        <v>452</v>
      </c>
      <c r="F984" s="23" t="s">
        <v>4148</v>
      </c>
      <c r="G984" s="23" t="s">
        <v>1721</v>
      </c>
      <c r="H984" s="23" t="s">
        <v>4094</v>
      </c>
      <c r="I984" s="23" t="s">
        <v>4192</v>
      </c>
      <c r="J984" s="23" t="s">
        <v>11</v>
      </c>
      <c r="K984" s="23" t="s">
        <v>4628</v>
      </c>
      <c r="L984" s="23" t="s">
        <v>11</v>
      </c>
      <c r="M984" s="23" t="s">
        <v>5437</v>
      </c>
      <c r="N984" s="23" t="s">
        <v>4629</v>
      </c>
      <c r="O984" s="23" t="s">
        <v>4630</v>
      </c>
      <c r="P984" s="23" t="s">
        <v>4811</v>
      </c>
      <c r="Q984" s="23">
        <v>0</v>
      </c>
      <c r="R984" s="23" t="s">
        <v>1962</v>
      </c>
      <c r="S984" s="23" t="s">
        <v>4428</v>
      </c>
      <c r="T984" s="23" t="s">
        <v>1721</v>
      </c>
    </row>
    <row r="985" spans="1:20" s="19" customFormat="1">
      <c r="A985" s="23" t="s">
        <v>2698</v>
      </c>
      <c r="B985" s="23" t="s">
        <v>2699</v>
      </c>
      <c r="C985" s="23" t="s">
        <v>16</v>
      </c>
      <c r="D985" s="23" t="s">
        <v>1705</v>
      </c>
      <c r="E985" s="23" t="s">
        <v>1189</v>
      </c>
      <c r="F985" s="23" t="s">
        <v>4197</v>
      </c>
      <c r="G985" s="23" t="s">
        <v>1721</v>
      </c>
      <c r="H985" s="23" t="s">
        <v>4099</v>
      </c>
      <c r="I985" s="23" t="s">
        <v>4106</v>
      </c>
      <c r="J985" s="23" t="s">
        <v>11</v>
      </c>
      <c r="K985" s="23" t="s">
        <v>4628</v>
      </c>
      <c r="L985" s="23" t="s">
        <v>11</v>
      </c>
      <c r="M985" s="23" t="s">
        <v>5416</v>
      </c>
      <c r="N985" s="23" t="s">
        <v>4629</v>
      </c>
      <c r="O985" s="23" t="s">
        <v>4630</v>
      </c>
      <c r="P985" s="23" t="s">
        <v>4642</v>
      </c>
      <c r="Q985" s="23">
        <v>0</v>
      </c>
      <c r="R985" s="23" t="s">
        <v>1962</v>
      </c>
      <c r="S985" s="23" t="s">
        <v>4404</v>
      </c>
      <c r="T985" s="23" t="s">
        <v>1721</v>
      </c>
    </row>
    <row r="986" spans="1:20" s="19" customFormat="1">
      <c r="A986" s="23" t="s">
        <v>3665</v>
      </c>
      <c r="B986" s="23" t="s">
        <v>3666</v>
      </c>
      <c r="C986" s="23" t="s">
        <v>14</v>
      </c>
      <c r="D986" s="23" t="s">
        <v>1705</v>
      </c>
      <c r="E986" s="23" t="s">
        <v>452</v>
      </c>
      <c r="F986" s="23" t="s">
        <v>4173</v>
      </c>
      <c r="G986" s="23" t="s">
        <v>1721</v>
      </c>
      <c r="H986" s="23" t="s">
        <v>4099</v>
      </c>
      <c r="I986" s="23" t="s">
        <v>4138</v>
      </c>
      <c r="J986" s="23" t="s">
        <v>11</v>
      </c>
      <c r="K986" s="23" t="s">
        <v>4628</v>
      </c>
      <c r="L986" s="23" t="s">
        <v>11</v>
      </c>
      <c r="M986" s="23" t="s">
        <v>5455</v>
      </c>
      <c r="N986" s="23" t="s">
        <v>4629</v>
      </c>
      <c r="O986" s="23" t="s">
        <v>4630</v>
      </c>
      <c r="P986" s="23" t="s">
        <v>4642</v>
      </c>
      <c r="Q986" s="23">
        <v>0</v>
      </c>
      <c r="R986" s="23" t="s">
        <v>1962</v>
      </c>
      <c r="S986" s="23" t="s">
        <v>4892</v>
      </c>
      <c r="T986" s="23" t="s">
        <v>1721</v>
      </c>
    </row>
    <row r="987" spans="1:20" s="19" customFormat="1">
      <c r="A987" s="23" t="s">
        <v>2850</v>
      </c>
      <c r="B987" s="23" t="s">
        <v>1222</v>
      </c>
      <c r="C987" s="23" t="s">
        <v>1687</v>
      </c>
      <c r="D987" s="23" t="s">
        <v>4091</v>
      </c>
      <c r="E987" s="23" t="s">
        <v>459</v>
      </c>
      <c r="F987" s="23" t="s">
        <v>4194</v>
      </c>
      <c r="G987" s="23" t="s">
        <v>1721</v>
      </c>
      <c r="H987" s="23" t="s">
        <v>4632</v>
      </c>
      <c r="I987" s="23" t="s">
        <v>4639</v>
      </c>
      <c r="J987" s="23" t="s">
        <v>11</v>
      </c>
      <c r="K987" s="23" t="s">
        <v>4628</v>
      </c>
      <c r="L987" s="23" t="s">
        <v>11</v>
      </c>
      <c r="M987" s="23" t="s">
        <v>5499</v>
      </c>
      <c r="N987" s="23" t="s">
        <v>4640</v>
      </c>
      <c r="O987" s="23" t="s">
        <v>4630</v>
      </c>
      <c r="P987" s="23" t="s">
        <v>1168</v>
      </c>
      <c r="Q987" s="23">
        <v>0</v>
      </c>
      <c r="R987" s="23" t="s">
        <v>4833</v>
      </c>
      <c r="S987" s="23" t="s">
        <v>4857</v>
      </c>
      <c r="T987" s="23" t="s">
        <v>1721</v>
      </c>
    </row>
    <row r="988" spans="1:20" s="19" customFormat="1">
      <c r="A988" s="23" t="s">
        <v>3387</v>
      </c>
      <c r="B988" s="23" t="s">
        <v>3388</v>
      </c>
      <c r="C988" s="23" t="s">
        <v>1687</v>
      </c>
      <c r="D988" s="23" t="s">
        <v>4091</v>
      </c>
      <c r="E988" s="23" t="s">
        <v>459</v>
      </c>
      <c r="F988" s="23" t="s">
        <v>4205</v>
      </c>
      <c r="G988" s="23" t="s">
        <v>1721</v>
      </c>
      <c r="H988" s="23" t="s">
        <v>4632</v>
      </c>
      <c r="I988" s="23" t="s">
        <v>4644</v>
      </c>
      <c r="J988" s="23" t="s">
        <v>11</v>
      </c>
      <c r="K988" s="23" t="s">
        <v>4628</v>
      </c>
      <c r="L988" s="23" t="s">
        <v>11</v>
      </c>
      <c r="M988" s="23" t="s">
        <v>5503</v>
      </c>
      <c r="N988" s="23" t="s">
        <v>4640</v>
      </c>
      <c r="O988" s="23" t="s">
        <v>4630</v>
      </c>
      <c r="P988" s="23" t="s">
        <v>4863</v>
      </c>
      <c r="Q988" s="23">
        <v>0</v>
      </c>
      <c r="R988" s="23" t="s">
        <v>1668</v>
      </c>
      <c r="S988" s="23" t="s">
        <v>4625</v>
      </c>
      <c r="T988" s="23" t="s">
        <v>1721</v>
      </c>
    </row>
    <row r="989" spans="1:20" s="19" customFormat="1">
      <c r="A989" s="23" t="s">
        <v>2264</v>
      </c>
      <c r="B989" s="23" t="s">
        <v>2265</v>
      </c>
      <c r="C989" s="23" t="s">
        <v>14</v>
      </c>
      <c r="D989" s="23" t="s">
        <v>1705</v>
      </c>
      <c r="E989" s="23" t="s">
        <v>452</v>
      </c>
      <c r="F989" s="23" t="s">
        <v>5334</v>
      </c>
      <c r="G989" s="23" t="s">
        <v>1721</v>
      </c>
      <c r="H989" s="23" t="s">
        <v>4633</v>
      </c>
      <c r="I989" s="23" t="s">
        <v>4192</v>
      </c>
      <c r="J989" s="23" t="s">
        <v>11</v>
      </c>
      <c r="K989" s="23" t="s">
        <v>4628</v>
      </c>
      <c r="L989" s="23" t="s">
        <v>11</v>
      </c>
      <c r="M989" s="23" t="s">
        <v>5405</v>
      </c>
      <c r="N989" s="23" t="s">
        <v>4629</v>
      </c>
      <c r="O989" s="23" t="s">
        <v>4630</v>
      </c>
      <c r="P989" s="23" t="s">
        <v>9</v>
      </c>
      <c r="Q989" s="23">
        <v>0</v>
      </c>
      <c r="R989" s="23" t="s">
        <v>4756</v>
      </c>
      <c r="S989" s="23" t="s">
        <v>4757</v>
      </c>
      <c r="T989" s="23" t="s">
        <v>1721</v>
      </c>
    </row>
    <row r="990" spans="1:20" s="19" customFormat="1">
      <c r="A990" s="23" t="s">
        <v>2250</v>
      </c>
      <c r="B990" s="23" t="s">
        <v>2251</v>
      </c>
      <c r="C990" s="23" t="s">
        <v>12</v>
      </c>
      <c r="D990" s="23" t="s">
        <v>1705</v>
      </c>
      <c r="E990" s="23" t="s">
        <v>452</v>
      </c>
      <c r="F990" s="23" t="s">
        <v>4172</v>
      </c>
      <c r="G990" s="23" t="s">
        <v>1721</v>
      </c>
      <c r="H990" s="23" t="s">
        <v>4094</v>
      </c>
      <c r="I990" s="23" t="s">
        <v>4203</v>
      </c>
      <c r="J990" s="23" t="s">
        <v>11</v>
      </c>
      <c r="K990" s="23" t="s">
        <v>4628</v>
      </c>
      <c r="L990" s="23" t="s">
        <v>11</v>
      </c>
      <c r="M990" s="23" t="s">
        <v>5455</v>
      </c>
      <c r="N990" s="23" t="s">
        <v>4629</v>
      </c>
      <c r="O990" s="23" t="s">
        <v>4630</v>
      </c>
      <c r="P990" s="23" t="s">
        <v>4660</v>
      </c>
      <c r="Q990" s="23">
        <v>0</v>
      </c>
      <c r="R990" s="23" t="s">
        <v>1962</v>
      </c>
      <c r="S990" s="23" t="s">
        <v>4453</v>
      </c>
      <c r="T990" s="23" t="s">
        <v>1721</v>
      </c>
    </row>
    <row r="991" spans="1:20" s="19" customFormat="1">
      <c r="A991" s="23" t="s">
        <v>3254</v>
      </c>
      <c r="B991" s="23" t="s">
        <v>3255</v>
      </c>
      <c r="C991" s="23" t="s">
        <v>12</v>
      </c>
      <c r="D991" s="23" t="s">
        <v>1705</v>
      </c>
      <c r="E991" s="23" t="s">
        <v>452</v>
      </c>
      <c r="F991" s="23" t="s">
        <v>4175</v>
      </c>
      <c r="G991" s="23" t="s">
        <v>1721</v>
      </c>
      <c r="H991" s="23" t="s">
        <v>4638</v>
      </c>
      <c r="I991" s="23" t="s">
        <v>4192</v>
      </c>
      <c r="J991" s="23" t="s">
        <v>11</v>
      </c>
      <c r="K991" s="23" t="s">
        <v>4628</v>
      </c>
      <c r="L991" s="23" t="s">
        <v>11</v>
      </c>
      <c r="M991" s="23" t="s">
        <v>5406</v>
      </c>
      <c r="N991" s="23" t="s">
        <v>4629</v>
      </c>
      <c r="O991" s="23" t="s">
        <v>4630</v>
      </c>
      <c r="P991" s="23" t="s">
        <v>4642</v>
      </c>
      <c r="Q991" s="23">
        <v>0</v>
      </c>
      <c r="R991" s="23" t="s">
        <v>1962</v>
      </c>
      <c r="S991" s="23" t="s">
        <v>4359</v>
      </c>
      <c r="T991" s="23" t="s">
        <v>1721</v>
      </c>
    </row>
    <row r="992" spans="1:20" s="19" customFormat="1">
      <c r="A992" s="23" t="s">
        <v>2457</v>
      </c>
      <c r="B992" s="23" t="s">
        <v>2458</v>
      </c>
      <c r="C992" s="23" t="s">
        <v>14</v>
      </c>
      <c r="D992" s="23" t="s">
        <v>1705</v>
      </c>
      <c r="E992" s="23" t="s">
        <v>452</v>
      </c>
      <c r="F992" s="23" t="s">
        <v>4166</v>
      </c>
      <c r="G992" s="23" t="s">
        <v>1721</v>
      </c>
      <c r="H992" s="23" t="s">
        <v>4094</v>
      </c>
      <c r="I992" s="23" t="s">
        <v>4106</v>
      </c>
      <c r="J992" s="23" t="s">
        <v>11</v>
      </c>
      <c r="K992" s="23" t="s">
        <v>4628</v>
      </c>
      <c r="L992" s="23" t="s">
        <v>11</v>
      </c>
      <c r="M992" s="23" t="s">
        <v>5434</v>
      </c>
      <c r="N992" s="23" t="s">
        <v>4629</v>
      </c>
      <c r="O992" s="23" t="s">
        <v>4630</v>
      </c>
      <c r="P992" s="23" t="s">
        <v>4664</v>
      </c>
      <c r="Q992" s="23">
        <v>0</v>
      </c>
      <c r="R992" s="23" t="s">
        <v>1886</v>
      </c>
      <c r="S992" s="23" t="s">
        <v>4431</v>
      </c>
      <c r="T992" s="23" t="s">
        <v>1721</v>
      </c>
    </row>
    <row r="993" spans="1:20" s="19" customFormat="1">
      <c r="A993" s="23" t="s">
        <v>2044</v>
      </c>
      <c r="B993" s="23" t="s">
        <v>2045</v>
      </c>
      <c r="C993" s="23" t="s">
        <v>10</v>
      </c>
      <c r="D993" s="23" t="s">
        <v>1705</v>
      </c>
      <c r="E993" s="23" t="s">
        <v>452</v>
      </c>
      <c r="F993" s="23" t="s">
        <v>4185</v>
      </c>
      <c r="G993" s="23" t="s">
        <v>1721</v>
      </c>
      <c r="H993" s="23" t="s">
        <v>4633</v>
      </c>
      <c r="I993" s="23" t="s">
        <v>4203</v>
      </c>
      <c r="J993" s="23" t="s">
        <v>11</v>
      </c>
      <c r="K993" s="23" t="s">
        <v>4628</v>
      </c>
      <c r="L993" s="23" t="s">
        <v>11</v>
      </c>
      <c r="M993" s="23" t="s">
        <v>5460</v>
      </c>
      <c r="N993" s="23" t="s">
        <v>4629</v>
      </c>
      <c r="O993" s="23" t="s">
        <v>4630</v>
      </c>
      <c r="P993" s="23" t="s">
        <v>4903</v>
      </c>
      <c r="Q993" s="23">
        <v>0</v>
      </c>
      <c r="R993" s="23" t="s">
        <v>1747</v>
      </c>
      <c r="S993" s="23" t="s">
        <v>4624</v>
      </c>
      <c r="T993" s="23" t="s">
        <v>1721</v>
      </c>
    </row>
    <row r="994" spans="1:20" s="19" customFormat="1">
      <c r="A994" s="23" t="s">
        <v>2901</v>
      </c>
      <c r="B994" s="23" t="s">
        <v>2902</v>
      </c>
      <c r="C994" s="23" t="s">
        <v>10</v>
      </c>
      <c r="D994" s="23" t="s">
        <v>1705</v>
      </c>
      <c r="E994" s="23" t="s">
        <v>452</v>
      </c>
      <c r="F994" s="23" t="s">
        <v>4190</v>
      </c>
      <c r="G994" s="23" t="s">
        <v>1721</v>
      </c>
      <c r="H994" s="23" t="s">
        <v>4633</v>
      </c>
      <c r="I994" s="23" t="s">
        <v>5430</v>
      </c>
      <c r="J994" s="23" t="s">
        <v>11</v>
      </c>
      <c r="K994" s="23" t="s">
        <v>4628</v>
      </c>
      <c r="L994" s="23" t="s">
        <v>11</v>
      </c>
      <c r="M994" s="23" t="s">
        <v>5432</v>
      </c>
      <c r="N994" s="23" t="s">
        <v>4629</v>
      </c>
      <c r="O994" s="23" t="s">
        <v>4630</v>
      </c>
      <c r="P994" s="23" t="s">
        <v>1026</v>
      </c>
      <c r="Q994" s="23">
        <v>0</v>
      </c>
      <c r="R994" s="23" t="s">
        <v>1683</v>
      </c>
      <c r="S994" s="23" t="s">
        <v>4825</v>
      </c>
      <c r="T994" s="23" t="s">
        <v>1721</v>
      </c>
    </row>
    <row r="995" spans="1:20" s="19" customFormat="1">
      <c r="A995" s="23" t="s">
        <v>3665</v>
      </c>
      <c r="B995" s="23" t="s">
        <v>3666</v>
      </c>
      <c r="C995" s="23" t="s">
        <v>14</v>
      </c>
      <c r="D995" s="23" t="s">
        <v>1705</v>
      </c>
      <c r="E995" s="23" t="s">
        <v>452</v>
      </c>
      <c r="F995" s="23" t="s">
        <v>4173</v>
      </c>
      <c r="G995" s="23" t="s">
        <v>1721</v>
      </c>
      <c r="H995" s="23" t="s">
        <v>4099</v>
      </c>
      <c r="I995" s="23" t="s">
        <v>4138</v>
      </c>
      <c r="J995" s="23" t="s">
        <v>11</v>
      </c>
      <c r="K995" s="23" t="s">
        <v>4628</v>
      </c>
      <c r="L995" s="23" t="s">
        <v>11</v>
      </c>
      <c r="M995" s="23" t="s">
        <v>5407</v>
      </c>
      <c r="N995" s="23" t="s">
        <v>4629</v>
      </c>
      <c r="O995" s="23" t="s">
        <v>4630</v>
      </c>
      <c r="P995" s="23" t="s">
        <v>4642</v>
      </c>
      <c r="Q995" s="23">
        <v>0</v>
      </c>
      <c r="R995" s="23" t="s">
        <v>1962</v>
      </c>
      <c r="S995" s="23" t="s">
        <v>4892</v>
      </c>
      <c r="T995" s="23" t="s">
        <v>1721</v>
      </c>
    </row>
    <row r="996" spans="1:20" s="19" customFormat="1">
      <c r="A996" s="23" t="s">
        <v>2919</v>
      </c>
      <c r="B996" s="23" t="s">
        <v>2920</v>
      </c>
      <c r="C996" s="23" t="s">
        <v>14</v>
      </c>
      <c r="D996" s="23" t="s">
        <v>1705</v>
      </c>
      <c r="E996" s="23" t="s">
        <v>452</v>
      </c>
      <c r="F996" s="23" t="s">
        <v>5334</v>
      </c>
      <c r="G996" s="23" t="s">
        <v>1721</v>
      </c>
      <c r="H996" s="23" t="s">
        <v>4633</v>
      </c>
      <c r="I996" s="23" t="s">
        <v>4192</v>
      </c>
      <c r="J996" s="23" t="s">
        <v>11</v>
      </c>
      <c r="K996" s="23" t="s">
        <v>4628</v>
      </c>
      <c r="L996" s="23" t="s">
        <v>11</v>
      </c>
      <c r="M996" s="23" t="s">
        <v>5405</v>
      </c>
      <c r="N996" s="23" t="s">
        <v>4629</v>
      </c>
      <c r="O996" s="23" t="s">
        <v>4630</v>
      </c>
      <c r="P996" s="23" t="s">
        <v>4642</v>
      </c>
      <c r="Q996" s="23">
        <v>0</v>
      </c>
      <c r="R996" s="23" t="s">
        <v>1962</v>
      </c>
      <c r="S996" s="23" t="s">
        <v>4386</v>
      </c>
      <c r="T996" s="23" t="s">
        <v>1721</v>
      </c>
    </row>
    <row r="997" spans="1:20" s="19" customFormat="1">
      <c r="A997" s="23" t="s">
        <v>3358</v>
      </c>
      <c r="B997" s="23" t="s">
        <v>3359</v>
      </c>
      <c r="C997" s="23" t="s">
        <v>14</v>
      </c>
      <c r="D997" s="23" t="s">
        <v>1705</v>
      </c>
      <c r="E997" s="23" t="s">
        <v>452</v>
      </c>
      <c r="F997" s="23" t="s">
        <v>4166</v>
      </c>
      <c r="G997" s="23" t="s">
        <v>1721</v>
      </c>
      <c r="H997" s="23" t="s">
        <v>4094</v>
      </c>
      <c r="I997" s="23" t="s">
        <v>4106</v>
      </c>
      <c r="J997" s="23" t="s">
        <v>11</v>
      </c>
      <c r="K997" s="23" t="s">
        <v>4628</v>
      </c>
      <c r="L997" s="23" t="s">
        <v>11</v>
      </c>
      <c r="M997" s="23" t="s">
        <v>5415</v>
      </c>
      <c r="N997" s="23" t="s">
        <v>4629</v>
      </c>
      <c r="O997" s="23" t="s">
        <v>4630</v>
      </c>
      <c r="P997" s="23" t="s">
        <v>7</v>
      </c>
      <c r="Q997" s="23">
        <v>0</v>
      </c>
      <c r="R997" s="23" t="s">
        <v>1771</v>
      </c>
      <c r="S997" s="23" t="s">
        <v>4896</v>
      </c>
      <c r="T997" s="23" t="s">
        <v>1721</v>
      </c>
    </row>
    <row r="998" spans="1:20" s="19" customFormat="1">
      <c r="A998" s="23" t="s">
        <v>1937</v>
      </c>
      <c r="B998" s="23" t="s">
        <v>1938</v>
      </c>
      <c r="C998" s="23" t="s">
        <v>12</v>
      </c>
      <c r="D998" s="23" t="s">
        <v>1705</v>
      </c>
      <c r="E998" s="23" t="s">
        <v>452</v>
      </c>
      <c r="F998" s="23" t="s">
        <v>5338</v>
      </c>
      <c r="G998" s="23" t="s">
        <v>1721</v>
      </c>
      <c r="H998" s="23" t="s">
        <v>4643</v>
      </c>
      <c r="I998" s="23" t="s">
        <v>4138</v>
      </c>
      <c r="J998" s="23" t="s">
        <v>11</v>
      </c>
      <c r="K998" s="23" t="s">
        <v>4628</v>
      </c>
      <c r="L998" s="23" t="s">
        <v>11</v>
      </c>
      <c r="M998" s="23" t="s">
        <v>5471</v>
      </c>
      <c r="N998" s="23" t="s">
        <v>4629</v>
      </c>
      <c r="O998" s="23" t="s">
        <v>4630</v>
      </c>
      <c r="P998" s="23" t="s">
        <v>4642</v>
      </c>
      <c r="Q998" s="23">
        <v>0</v>
      </c>
      <c r="R998" s="23" t="s">
        <v>1962</v>
      </c>
      <c r="S998" s="23" t="s">
        <v>4492</v>
      </c>
      <c r="T998" s="23" t="s">
        <v>1721</v>
      </c>
    </row>
    <row r="999" spans="1:20" s="19" customFormat="1">
      <c r="A999" s="23" t="s">
        <v>3549</v>
      </c>
      <c r="B999" s="23" t="s">
        <v>3550</v>
      </c>
      <c r="C999" s="23" t="s">
        <v>10</v>
      </c>
      <c r="D999" s="23" t="s">
        <v>1705</v>
      </c>
      <c r="E999" s="23" t="s">
        <v>1189</v>
      </c>
      <c r="F999" s="23" t="s">
        <v>4182</v>
      </c>
      <c r="G999" s="23" t="s">
        <v>1721</v>
      </c>
      <c r="H999" s="23" t="s">
        <v>4638</v>
      </c>
      <c r="I999" s="23" t="s">
        <v>4636</v>
      </c>
      <c r="J999" s="23" t="s">
        <v>11</v>
      </c>
      <c r="K999" s="23" t="s">
        <v>4628</v>
      </c>
      <c r="L999" s="23" t="s">
        <v>11</v>
      </c>
      <c r="M999" s="23" t="s">
        <v>5480</v>
      </c>
      <c r="N999" s="23" t="s">
        <v>4629</v>
      </c>
      <c r="O999" s="23" t="s">
        <v>4630</v>
      </c>
      <c r="P999" s="23" t="s">
        <v>9</v>
      </c>
      <c r="Q999" s="23">
        <v>0</v>
      </c>
      <c r="R999" s="23" t="s">
        <v>1771</v>
      </c>
      <c r="S999" s="23" t="s">
        <v>4765</v>
      </c>
      <c r="T999" s="23" t="s">
        <v>1721</v>
      </c>
    </row>
    <row r="1000" spans="1:20" s="19" customFormat="1">
      <c r="A1000" s="23" t="s">
        <v>3853</v>
      </c>
      <c r="B1000" s="23" t="s">
        <v>3854</v>
      </c>
      <c r="C1000" s="23" t="s">
        <v>14</v>
      </c>
      <c r="D1000" s="23" t="s">
        <v>1705</v>
      </c>
      <c r="E1000" s="23" t="s">
        <v>452</v>
      </c>
      <c r="F1000" s="23" t="s">
        <v>4166</v>
      </c>
      <c r="G1000" s="23" t="s">
        <v>1721</v>
      </c>
      <c r="H1000" s="23" t="s">
        <v>4094</v>
      </c>
      <c r="I1000" s="23" t="s">
        <v>4656</v>
      </c>
      <c r="J1000" s="23" t="s">
        <v>11</v>
      </c>
      <c r="K1000" s="23" t="s">
        <v>4628</v>
      </c>
      <c r="L1000" s="23" t="s">
        <v>11</v>
      </c>
      <c r="M1000" s="23" t="s">
        <v>5428</v>
      </c>
      <c r="N1000" s="23" t="s">
        <v>4629</v>
      </c>
      <c r="O1000" s="23" t="s">
        <v>4630</v>
      </c>
      <c r="P1000" s="23" t="s">
        <v>7</v>
      </c>
      <c r="Q1000" s="23">
        <v>0</v>
      </c>
      <c r="R1000" s="23" t="s">
        <v>2050</v>
      </c>
      <c r="S1000" s="23" t="s">
        <v>4637</v>
      </c>
      <c r="T1000" s="23" t="s">
        <v>1721</v>
      </c>
    </row>
    <row r="1001" spans="1:20" s="19" customFormat="1">
      <c r="A1001" s="23" t="s">
        <v>2566</v>
      </c>
      <c r="B1001" s="23" t="s">
        <v>2567</v>
      </c>
      <c r="C1001" s="23" t="s">
        <v>12</v>
      </c>
      <c r="D1001" s="23" t="s">
        <v>1705</v>
      </c>
      <c r="E1001" s="23" t="s">
        <v>452</v>
      </c>
      <c r="F1001" s="23" t="s">
        <v>4166</v>
      </c>
      <c r="G1001" s="23" t="s">
        <v>1721</v>
      </c>
      <c r="H1001" s="23" t="s">
        <v>4094</v>
      </c>
      <c r="I1001" s="23" t="s">
        <v>4656</v>
      </c>
      <c r="J1001" s="23" t="s">
        <v>11</v>
      </c>
      <c r="K1001" s="23" t="s">
        <v>4628</v>
      </c>
      <c r="L1001" s="23" t="s">
        <v>11</v>
      </c>
      <c r="M1001" s="23" t="s">
        <v>5414</v>
      </c>
      <c r="N1001" s="23" t="s">
        <v>4629</v>
      </c>
      <c r="O1001" s="23" t="s">
        <v>4630</v>
      </c>
      <c r="P1001" s="23" t="s">
        <v>9</v>
      </c>
      <c r="Q1001" s="23">
        <v>0</v>
      </c>
      <c r="R1001" s="23" t="s">
        <v>4773</v>
      </c>
      <c r="S1001" s="23" t="s">
        <v>4774</v>
      </c>
      <c r="T1001" s="23" t="s">
        <v>1721</v>
      </c>
    </row>
    <row r="1002" spans="1:20" s="19" customFormat="1">
      <c r="A1002" s="23" t="s">
        <v>4021</v>
      </c>
      <c r="B1002" s="23" t="s">
        <v>4022</v>
      </c>
      <c r="C1002" s="23" t="s">
        <v>15</v>
      </c>
      <c r="D1002" s="23" t="s">
        <v>1705</v>
      </c>
      <c r="E1002" s="23" t="s">
        <v>452</v>
      </c>
      <c r="F1002" s="23" t="s">
        <v>4148</v>
      </c>
      <c r="G1002" s="23" t="s">
        <v>1721</v>
      </c>
      <c r="H1002" s="23" t="s">
        <v>4094</v>
      </c>
      <c r="I1002" s="23" t="s">
        <v>4192</v>
      </c>
      <c r="J1002" s="23" t="s">
        <v>11</v>
      </c>
      <c r="K1002" s="23" t="s">
        <v>4628</v>
      </c>
      <c r="L1002" s="23" t="s">
        <v>11</v>
      </c>
      <c r="M1002" s="23" t="s">
        <v>5416</v>
      </c>
      <c r="N1002" s="23" t="s">
        <v>4629</v>
      </c>
      <c r="O1002" s="23" t="s">
        <v>4630</v>
      </c>
      <c r="P1002" s="23" t="s">
        <v>4820</v>
      </c>
      <c r="Q1002" s="23">
        <v>0</v>
      </c>
      <c r="R1002" s="23" t="s">
        <v>1962</v>
      </c>
      <c r="S1002" s="23" t="s">
        <v>4821</v>
      </c>
      <c r="T1002" s="23" t="s">
        <v>1721</v>
      </c>
    </row>
    <row r="1003" spans="1:20" s="19" customFormat="1">
      <c r="A1003" s="23" t="s">
        <v>3605</v>
      </c>
      <c r="B1003" s="23" t="s">
        <v>3606</v>
      </c>
      <c r="C1003" s="23" t="s">
        <v>16</v>
      </c>
      <c r="D1003" s="23" t="s">
        <v>1705</v>
      </c>
      <c r="E1003" s="23" t="s">
        <v>1189</v>
      </c>
      <c r="F1003" s="23" t="s">
        <v>4197</v>
      </c>
      <c r="G1003" s="23" t="s">
        <v>1721</v>
      </c>
      <c r="H1003" s="23" t="s">
        <v>4099</v>
      </c>
      <c r="I1003" s="23" t="s">
        <v>4106</v>
      </c>
      <c r="J1003" s="23" t="s">
        <v>11</v>
      </c>
      <c r="K1003" s="23" t="s">
        <v>4628</v>
      </c>
      <c r="L1003" s="23" t="s">
        <v>11</v>
      </c>
      <c r="M1003" s="23" t="s">
        <v>5416</v>
      </c>
      <c r="N1003" s="23" t="s">
        <v>4629</v>
      </c>
      <c r="O1003" s="23" t="s">
        <v>4630</v>
      </c>
      <c r="P1003" s="23" t="s">
        <v>4642</v>
      </c>
      <c r="Q1003" s="23">
        <v>0</v>
      </c>
      <c r="R1003" s="23" t="s">
        <v>1962</v>
      </c>
      <c r="S1003" s="23" t="s">
        <v>4764</v>
      </c>
      <c r="T1003" s="23" t="s">
        <v>1721</v>
      </c>
    </row>
    <row r="1004" spans="1:20" s="19" customFormat="1">
      <c r="A1004" s="23" t="s">
        <v>3707</v>
      </c>
      <c r="B1004" s="23" t="s">
        <v>3708</v>
      </c>
      <c r="C1004" s="23" t="s">
        <v>14</v>
      </c>
      <c r="D1004" s="23" t="s">
        <v>1705</v>
      </c>
      <c r="E1004" s="23" t="s">
        <v>452</v>
      </c>
      <c r="F1004" s="23" t="s">
        <v>5344</v>
      </c>
      <c r="G1004" s="23" t="s">
        <v>1721</v>
      </c>
      <c r="H1004" s="23" t="s">
        <v>4643</v>
      </c>
      <c r="I1004" s="23" t="s">
        <v>4636</v>
      </c>
      <c r="J1004" s="23" t="s">
        <v>11</v>
      </c>
      <c r="K1004" s="23" t="s">
        <v>4628</v>
      </c>
      <c r="L1004" s="23" t="s">
        <v>11</v>
      </c>
      <c r="M1004" s="23" t="s">
        <v>5406</v>
      </c>
      <c r="N1004" s="23" t="s">
        <v>4629</v>
      </c>
      <c r="O1004" s="23" t="s">
        <v>4630</v>
      </c>
      <c r="P1004" s="23" t="s">
        <v>7</v>
      </c>
      <c r="Q1004" s="23">
        <v>0</v>
      </c>
      <c r="R1004" s="23" t="s">
        <v>4744</v>
      </c>
      <c r="S1004" s="23" t="s">
        <v>4512</v>
      </c>
      <c r="T1004" s="23" t="s">
        <v>1721</v>
      </c>
    </row>
    <row r="1005" spans="1:20" s="19" customFormat="1">
      <c r="A1005" s="23" t="s">
        <v>3262</v>
      </c>
      <c r="B1005" s="23" t="s">
        <v>3263</v>
      </c>
      <c r="C1005" s="23" t="s">
        <v>1669</v>
      </c>
      <c r="D1005" s="23" t="s">
        <v>4091</v>
      </c>
      <c r="E1005" s="23" t="s">
        <v>459</v>
      </c>
      <c r="F1005" s="23" t="s">
        <v>4086</v>
      </c>
      <c r="G1005" s="23" t="s">
        <v>1721</v>
      </c>
      <c r="H1005" s="23" t="s">
        <v>4643</v>
      </c>
      <c r="I1005" s="23" t="s">
        <v>4644</v>
      </c>
      <c r="J1005" s="23" t="s">
        <v>1808</v>
      </c>
      <c r="K1005" s="23" t="s">
        <v>4628</v>
      </c>
      <c r="L1005" s="23" t="s">
        <v>11</v>
      </c>
      <c r="M1005" s="23" t="s">
        <v>5488</v>
      </c>
      <c r="N1005" s="23" t="s">
        <v>4640</v>
      </c>
      <c r="O1005" s="23" t="s">
        <v>4630</v>
      </c>
      <c r="P1005" s="23" t="s">
        <v>4641</v>
      </c>
      <c r="Q1005" s="23">
        <v>0</v>
      </c>
      <c r="R1005" s="23" t="s">
        <v>1962</v>
      </c>
      <c r="S1005" s="23" t="s">
        <v>4771</v>
      </c>
      <c r="T1005" s="23" t="s">
        <v>1721</v>
      </c>
    </row>
    <row r="1006" spans="1:20" s="19" customFormat="1">
      <c r="A1006" s="23" t="s">
        <v>1904</v>
      </c>
      <c r="B1006" s="23" t="s">
        <v>1905</v>
      </c>
      <c r="C1006" s="23" t="s">
        <v>10</v>
      </c>
      <c r="D1006" s="23" t="s">
        <v>1705</v>
      </c>
      <c r="E1006" s="23" t="s">
        <v>452</v>
      </c>
      <c r="F1006" s="23" t="s">
        <v>4179</v>
      </c>
      <c r="G1006" s="23" t="s">
        <v>1721</v>
      </c>
      <c r="H1006" s="23" t="s">
        <v>4682</v>
      </c>
      <c r="I1006" s="23" t="s">
        <v>4203</v>
      </c>
      <c r="J1006" s="23" t="s">
        <v>11</v>
      </c>
      <c r="K1006" s="23" t="s">
        <v>4628</v>
      </c>
      <c r="L1006" s="23" t="s">
        <v>11</v>
      </c>
      <c r="M1006" s="23" t="s">
        <v>5418</v>
      </c>
      <c r="N1006" s="23" t="s">
        <v>4629</v>
      </c>
      <c r="O1006" s="23" t="s">
        <v>4630</v>
      </c>
      <c r="P1006" s="23" t="s">
        <v>4662</v>
      </c>
      <c r="Q1006" s="23">
        <v>0</v>
      </c>
      <c r="R1006" s="23" t="s">
        <v>3700</v>
      </c>
      <c r="S1006" s="23" t="s">
        <v>4552</v>
      </c>
      <c r="T1006" s="23" t="s">
        <v>1721</v>
      </c>
    </row>
    <row r="1007" spans="1:20" s="19" customFormat="1">
      <c r="A1007" s="23" t="s">
        <v>3904</v>
      </c>
      <c r="B1007" s="23" t="s">
        <v>3905</v>
      </c>
      <c r="C1007" s="23" t="s">
        <v>15</v>
      </c>
      <c r="D1007" s="23" t="s">
        <v>1705</v>
      </c>
      <c r="E1007" s="23" t="s">
        <v>452</v>
      </c>
      <c r="F1007" s="23" t="s">
        <v>4156</v>
      </c>
      <c r="G1007" s="23" t="s">
        <v>1721</v>
      </c>
      <c r="H1007" s="23" t="s">
        <v>4094</v>
      </c>
      <c r="I1007" s="23" t="s">
        <v>4636</v>
      </c>
      <c r="J1007" s="23" t="s">
        <v>11</v>
      </c>
      <c r="K1007" s="23" t="s">
        <v>4628</v>
      </c>
      <c r="L1007" s="23" t="s">
        <v>11</v>
      </c>
      <c r="M1007" s="23" t="s">
        <v>5408</v>
      </c>
      <c r="N1007" s="23" t="s">
        <v>4629</v>
      </c>
      <c r="O1007" s="23" t="s">
        <v>4630</v>
      </c>
      <c r="P1007" s="23" t="s">
        <v>4660</v>
      </c>
      <c r="Q1007" s="23">
        <v>0</v>
      </c>
      <c r="R1007" s="23" t="s">
        <v>1962</v>
      </c>
      <c r="S1007" s="23" t="s">
        <v>4299</v>
      </c>
      <c r="T1007" s="23" t="s">
        <v>1721</v>
      </c>
    </row>
    <row r="1008" spans="1:20" s="19" customFormat="1">
      <c r="A1008" s="23" t="s">
        <v>3209</v>
      </c>
      <c r="B1008" s="23" t="s">
        <v>3210</v>
      </c>
      <c r="C1008" s="23" t="s">
        <v>14</v>
      </c>
      <c r="D1008" s="23" t="s">
        <v>1705</v>
      </c>
      <c r="E1008" s="23" t="s">
        <v>452</v>
      </c>
      <c r="F1008" s="23" t="s">
        <v>5334</v>
      </c>
      <c r="G1008" s="23" t="s">
        <v>1721</v>
      </c>
      <c r="H1008" s="23" t="s">
        <v>4633</v>
      </c>
      <c r="I1008" s="23" t="s">
        <v>4192</v>
      </c>
      <c r="J1008" s="23" t="s">
        <v>11</v>
      </c>
      <c r="K1008" s="23" t="s">
        <v>4628</v>
      </c>
      <c r="L1008" s="23" t="s">
        <v>11</v>
      </c>
      <c r="M1008" s="23" t="s">
        <v>5428</v>
      </c>
      <c r="N1008" s="23" t="s">
        <v>4629</v>
      </c>
      <c r="O1008" s="23" t="s">
        <v>4630</v>
      </c>
      <c r="P1008" s="23" t="s">
        <v>4662</v>
      </c>
      <c r="Q1008" s="23">
        <v>0</v>
      </c>
      <c r="R1008" s="23" t="s">
        <v>2033</v>
      </c>
      <c r="S1008" s="23" t="s">
        <v>4884</v>
      </c>
      <c r="T1008" s="23" t="s">
        <v>1721</v>
      </c>
    </row>
    <row r="1009" spans="1:20" s="19" customFormat="1">
      <c r="A1009" s="23" t="s">
        <v>2968</v>
      </c>
      <c r="B1009" s="23" t="s">
        <v>2969</v>
      </c>
      <c r="C1009" s="23" t="s">
        <v>12</v>
      </c>
      <c r="D1009" s="23" t="s">
        <v>1705</v>
      </c>
      <c r="E1009" s="23" t="s">
        <v>452</v>
      </c>
      <c r="F1009" s="23" t="s">
        <v>5338</v>
      </c>
      <c r="G1009" s="23" t="s">
        <v>1721</v>
      </c>
      <c r="H1009" s="23" t="s">
        <v>4643</v>
      </c>
      <c r="I1009" s="23" t="s">
        <v>4138</v>
      </c>
      <c r="J1009" s="23" t="s">
        <v>11</v>
      </c>
      <c r="K1009" s="23" t="s">
        <v>4628</v>
      </c>
      <c r="L1009" s="23" t="s">
        <v>11</v>
      </c>
      <c r="M1009" s="23" t="s">
        <v>5425</v>
      </c>
      <c r="N1009" s="23" t="s">
        <v>4629</v>
      </c>
      <c r="O1009" s="23" t="s">
        <v>4630</v>
      </c>
      <c r="P1009" s="23" t="s">
        <v>1026</v>
      </c>
      <c r="Q1009" s="23">
        <v>0</v>
      </c>
      <c r="R1009" s="23" t="s">
        <v>1683</v>
      </c>
      <c r="S1009" s="23" t="s">
        <v>4902</v>
      </c>
      <c r="T1009" s="23" t="s">
        <v>1721</v>
      </c>
    </row>
    <row r="1010" spans="1:20" s="19" customFormat="1">
      <c r="A1010" s="23" t="s">
        <v>3970</v>
      </c>
      <c r="B1010" s="23" t="s">
        <v>3971</v>
      </c>
      <c r="C1010" s="23" t="s">
        <v>10</v>
      </c>
      <c r="D1010" s="23" t="s">
        <v>1705</v>
      </c>
      <c r="E1010" s="23" t="s">
        <v>452</v>
      </c>
      <c r="F1010" s="23" t="s">
        <v>4190</v>
      </c>
      <c r="G1010" s="23" t="s">
        <v>1721</v>
      </c>
      <c r="H1010" s="23" t="s">
        <v>4633</v>
      </c>
      <c r="I1010" s="23" t="s">
        <v>4192</v>
      </c>
      <c r="J1010" s="23" t="s">
        <v>11</v>
      </c>
      <c r="K1010" s="23" t="s">
        <v>4628</v>
      </c>
      <c r="L1010" s="23" t="s">
        <v>11</v>
      </c>
      <c r="M1010" s="23" t="s">
        <v>5417</v>
      </c>
      <c r="N1010" s="23" t="s">
        <v>4629</v>
      </c>
      <c r="O1010" s="23" t="s">
        <v>4630</v>
      </c>
      <c r="P1010" s="23" t="s">
        <v>1026</v>
      </c>
      <c r="Q1010" s="23">
        <v>0</v>
      </c>
      <c r="R1010" s="23" t="s">
        <v>1683</v>
      </c>
      <c r="S1010" s="23" t="s">
        <v>5472</v>
      </c>
      <c r="T1010" s="23" t="s">
        <v>1721</v>
      </c>
    </row>
    <row r="1011" spans="1:20" s="19" customFormat="1">
      <c r="A1011" s="23" t="s">
        <v>2601</v>
      </c>
      <c r="B1011" s="23" t="s">
        <v>2602</v>
      </c>
      <c r="C1011" s="23" t="s">
        <v>15</v>
      </c>
      <c r="D1011" s="23" t="s">
        <v>1705</v>
      </c>
      <c r="E1011" s="23" t="s">
        <v>452</v>
      </c>
      <c r="F1011" s="23" t="s">
        <v>4148</v>
      </c>
      <c r="G1011" s="23" t="s">
        <v>1721</v>
      </c>
      <c r="H1011" s="23" t="s">
        <v>4094</v>
      </c>
      <c r="I1011" s="23" t="s">
        <v>4192</v>
      </c>
      <c r="J1011" s="23" t="s">
        <v>11</v>
      </c>
      <c r="K1011" s="23" t="s">
        <v>4628</v>
      </c>
      <c r="L1011" s="23" t="s">
        <v>11</v>
      </c>
      <c r="M1011" s="23" t="s">
        <v>5418</v>
      </c>
      <c r="N1011" s="23" t="s">
        <v>4629</v>
      </c>
      <c r="O1011" s="23" t="s">
        <v>4630</v>
      </c>
      <c r="P1011" s="23" t="s">
        <v>1026</v>
      </c>
      <c r="Q1011" s="23">
        <v>0</v>
      </c>
      <c r="R1011" s="23" t="s">
        <v>1922</v>
      </c>
      <c r="S1011" s="23" t="s">
        <v>5508</v>
      </c>
      <c r="T1011" s="23" t="s">
        <v>1721</v>
      </c>
    </row>
    <row r="1012" spans="1:20" s="19" customFormat="1">
      <c r="A1012" s="23" t="s">
        <v>1862</v>
      </c>
      <c r="B1012" s="23" t="s">
        <v>1863</v>
      </c>
      <c r="C1012" s="23" t="s">
        <v>1669</v>
      </c>
      <c r="D1012" s="23" t="s">
        <v>1705</v>
      </c>
      <c r="E1012" s="23" t="s">
        <v>452</v>
      </c>
      <c r="F1012" s="23" t="s">
        <v>4179</v>
      </c>
      <c r="G1012" s="23" t="s">
        <v>1721</v>
      </c>
      <c r="H1012" s="23" t="s">
        <v>4682</v>
      </c>
      <c r="I1012" s="23" t="s">
        <v>4649</v>
      </c>
      <c r="J1012" s="23" t="s">
        <v>11</v>
      </c>
      <c r="K1012" s="23" t="s">
        <v>4628</v>
      </c>
      <c r="L1012" s="23" t="s">
        <v>11</v>
      </c>
      <c r="M1012" s="23" t="s">
        <v>5416</v>
      </c>
      <c r="N1012" s="23" t="s">
        <v>4629</v>
      </c>
      <c r="O1012" s="23" t="s">
        <v>4630</v>
      </c>
      <c r="P1012" s="23" t="s">
        <v>7</v>
      </c>
      <c r="Q1012" s="23">
        <v>0</v>
      </c>
      <c r="R1012" s="23" t="s">
        <v>1922</v>
      </c>
      <c r="S1012" s="23" t="s">
        <v>4819</v>
      </c>
      <c r="T1012" s="23" t="s">
        <v>1721</v>
      </c>
    </row>
    <row r="1013" spans="1:20" s="19" customFormat="1">
      <c r="A1013" s="23" t="s">
        <v>3617</v>
      </c>
      <c r="B1013" s="23" t="s">
        <v>3618</v>
      </c>
      <c r="C1013" s="23" t="s">
        <v>1669</v>
      </c>
      <c r="D1013" s="23" t="s">
        <v>1705</v>
      </c>
      <c r="E1013" s="23" t="s">
        <v>452</v>
      </c>
      <c r="F1013" s="23" t="s">
        <v>4179</v>
      </c>
      <c r="G1013" s="23" t="s">
        <v>1721</v>
      </c>
      <c r="H1013" s="23" t="s">
        <v>4682</v>
      </c>
      <c r="I1013" s="23" t="s">
        <v>4649</v>
      </c>
      <c r="J1013" s="23" t="s">
        <v>11</v>
      </c>
      <c r="K1013" s="23" t="s">
        <v>4628</v>
      </c>
      <c r="L1013" s="23" t="s">
        <v>11</v>
      </c>
      <c r="M1013" s="23" t="s">
        <v>5416</v>
      </c>
      <c r="N1013" s="23" t="s">
        <v>4629</v>
      </c>
      <c r="O1013" s="23" t="s">
        <v>4630</v>
      </c>
      <c r="P1013" s="23" t="s">
        <v>1026</v>
      </c>
      <c r="Q1013" s="23">
        <v>0</v>
      </c>
      <c r="R1013" s="23" t="s">
        <v>1922</v>
      </c>
      <c r="S1013" s="23" t="s">
        <v>4706</v>
      </c>
      <c r="T1013" s="23" t="s">
        <v>1721</v>
      </c>
    </row>
    <row r="1014" spans="1:20" s="19" customFormat="1">
      <c r="A1014" s="23" t="s">
        <v>3767</v>
      </c>
      <c r="B1014" s="23" t="s">
        <v>3768</v>
      </c>
      <c r="C1014" s="23" t="s">
        <v>10</v>
      </c>
      <c r="D1014" s="23" t="s">
        <v>1705</v>
      </c>
      <c r="E1014" s="23" t="s">
        <v>452</v>
      </c>
      <c r="F1014" s="23" t="s">
        <v>4164</v>
      </c>
      <c r="G1014" s="23" t="s">
        <v>1721</v>
      </c>
      <c r="H1014" s="23" t="s">
        <v>4632</v>
      </c>
      <c r="I1014" s="23" t="s">
        <v>4649</v>
      </c>
      <c r="J1014" s="23" t="s">
        <v>11</v>
      </c>
      <c r="K1014" s="23" t="s">
        <v>4628</v>
      </c>
      <c r="L1014" s="23" t="s">
        <v>11</v>
      </c>
      <c r="M1014" s="23" t="s">
        <v>5460</v>
      </c>
      <c r="N1014" s="23" t="s">
        <v>4629</v>
      </c>
      <c r="O1014" s="23" t="s">
        <v>4630</v>
      </c>
      <c r="P1014" s="23" t="s">
        <v>4675</v>
      </c>
      <c r="Q1014" s="23">
        <v>0</v>
      </c>
      <c r="R1014" s="23" t="s">
        <v>4808</v>
      </c>
      <c r="S1014" s="23" t="s">
        <v>4809</v>
      </c>
      <c r="T1014" s="23" t="s">
        <v>1721</v>
      </c>
    </row>
    <row r="1015" spans="1:20" s="19" customFormat="1">
      <c r="A1015" s="23" t="s">
        <v>3367</v>
      </c>
      <c r="B1015" s="23" t="s">
        <v>3368</v>
      </c>
      <c r="C1015" s="23" t="s">
        <v>1669</v>
      </c>
      <c r="D1015" s="23" t="s">
        <v>4091</v>
      </c>
      <c r="E1015" s="23" t="s">
        <v>459</v>
      </c>
      <c r="F1015" s="23" t="s">
        <v>4167</v>
      </c>
      <c r="G1015" s="23" t="s">
        <v>1721</v>
      </c>
      <c r="H1015" s="23" t="s">
        <v>4638</v>
      </c>
      <c r="I1015" s="23" t="s">
        <v>4639</v>
      </c>
      <c r="J1015" s="23" t="s">
        <v>1808</v>
      </c>
      <c r="K1015" s="23" t="s">
        <v>4628</v>
      </c>
      <c r="L1015" s="23" t="s">
        <v>11</v>
      </c>
      <c r="M1015" s="23" t="s">
        <v>5454</v>
      </c>
      <c r="N1015" s="23" t="s">
        <v>4640</v>
      </c>
      <c r="O1015" s="23" t="s">
        <v>4630</v>
      </c>
      <c r="P1015" s="23" t="s">
        <v>4761</v>
      </c>
      <c r="Q1015" s="23">
        <v>0</v>
      </c>
      <c r="R1015" s="23" t="s">
        <v>1962</v>
      </c>
      <c r="S1015" s="23" t="s">
        <v>4341</v>
      </c>
      <c r="T1015" s="23" t="s">
        <v>1721</v>
      </c>
    </row>
    <row r="1016" spans="1:20" s="19" customFormat="1">
      <c r="A1016" s="23" t="s">
        <v>2827</v>
      </c>
      <c r="B1016" s="23" t="s">
        <v>2828</v>
      </c>
      <c r="C1016" s="23" t="s">
        <v>14</v>
      </c>
      <c r="D1016" s="23" t="s">
        <v>1705</v>
      </c>
      <c r="E1016" s="23" t="s">
        <v>452</v>
      </c>
      <c r="F1016" s="23" t="s">
        <v>5340</v>
      </c>
      <c r="G1016" s="23" t="s">
        <v>1721</v>
      </c>
      <c r="H1016" s="23" t="s">
        <v>4099</v>
      </c>
      <c r="I1016" s="23" t="s">
        <v>5447</v>
      </c>
      <c r="J1016" s="23" t="s">
        <v>11</v>
      </c>
      <c r="K1016" s="23" t="s">
        <v>4628</v>
      </c>
      <c r="L1016" s="23" t="s">
        <v>11</v>
      </c>
      <c r="M1016" s="23" t="s">
        <v>5448</v>
      </c>
      <c r="N1016" s="23" t="s">
        <v>4629</v>
      </c>
      <c r="O1016" s="23" t="s">
        <v>4630</v>
      </c>
      <c r="P1016" s="23" t="s">
        <v>4642</v>
      </c>
      <c r="Q1016" s="23">
        <v>0</v>
      </c>
      <c r="R1016" s="23" t="s">
        <v>1962</v>
      </c>
      <c r="S1016" s="23" t="s">
        <v>4395</v>
      </c>
      <c r="T1016" s="23" t="s">
        <v>1721</v>
      </c>
    </row>
    <row r="1017" spans="1:20" s="19" customFormat="1">
      <c r="A1017" s="23" t="s">
        <v>2230</v>
      </c>
      <c r="B1017" s="23" t="s">
        <v>2231</v>
      </c>
      <c r="C1017" s="23" t="s">
        <v>10</v>
      </c>
      <c r="D1017" s="23" t="s">
        <v>1705</v>
      </c>
      <c r="E1017" s="23" t="s">
        <v>452</v>
      </c>
      <c r="F1017" s="23" t="s">
        <v>5342</v>
      </c>
      <c r="G1017" s="23" t="s">
        <v>1721</v>
      </c>
      <c r="H1017" s="23" t="s">
        <v>4633</v>
      </c>
      <c r="I1017" s="23" t="s">
        <v>4192</v>
      </c>
      <c r="J1017" s="23" t="s">
        <v>11</v>
      </c>
      <c r="K1017" s="23" t="s">
        <v>4628</v>
      </c>
      <c r="L1017" s="23" t="s">
        <v>11</v>
      </c>
      <c r="M1017" s="23" t="s">
        <v>5433</v>
      </c>
      <c r="N1017" s="23" t="s">
        <v>4629</v>
      </c>
      <c r="O1017" s="23" t="s">
        <v>4630</v>
      </c>
      <c r="P1017" s="23" t="s">
        <v>7</v>
      </c>
      <c r="Q1017" s="23">
        <v>0</v>
      </c>
      <c r="R1017" s="23" t="s">
        <v>4756</v>
      </c>
      <c r="S1017" s="23" t="s">
        <v>4793</v>
      </c>
      <c r="T1017" s="23" t="s">
        <v>1721</v>
      </c>
    </row>
    <row r="1018" spans="1:20" s="19" customFormat="1">
      <c r="A1018" s="23" t="s">
        <v>3358</v>
      </c>
      <c r="B1018" s="23" t="s">
        <v>3359</v>
      </c>
      <c r="C1018" s="23" t="s">
        <v>14</v>
      </c>
      <c r="D1018" s="23" t="s">
        <v>1705</v>
      </c>
      <c r="E1018" s="23" t="s">
        <v>452</v>
      </c>
      <c r="F1018" s="23" t="s">
        <v>4166</v>
      </c>
      <c r="G1018" s="23" t="s">
        <v>1721</v>
      </c>
      <c r="H1018" s="23" t="s">
        <v>4094</v>
      </c>
      <c r="I1018" s="23" t="s">
        <v>5421</v>
      </c>
      <c r="J1018" s="23" t="s">
        <v>11</v>
      </c>
      <c r="K1018" s="23" t="s">
        <v>4628</v>
      </c>
      <c r="L1018" s="23" t="s">
        <v>11</v>
      </c>
      <c r="M1018" s="23" t="s">
        <v>5408</v>
      </c>
      <c r="N1018" s="23" t="s">
        <v>4629</v>
      </c>
      <c r="O1018" s="23" t="s">
        <v>4630</v>
      </c>
      <c r="P1018" s="23" t="s">
        <v>7</v>
      </c>
      <c r="Q1018" s="23">
        <v>0</v>
      </c>
      <c r="R1018" s="23" t="s">
        <v>1771</v>
      </c>
      <c r="S1018" s="23" t="s">
        <v>4896</v>
      </c>
      <c r="T1018" s="23" t="s">
        <v>1721</v>
      </c>
    </row>
    <row r="1019" spans="1:20" s="19" customFormat="1">
      <c r="A1019" s="23" t="s">
        <v>4044</v>
      </c>
      <c r="B1019" s="23" t="s">
        <v>4045</v>
      </c>
      <c r="C1019" s="23" t="s">
        <v>16</v>
      </c>
      <c r="D1019" s="23" t="s">
        <v>1705</v>
      </c>
      <c r="E1019" s="23" t="s">
        <v>1189</v>
      </c>
      <c r="F1019" s="23" t="s">
        <v>4182</v>
      </c>
      <c r="G1019" s="23" t="s">
        <v>1721</v>
      </c>
      <c r="H1019" s="23" t="s">
        <v>4638</v>
      </c>
      <c r="I1019" s="23" t="s">
        <v>4636</v>
      </c>
      <c r="J1019" s="23" t="s">
        <v>11</v>
      </c>
      <c r="K1019" s="23" t="s">
        <v>4628</v>
      </c>
      <c r="L1019" s="23" t="s">
        <v>11</v>
      </c>
      <c r="M1019" s="23" t="s">
        <v>5456</v>
      </c>
      <c r="N1019" s="23" t="s">
        <v>4629</v>
      </c>
      <c r="O1019" s="23" t="s">
        <v>4630</v>
      </c>
      <c r="P1019" s="23" t="s">
        <v>4783</v>
      </c>
      <c r="Q1019" s="23">
        <v>0</v>
      </c>
      <c r="R1019" s="23" t="s">
        <v>4784</v>
      </c>
      <c r="S1019" s="23" t="s">
        <v>4785</v>
      </c>
      <c r="T1019" s="23" t="s">
        <v>1721</v>
      </c>
    </row>
    <row r="1020" spans="1:20" s="19" customFormat="1">
      <c r="A1020" s="23" t="s">
        <v>3853</v>
      </c>
      <c r="B1020" s="23" t="s">
        <v>3854</v>
      </c>
      <c r="C1020" s="23" t="s">
        <v>14</v>
      </c>
      <c r="D1020" s="23" t="s">
        <v>1705</v>
      </c>
      <c r="E1020" s="23" t="s">
        <v>452</v>
      </c>
      <c r="F1020" s="23" t="s">
        <v>4166</v>
      </c>
      <c r="G1020" s="23" t="s">
        <v>1721</v>
      </c>
      <c r="H1020" s="23" t="s">
        <v>4094</v>
      </c>
      <c r="I1020" s="23" t="s">
        <v>4106</v>
      </c>
      <c r="J1020" s="23" t="s">
        <v>11</v>
      </c>
      <c r="K1020" s="23" t="s">
        <v>4628</v>
      </c>
      <c r="L1020" s="23" t="s">
        <v>11</v>
      </c>
      <c r="M1020" s="23" t="s">
        <v>5424</v>
      </c>
      <c r="N1020" s="23" t="s">
        <v>4629</v>
      </c>
      <c r="O1020" s="23" t="s">
        <v>4630</v>
      </c>
      <c r="P1020" s="23" t="s">
        <v>7</v>
      </c>
      <c r="Q1020" s="23">
        <v>0</v>
      </c>
      <c r="R1020" s="23" t="s">
        <v>2050</v>
      </c>
      <c r="S1020" s="23" t="s">
        <v>4637</v>
      </c>
      <c r="T1020" s="23" t="s">
        <v>1721</v>
      </c>
    </row>
    <row r="1021" spans="1:20" s="19" customFormat="1">
      <c r="A1021" s="23" t="s">
        <v>3824</v>
      </c>
      <c r="B1021" s="23" t="s">
        <v>3825</v>
      </c>
      <c r="C1021" s="23" t="s">
        <v>16</v>
      </c>
      <c r="D1021" s="23" t="s">
        <v>1705</v>
      </c>
      <c r="E1021" s="23" t="s">
        <v>1189</v>
      </c>
      <c r="F1021" s="23" t="s">
        <v>4141</v>
      </c>
      <c r="G1021" s="23" t="s">
        <v>1721</v>
      </c>
      <c r="H1021" s="23" t="s">
        <v>4633</v>
      </c>
      <c r="I1021" s="23" t="s">
        <v>5430</v>
      </c>
      <c r="J1021" s="23" t="s">
        <v>11</v>
      </c>
      <c r="K1021" s="23" t="s">
        <v>4628</v>
      </c>
      <c r="L1021" s="23" t="s">
        <v>11</v>
      </c>
      <c r="M1021" s="23" t="s">
        <v>5440</v>
      </c>
      <c r="N1021" s="23" t="s">
        <v>4629</v>
      </c>
      <c r="O1021" s="23" t="s">
        <v>4630</v>
      </c>
      <c r="P1021" s="23" t="s">
        <v>9</v>
      </c>
      <c r="Q1021" s="23">
        <v>0</v>
      </c>
      <c r="R1021" s="23" t="s">
        <v>3828</v>
      </c>
      <c r="S1021" s="23" t="s">
        <v>4876</v>
      </c>
      <c r="T1021" s="23" t="s">
        <v>1721</v>
      </c>
    </row>
    <row r="1022" spans="1:20" s="19" customFormat="1">
      <c r="A1022" s="23" t="s">
        <v>2830</v>
      </c>
      <c r="B1022" s="23" t="s">
        <v>2831</v>
      </c>
      <c r="C1022" s="23" t="s">
        <v>16</v>
      </c>
      <c r="D1022" s="23" t="s">
        <v>1705</v>
      </c>
      <c r="E1022" s="23" t="s">
        <v>452</v>
      </c>
      <c r="F1022" s="23" t="s">
        <v>4164</v>
      </c>
      <c r="G1022" s="23" t="s">
        <v>1721</v>
      </c>
      <c r="H1022" s="23" t="s">
        <v>4632</v>
      </c>
      <c r="I1022" s="23" t="s">
        <v>4203</v>
      </c>
      <c r="J1022" s="23" t="s">
        <v>11</v>
      </c>
      <c r="K1022" s="23" t="s">
        <v>4628</v>
      </c>
      <c r="L1022" s="23" t="s">
        <v>11</v>
      </c>
      <c r="M1022" s="23" t="s">
        <v>5405</v>
      </c>
      <c r="N1022" s="23" t="s">
        <v>4629</v>
      </c>
      <c r="O1022" s="23" t="s">
        <v>4630</v>
      </c>
      <c r="P1022" s="23" t="s">
        <v>9</v>
      </c>
      <c r="Q1022" s="23">
        <v>0</v>
      </c>
      <c r="R1022" s="23" t="s">
        <v>3476</v>
      </c>
      <c r="S1022" s="23" t="s">
        <v>4707</v>
      </c>
      <c r="T1022" s="23" t="s">
        <v>1721</v>
      </c>
    </row>
    <row r="1023" spans="1:20" s="19" customFormat="1">
      <c r="A1023" s="23" t="s">
        <v>4007</v>
      </c>
      <c r="B1023" s="23" t="s">
        <v>4008</v>
      </c>
      <c r="C1023" s="23" t="s">
        <v>16</v>
      </c>
      <c r="D1023" s="23" t="s">
        <v>1705</v>
      </c>
      <c r="E1023" s="23" t="s">
        <v>1189</v>
      </c>
      <c r="F1023" s="23" t="s">
        <v>4182</v>
      </c>
      <c r="G1023" s="23" t="s">
        <v>1721</v>
      </c>
      <c r="H1023" s="23" t="s">
        <v>4638</v>
      </c>
      <c r="I1023" s="23" t="s">
        <v>4636</v>
      </c>
      <c r="J1023" s="23" t="s">
        <v>11</v>
      </c>
      <c r="K1023" s="23" t="s">
        <v>4628</v>
      </c>
      <c r="L1023" s="23" t="s">
        <v>11</v>
      </c>
      <c r="M1023" s="23" t="s">
        <v>5431</v>
      </c>
      <c r="N1023" s="23" t="s">
        <v>4629</v>
      </c>
      <c r="O1023" s="23" t="s">
        <v>4630</v>
      </c>
      <c r="P1023" s="23" t="s">
        <v>4642</v>
      </c>
      <c r="Q1023" s="23">
        <v>0</v>
      </c>
      <c r="R1023" s="23" t="s">
        <v>1681</v>
      </c>
      <c r="S1023" s="23" t="s">
        <v>4898</v>
      </c>
      <c r="T1023" s="23" t="s">
        <v>1721</v>
      </c>
    </row>
    <row r="1024" spans="1:20" s="19" customFormat="1">
      <c r="A1024" s="23" t="s">
        <v>3867</v>
      </c>
      <c r="B1024" s="23" t="s">
        <v>3868</v>
      </c>
      <c r="C1024" s="23" t="s">
        <v>1669</v>
      </c>
      <c r="D1024" s="23" t="s">
        <v>4091</v>
      </c>
      <c r="E1024" s="23" t="s">
        <v>464</v>
      </c>
      <c r="F1024" s="23" t="s">
        <v>4191</v>
      </c>
      <c r="G1024" s="23" t="s">
        <v>1721</v>
      </c>
      <c r="H1024" s="23" t="s">
        <v>4632</v>
      </c>
      <c r="I1024" s="23" t="s">
        <v>4644</v>
      </c>
      <c r="J1024" s="23" t="s">
        <v>11</v>
      </c>
      <c r="K1024" s="23" t="s">
        <v>4628</v>
      </c>
      <c r="L1024" s="23" t="s">
        <v>11</v>
      </c>
      <c r="M1024" s="23" t="s">
        <v>5479</v>
      </c>
      <c r="N1024" s="23" t="s">
        <v>4640</v>
      </c>
      <c r="O1024" s="23" t="s">
        <v>4630</v>
      </c>
      <c r="P1024" s="23" t="s">
        <v>1166</v>
      </c>
      <c r="Q1024" s="23">
        <v>0</v>
      </c>
      <c r="R1024" s="23" t="s">
        <v>1760</v>
      </c>
      <c r="S1024" s="23" t="s">
        <v>4603</v>
      </c>
      <c r="T1024" s="23" t="s">
        <v>1721</v>
      </c>
    </row>
    <row r="1025" spans="1:20" s="19" customFormat="1">
      <c r="A1025" s="23" t="s">
        <v>2450</v>
      </c>
      <c r="B1025" s="23" t="s">
        <v>2451</v>
      </c>
      <c r="C1025" s="23" t="s">
        <v>14</v>
      </c>
      <c r="D1025" s="23" t="s">
        <v>1705</v>
      </c>
      <c r="E1025" s="23" t="s">
        <v>452</v>
      </c>
      <c r="F1025" s="23" t="s">
        <v>5349</v>
      </c>
      <c r="G1025" s="23" t="s">
        <v>1721</v>
      </c>
      <c r="H1025" s="23" t="s">
        <v>4099</v>
      </c>
      <c r="I1025" s="23" t="s">
        <v>4106</v>
      </c>
      <c r="J1025" s="23" t="s">
        <v>11</v>
      </c>
      <c r="K1025" s="23" t="s">
        <v>4628</v>
      </c>
      <c r="L1025" s="23" t="s">
        <v>11</v>
      </c>
      <c r="M1025" s="23" t="s">
        <v>5455</v>
      </c>
      <c r="N1025" s="23" t="s">
        <v>4629</v>
      </c>
      <c r="O1025" s="23" t="s">
        <v>4630</v>
      </c>
      <c r="P1025" s="23" t="s">
        <v>4642</v>
      </c>
      <c r="Q1025" s="23">
        <v>0</v>
      </c>
      <c r="R1025" s="23" t="s">
        <v>1962</v>
      </c>
      <c r="S1025" s="23" t="s">
        <v>4767</v>
      </c>
      <c r="T1025" s="23" t="s">
        <v>1721</v>
      </c>
    </row>
    <row r="1026" spans="1:20" s="19" customFormat="1">
      <c r="A1026" s="23" t="s">
        <v>2281</v>
      </c>
      <c r="B1026" s="23" t="s">
        <v>2282</v>
      </c>
      <c r="C1026" s="23" t="s">
        <v>1669</v>
      </c>
      <c r="D1026" s="23" t="s">
        <v>4091</v>
      </c>
      <c r="E1026" s="23" t="s">
        <v>459</v>
      </c>
      <c r="F1026" s="23" t="s">
        <v>4086</v>
      </c>
      <c r="G1026" s="23" t="s">
        <v>1721</v>
      </c>
      <c r="H1026" s="23" t="s">
        <v>4643</v>
      </c>
      <c r="I1026" s="23" t="s">
        <v>4644</v>
      </c>
      <c r="J1026" s="23" t="s">
        <v>1808</v>
      </c>
      <c r="K1026" s="23" t="s">
        <v>4628</v>
      </c>
      <c r="L1026" s="23" t="s">
        <v>11</v>
      </c>
      <c r="M1026" s="23" t="s">
        <v>5488</v>
      </c>
      <c r="N1026" s="23" t="s">
        <v>4640</v>
      </c>
      <c r="O1026" s="23" t="s">
        <v>4630</v>
      </c>
      <c r="P1026" s="23" t="s">
        <v>1166</v>
      </c>
      <c r="Q1026" s="23">
        <v>0</v>
      </c>
      <c r="R1026" s="23" t="s">
        <v>1760</v>
      </c>
      <c r="S1026" s="23" t="s">
        <v>4788</v>
      </c>
      <c r="T1026" s="23" t="s">
        <v>1721</v>
      </c>
    </row>
    <row r="1027" spans="1:20" s="19" customFormat="1">
      <c r="A1027" s="23" t="s">
        <v>3794</v>
      </c>
      <c r="B1027" s="23" t="s">
        <v>3795</v>
      </c>
      <c r="C1027" s="23" t="s">
        <v>10</v>
      </c>
      <c r="D1027" s="23" t="s">
        <v>1705</v>
      </c>
      <c r="E1027" s="23" t="s">
        <v>1189</v>
      </c>
      <c r="F1027" s="23" t="s">
        <v>4182</v>
      </c>
      <c r="G1027" s="23" t="s">
        <v>1721</v>
      </c>
      <c r="H1027" s="23" t="s">
        <v>4638</v>
      </c>
      <c r="I1027" s="23" t="s">
        <v>4636</v>
      </c>
      <c r="J1027" s="23" t="s">
        <v>11</v>
      </c>
      <c r="K1027" s="23" t="s">
        <v>4628</v>
      </c>
      <c r="L1027" s="23" t="s">
        <v>11</v>
      </c>
      <c r="M1027" s="23" t="s">
        <v>5420</v>
      </c>
      <c r="N1027" s="23" t="s">
        <v>4629</v>
      </c>
      <c r="O1027" s="23" t="s">
        <v>4630</v>
      </c>
      <c r="P1027" s="23" t="s">
        <v>1026</v>
      </c>
      <c r="Q1027" s="23">
        <v>0</v>
      </c>
      <c r="R1027" s="23" t="s">
        <v>1782</v>
      </c>
      <c r="S1027" s="23" t="s">
        <v>5449</v>
      </c>
      <c r="T1027" s="23" t="s">
        <v>1721</v>
      </c>
    </row>
    <row r="1028" spans="1:20" s="19" customFormat="1">
      <c r="A1028" s="23" t="s">
        <v>2111</v>
      </c>
      <c r="B1028" s="23" t="s">
        <v>2112</v>
      </c>
      <c r="C1028" s="23" t="s">
        <v>12</v>
      </c>
      <c r="D1028" s="23" t="s">
        <v>1705</v>
      </c>
      <c r="E1028" s="23" t="s">
        <v>452</v>
      </c>
      <c r="F1028" s="23" t="s">
        <v>4175</v>
      </c>
      <c r="G1028" s="23" t="s">
        <v>1721</v>
      </c>
      <c r="H1028" s="23" t="s">
        <v>4638</v>
      </c>
      <c r="I1028" s="23" t="s">
        <v>5466</v>
      </c>
      <c r="J1028" s="23" t="s">
        <v>11</v>
      </c>
      <c r="K1028" s="23" t="s">
        <v>4628</v>
      </c>
      <c r="L1028" s="23" t="s">
        <v>11</v>
      </c>
      <c r="M1028" s="23" t="s">
        <v>5422</v>
      </c>
      <c r="N1028" s="23" t="s">
        <v>4629</v>
      </c>
      <c r="O1028" s="23" t="s">
        <v>4630</v>
      </c>
      <c r="P1028" s="23" t="s">
        <v>4660</v>
      </c>
      <c r="Q1028" s="23">
        <v>0</v>
      </c>
      <c r="R1028" s="23" t="s">
        <v>1962</v>
      </c>
      <c r="S1028" s="23" t="s">
        <v>4472</v>
      </c>
      <c r="T1028" s="23" t="s">
        <v>1721</v>
      </c>
    </row>
    <row r="1029" spans="1:20" s="19" customFormat="1">
      <c r="A1029" s="23" t="s">
        <v>2173</v>
      </c>
      <c r="B1029" s="23" t="s">
        <v>2174</v>
      </c>
      <c r="C1029" s="23" t="s">
        <v>10</v>
      </c>
      <c r="D1029" s="23" t="s">
        <v>1705</v>
      </c>
      <c r="E1029" s="23" t="s">
        <v>452</v>
      </c>
      <c r="F1029" s="23" t="s">
        <v>4173</v>
      </c>
      <c r="G1029" s="23" t="s">
        <v>1721</v>
      </c>
      <c r="H1029" s="23" t="s">
        <v>4099</v>
      </c>
      <c r="I1029" s="23" t="s">
        <v>4138</v>
      </c>
      <c r="J1029" s="23" t="s">
        <v>11</v>
      </c>
      <c r="K1029" s="23" t="s">
        <v>4628</v>
      </c>
      <c r="L1029" s="23" t="s">
        <v>11</v>
      </c>
      <c r="M1029" s="23" t="s">
        <v>5455</v>
      </c>
      <c r="N1029" s="23" t="s">
        <v>4629</v>
      </c>
      <c r="O1029" s="23" t="s">
        <v>4630</v>
      </c>
      <c r="P1029" s="23" t="s">
        <v>4795</v>
      </c>
      <c r="Q1029" s="23">
        <v>0</v>
      </c>
      <c r="R1029" s="23" t="s">
        <v>1962</v>
      </c>
      <c r="S1029" s="23" t="s">
        <v>4796</v>
      </c>
      <c r="T1029" s="23" t="s">
        <v>1721</v>
      </c>
    </row>
    <row r="1030" spans="1:20" s="19" customFormat="1">
      <c r="A1030" s="23" t="s">
        <v>3962</v>
      </c>
      <c r="B1030" s="23" t="s">
        <v>3963</v>
      </c>
      <c r="C1030" s="23" t="s">
        <v>1669</v>
      </c>
      <c r="D1030" s="23" t="s">
        <v>1705</v>
      </c>
      <c r="E1030" s="23" t="s">
        <v>452</v>
      </c>
      <c r="F1030" s="23" t="s">
        <v>4179</v>
      </c>
      <c r="G1030" s="23" t="s">
        <v>1721</v>
      </c>
      <c r="H1030" s="23" t="s">
        <v>4682</v>
      </c>
      <c r="I1030" s="23" t="s">
        <v>4203</v>
      </c>
      <c r="J1030" s="23" t="s">
        <v>11</v>
      </c>
      <c r="K1030" s="23" t="s">
        <v>4628</v>
      </c>
      <c r="L1030" s="23" t="s">
        <v>11</v>
      </c>
      <c r="M1030" s="23" t="s">
        <v>5418</v>
      </c>
      <c r="N1030" s="23" t="s">
        <v>4629</v>
      </c>
      <c r="O1030" s="23" t="s">
        <v>4630</v>
      </c>
      <c r="P1030" s="23" t="s">
        <v>4642</v>
      </c>
      <c r="Q1030" s="23">
        <v>0</v>
      </c>
      <c r="R1030" s="23" t="s">
        <v>1962</v>
      </c>
      <c r="S1030" s="23" t="s">
        <v>4824</v>
      </c>
      <c r="T1030" s="23" t="s">
        <v>1721</v>
      </c>
    </row>
    <row r="1031" spans="1:20" s="19" customFormat="1">
      <c r="A1031" s="23" t="s">
        <v>2995</v>
      </c>
      <c r="B1031" s="23" t="s">
        <v>2996</v>
      </c>
      <c r="C1031" s="23" t="s">
        <v>1669</v>
      </c>
      <c r="D1031" s="23" t="s">
        <v>4091</v>
      </c>
      <c r="E1031" s="23" t="s">
        <v>464</v>
      </c>
      <c r="F1031" s="23" t="s">
        <v>4122</v>
      </c>
      <c r="G1031" s="23" t="s">
        <v>1721</v>
      </c>
      <c r="H1031" s="23" t="s">
        <v>4638</v>
      </c>
      <c r="I1031" s="23" t="s">
        <v>4644</v>
      </c>
      <c r="J1031" s="23" t="s">
        <v>11</v>
      </c>
      <c r="K1031" s="23" t="s">
        <v>4628</v>
      </c>
      <c r="L1031" s="23" t="s">
        <v>11</v>
      </c>
      <c r="M1031" s="23" t="s">
        <v>5408</v>
      </c>
      <c r="N1031" s="23" t="s">
        <v>4640</v>
      </c>
      <c r="O1031" s="23" t="s">
        <v>4630</v>
      </c>
      <c r="P1031" s="23" t="s">
        <v>4683</v>
      </c>
      <c r="Q1031" s="23">
        <v>0</v>
      </c>
      <c r="R1031" s="23" t="s">
        <v>2050</v>
      </c>
      <c r="S1031" s="23" t="s">
        <v>4377</v>
      </c>
      <c r="T1031" s="23" t="s">
        <v>1721</v>
      </c>
    </row>
    <row r="1032" spans="1:20" s="19" customFormat="1">
      <c r="A1032" s="23" t="s">
        <v>3926</v>
      </c>
      <c r="B1032" s="23" t="s">
        <v>3927</v>
      </c>
      <c r="C1032" s="23" t="s">
        <v>12</v>
      </c>
      <c r="D1032" s="23" t="s">
        <v>1705</v>
      </c>
      <c r="E1032" s="23" t="s">
        <v>452</v>
      </c>
      <c r="F1032" s="23" t="s">
        <v>5338</v>
      </c>
      <c r="G1032" s="23" t="s">
        <v>1721</v>
      </c>
      <c r="H1032" s="23" t="s">
        <v>4643</v>
      </c>
      <c r="I1032" s="23" t="s">
        <v>4138</v>
      </c>
      <c r="J1032" s="23" t="s">
        <v>11</v>
      </c>
      <c r="K1032" s="23" t="s">
        <v>4628</v>
      </c>
      <c r="L1032" s="23" t="s">
        <v>11</v>
      </c>
      <c r="M1032" s="23" t="s">
        <v>5419</v>
      </c>
      <c r="N1032" s="23" t="s">
        <v>4629</v>
      </c>
      <c r="O1032" s="23" t="s">
        <v>4630</v>
      </c>
      <c r="P1032" s="23" t="s">
        <v>4753</v>
      </c>
      <c r="Q1032" s="23">
        <v>0</v>
      </c>
      <c r="R1032" s="23" t="s">
        <v>1962</v>
      </c>
      <c r="S1032" s="23" t="s">
        <v>4797</v>
      </c>
      <c r="T1032" s="23" t="s">
        <v>1721</v>
      </c>
    </row>
    <row r="1033" spans="1:20" s="19" customFormat="1">
      <c r="A1033" s="23" t="s">
        <v>3689</v>
      </c>
      <c r="B1033" s="23" t="s">
        <v>3690</v>
      </c>
      <c r="C1033" s="23" t="s">
        <v>10</v>
      </c>
      <c r="D1033" s="23" t="s">
        <v>1705</v>
      </c>
      <c r="E1033" s="23" t="s">
        <v>452</v>
      </c>
      <c r="F1033" s="23" t="s">
        <v>5349</v>
      </c>
      <c r="G1033" s="23" t="s">
        <v>1721</v>
      </c>
      <c r="H1033" s="23" t="s">
        <v>4099</v>
      </c>
      <c r="I1033" s="23" t="s">
        <v>4106</v>
      </c>
      <c r="J1033" s="23" t="s">
        <v>11</v>
      </c>
      <c r="K1033" s="23" t="s">
        <v>4628</v>
      </c>
      <c r="L1033" s="23" t="s">
        <v>11</v>
      </c>
      <c r="M1033" s="23" t="s">
        <v>5429</v>
      </c>
      <c r="N1033" s="23" t="s">
        <v>4629</v>
      </c>
      <c r="O1033" s="23" t="s">
        <v>4630</v>
      </c>
      <c r="P1033" s="23" t="s">
        <v>4642</v>
      </c>
      <c r="Q1033" s="23">
        <v>0</v>
      </c>
      <c r="R1033" s="23" t="s">
        <v>1962</v>
      </c>
      <c r="S1033" s="23" t="s">
        <v>4850</v>
      </c>
      <c r="T1033" s="23" t="s">
        <v>1721</v>
      </c>
    </row>
    <row r="1034" spans="1:20" s="19" customFormat="1">
      <c r="A1034" s="23" t="s">
        <v>3696</v>
      </c>
      <c r="B1034" s="23" t="s">
        <v>3697</v>
      </c>
      <c r="C1034" s="23" t="s">
        <v>14</v>
      </c>
      <c r="D1034" s="23" t="s">
        <v>1705</v>
      </c>
      <c r="E1034" s="23" t="s">
        <v>452</v>
      </c>
      <c r="F1034" s="23" t="s">
        <v>5334</v>
      </c>
      <c r="G1034" s="23" t="s">
        <v>1721</v>
      </c>
      <c r="H1034" s="23" t="s">
        <v>4633</v>
      </c>
      <c r="I1034" s="23" t="s">
        <v>4192</v>
      </c>
      <c r="J1034" s="23" t="s">
        <v>11</v>
      </c>
      <c r="K1034" s="23" t="s">
        <v>4628</v>
      </c>
      <c r="L1034" s="23" t="s">
        <v>11</v>
      </c>
      <c r="M1034" s="23" t="s">
        <v>5428</v>
      </c>
      <c r="N1034" s="23" t="s">
        <v>4629</v>
      </c>
      <c r="O1034" s="23" t="s">
        <v>4630</v>
      </c>
      <c r="P1034" s="23" t="s">
        <v>4662</v>
      </c>
      <c r="Q1034" s="23">
        <v>0</v>
      </c>
      <c r="R1034" s="23" t="s">
        <v>3700</v>
      </c>
      <c r="S1034" s="23" t="s">
        <v>4554</v>
      </c>
      <c r="T1034" s="23" t="s">
        <v>1721</v>
      </c>
    </row>
    <row r="1035" spans="1:20" s="19" customFormat="1">
      <c r="A1035" s="23" t="s">
        <v>1904</v>
      </c>
      <c r="B1035" s="23" t="s">
        <v>1905</v>
      </c>
      <c r="C1035" s="23" t="s">
        <v>10</v>
      </c>
      <c r="D1035" s="23" t="s">
        <v>1705</v>
      </c>
      <c r="E1035" s="23" t="s">
        <v>452</v>
      </c>
      <c r="F1035" s="23" t="s">
        <v>4179</v>
      </c>
      <c r="G1035" s="23" t="s">
        <v>1721</v>
      </c>
      <c r="H1035" s="23" t="s">
        <v>4682</v>
      </c>
      <c r="I1035" s="23" t="s">
        <v>4106</v>
      </c>
      <c r="J1035" s="23" t="s">
        <v>11</v>
      </c>
      <c r="K1035" s="23" t="s">
        <v>4628</v>
      </c>
      <c r="L1035" s="23" t="s">
        <v>11</v>
      </c>
      <c r="M1035" s="23" t="s">
        <v>5406</v>
      </c>
      <c r="N1035" s="23" t="s">
        <v>4629</v>
      </c>
      <c r="O1035" s="23" t="s">
        <v>4630</v>
      </c>
      <c r="P1035" s="23" t="s">
        <v>4662</v>
      </c>
      <c r="Q1035" s="23">
        <v>0</v>
      </c>
      <c r="R1035" s="23" t="s">
        <v>3700</v>
      </c>
      <c r="S1035" s="23" t="s">
        <v>4552</v>
      </c>
      <c r="T1035" s="23" t="s">
        <v>1721</v>
      </c>
    </row>
    <row r="1036" spans="1:20" s="19" customFormat="1">
      <c r="A1036" s="23" t="s">
        <v>2013</v>
      </c>
      <c r="B1036" s="23" t="s">
        <v>2014</v>
      </c>
      <c r="C1036" s="23" t="s">
        <v>15</v>
      </c>
      <c r="D1036" s="23" t="s">
        <v>1705</v>
      </c>
      <c r="E1036" s="23" t="s">
        <v>452</v>
      </c>
      <c r="F1036" s="23" t="s">
        <v>4156</v>
      </c>
      <c r="G1036" s="23" t="s">
        <v>1721</v>
      </c>
      <c r="H1036" s="23" t="s">
        <v>4094</v>
      </c>
      <c r="I1036" s="23" t="s">
        <v>4106</v>
      </c>
      <c r="J1036" s="23" t="s">
        <v>11</v>
      </c>
      <c r="K1036" s="23" t="s">
        <v>4628</v>
      </c>
      <c r="L1036" s="23" t="s">
        <v>11</v>
      </c>
      <c r="M1036" s="23" t="s">
        <v>5428</v>
      </c>
      <c r="N1036" s="23" t="s">
        <v>4629</v>
      </c>
      <c r="O1036" s="23" t="s">
        <v>4630</v>
      </c>
      <c r="P1036" s="23" t="s">
        <v>4882</v>
      </c>
      <c r="Q1036" s="23">
        <v>0</v>
      </c>
      <c r="R1036" s="23" t="s">
        <v>1962</v>
      </c>
      <c r="S1036" s="23" t="s">
        <v>4883</v>
      </c>
      <c r="T1036" s="23" t="s">
        <v>1721</v>
      </c>
    </row>
    <row r="1037" spans="1:20" s="19" customFormat="1">
      <c r="A1037" s="23" t="s">
        <v>2652</v>
      </c>
      <c r="B1037" s="23" t="s">
        <v>2653</v>
      </c>
      <c r="C1037" s="23" t="s">
        <v>16</v>
      </c>
      <c r="D1037" s="23" t="s">
        <v>1705</v>
      </c>
      <c r="E1037" s="23" t="s">
        <v>452</v>
      </c>
      <c r="F1037" s="23" t="s">
        <v>4185</v>
      </c>
      <c r="G1037" s="23" t="s">
        <v>1721</v>
      </c>
      <c r="H1037" s="23" t="s">
        <v>4633</v>
      </c>
      <c r="I1037" s="23" t="s">
        <v>4203</v>
      </c>
      <c r="J1037" s="23" t="s">
        <v>11</v>
      </c>
      <c r="K1037" s="23" t="s">
        <v>4628</v>
      </c>
      <c r="L1037" s="23" t="s">
        <v>11</v>
      </c>
      <c r="M1037" s="23" t="s">
        <v>5460</v>
      </c>
      <c r="N1037" s="23" t="s">
        <v>4629</v>
      </c>
      <c r="O1037" s="23" t="s">
        <v>4630</v>
      </c>
      <c r="P1037" s="23" t="s">
        <v>1026</v>
      </c>
      <c r="Q1037" s="23">
        <v>0</v>
      </c>
      <c r="R1037" s="23" t="s">
        <v>1676</v>
      </c>
      <c r="S1037" s="23" t="s">
        <v>4609</v>
      </c>
      <c r="T1037" s="23" t="s">
        <v>1721</v>
      </c>
    </row>
    <row r="1038" spans="1:20" s="19" customFormat="1">
      <c r="A1038" s="23" t="s">
        <v>3824</v>
      </c>
      <c r="B1038" s="23" t="s">
        <v>3825</v>
      </c>
      <c r="C1038" s="23" t="s">
        <v>16</v>
      </c>
      <c r="D1038" s="23" t="s">
        <v>1705</v>
      </c>
      <c r="E1038" s="23" t="s">
        <v>1189</v>
      </c>
      <c r="F1038" s="23" t="s">
        <v>5351</v>
      </c>
      <c r="G1038" s="23" t="s">
        <v>1721</v>
      </c>
      <c r="H1038" s="23" t="s">
        <v>4633</v>
      </c>
      <c r="I1038" s="23" t="s">
        <v>4192</v>
      </c>
      <c r="J1038" s="23" t="s">
        <v>11</v>
      </c>
      <c r="K1038" s="23" t="s">
        <v>4628</v>
      </c>
      <c r="L1038" s="23" t="s">
        <v>11</v>
      </c>
      <c r="M1038" s="23" t="s">
        <v>5443</v>
      </c>
      <c r="N1038" s="23" t="s">
        <v>4629</v>
      </c>
      <c r="O1038" s="23" t="s">
        <v>4630</v>
      </c>
      <c r="P1038" s="23" t="s">
        <v>9</v>
      </c>
      <c r="Q1038" s="23">
        <v>0</v>
      </c>
      <c r="R1038" s="23" t="s">
        <v>3828</v>
      </c>
      <c r="S1038" s="23" t="s">
        <v>4876</v>
      </c>
      <c r="T1038" s="23" t="s">
        <v>1721</v>
      </c>
    </row>
    <row r="1039" spans="1:20" s="19" customFormat="1">
      <c r="A1039" s="23" t="s">
        <v>2834</v>
      </c>
      <c r="B1039" s="23" t="s">
        <v>2835</v>
      </c>
      <c r="C1039" s="23" t="s">
        <v>13</v>
      </c>
      <c r="D1039" s="23" t="s">
        <v>1705</v>
      </c>
      <c r="E1039" s="23" t="s">
        <v>452</v>
      </c>
      <c r="F1039" s="23" t="s">
        <v>4176</v>
      </c>
      <c r="G1039" s="23" t="s">
        <v>1721</v>
      </c>
      <c r="H1039" s="23" t="s">
        <v>4094</v>
      </c>
      <c r="I1039" s="23" t="s">
        <v>4192</v>
      </c>
      <c r="J1039" s="23" t="s">
        <v>11</v>
      </c>
      <c r="K1039" s="23" t="s">
        <v>4628</v>
      </c>
      <c r="L1039" s="23" t="s">
        <v>11</v>
      </c>
      <c r="M1039" s="23" t="s">
        <v>5412</v>
      </c>
      <c r="N1039" s="23" t="s">
        <v>4629</v>
      </c>
      <c r="O1039" s="23" t="s">
        <v>4630</v>
      </c>
      <c r="P1039" s="23" t="s">
        <v>4642</v>
      </c>
      <c r="Q1039" s="23">
        <v>0</v>
      </c>
      <c r="R1039" s="23" t="s">
        <v>1962</v>
      </c>
      <c r="S1039" s="23" t="s">
        <v>4393</v>
      </c>
      <c r="T1039" s="23" t="s">
        <v>1721</v>
      </c>
    </row>
    <row r="1040" spans="1:20" s="19" customFormat="1">
      <c r="A1040" s="23" t="s">
        <v>3849</v>
      </c>
      <c r="B1040" s="23" t="s">
        <v>3850</v>
      </c>
      <c r="C1040" s="23" t="s">
        <v>1686</v>
      </c>
      <c r="D1040" s="23" t="s">
        <v>4091</v>
      </c>
      <c r="E1040" s="23" t="s">
        <v>464</v>
      </c>
      <c r="F1040" s="23" t="s">
        <v>4122</v>
      </c>
      <c r="G1040" s="23" t="s">
        <v>1721</v>
      </c>
      <c r="H1040" s="23" t="s">
        <v>4638</v>
      </c>
      <c r="I1040" s="23" t="s">
        <v>4644</v>
      </c>
      <c r="J1040" s="23" t="s">
        <v>11</v>
      </c>
      <c r="K1040" s="23" t="s">
        <v>4628</v>
      </c>
      <c r="L1040" s="23" t="s">
        <v>11</v>
      </c>
      <c r="M1040" s="23" t="s">
        <v>5408</v>
      </c>
      <c r="N1040" s="23" t="s">
        <v>4640</v>
      </c>
      <c r="O1040" s="23" t="s">
        <v>4630</v>
      </c>
      <c r="P1040" s="23" t="s">
        <v>4871</v>
      </c>
      <c r="Q1040" s="23">
        <v>0</v>
      </c>
      <c r="R1040" s="23" t="s">
        <v>3208</v>
      </c>
      <c r="S1040" s="23" t="s">
        <v>4558</v>
      </c>
      <c r="T1040" s="23" t="s">
        <v>1721</v>
      </c>
    </row>
    <row r="1041" spans="1:20" s="19" customFormat="1">
      <c r="A1041" s="23" t="s">
        <v>3190</v>
      </c>
      <c r="B1041" s="23" t="s">
        <v>3191</v>
      </c>
      <c r="C1041" s="23" t="s">
        <v>10</v>
      </c>
      <c r="D1041" s="23" t="s">
        <v>1705</v>
      </c>
      <c r="E1041" s="23" t="s">
        <v>452</v>
      </c>
      <c r="F1041" s="23" t="s">
        <v>4190</v>
      </c>
      <c r="G1041" s="23" t="s">
        <v>1721</v>
      </c>
      <c r="H1041" s="23" t="s">
        <v>4633</v>
      </c>
      <c r="I1041" s="23" t="s">
        <v>5430</v>
      </c>
      <c r="J1041" s="23" t="s">
        <v>11</v>
      </c>
      <c r="K1041" s="23" t="s">
        <v>4628</v>
      </c>
      <c r="L1041" s="23" t="s">
        <v>11</v>
      </c>
      <c r="M1041" s="23" t="s">
        <v>5429</v>
      </c>
      <c r="N1041" s="23" t="s">
        <v>4629</v>
      </c>
      <c r="O1041" s="23" t="s">
        <v>4630</v>
      </c>
      <c r="P1041" s="23" t="s">
        <v>1026</v>
      </c>
      <c r="Q1041" s="23">
        <v>0</v>
      </c>
      <c r="R1041" s="23" t="s">
        <v>1683</v>
      </c>
      <c r="S1041" s="23" t="s">
        <v>4596</v>
      </c>
      <c r="T1041" s="23" t="s">
        <v>1721</v>
      </c>
    </row>
    <row r="1042" spans="1:20" s="19" customFormat="1">
      <c r="A1042" s="23" t="s">
        <v>2264</v>
      </c>
      <c r="B1042" s="23" t="s">
        <v>2265</v>
      </c>
      <c r="C1042" s="23" t="s">
        <v>14</v>
      </c>
      <c r="D1042" s="23" t="s">
        <v>1705</v>
      </c>
      <c r="E1042" s="23" t="s">
        <v>452</v>
      </c>
      <c r="F1042" s="23" t="s">
        <v>5334</v>
      </c>
      <c r="G1042" s="23" t="s">
        <v>1721</v>
      </c>
      <c r="H1042" s="23" t="s">
        <v>4633</v>
      </c>
      <c r="I1042" s="23" t="s">
        <v>4192</v>
      </c>
      <c r="J1042" s="23" t="s">
        <v>11</v>
      </c>
      <c r="K1042" s="23" t="s">
        <v>4628</v>
      </c>
      <c r="L1042" s="23" t="s">
        <v>11</v>
      </c>
      <c r="M1042" s="23" t="s">
        <v>5408</v>
      </c>
      <c r="N1042" s="23" t="s">
        <v>4629</v>
      </c>
      <c r="O1042" s="23" t="s">
        <v>4630</v>
      </c>
      <c r="P1042" s="23" t="s">
        <v>9</v>
      </c>
      <c r="Q1042" s="23">
        <v>0</v>
      </c>
      <c r="R1042" s="23" t="s">
        <v>4756</v>
      </c>
      <c r="S1042" s="23" t="s">
        <v>4757</v>
      </c>
      <c r="T1042" s="23" t="s">
        <v>1721</v>
      </c>
    </row>
    <row r="1043" spans="1:20" s="19" customFormat="1">
      <c r="A1043" s="23" t="s">
        <v>3242</v>
      </c>
      <c r="B1043" s="23" t="s">
        <v>3243</v>
      </c>
      <c r="C1043" s="23" t="s">
        <v>16</v>
      </c>
      <c r="D1043" s="23" t="s">
        <v>1705</v>
      </c>
      <c r="E1043" s="23" t="s">
        <v>452</v>
      </c>
      <c r="F1043" s="23" t="s">
        <v>4179</v>
      </c>
      <c r="G1043" s="23" t="s">
        <v>1721</v>
      </c>
      <c r="H1043" s="23" t="s">
        <v>4682</v>
      </c>
      <c r="I1043" s="23" t="s">
        <v>5421</v>
      </c>
      <c r="J1043" s="23" t="s">
        <v>11</v>
      </c>
      <c r="K1043" s="23" t="s">
        <v>4628</v>
      </c>
      <c r="L1043" s="23" t="s">
        <v>11</v>
      </c>
      <c r="M1043" s="23" t="s">
        <v>5422</v>
      </c>
      <c r="N1043" s="23" t="s">
        <v>4629</v>
      </c>
      <c r="O1043" s="23" t="s">
        <v>4630</v>
      </c>
      <c r="P1043" s="23" t="s">
        <v>7</v>
      </c>
      <c r="Q1043" s="23">
        <v>0</v>
      </c>
      <c r="R1043" s="23" t="s">
        <v>2933</v>
      </c>
      <c r="S1043" s="23" t="s">
        <v>4780</v>
      </c>
      <c r="T1043" s="23" t="s">
        <v>1721</v>
      </c>
    </row>
    <row r="1044" spans="1:20" s="19" customFormat="1">
      <c r="A1044" s="23" t="s">
        <v>2938</v>
      </c>
      <c r="B1044" s="23" t="s">
        <v>2939</v>
      </c>
      <c r="C1044" s="23" t="s">
        <v>16</v>
      </c>
      <c r="D1044" s="23" t="s">
        <v>1705</v>
      </c>
      <c r="E1044" s="23" t="s">
        <v>452</v>
      </c>
      <c r="F1044" s="23" t="s">
        <v>4185</v>
      </c>
      <c r="G1044" s="23" t="s">
        <v>1721</v>
      </c>
      <c r="H1044" s="23" t="s">
        <v>4633</v>
      </c>
      <c r="I1044" s="23" t="s">
        <v>4203</v>
      </c>
      <c r="J1044" s="23" t="s">
        <v>11</v>
      </c>
      <c r="K1044" s="23" t="s">
        <v>4628</v>
      </c>
      <c r="L1044" s="23" t="s">
        <v>11</v>
      </c>
      <c r="M1044" s="23" t="s">
        <v>5460</v>
      </c>
      <c r="N1044" s="23" t="s">
        <v>4629</v>
      </c>
      <c r="O1044" s="23" t="s">
        <v>4630</v>
      </c>
      <c r="P1044" s="23" t="s">
        <v>1026</v>
      </c>
      <c r="Q1044" s="23">
        <v>0</v>
      </c>
      <c r="R1044" s="23" t="s">
        <v>2942</v>
      </c>
      <c r="S1044" s="23" t="s">
        <v>4612</v>
      </c>
      <c r="T1044" s="23" t="s">
        <v>1721</v>
      </c>
    </row>
    <row r="1045" spans="1:20" s="19" customFormat="1">
      <c r="A1045" s="23" t="s">
        <v>1985</v>
      </c>
      <c r="B1045" s="23" t="s">
        <v>1986</v>
      </c>
      <c r="C1045" s="23" t="s">
        <v>14</v>
      </c>
      <c r="D1045" s="23" t="s">
        <v>1705</v>
      </c>
      <c r="E1045" s="23" t="s">
        <v>452</v>
      </c>
      <c r="F1045" s="23" t="s">
        <v>5334</v>
      </c>
      <c r="G1045" s="23" t="s">
        <v>1721</v>
      </c>
      <c r="H1045" s="23" t="s">
        <v>4633</v>
      </c>
      <c r="I1045" s="23" t="s">
        <v>4192</v>
      </c>
      <c r="J1045" s="23" t="s">
        <v>11</v>
      </c>
      <c r="K1045" s="23" t="s">
        <v>4628</v>
      </c>
      <c r="L1045" s="23" t="s">
        <v>11</v>
      </c>
      <c r="M1045" s="23" t="s">
        <v>5408</v>
      </c>
      <c r="N1045" s="23" t="s">
        <v>4629</v>
      </c>
      <c r="O1045" s="23" t="s">
        <v>4630</v>
      </c>
      <c r="P1045" s="23" t="s">
        <v>4634</v>
      </c>
      <c r="Q1045" s="23">
        <v>0</v>
      </c>
      <c r="R1045" s="23" t="s">
        <v>2442</v>
      </c>
      <c r="S1045" s="23" t="s">
        <v>4487</v>
      </c>
      <c r="T1045" s="23" t="s">
        <v>1721</v>
      </c>
    </row>
    <row r="1046" spans="1:20" s="19" customFormat="1">
      <c r="A1046" s="23" t="s">
        <v>2333</v>
      </c>
      <c r="B1046" s="23" t="s">
        <v>2334</v>
      </c>
      <c r="C1046" s="23" t="s">
        <v>16</v>
      </c>
      <c r="D1046" s="23" t="s">
        <v>1705</v>
      </c>
      <c r="E1046" s="23" t="s">
        <v>452</v>
      </c>
      <c r="F1046" s="23" t="s">
        <v>4164</v>
      </c>
      <c r="G1046" s="23" t="s">
        <v>1721</v>
      </c>
      <c r="H1046" s="23" t="s">
        <v>4632</v>
      </c>
      <c r="I1046" s="23" t="s">
        <v>4203</v>
      </c>
      <c r="J1046" s="23" t="s">
        <v>11</v>
      </c>
      <c r="K1046" s="23" t="s">
        <v>4628</v>
      </c>
      <c r="L1046" s="23" t="s">
        <v>11</v>
      </c>
      <c r="M1046" s="23" t="s">
        <v>5405</v>
      </c>
      <c r="N1046" s="23" t="s">
        <v>4629</v>
      </c>
      <c r="O1046" s="23" t="s">
        <v>4630</v>
      </c>
      <c r="P1046" s="23" t="s">
        <v>4675</v>
      </c>
      <c r="Q1046" s="23">
        <v>0</v>
      </c>
      <c r="R1046" s="23" t="s">
        <v>1962</v>
      </c>
      <c r="S1046" s="23" t="s">
        <v>4741</v>
      </c>
      <c r="T1046" s="23" t="s">
        <v>1721</v>
      </c>
    </row>
    <row r="1047" spans="1:20" s="19" customFormat="1">
      <c r="A1047" s="23" t="s">
        <v>2927</v>
      </c>
      <c r="B1047" s="23" t="s">
        <v>2928</v>
      </c>
      <c r="C1047" s="23" t="s">
        <v>1687</v>
      </c>
      <c r="D1047" s="23" t="s">
        <v>4091</v>
      </c>
      <c r="E1047" s="23" t="s">
        <v>464</v>
      </c>
      <c r="F1047" s="23" t="s">
        <v>4191</v>
      </c>
      <c r="G1047" s="23" t="s">
        <v>1721</v>
      </c>
      <c r="H1047" s="23" t="s">
        <v>4632</v>
      </c>
      <c r="I1047" s="23" t="s">
        <v>4644</v>
      </c>
      <c r="J1047" s="23" t="s">
        <v>11</v>
      </c>
      <c r="K1047" s="23" t="s">
        <v>4628</v>
      </c>
      <c r="L1047" s="23" t="s">
        <v>11</v>
      </c>
      <c r="M1047" s="23" t="s">
        <v>5411</v>
      </c>
      <c r="N1047" s="23" t="s">
        <v>4640</v>
      </c>
      <c r="O1047" s="23" t="s">
        <v>4630</v>
      </c>
      <c r="P1047" s="23" t="s">
        <v>1166</v>
      </c>
      <c r="Q1047" s="23">
        <v>0</v>
      </c>
      <c r="R1047" s="23" t="s">
        <v>1683</v>
      </c>
      <c r="S1047" s="23" t="s">
        <v>4593</v>
      </c>
      <c r="T1047" s="23" t="s">
        <v>1721</v>
      </c>
    </row>
    <row r="1048" spans="1:20" s="19" customFormat="1">
      <c r="A1048" s="23" t="s">
        <v>4044</v>
      </c>
      <c r="B1048" s="23" t="s">
        <v>4045</v>
      </c>
      <c r="C1048" s="23" t="s">
        <v>16</v>
      </c>
      <c r="D1048" s="23" t="s">
        <v>1705</v>
      </c>
      <c r="E1048" s="23" t="s">
        <v>1189</v>
      </c>
      <c r="F1048" s="23" t="s">
        <v>4182</v>
      </c>
      <c r="G1048" s="23" t="s">
        <v>1721</v>
      </c>
      <c r="H1048" s="23" t="s">
        <v>4638</v>
      </c>
      <c r="I1048" s="23" t="s">
        <v>4636</v>
      </c>
      <c r="J1048" s="23" t="s">
        <v>11</v>
      </c>
      <c r="K1048" s="23" t="s">
        <v>4628</v>
      </c>
      <c r="L1048" s="23" t="s">
        <v>11</v>
      </c>
      <c r="M1048" s="23" t="s">
        <v>5480</v>
      </c>
      <c r="N1048" s="23" t="s">
        <v>4629</v>
      </c>
      <c r="O1048" s="23" t="s">
        <v>4630</v>
      </c>
      <c r="P1048" s="23" t="s">
        <v>4783</v>
      </c>
      <c r="Q1048" s="23">
        <v>0</v>
      </c>
      <c r="R1048" s="23" t="s">
        <v>4784</v>
      </c>
      <c r="S1048" s="23" t="s">
        <v>4785</v>
      </c>
      <c r="T1048" s="23" t="s">
        <v>1721</v>
      </c>
    </row>
    <row r="1049" spans="1:20" s="19" customFormat="1">
      <c r="A1049" s="23" t="s">
        <v>3080</v>
      </c>
      <c r="B1049" s="23" t="s">
        <v>3081</v>
      </c>
      <c r="C1049" s="23" t="s">
        <v>14</v>
      </c>
      <c r="D1049" s="23" t="s">
        <v>1705</v>
      </c>
      <c r="E1049" s="23" t="s">
        <v>4289</v>
      </c>
      <c r="F1049" s="23" t="s">
        <v>5346</v>
      </c>
      <c r="G1049" s="23" t="s">
        <v>1721</v>
      </c>
      <c r="H1049" s="23" t="s">
        <v>5347</v>
      </c>
      <c r="I1049" s="23" t="s">
        <v>11</v>
      </c>
      <c r="J1049" s="23" t="s">
        <v>11</v>
      </c>
      <c r="K1049" s="23" t="s">
        <v>4628</v>
      </c>
      <c r="L1049" s="23" t="s">
        <v>11</v>
      </c>
      <c r="M1049" s="23" t="s">
        <v>5442</v>
      </c>
      <c r="N1049" s="23" t="s">
        <v>4653</v>
      </c>
      <c r="O1049" s="23" t="s">
        <v>4630</v>
      </c>
      <c r="P1049" s="23" t="s">
        <v>4664</v>
      </c>
      <c r="Q1049" s="23">
        <v>0</v>
      </c>
      <c r="R1049" s="23" t="s">
        <v>5500</v>
      </c>
      <c r="S1049" s="23" t="s">
        <v>5356</v>
      </c>
      <c r="T1049" s="23" t="s">
        <v>1721</v>
      </c>
    </row>
    <row r="1050" spans="1:20" s="19" customFormat="1">
      <c r="A1050" s="23" t="s">
        <v>3254</v>
      </c>
      <c r="B1050" s="23" t="s">
        <v>3255</v>
      </c>
      <c r="C1050" s="23" t="s">
        <v>12</v>
      </c>
      <c r="D1050" s="23" t="s">
        <v>1705</v>
      </c>
      <c r="E1050" s="23" t="s">
        <v>452</v>
      </c>
      <c r="F1050" s="23" t="s">
        <v>4175</v>
      </c>
      <c r="G1050" s="23" t="s">
        <v>1721</v>
      </c>
      <c r="H1050" s="23" t="s">
        <v>4638</v>
      </c>
      <c r="I1050" s="23" t="s">
        <v>4656</v>
      </c>
      <c r="J1050" s="23" t="s">
        <v>11</v>
      </c>
      <c r="K1050" s="23" t="s">
        <v>4628</v>
      </c>
      <c r="L1050" s="23" t="s">
        <v>11</v>
      </c>
      <c r="M1050" s="23" t="s">
        <v>5412</v>
      </c>
      <c r="N1050" s="23" t="s">
        <v>4629</v>
      </c>
      <c r="O1050" s="23" t="s">
        <v>4630</v>
      </c>
      <c r="P1050" s="23" t="s">
        <v>4642</v>
      </c>
      <c r="Q1050" s="23">
        <v>0</v>
      </c>
      <c r="R1050" s="23" t="s">
        <v>1962</v>
      </c>
      <c r="S1050" s="23" t="s">
        <v>4359</v>
      </c>
      <c r="T1050" s="23" t="s">
        <v>1721</v>
      </c>
    </row>
    <row r="1051" spans="1:20" s="19" customFormat="1">
      <c r="A1051" s="23" t="s">
        <v>3937</v>
      </c>
      <c r="B1051" s="23" t="s">
        <v>3938</v>
      </c>
      <c r="C1051" s="23" t="s">
        <v>16</v>
      </c>
      <c r="D1051" s="23" t="s">
        <v>1705</v>
      </c>
      <c r="E1051" s="23" t="s">
        <v>1189</v>
      </c>
      <c r="F1051" s="23" t="s">
        <v>5351</v>
      </c>
      <c r="G1051" s="23" t="s">
        <v>1721</v>
      </c>
      <c r="H1051" s="23" t="s">
        <v>4633</v>
      </c>
      <c r="I1051" s="23" t="s">
        <v>4192</v>
      </c>
      <c r="J1051" s="23" t="s">
        <v>11</v>
      </c>
      <c r="K1051" s="23" t="s">
        <v>4628</v>
      </c>
      <c r="L1051" s="23" t="s">
        <v>11</v>
      </c>
      <c r="M1051" s="23" t="s">
        <v>5407</v>
      </c>
      <c r="N1051" s="23" t="s">
        <v>4629</v>
      </c>
      <c r="O1051" s="23" t="s">
        <v>4630</v>
      </c>
      <c r="P1051" s="23" t="s">
        <v>9</v>
      </c>
      <c r="Q1051" s="23">
        <v>0</v>
      </c>
      <c r="R1051" s="23" t="s">
        <v>2933</v>
      </c>
      <c r="S1051" s="23" t="s">
        <v>4742</v>
      </c>
      <c r="T1051" s="23" t="s">
        <v>1721</v>
      </c>
    </row>
    <row r="1052" spans="1:20" s="19" customFormat="1">
      <c r="A1052" s="23" t="s">
        <v>3242</v>
      </c>
      <c r="B1052" s="23" t="s">
        <v>3243</v>
      </c>
      <c r="C1052" s="23" t="s">
        <v>16</v>
      </c>
      <c r="D1052" s="23" t="s">
        <v>1705</v>
      </c>
      <c r="E1052" s="23" t="s">
        <v>452</v>
      </c>
      <c r="F1052" s="23" t="s">
        <v>4179</v>
      </c>
      <c r="G1052" s="23" t="s">
        <v>1721</v>
      </c>
      <c r="H1052" s="23" t="s">
        <v>4682</v>
      </c>
      <c r="I1052" s="23" t="s">
        <v>4649</v>
      </c>
      <c r="J1052" s="23" t="s">
        <v>11</v>
      </c>
      <c r="K1052" s="23" t="s">
        <v>4628</v>
      </c>
      <c r="L1052" s="23" t="s">
        <v>11</v>
      </c>
      <c r="M1052" s="23" t="s">
        <v>5437</v>
      </c>
      <c r="N1052" s="23" t="s">
        <v>4629</v>
      </c>
      <c r="O1052" s="23" t="s">
        <v>4630</v>
      </c>
      <c r="P1052" s="23" t="s">
        <v>7</v>
      </c>
      <c r="Q1052" s="23">
        <v>0</v>
      </c>
      <c r="R1052" s="23" t="s">
        <v>2933</v>
      </c>
      <c r="S1052" s="23" t="s">
        <v>4780</v>
      </c>
      <c r="T1052" s="23" t="s">
        <v>1721</v>
      </c>
    </row>
    <row r="1053" spans="1:20" s="19" customFormat="1">
      <c r="A1053" s="23" t="s">
        <v>3747</v>
      </c>
      <c r="B1053" s="23" t="s">
        <v>3748</v>
      </c>
      <c r="C1053" s="23" t="s">
        <v>1669</v>
      </c>
      <c r="D1053" s="23" t="s">
        <v>4091</v>
      </c>
      <c r="E1053" s="23" t="s">
        <v>464</v>
      </c>
      <c r="F1053" s="23" t="s">
        <v>4122</v>
      </c>
      <c r="G1053" s="23" t="s">
        <v>1721</v>
      </c>
      <c r="H1053" s="23" t="s">
        <v>4638</v>
      </c>
      <c r="I1053" s="23" t="s">
        <v>4644</v>
      </c>
      <c r="J1053" s="23" t="s">
        <v>11</v>
      </c>
      <c r="K1053" s="23" t="s">
        <v>4628</v>
      </c>
      <c r="L1053" s="23" t="s">
        <v>11</v>
      </c>
      <c r="M1053" s="23" t="s">
        <v>5460</v>
      </c>
      <c r="N1053" s="23" t="s">
        <v>4640</v>
      </c>
      <c r="O1053" s="23" t="s">
        <v>4630</v>
      </c>
      <c r="P1053" s="23" t="s">
        <v>4641</v>
      </c>
      <c r="Q1053" s="23">
        <v>0</v>
      </c>
      <c r="R1053" s="23" t="s">
        <v>2066</v>
      </c>
      <c r="S1053" s="23" t="s">
        <v>4531</v>
      </c>
      <c r="T1053" s="23" t="s">
        <v>1721</v>
      </c>
    </row>
    <row r="1054" spans="1:20" s="19" customFormat="1">
      <c r="A1054" s="23" t="s">
        <v>1997</v>
      </c>
      <c r="B1054" s="23" t="s">
        <v>1998</v>
      </c>
      <c r="C1054" s="23" t="s">
        <v>10</v>
      </c>
      <c r="D1054" s="23" t="s">
        <v>1705</v>
      </c>
      <c r="E1054" s="23" t="s">
        <v>452</v>
      </c>
      <c r="F1054" s="23" t="s">
        <v>4173</v>
      </c>
      <c r="G1054" s="23" t="s">
        <v>1721</v>
      </c>
      <c r="H1054" s="23" t="s">
        <v>4099</v>
      </c>
      <c r="I1054" s="23" t="s">
        <v>5461</v>
      </c>
      <c r="J1054" s="23" t="s">
        <v>11</v>
      </c>
      <c r="K1054" s="23" t="s">
        <v>4628</v>
      </c>
      <c r="L1054" s="23" t="s">
        <v>11</v>
      </c>
      <c r="M1054" s="23" t="s">
        <v>5429</v>
      </c>
      <c r="N1054" s="23" t="s">
        <v>4629</v>
      </c>
      <c r="O1054" s="23" t="s">
        <v>4630</v>
      </c>
      <c r="P1054" s="23" t="s">
        <v>4642</v>
      </c>
      <c r="Q1054" s="23">
        <v>0</v>
      </c>
      <c r="R1054" s="23" t="s">
        <v>1962</v>
      </c>
      <c r="S1054" s="23" t="s">
        <v>4889</v>
      </c>
      <c r="T1054" s="23" t="s">
        <v>1721</v>
      </c>
    </row>
    <row r="1055" spans="1:20" s="19" customFormat="1">
      <c r="A1055" s="23" t="s">
        <v>2935</v>
      </c>
      <c r="B1055" s="23" t="s">
        <v>2936</v>
      </c>
      <c r="C1055" s="23" t="s">
        <v>15</v>
      </c>
      <c r="D1055" s="23" t="s">
        <v>1705</v>
      </c>
      <c r="E1055" s="23" t="s">
        <v>452</v>
      </c>
      <c r="F1055" s="23" t="s">
        <v>4156</v>
      </c>
      <c r="G1055" s="23" t="s">
        <v>1721</v>
      </c>
      <c r="H1055" s="23" t="s">
        <v>4094</v>
      </c>
      <c r="I1055" s="23" t="s">
        <v>4636</v>
      </c>
      <c r="J1055" s="23" t="s">
        <v>11</v>
      </c>
      <c r="K1055" s="23" t="s">
        <v>4628</v>
      </c>
      <c r="L1055" s="23" t="s">
        <v>11</v>
      </c>
      <c r="M1055" s="23" t="s">
        <v>5415</v>
      </c>
      <c r="N1055" s="23" t="s">
        <v>4629</v>
      </c>
      <c r="O1055" s="23" t="s">
        <v>4630</v>
      </c>
      <c r="P1055" s="23" t="s">
        <v>4822</v>
      </c>
      <c r="Q1055" s="23">
        <v>0</v>
      </c>
      <c r="R1055" s="23" t="s">
        <v>1962</v>
      </c>
      <c r="S1055" s="23" t="s">
        <v>4385</v>
      </c>
      <c r="T1055" s="23" t="s">
        <v>1721</v>
      </c>
    </row>
    <row r="1056" spans="1:20" s="19" customFormat="1">
      <c r="A1056" s="23" t="s">
        <v>5209</v>
      </c>
      <c r="B1056" s="23" t="s">
        <v>5210</v>
      </c>
      <c r="C1056" s="23" t="s">
        <v>1687</v>
      </c>
      <c r="D1056" s="23" t="s">
        <v>4091</v>
      </c>
      <c r="E1056" s="23" t="s">
        <v>459</v>
      </c>
      <c r="F1056" s="23" t="s">
        <v>5353</v>
      </c>
      <c r="G1056" s="23" t="s">
        <v>1721</v>
      </c>
      <c r="H1056" s="23" t="s">
        <v>4643</v>
      </c>
      <c r="I1056" s="23" t="s">
        <v>4644</v>
      </c>
      <c r="J1056" s="23" t="s">
        <v>11</v>
      </c>
      <c r="K1056" s="23" t="s">
        <v>4628</v>
      </c>
      <c r="L1056" s="23" t="s">
        <v>11</v>
      </c>
      <c r="M1056" s="23" t="s">
        <v>5463</v>
      </c>
      <c r="N1056" s="23" t="s">
        <v>4640</v>
      </c>
      <c r="O1056" s="23" t="s">
        <v>4630</v>
      </c>
      <c r="P1056" s="23" t="s">
        <v>993</v>
      </c>
      <c r="Q1056" s="23">
        <v>0</v>
      </c>
      <c r="R1056" s="23" t="s">
        <v>5464</v>
      </c>
      <c r="S1056" s="23" t="s">
        <v>5485</v>
      </c>
      <c r="T1056" s="23" t="s">
        <v>1721</v>
      </c>
    </row>
    <row r="1057" spans="1:20" s="19" customFormat="1">
      <c r="A1057" s="23" t="s">
        <v>5088</v>
      </c>
      <c r="B1057" s="23" t="s">
        <v>5089</v>
      </c>
      <c r="C1057" s="23" t="s">
        <v>1669</v>
      </c>
      <c r="D1057" s="23" t="s">
        <v>4091</v>
      </c>
      <c r="E1057" s="23" t="s">
        <v>459</v>
      </c>
      <c r="F1057" s="23" t="s">
        <v>4202</v>
      </c>
      <c r="G1057" s="23" t="s">
        <v>1721</v>
      </c>
      <c r="H1057" s="23" t="s">
        <v>4643</v>
      </c>
      <c r="I1057" s="23" t="s">
        <v>4644</v>
      </c>
      <c r="J1057" s="23" t="s">
        <v>11</v>
      </c>
      <c r="K1057" s="23" t="s">
        <v>4628</v>
      </c>
      <c r="L1057" s="23" t="s">
        <v>11</v>
      </c>
      <c r="M1057" s="23" t="s">
        <v>5446</v>
      </c>
      <c r="N1057" s="23" t="s">
        <v>4640</v>
      </c>
      <c r="O1057" s="23" t="s">
        <v>4630</v>
      </c>
      <c r="P1057" s="23" t="s">
        <v>1168</v>
      </c>
      <c r="Q1057" s="23">
        <v>0</v>
      </c>
      <c r="R1057" s="23" t="s">
        <v>5026</v>
      </c>
      <c r="S1057" s="23" t="s">
        <v>5504</v>
      </c>
      <c r="T1057" s="23" t="s">
        <v>1721</v>
      </c>
    </row>
    <row r="1058" spans="1:20" s="19" customFormat="1">
      <c r="A1058" s="23" t="s">
        <v>2389</v>
      </c>
      <c r="B1058" s="23" t="s">
        <v>2390</v>
      </c>
      <c r="C1058" s="23" t="s">
        <v>14</v>
      </c>
      <c r="D1058" s="23" t="s">
        <v>1705</v>
      </c>
      <c r="E1058" s="23" t="s">
        <v>452</v>
      </c>
      <c r="F1058" s="23" t="s">
        <v>4175</v>
      </c>
      <c r="G1058" s="23" t="s">
        <v>1721</v>
      </c>
      <c r="H1058" s="23" t="s">
        <v>4638</v>
      </c>
      <c r="I1058" s="23" t="s">
        <v>4192</v>
      </c>
      <c r="J1058" s="23" t="s">
        <v>11</v>
      </c>
      <c r="K1058" s="23" t="s">
        <v>4628</v>
      </c>
      <c r="L1058" s="23" t="s">
        <v>11</v>
      </c>
      <c r="M1058" s="23" t="s">
        <v>5406</v>
      </c>
      <c r="N1058" s="23" t="s">
        <v>4629</v>
      </c>
      <c r="O1058" s="23" t="s">
        <v>4630</v>
      </c>
      <c r="P1058" s="23" t="s">
        <v>4642</v>
      </c>
      <c r="Q1058" s="23">
        <v>0</v>
      </c>
      <c r="R1058" s="23" t="s">
        <v>1962</v>
      </c>
      <c r="S1058" s="23" t="s">
        <v>4435</v>
      </c>
      <c r="T1058" s="23" t="s">
        <v>1721</v>
      </c>
    </row>
    <row r="1059" spans="1:20" s="19" customFormat="1">
      <c r="A1059" s="23" t="s">
        <v>2824</v>
      </c>
      <c r="B1059" s="23" t="s">
        <v>2825</v>
      </c>
      <c r="C1059" s="23" t="s">
        <v>1669</v>
      </c>
      <c r="D1059" s="23" t="s">
        <v>4091</v>
      </c>
      <c r="E1059" s="23" t="s">
        <v>464</v>
      </c>
      <c r="F1059" s="23" t="s">
        <v>4122</v>
      </c>
      <c r="G1059" s="23" t="s">
        <v>1721</v>
      </c>
      <c r="H1059" s="23" t="s">
        <v>4638</v>
      </c>
      <c r="I1059" s="23" t="s">
        <v>4644</v>
      </c>
      <c r="J1059" s="23" t="s">
        <v>11</v>
      </c>
      <c r="K1059" s="23" t="s">
        <v>4628</v>
      </c>
      <c r="L1059" s="23" t="s">
        <v>11</v>
      </c>
      <c r="M1059" s="23" t="s">
        <v>5424</v>
      </c>
      <c r="N1059" s="23" t="s">
        <v>4640</v>
      </c>
      <c r="O1059" s="23" t="s">
        <v>4630</v>
      </c>
      <c r="P1059" s="23" t="s">
        <v>1166</v>
      </c>
      <c r="Q1059" s="23">
        <v>0</v>
      </c>
      <c r="R1059" s="23" t="s">
        <v>1760</v>
      </c>
      <c r="S1059" s="23" t="s">
        <v>4605</v>
      </c>
      <c r="T1059" s="23" t="s">
        <v>1721</v>
      </c>
    </row>
    <row r="1060" spans="1:20" s="19" customFormat="1">
      <c r="A1060" s="23" t="s">
        <v>2601</v>
      </c>
      <c r="B1060" s="23" t="s">
        <v>2602</v>
      </c>
      <c r="C1060" s="23" t="s">
        <v>15</v>
      </c>
      <c r="D1060" s="23" t="s">
        <v>1705</v>
      </c>
      <c r="E1060" s="23" t="s">
        <v>452</v>
      </c>
      <c r="F1060" s="23" t="s">
        <v>4148</v>
      </c>
      <c r="G1060" s="23" t="s">
        <v>1721</v>
      </c>
      <c r="H1060" s="23" t="s">
        <v>4094</v>
      </c>
      <c r="I1060" s="23" t="s">
        <v>4192</v>
      </c>
      <c r="J1060" s="23" t="s">
        <v>11</v>
      </c>
      <c r="K1060" s="23" t="s">
        <v>4628</v>
      </c>
      <c r="L1060" s="23" t="s">
        <v>11</v>
      </c>
      <c r="M1060" s="23" t="s">
        <v>5412</v>
      </c>
      <c r="N1060" s="23" t="s">
        <v>4629</v>
      </c>
      <c r="O1060" s="23" t="s">
        <v>4630</v>
      </c>
      <c r="P1060" s="23" t="s">
        <v>4675</v>
      </c>
      <c r="Q1060" s="23">
        <v>0</v>
      </c>
      <c r="R1060" s="23" t="s">
        <v>1962</v>
      </c>
      <c r="S1060" s="23" t="s">
        <v>4794</v>
      </c>
      <c r="T1060" s="23" t="s">
        <v>1721</v>
      </c>
    </row>
    <row r="1061" spans="1:20" s="19" customFormat="1">
      <c r="A1061" s="23" t="s">
        <v>1788</v>
      </c>
      <c r="B1061" s="23" t="s">
        <v>1789</v>
      </c>
      <c r="C1061" s="23" t="s">
        <v>16</v>
      </c>
      <c r="D1061" s="23" t="s">
        <v>1705</v>
      </c>
      <c r="E1061" s="23" t="s">
        <v>1189</v>
      </c>
      <c r="F1061" s="23" t="s">
        <v>4197</v>
      </c>
      <c r="G1061" s="23" t="s">
        <v>1721</v>
      </c>
      <c r="H1061" s="23" t="s">
        <v>4099</v>
      </c>
      <c r="I1061" s="23" t="s">
        <v>4106</v>
      </c>
      <c r="J1061" s="23" t="s">
        <v>11</v>
      </c>
      <c r="K1061" s="23" t="s">
        <v>4628</v>
      </c>
      <c r="L1061" s="23" t="s">
        <v>11</v>
      </c>
      <c r="M1061" s="23" t="s">
        <v>5418</v>
      </c>
      <c r="N1061" s="23" t="s">
        <v>4629</v>
      </c>
      <c r="O1061" s="23" t="s">
        <v>4630</v>
      </c>
      <c r="P1061" s="23" t="s">
        <v>4829</v>
      </c>
      <c r="Q1061" s="23">
        <v>0</v>
      </c>
      <c r="R1061" s="23" t="s">
        <v>1962</v>
      </c>
      <c r="S1061" s="23" t="s">
        <v>4830</v>
      </c>
      <c r="T1061" s="23" t="s">
        <v>1721</v>
      </c>
    </row>
    <row r="1062" spans="1:20" s="19" customFormat="1">
      <c r="A1062" s="23" t="s">
        <v>1775</v>
      </c>
      <c r="B1062" s="23" t="s">
        <v>1776</v>
      </c>
      <c r="C1062" s="23" t="s">
        <v>15</v>
      </c>
      <c r="D1062" s="23" t="s">
        <v>1705</v>
      </c>
      <c r="E1062" s="23" t="s">
        <v>452</v>
      </c>
      <c r="F1062" s="23" t="s">
        <v>5337</v>
      </c>
      <c r="G1062" s="23" t="s">
        <v>1721</v>
      </c>
      <c r="H1062" s="23" t="s">
        <v>4643</v>
      </c>
      <c r="I1062" s="23" t="s">
        <v>4192</v>
      </c>
      <c r="J1062" s="23" t="s">
        <v>11</v>
      </c>
      <c r="K1062" s="23" t="s">
        <v>4628</v>
      </c>
      <c r="L1062" s="23" t="s">
        <v>11</v>
      </c>
      <c r="M1062" s="23" t="s">
        <v>5435</v>
      </c>
      <c r="N1062" s="23" t="s">
        <v>4629</v>
      </c>
      <c r="O1062" s="23" t="s">
        <v>4630</v>
      </c>
      <c r="P1062" s="23" t="s">
        <v>4642</v>
      </c>
      <c r="Q1062" s="23">
        <v>0</v>
      </c>
      <c r="R1062" s="23" t="s">
        <v>1962</v>
      </c>
      <c r="S1062" s="23" t="s">
        <v>4505</v>
      </c>
      <c r="T1062" s="23" t="s">
        <v>1721</v>
      </c>
    </row>
    <row r="1063" spans="1:20" s="19" customFormat="1">
      <c r="A1063" s="23" t="s">
        <v>2521</v>
      </c>
      <c r="B1063" s="23" t="s">
        <v>2522</v>
      </c>
      <c r="C1063" s="23" t="s">
        <v>12</v>
      </c>
      <c r="D1063" s="23" t="s">
        <v>1705</v>
      </c>
      <c r="E1063" s="23" t="s">
        <v>452</v>
      </c>
      <c r="F1063" s="23" t="s">
        <v>4148</v>
      </c>
      <c r="G1063" s="23" t="s">
        <v>1721</v>
      </c>
      <c r="H1063" s="23" t="s">
        <v>4094</v>
      </c>
      <c r="I1063" s="23" t="s">
        <v>5430</v>
      </c>
      <c r="J1063" s="23" t="s">
        <v>11</v>
      </c>
      <c r="K1063" s="23" t="s">
        <v>4628</v>
      </c>
      <c r="L1063" s="23" t="s">
        <v>11</v>
      </c>
      <c r="M1063" s="23" t="s">
        <v>5422</v>
      </c>
      <c r="N1063" s="23" t="s">
        <v>4629</v>
      </c>
      <c r="O1063" s="23" t="s">
        <v>4630</v>
      </c>
      <c r="P1063" s="23" t="s">
        <v>1288</v>
      </c>
      <c r="Q1063" s="23">
        <v>0</v>
      </c>
      <c r="R1063" s="23" t="s">
        <v>1962</v>
      </c>
      <c r="S1063" s="23" t="s">
        <v>4870</v>
      </c>
      <c r="T1063" s="23" t="s">
        <v>1721</v>
      </c>
    </row>
    <row r="1064" spans="1:20" s="19" customFormat="1">
      <c r="A1064" s="23" t="s">
        <v>2304</v>
      </c>
      <c r="B1064" s="23" t="s">
        <v>2305</v>
      </c>
      <c r="C1064" s="23" t="s">
        <v>16</v>
      </c>
      <c r="D1064" s="23" t="s">
        <v>1705</v>
      </c>
      <c r="E1064" s="23" t="s">
        <v>1189</v>
      </c>
      <c r="F1064" s="23" t="s">
        <v>4182</v>
      </c>
      <c r="G1064" s="23" t="s">
        <v>1721</v>
      </c>
      <c r="H1064" s="23" t="s">
        <v>4638</v>
      </c>
      <c r="I1064" s="23" t="s">
        <v>4636</v>
      </c>
      <c r="J1064" s="23" t="s">
        <v>11</v>
      </c>
      <c r="K1064" s="23" t="s">
        <v>4628</v>
      </c>
      <c r="L1064" s="23" t="s">
        <v>11</v>
      </c>
      <c r="M1064" s="23" t="s">
        <v>5427</v>
      </c>
      <c r="N1064" s="23" t="s">
        <v>4629</v>
      </c>
      <c r="O1064" s="23" t="s">
        <v>4630</v>
      </c>
      <c r="P1064" s="23" t="s">
        <v>9</v>
      </c>
      <c r="Q1064" s="23">
        <v>0</v>
      </c>
      <c r="R1064" s="23" t="s">
        <v>2307</v>
      </c>
      <c r="S1064" s="23" t="s">
        <v>4521</v>
      </c>
      <c r="T1064" s="23" t="s">
        <v>1721</v>
      </c>
    </row>
    <row r="1065" spans="1:20" s="19" customFormat="1">
      <c r="A1065" s="23" t="s">
        <v>3591</v>
      </c>
      <c r="B1065" s="23" t="s">
        <v>3592</v>
      </c>
      <c r="C1065" s="23" t="s">
        <v>10</v>
      </c>
      <c r="D1065" s="23" t="s">
        <v>1705</v>
      </c>
      <c r="E1065" s="23" t="s">
        <v>452</v>
      </c>
      <c r="F1065" s="23" t="s">
        <v>4164</v>
      </c>
      <c r="G1065" s="23" t="s">
        <v>1721</v>
      </c>
      <c r="H1065" s="23" t="s">
        <v>4632</v>
      </c>
      <c r="I1065" s="23" t="s">
        <v>4203</v>
      </c>
      <c r="J1065" s="23" t="s">
        <v>11</v>
      </c>
      <c r="K1065" s="23" t="s">
        <v>4628</v>
      </c>
      <c r="L1065" s="23" t="s">
        <v>11</v>
      </c>
      <c r="M1065" s="23" t="s">
        <v>5414</v>
      </c>
      <c r="N1065" s="23" t="s">
        <v>4629</v>
      </c>
      <c r="O1065" s="23" t="s">
        <v>4630</v>
      </c>
      <c r="P1065" s="23" t="s">
        <v>9</v>
      </c>
      <c r="Q1065" s="23">
        <v>0</v>
      </c>
      <c r="R1065" s="23" t="s">
        <v>2307</v>
      </c>
      <c r="S1065" s="23" t="s">
        <v>4681</v>
      </c>
      <c r="T1065" s="23" t="s">
        <v>1721</v>
      </c>
    </row>
    <row r="1066" spans="1:20" s="19" customFormat="1">
      <c r="A1066" s="23" t="s">
        <v>2524</v>
      </c>
      <c r="B1066" s="23" t="s">
        <v>2525</v>
      </c>
      <c r="C1066" s="23" t="s">
        <v>1687</v>
      </c>
      <c r="D1066" s="23" t="s">
        <v>4091</v>
      </c>
      <c r="E1066" s="23" t="s">
        <v>464</v>
      </c>
      <c r="F1066" s="23" t="s">
        <v>4122</v>
      </c>
      <c r="G1066" s="23" t="s">
        <v>1721</v>
      </c>
      <c r="H1066" s="23" t="s">
        <v>4638</v>
      </c>
      <c r="I1066" s="23" t="s">
        <v>4644</v>
      </c>
      <c r="J1066" s="23" t="s">
        <v>11</v>
      </c>
      <c r="K1066" s="23" t="s">
        <v>4628</v>
      </c>
      <c r="L1066" s="23" t="s">
        <v>11</v>
      </c>
      <c r="M1066" s="23" t="s">
        <v>5408</v>
      </c>
      <c r="N1066" s="23" t="s">
        <v>4640</v>
      </c>
      <c r="O1066" s="23" t="s">
        <v>4630</v>
      </c>
      <c r="P1066" s="23" t="s">
        <v>972</v>
      </c>
      <c r="Q1066" s="23">
        <v>0</v>
      </c>
      <c r="R1066" s="23" t="s">
        <v>1795</v>
      </c>
      <c r="S1066" s="23" t="s">
        <v>4852</v>
      </c>
      <c r="T1066" s="23" t="s">
        <v>1721</v>
      </c>
    </row>
    <row r="1067" spans="1:20" s="19" customFormat="1">
      <c r="A1067" s="23" t="s">
        <v>1788</v>
      </c>
      <c r="B1067" s="23" t="s">
        <v>1789</v>
      </c>
      <c r="C1067" s="23" t="s">
        <v>16</v>
      </c>
      <c r="D1067" s="23" t="s">
        <v>1705</v>
      </c>
      <c r="E1067" s="23" t="s">
        <v>1189</v>
      </c>
      <c r="F1067" s="23" t="s">
        <v>4197</v>
      </c>
      <c r="G1067" s="23" t="s">
        <v>1721</v>
      </c>
      <c r="H1067" s="23" t="s">
        <v>4099</v>
      </c>
      <c r="I1067" s="23" t="s">
        <v>4192</v>
      </c>
      <c r="J1067" s="23" t="s">
        <v>11</v>
      </c>
      <c r="K1067" s="23" t="s">
        <v>4628</v>
      </c>
      <c r="L1067" s="23" t="s">
        <v>11</v>
      </c>
      <c r="M1067" s="23" t="s">
        <v>5427</v>
      </c>
      <c r="N1067" s="23" t="s">
        <v>4629</v>
      </c>
      <c r="O1067" s="23" t="s">
        <v>4630</v>
      </c>
      <c r="P1067" s="23" t="s">
        <v>4829</v>
      </c>
      <c r="Q1067" s="23">
        <v>0</v>
      </c>
      <c r="R1067" s="23" t="s">
        <v>1962</v>
      </c>
      <c r="S1067" s="23" t="s">
        <v>4830</v>
      </c>
      <c r="T1067" s="23" t="s">
        <v>1721</v>
      </c>
    </row>
    <row r="1068" spans="1:20" s="19" customFormat="1">
      <c r="A1068" s="23" t="s">
        <v>3531</v>
      </c>
      <c r="B1068" s="23" t="s">
        <v>3532</v>
      </c>
      <c r="C1068" s="23" t="s">
        <v>16</v>
      </c>
      <c r="D1068" s="23" t="s">
        <v>1705</v>
      </c>
      <c r="E1068" s="23" t="s">
        <v>1189</v>
      </c>
      <c r="F1068" s="23" t="s">
        <v>4207</v>
      </c>
      <c r="G1068" s="23" t="s">
        <v>1721</v>
      </c>
      <c r="H1068" s="23" t="s">
        <v>4633</v>
      </c>
      <c r="I1068" s="23" t="s">
        <v>5438</v>
      </c>
      <c r="J1068" s="23" t="s">
        <v>11</v>
      </c>
      <c r="K1068" s="23" t="s">
        <v>4628</v>
      </c>
      <c r="L1068" s="23" t="s">
        <v>11</v>
      </c>
      <c r="M1068" s="23" t="s">
        <v>5422</v>
      </c>
      <c r="N1068" s="23" t="s">
        <v>4629</v>
      </c>
      <c r="O1068" s="23" t="s">
        <v>4630</v>
      </c>
      <c r="P1068" s="23" t="s">
        <v>4642</v>
      </c>
      <c r="Q1068" s="23">
        <v>0</v>
      </c>
      <c r="R1068" s="23" t="s">
        <v>1962</v>
      </c>
      <c r="S1068" s="23" t="s">
        <v>4891</v>
      </c>
      <c r="T1068" s="23" t="s">
        <v>1721</v>
      </c>
    </row>
    <row r="1069" spans="1:20" s="19" customFormat="1">
      <c r="A1069" s="23" t="s">
        <v>2916</v>
      </c>
      <c r="B1069" s="23" t="s">
        <v>2917</v>
      </c>
      <c r="C1069" s="23" t="s">
        <v>14</v>
      </c>
      <c r="D1069" s="23" t="s">
        <v>1705</v>
      </c>
      <c r="E1069" s="23" t="s">
        <v>452</v>
      </c>
      <c r="F1069" s="23" t="s">
        <v>5334</v>
      </c>
      <c r="G1069" s="23" t="s">
        <v>1721</v>
      </c>
      <c r="H1069" s="23" t="s">
        <v>4633</v>
      </c>
      <c r="I1069" s="23" t="s">
        <v>4192</v>
      </c>
      <c r="J1069" s="23" t="s">
        <v>11</v>
      </c>
      <c r="K1069" s="23" t="s">
        <v>4628</v>
      </c>
      <c r="L1069" s="23" t="s">
        <v>11</v>
      </c>
      <c r="M1069" s="23" t="s">
        <v>5408</v>
      </c>
      <c r="N1069" s="23" t="s">
        <v>4629</v>
      </c>
      <c r="O1069" s="23" t="s">
        <v>4630</v>
      </c>
      <c r="P1069" s="23" t="s">
        <v>4704</v>
      </c>
      <c r="Q1069" s="23">
        <v>0</v>
      </c>
      <c r="R1069" s="23" t="s">
        <v>1962</v>
      </c>
      <c r="S1069" s="23" t="s">
        <v>4387</v>
      </c>
      <c r="T1069" s="23" t="s">
        <v>1721</v>
      </c>
    </row>
    <row r="1070" spans="1:20" s="19" customFormat="1">
      <c r="A1070" s="23" t="s">
        <v>2827</v>
      </c>
      <c r="B1070" s="23" t="s">
        <v>2828</v>
      </c>
      <c r="C1070" s="23" t="s">
        <v>14</v>
      </c>
      <c r="D1070" s="23" t="s">
        <v>1705</v>
      </c>
      <c r="E1070" s="23" t="s">
        <v>452</v>
      </c>
      <c r="F1070" s="23" t="s">
        <v>5340</v>
      </c>
      <c r="G1070" s="23" t="s">
        <v>1721</v>
      </c>
      <c r="H1070" s="23" t="s">
        <v>4099</v>
      </c>
      <c r="I1070" s="23" t="s">
        <v>4192</v>
      </c>
      <c r="J1070" s="23" t="s">
        <v>11</v>
      </c>
      <c r="K1070" s="23" t="s">
        <v>4628</v>
      </c>
      <c r="L1070" s="23" t="s">
        <v>11</v>
      </c>
      <c r="M1070" s="23" t="s">
        <v>5425</v>
      </c>
      <c r="N1070" s="23" t="s">
        <v>4629</v>
      </c>
      <c r="O1070" s="23" t="s">
        <v>4630</v>
      </c>
      <c r="P1070" s="23" t="s">
        <v>4642</v>
      </c>
      <c r="Q1070" s="23">
        <v>0</v>
      </c>
      <c r="R1070" s="23" t="s">
        <v>1962</v>
      </c>
      <c r="S1070" s="23" t="s">
        <v>4395</v>
      </c>
      <c r="T1070" s="23" t="s">
        <v>1721</v>
      </c>
    </row>
    <row r="1071" spans="1:20" s="19" customFormat="1">
      <c r="A1071" s="23" t="s">
        <v>3316</v>
      </c>
      <c r="B1071" s="23" t="s">
        <v>3317</v>
      </c>
      <c r="C1071" s="23" t="s">
        <v>1669</v>
      </c>
      <c r="D1071" s="23" t="s">
        <v>1705</v>
      </c>
      <c r="E1071" s="23" t="s">
        <v>452</v>
      </c>
      <c r="F1071" s="23" t="s">
        <v>4179</v>
      </c>
      <c r="G1071" s="23" t="s">
        <v>1721</v>
      </c>
      <c r="H1071" s="23" t="s">
        <v>4682</v>
      </c>
      <c r="I1071" s="23" t="s">
        <v>4649</v>
      </c>
      <c r="J1071" s="23" t="s">
        <v>11</v>
      </c>
      <c r="K1071" s="23" t="s">
        <v>4628</v>
      </c>
      <c r="L1071" s="23" t="s">
        <v>11</v>
      </c>
      <c r="M1071" s="23" t="s">
        <v>5416</v>
      </c>
      <c r="N1071" s="23" t="s">
        <v>4629</v>
      </c>
      <c r="O1071" s="23" t="s">
        <v>4630</v>
      </c>
      <c r="P1071" s="23" t="s">
        <v>4900</v>
      </c>
      <c r="Q1071" s="23">
        <v>0</v>
      </c>
      <c r="R1071" s="23" t="s">
        <v>1962</v>
      </c>
      <c r="S1071" s="23" t="s">
        <v>4901</v>
      </c>
      <c r="T1071" s="23" t="s">
        <v>1721</v>
      </c>
    </row>
    <row r="1072" spans="1:20" s="19" customFormat="1">
      <c r="A1072" s="23" t="s">
        <v>4041</v>
      </c>
      <c r="B1072" s="23" t="s">
        <v>4042</v>
      </c>
      <c r="C1072" s="23" t="s">
        <v>14</v>
      </c>
      <c r="D1072" s="23" t="s">
        <v>1705</v>
      </c>
      <c r="E1072" s="23" t="s">
        <v>452</v>
      </c>
      <c r="F1072" s="23" t="s">
        <v>5334</v>
      </c>
      <c r="G1072" s="23" t="s">
        <v>1721</v>
      </c>
      <c r="H1072" s="23" t="s">
        <v>4633</v>
      </c>
      <c r="I1072" s="23" t="s">
        <v>4192</v>
      </c>
      <c r="J1072" s="23" t="s">
        <v>11</v>
      </c>
      <c r="K1072" s="23" t="s">
        <v>4628</v>
      </c>
      <c r="L1072" s="23" t="s">
        <v>11</v>
      </c>
      <c r="M1072" s="23" t="s">
        <v>5422</v>
      </c>
      <c r="N1072" s="23" t="s">
        <v>4629</v>
      </c>
      <c r="O1072" s="23" t="s">
        <v>4630</v>
      </c>
      <c r="P1072" s="23" t="s">
        <v>4634</v>
      </c>
      <c r="Q1072" s="23">
        <v>0</v>
      </c>
      <c r="R1072" s="23" t="s">
        <v>1962</v>
      </c>
      <c r="S1072" s="23" t="s">
        <v>4680</v>
      </c>
      <c r="T1072" s="23" t="s">
        <v>1721</v>
      </c>
    </row>
    <row r="1073" spans="1:20" s="19" customFormat="1">
      <c r="A1073" s="23" t="s">
        <v>2747</v>
      </c>
      <c r="B1073" s="23" t="s">
        <v>2748</v>
      </c>
      <c r="C1073" s="23" t="s">
        <v>13</v>
      </c>
      <c r="D1073" s="23" t="s">
        <v>1705</v>
      </c>
      <c r="E1073" s="23" t="s">
        <v>1189</v>
      </c>
      <c r="F1073" s="23" t="s">
        <v>4186</v>
      </c>
      <c r="G1073" s="23" t="s">
        <v>1721</v>
      </c>
      <c r="H1073" s="23" t="s">
        <v>4094</v>
      </c>
      <c r="I1073" s="23" t="s">
        <v>4203</v>
      </c>
      <c r="J1073" s="23" t="s">
        <v>11</v>
      </c>
      <c r="K1073" s="23" t="s">
        <v>4628</v>
      </c>
      <c r="L1073" s="23" t="s">
        <v>11</v>
      </c>
      <c r="M1073" s="23" t="s">
        <v>5459</v>
      </c>
      <c r="N1073" s="23" t="s">
        <v>4629</v>
      </c>
      <c r="O1073" s="23" t="s">
        <v>4630</v>
      </c>
      <c r="P1073" s="23" t="s">
        <v>4899</v>
      </c>
      <c r="Q1073" s="23">
        <v>0</v>
      </c>
      <c r="R1073" s="23" t="s">
        <v>1962</v>
      </c>
      <c r="S1073" s="23" t="s">
        <v>4402</v>
      </c>
      <c r="T1073" s="23" t="s">
        <v>1721</v>
      </c>
    </row>
    <row r="1074" spans="1:20" s="19" customFormat="1">
      <c r="A1074" s="23" t="s">
        <v>3833</v>
      </c>
      <c r="B1074" s="23" t="s">
        <v>3834</v>
      </c>
      <c r="C1074" s="23" t="s">
        <v>16</v>
      </c>
      <c r="D1074" s="23" t="s">
        <v>1705</v>
      </c>
      <c r="E1074" s="23" t="s">
        <v>452</v>
      </c>
      <c r="F1074" s="23" t="s">
        <v>5342</v>
      </c>
      <c r="G1074" s="23" t="s">
        <v>1721</v>
      </c>
      <c r="H1074" s="23" t="s">
        <v>4633</v>
      </c>
      <c r="I1074" s="23" t="s">
        <v>4192</v>
      </c>
      <c r="J1074" s="23" t="s">
        <v>11</v>
      </c>
      <c r="K1074" s="23" t="s">
        <v>4628</v>
      </c>
      <c r="L1074" s="23" t="s">
        <v>11</v>
      </c>
      <c r="M1074" s="23" t="s">
        <v>5435</v>
      </c>
      <c r="N1074" s="23" t="s">
        <v>4629</v>
      </c>
      <c r="O1074" s="23" t="s">
        <v>4630</v>
      </c>
      <c r="P1074" s="23" t="s">
        <v>7</v>
      </c>
      <c r="Q1074" s="23">
        <v>0</v>
      </c>
      <c r="R1074" s="23" t="s">
        <v>2933</v>
      </c>
      <c r="S1074" s="23" t="s">
        <v>4743</v>
      </c>
      <c r="T1074" s="23" t="s">
        <v>1721</v>
      </c>
    </row>
    <row r="1075" spans="1:20" s="19" customFormat="1">
      <c r="A1075" s="23" t="s">
        <v>3117</v>
      </c>
      <c r="B1075" s="23" t="s">
        <v>3118</v>
      </c>
      <c r="C1075" s="23" t="s">
        <v>16</v>
      </c>
      <c r="D1075" s="23" t="s">
        <v>1705</v>
      </c>
      <c r="E1075" s="23" t="s">
        <v>1189</v>
      </c>
      <c r="F1075" s="23" t="s">
        <v>5351</v>
      </c>
      <c r="G1075" s="23" t="s">
        <v>1721</v>
      </c>
      <c r="H1075" s="23" t="s">
        <v>4633</v>
      </c>
      <c r="I1075" s="23" t="s">
        <v>4192</v>
      </c>
      <c r="J1075" s="23" t="s">
        <v>11</v>
      </c>
      <c r="K1075" s="23" t="s">
        <v>4628</v>
      </c>
      <c r="L1075" s="23" t="s">
        <v>11</v>
      </c>
      <c r="M1075" s="23" t="s">
        <v>5412</v>
      </c>
      <c r="N1075" s="23" t="s">
        <v>4629</v>
      </c>
      <c r="O1075" s="23" t="s">
        <v>4630</v>
      </c>
      <c r="P1075" s="23" t="s">
        <v>9</v>
      </c>
      <c r="Q1075" s="23">
        <v>0</v>
      </c>
      <c r="R1075" s="23" t="s">
        <v>2933</v>
      </c>
      <c r="S1075" s="23" t="s">
        <v>4532</v>
      </c>
      <c r="T1075" s="23" t="s">
        <v>1721</v>
      </c>
    </row>
    <row r="1076" spans="1:20" s="19" customFormat="1">
      <c r="A1076" s="23" t="s">
        <v>1862</v>
      </c>
      <c r="B1076" s="23" t="s">
        <v>1863</v>
      </c>
      <c r="C1076" s="23" t="s">
        <v>1669</v>
      </c>
      <c r="D1076" s="23" t="s">
        <v>1705</v>
      </c>
      <c r="E1076" s="23" t="s">
        <v>452</v>
      </c>
      <c r="F1076" s="23" t="s">
        <v>4179</v>
      </c>
      <c r="G1076" s="23" t="s">
        <v>1721</v>
      </c>
      <c r="H1076" s="23" t="s">
        <v>4682</v>
      </c>
      <c r="I1076" s="23" t="s">
        <v>4649</v>
      </c>
      <c r="J1076" s="23" t="s">
        <v>11</v>
      </c>
      <c r="K1076" s="23" t="s">
        <v>4628</v>
      </c>
      <c r="L1076" s="23" t="s">
        <v>11</v>
      </c>
      <c r="M1076" s="23" t="s">
        <v>5442</v>
      </c>
      <c r="N1076" s="23" t="s">
        <v>4629</v>
      </c>
      <c r="O1076" s="23" t="s">
        <v>4630</v>
      </c>
      <c r="P1076" s="23" t="s">
        <v>7</v>
      </c>
      <c r="Q1076" s="23">
        <v>0</v>
      </c>
      <c r="R1076" s="23" t="s">
        <v>1922</v>
      </c>
      <c r="S1076" s="23" t="s">
        <v>4819</v>
      </c>
      <c r="T1076" s="23" t="s">
        <v>1721</v>
      </c>
    </row>
    <row r="1077" spans="1:20" s="19" customFormat="1">
      <c r="A1077" s="23" t="s">
        <v>3668</v>
      </c>
      <c r="B1077" s="23" t="s">
        <v>3669</v>
      </c>
      <c r="C1077" s="23" t="s">
        <v>16</v>
      </c>
      <c r="D1077" s="23" t="s">
        <v>1705</v>
      </c>
      <c r="E1077" s="23" t="s">
        <v>1189</v>
      </c>
      <c r="F1077" s="23" t="s">
        <v>5351</v>
      </c>
      <c r="G1077" s="23" t="s">
        <v>1721</v>
      </c>
      <c r="H1077" s="23" t="s">
        <v>4633</v>
      </c>
      <c r="I1077" s="23" t="s">
        <v>4192</v>
      </c>
      <c r="J1077" s="23" t="s">
        <v>11</v>
      </c>
      <c r="K1077" s="23" t="s">
        <v>4628</v>
      </c>
      <c r="L1077" s="23" t="s">
        <v>11</v>
      </c>
      <c r="M1077" s="23" t="s">
        <v>5406</v>
      </c>
      <c r="N1077" s="23" t="s">
        <v>4629</v>
      </c>
      <c r="O1077" s="23" t="s">
        <v>4630</v>
      </c>
      <c r="P1077" s="23" t="s">
        <v>9</v>
      </c>
      <c r="Q1077" s="23">
        <v>0</v>
      </c>
      <c r="R1077" s="23" t="s">
        <v>3672</v>
      </c>
      <c r="S1077" s="23" t="s">
        <v>4647</v>
      </c>
      <c r="T1077" s="23" t="s">
        <v>1721</v>
      </c>
    </row>
    <row r="1078" spans="1:20" s="19" customFormat="1">
      <c r="A1078" s="23" t="s">
        <v>4041</v>
      </c>
      <c r="B1078" s="23" t="s">
        <v>4042</v>
      </c>
      <c r="C1078" s="23" t="s">
        <v>14</v>
      </c>
      <c r="D1078" s="23" t="s">
        <v>1705</v>
      </c>
      <c r="E1078" s="23" t="s">
        <v>452</v>
      </c>
      <c r="F1078" s="23" t="s">
        <v>5334</v>
      </c>
      <c r="G1078" s="23" t="s">
        <v>1721</v>
      </c>
      <c r="H1078" s="23" t="s">
        <v>4633</v>
      </c>
      <c r="I1078" s="23" t="s">
        <v>4192</v>
      </c>
      <c r="J1078" s="23" t="s">
        <v>11</v>
      </c>
      <c r="K1078" s="23" t="s">
        <v>4628</v>
      </c>
      <c r="L1078" s="23" t="s">
        <v>11</v>
      </c>
      <c r="M1078" s="23" t="s">
        <v>5428</v>
      </c>
      <c r="N1078" s="23" t="s">
        <v>4629</v>
      </c>
      <c r="O1078" s="23" t="s">
        <v>4630</v>
      </c>
      <c r="P1078" s="23" t="s">
        <v>4634</v>
      </c>
      <c r="Q1078" s="23">
        <v>0</v>
      </c>
      <c r="R1078" s="23" t="s">
        <v>1962</v>
      </c>
      <c r="S1078" s="23" t="s">
        <v>4680</v>
      </c>
      <c r="T1078" s="23" t="s">
        <v>1721</v>
      </c>
    </row>
    <row r="1079" spans="1:20" s="19" customFormat="1">
      <c r="A1079" s="23" t="s">
        <v>1937</v>
      </c>
      <c r="B1079" s="23" t="s">
        <v>1938</v>
      </c>
      <c r="C1079" s="23" t="s">
        <v>12</v>
      </c>
      <c r="D1079" s="23" t="s">
        <v>1705</v>
      </c>
      <c r="E1079" s="23" t="s">
        <v>452</v>
      </c>
      <c r="F1079" s="23" t="s">
        <v>5338</v>
      </c>
      <c r="G1079" s="23" t="s">
        <v>1721</v>
      </c>
      <c r="H1079" s="23" t="s">
        <v>4643</v>
      </c>
      <c r="I1079" s="23" t="s">
        <v>4138</v>
      </c>
      <c r="J1079" s="23" t="s">
        <v>11</v>
      </c>
      <c r="K1079" s="23" t="s">
        <v>4628</v>
      </c>
      <c r="L1079" s="23" t="s">
        <v>11</v>
      </c>
      <c r="M1079" s="23" t="s">
        <v>5410</v>
      </c>
      <c r="N1079" s="23" t="s">
        <v>4629</v>
      </c>
      <c r="O1079" s="23" t="s">
        <v>4630</v>
      </c>
      <c r="P1079" s="23" t="s">
        <v>4642</v>
      </c>
      <c r="Q1079" s="23">
        <v>0</v>
      </c>
      <c r="R1079" s="23" t="s">
        <v>1962</v>
      </c>
      <c r="S1079" s="23" t="s">
        <v>4492</v>
      </c>
      <c r="T1079" s="23" t="s">
        <v>1721</v>
      </c>
    </row>
    <row r="1080" spans="1:20" s="19" customFormat="1">
      <c r="A1080" s="23" t="s">
        <v>3922</v>
      </c>
      <c r="B1080" s="23" t="s">
        <v>3923</v>
      </c>
      <c r="C1080" s="23" t="s">
        <v>15</v>
      </c>
      <c r="D1080" s="23" t="s">
        <v>1705</v>
      </c>
      <c r="E1080" s="23" t="s">
        <v>452</v>
      </c>
      <c r="F1080" s="23" t="s">
        <v>4148</v>
      </c>
      <c r="G1080" s="23" t="s">
        <v>1721</v>
      </c>
      <c r="H1080" s="23" t="s">
        <v>4094</v>
      </c>
      <c r="I1080" s="23" t="s">
        <v>4192</v>
      </c>
      <c r="J1080" s="23" t="s">
        <v>11</v>
      </c>
      <c r="K1080" s="23" t="s">
        <v>4628</v>
      </c>
      <c r="L1080" s="23" t="s">
        <v>11</v>
      </c>
      <c r="M1080" s="23" t="s">
        <v>5406</v>
      </c>
      <c r="N1080" s="23" t="s">
        <v>4629</v>
      </c>
      <c r="O1080" s="23" t="s">
        <v>4630</v>
      </c>
      <c r="P1080" s="23" t="s">
        <v>4631</v>
      </c>
      <c r="Q1080" s="23">
        <v>0</v>
      </c>
      <c r="R1080" s="23" t="s">
        <v>1962</v>
      </c>
      <c r="S1080" s="23" t="s">
        <v>4297</v>
      </c>
      <c r="T1080" s="23" t="s">
        <v>1721</v>
      </c>
    </row>
    <row r="1081" spans="1:20" s="19" customFormat="1">
      <c r="A1081" s="23" t="s">
        <v>3539</v>
      </c>
      <c r="B1081" s="23" t="s">
        <v>3540</v>
      </c>
      <c r="C1081" s="23" t="s">
        <v>14</v>
      </c>
      <c r="D1081" s="23" t="s">
        <v>1705</v>
      </c>
      <c r="E1081" s="23" t="s">
        <v>452</v>
      </c>
      <c r="F1081" s="23" t="s">
        <v>5349</v>
      </c>
      <c r="G1081" s="23" t="s">
        <v>1721</v>
      </c>
      <c r="H1081" s="23" t="s">
        <v>4099</v>
      </c>
      <c r="I1081" s="23" t="s">
        <v>4106</v>
      </c>
      <c r="J1081" s="23" t="s">
        <v>11</v>
      </c>
      <c r="K1081" s="23" t="s">
        <v>4628</v>
      </c>
      <c r="L1081" s="23" t="s">
        <v>11</v>
      </c>
      <c r="M1081" s="23" t="s">
        <v>5455</v>
      </c>
      <c r="N1081" s="23" t="s">
        <v>4629</v>
      </c>
      <c r="O1081" s="23" t="s">
        <v>4630</v>
      </c>
      <c r="P1081" s="23" t="s">
        <v>4675</v>
      </c>
      <c r="Q1081" s="23">
        <v>0</v>
      </c>
      <c r="R1081" s="23" t="s">
        <v>3008</v>
      </c>
      <c r="S1081" s="23" t="s">
        <v>4524</v>
      </c>
      <c r="T1081" s="23" t="s">
        <v>1721</v>
      </c>
    </row>
    <row r="1082" spans="1:20" s="19" customFormat="1">
      <c r="A1082" s="23" t="s">
        <v>2158</v>
      </c>
      <c r="B1082" s="23" t="s">
        <v>2159</v>
      </c>
      <c r="C1082" s="23" t="s">
        <v>12</v>
      </c>
      <c r="D1082" s="23" t="s">
        <v>1705</v>
      </c>
      <c r="E1082" s="23" t="s">
        <v>452</v>
      </c>
      <c r="F1082" s="23" t="s">
        <v>5338</v>
      </c>
      <c r="G1082" s="23" t="s">
        <v>1721</v>
      </c>
      <c r="H1082" s="23" t="s">
        <v>4643</v>
      </c>
      <c r="I1082" s="23" t="s">
        <v>4138</v>
      </c>
      <c r="J1082" s="23" t="s">
        <v>11</v>
      </c>
      <c r="K1082" s="23" t="s">
        <v>4628</v>
      </c>
      <c r="L1082" s="23" t="s">
        <v>11</v>
      </c>
      <c r="M1082" s="23" t="s">
        <v>5433</v>
      </c>
      <c r="N1082" s="23" t="s">
        <v>4629</v>
      </c>
      <c r="O1082" s="23" t="s">
        <v>4630</v>
      </c>
      <c r="P1082" s="23" t="s">
        <v>4650</v>
      </c>
      <c r="Q1082" s="23">
        <v>0</v>
      </c>
      <c r="R1082" s="23" t="s">
        <v>1962</v>
      </c>
      <c r="S1082" s="23" t="s">
        <v>4775</v>
      </c>
      <c r="T1082" s="23" t="s">
        <v>1721</v>
      </c>
    </row>
    <row r="1083" spans="1:20" s="19" customFormat="1">
      <c r="A1083" s="23" t="s">
        <v>2215</v>
      </c>
      <c r="B1083" s="23" t="s">
        <v>2216</v>
      </c>
      <c r="C1083" s="23" t="s">
        <v>16</v>
      </c>
      <c r="D1083" s="23" t="s">
        <v>1705</v>
      </c>
      <c r="E1083" s="23" t="s">
        <v>1189</v>
      </c>
      <c r="F1083" s="23" t="s">
        <v>4197</v>
      </c>
      <c r="G1083" s="23" t="s">
        <v>1721</v>
      </c>
      <c r="H1083" s="23" t="s">
        <v>4099</v>
      </c>
      <c r="I1083" s="23" t="s">
        <v>4192</v>
      </c>
      <c r="J1083" s="23" t="s">
        <v>11</v>
      </c>
      <c r="K1083" s="23" t="s">
        <v>4628</v>
      </c>
      <c r="L1083" s="23" t="s">
        <v>11</v>
      </c>
      <c r="M1083" s="23" t="s">
        <v>5426</v>
      </c>
      <c r="N1083" s="23" t="s">
        <v>4629</v>
      </c>
      <c r="O1083" s="23" t="s">
        <v>4630</v>
      </c>
      <c r="P1083" s="23" t="s">
        <v>4668</v>
      </c>
      <c r="Q1083" s="23">
        <v>0</v>
      </c>
      <c r="R1083" s="23" t="s">
        <v>4789</v>
      </c>
      <c r="S1083" s="23" t="s">
        <v>4790</v>
      </c>
      <c r="T1083" s="23" t="s">
        <v>1721</v>
      </c>
    </row>
    <row r="1084" spans="1:20" s="19" customFormat="1">
      <c r="A1084" s="23" t="s">
        <v>4035</v>
      </c>
      <c r="B1084" s="23" t="s">
        <v>4036</v>
      </c>
      <c r="C1084" s="23" t="s">
        <v>10</v>
      </c>
      <c r="D1084" s="23" t="s">
        <v>1705</v>
      </c>
      <c r="E1084" s="23" t="s">
        <v>452</v>
      </c>
      <c r="F1084" s="23" t="s">
        <v>5342</v>
      </c>
      <c r="G1084" s="23" t="s">
        <v>1721</v>
      </c>
      <c r="H1084" s="23" t="s">
        <v>4633</v>
      </c>
      <c r="I1084" s="23" t="s">
        <v>4192</v>
      </c>
      <c r="J1084" s="23" t="s">
        <v>11</v>
      </c>
      <c r="K1084" s="23" t="s">
        <v>4628</v>
      </c>
      <c r="L1084" s="23" t="s">
        <v>11</v>
      </c>
      <c r="M1084" s="23" t="s">
        <v>5433</v>
      </c>
      <c r="N1084" s="23" t="s">
        <v>4629</v>
      </c>
      <c r="O1084" s="23" t="s">
        <v>4630</v>
      </c>
      <c r="P1084" s="23" t="s">
        <v>4675</v>
      </c>
      <c r="Q1084" s="23">
        <v>0</v>
      </c>
      <c r="R1084" s="23" t="s">
        <v>2905</v>
      </c>
      <c r="S1084" s="23" t="s">
        <v>4715</v>
      </c>
      <c r="T1084" s="23" t="s">
        <v>1721</v>
      </c>
    </row>
    <row r="1085" spans="1:20" s="19" customFormat="1">
      <c r="A1085" s="23" t="s">
        <v>3474</v>
      </c>
      <c r="B1085" s="23" t="s">
        <v>3475</v>
      </c>
      <c r="C1085" s="23" t="s">
        <v>16</v>
      </c>
      <c r="D1085" s="23" t="s">
        <v>1705</v>
      </c>
      <c r="E1085" s="23" t="s">
        <v>1189</v>
      </c>
      <c r="F1085" s="23" t="s">
        <v>4197</v>
      </c>
      <c r="G1085" s="23" t="s">
        <v>1721</v>
      </c>
      <c r="H1085" s="23" t="s">
        <v>4099</v>
      </c>
      <c r="I1085" s="23" t="s">
        <v>4106</v>
      </c>
      <c r="J1085" s="23" t="s">
        <v>11</v>
      </c>
      <c r="K1085" s="23" t="s">
        <v>4628</v>
      </c>
      <c r="L1085" s="23" t="s">
        <v>11</v>
      </c>
      <c r="M1085" s="23" t="s">
        <v>5451</v>
      </c>
      <c r="N1085" s="23" t="s">
        <v>4629</v>
      </c>
      <c r="O1085" s="23" t="s">
        <v>4630</v>
      </c>
      <c r="P1085" s="23" t="s">
        <v>9</v>
      </c>
      <c r="Q1085" s="23">
        <v>0</v>
      </c>
      <c r="R1085" s="23" t="s">
        <v>3476</v>
      </c>
      <c r="S1085" s="23" t="s">
        <v>4855</v>
      </c>
      <c r="T1085" s="23" t="s">
        <v>1721</v>
      </c>
    </row>
    <row r="1086" spans="1:20" s="19" customFormat="1">
      <c r="A1086" s="23" t="s">
        <v>3794</v>
      </c>
      <c r="B1086" s="23" t="s">
        <v>3795</v>
      </c>
      <c r="C1086" s="23" t="s">
        <v>10</v>
      </c>
      <c r="D1086" s="23" t="s">
        <v>1705</v>
      </c>
      <c r="E1086" s="23" t="s">
        <v>1189</v>
      </c>
      <c r="F1086" s="23" t="s">
        <v>4182</v>
      </c>
      <c r="G1086" s="23" t="s">
        <v>1721</v>
      </c>
      <c r="H1086" s="23" t="s">
        <v>4638</v>
      </c>
      <c r="I1086" s="23" t="s">
        <v>4636</v>
      </c>
      <c r="J1086" s="23" t="s">
        <v>11</v>
      </c>
      <c r="K1086" s="23" t="s">
        <v>4628</v>
      </c>
      <c r="L1086" s="23" t="s">
        <v>11</v>
      </c>
      <c r="M1086" s="23" t="s">
        <v>5427</v>
      </c>
      <c r="N1086" s="23" t="s">
        <v>4629</v>
      </c>
      <c r="O1086" s="23" t="s">
        <v>4630</v>
      </c>
      <c r="P1086" s="23" t="s">
        <v>1026</v>
      </c>
      <c r="Q1086" s="23">
        <v>0</v>
      </c>
      <c r="R1086" s="23" t="s">
        <v>1782</v>
      </c>
      <c r="S1086" s="23" t="s">
        <v>5449</v>
      </c>
      <c r="T1086" s="23" t="s">
        <v>1721</v>
      </c>
    </row>
    <row r="1087" spans="1:20" s="19" customFormat="1">
      <c r="A1087" s="23" t="s">
        <v>3047</v>
      </c>
      <c r="B1087" s="23" t="s">
        <v>3048</v>
      </c>
      <c r="C1087" s="23" t="s">
        <v>10</v>
      </c>
      <c r="D1087" s="23" t="s">
        <v>1705</v>
      </c>
      <c r="E1087" s="23" t="s">
        <v>1189</v>
      </c>
      <c r="F1087" s="23" t="s">
        <v>4182</v>
      </c>
      <c r="G1087" s="23" t="s">
        <v>1721</v>
      </c>
      <c r="H1087" s="23" t="s">
        <v>4638</v>
      </c>
      <c r="I1087" s="23" t="s">
        <v>4636</v>
      </c>
      <c r="J1087" s="23" t="s">
        <v>11</v>
      </c>
      <c r="K1087" s="23" t="s">
        <v>4628</v>
      </c>
      <c r="L1087" s="23" t="s">
        <v>11</v>
      </c>
      <c r="M1087" s="23" t="s">
        <v>5480</v>
      </c>
      <c r="N1087" s="23" t="s">
        <v>4629</v>
      </c>
      <c r="O1087" s="23" t="s">
        <v>4630</v>
      </c>
      <c r="P1087" s="23" t="s">
        <v>1026</v>
      </c>
      <c r="Q1087" s="23">
        <v>0</v>
      </c>
      <c r="R1087" s="23" t="s">
        <v>1683</v>
      </c>
      <c r="S1087" s="23" t="s">
        <v>4735</v>
      </c>
      <c r="T1087" s="23" t="s">
        <v>1721</v>
      </c>
    </row>
    <row r="1088" spans="1:20" s="19" customFormat="1">
      <c r="A1088" s="23" t="s">
        <v>1993</v>
      </c>
      <c r="B1088" s="23" t="s">
        <v>1994</v>
      </c>
      <c r="C1088" s="23" t="s">
        <v>1669</v>
      </c>
      <c r="D1088" s="23" t="s">
        <v>1705</v>
      </c>
      <c r="E1088" s="23" t="s">
        <v>452</v>
      </c>
      <c r="F1088" s="23" t="s">
        <v>4164</v>
      </c>
      <c r="G1088" s="23" t="s">
        <v>1721</v>
      </c>
      <c r="H1088" s="23" t="s">
        <v>4632</v>
      </c>
      <c r="I1088" s="23" t="s">
        <v>4203</v>
      </c>
      <c r="J1088" s="23" t="s">
        <v>11</v>
      </c>
      <c r="K1088" s="23" t="s">
        <v>4628</v>
      </c>
      <c r="L1088" s="23" t="s">
        <v>11</v>
      </c>
      <c r="M1088" s="23" t="s">
        <v>5428</v>
      </c>
      <c r="N1088" s="23" t="s">
        <v>4629</v>
      </c>
      <c r="O1088" s="23" t="s">
        <v>4630</v>
      </c>
      <c r="P1088" s="23" t="s">
        <v>7</v>
      </c>
      <c r="Q1088" s="23">
        <v>0</v>
      </c>
      <c r="R1088" s="23" t="s">
        <v>2307</v>
      </c>
      <c r="S1088" s="23" t="s">
        <v>4486</v>
      </c>
      <c r="T1088" s="23" t="s">
        <v>1721</v>
      </c>
    </row>
    <row r="1089" spans="1:20" s="19" customFormat="1">
      <c r="A1089" s="23" t="s">
        <v>3769</v>
      </c>
      <c r="B1089" s="23" t="s">
        <v>3770</v>
      </c>
      <c r="C1089" s="23" t="s">
        <v>1702</v>
      </c>
      <c r="D1089" s="23" t="s">
        <v>4091</v>
      </c>
      <c r="E1089" s="23" t="s">
        <v>459</v>
      </c>
      <c r="F1089" s="23" t="s">
        <v>4167</v>
      </c>
      <c r="G1089" s="23" t="s">
        <v>1721</v>
      </c>
      <c r="H1089" s="23" t="s">
        <v>4638</v>
      </c>
      <c r="I1089" s="23" t="s">
        <v>4639</v>
      </c>
      <c r="J1089" s="23" t="s">
        <v>11</v>
      </c>
      <c r="K1089" s="23" t="s">
        <v>4628</v>
      </c>
      <c r="L1089" s="23" t="s">
        <v>11</v>
      </c>
      <c r="M1089" s="23" t="s">
        <v>5476</v>
      </c>
      <c r="N1089" s="23" t="s">
        <v>4640</v>
      </c>
      <c r="O1089" s="23" t="s">
        <v>4630</v>
      </c>
      <c r="P1089" s="23" t="s">
        <v>4738</v>
      </c>
      <c r="Q1089" s="23">
        <v>0</v>
      </c>
      <c r="R1089" s="23" t="s">
        <v>1962</v>
      </c>
      <c r="S1089" s="23" t="s">
        <v>4739</v>
      </c>
      <c r="T1089" s="23" t="s">
        <v>1721</v>
      </c>
    </row>
    <row r="1090" spans="1:20" s="19" customFormat="1">
      <c r="A1090" s="23" t="s">
        <v>3643</v>
      </c>
      <c r="B1090" s="23" t="s">
        <v>3644</v>
      </c>
      <c r="C1090" s="23" t="s">
        <v>16</v>
      </c>
      <c r="D1090" s="23" t="s">
        <v>1705</v>
      </c>
      <c r="E1090" s="23" t="s">
        <v>452</v>
      </c>
      <c r="F1090" s="23" t="s">
        <v>4164</v>
      </c>
      <c r="G1090" s="23" t="s">
        <v>1721</v>
      </c>
      <c r="H1090" s="23" t="s">
        <v>4632</v>
      </c>
      <c r="I1090" s="23" t="s">
        <v>4203</v>
      </c>
      <c r="J1090" s="23" t="s">
        <v>11</v>
      </c>
      <c r="K1090" s="23" t="s">
        <v>4628</v>
      </c>
      <c r="L1090" s="23" t="s">
        <v>11</v>
      </c>
      <c r="M1090" s="23" t="s">
        <v>5408</v>
      </c>
      <c r="N1090" s="23" t="s">
        <v>4629</v>
      </c>
      <c r="O1090" s="23" t="s">
        <v>4630</v>
      </c>
      <c r="P1090" s="23" t="s">
        <v>9</v>
      </c>
      <c r="Q1090" s="23">
        <v>0</v>
      </c>
      <c r="R1090" s="23" t="s">
        <v>4745</v>
      </c>
      <c r="S1090" s="23" t="s">
        <v>4538</v>
      </c>
      <c r="T1090" s="23" t="s">
        <v>1721</v>
      </c>
    </row>
    <row r="1091" spans="1:20" s="19" customFormat="1">
      <c r="A1091" s="23" t="s">
        <v>5088</v>
      </c>
      <c r="B1091" s="23" t="s">
        <v>5089</v>
      </c>
      <c r="C1091" s="23" t="s">
        <v>1669</v>
      </c>
      <c r="D1091" s="23" t="s">
        <v>4091</v>
      </c>
      <c r="E1091" s="23" t="s">
        <v>459</v>
      </c>
      <c r="F1091" s="23" t="s">
        <v>4202</v>
      </c>
      <c r="G1091" s="23" t="s">
        <v>1721</v>
      </c>
      <c r="H1091" s="23" t="s">
        <v>4638</v>
      </c>
      <c r="I1091" s="23" t="s">
        <v>4644</v>
      </c>
      <c r="J1091" s="23" t="s">
        <v>11</v>
      </c>
      <c r="K1091" s="23" t="s">
        <v>4628</v>
      </c>
      <c r="L1091" s="23" t="s">
        <v>11</v>
      </c>
      <c r="M1091" s="23" t="s">
        <v>5498</v>
      </c>
      <c r="N1091" s="23" t="s">
        <v>4640</v>
      </c>
      <c r="O1091" s="23" t="s">
        <v>4630</v>
      </c>
      <c r="P1091" s="23" t="s">
        <v>1168</v>
      </c>
      <c r="Q1091" s="23">
        <v>0</v>
      </c>
      <c r="R1091" s="23" t="s">
        <v>5026</v>
      </c>
      <c r="S1091" s="23" t="s">
        <v>5504</v>
      </c>
      <c r="T1091" s="23" t="s">
        <v>1721</v>
      </c>
    </row>
    <row r="1092" spans="1:20" s="19" customFormat="1">
      <c r="A1092" s="23" t="s">
        <v>4024</v>
      </c>
      <c r="B1092" s="23" t="s">
        <v>4025</v>
      </c>
      <c r="C1092" s="23" t="s">
        <v>15</v>
      </c>
      <c r="D1092" s="23" t="s">
        <v>1705</v>
      </c>
      <c r="E1092" s="23" t="s">
        <v>452</v>
      </c>
      <c r="F1092" s="23" t="s">
        <v>4172</v>
      </c>
      <c r="G1092" s="23" t="s">
        <v>1721</v>
      </c>
      <c r="H1092" s="23" t="s">
        <v>4094</v>
      </c>
      <c r="I1092" s="23" t="s">
        <v>4203</v>
      </c>
      <c r="J1092" s="23" t="s">
        <v>11</v>
      </c>
      <c r="K1092" s="23" t="s">
        <v>4628</v>
      </c>
      <c r="L1092" s="23" t="s">
        <v>11</v>
      </c>
      <c r="M1092" s="23" t="s">
        <v>5417</v>
      </c>
      <c r="N1092" s="23" t="s">
        <v>4629</v>
      </c>
      <c r="O1092" s="23" t="s">
        <v>4630</v>
      </c>
      <c r="P1092" s="23" t="s">
        <v>4675</v>
      </c>
      <c r="Q1092" s="23">
        <v>0</v>
      </c>
      <c r="R1092" s="23" t="s">
        <v>4711</v>
      </c>
      <c r="S1092" s="23" t="s">
        <v>4712</v>
      </c>
      <c r="T1092" s="23" t="s">
        <v>1721</v>
      </c>
    </row>
    <row r="1093" spans="1:20" s="19" customFormat="1">
      <c r="A1093" s="23" t="s">
        <v>2965</v>
      </c>
      <c r="B1093" s="23" t="s">
        <v>2966</v>
      </c>
      <c r="C1093" s="23" t="s">
        <v>18</v>
      </c>
      <c r="D1093" s="23" t="s">
        <v>1705</v>
      </c>
      <c r="E1093" s="23" t="s">
        <v>452</v>
      </c>
      <c r="F1093" s="23" t="s">
        <v>5336</v>
      </c>
      <c r="G1093" s="23" t="s">
        <v>1721</v>
      </c>
      <c r="H1093" s="23" t="s">
        <v>4638</v>
      </c>
      <c r="I1093" s="23" t="s">
        <v>5458</v>
      </c>
      <c r="J1093" s="23" t="s">
        <v>11</v>
      </c>
      <c r="K1093" s="23" t="s">
        <v>4628</v>
      </c>
      <c r="L1093" s="23" t="s">
        <v>11</v>
      </c>
      <c r="M1093" s="23" t="s">
        <v>5448</v>
      </c>
      <c r="N1093" s="23" t="s">
        <v>4629</v>
      </c>
      <c r="O1093" s="23" t="s">
        <v>4630</v>
      </c>
      <c r="P1093" s="23" t="s">
        <v>1026</v>
      </c>
      <c r="Q1093" s="23">
        <v>0</v>
      </c>
      <c r="R1093" s="23" t="s">
        <v>1955</v>
      </c>
      <c r="S1093" s="23" t="s">
        <v>4727</v>
      </c>
      <c r="T1093" s="23" t="s">
        <v>1721</v>
      </c>
    </row>
    <row r="1094" spans="1:20" s="19" customFormat="1">
      <c r="A1094" s="23" t="s">
        <v>3077</v>
      </c>
      <c r="B1094" s="23" t="s">
        <v>3078</v>
      </c>
      <c r="C1094" s="23" t="s">
        <v>15</v>
      </c>
      <c r="D1094" s="23" t="s">
        <v>1705</v>
      </c>
      <c r="E1094" s="23" t="s">
        <v>452</v>
      </c>
      <c r="F1094" s="23" t="s">
        <v>4172</v>
      </c>
      <c r="G1094" s="23" t="s">
        <v>1721</v>
      </c>
      <c r="H1094" s="23" t="s">
        <v>4094</v>
      </c>
      <c r="I1094" s="23" t="s">
        <v>4203</v>
      </c>
      <c r="J1094" s="23" t="s">
        <v>11</v>
      </c>
      <c r="K1094" s="23" t="s">
        <v>4628</v>
      </c>
      <c r="L1094" s="23" t="s">
        <v>11</v>
      </c>
      <c r="M1094" s="23" t="s">
        <v>5429</v>
      </c>
      <c r="N1094" s="23" t="s">
        <v>4629</v>
      </c>
      <c r="O1094" s="23" t="s">
        <v>4630</v>
      </c>
      <c r="P1094" s="23" t="s">
        <v>4664</v>
      </c>
      <c r="Q1094" s="23">
        <v>0</v>
      </c>
      <c r="R1094" s="23" t="s">
        <v>1962</v>
      </c>
      <c r="S1094" s="23" t="s">
        <v>4369</v>
      </c>
      <c r="T1094" s="23" t="s">
        <v>1721</v>
      </c>
    </row>
    <row r="1095" spans="1:20" s="19" customFormat="1">
      <c r="A1095" s="23" t="s">
        <v>3605</v>
      </c>
      <c r="B1095" s="23" t="s">
        <v>3606</v>
      </c>
      <c r="C1095" s="23" t="s">
        <v>16</v>
      </c>
      <c r="D1095" s="23" t="s">
        <v>1705</v>
      </c>
      <c r="E1095" s="23" t="s">
        <v>1189</v>
      </c>
      <c r="F1095" s="23" t="s">
        <v>4197</v>
      </c>
      <c r="G1095" s="23" t="s">
        <v>1721</v>
      </c>
      <c r="H1095" s="23" t="s">
        <v>4099</v>
      </c>
      <c r="I1095" s="23" t="s">
        <v>4106</v>
      </c>
      <c r="J1095" s="23" t="s">
        <v>11</v>
      </c>
      <c r="K1095" s="23" t="s">
        <v>4628</v>
      </c>
      <c r="L1095" s="23" t="s">
        <v>11</v>
      </c>
      <c r="M1095" s="23" t="s">
        <v>5418</v>
      </c>
      <c r="N1095" s="23" t="s">
        <v>4629</v>
      </c>
      <c r="O1095" s="23" t="s">
        <v>4630</v>
      </c>
      <c r="P1095" s="23" t="s">
        <v>4642</v>
      </c>
      <c r="Q1095" s="23">
        <v>0</v>
      </c>
      <c r="R1095" s="23" t="s">
        <v>1962</v>
      </c>
      <c r="S1095" s="23" t="s">
        <v>4764</v>
      </c>
      <c r="T1095" s="23" t="s">
        <v>1721</v>
      </c>
    </row>
    <row r="1096" spans="1:20" s="19" customFormat="1">
      <c r="A1096" s="23" t="s">
        <v>3031</v>
      </c>
      <c r="B1096" s="23" t="s">
        <v>3032</v>
      </c>
      <c r="C1096" s="23" t="s">
        <v>10</v>
      </c>
      <c r="D1096" s="23" t="s">
        <v>1705</v>
      </c>
      <c r="E1096" s="23" t="s">
        <v>452</v>
      </c>
      <c r="F1096" s="23" t="s">
        <v>4179</v>
      </c>
      <c r="G1096" s="23" t="s">
        <v>1721</v>
      </c>
      <c r="H1096" s="23" t="s">
        <v>4682</v>
      </c>
      <c r="I1096" s="23" t="s">
        <v>4649</v>
      </c>
      <c r="J1096" s="23" t="s">
        <v>11</v>
      </c>
      <c r="K1096" s="23" t="s">
        <v>4628</v>
      </c>
      <c r="L1096" s="23" t="s">
        <v>11</v>
      </c>
      <c r="M1096" s="23" t="s">
        <v>5416</v>
      </c>
      <c r="N1096" s="23" t="s">
        <v>4629</v>
      </c>
      <c r="O1096" s="23" t="s">
        <v>4630</v>
      </c>
      <c r="P1096" s="23" t="s">
        <v>4642</v>
      </c>
      <c r="Q1096" s="23">
        <v>0</v>
      </c>
      <c r="R1096" s="23" t="s">
        <v>1962</v>
      </c>
      <c r="S1096" s="23" t="s">
        <v>4846</v>
      </c>
      <c r="T1096" s="23" t="s">
        <v>1721</v>
      </c>
    </row>
    <row r="1097" spans="1:20" s="19" customFormat="1">
      <c r="A1097" s="23" t="s">
        <v>3258</v>
      </c>
      <c r="B1097" s="23" t="s">
        <v>3259</v>
      </c>
      <c r="C1097" s="23" t="s">
        <v>14</v>
      </c>
      <c r="D1097" s="23" t="s">
        <v>1705</v>
      </c>
      <c r="E1097" s="23" t="s">
        <v>452</v>
      </c>
      <c r="F1097" s="23" t="s">
        <v>4175</v>
      </c>
      <c r="G1097" s="23" t="s">
        <v>1721</v>
      </c>
      <c r="H1097" s="23" t="s">
        <v>4638</v>
      </c>
      <c r="I1097" s="23" t="s">
        <v>4656</v>
      </c>
      <c r="J1097" s="23" t="s">
        <v>11</v>
      </c>
      <c r="K1097" s="23" t="s">
        <v>4628</v>
      </c>
      <c r="L1097" s="23" t="s">
        <v>11</v>
      </c>
      <c r="M1097" s="23" t="s">
        <v>5416</v>
      </c>
      <c r="N1097" s="23" t="s">
        <v>4629</v>
      </c>
      <c r="O1097" s="23" t="s">
        <v>4630</v>
      </c>
      <c r="P1097" s="23" t="s">
        <v>4642</v>
      </c>
      <c r="Q1097" s="23">
        <v>0</v>
      </c>
      <c r="R1097" s="23" t="s">
        <v>1962</v>
      </c>
      <c r="S1097" s="23" t="s">
        <v>4358</v>
      </c>
      <c r="T1097" s="23" t="s">
        <v>1721</v>
      </c>
    </row>
    <row r="1098" spans="1:20" s="19" customFormat="1">
      <c r="A1098" s="23" t="s">
        <v>3640</v>
      </c>
      <c r="B1098" s="23" t="s">
        <v>3641</v>
      </c>
      <c r="C1098" s="23" t="s">
        <v>10</v>
      </c>
      <c r="D1098" s="23" t="s">
        <v>1705</v>
      </c>
      <c r="E1098" s="23" t="s">
        <v>1189</v>
      </c>
      <c r="F1098" s="23" t="s">
        <v>4207</v>
      </c>
      <c r="G1098" s="23" t="s">
        <v>1721</v>
      </c>
      <c r="H1098" s="23" t="s">
        <v>4633</v>
      </c>
      <c r="I1098" s="23" t="s">
        <v>5438</v>
      </c>
      <c r="J1098" s="23" t="s">
        <v>11</v>
      </c>
      <c r="K1098" s="23" t="s">
        <v>4628</v>
      </c>
      <c r="L1098" s="23" t="s">
        <v>11</v>
      </c>
      <c r="M1098" s="23" t="s">
        <v>5422</v>
      </c>
      <c r="N1098" s="23" t="s">
        <v>4629</v>
      </c>
      <c r="O1098" s="23" t="s">
        <v>4630</v>
      </c>
      <c r="P1098" s="23" t="s">
        <v>4642</v>
      </c>
      <c r="Q1098" s="23">
        <v>0</v>
      </c>
      <c r="R1098" s="23" t="s">
        <v>1962</v>
      </c>
      <c r="S1098" s="23" t="s">
        <v>4667</v>
      </c>
      <c r="T1098" s="23" t="s">
        <v>1721</v>
      </c>
    </row>
    <row r="1099" spans="1:20" s="19" customFormat="1">
      <c r="A1099" s="23" t="s">
        <v>2478</v>
      </c>
      <c r="B1099" s="23" t="s">
        <v>2479</v>
      </c>
      <c r="C1099" s="23" t="s">
        <v>15</v>
      </c>
      <c r="D1099" s="23" t="s">
        <v>1705</v>
      </c>
      <c r="E1099" s="23" t="s">
        <v>452</v>
      </c>
      <c r="F1099" s="23" t="s">
        <v>4148</v>
      </c>
      <c r="G1099" s="23" t="s">
        <v>1721</v>
      </c>
      <c r="H1099" s="23" t="s">
        <v>4094</v>
      </c>
      <c r="I1099" s="23" t="s">
        <v>4192</v>
      </c>
      <c r="J1099" s="23" t="s">
        <v>11</v>
      </c>
      <c r="K1099" s="23" t="s">
        <v>4628</v>
      </c>
      <c r="L1099" s="23" t="s">
        <v>11</v>
      </c>
      <c r="M1099" s="23" t="s">
        <v>5418</v>
      </c>
      <c r="N1099" s="23" t="s">
        <v>4629</v>
      </c>
      <c r="O1099" s="23" t="s">
        <v>4630</v>
      </c>
      <c r="P1099" s="23" t="s">
        <v>4811</v>
      </c>
      <c r="Q1099" s="23">
        <v>0</v>
      </c>
      <c r="R1099" s="23" t="s">
        <v>1962</v>
      </c>
      <c r="S1099" s="23" t="s">
        <v>4428</v>
      </c>
      <c r="T1099" s="23" t="s">
        <v>1721</v>
      </c>
    </row>
    <row r="1100" spans="1:20" s="19" customFormat="1">
      <c r="A1100" s="23" t="s">
        <v>1767</v>
      </c>
      <c r="B1100" s="23" t="s">
        <v>1768</v>
      </c>
      <c r="C1100" s="23" t="s">
        <v>16</v>
      </c>
      <c r="D1100" s="23" t="s">
        <v>1705</v>
      </c>
      <c r="E1100" s="23" t="s">
        <v>452</v>
      </c>
      <c r="F1100" s="23" t="s">
        <v>4179</v>
      </c>
      <c r="G1100" s="23" t="s">
        <v>1721</v>
      </c>
      <c r="H1100" s="23" t="s">
        <v>4682</v>
      </c>
      <c r="I1100" s="23" t="s">
        <v>4192</v>
      </c>
      <c r="J1100" s="23" t="s">
        <v>11</v>
      </c>
      <c r="K1100" s="23" t="s">
        <v>4628</v>
      </c>
      <c r="L1100" s="23" t="s">
        <v>11</v>
      </c>
      <c r="M1100" s="23" t="s">
        <v>5412</v>
      </c>
      <c r="N1100" s="23" t="s">
        <v>4629</v>
      </c>
      <c r="O1100" s="23" t="s">
        <v>4630</v>
      </c>
      <c r="P1100" s="23" t="s">
        <v>9</v>
      </c>
      <c r="Q1100" s="23">
        <v>0</v>
      </c>
      <c r="R1100" s="23" t="s">
        <v>1771</v>
      </c>
      <c r="S1100" s="23" t="s">
        <v>4802</v>
      </c>
      <c r="T1100" s="23" t="s">
        <v>1721</v>
      </c>
    </row>
    <row r="1101" spans="1:20" s="19" customFormat="1">
      <c r="A1101" s="23" t="s">
        <v>1791</v>
      </c>
      <c r="B1101" s="23" t="s">
        <v>1792</v>
      </c>
      <c r="C1101" s="23" t="s">
        <v>16</v>
      </c>
      <c r="D1101" s="23" t="s">
        <v>1705</v>
      </c>
      <c r="E1101" s="23" t="s">
        <v>1189</v>
      </c>
      <c r="F1101" s="23" t="s">
        <v>5351</v>
      </c>
      <c r="G1101" s="23" t="s">
        <v>1721</v>
      </c>
      <c r="H1101" s="23" t="s">
        <v>4633</v>
      </c>
      <c r="I1101" s="23" t="s">
        <v>4192</v>
      </c>
      <c r="J1101" s="23" t="s">
        <v>11</v>
      </c>
      <c r="K1101" s="23" t="s">
        <v>4628</v>
      </c>
      <c r="L1101" s="23" t="s">
        <v>11</v>
      </c>
      <c r="M1101" s="23" t="s">
        <v>5412</v>
      </c>
      <c r="N1101" s="23" t="s">
        <v>4629</v>
      </c>
      <c r="O1101" s="23" t="s">
        <v>4630</v>
      </c>
      <c r="P1101" s="23" t="s">
        <v>4662</v>
      </c>
      <c r="Q1101" s="23">
        <v>0</v>
      </c>
      <c r="R1101" s="23" t="s">
        <v>1795</v>
      </c>
      <c r="S1101" s="23" t="s">
        <v>4545</v>
      </c>
      <c r="T1101" s="23" t="s">
        <v>1721</v>
      </c>
    </row>
    <row r="1102" spans="1:20" s="19" customFormat="1">
      <c r="A1102" s="23" t="s">
        <v>2660</v>
      </c>
      <c r="B1102" s="23" t="s">
        <v>2661</v>
      </c>
      <c r="C1102" s="23" t="s">
        <v>13</v>
      </c>
      <c r="D1102" s="23" t="s">
        <v>1705</v>
      </c>
      <c r="E1102" s="23" t="s">
        <v>452</v>
      </c>
      <c r="F1102" s="23" t="s">
        <v>4176</v>
      </c>
      <c r="G1102" s="23" t="s">
        <v>1721</v>
      </c>
      <c r="H1102" s="23" t="s">
        <v>4094</v>
      </c>
      <c r="I1102" s="23" t="s">
        <v>4192</v>
      </c>
      <c r="J1102" s="23" t="s">
        <v>11</v>
      </c>
      <c r="K1102" s="23" t="s">
        <v>4628</v>
      </c>
      <c r="L1102" s="23" t="s">
        <v>11</v>
      </c>
      <c r="M1102" s="23" t="s">
        <v>5426</v>
      </c>
      <c r="N1102" s="23" t="s">
        <v>4629</v>
      </c>
      <c r="O1102" s="23" t="s">
        <v>4630</v>
      </c>
      <c r="P1102" s="23" t="s">
        <v>4868</v>
      </c>
      <c r="Q1102" s="23">
        <v>0</v>
      </c>
      <c r="R1102" s="23" t="s">
        <v>1962</v>
      </c>
      <c r="S1102" s="23" t="s">
        <v>4869</v>
      </c>
      <c r="T1102" s="23" t="s">
        <v>1721</v>
      </c>
    </row>
    <row r="1103" spans="1:20" s="19" customFormat="1">
      <c r="A1103" s="23" t="s">
        <v>3539</v>
      </c>
      <c r="B1103" s="23" t="s">
        <v>3540</v>
      </c>
      <c r="C1103" s="23" t="s">
        <v>14</v>
      </c>
      <c r="D1103" s="23" t="s">
        <v>1705</v>
      </c>
      <c r="E1103" s="23" t="s">
        <v>452</v>
      </c>
      <c r="F1103" s="23" t="s">
        <v>5349</v>
      </c>
      <c r="G1103" s="23" t="s">
        <v>1721</v>
      </c>
      <c r="H1103" s="23" t="s">
        <v>4099</v>
      </c>
      <c r="I1103" s="23" t="s">
        <v>4106</v>
      </c>
      <c r="J1103" s="23" t="s">
        <v>11</v>
      </c>
      <c r="K1103" s="23" t="s">
        <v>4628</v>
      </c>
      <c r="L1103" s="23" t="s">
        <v>11</v>
      </c>
      <c r="M1103" s="23" t="s">
        <v>5429</v>
      </c>
      <c r="N1103" s="23" t="s">
        <v>4629</v>
      </c>
      <c r="O1103" s="23" t="s">
        <v>4630</v>
      </c>
      <c r="P1103" s="23" t="s">
        <v>4675</v>
      </c>
      <c r="Q1103" s="23">
        <v>0</v>
      </c>
      <c r="R1103" s="23" t="s">
        <v>3008</v>
      </c>
      <c r="S1103" s="23" t="s">
        <v>4524</v>
      </c>
      <c r="T1103" s="23" t="s">
        <v>1721</v>
      </c>
    </row>
    <row r="1104" spans="1:20" s="19" customFormat="1">
      <c r="A1104" s="23" t="s">
        <v>2234</v>
      </c>
      <c r="B1104" s="23" t="s">
        <v>2235</v>
      </c>
      <c r="C1104" s="23" t="s">
        <v>1669</v>
      </c>
      <c r="D1104" s="23" t="s">
        <v>4091</v>
      </c>
      <c r="E1104" s="23" t="s">
        <v>459</v>
      </c>
      <c r="F1104" s="23" t="s">
        <v>4202</v>
      </c>
      <c r="G1104" s="23" t="s">
        <v>1721</v>
      </c>
      <c r="H1104" s="23" t="s">
        <v>4643</v>
      </c>
      <c r="I1104" s="23" t="s">
        <v>4644</v>
      </c>
      <c r="J1104" s="23" t="s">
        <v>11</v>
      </c>
      <c r="K1104" s="23" t="s">
        <v>4628</v>
      </c>
      <c r="L1104" s="23" t="s">
        <v>11</v>
      </c>
      <c r="M1104" s="23" t="s">
        <v>5501</v>
      </c>
      <c r="N1104" s="23" t="s">
        <v>4640</v>
      </c>
      <c r="O1104" s="23" t="s">
        <v>4630</v>
      </c>
      <c r="P1104" s="23" t="s">
        <v>5491</v>
      </c>
      <c r="Q1104" s="23">
        <v>0</v>
      </c>
      <c r="R1104" s="23" t="s">
        <v>4928</v>
      </c>
      <c r="S1104" s="23" t="s">
        <v>5492</v>
      </c>
      <c r="T1104" s="23" t="s">
        <v>1721</v>
      </c>
    </row>
    <row r="1105" spans="1:20" s="19" customFormat="1">
      <c r="A1105" s="23" t="s">
        <v>3668</v>
      </c>
      <c r="B1105" s="23" t="s">
        <v>3669</v>
      </c>
      <c r="C1105" s="23" t="s">
        <v>16</v>
      </c>
      <c r="D1105" s="23" t="s">
        <v>1705</v>
      </c>
      <c r="E1105" s="23" t="s">
        <v>1189</v>
      </c>
      <c r="F1105" s="23" t="s">
        <v>4141</v>
      </c>
      <c r="G1105" s="23" t="s">
        <v>1721</v>
      </c>
      <c r="H1105" s="23" t="s">
        <v>4633</v>
      </c>
      <c r="I1105" s="23" t="s">
        <v>5430</v>
      </c>
      <c r="J1105" s="23" t="s">
        <v>11</v>
      </c>
      <c r="K1105" s="23" t="s">
        <v>4628</v>
      </c>
      <c r="L1105" s="23" t="s">
        <v>11</v>
      </c>
      <c r="M1105" s="23" t="s">
        <v>5440</v>
      </c>
      <c r="N1105" s="23" t="s">
        <v>4629</v>
      </c>
      <c r="O1105" s="23" t="s">
        <v>4630</v>
      </c>
      <c r="P1105" s="23" t="s">
        <v>9</v>
      </c>
      <c r="Q1105" s="23">
        <v>0</v>
      </c>
      <c r="R1105" s="23" t="s">
        <v>3672</v>
      </c>
      <c r="S1105" s="23" t="s">
        <v>4647</v>
      </c>
      <c r="T1105" s="23" t="s">
        <v>1721</v>
      </c>
    </row>
    <row r="1106" spans="1:20" s="19" customFormat="1">
      <c r="A1106" s="23" t="s">
        <v>2007</v>
      </c>
      <c r="B1106" s="23" t="s">
        <v>2008</v>
      </c>
      <c r="C1106" s="23" t="s">
        <v>1686</v>
      </c>
      <c r="D1106" s="23" t="s">
        <v>4091</v>
      </c>
      <c r="E1106" s="23" t="s">
        <v>459</v>
      </c>
      <c r="F1106" s="23" t="s">
        <v>4167</v>
      </c>
      <c r="G1106" s="23" t="s">
        <v>1721</v>
      </c>
      <c r="H1106" s="23" t="s">
        <v>4638</v>
      </c>
      <c r="I1106" s="23" t="s">
        <v>4639</v>
      </c>
      <c r="J1106" s="23" t="s">
        <v>11</v>
      </c>
      <c r="K1106" s="23" t="s">
        <v>4628</v>
      </c>
      <c r="L1106" s="23" t="s">
        <v>11</v>
      </c>
      <c r="M1106" s="23" t="s">
        <v>5476</v>
      </c>
      <c r="N1106" s="23" t="s">
        <v>4640</v>
      </c>
      <c r="O1106" s="23" t="s">
        <v>4630</v>
      </c>
      <c r="P1106" s="23" t="s">
        <v>9</v>
      </c>
      <c r="Q1106" s="23">
        <v>0</v>
      </c>
      <c r="R1106" s="23" t="s">
        <v>2010</v>
      </c>
      <c r="S1106" s="23" t="s">
        <v>4519</v>
      </c>
      <c r="T1106" s="23" t="s">
        <v>1721</v>
      </c>
    </row>
    <row r="1107" spans="1:20" s="19" customFormat="1">
      <c r="A1107" s="23" t="s">
        <v>2131</v>
      </c>
      <c r="B1107" s="23" t="s">
        <v>2132</v>
      </c>
      <c r="C1107" s="23" t="s">
        <v>14</v>
      </c>
      <c r="D1107" s="23" t="s">
        <v>1705</v>
      </c>
      <c r="E1107" s="23" t="s">
        <v>452</v>
      </c>
      <c r="F1107" s="23" t="s">
        <v>5340</v>
      </c>
      <c r="G1107" s="23" t="s">
        <v>1721</v>
      </c>
      <c r="H1107" s="23" t="s">
        <v>4099</v>
      </c>
      <c r="I1107" s="23" t="s">
        <v>4138</v>
      </c>
      <c r="J1107" s="23" t="s">
        <v>11</v>
      </c>
      <c r="K1107" s="23" t="s">
        <v>4628</v>
      </c>
      <c r="L1107" s="23" t="s">
        <v>11</v>
      </c>
      <c r="M1107" s="23" t="s">
        <v>5410</v>
      </c>
      <c r="N1107" s="23" t="s">
        <v>4629</v>
      </c>
      <c r="O1107" s="23" t="s">
        <v>4630</v>
      </c>
      <c r="P1107" s="23" t="s">
        <v>7</v>
      </c>
      <c r="Q1107" s="23">
        <v>0</v>
      </c>
      <c r="R1107" s="23" t="s">
        <v>4746</v>
      </c>
      <c r="S1107" s="23" t="s">
        <v>4827</v>
      </c>
      <c r="T1107" s="23" t="s">
        <v>1721</v>
      </c>
    </row>
    <row r="1108" spans="1:20" s="19" customFormat="1">
      <c r="A1108" s="23" t="s">
        <v>2802</v>
      </c>
      <c r="B1108" s="23" t="s">
        <v>2803</v>
      </c>
      <c r="C1108" s="23" t="s">
        <v>16</v>
      </c>
      <c r="D1108" s="23" t="s">
        <v>1705</v>
      </c>
      <c r="E1108" s="23" t="s">
        <v>1189</v>
      </c>
      <c r="F1108" s="23" t="s">
        <v>4197</v>
      </c>
      <c r="G1108" s="23" t="s">
        <v>1721</v>
      </c>
      <c r="H1108" s="23" t="s">
        <v>4099</v>
      </c>
      <c r="I1108" s="23" t="s">
        <v>4106</v>
      </c>
      <c r="J1108" s="23" t="s">
        <v>11</v>
      </c>
      <c r="K1108" s="23" t="s">
        <v>4628</v>
      </c>
      <c r="L1108" s="23" t="s">
        <v>11</v>
      </c>
      <c r="M1108" s="23" t="s">
        <v>5420</v>
      </c>
      <c r="N1108" s="23" t="s">
        <v>4629</v>
      </c>
      <c r="O1108" s="23" t="s">
        <v>4630</v>
      </c>
      <c r="P1108" s="23" t="s">
        <v>4716</v>
      </c>
      <c r="Q1108" s="23">
        <v>0</v>
      </c>
      <c r="R1108" s="23" t="s">
        <v>1962</v>
      </c>
      <c r="S1108" s="23" t="s">
        <v>4717</v>
      </c>
      <c r="T1108" s="23" t="s">
        <v>1721</v>
      </c>
    </row>
    <row r="1109" spans="1:20" s="19" customFormat="1">
      <c r="A1109" s="23" t="s">
        <v>2296</v>
      </c>
      <c r="B1109" s="23" t="s">
        <v>2297</v>
      </c>
      <c r="C1109" s="23" t="s">
        <v>13</v>
      </c>
      <c r="D1109" s="23" t="s">
        <v>1705</v>
      </c>
      <c r="E1109" s="23" t="s">
        <v>452</v>
      </c>
      <c r="F1109" s="23" t="s">
        <v>4172</v>
      </c>
      <c r="G1109" s="23" t="s">
        <v>1721</v>
      </c>
      <c r="H1109" s="23" t="s">
        <v>4094</v>
      </c>
      <c r="I1109" s="23" t="s">
        <v>4203</v>
      </c>
      <c r="J1109" s="23" t="s">
        <v>11</v>
      </c>
      <c r="K1109" s="23" t="s">
        <v>4628</v>
      </c>
      <c r="L1109" s="23" t="s">
        <v>11</v>
      </c>
      <c r="M1109" s="23" t="s">
        <v>5417</v>
      </c>
      <c r="N1109" s="23" t="s">
        <v>4629</v>
      </c>
      <c r="O1109" s="23" t="s">
        <v>4630</v>
      </c>
      <c r="P1109" s="23" t="s">
        <v>4655</v>
      </c>
      <c r="Q1109" s="23">
        <v>0</v>
      </c>
      <c r="R1109" s="23" t="s">
        <v>1962</v>
      </c>
      <c r="S1109" s="23" t="s">
        <v>4444</v>
      </c>
      <c r="T1109" s="23" t="s">
        <v>1721</v>
      </c>
    </row>
    <row r="1110" spans="1:20" s="19" customFormat="1">
      <c r="A1110" s="23" t="s">
        <v>3414</v>
      </c>
      <c r="B1110" s="23" t="s">
        <v>3415</v>
      </c>
      <c r="C1110" s="23" t="s">
        <v>1669</v>
      </c>
      <c r="D1110" s="23" t="s">
        <v>4091</v>
      </c>
      <c r="E1110" s="23" t="s">
        <v>459</v>
      </c>
      <c r="F1110" s="23" t="s">
        <v>4194</v>
      </c>
      <c r="G1110" s="23" t="s">
        <v>1721</v>
      </c>
      <c r="H1110" s="23" t="s">
        <v>4632</v>
      </c>
      <c r="I1110" s="23" t="s">
        <v>4639</v>
      </c>
      <c r="J1110" s="23" t="s">
        <v>11</v>
      </c>
      <c r="K1110" s="23" t="s">
        <v>4628</v>
      </c>
      <c r="L1110" s="23" t="s">
        <v>11</v>
      </c>
      <c r="M1110" s="23" t="s">
        <v>5481</v>
      </c>
      <c r="N1110" s="23" t="s">
        <v>4640</v>
      </c>
      <c r="O1110" s="23" t="s">
        <v>4630</v>
      </c>
      <c r="P1110" s="23" t="s">
        <v>1168</v>
      </c>
      <c r="Q1110" s="23">
        <v>0</v>
      </c>
      <c r="R1110" s="23" t="s">
        <v>1683</v>
      </c>
      <c r="S1110" s="23" t="s">
        <v>4578</v>
      </c>
      <c r="T1110" s="23" t="s">
        <v>1721</v>
      </c>
    </row>
    <row r="1111" spans="1:20" s="19" customFormat="1">
      <c r="A1111" s="23" t="s">
        <v>3785</v>
      </c>
      <c r="B1111" s="23" t="s">
        <v>3786</v>
      </c>
      <c r="C1111" s="23" t="s">
        <v>10</v>
      </c>
      <c r="D1111" s="23" t="s">
        <v>1705</v>
      </c>
      <c r="E1111" s="23" t="s">
        <v>452</v>
      </c>
      <c r="F1111" s="23" t="s">
        <v>4185</v>
      </c>
      <c r="G1111" s="23" t="s">
        <v>1721</v>
      </c>
      <c r="H1111" s="23" t="s">
        <v>4633</v>
      </c>
      <c r="I1111" s="23" t="s">
        <v>4203</v>
      </c>
      <c r="J1111" s="23" t="s">
        <v>11</v>
      </c>
      <c r="K1111" s="23" t="s">
        <v>4628</v>
      </c>
      <c r="L1111" s="23" t="s">
        <v>11</v>
      </c>
      <c r="M1111" s="23" t="s">
        <v>5428</v>
      </c>
      <c r="N1111" s="23" t="s">
        <v>4629</v>
      </c>
      <c r="O1111" s="23" t="s">
        <v>4630</v>
      </c>
      <c r="P1111" s="23" t="s">
        <v>1026</v>
      </c>
      <c r="Q1111" s="23">
        <v>0</v>
      </c>
      <c r="R1111" s="23" t="s">
        <v>1683</v>
      </c>
      <c r="S1111" s="23" t="s">
        <v>4585</v>
      </c>
      <c r="T1111" s="23" t="s">
        <v>1721</v>
      </c>
    </row>
    <row r="1112" spans="1:20" s="19" customFormat="1">
      <c r="A1112" s="23" t="s">
        <v>3133</v>
      </c>
      <c r="B1112" s="23" t="s">
        <v>3134</v>
      </c>
      <c r="C1112" s="23" t="s">
        <v>16</v>
      </c>
      <c r="D1112" s="23" t="s">
        <v>1705</v>
      </c>
      <c r="E1112" s="23" t="s">
        <v>452</v>
      </c>
      <c r="F1112" s="23" t="s">
        <v>4185</v>
      </c>
      <c r="G1112" s="23" t="s">
        <v>1721</v>
      </c>
      <c r="H1112" s="23" t="s">
        <v>4633</v>
      </c>
      <c r="I1112" s="23" t="s">
        <v>4203</v>
      </c>
      <c r="J1112" s="23" t="s">
        <v>11</v>
      </c>
      <c r="K1112" s="23" t="s">
        <v>4628</v>
      </c>
      <c r="L1112" s="23" t="s">
        <v>11</v>
      </c>
      <c r="M1112" s="23" t="s">
        <v>5428</v>
      </c>
      <c r="N1112" s="23" t="s">
        <v>4629</v>
      </c>
      <c r="O1112" s="23" t="s">
        <v>4630</v>
      </c>
      <c r="P1112" s="23" t="s">
        <v>4662</v>
      </c>
      <c r="Q1112" s="23">
        <v>0</v>
      </c>
      <c r="R1112" s="23" t="s">
        <v>1922</v>
      </c>
      <c r="S1112" s="23" t="s">
        <v>4772</v>
      </c>
      <c r="T1112" s="23" t="s">
        <v>1721</v>
      </c>
    </row>
    <row r="1113" spans="1:20" s="19" customFormat="1">
      <c r="A1113" s="23" t="s">
        <v>1904</v>
      </c>
      <c r="B1113" s="23" t="s">
        <v>1905</v>
      </c>
      <c r="C1113" s="23" t="s">
        <v>10</v>
      </c>
      <c r="D1113" s="23" t="s">
        <v>1705</v>
      </c>
      <c r="E1113" s="23" t="s">
        <v>452</v>
      </c>
      <c r="F1113" s="23" t="s">
        <v>4179</v>
      </c>
      <c r="G1113" s="23" t="s">
        <v>1721</v>
      </c>
      <c r="H1113" s="23" t="s">
        <v>4682</v>
      </c>
      <c r="I1113" s="23" t="s">
        <v>4192</v>
      </c>
      <c r="J1113" s="23" t="s">
        <v>11</v>
      </c>
      <c r="K1113" s="23" t="s">
        <v>4628</v>
      </c>
      <c r="L1113" s="23" t="s">
        <v>11</v>
      </c>
      <c r="M1113" s="23" t="s">
        <v>5412</v>
      </c>
      <c r="N1113" s="23" t="s">
        <v>4629</v>
      </c>
      <c r="O1113" s="23" t="s">
        <v>4630</v>
      </c>
      <c r="P1113" s="23" t="s">
        <v>4662</v>
      </c>
      <c r="Q1113" s="23">
        <v>0</v>
      </c>
      <c r="R1113" s="23" t="s">
        <v>3700</v>
      </c>
      <c r="S1113" s="23" t="s">
        <v>4552</v>
      </c>
      <c r="T1113" s="23" t="s">
        <v>1721</v>
      </c>
    </row>
    <row r="1114" spans="1:20" s="19" customFormat="1">
      <c r="A1114" s="23" t="s">
        <v>2158</v>
      </c>
      <c r="B1114" s="23" t="s">
        <v>2159</v>
      </c>
      <c r="C1114" s="23" t="s">
        <v>12</v>
      </c>
      <c r="D1114" s="23" t="s">
        <v>1705</v>
      </c>
      <c r="E1114" s="23" t="s">
        <v>452</v>
      </c>
      <c r="F1114" s="23" t="s">
        <v>5338</v>
      </c>
      <c r="G1114" s="23" t="s">
        <v>1721</v>
      </c>
      <c r="H1114" s="23" t="s">
        <v>4643</v>
      </c>
      <c r="I1114" s="23" t="s">
        <v>4138</v>
      </c>
      <c r="J1114" s="23" t="s">
        <v>11</v>
      </c>
      <c r="K1114" s="23" t="s">
        <v>4628</v>
      </c>
      <c r="L1114" s="23" t="s">
        <v>11</v>
      </c>
      <c r="M1114" s="23" t="s">
        <v>5435</v>
      </c>
      <c r="N1114" s="23" t="s">
        <v>4629</v>
      </c>
      <c r="O1114" s="23" t="s">
        <v>4630</v>
      </c>
      <c r="P1114" s="23" t="s">
        <v>4650</v>
      </c>
      <c r="Q1114" s="23">
        <v>0</v>
      </c>
      <c r="R1114" s="23" t="s">
        <v>1962</v>
      </c>
      <c r="S1114" s="23" t="s">
        <v>4775</v>
      </c>
      <c r="T1114" s="23" t="s">
        <v>1721</v>
      </c>
    </row>
    <row r="1115" spans="1:20" s="19" customFormat="1">
      <c r="A1115" s="23" t="s">
        <v>1763</v>
      </c>
      <c r="B1115" s="23" t="s">
        <v>1764</v>
      </c>
      <c r="C1115" s="23" t="s">
        <v>14</v>
      </c>
      <c r="D1115" s="23" t="s">
        <v>1705</v>
      </c>
      <c r="E1115" s="23" t="s">
        <v>452</v>
      </c>
      <c r="F1115" s="23" t="s">
        <v>5340</v>
      </c>
      <c r="G1115" s="23" t="s">
        <v>1721</v>
      </c>
      <c r="H1115" s="23" t="s">
        <v>4099</v>
      </c>
      <c r="I1115" s="23" t="s">
        <v>4192</v>
      </c>
      <c r="J1115" s="23" t="s">
        <v>11</v>
      </c>
      <c r="K1115" s="23" t="s">
        <v>4628</v>
      </c>
      <c r="L1115" s="23" t="s">
        <v>11</v>
      </c>
      <c r="M1115" s="23" t="s">
        <v>5433</v>
      </c>
      <c r="N1115" s="23" t="s">
        <v>4629</v>
      </c>
      <c r="O1115" s="23" t="s">
        <v>4630</v>
      </c>
      <c r="P1115" s="23" t="s">
        <v>4713</v>
      </c>
      <c r="Q1115" s="23">
        <v>0</v>
      </c>
      <c r="R1115" s="23" t="s">
        <v>3902</v>
      </c>
      <c r="S1115" s="23" t="s">
        <v>4714</v>
      </c>
      <c r="T1115" s="23" t="s">
        <v>1721</v>
      </c>
    </row>
    <row r="1116" spans="1:20" s="19" customFormat="1">
      <c r="A1116" s="23" t="s">
        <v>3549</v>
      </c>
      <c r="B1116" s="23" t="s">
        <v>3550</v>
      </c>
      <c r="C1116" s="23" t="s">
        <v>10</v>
      </c>
      <c r="D1116" s="23" t="s">
        <v>1705</v>
      </c>
      <c r="E1116" s="23" t="s">
        <v>1189</v>
      </c>
      <c r="F1116" s="23" t="s">
        <v>4182</v>
      </c>
      <c r="G1116" s="23" t="s">
        <v>1721</v>
      </c>
      <c r="H1116" s="23" t="s">
        <v>4638</v>
      </c>
      <c r="I1116" s="23" t="s">
        <v>4636</v>
      </c>
      <c r="J1116" s="23" t="s">
        <v>11</v>
      </c>
      <c r="K1116" s="23" t="s">
        <v>4628</v>
      </c>
      <c r="L1116" s="23" t="s">
        <v>11</v>
      </c>
      <c r="M1116" s="23" t="s">
        <v>5423</v>
      </c>
      <c r="N1116" s="23" t="s">
        <v>4629</v>
      </c>
      <c r="O1116" s="23" t="s">
        <v>4630</v>
      </c>
      <c r="P1116" s="23" t="s">
        <v>9</v>
      </c>
      <c r="Q1116" s="23">
        <v>0</v>
      </c>
      <c r="R1116" s="23" t="s">
        <v>1771</v>
      </c>
      <c r="S1116" s="23" t="s">
        <v>4765</v>
      </c>
      <c r="T1116" s="23" t="s">
        <v>1721</v>
      </c>
    </row>
    <row r="1117" spans="1:20" s="19" customFormat="1">
      <c r="A1117" s="23" t="s">
        <v>2173</v>
      </c>
      <c r="B1117" s="23" t="s">
        <v>2174</v>
      </c>
      <c r="C1117" s="23" t="s">
        <v>10</v>
      </c>
      <c r="D1117" s="23" t="s">
        <v>1705</v>
      </c>
      <c r="E1117" s="23" t="s">
        <v>452</v>
      </c>
      <c r="F1117" s="23" t="s">
        <v>4173</v>
      </c>
      <c r="G1117" s="23" t="s">
        <v>1721</v>
      </c>
      <c r="H1117" s="23" t="s">
        <v>4099</v>
      </c>
      <c r="I1117" s="23" t="s">
        <v>4138</v>
      </c>
      <c r="J1117" s="23" t="s">
        <v>11</v>
      </c>
      <c r="K1117" s="23" t="s">
        <v>4628</v>
      </c>
      <c r="L1117" s="23" t="s">
        <v>11</v>
      </c>
      <c r="M1117" s="23" t="s">
        <v>5407</v>
      </c>
      <c r="N1117" s="23" t="s">
        <v>4629</v>
      </c>
      <c r="O1117" s="23" t="s">
        <v>4630</v>
      </c>
      <c r="P1117" s="23" t="s">
        <v>4795</v>
      </c>
      <c r="Q1117" s="23">
        <v>0</v>
      </c>
      <c r="R1117" s="23" t="s">
        <v>1962</v>
      </c>
      <c r="S1117" s="23" t="s">
        <v>4796</v>
      </c>
      <c r="T1117" s="23" t="s">
        <v>1721</v>
      </c>
    </row>
    <row r="1118" spans="1:20" s="19" customFormat="1">
      <c r="A1118" s="23" t="s">
        <v>3092</v>
      </c>
      <c r="B1118" s="23" t="s">
        <v>3093</v>
      </c>
      <c r="C1118" s="23" t="s">
        <v>14</v>
      </c>
      <c r="D1118" s="23" t="s">
        <v>1705</v>
      </c>
      <c r="E1118" s="23" t="s">
        <v>452</v>
      </c>
      <c r="F1118" s="23" t="s">
        <v>4173</v>
      </c>
      <c r="G1118" s="23" t="s">
        <v>1721</v>
      </c>
      <c r="H1118" s="23" t="s">
        <v>4099</v>
      </c>
      <c r="I1118" s="23" t="s">
        <v>4138</v>
      </c>
      <c r="J1118" s="23" t="s">
        <v>11</v>
      </c>
      <c r="K1118" s="23" t="s">
        <v>4628</v>
      </c>
      <c r="L1118" s="23" t="s">
        <v>11</v>
      </c>
      <c r="M1118" s="23" t="s">
        <v>5417</v>
      </c>
      <c r="N1118" s="23" t="s">
        <v>4629</v>
      </c>
      <c r="O1118" s="23" t="s">
        <v>4630</v>
      </c>
      <c r="P1118" s="23" t="s">
        <v>4713</v>
      </c>
      <c r="Q1118" s="23">
        <v>0</v>
      </c>
      <c r="R1118" s="23" t="s">
        <v>3647</v>
      </c>
      <c r="S1118" s="23" t="s">
        <v>4851</v>
      </c>
      <c r="T1118" s="23" t="s">
        <v>1721</v>
      </c>
    </row>
    <row r="1119" spans="1:20" s="19" customFormat="1">
      <c r="A1119" s="23" t="s">
        <v>2250</v>
      </c>
      <c r="B1119" s="23" t="s">
        <v>2251</v>
      </c>
      <c r="C1119" s="23" t="s">
        <v>12</v>
      </c>
      <c r="D1119" s="23" t="s">
        <v>1705</v>
      </c>
      <c r="E1119" s="23" t="s">
        <v>452</v>
      </c>
      <c r="F1119" s="23" t="s">
        <v>4172</v>
      </c>
      <c r="G1119" s="23" t="s">
        <v>1721</v>
      </c>
      <c r="H1119" s="23" t="s">
        <v>4094</v>
      </c>
      <c r="I1119" s="23" t="s">
        <v>4203</v>
      </c>
      <c r="J1119" s="23" t="s">
        <v>11</v>
      </c>
      <c r="K1119" s="23" t="s">
        <v>4628</v>
      </c>
      <c r="L1119" s="23" t="s">
        <v>11</v>
      </c>
      <c r="M1119" s="23" t="s">
        <v>5432</v>
      </c>
      <c r="N1119" s="23" t="s">
        <v>4629</v>
      </c>
      <c r="O1119" s="23" t="s">
        <v>4630</v>
      </c>
      <c r="P1119" s="23" t="s">
        <v>4660</v>
      </c>
      <c r="Q1119" s="23">
        <v>0</v>
      </c>
      <c r="R1119" s="23" t="s">
        <v>1962</v>
      </c>
      <c r="S1119" s="23" t="s">
        <v>4453</v>
      </c>
      <c r="T1119" s="23" t="s">
        <v>1721</v>
      </c>
    </row>
    <row r="1120" spans="1:20" s="19" customFormat="1">
      <c r="A1120" s="23" t="s">
        <v>2579</v>
      </c>
      <c r="B1120" s="23" t="s">
        <v>2580</v>
      </c>
      <c r="C1120" s="23" t="s">
        <v>14</v>
      </c>
      <c r="D1120" s="23" t="s">
        <v>1705</v>
      </c>
      <c r="E1120" s="23" t="s">
        <v>452</v>
      </c>
      <c r="F1120" s="23" t="s">
        <v>5344</v>
      </c>
      <c r="G1120" s="23" t="s">
        <v>1721</v>
      </c>
      <c r="H1120" s="23" t="s">
        <v>4643</v>
      </c>
      <c r="I1120" s="23" t="s">
        <v>4649</v>
      </c>
      <c r="J1120" s="23" t="s">
        <v>11</v>
      </c>
      <c r="K1120" s="23" t="s">
        <v>4628</v>
      </c>
      <c r="L1120" s="23" t="s">
        <v>11</v>
      </c>
      <c r="M1120" s="23" t="s">
        <v>5418</v>
      </c>
      <c r="N1120" s="23" t="s">
        <v>4629</v>
      </c>
      <c r="O1120" s="23" t="s">
        <v>4630</v>
      </c>
      <c r="P1120" s="23" t="s">
        <v>7</v>
      </c>
      <c r="Q1120" s="23">
        <v>0</v>
      </c>
      <c r="R1120" s="23" t="s">
        <v>4744</v>
      </c>
      <c r="S1120" s="23" t="s">
        <v>4513</v>
      </c>
      <c r="T1120" s="23" t="s">
        <v>1721</v>
      </c>
    </row>
    <row r="1121" spans="1:20" s="19" customFormat="1">
      <c r="A1121" s="23" t="s">
        <v>2850</v>
      </c>
      <c r="B1121" s="23" t="s">
        <v>1222</v>
      </c>
      <c r="C1121" s="23" t="s">
        <v>1687</v>
      </c>
      <c r="D1121" s="23" t="s">
        <v>4091</v>
      </c>
      <c r="E1121" s="23" t="s">
        <v>459</v>
      </c>
      <c r="F1121" s="23" t="s">
        <v>4194</v>
      </c>
      <c r="G1121" s="23" t="s">
        <v>1721</v>
      </c>
      <c r="H1121" s="23" t="s">
        <v>4632</v>
      </c>
      <c r="I1121" s="23" t="s">
        <v>4639</v>
      </c>
      <c r="J1121" s="23" t="s">
        <v>11</v>
      </c>
      <c r="K1121" s="23" t="s">
        <v>4628</v>
      </c>
      <c r="L1121" s="23" t="s">
        <v>11</v>
      </c>
      <c r="M1121" s="23" t="s">
        <v>5481</v>
      </c>
      <c r="N1121" s="23" t="s">
        <v>4640</v>
      </c>
      <c r="O1121" s="23" t="s">
        <v>4630</v>
      </c>
      <c r="P1121" s="23" t="s">
        <v>1168</v>
      </c>
      <c r="Q1121" s="23">
        <v>0</v>
      </c>
      <c r="R1121" s="23" t="s">
        <v>4833</v>
      </c>
      <c r="S1121" s="23" t="s">
        <v>4857</v>
      </c>
      <c r="T1121" s="23" t="s">
        <v>1721</v>
      </c>
    </row>
    <row r="1122" spans="1:20" s="19" customFormat="1">
      <c r="A1122" s="23" t="s">
        <v>3291</v>
      </c>
      <c r="B1122" s="23" t="s">
        <v>3292</v>
      </c>
      <c r="C1122" s="23" t="s">
        <v>10</v>
      </c>
      <c r="D1122" s="23" t="s">
        <v>1705</v>
      </c>
      <c r="E1122" s="23" t="s">
        <v>452</v>
      </c>
      <c r="F1122" s="23" t="s">
        <v>5349</v>
      </c>
      <c r="G1122" s="23" t="s">
        <v>1721</v>
      </c>
      <c r="H1122" s="23" t="s">
        <v>4099</v>
      </c>
      <c r="I1122" s="23" t="s">
        <v>4203</v>
      </c>
      <c r="J1122" s="23" t="s">
        <v>11</v>
      </c>
      <c r="K1122" s="23" t="s">
        <v>4628</v>
      </c>
      <c r="L1122" s="23" t="s">
        <v>11</v>
      </c>
      <c r="M1122" s="23" t="s">
        <v>5407</v>
      </c>
      <c r="N1122" s="23" t="s">
        <v>4629</v>
      </c>
      <c r="O1122" s="23" t="s">
        <v>4630</v>
      </c>
      <c r="P1122" s="23" t="s">
        <v>4634</v>
      </c>
      <c r="Q1122" s="23">
        <v>0</v>
      </c>
      <c r="R1122" s="23" t="s">
        <v>1962</v>
      </c>
      <c r="S1122" s="23" t="s">
        <v>4353</v>
      </c>
      <c r="T1122" s="23" t="s">
        <v>1721</v>
      </c>
    </row>
    <row r="1123" spans="1:20" s="19" customFormat="1">
      <c r="A1123" s="23" t="s">
        <v>2820</v>
      </c>
      <c r="B1123" s="23" t="s">
        <v>2821</v>
      </c>
      <c r="C1123" s="23" t="s">
        <v>10</v>
      </c>
      <c r="D1123" s="23" t="s">
        <v>1705</v>
      </c>
      <c r="E1123" s="23" t="s">
        <v>452</v>
      </c>
      <c r="F1123" s="23" t="s">
        <v>5342</v>
      </c>
      <c r="G1123" s="23" t="s">
        <v>1721</v>
      </c>
      <c r="H1123" s="23" t="s">
        <v>4633</v>
      </c>
      <c r="I1123" s="23" t="s">
        <v>4192</v>
      </c>
      <c r="J1123" s="23" t="s">
        <v>11</v>
      </c>
      <c r="K1123" s="23" t="s">
        <v>4628</v>
      </c>
      <c r="L1123" s="23" t="s">
        <v>11</v>
      </c>
      <c r="M1123" s="23" t="s">
        <v>5419</v>
      </c>
      <c r="N1123" s="23" t="s">
        <v>4629</v>
      </c>
      <c r="O1123" s="23" t="s">
        <v>4630</v>
      </c>
      <c r="P1123" s="23" t="s">
        <v>7</v>
      </c>
      <c r="Q1123" s="23">
        <v>0</v>
      </c>
      <c r="R1123" s="23" t="s">
        <v>2790</v>
      </c>
      <c r="S1123" s="23" t="s">
        <v>4749</v>
      </c>
      <c r="T1123" s="23" t="s">
        <v>1721</v>
      </c>
    </row>
    <row r="1124" spans="1:20" s="19" customFormat="1">
      <c r="A1124" s="23" t="s">
        <v>3824</v>
      </c>
      <c r="B1124" s="23" t="s">
        <v>3825</v>
      </c>
      <c r="C1124" s="23" t="s">
        <v>16</v>
      </c>
      <c r="D1124" s="23" t="s">
        <v>1705</v>
      </c>
      <c r="E1124" s="23" t="s">
        <v>1189</v>
      </c>
      <c r="F1124" s="23" t="s">
        <v>4141</v>
      </c>
      <c r="G1124" s="23" t="s">
        <v>1721</v>
      </c>
      <c r="H1124" s="23" t="s">
        <v>4633</v>
      </c>
      <c r="I1124" s="23" t="s">
        <v>4192</v>
      </c>
      <c r="J1124" s="23" t="s">
        <v>11</v>
      </c>
      <c r="K1124" s="23" t="s">
        <v>4628</v>
      </c>
      <c r="L1124" s="23" t="s">
        <v>11</v>
      </c>
      <c r="M1124" s="23" t="s">
        <v>5457</v>
      </c>
      <c r="N1124" s="23" t="s">
        <v>4629</v>
      </c>
      <c r="O1124" s="23" t="s">
        <v>4630</v>
      </c>
      <c r="P1124" s="23" t="s">
        <v>9</v>
      </c>
      <c r="Q1124" s="23">
        <v>0</v>
      </c>
      <c r="R1124" s="23" t="s">
        <v>3828</v>
      </c>
      <c r="S1124" s="23" t="s">
        <v>4876</v>
      </c>
      <c r="T1124" s="23" t="s">
        <v>1721</v>
      </c>
    </row>
    <row r="1125" spans="1:20" s="19" customFormat="1">
      <c r="A1125" s="23" t="s">
        <v>3258</v>
      </c>
      <c r="B1125" s="23" t="s">
        <v>3259</v>
      </c>
      <c r="C1125" s="23" t="s">
        <v>14</v>
      </c>
      <c r="D1125" s="23" t="s">
        <v>1705</v>
      </c>
      <c r="E1125" s="23" t="s">
        <v>452</v>
      </c>
      <c r="F1125" s="23" t="s">
        <v>4175</v>
      </c>
      <c r="G1125" s="23" t="s">
        <v>1721</v>
      </c>
      <c r="H1125" s="23" t="s">
        <v>4638</v>
      </c>
      <c r="I1125" s="23" t="s">
        <v>4192</v>
      </c>
      <c r="J1125" s="23" t="s">
        <v>11</v>
      </c>
      <c r="K1125" s="23" t="s">
        <v>4628</v>
      </c>
      <c r="L1125" s="23" t="s">
        <v>11</v>
      </c>
      <c r="M1125" s="23" t="s">
        <v>5406</v>
      </c>
      <c r="N1125" s="23" t="s">
        <v>4629</v>
      </c>
      <c r="O1125" s="23" t="s">
        <v>4630</v>
      </c>
      <c r="P1125" s="23" t="s">
        <v>4642</v>
      </c>
      <c r="Q1125" s="23">
        <v>0</v>
      </c>
      <c r="R1125" s="23" t="s">
        <v>1962</v>
      </c>
      <c r="S1125" s="23" t="s">
        <v>4358</v>
      </c>
      <c r="T1125" s="23" t="s">
        <v>1721</v>
      </c>
    </row>
    <row r="1126" spans="1:20" s="19" customFormat="1">
      <c r="A1126" s="23" t="s">
        <v>2173</v>
      </c>
      <c r="B1126" s="23" t="s">
        <v>2174</v>
      </c>
      <c r="C1126" s="23" t="s">
        <v>10</v>
      </c>
      <c r="D1126" s="23" t="s">
        <v>1705</v>
      </c>
      <c r="E1126" s="23" t="s">
        <v>452</v>
      </c>
      <c r="F1126" s="23" t="s">
        <v>4173</v>
      </c>
      <c r="G1126" s="23" t="s">
        <v>1721</v>
      </c>
      <c r="H1126" s="23" t="s">
        <v>4099</v>
      </c>
      <c r="I1126" s="23" t="s">
        <v>4138</v>
      </c>
      <c r="J1126" s="23" t="s">
        <v>11</v>
      </c>
      <c r="K1126" s="23" t="s">
        <v>4628</v>
      </c>
      <c r="L1126" s="23" t="s">
        <v>11</v>
      </c>
      <c r="M1126" s="23" t="s">
        <v>5413</v>
      </c>
      <c r="N1126" s="23" t="s">
        <v>4629</v>
      </c>
      <c r="O1126" s="23" t="s">
        <v>4630</v>
      </c>
      <c r="P1126" s="23" t="s">
        <v>4795</v>
      </c>
      <c r="Q1126" s="23">
        <v>0</v>
      </c>
      <c r="R1126" s="23" t="s">
        <v>1962</v>
      </c>
      <c r="S1126" s="23" t="s">
        <v>4796</v>
      </c>
      <c r="T1126" s="23" t="s">
        <v>1721</v>
      </c>
    </row>
    <row r="1127" spans="1:20" s="19" customFormat="1">
      <c r="A1127" s="23" t="s">
        <v>3911</v>
      </c>
      <c r="B1127" s="23" t="s">
        <v>3912</v>
      </c>
      <c r="C1127" s="23" t="s">
        <v>1669</v>
      </c>
      <c r="D1127" s="23" t="s">
        <v>1705</v>
      </c>
      <c r="E1127" s="23" t="s">
        <v>452</v>
      </c>
      <c r="F1127" s="23" t="s">
        <v>4164</v>
      </c>
      <c r="G1127" s="23" t="s">
        <v>1721</v>
      </c>
      <c r="H1127" s="23" t="s">
        <v>4632</v>
      </c>
      <c r="I1127" s="23" t="s">
        <v>4203</v>
      </c>
      <c r="J1127" s="23" t="s">
        <v>11</v>
      </c>
      <c r="K1127" s="23" t="s">
        <v>4628</v>
      </c>
      <c r="L1127" s="23" t="s">
        <v>11</v>
      </c>
      <c r="M1127" s="23" t="s">
        <v>5428</v>
      </c>
      <c r="N1127" s="23" t="s">
        <v>4629</v>
      </c>
      <c r="O1127" s="23" t="s">
        <v>4630</v>
      </c>
      <c r="P1127" s="23" t="s">
        <v>7</v>
      </c>
      <c r="Q1127" s="23">
        <v>0</v>
      </c>
      <c r="R1127" s="23" t="s">
        <v>4746</v>
      </c>
      <c r="S1127" s="23" t="s">
        <v>4747</v>
      </c>
      <c r="T1127" s="23" t="s">
        <v>1721</v>
      </c>
    </row>
    <row r="1128" spans="1:20" s="19" customFormat="1">
      <c r="A1128" s="23" t="s">
        <v>3926</v>
      </c>
      <c r="B1128" s="23" t="s">
        <v>3927</v>
      </c>
      <c r="C1128" s="23" t="s">
        <v>12</v>
      </c>
      <c r="D1128" s="23" t="s">
        <v>1705</v>
      </c>
      <c r="E1128" s="23" t="s">
        <v>452</v>
      </c>
      <c r="F1128" s="23" t="s">
        <v>5338</v>
      </c>
      <c r="G1128" s="23" t="s">
        <v>1721</v>
      </c>
      <c r="H1128" s="23" t="s">
        <v>4643</v>
      </c>
      <c r="I1128" s="23" t="s">
        <v>4138</v>
      </c>
      <c r="J1128" s="23" t="s">
        <v>11</v>
      </c>
      <c r="K1128" s="23" t="s">
        <v>4628</v>
      </c>
      <c r="L1128" s="23" t="s">
        <v>11</v>
      </c>
      <c r="M1128" s="23" t="s">
        <v>5436</v>
      </c>
      <c r="N1128" s="23" t="s">
        <v>4629</v>
      </c>
      <c r="O1128" s="23" t="s">
        <v>4630</v>
      </c>
      <c r="P1128" s="23" t="s">
        <v>4753</v>
      </c>
      <c r="Q1128" s="23">
        <v>0</v>
      </c>
      <c r="R1128" s="23" t="s">
        <v>1962</v>
      </c>
      <c r="S1128" s="23" t="s">
        <v>4797</v>
      </c>
      <c r="T1128" s="23" t="s">
        <v>1721</v>
      </c>
    </row>
    <row r="1129" spans="1:20" s="19" customFormat="1">
      <c r="A1129" s="23" t="s">
        <v>3554</v>
      </c>
      <c r="B1129" s="23" t="s">
        <v>3555</v>
      </c>
      <c r="C1129" s="23" t="s">
        <v>12</v>
      </c>
      <c r="D1129" s="23" t="s">
        <v>1705</v>
      </c>
      <c r="E1129" s="23" t="s">
        <v>452</v>
      </c>
      <c r="F1129" s="23" t="s">
        <v>5338</v>
      </c>
      <c r="G1129" s="23" t="s">
        <v>1721</v>
      </c>
      <c r="H1129" s="23" t="s">
        <v>4643</v>
      </c>
      <c r="I1129" s="23" t="s">
        <v>4138</v>
      </c>
      <c r="J1129" s="23" t="s">
        <v>11</v>
      </c>
      <c r="K1129" s="23" t="s">
        <v>4628</v>
      </c>
      <c r="L1129" s="23" t="s">
        <v>11</v>
      </c>
      <c r="M1129" s="23" t="s">
        <v>5433</v>
      </c>
      <c r="N1129" s="23" t="s">
        <v>4629</v>
      </c>
      <c r="O1129" s="23" t="s">
        <v>4630</v>
      </c>
      <c r="P1129" s="23" t="s">
        <v>4660</v>
      </c>
      <c r="Q1129" s="23">
        <v>0</v>
      </c>
      <c r="R1129" s="23" t="s">
        <v>1950</v>
      </c>
      <c r="S1129" s="23" t="s">
        <v>5493</v>
      </c>
      <c r="T1129" s="23" t="s">
        <v>1721</v>
      </c>
    </row>
    <row r="1130" spans="1:20" s="19" customFormat="1">
      <c r="A1130" s="23" t="s">
        <v>3265</v>
      </c>
      <c r="B1130" s="23" t="s">
        <v>3266</v>
      </c>
      <c r="C1130" s="23" t="s">
        <v>16</v>
      </c>
      <c r="D1130" s="23" t="s">
        <v>1705</v>
      </c>
      <c r="E1130" s="23" t="s">
        <v>1189</v>
      </c>
      <c r="F1130" s="23" t="s">
        <v>5351</v>
      </c>
      <c r="G1130" s="23" t="s">
        <v>1721</v>
      </c>
      <c r="H1130" s="23" t="s">
        <v>4633</v>
      </c>
      <c r="I1130" s="23" t="s">
        <v>4192</v>
      </c>
      <c r="J1130" s="23" t="s">
        <v>11</v>
      </c>
      <c r="K1130" s="23" t="s">
        <v>4628</v>
      </c>
      <c r="L1130" s="23" t="s">
        <v>11</v>
      </c>
      <c r="M1130" s="23" t="s">
        <v>5412</v>
      </c>
      <c r="N1130" s="23" t="s">
        <v>4629</v>
      </c>
      <c r="O1130" s="23" t="s">
        <v>4630</v>
      </c>
      <c r="P1130" s="23" t="s">
        <v>7</v>
      </c>
      <c r="Q1130" s="23">
        <v>0</v>
      </c>
      <c r="R1130" s="23" t="s">
        <v>4732</v>
      </c>
      <c r="S1130" s="23" t="s">
        <v>4562</v>
      </c>
      <c r="T1130" s="23" t="s">
        <v>1721</v>
      </c>
    </row>
    <row r="1131" spans="1:20" s="19" customFormat="1">
      <c r="A1131" s="23" t="s">
        <v>1832</v>
      </c>
      <c r="B1131" s="23" t="s">
        <v>1833</v>
      </c>
      <c r="C1131" s="23" t="s">
        <v>13</v>
      </c>
      <c r="D1131" s="23" t="s">
        <v>1705</v>
      </c>
      <c r="E1131" s="23" t="s">
        <v>452</v>
      </c>
      <c r="F1131" s="23" t="s">
        <v>4176</v>
      </c>
      <c r="G1131" s="23" t="s">
        <v>1721</v>
      </c>
      <c r="H1131" s="23" t="s">
        <v>4094</v>
      </c>
      <c r="I1131" s="23" t="s">
        <v>4192</v>
      </c>
      <c r="J1131" s="23" t="s">
        <v>11</v>
      </c>
      <c r="K1131" s="23" t="s">
        <v>4628</v>
      </c>
      <c r="L1131" s="23" t="s">
        <v>11</v>
      </c>
      <c r="M1131" s="23" t="s">
        <v>5412</v>
      </c>
      <c r="N1131" s="23" t="s">
        <v>4629</v>
      </c>
      <c r="O1131" s="23" t="s">
        <v>4630</v>
      </c>
      <c r="P1131" s="23" t="s">
        <v>4719</v>
      </c>
      <c r="Q1131" s="23">
        <v>0</v>
      </c>
      <c r="R1131" s="23" t="s">
        <v>1962</v>
      </c>
      <c r="S1131" s="23" t="s">
        <v>4720</v>
      </c>
      <c r="T1131" s="23" t="s">
        <v>1721</v>
      </c>
    </row>
    <row r="1132" spans="1:20" s="19" customFormat="1">
      <c r="A1132" s="23" t="s">
        <v>2856</v>
      </c>
      <c r="B1132" s="23" t="s">
        <v>2857</v>
      </c>
      <c r="C1132" s="23" t="s">
        <v>15</v>
      </c>
      <c r="D1132" s="23" t="s">
        <v>1705</v>
      </c>
      <c r="E1132" s="23" t="s">
        <v>452</v>
      </c>
      <c r="F1132" s="23" t="s">
        <v>4156</v>
      </c>
      <c r="G1132" s="23" t="s">
        <v>1721</v>
      </c>
      <c r="H1132" s="23" t="s">
        <v>4094</v>
      </c>
      <c r="I1132" s="23" t="s">
        <v>4636</v>
      </c>
      <c r="J1132" s="23" t="s">
        <v>11</v>
      </c>
      <c r="K1132" s="23" t="s">
        <v>4628</v>
      </c>
      <c r="L1132" s="23" t="s">
        <v>11</v>
      </c>
      <c r="M1132" s="23" t="s">
        <v>5408</v>
      </c>
      <c r="N1132" s="23" t="s">
        <v>4629</v>
      </c>
      <c r="O1132" s="23" t="s">
        <v>4630</v>
      </c>
      <c r="P1132" s="23" t="s">
        <v>4650</v>
      </c>
      <c r="Q1132" s="23">
        <v>0</v>
      </c>
      <c r="R1132" s="23" t="s">
        <v>1962</v>
      </c>
      <c r="S1132" s="23" t="s">
        <v>4391</v>
      </c>
      <c r="T1132" s="23" t="s">
        <v>1721</v>
      </c>
    </row>
    <row r="1133" spans="1:20" s="19" customFormat="1">
      <c r="A1133" s="23" t="s">
        <v>3224</v>
      </c>
      <c r="B1133" s="23" t="s">
        <v>3225</v>
      </c>
      <c r="C1133" s="23" t="s">
        <v>17</v>
      </c>
      <c r="D1133" s="23" t="s">
        <v>1705</v>
      </c>
      <c r="E1133" s="23" t="s">
        <v>452</v>
      </c>
      <c r="F1133" s="23" t="s">
        <v>5336</v>
      </c>
      <c r="G1133" s="23" t="s">
        <v>1721</v>
      </c>
      <c r="H1133" s="23" t="s">
        <v>4638</v>
      </c>
      <c r="I1133" s="23" t="s">
        <v>4636</v>
      </c>
      <c r="J1133" s="23" t="s">
        <v>11</v>
      </c>
      <c r="K1133" s="23" t="s">
        <v>4628</v>
      </c>
      <c r="L1133" s="23" t="s">
        <v>11</v>
      </c>
      <c r="M1133" s="23" t="s">
        <v>5471</v>
      </c>
      <c r="N1133" s="23" t="s">
        <v>4629</v>
      </c>
      <c r="O1133" s="23" t="s">
        <v>4630</v>
      </c>
      <c r="P1133" s="23" t="s">
        <v>4650</v>
      </c>
      <c r="Q1133" s="23">
        <v>0</v>
      </c>
      <c r="R1133" s="23" t="s">
        <v>1962</v>
      </c>
      <c r="S1133" s="23" t="s">
        <v>4362</v>
      </c>
      <c r="T1133" s="23" t="s">
        <v>1721</v>
      </c>
    </row>
    <row r="1134" spans="1:20" s="19" customFormat="1">
      <c r="A1134" s="23" t="s">
        <v>4044</v>
      </c>
      <c r="B1134" s="23" t="s">
        <v>4045</v>
      </c>
      <c r="C1134" s="23" t="s">
        <v>16</v>
      </c>
      <c r="D1134" s="23" t="s">
        <v>1705</v>
      </c>
      <c r="E1134" s="23" t="s">
        <v>1189</v>
      </c>
      <c r="F1134" s="23" t="s">
        <v>4182</v>
      </c>
      <c r="G1134" s="23" t="s">
        <v>1721</v>
      </c>
      <c r="H1134" s="23" t="s">
        <v>4638</v>
      </c>
      <c r="I1134" s="23" t="s">
        <v>4636</v>
      </c>
      <c r="J1134" s="23" t="s">
        <v>11</v>
      </c>
      <c r="K1134" s="23" t="s">
        <v>4628</v>
      </c>
      <c r="L1134" s="23" t="s">
        <v>11</v>
      </c>
      <c r="M1134" s="23" t="s">
        <v>5427</v>
      </c>
      <c r="N1134" s="23" t="s">
        <v>4629</v>
      </c>
      <c r="O1134" s="23" t="s">
        <v>4630</v>
      </c>
      <c r="P1134" s="23" t="s">
        <v>4783</v>
      </c>
      <c r="Q1134" s="23">
        <v>0</v>
      </c>
      <c r="R1134" s="23" t="s">
        <v>4784</v>
      </c>
      <c r="S1134" s="23" t="s">
        <v>4785</v>
      </c>
      <c r="T1134" s="23" t="s">
        <v>1721</v>
      </c>
    </row>
    <row r="1135" spans="1:20" s="19" customFormat="1">
      <c r="A1135" s="23" t="s">
        <v>2253</v>
      </c>
      <c r="B1135" s="23" t="s">
        <v>2254</v>
      </c>
      <c r="C1135" s="23" t="s">
        <v>16</v>
      </c>
      <c r="D1135" s="23" t="s">
        <v>1705</v>
      </c>
      <c r="E1135" s="23" t="s">
        <v>452</v>
      </c>
      <c r="F1135" s="23" t="s">
        <v>4179</v>
      </c>
      <c r="G1135" s="23" t="s">
        <v>1721</v>
      </c>
      <c r="H1135" s="23" t="s">
        <v>4682</v>
      </c>
      <c r="I1135" s="23" t="s">
        <v>4192</v>
      </c>
      <c r="J1135" s="23" t="s">
        <v>11</v>
      </c>
      <c r="K1135" s="23" t="s">
        <v>4628</v>
      </c>
      <c r="L1135" s="23" t="s">
        <v>11</v>
      </c>
      <c r="M1135" s="23" t="s">
        <v>5412</v>
      </c>
      <c r="N1135" s="23" t="s">
        <v>4629</v>
      </c>
      <c r="O1135" s="23" t="s">
        <v>4630</v>
      </c>
      <c r="P1135" s="23" t="s">
        <v>7</v>
      </c>
      <c r="Q1135" s="23">
        <v>0</v>
      </c>
      <c r="R1135" s="23" t="s">
        <v>2442</v>
      </c>
      <c r="S1135" s="23" t="s">
        <v>4451</v>
      </c>
      <c r="T1135" s="23" t="s">
        <v>1721</v>
      </c>
    </row>
    <row r="1136" spans="1:20" s="19" customFormat="1">
      <c r="A1136" s="23" t="s">
        <v>2278</v>
      </c>
      <c r="B1136" s="23" t="s">
        <v>2279</v>
      </c>
      <c r="C1136" s="23" t="s">
        <v>14</v>
      </c>
      <c r="D1136" s="23" t="s">
        <v>1705</v>
      </c>
      <c r="E1136" s="23" t="s">
        <v>452</v>
      </c>
      <c r="F1136" s="23" t="s">
        <v>4175</v>
      </c>
      <c r="G1136" s="23" t="s">
        <v>1721</v>
      </c>
      <c r="H1136" s="23" t="s">
        <v>4638</v>
      </c>
      <c r="I1136" s="23" t="s">
        <v>4656</v>
      </c>
      <c r="J1136" s="23" t="s">
        <v>11</v>
      </c>
      <c r="K1136" s="23" t="s">
        <v>4628</v>
      </c>
      <c r="L1136" s="23" t="s">
        <v>11</v>
      </c>
      <c r="M1136" s="23" t="s">
        <v>5426</v>
      </c>
      <c r="N1136" s="23" t="s">
        <v>4629</v>
      </c>
      <c r="O1136" s="23" t="s">
        <v>4630</v>
      </c>
      <c r="P1136" s="23" t="s">
        <v>4664</v>
      </c>
      <c r="Q1136" s="23">
        <v>0</v>
      </c>
      <c r="R1136" s="23" t="s">
        <v>1962</v>
      </c>
      <c r="S1136" s="23" t="s">
        <v>4448</v>
      </c>
      <c r="T1136" s="23" t="s">
        <v>1721</v>
      </c>
    </row>
    <row r="1137" spans="1:20" s="19" customFormat="1">
      <c r="A1137" s="23" t="s">
        <v>5188</v>
      </c>
      <c r="B1137" s="23" t="s">
        <v>5189</v>
      </c>
      <c r="C1137" s="23" t="s">
        <v>15</v>
      </c>
      <c r="D1137" s="23" t="s">
        <v>1705</v>
      </c>
      <c r="E1137" s="23" t="s">
        <v>452</v>
      </c>
      <c r="F1137" s="23" t="s">
        <v>4158</v>
      </c>
      <c r="G1137" s="23" t="s">
        <v>1721</v>
      </c>
      <c r="H1137" s="23" t="s">
        <v>4638</v>
      </c>
      <c r="I1137" s="23" t="s">
        <v>4636</v>
      </c>
      <c r="J1137" s="23" t="s">
        <v>11</v>
      </c>
      <c r="K1137" s="23" t="s">
        <v>4628</v>
      </c>
      <c r="L1137" s="23" t="s">
        <v>11</v>
      </c>
      <c r="M1137" s="23" t="s">
        <v>5408</v>
      </c>
      <c r="N1137" s="23" t="s">
        <v>4629</v>
      </c>
      <c r="O1137" s="23" t="s">
        <v>4630</v>
      </c>
      <c r="P1137" s="23" t="s">
        <v>7</v>
      </c>
      <c r="Q1137" s="23">
        <v>0</v>
      </c>
      <c r="R1137" s="23" t="s">
        <v>4928</v>
      </c>
      <c r="S1137" s="23" t="s">
        <v>5374</v>
      </c>
      <c r="T1137" s="23" t="s">
        <v>1721</v>
      </c>
    </row>
    <row r="1138" spans="1:20" s="19" customFormat="1">
      <c r="A1138" s="23" t="s">
        <v>2131</v>
      </c>
      <c r="B1138" s="23" t="s">
        <v>2132</v>
      </c>
      <c r="C1138" s="23" t="s">
        <v>14</v>
      </c>
      <c r="D1138" s="23" t="s">
        <v>1705</v>
      </c>
      <c r="E1138" s="23" t="s">
        <v>452</v>
      </c>
      <c r="F1138" s="23" t="s">
        <v>5340</v>
      </c>
      <c r="G1138" s="23" t="s">
        <v>1721</v>
      </c>
      <c r="H1138" s="23" t="s">
        <v>4099</v>
      </c>
      <c r="I1138" s="23" t="s">
        <v>4192</v>
      </c>
      <c r="J1138" s="23" t="s">
        <v>11</v>
      </c>
      <c r="K1138" s="23" t="s">
        <v>4628</v>
      </c>
      <c r="L1138" s="23" t="s">
        <v>11</v>
      </c>
      <c r="M1138" s="23" t="s">
        <v>5425</v>
      </c>
      <c r="N1138" s="23" t="s">
        <v>4629</v>
      </c>
      <c r="O1138" s="23" t="s">
        <v>4630</v>
      </c>
      <c r="P1138" s="23" t="s">
        <v>7</v>
      </c>
      <c r="Q1138" s="23">
        <v>0</v>
      </c>
      <c r="R1138" s="23" t="s">
        <v>4746</v>
      </c>
      <c r="S1138" s="23" t="s">
        <v>4827</v>
      </c>
      <c r="T1138" s="23" t="s">
        <v>1721</v>
      </c>
    </row>
    <row r="1139" spans="1:20" s="19" customFormat="1">
      <c r="A1139" s="23" t="s">
        <v>2361</v>
      </c>
      <c r="B1139" s="23" t="s">
        <v>2362</v>
      </c>
      <c r="C1139" s="23" t="s">
        <v>16</v>
      </c>
      <c r="D1139" s="23" t="s">
        <v>1705</v>
      </c>
      <c r="E1139" s="23" t="s">
        <v>452</v>
      </c>
      <c r="F1139" s="23" t="s">
        <v>4190</v>
      </c>
      <c r="G1139" s="23" t="s">
        <v>1721</v>
      </c>
      <c r="H1139" s="23" t="s">
        <v>4633</v>
      </c>
      <c r="I1139" s="23" t="s">
        <v>5430</v>
      </c>
      <c r="J1139" s="23" t="s">
        <v>11</v>
      </c>
      <c r="K1139" s="23" t="s">
        <v>4628</v>
      </c>
      <c r="L1139" s="23" t="s">
        <v>11</v>
      </c>
      <c r="M1139" s="23" t="s">
        <v>5429</v>
      </c>
      <c r="N1139" s="23" t="s">
        <v>4629</v>
      </c>
      <c r="O1139" s="23" t="s">
        <v>4630</v>
      </c>
      <c r="P1139" s="23" t="s">
        <v>9</v>
      </c>
      <c r="Q1139" s="23">
        <v>0</v>
      </c>
      <c r="R1139" s="23" t="s">
        <v>2365</v>
      </c>
      <c r="S1139" s="23" t="s">
        <v>4671</v>
      </c>
      <c r="T1139" s="23" t="s">
        <v>1721</v>
      </c>
    </row>
    <row r="1140" spans="1:20" s="19" customFormat="1">
      <c r="A1140" s="23" t="s">
        <v>3306</v>
      </c>
      <c r="B1140" s="23" t="s">
        <v>3307</v>
      </c>
      <c r="C1140" s="23" t="s">
        <v>10</v>
      </c>
      <c r="D1140" s="23" t="s">
        <v>1705</v>
      </c>
      <c r="E1140" s="23" t="s">
        <v>452</v>
      </c>
      <c r="F1140" s="23" t="s">
        <v>5342</v>
      </c>
      <c r="G1140" s="23" t="s">
        <v>1721</v>
      </c>
      <c r="H1140" s="23" t="s">
        <v>4633</v>
      </c>
      <c r="I1140" s="23" t="s">
        <v>4192</v>
      </c>
      <c r="J1140" s="23" t="s">
        <v>11</v>
      </c>
      <c r="K1140" s="23" t="s">
        <v>4628</v>
      </c>
      <c r="L1140" s="23" t="s">
        <v>11</v>
      </c>
      <c r="M1140" s="23" t="s">
        <v>5436</v>
      </c>
      <c r="N1140" s="23" t="s">
        <v>4629</v>
      </c>
      <c r="O1140" s="23" t="s">
        <v>4630</v>
      </c>
      <c r="P1140" s="23" t="s">
        <v>4642</v>
      </c>
      <c r="Q1140" s="23">
        <v>0</v>
      </c>
      <c r="R1140" s="23" t="s">
        <v>1962</v>
      </c>
      <c r="S1140" s="23" t="s">
        <v>4705</v>
      </c>
      <c r="T1140" s="23" t="s">
        <v>1721</v>
      </c>
    </row>
    <row r="1141" spans="1:20" s="19" customFormat="1">
      <c r="A1141" s="23" t="s">
        <v>1916</v>
      </c>
      <c r="B1141" s="23" t="s">
        <v>1917</v>
      </c>
      <c r="C1141" s="23" t="s">
        <v>14</v>
      </c>
      <c r="D1141" s="23" t="s">
        <v>1705</v>
      </c>
      <c r="E1141" s="23" t="s">
        <v>452</v>
      </c>
      <c r="F1141" s="23" t="s">
        <v>4173</v>
      </c>
      <c r="G1141" s="23" t="s">
        <v>1721</v>
      </c>
      <c r="H1141" s="23" t="s">
        <v>4099</v>
      </c>
      <c r="I1141" s="23" t="s">
        <v>5461</v>
      </c>
      <c r="J1141" s="23" t="s">
        <v>11</v>
      </c>
      <c r="K1141" s="23" t="s">
        <v>4628</v>
      </c>
      <c r="L1141" s="23" t="s">
        <v>11</v>
      </c>
      <c r="M1141" s="23" t="s">
        <v>5429</v>
      </c>
      <c r="N1141" s="23" t="s">
        <v>4629</v>
      </c>
      <c r="O1141" s="23" t="s">
        <v>4630</v>
      </c>
      <c r="P1141" s="23" t="s">
        <v>4660</v>
      </c>
      <c r="Q1141" s="23">
        <v>0</v>
      </c>
      <c r="R1141" s="23" t="s">
        <v>1962</v>
      </c>
      <c r="S1141" s="23" t="s">
        <v>4826</v>
      </c>
      <c r="T1141" s="23" t="s">
        <v>1721</v>
      </c>
    </row>
    <row r="1142" spans="1:20" s="19" customFormat="1">
      <c r="A1142" s="23" t="s">
        <v>3107</v>
      </c>
      <c r="B1142" s="23" t="s">
        <v>3108</v>
      </c>
      <c r="C1142" s="23" t="s">
        <v>16</v>
      </c>
      <c r="D1142" s="23" t="s">
        <v>1705</v>
      </c>
      <c r="E1142" s="23" t="s">
        <v>1189</v>
      </c>
      <c r="F1142" s="23" t="s">
        <v>4182</v>
      </c>
      <c r="G1142" s="23" t="s">
        <v>1721</v>
      </c>
      <c r="H1142" s="23" t="s">
        <v>4638</v>
      </c>
      <c r="I1142" s="23" t="s">
        <v>4636</v>
      </c>
      <c r="J1142" s="23" t="s">
        <v>11</v>
      </c>
      <c r="K1142" s="23" t="s">
        <v>4628</v>
      </c>
      <c r="L1142" s="23" t="s">
        <v>11</v>
      </c>
      <c r="M1142" s="23" t="s">
        <v>5431</v>
      </c>
      <c r="N1142" s="23" t="s">
        <v>4629</v>
      </c>
      <c r="O1142" s="23" t="s">
        <v>4630</v>
      </c>
      <c r="P1142" s="23" t="s">
        <v>9</v>
      </c>
      <c r="Q1142" s="23">
        <v>0</v>
      </c>
      <c r="R1142" s="23" t="s">
        <v>2365</v>
      </c>
      <c r="S1142" s="23" t="s">
        <v>4659</v>
      </c>
      <c r="T1142" s="23" t="s">
        <v>1721</v>
      </c>
    </row>
    <row r="1143" spans="1:20" s="19" customFormat="1">
      <c r="A1143" s="23" t="s">
        <v>2952</v>
      </c>
      <c r="B1143" s="23" t="s">
        <v>2953</v>
      </c>
      <c r="C1143" s="23" t="s">
        <v>15</v>
      </c>
      <c r="D1143" s="23" t="s">
        <v>1705</v>
      </c>
      <c r="E1143" s="23" t="s">
        <v>452</v>
      </c>
      <c r="F1143" s="23" t="s">
        <v>4156</v>
      </c>
      <c r="G1143" s="23" t="s">
        <v>1721</v>
      </c>
      <c r="H1143" s="23" t="s">
        <v>4094</v>
      </c>
      <c r="I1143" s="23" t="s">
        <v>4636</v>
      </c>
      <c r="J1143" s="23" t="s">
        <v>11</v>
      </c>
      <c r="K1143" s="23" t="s">
        <v>4628</v>
      </c>
      <c r="L1143" s="23" t="s">
        <v>11</v>
      </c>
      <c r="M1143" s="23" t="s">
        <v>5405</v>
      </c>
      <c r="N1143" s="23" t="s">
        <v>4629</v>
      </c>
      <c r="O1143" s="23" t="s">
        <v>4630</v>
      </c>
      <c r="P1143" s="23" t="s">
        <v>4655</v>
      </c>
      <c r="Q1143" s="23">
        <v>0</v>
      </c>
      <c r="R1143" s="23" t="s">
        <v>1962</v>
      </c>
      <c r="S1143" s="23" t="s">
        <v>4729</v>
      </c>
      <c r="T1143" s="23" t="s">
        <v>1721</v>
      </c>
    </row>
    <row r="1144" spans="1:20" s="19" customFormat="1">
      <c r="A1144" s="23" t="s">
        <v>1876</v>
      </c>
      <c r="B1144" s="23" t="s">
        <v>1877</v>
      </c>
      <c r="C1144" s="23" t="s">
        <v>10</v>
      </c>
      <c r="D1144" s="23" t="s">
        <v>1705</v>
      </c>
      <c r="E1144" s="23" t="s">
        <v>452</v>
      </c>
      <c r="F1144" s="23" t="s">
        <v>4164</v>
      </c>
      <c r="G1144" s="23" t="s">
        <v>1721</v>
      </c>
      <c r="H1144" s="23" t="s">
        <v>4632</v>
      </c>
      <c r="I1144" s="23" t="s">
        <v>4649</v>
      </c>
      <c r="J1144" s="23" t="s">
        <v>11</v>
      </c>
      <c r="K1144" s="23" t="s">
        <v>4628</v>
      </c>
      <c r="L1144" s="23" t="s">
        <v>11</v>
      </c>
      <c r="M1144" s="23" t="s">
        <v>5460</v>
      </c>
      <c r="N1144" s="23" t="s">
        <v>4629</v>
      </c>
      <c r="O1144" s="23" t="s">
        <v>4630</v>
      </c>
      <c r="P1144" s="23" t="s">
        <v>9</v>
      </c>
      <c r="Q1144" s="23">
        <v>0</v>
      </c>
      <c r="R1144" s="23" t="s">
        <v>2165</v>
      </c>
      <c r="S1144" s="23" t="s">
        <v>4665</v>
      </c>
      <c r="T1144" s="23" t="s">
        <v>1721</v>
      </c>
    </row>
    <row r="1145" spans="1:20" s="19" customFormat="1">
      <c r="A1145" s="23" t="s">
        <v>2827</v>
      </c>
      <c r="B1145" s="23" t="s">
        <v>2828</v>
      </c>
      <c r="C1145" s="23" t="s">
        <v>14</v>
      </c>
      <c r="D1145" s="23" t="s">
        <v>1705</v>
      </c>
      <c r="E1145" s="23" t="s">
        <v>452</v>
      </c>
      <c r="F1145" s="23" t="s">
        <v>5340</v>
      </c>
      <c r="G1145" s="23" t="s">
        <v>1721</v>
      </c>
      <c r="H1145" s="23" t="s">
        <v>4099</v>
      </c>
      <c r="I1145" s="23" t="s">
        <v>4138</v>
      </c>
      <c r="J1145" s="23" t="s">
        <v>11</v>
      </c>
      <c r="K1145" s="23" t="s">
        <v>4628</v>
      </c>
      <c r="L1145" s="23" t="s">
        <v>11</v>
      </c>
      <c r="M1145" s="23" t="s">
        <v>5410</v>
      </c>
      <c r="N1145" s="23" t="s">
        <v>4629</v>
      </c>
      <c r="O1145" s="23" t="s">
        <v>4630</v>
      </c>
      <c r="P1145" s="23" t="s">
        <v>4642</v>
      </c>
      <c r="Q1145" s="23">
        <v>0</v>
      </c>
      <c r="R1145" s="23" t="s">
        <v>1962</v>
      </c>
      <c r="S1145" s="23" t="s">
        <v>4395</v>
      </c>
      <c r="T1145" s="23" t="s">
        <v>1721</v>
      </c>
    </row>
    <row r="1146" spans="1:20" s="19" customFormat="1">
      <c r="A1146" s="23" t="s">
        <v>2100</v>
      </c>
      <c r="B1146" s="23" t="s">
        <v>2101</v>
      </c>
      <c r="C1146" s="23" t="s">
        <v>15</v>
      </c>
      <c r="D1146" s="23" t="s">
        <v>1705</v>
      </c>
      <c r="E1146" s="23" t="s">
        <v>452</v>
      </c>
      <c r="F1146" s="23" t="s">
        <v>4156</v>
      </c>
      <c r="G1146" s="23" t="s">
        <v>1721</v>
      </c>
      <c r="H1146" s="23" t="s">
        <v>4094</v>
      </c>
      <c r="I1146" s="23" t="s">
        <v>4636</v>
      </c>
      <c r="J1146" s="23" t="s">
        <v>11</v>
      </c>
      <c r="K1146" s="23" t="s">
        <v>4628</v>
      </c>
      <c r="L1146" s="23" t="s">
        <v>11</v>
      </c>
      <c r="M1146" s="23" t="s">
        <v>5415</v>
      </c>
      <c r="N1146" s="23" t="s">
        <v>4629</v>
      </c>
      <c r="O1146" s="23" t="s">
        <v>4630</v>
      </c>
      <c r="P1146" s="23" t="s">
        <v>4655</v>
      </c>
      <c r="Q1146" s="23">
        <v>0</v>
      </c>
      <c r="R1146" s="23" t="s">
        <v>1962</v>
      </c>
      <c r="S1146" s="23" t="s">
        <v>4474</v>
      </c>
      <c r="T1146" s="23" t="s">
        <v>1721</v>
      </c>
    </row>
    <row r="1147" spans="1:20" s="19" customFormat="1">
      <c r="A1147" s="23" t="s">
        <v>3474</v>
      </c>
      <c r="B1147" s="23" t="s">
        <v>3475</v>
      </c>
      <c r="C1147" s="23" t="s">
        <v>16</v>
      </c>
      <c r="D1147" s="23" t="s">
        <v>1705</v>
      </c>
      <c r="E1147" s="23" t="s">
        <v>1189</v>
      </c>
      <c r="F1147" s="23" t="s">
        <v>4197</v>
      </c>
      <c r="G1147" s="23" t="s">
        <v>1721</v>
      </c>
      <c r="H1147" s="23" t="s">
        <v>4099</v>
      </c>
      <c r="I1147" s="23" t="s">
        <v>4656</v>
      </c>
      <c r="J1147" s="23" t="s">
        <v>11</v>
      </c>
      <c r="K1147" s="23" t="s">
        <v>4628</v>
      </c>
      <c r="L1147" s="23" t="s">
        <v>11</v>
      </c>
      <c r="M1147" s="23" t="s">
        <v>5445</v>
      </c>
      <c r="N1147" s="23" t="s">
        <v>4629</v>
      </c>
      <c r="O1147" s="23" t="s">
        <v>4630</v>
      </c>
      <c r="P1147" s="23" t="s">
        <v>9</v>
      </c>
      <c r="Q1147" s="23">
        <v>0</v>
      </c>
      <c r="R1147" s="23" t="s">
        <v>3476</v>
      </c>
      <c r="S1147" s="23" t="s">
        <v>4855</v>
      </c>
      <c r="T1147" s="23" t="s">
        <v>1721</v>
      </c>
    </row>
    <row r="1148" spans="1:20" s="19" customFormat="1">
      <c r="A1148" s="23" t="s">
        <v>3696</v>
      </c>
      <c r="B1148" s="23" t="s">
        <v>3697</v>
      </c>
      <c r="C1148" s="23" t="s">
        <v>14</v>
      </c>
      <c r="D1148" s="23" t="s">
        <v>1705</v>
      </c>
      <c r="E1148" s="23" t="s">
        <v>452</v>
      </c>
      <c r="F1148" s="23" t="s">
        <v>5334</v>
      </c>
      <c r="G1148" s="23" t="s">
        <v>1721</v>
      </c>
      <c r="H1148" s="23" t="s">
        <v>4633</v>
      </c>
      <c r="I1148" s="23" t="s">
        <v>4192</v>
      </c>
      <c r="J1148" s="23" t="s">
        <v>11</v>
      </c>
      <c r="K1148" s="23" t="s">
        <v>4628</v>
      </c>
      <c r="L1148" s="23" t="s">
        <v>11</v>
      </c>
      <c r="M1148" s="23" t="s">
        <v>5414</v>
      </c>
      <c r="N1148" s="23" t="s">
        <v>4629</v>
      </c>
      <c r="O1148" s="23" t="s">
        <v>4630</v>
      </c>
      <c r="P1148" s="23" t="s">
        <v>4662</v>
      </c>
      <c r="Q1148" s="23">
        <v>0</v>
      </c>
      <c r="R1148" s="23" t="s">
        <v>3700</v>
      </c>
      <c r="S1148" s="23" t="s">
        <v>4554</v>
      </c>
      <c r="T1148" s="23" t="s">
        <v>1721</v>
      </c>
    </row>
    <row r="1149" spans="1:20" s="19" customFormat="1">
      <c r="A1149" s="23" t="s">
        <v>5035</v>
      </c>
      <c r="B1149" s="23" t="s">
        <v>5036</v>
      </c>
      <c r="C1149" s="23" t="s">
        <v>1669</v>
      </c>
      <c r="D1149" s="23" t="s">
        <v>4091</v>
      </c>
      <c r="E1149" s="23" t="s">
        <v>459</v>
      </c>
      <c r="F1149" s="23" t="s">
        <v>4205</v>
      </c>
      <c r="G1149" s="23" t="s">
        <v>1721</v>
      </c>
      <c r="H1149" s="23" t="s">
        <v>4632</v>
      </c>
      <c r="I1149" s="23" t="s">
        <v>4644</v>
      </c>
      <c r="J1149" s="23" t="s">
        <v>11</v>
      </c>
      <c r="K1149" s="23" t="s">
        <v>4628</v>
      </c>
      <c r="L1149" s="23" t="s">
        <v>11</v>
      </c>
      <c r="M1149" s="23" t="s">
        <v>5467</v>
      </c>
      <c r="N1149" s="23" t="s">
        <v>4640</v>
      </c>
      <c r="O1149" s="23" t="s">
        <v>4630</v>
      </c>
      <c r="P1149" s="23" t="s">
        <v>1166</v>
      </c>
      <c r="Q1149" s="23">
        <v>0</v>
      </c>
      <c r="R1149" s="23" t="s">
        <v>5474</v>
      </c>
      <c r="S1149" s="23" t="s">
        <v>5363</v>
      </c>
      <c r="T1149" s="23" t="s">
        <v>1721</v>
      </c>
    </row>
    <row r="1150" spans="1:20" s="19" customFormat="1">
      <c r="A1150" s="23" t="s">
        <v>1775</v>
      </c>
      <c r="B1150" s="23" t="s">
        <v>1776</v>
      </c>
      <c r="C1150" s="23" t="s">
        <v>15</v>
      </c>
      <c r="D1150" s="23" t="s">
        <v>1705</v>
      </c>
      <c r="E1150" s="23" t="s">
        <v>452</v>
      </c>
      <c r="F1150" s="23" t="s">
        <v>5337</v>
      </c>
      <c r="G1150" s="23" t="s">
        <v>1721</v>
      </c>
      <c r="H1150" s="23" t="s">
        <v>4643</v>
      </c>
      <c r="I1150" s="23" t="s">
        <v>4192</v>
      </c>
      <c r="J1150" s="23" t="s">
        <v>11</v>
      </c>
      <c r="K1150" s="23" t="s">
        <v>4628</v>
      </c>
      <c r="L1150" s="23" t="s">
        <v>11</v>
      </c>
      <c r="M1150" s="23" t="s">
        <v>5410</v>
      </c>
      <c r="N1150" s="23" t="s">
        <v>4629</v>
      </c>
      <c r="O1150" s="23" t="s">
        <v>4630</v>
      </c>
      <c r="P1150" s="23" t="s">
        <v>4642</v>
      </c>
      <c r="Q1150" s="23">
        <v>0</v>
      </c>
      <c r="R1150" s="23" t="s">
        <v>1962</v>
      </c>
      <c r="S1150" s="23" t="s">
        <v>4505</v>
      </c>
      <c r="T1150" s="23" t="s">
        <v>1721</v>
      </c>
    </row>
    <row r="1151" spans="1:20" s="19" customFormat="1">
      <c r="A1151" s="23" t="s">
        <v>3152</v>
      </c>
      <c r="B1151" s="23" t="s">
        <v>3153</v>
      </c>
      <c r="C1151" s="23" t="s">
        <v>1687</v>
      </c>
      <c r="D1151" s="23" t="s">
        <v>4091</v>
      </c>
      <c r="E1151" s="23" t="s">
        <v>459</v>
      </c>
      <c r="F1151" s="23" t="s">
        <v>4194</v>
      </c>
      <c r="G1151" s="23" t="s">
        <v>1721</v>
      </c>
      <c r="H1151" s="23" t="s">
        <v>4632</v>
      </c>
      <c r="I1151" s="23" t="s">
        <v>4639</v>
      </c>
      <c r="J1151" s="23" t="s">
        <v>11</v>
      </c>
      <c r="K1151" s="23" t="s">
        <v>4628</v>
      </c>
      <c r="L1151" s="23" t="s">
        <v>11</v>
      </c>
      <c r="M1151" s="23" t="s">
        <v>5469</v>
      </c>
      <c r="N1151" s="23" t="s">
        <v>4640</v>
      </c>
      <c r="O1151" s="23" t="s">
        <v>4630</v>
      </c>
      <c r="P1151" s="23" t="s">
        <v>1166</v>
      </c>
      <c r="Q1151" s="23">
        <v>0</v>
      </c>
      <c r="R1151" s="23" t="s">
        <v>1782</v>
      </c>
      <c r="S1151" s="23" t="s">
        <v>4853</v>
      </c>
      <c r="T1151" s="23" t="s">
        <v>1721</v>
      </c>
    </row>
    <row r="1152" spans="1:20" s="19" customFormat="1">
      <c r="A1152" s="23" t="s">
        <v>3002</v>
      </c>
      <c r="B1152" s="23" t="s">
        <v>3003</v>
      </c>
      <c r="C1152" s="23" t="s">
        <v>17</v>
      </c>
      <c r="D1152" s="23" t="s">
        <v>1705</v>
      </c>
      <c r="E1152" s="23" t="s">
        <v>452</v>
      </c>
      <c r="F1152" s="23" t="s">
        <v>5336</v>
      </c>
      <c r="G1152" s="23" t="s">
        <v>1721</v>
      </c>
      <c r="H1152" s="23" t="s">
        <v>4638</v>
      </c>
      <c r="I1152" s="23" t="s">
        <v>5458</v>
      </c>
      <c r="J1152" s="23" t="s">
        <v>11</v>
      </c>
      <c r="K1152" s="23" t="s">
        <v>4628</v>
      </c>
      <c r="L1152" s="23" t="s">
        <v>11</v>
      </c>
      <c r="M1152" s="23" t="s">
        <v>5448</v>
      </c>
      <c r="N1152" s="23" t="s">
        <v>4629</v>
      </c>
      <c r="O1152" s="23" t="s">
        <v>4630</v>
      </c>
      <c r="P1152" s="23" t="s">
        <v>4642</v>
      </c>
      <c r="Q1152" s="23">
        <v>0</v>
      </c>
      <c r="R1152" s="23" t="s">
        <v>3902</v>
      </c>
      <c r="S1152" s="23" t="s">
        <v>4856</v>
      </c>
      <c r="T1152" s="23" t="s">
        <v>1721</v>
      </c>
    </row>
    <row r="1153" spans="1:20" s="19" customFormat="1">
      <c r="A1153" s="23" t="s">
        <v>2750</v>
      </c>
      <c r="B1153" s="23" t="s">
        <v>2751</v>
      </c>
      <c r="C1153" s="23" t="s">
        <v>14</v>
      </c>
      <c r="D1153" s="23" t="s">
        <v>1705</v>
      </c>
      <c r="E1153" s="23" t="s">
        <v>452</v>
      </c>
      <c r="F1153" s="23" t="s">
        <v>4173</v>
      </c>
      <c r="G1153" s="23" t="s">
        <v>1721</v>
      </c>
      <c r="H1153" s="23" t="s">
        <v>4099</v>
      </c>
      <c r="I1153" s="23" t="s">
        <v>4138</v>
      </c>
      <c r="J1153" s="23" t="s">
        <v>11</v>
      </c>
      <c r="K1153" s="23" t="s">
        <v>4628</v>
      </c>
      <c r="L1153" s="23" t="s">
        <v>11</v>
      </c>
      <c r="M1153" s="23" t="s">
        <v>5455</v>
      </c>
      <c r="N1153" s="23" t="s">
        <v>4629</v>
      </c>
      <c r="O1153" s="23" t="s">
        <v>4630</v>
      </c>
      <c r="P1153" s="23" t="s">
        <v>4753</v>
      </c>
      <c r="Q1153" s="23">
        <v>0</v>
      </c>
      <c r="R1153" s="23" t="s">
        <v>1962</v>
      </c>
      <c r="S1153" s="23" t="s">
        <v>4754</v>
      </c>
      <c r="T1153" s="23" t="s">
        <v>1721</v>
      </c>
    </row>
    <row r="1154" spans="1:20" s="19" customFormat="1">
      <c r="A1154" s="23" t="s">
        <v>2985</v>
      </c>
      <c r="B1154" s="23" t="s">
        <v>2986</v>
      </c>
      <c r="C1154" s="23" t="s">
        <v>14</v>
      </c>
      <c r="D1154" s="23" t="s">
        <v>1705</v>
      </c>
      <c r="E1154" s="23" t="s">
        <v>452</v>
      </c>
      <c r="F1154" s="23" t="s">
        <v>4166</v>
      </c>
      <c r="G1154" s="23" t="s">
        <v>1721</v>
      </c>
      <c r="H1154" s="23" t="s">
        <v>4094</v>
      </c>
      <c r="I1154" s="23" t="s">
        <v>4106</v>
      </c>
      <c r="J1154" s="23" t="s">
        <v>11</v>
      </c>
      <c r="K1154" s="23" t="s">
        <v>4628</v>
      </c>
      <c r="L1154" s="23" t="s">
        <v>11</v>
      </c>
      <c r="M1154" s="23" t="s">
        <v>5405</v>
      </c>
      <c r="N1154" s="23" t="s">
        <v>4629</v>
      </c>
      <c r="O1154" s="23" t="s">
        <v>4630</v>
      </c>
      <c r="P1154" s="23" t="s">
        <v>4708</v>
      </c>
      <c r="Q1154" s="23">
        <v>0</v>
      </c>
      <c r="R1154" s="23" t="s">
        <v>4709</v>
      </c>
      <c r="S1154" s="23" t="s">
        <v>4710</v>
      </c>
      <c r="T1154" s="23" t="s">
        <v>1721</v>
      </c>
    </row>
    <row r="1155" spans="1:20" s="19" customFormat="1">
      <c r="A1155" s="23" t="s">
        <v>2439</v>
      </c>
      <c r="B1155" s="23" t="s">
        <v>2440</v>
      </c>
      <c r="C1155" s="23" t="s">
        <v>16</v>
      </c>
      <c r="D1155" s="23" t="s">
        <v>1705</v>
      </c>
      <c r="E1155" s="23" t="s">
        <v>452</v>
      </c>
      <c r="F1155" s="23" t="s">
        <v>4190</v>
      </c>
      <c r="G1155" s="23" t="s">
        <v>1721</v>
      </c>
      <c r="H1155" s="23" t="s">
        <v>4633</v>
      </c>
      <c r="I1155" s="23" t="s">
        <v>4192</v>
      </c>
      <c r="J1155" s="23" t="s">
        <v>11</v>
      </c>
      <c r="K1155" s="23" t="s">
        <v>4628</v>
      </c>
      <c r="L1155" s="23" t="s">
        <v>11</v>
      </c>
      <c r="M1155" s="23" t="s">
        <v>5413</v>
      </c>
      <c r="N1155" s="23" t="s">
        <v>4629</v>
      </c>
      <c r="O1155" s="23" t="s">
        <v>4630</v>
      </c>
      <c r="P1155" s="23" t="s">
        <v>7</v>
      </c>
      <c r="Q1155" s="23">
        <v>0</v>
      </c>
      <c r="R1155" s="23" t="s">
        <v>2442</v>
      </c>
      <c r="S1155" s="23" t="s">
        <v>4515</v>
      </c>
      <c r="T1155" s="23" t="s">
        <v>1721</v>
      </c>
    </row>
    <row r="1156" spans="1:20" s="19" customFormat="1">
      <c r="A1156" s="23" t="s">
        <v>2161</v>
      </c>
      <c r="B1156" s="23" t="s">
        <v>2162</v>
      </c>
      <c r="C1156" s="23" t="s">
        <v>16</v>
      </c>
      <c r="D1156" s="23" t="s">
        <v>1705</v>
      </c>
      <c r="E1156" s="23" t="s">
        <v>1189</v>
      </c>
      <c r="F1156" s="23" t="s">
        <v>5351</v>
      </c>
      <c r="G1156" s="23" t="s">
        <v>1721</v>
      </c>
      <c r="H1156" s="23" t="s">
        <v>4633</v>
      </c>
      <c r="I1156" s="23" t="s">
        <v>4192</v>
      </c>
      <c r="J1156" s="23" t="s">
        <v>11</v>
      </c>
      <c r="K1156" s="23" t="s">
        <v>4628</v>
      </c>
      <c r="L1156" s="23" t="s">
        <v>11</v>
      </c>
      <c r="M1156" s="23" t="s">
        <v>5406</v>
      </c>
      <c r="N1156" s="23" t="s">
        <v>4629</v>
      </c>
      <c r="O1156" s="23" t="s">
        <v>4630</v>
      </c>
      <c r="P1156" s="23" t="s">
        <v>7</v>
      </c>
      <c r="Q1156" s="23">
        <v>0</v>
      </c>
      <c r="R1156" s="23" t="s">
        <v>4800</v>
      </c>
      <c r="S1156" s="23" t="s">
        <v>4810</v>
      </c>
      <c r="T1156" s="23" t="s">
        <v>1721</v>
      </c>
    </row>
    <row r="1157" spans="1:20" s="19" customFormat="1">
      <c r="A1157" s="23" t="s">
        <v>1767</v>
      </c>
      <c r="B1157" s="23" t="s">
        <v>1768</v>
      </c>
      <c r="C1157" s="23" t="s">
        <v>16</v>
      </c>
      <c r="D1157" s="23" t="s">
        <v>1705</v>
      </c>
      <c r="E1157" s="23" t="s">
        <v>452</v>
      </c>
      <c r="F1157" s="23" t="s">
        <v>4179</v>
      </c>
      <c r="G1157" s="23" t="s">
        <v>1721</v>
      </c>
      <c r="H1157" s="23" t="s">
        <v>4682</v>
      </c>
      <c r="I1157" s="23" t="s">
        <v>4649</v>
      </c>
      <c r="J1157" s="23" t="s">
        <v>11</v>
      </c>
      <c r="K1157" s="23" t="s">
        <v>4628</v>
      </c>
      <c r="L1157" s="23" t="s">
        <v>11</v>
      </c>
      <c r="M1157" s="23" t="s">
        <v>5416</v>
      </c>
      <c r="N1157" s="23" t="s">
        <v>4629</v>
      </c>
      <c r="O1157" s="23" t="s">
        <v>4630</v>
      </c>
      <c r="P1157" s="23" t="s">
        <v>9</v>
      </c>
      <c r="Q1157" s="23">
        <v>0</v>
      </c>
      <c r="R1157" s="23" t="s">
        <v>1771</v>
      </c>
      <c r="S1157" s="23" t="s">
        <v>4802</v>
      </c>
      <c r="T1157" s="23" t="s">
        <v>1721</v>
      </c>
    </row>
    <row r="1158" spans="1:20" s="19" customFormat="1">
      <c r="A1158" s="23" t="s">
        <v>2182</v>
      </c>
      <c r="B1158" s="23" t="s">
        <v>2183</v>
      </c>
      <c r="C1158" s="23" t="s">
        <v>1669</v>
      </c>
      <c r="D1158" s="23" t="s">
        <v>4091</v>
      </c>
      <c r="E1158" s="23" t="s">
        <v>464</v>
      </c>
      <c r="F1158" s="23" t="s">
        <v>4122</v>
      </c>
      <c r="G1158" s="23" t="s">
        <v>1721</v>
      </c>
      <c r="H1158" s="23" t="s">
        <v>4638</v>
      </c>
      <c r="I1158" s="23" t="s">
        <v>4644</v>
      </c>
      <c r="J1158" s="23" t="s">
        <v>11</v>
      </c>
      <c r="K1158" s="23" t="s">
        <v>4628</v>
      </c>
      <c r="L1158" s="23" t="s">
        <v>11</v>
      </c>
      <c r="M1158" s="23" t="s">
        <v>5424</v>
      </c>
      <c r="N1158" s="23" t="s">
        <v>4640</v>
      </c>
      <c r="O1158" s="23" t="s">
        <v>4630</v>
      </c>
      <c r="P1158" s="23" t="s">
        <v>4641</v>
      </c>
      <c r="Q1158" s="23">
        <v>0</v>
      </c>
      <c r="R1158" s="23" t="s">
        <v>1676</v>
      </c>
      <c r="S1158" s="23" t="s">
        <v>4766</v>
      </c>
      <c r="T1158" s="23" t="s">
        <v>1721</v>
      </c>
    </row>
    <row r="1159" spans="1:20" s="19" customFormat="1">
      <c r="A1159" s="23" t="s">
        <v>3668</v>
      </c>
      <c r="B1159" s="23" t="s">
        <v>3669</v>
      </c>
      <c r="C1159" s="23" t="s">
        <v>16</v>
      </c>
      <c r="D1159" s="23" t="s">
        <v>1705</v>
      </c>
      <c r="E1159" s="23" t="s">
        <v>1189</v>
      </c>
      <c r="F1159" s="23" t="s">
        <v>4141</v>
      </c>
      <c r="G1159" s="23" t="s">
        <v>1721</v>
      </c>
      <c r="H1159" s="23" t="s">
        <v>4633</v>
      </c>
      <c r="I1159" s="23" t="s">
        <v>4192</v>
      </c>
      <c r="J1159" s="23" t="s">
        <v>11</v>
      </c>
      <c r="K1159" s="23" t="s">
        <v>4628</v>
      </c>
      <c r="L1159" s="23" t="s">
        <v>11</v>
      </c>
      <c r="M1159" s="23" t="s">
        <v>5457</v>
      </c>
      <c r="N1159" s="23" t="s">
        <v>4629</v>
      </c>
      <c r="O1159" s="23" t="s">
        <v>4630</v>
      </c>
      <c r="P1159" s="23" t="s">
        <v>9</v>
      </c>
      <c r="Q1159" s="23">
        <v>0</v>
      </c>
      <c r="R1159" s="23" t="s">
        <v>3672</v>
      </c>
      <c r="S1159" s="23" t="s">
        <v>4647</v>
      </c>
      <c r="T1159" s="23" t="s">
        <v>1721</v>
      </c>
    </row>
    <row r="1160" spans="1:20" s="19" customFormat="1">
      <c r="A1160" s="23" t="s">
        <v>1723</v>
      </c>
      <c r="B1160" s="23" t="s">
        <v>1724</v>
      </c>
      <c r="C1160" s="23" t="s">
        <v>13</v>
      </c>
      <c r="D1160" s="23" t="s">
        <v>1705</v>
      </c>
      <c r="E1160" s="23" t="s">
        <v>452</v>
      </c>
      <c r="F1160" s="23" t="s">
        <v>4176</v>
      </c>
      <c r="G1160" s="23" t="s">
        <v>1721</v>
      </c>
      <c r="H1160" s="23" t="s">
        <v>4094</v>
      </c>
      <c r="I1160" s="23" t="s">
        <v>4192</v>
      </c>
      <c r="J1160" s="23" t="s">
        <v>11</v>
      </c>
      <c r="K1160" s="23" t="s">
        <v>4628</v>
      </c>
      <c r="L1160" s="23" t="s">
        <v>11</v>
      </c>
      <c r="M1160" s="23" t="s">
        <v>5418</v>
      </c>
      <c r="N1160" s="23" t="s">
        <v>4629</v>
      </c>
      <c r="O1160" s="23" t="s">
        <v>4630</v>
      </c>
      <c r="P1160" s="23" t="s">
        <v>4841</v>
      </c>
      <c r="Q1160" s="23">
        <v>0</v>
      </c>
      <c r="R1160" s="23" t="s">
        <v>1962</v>
      </c>
      <c r="S1160" s="23" t="s">
        <v>4842</v>
      </c>
      <c r="T1160" s="23" t="s">
        <v>1721</v>
      </c>
    </row>
    <row r="1161" spans="1:20" s="19" customFormat="1">
      <c r="A1161" s="23" t="s">
        <v>2227</v>
      </c>
      <c r="B1161" s="23" t="s">
        <v>2228</v>
      </c>
      <c r="C1161" s="23" t="s">
        <v>16</v>
      </c>
      <c r="D1161" s="23" t="s">
        <v>1705</v>
      </c>
      <c r="E1161" s="23" t="s">
        <v>1189</v>
      </c>
      <c r="F1161" s="23" t="s">
        <v>4197</v>
      </c>
      <c r="G1161" s="23" t="s">
        <v>1721</v>
      </c>
      <c r="H1161" s="23" t="s">
        <v>4099</v>
      </c>
      <c r="I1161" s="23" t="s">
        <v>4106</v>
      </c>
      <c r="J1161" s="23" t="s">
        <v>11</v>
      </c>
      <c r="K1161" s="23" t="s">
        <v>4628</v>
      </c>
      <c r="L1161" s="23" t="s">
        <v>11</v>
      </c>
      <c r="M1161" s="23" t="s">
        <v>5451</v>
      </c>
      <c r="N1161" s="23" t="s">
        <v>4629</v>
      </c>
      <c r="O1161" s="23" t="s">
        <v>4630</v>
      </c>
      <c r="P1161" s="23" t="s">
        <v>4678</v>
      </c>
      <c r="Q1161" s="23">
        <v>0</v>
      </c>
      <c r="R1161" s="23" t="s">
        <v>1962</v>
      </c>
      <c r="S1161" s="23" t="s">
        <v>4679</v>
      </c>
      <c r="T1161" s="23" t="s">
        <v>1721</v>
      </c>
    </row>
    <row r="1162" spans="1:20" s="19" customFormat="1">
      <c r="A1162" s="23" t="s">
        <v>3474</v>
      </c>
      <c r="B1162" s="23" t="s">
        <v>3475</v>
      </c>
      <c r="C1162" s="23" t="s">
        <v>16</v>
      </c>
      <c r="D1162" s="23" t="s">
        <v>1705</v>
      </c>
      <c r="E1162" s="23" t="s">
        <v>1189</v>
      </c>
      <c r="F1162" s="23" t="s">
        <v>4197</v>
      </c>
      <c r="G1162" s="23" t="s">
        <v>1721</v>
      </c>
      <c r="H1162" s="23" t="s">
        <v>4099</v>
      </c>
      <c r="I1162" s="23" t="s">
        <v>4106</v>
      </c>
      <c r="J1162" s="23" t="s">
        <v>11</v>
      </c>
      <c r="K1162" s="23" t="s">
        <v>4628</v>
      </c>
      <c r="L1162" s="23" t="s">
        <v>11</v>
      </c>
      <c r="M1162" s="23" t="s">
        <v>5420</v>
      </c>
      <c r="N1162" s="23" t="s">
        <v>4629</v>
      </c>
      <c r="O1162" s="23" t="s">
        <v>4630</v>
      </c>
      <c r="P1162" s="23" t="s">
        <v>9</v>
      </c>
      <c r="Q1162" s="23">
        <v>0</v>
      </c>
      <c r="R1162" s="23" t="s">
        <v>3476</v>
      </c>
      <c r="S1162" s="23" t="s">
        <v>4855</v>
      </c>
      <c r="T1162" s="23" t="s">
        <v>1721</v>
      </c>
    </row>
    <row r="1163" spans="1:20" s="19" customFormat="1">
      <c r="A1163" s="23" t="s">
        <v>3626</v>
      </c>
      <c r="B1163" s="23" t="s">
        <v>3627</v>
      </c>
      <c r="C1163" s="23" t="s">
        <v>16</v>
      </c>
      <c r="D1163" s="23" t="s">
        <v>1705</v>
      </c>
      <c r="E1163" s="23" t="s">
        <v>1189</v>
      </c>
      <c r="F1163" s="23" t="s">
        <v>4207</v>
      </c>
      <c r="G1163" s="23" t="s">
        <v>1721</v>
      </c>
      <c r="H1163" s="23" t="s">
        <v>4633</v>
      </c>
      <c r="I1163" s="23" t="s">
        <v>4203</v>
      </c>
      <c r="J1163" s="23" t="s">
        <v>11</v>
      </c>
      <c r="K1163" s="23" t="s">
        <v>4628</v>
      </c>
      <c r="L1163" s="23" t="s">
        <v>11</v>
      </c>
      <c r="M1163" s="23" t="s">
        <v>5406</v>
      </c>
      <c r="N1163" s="23" t="s">
        <v>4629</v>
      </c>
      <c r="O1163" s="23" t="s">
        <v>4630</v>
      </c>
      <c r="P1163" s="23" t="s">
        <v>4642</v>
      </c>
      <c r="Q1163" s="23">
        <v>0</v>
      </c>
      <c r="R1163" s="23" t="s">
        <v>1962</v>
      </c>
      <c r="S1163" s="23" t="s">
        <v>4879</v>
      </c>
      <c r="T1163" s="23" t="s">
        <v>1721</v>
      </c>
    </row>
    <row r="1164" spans="1:20" s="19" customFormat="1">
      <c r="A1164" s="23" t="s">
        <v>3904</v>
      </c>
      <c r="B1164" s="23" t="s">
        <v>3905</v>
      </c>
      <c r="C1164" s="23" t="s">
        <v>15</v>
      </c>
      <c r="D1164" s="23" t="s">
        <v>1705</v>
      </c>
      <c r="E1164" s="23" t="s">
        <v>452</v>
      </c>
      <c r="F1164" s="23" t="s">
        <v>4156</v>
      </c>
      <c r="G1164" s="23" t="s">
        <v>1721</v>
      </c>
      <c r="H1164" s="23" t="s">
        <v>4094</v>
      </c>
      <c r="I1164" s="23" t="s">
        <v>4636</v>
      </c>
      <c r="J1164" s="23" t="s">
        <v>11</v>
      </c>
      <c r="K1164" s="23" t="s">
        <v>4628</v>
      </c>
      <c r="L1164" s="23" t="s">
        <v>11</v>
      </c>
      <c r="M1164" s="23" t="s">
        <v>5405</v>
      </c>
      <c r="N1164" s="23" t="s">
        <v>4629</v>
      </c>
      <c r="O1164" s="23" t="s">
        <v>4630</v>
      </c>
      <c r="P1164" s="23" t="s">
        <v>4660</v>
      </c>
      <c r="Q1164" s="23">
        <v>0</v>
      </c>
      <c r="R1164" s="23" t="s">
        <v>1962</v>
      </c>
      <c r="S1164" s="23" t="s">
        <v>4299</v>
      </c>
      <c r="T1164" s="23" t="s">
        <v>1721</v>
      </c>
    </row>
    <row r="1165" spans="1:20" s="19" customFormat="1">
      <c r="A1165" s="23" t="s">
        <v>3824</v>
      </c>
      <c r="B1165" s="23" t="s">
        <v>3825</v>
      </c>
      <c r="C1165" s="23" t="s">
        <v>16</v>
      </c>
      <c r="D1165" s="23" t="s">
        <v>1705</v>
      </c>
      <c r="E1165" s="23" t="s">
        <v>1189</v>
      </c>
      <c r="F1165" s="23" t="s">
        <v>5351</v>
      </c>
      <c r="G1165" s="23" t="s">
        <v>1721</v>
      </c>
      <c r="H1165" s="23" t="s">
        <v>4633</v>
      </c>
      <c r="I1165" s="23" t="s">
        <v>4192</v>
      </c>
      <c r="J1165" s="23" t="s">
        <v>11</v>
      </c>
      <c r="K1165" s="23" t="s">
        <v>4628</v>
      </c>
      <c r="L1165" s="23" t="s">
        <v>11</v>
      </c>
      <c r="M1165" s="23" t="s">
        <v>5407</v>
      </c>
      <c r="N1165" s="23" t="s">
        <v>4629</v>
      </c>
      <c r="O1165" s="23" t="s">
        <v>4630</v>
      </c>
      <c r="P1165" s="23" t="s">
        <v>9</v>
      </c>
      <c r="Q1165" s="23">
        <v>0</v>
      </c>
      <c r="R1165" s="23" t="s">
        <v>3828</v>
      </c>
      <c r="S1165" s="23" t="s">
        <v>4876</v>
      </c>
      <c r="T1165" s="23" t="s">
        <v>1721</v>
      </c>
    </row>
    <row r="1166" spans="1:20" s="19" customFormat="1">
      <c r="A1166" s="23" t="s">
        <v>3659</v>
      </c>
      <c r="B1166" s="23" t="s">
        <v>3660</v>
      </c>
      <c r="C1166" s="23" t="s">
        <v>12</v>
      </c>
      <c r="D1166" s="23" t="s">
        <v>1705</v>
      </c>
      <c r="E1166" s="23" t="s">
        <v>452</v>
      </c>
      <c r="F1166" s="23" t="s">
        <v>4158</v>
      </c>
      <c r="G1166" s="23" t="s">
        <v>1721</v>
      </c>
      <c r="H1166" s="23" t="s">
        <v>4638</v>
      </c>
      <c r="I1166" s="23" t="s">
        <v>5506</v>
      </c>
      <c r="J1166" s="23" t="s">
        <v>11</v>
      </c>
      <c r="K1166" s="23" t="s">
        <v>4628</v>
      </c>
      <c r="L1166" s="23" t="s">
        <v>11</v>
      </c>
      <c r="M1166" s="23" t="s">
        <v>5460</v>
      </c>
      <c r="N1166" s="23" t="s">
        <v>4629</v>
      </c>
      <c r="O1166" s="23" t="s">
        <v>4630</v>
      </c>
      <c r="P1166" s="23" t="s">
        <v>4858</v>
      </c>
      <c r="Q1166" s="23">
        <v>0</v>
      </c>
      <c r="R1166" s="23" t="s">
        <v>1962</v>
      </c>
      <c r="S1166" s="23" t="s">
        <v>4859</v>
      </c>
      <c r="T1166" s="23" t="s">
        <v>1721</v>
      </c>
    </row>
    <row r="1167" spans="1:20" s="19" customFormat="1">
      <c r="A1167" s="23" t="s">
        <v>1997</v>
      </c>
      <c r="B1167" s="23" t="s">
        <v>1998</v>
      </c>
      <c r="C1167" s="23" t="s">
        <v>10</v>
      </c>
      <c r="D1167" s="23" t="s">
        <v>1705</v>
      </c>
      <c r="E1167" s="23" t="s">
        <v>452</v>
      </c>
      <c r="F1167" s="23" t="s">
        <v>4173</v>
      </c>
      <c r="G1167" s="23" t="s">
        <v>1721</v>
      </c>
      <c r="H1167" s="23" t="s">
        <v>4099</v>
      </c>
      <c r="I1167" s="23" t="s">
        <v>4138</v>
      </c>
      <c r="J1167" s="23" t="s">
        <v>11</v>
      </c>
      <c r="K1167" s="23" t="s">
        <v>4628</v>
      </c>
      <c r="L1167" s="23" t="s">
        <v>11</v>
      </c>
      <c r="M1167" s="23" t="s">
        <v>5413</v>
      </c>
      <c r="N1167" s="23" t="s">
        <v>4629</v>
      </c>
      <c r="O1167" s="23" t="s">
        <v>4630</v>
      </c>
      <c r="P1167" s="23" t="s">
        <v>4642</v>
      </c>
      <c r="Q1167" s="23">
        <v>0</v>
      </c>
      <c r="R1167" s="23" t="s">
        <v>1962</v>
      </c>
      <c r="S1167" s="23" t="s">
        <v>4889</v>
      </c>
      <c r="T1167" s="23" t="s">
        <v>1721</v>
      </c>
    </row>
    <row r="1168" spans="1:20" s="19" customFormat="1">
      <c r="A1168" s="23" t="s">
        <v>2173</v>
      </c>
      <c r="B1168" s="23" t="s">
        <v>2174</v>
      </c>
      <c r="C1168" s="23" t="s">
        <v>10</v>
      </c>
      <c r="D1168" s="23" t="s">
        <v>1705</v>
      </c>
      <c r="E1168" s="23" t="s">
        <v>452</v>
      </c>
      <c r="F1168" s="23" t="s">
        <v>4173</v>
      </c>
      <c r="G1168" s="23" t="s">
        <v>1721</v>
      </c>
      <c r="H1168" s="23" t="s">
        <v>4099</v>
      </c>
      <c r="I1168" s="23" t="s">
        <v>5461</v>
      </c>
      <c r="J1168" s="23" t="s">
        <v>11</v>
      </c>
      <c r="K1168" s="23" t="s">
        <v>4628</v>
      </c>
      <c r="L1168" s="23" t="s">
        <v>11</v>
      </c>
      <c r="M1168" s="23" t="s">
        <v>5441</v>
      </c>
      <c r="N1168" s="23" t="s">
        <v>4629</v>
      </c>
      <c r="O1168" s="23" t="s">
        <v>4630</v>
      </c>
      <c r="P1168" s="23" t="s">
        <v>4795</v>
      </c>
      <c r="Q1168" s="23">
        <v>0</v>
      </c>
      <c r="R1168" s="23" t="s">
        <v>1962</v>
      </c>
      <c r="S1168" s="23" t="s">
        <v>4796</v>
      </c>
      <c r="T1168" s="23" t="s">
        <v>1721</v>
      </c>
    </row>
    <row r="1169" spans="1:20" s="19" customFormat="1">
      <c r="A1169" s="23" t="s">
        <v>3121</v>
      </c>
      <c r="B1169" s="23" t="s">
        <v>3122</v>
      </c>
      <c r="C1169" s="23" t="s">
        <v>16</v>
      </c>
      <c r="D1169" s="23" t="s">
        <v>1705</v>
      </c>
      <c r="E1169" s="23" t="s">
        <v>452</v>
      </c>
      <c r="F1169" s="23" t="s">
        <v>4164</v>
      </c>
      <c r="G1169" s="23" t="s">
        <v>1721</v>
      </c>
      <c r="H1169" s="23" t="s">
        <v>4632</v>
      </c>
      <c r="I1169" s="23" t="s">
        <v>4649</v>
      </c>
      <c r="J1169" s="23" t="s">
        <v>11</v>
      </c>
      <c r="K1169" s="23" t="s">
        <v>4628</v>
      </c>
      <c r="L1169" s="23" t="s">
        <v>11</v>
      </c>
      <c r="M1169" s="23" t="s">
        <v>5460</v>
      </c>
      <c r="N1169" s="23" t="s">
        <v>4629</v>
      </c>
      <c r="O1169" s="23" t="s">
        <v>4630</v>
      </c>
      <c r="P1169" s="23" t="s">
        <v>4642</v>
      </c>
      <c r="Q1169" s="23">
        <v>0</v>
      </c>
      <c r="R1169" s="23" t="s">
        <v>1962</v>
      </c>
      <c r="S1169" s="23" t="s">
        <v>4687</v>
      </c>
      <c r="T1169" s="23" t="s">
        <v>1721</v>
      </c>
    </row>
    <row r="1170" spans="1:20" s="19" customFormat="1">
      <c r="A1170" s="23" t="s">
        <v>1993</v>
      </c>
      <c r="B1170" s="23" t="s">
        <v>1994</v>
      </c>
      <c r="C1170" s="23" t="s">
        <v>1669</v>
      </c>
      <c r="D1170" s="23" t="s">
        <v>1705</v>
      </c>
      <c r="E1170" s="23" t="s">
        <v>452</v>
      </c>
      <c r="F1170" s="23" t="s">
        <v>4164</v>
      </c>
      <c r="G1170" s="23" t="s">
        <v>1721</v>
      </c>
      <c r="H1170" s="23" t="s">
        <v>4632</v>
      </c>
      <c r="I1170" s="23" t="s">
        <v>4203</v>
      </c>
      <c r="J1170" s="23" t="s">
        <v>11</v>
      </c>
      <c r="K1170" s="23" t="s">
        <v>4628</v>
      </c>
      <c r="L1170" s="23" t="s">
        <v>11</v>
      </c>
      <c r="M1170" s="23" t="s">
        <v>5414</v>
      </c>
      <c r="N1170" s="23" t="s">
        <v>4629</v>
      </c>
      <c r="O1170" s="23" t="s">
        <v>4630</v>
      </c>
      <c r="P1170" s="23" t="s">
        <v>7</v>
      </c>
      <c r="Q1170" s="23">
        <v>0</v>
      </c>
      <c r="R1170" s="23" t="s">
        <v>2307</v>
      </c>
      <c r="S1170" s="23" t="s">
        <v>4486</v>
      </c>
      <c r="T1170" s="23" t="s">
        <v>1721</v>
      </c>
    </row>
    <row r="1171" spans="1:20" s="19" customFormat="1">
      <c r="A1171" s="23" t="s">
        <v>1767</v>
      </c>
      <c r="B1171" s="23" t="s">
        <v>1768</v>
      </c>
      <c r="C1171" s="23" t="s">
        <v>16</v>
      </c>
      <c r="D1171" s="23" t="s">
        <v>1705</v>
      </c>
      <c r="E1171" s="23" t="s">
        <v>452</v>
      </c>
      <c r="F1171" s="23" t="s">
        <v>4179</v>
      </c>
      <c r="G1171" s="23" t="s">
        <v>1721</v>
      </c>
      <c r="H1171" s="23" t="s">
        <v>4682</v>
      </c>
      <c r="I1171" s="23" t="s">
        <v>4106</v>
      </c>
      <c r="J1171" s="23" t="s">
        <v>11</v>
      </c>
      <c r="K1171" s="23" t="s">
        <v>4628</v>
      </c>
      <c r="L1171" s="23" t="s">
        <v>11</v>
      </c>
      <c r="M1171" s="23" t="s">
        <v>5406</v>
      </c>
      <c r="N1171" s="23" t="s">
        <v>4629</v>
      </c>
      <c r="O1171" s="23" t="s">
        <v>4630</v>
      </c>
      <c r="P1171" s="23" t="s">
        <v>9</v>
      </c>
      <c r="Q1171" s="23">
        <v>0</v>
      </c>
      <c r="R1171" s="23" t="s">
        <v>1771</v>
      </c>
      <c r="S1171" s="23" t="s">
        <v>4802</v>
      </c>
      <c r="T1171" s="23" t="s">
        <v>1721</v>
      </c>
    </row>
    <row r="1172" spans="1:20" s="19" customFormat="1">
      <c r="A1172" s="23" t="s">
        <v>5278</v>
      </c>
      <c r="B1172" s="23" t="s">
        <v>5279</v>
      </c>
      <c r="C1172" s="23" t="s">
        <v>1687</v>
      </c>
      <c r="D1172" s="23" t="s">
        <v>4091</v>
      </c>
      <c r="E1172" s="23" t="s">
        <v>459</v>
      </c>
      <c r="F1172" s="23" t="s">
        <v>4202</v>
      </c>
      <c r="G1172" s="23" t="s">
        <v>1721</v>
      </c>
      <c r="H1172" s="23" t="s">
        <v>4643</v>
      </c>
      <c r="I1172" s="23" t="s">
        <v>4644</v>
      </c>
      <c r="J1172" s="23" t="s">
        <v>11</v>
      </c>
      <c r="K1172" s="23" t="s">
        <v>4628</v>
      </c>
      <c r="L1172" s="23" t="s">
        <v>11</v>
      </c>
      <c r="M1172" s="23" t="s">
        <v>5501</v>
      </c>
      <c r="N1172" s="23" t="s">
        <v>4640</v>
      </c>
      <c r="O1172" s="23" t="s">
        <v>4630</v>
      </c>
      <c r="P1172" s="23" t="s">
        <v>993</v>
      </c>
      <c r="Q1172" s="23">
        <v>0</v>
      </c>
      <c r="R1172" s="23" t="s">
        <v>5474</v>
      </c>
      <c r="S1172" s="23" t="s">
        <v>5475</v>
      </c>
      <c r="T1172" s="23" t="s">
        <v>1721</v>
      </c>
    </row>
    <row r="1173" spans="1:20" s="19" customFormat="1">
      <c r="A1173" s="23" t="s">
        <v>2389</v>
      </c>
      <c r="B1173" s="23" t="s">
        <v>2390</v>
      </c>
      <c r="C1173" s="23" t="s">
        <v>14</v>
      </c>
      <c r="D1173" s="23" t="s">
        <v>1705</v>
      </c>
      <c r="E1173" s="23" t="s">
        <v>452</v>
      </c>
      <c r="F1173" s="23" t="s">
        <v>4175</v>
      </c>
      <c r="G1173" s="23" t="s">
        <v>1721</v>
      </c>
      <c r="H1173" s="23" t="s">
        <v>4638</v>
      </c>
      <c r="I1173" s="23" t="s">
        <v>5466</v>
      </c>
      <c r="J1173" s="23" t="s">
        <v>11</v>
      </c>
      <c r="K1173" s="23" t="s">
        <v>4628</v>
      </c>
      <c r="L1173" s="23" t="s">
        <v>11</v>
      </c>
      <c r="M1173" s="23" t="s">
        <v>5422</v>
      </c>
      <c r="N1173" s="23" t="s">
        <v>4629</v>
      </c>
      <c r="O1173" s="23" t="s">
        <v>4630</v>
      </c>
      <c r="P1173" s="23" t="s">
        <v>4642</v>
      </c>
      <c r="Q1173" s="23">
        <v>0</v>
      </c>
      <c r="R1173" s="23" t="s">
        <v>1962</v>
      </c>
      <c r="S1173" s="23" t="s">
        <v>4435</v>
      </c>
      <c r="T1173" s="23" t="s">
        <v>1721</v>
      </c>
    </row>
    <row r="1174" spans="1:20" s="19" customFormat="1">
      <c r="A1174" s="23" t="s">
        <v>2044</v>
      </c>
      <c r="B1174" s="23" t="s">
        <v>2045</v>
      </c>
      <c r="C1174" s="23" t="s">
        <v>10</v>
      </c>
      <c r="D1174" s="23" t="s">
        <v>1705</v>
      </c>
      <c r="E1174" s="23" t="s">
        <v>452</v>
      </c>
      <c r="F1174" s="23" t="s">
        <v>4185</v>
      </c>
      <c r="G1174" s="23" t="s">
        <v>1721</v>
      </c>
      <c r="H1174" s="23" t="s">
        <v>4633</v>
      </c>
      <c r="I1174" s="23" t="s">
        <v>4203</v>
      </c>
      <c r="J1174" s="23" t="s">
        <v>11</v>
      </c>
      <c r="K1174" s="23" t="s">
        <v>4628</v>
      </c>
      <c r="L1174" s="23" t="s">
        <v>11</v>
      </c>
      <c r="M1174" s="23" t="s">
        <v>5408</v>
      </c>
      <c r="N1174" s="23" t="s">
        <v>4629</v>
      </c>
      <c r="O1174" s="23" t="s">
        <v>4630</v>
      </c>
      <c r="P1174" s="23" t="s">
        <v>4903</v>
      </c>
      <c r="Q1174" s="23">
        <v>0</v>
      </c>
      <c r="R1174" s="23" t="s">
        <v>1747</v>
      </c>
      <c r="S1174" s="23" t="s">
        <v>4624</v>
      </c>
      <c r="T1174" s="23" t="s">
        <v>1721</v>
      </c>
    </row>
    <row r="1175" spans="1:20" s="19" customFormat="1">
      <c r="A1175" s="23" t="s">
        <v>2820</v>
      </c>
      <c r="B1175" s="23" t="s">
        <v>2821</v>
      </c>
      <c r="C1175" s="23" t="s">
        <v>10</v>
      </c>
      <c r="D1175" s="23" t="s">
        <v>1705</v>
      </c>
      <c r="E1175" s="23" t="s">
        <v>452</v>
      </c>
      <c r="F1175" s="23" t="s">
        <v>5342</v>
      </c>
      <c r="G1175" s="23" t="s">
        <v>1721</v>
      </c>
      <c r="H1175" s="23" t="s">
        <v>4633</v>
      </c>
      <c r="I1175" s="23" t="s">
        <v>4192</v>
      </c>
      <c r="J1175" s="23" t="s">
        <v>11</v>
      </c>
      <c r="K1175" s="23" t="s">
        <v>4628</v>
      </c>
      <c r="L1175" s="23" t="s">
        <v>11</v>
      </c>
      <c r="M1175" s="23" t="s">
        <v>5410</v>
      </c>
      <c r="N1175" s="23" t="s">
        <v>4629</v>
      </c>
      <c r="O1175" s="23" t="s">
        <v>4630</v>
      </c>
      <c r="P1175" s="23" t="s">
        <v>7</v>
      </c>
      <c r="Q1175" s="23">
        <v>0</v>
      </c>
      <c r="R1175" s="23" t="s">
        <v>2790</v>
      </c>
      <c r="S1175" s="23" t="s">
        <v>4749</v>
      </c>
      <c r="T1175" s="23" t="s">
        <v>1721</v>
      </c>
    </row>
    <row r="1176" spans="1:20" s="19" customFormat="1">
      <c r="A1176" s="23" t="s">
        <v>3295</v>
      </c>
      <c r="B1176" s="23" t="s">
        <v>3296</v>
      </c>
      <c r="C1176" s="23" t="s">
        <v>13</v>
      </c>
      <c r="D1176" s="23" t="s">
        <v>1705</v>
      </c>
      <c r="E1176" s="23" t="s">
        <v>1189</v>
      </c>
      <c r="F1176" s="23" t="s">
        <v>4186</v>
      </c>
      <c r="G1176" s="23" t="s">
        <v>1721</v>
      </c>
      <c r="H1176" s="23" t="s">
        <v>4094</v>
      </c>
      <c r="I1176" s="23" t="s">
        <v>4203</v>
      </c>
      <c r="J1176" s="23" t="s">
        <v>11</v>
      </c>
      <c r="K1176" s="23" t="s">
        <v>4628</v>
      </c>
      <c r="L1176" s="23" t="s">
        <v>11</v>
      </c>
      <c r="M1176" s="23" t="s">
        <v>5459</v>
      </c>
      <c r="N1176" s="23" t="s">
        <v>4629</v>
      </c>
      <c r="O1176" s="23" t="s">
        <v>4630</v>
      </c>
      <c r="P1176" s="23" t="s">
        <v>4759</v>
      </c>
      <c r="Q1176" s="23">
        <v>0</v>
      </c>
      <c r="R1176" s="23" t="s">
        <v>1962</v>
      </c>
      <c r="S1176" s="23" t="s">
        <v>4760</v>
      </c>
      <c r="T1176" s="23" t="s">
        <v>1721</v>
      </c>
    </row>
    <row r="1177" spans="1:20" s="19" customFormat="1">
      <c r="A1177" s="23" t="s">
        <v>3707</v>
      </c>
      <c r="B1177" s="23" t="s">
        <v>3708</v>
      </c>
      <c r="C1177" s="23" t="s">
        <v>14</v>
      </c>
      <c r="D1177" s="23" t="s">
        <v>1705</v>
      </c>
      <c r="E1177" s="23" t="s">
        <v>452</v>
      </c>
      <c r="F1177" s="23" t="s">
        <v>5344</v>
      </c>
      <c r="G1177" s="23" t="s">
        <v>1721</v>
      </c>
      <c r="H1177" s="23" t="s">
        <v>4643</v>
      </c>
      <c r="I1177" s="23" t="s">
        <v>4636</v>
      </c>
      <c r="J1177" s="23" t="s">
        <v>11</v>
      </c>
      <c r="K1177" s="23" t="s">
        <v>4628</v>
      </c>
      <c r="L1177" s="23" t="s">
        <v>11</v>
      </c>
      <c r="M1177" s="23" t="s">
        <v>5437</v>
      </c>
      <c r="N1177" s="23" t="s">
        <v>4629</v>
      </c>
      <c r="O1177" s="23" t="s">
        <v>4630</v>
      </c>
      <c r="P1177" s="23" t="s">
        <v>7</v>
      </c>
      <c r="Q1177" s="23">
        <v>0</v>
      </c>
      <c r="R1177" s="23" t="s">
        <v>4744</v>
      </c>
      <c r="S1177" s="23" t="s">
        <v>4512</v>
      </c>
      <c r="T1177" s="23" t="s">
        <v>1721</v>
      </c>
    </row>
    <row r="1178" spans="1:20" s="19" customFormat="1">
      <c r="A1178" s="23" t="s">
        <v>3937</v>
      </c>
      <c r="B1178" s="23" t="s">
        <v>3938</v>
      </c>
      <c r="C1178" s="23" t="s">
        <v>16</v>
      </c>
      <c r="D1178" s="23" t="s">
        <v>1705</v>
      </c>
      <c r="E1178" s="23" t="s">
        <v>1189</v>
      </c>
      <c r="F1178" s="23" t="s">
        <v>5351</v>
      </c>
      <c r="G1178" s="23" t="s">
        <v>1721</v>
      </c>
      <c r="H1178" s="23" t="s">
        <v>4633</v>
      </c>
      <c r="I1178" s="23" t="s">
        <v>4192</v>
      </c>
      <c r="J1178" s="23" t="s">
        <v>11</v>
      </c>
      <c r="K1178" s="23" t="s">
        <v>4628</v>
      </c>
      <c r="L1178" s="23" t="s">
        <v>11</v>
      </c>
      <c r="M1178" s="23" t="s">
        <v>5455</v>
      </c>
      <c r="N1178" s="23" t="s">
        <v>4629</v>
      </c>
      <c r="O1178" s="23" t="s">
        <v>4630</v>
      </c>
      <c r="P1178" s="23" t="s">
        <v>9</v>
      </c>
      <c r="Q1178" s="23">
        <v>0</v>
      </c>
      <c r="R1178" s="23" t="s">
        <v>2933</v>
      </c>
      <c r="S1178" s="23" t="s">
        <v>4742</v>
      </c>
      <c r="T1178" s="23" t="s">
        <v>1721</v>
      </c>
    </row>
    <row r="1179" spans="1:20" s="19" customFormat="1">
      <c r="A1179" s="23" t="s">
        <v>1993</v>
      </c>
      <c r="B1179" s="23" t="s">
        <v>1994</v>
      </c>
      <c r="C1179" s="23" t="s">
        <v>1669</v>
      </c>
      <c r="D1179" s="23" t="s">
        <v>1705</v>
      </c>
      <c r="E1179" s="23" t="s">
        <v>452</v>
      </c>
      <c r="F1179" s="23" t="s">
        <v>4164</v>
      </c>
      <c r="G1179" s="23" t="s">
        <v>1721</v>
      </c>
      <c r="H1179" s="23" t="s">
        <v>4632</v>
      </c>
      <c r="I1179" s="23" t="s">
        <v>4203</v>
      </c>
      <c r="J1179" s="23" t="s">
        <v>11</v>
      </c>
      <c r="K1179" s="23" t="s">
        <v>4628</v>
      </c>
      <c r="L1179" s="23" t="s">
        <v>11</v>
      </c>
      <c r="M1179" s="23" t="s">
        <v>5405</v>
      </c>
      <c r="N1179" s="23" t="s">
        <v>4629</v>
      </c>
      <c r="O1179" s="23" t="s">
        <v>4630</v>
      </c>
      <c r="P1179" s="23" t="s">
        <v>7</v>
      </c>
      <c r="Q1179" s="23">
        <v>0</v>
      </c>
      <c r="R1179" s="23" t="s">
        <v>2307</v>
      </c>
      <c r="S1179" s="23" t="s">
        <v>4486</v>
      </c>
      <c r="T1179" s="23" t="s">
        <v>1721</v>
      </c>
    </row>
    <row r="1180" spans="1:20" s="19" customFormat="1">
      <c r="A1180" s="23" t="s">
        <v>3364</v>
      </c>
      <c r="B1180" s="23" t="s">
        <v>3365</v>
      </c>
      <c r="C1180" s="23" t="s">
        <v>14</v>
      </c>
      <c r="D1180" s="23" t="s">
        <v>1705</v>
      </c>
      <c r="E1180" s="23" t="s">
        <v>452</v>
      </c>
      <c r="F1180" s="23" t="s">
        <v>4173</v>
      </c>
      <c r="G1180" s="23" t="s">
        <v>1721</v>
      </c>
      <c r="H1180" s="23" t="s">
        <v>4099</v>
      </c>
      <c r="I1180" s="23" t="s">
        <v>5461</v>
      </c>
      <c r="J1180" s="23" t="s">
        <v>11</v>
      </c>
      <c r="K1180" s="23" t="s">
        <v>4628</v>
      </c>
      <c r="L1180" s="23" t="s">
        <v>11</v>
      </c>
      <c r="M1180" s="23" t="s">
        <v>5432</v>
      </c>
      <c r="N1180" s="23" t="s">
        <v>4629</v>
      </c>
      <c r="O1180" s="23" t="s">
        <v>4630</v>
      </c>
      <c r="P1180" s="23" t="s">
        <v>4848</v>
      </c>
      <c r="Q1180" s="23">
        <v>0</v>
      </c>
      <c r="R1180" s="23" t="s">
        <v>1962</v>
      </c>
      <c r="S1180" s="23" t="s">
        <v>4849</v>
      </c>
      <c r="T1180" s="23" t="s">
        <v>1721</v>
      </c>
    </row>
    <row r="1181" spans="1:20" s="19" customFormat="1">
      <c r="A1181" s="23" t="s">
        <v>2528</v>
      </c>
      <c r="B1181" s="23" t="s">
        <v>2529</v>
      </c>
      <c r="C1181" s="23" t="s">
        <v>10</v>
      </c>
      <c r="D1181" s="23" t="s">
        <v>1705</v>
      </c>
      <c r="E1181" s="23" t="s">
        <v>452</v>
      </c>
      <c r="F1181" s="23" t="s">
        <v>5342</v>
      </c>
      <c r="G1181" s="23" t="s">
        <v>1721</v>
      </c>
      <c r="H1181" s="23" t="s">
        <v>4633</v>
      </c>
      <c r="I1181" s="23" t="s">
        <v>4192</v>
      </c>
      <c r="J1181" s="23" t="s">
        <v>11</v>
      </c>
      <c r="K1181" s="23" t="s">
        <v>4628</v>
      </c>
      <c r="L1181" s="23" t="s">
        <v>11</v>
      </c>
      <c r="M1181" s="23" t="s">
        <v>5436</v>
      </c>
      <c r="N1181" s="23" t="s">
        <v>4629</v>
      </c>
      <c r="O1181" s="23" t="s">
        <v>4630</v>
      </c>
      <c r="P1181" s="23" t="s">
        <v>7</v>
      </c>
      <c r="Q1181" s="23">
        <v>0</v>
      </c>
      <c r="R1181" s="23" t="s">
        <v>2050</v>
      </c>
      <c r="S1181" s="23" t="s">
        <v>4422</v>
      </c>
      <c r="T1181" s="23" t="s">
        <v>1721</v>
      </c>
    </row>
    <row r="1182" spans="1:20" s="19" customFormat="1">
      <c r="A1182" s="23" t="s">
        <v>3071</v>
      </c>
      <c r="B1182" s="23" t="s">
        <v>3072</v>
      </c>
      <c r="C1182" s="23" t="s">
        <v>13</v>
      </c>
      <c r="D1182" s="23" t="s">
        <v>1705</v>
      </c>
      <c r="E1182" s="23" t="s">
        <v>4289</v>
      </c>
      <c r="F1182" s="23" t="s">
        <v>4137</v>
      </c>
      <c r="G1182" s="23" t="s">
        <v>1721</v>
      </c>
      <c r="H1182" s="23" t="s">
        <v>4094</v>
      </c>
      <c r="I1182" s="23" t="s">
        <v>4644</v>
      </c>
      <c r="J1182" s="23" t="s">
        <v>11</v>
      </c>
      <c r="K1182" s="23" t="s">
        <v>4628</v>
      </c>
      <c r="L1182" s="23" t="s">
        <v>11</v>
      </c>
      <c r="M1182" s="23" t="s">
        <v>5441</v>
      </c>
      <c r="N1182" s="23" t="s">
        <v>4653</v>
      </c>
      <c r="O1182" s="23" t="s">
        <v>4630</v>
      </c>
      <c r="P1182" s="23" t="s">
        <v>4654</v>
      </c>
      <c r="Q1182" s="23">
        <v>0</v>
      </c>
      <c r="R1182" s="23" t="s">
        <v>2050</v>
      </c>
      <c r="S1182" s="23" t="s">
        <v>4370</v>
      </c>
      <c r="T1182" s="23" t="s">
        <v>1721</v>
      </c>
    </row>
    <row r="1183" spans="1:20" s="19" customFormat="1">
      <c r="A1183" s="23" t="s">
        <v>2626</v>
      </c>
      <c r="B1183" s="23" t="s">
        <v>2627</v>
      </c>
      <c r="C1183" s="23" t="s">
        <v>14</v>
      </c>
      <c r="D1183" s="23" t="s">
        <v>1705</v>
      </c>
      <c r="E1183" s="23" t="s">
        <v>452</v>
      </c>
      <c r="F1183" s="23" t="s">
        <v>4173</v>
      </c>
      <c r="G1183" s="23" t="s">
        <v>1721</v>
      </c>
      <c r="H1183" s="23" t="s">
        <v>4099</v>
      </c>
      <c r="I1183" s="23" t="s">
        <v>5461</v>
      </c>
      <c r="J1183" s="23" t="s">
        <v>11</v>
      </c>
      <c r="K1183" s="23" t="s">
        <v>4628</v>
      </c>
      <c r="L1183" s="23" t="s">
        <v>11</v>
      </c>
      <c r="M1183" s="23" t="s">
        <v>5441</v>
      </c>
      <c r="N1183" s="23" t="s">
        <v>4629</v>
      </c>
      <c r="O1183" s="23" t="s">
        <v>4630</v>
      </c>
      <c r="P1183" s="23" t="s">
        <v>7</v>
      </c>
      <c r="Q1183" s="23">
        <v>0</v>
      </c>
      <c r="R1183" s="23" t="s">
        <v>4700</v>
      </c>
      <c r="S1183" s="23" t="s">
        <v>4701</v>
      </c>
      <c r="T1183" s="23" t="s">
        <v>1721</v>
      </c>
    </row>
    <row r="1184" spans="1:20" s="19" customFormat="1">
      <c r="A1184" s="23" t="s">
        <v>2971</v>
      </c>
      <c r="B1184" s="23" t="s">
        <v>2972</v>
      </c>
      <c r="C1184" s="23" t="s">
        <v>14</v>
      </c>
      <c r="D1184" s="23" t="s">
        <v>1705</v>
      </c>
      <c r="E1184" s="23" t="s">
        <v>452</v>
      </c>
      <c r="F1184" s="23" t="s">
        <v>5334</v>
      </c>
      <c r="G1184" s="23" t="s">
        <v>1721</v>
      </c>
      <c r="H1184" s="23" t="s">
        <v>4633</v>
      </c>
      <c r="I1184" s="23" t="s">
        <v>4192</v>
      </c>
      <c r="J1184" s="23" t="s">
        <v>11</v>
      </c>
      <c r="K1184" s="23" t="s">
        <v>4628</v>
      </c>
      <c r="L1184" s="23" t="s">
        <v>11</v>
      </c>
      <c r="M1184" s="23" t="s">
        <v>5428</v>
      </c>
      <c r="N1184" s="23" t="s">
        <v>4629</v>
      </c>
      <c r="O1184" s="23" t="s">
        <v>4630</v>
      </c>
      <c r="P1184" s="23" t="s">
        <v>4662</v>
      </c>
      <c r="Q1184" s="23">
        <v>0</v>
      </c>
      <c r="R1184" s="23" t="s">
        <v>2975</v>
      </c>
      <c r="S1184" s="23" t="s">
        <v>4814</v>
      </c>
      <c r="T1184" s="23" t="s">
        <v>1721</v>
      </c>
    </row>
    <row r="1185" spans="1:20" s="19" customFormat="1">
      <c r="A1185" s="23" t="s">
        <v>2930</v>
      </c>
      <c r="B1185" s="23" t="s">
        <v>2931</v>
      </c>
      <c r="C1185" s="23" t="s">
        <v>1669</v>
      </c>
      <c r="D1185" s="23" t="s">
        <v>4091</v>
      </c>
      <c r="E1185" s="23" t="s">
        <v>464</v>
      </c>
      <c r="F1185" s="23" t="s">
        <v>4191</v>
      </c>
      <c r="G1185" s="23" t="s">
        <v>1721</v>
      </c>
      <c r="H1185" s="23" t="s">
        <v>4632</v>
      </c>
      <c r="I1185" s="23" t="s">
        <v>4644</v>
      </c>
      <c r="J1185" s="23" t="s">
        <v>11</v>
      </c>
      <c r="K1185" s="23" t="s">
        <v>4628</v>
      </c>
      <c r="L1185" s="23" t="s">
        <v>11</v>
      </c>
      <c r="M1185" s="23" t="s">
        <v>5479</v>
      </c>
      <c r="N1185" s="23" t="s">
        <v>4640</v>
      </c>
      <c r="O1185" s="23" t="s">
        <v>4630</v>
      </c>
      <c r="P1185" s="23" t="s">
        <v>4641</v>
      </c>
      <c r="Q1185" s="23">
        <v>0</v>
      </c>
      <c r="R1185" s="23" t="s">
        <v>2933</v>
      </c>
      <c r="S1185" s="23" t="s">
        <v>4534</v>
      </c>
      <c r="T1185" s="23" t="s">
        <v>1721</v>
      </c>
    </row>
    <row r="1186" spans="1:20" s="19" customFormat="1">
      <c r="A1186" s="23" t="s">
        <v>3794</v>
      </c>
      <c r="B1186" s="23" t="s">
        <v>3795</v>
      </c>
      <c r="C1186" s="23" t="s">
        <v>10</v>
      </c>
      <c r="D1186" s="23" t="s">
        <v>1705</v>
      </c>
      <c r="E1186" s="23" t="s">
        <v>1189</v>
      </c>
      <c r="F1186" s="23" t="s">
        <v>4182</v>
      </c>
      <c r="G1186" s="23" t="s">
        <v>1721</v>
      </c>
      <c r="H1186" s="23" t="s">
        <v>4638</v>
      </c>
      <c r="I1186" s="23" t="s">
        <v>5452</v>
      </c>
      <c r="J1186" s="23" t="s">
        <v>11</v>
      </c>
      <c r="K1186" s="23" t="s">
        <v>4628</v>
      </c>
      <c r="L1186" s="23" t="s">
        <v>11</v>
      </c>
      <c r="M1186" s="23" t="s">
        <v>5453</v>
      </c>
      <c r="N1186" s="23" t="s">
        <v>4629</v>
      </c>
      <c r="O1186" s="23" t="s">
        <v>4630</v>
      </c>
      <c r="P1186" s="23" t="s">
        <v>1026</v>
      </c>
      <c r="Q1186" s="23">
        <v>0</v>
      </c>
      <c r="R1186" s="23" t="s">
        <v>1782</v>
      </c>
      <c r="S1186" s="23" t="s">
        <v>5449</v>
      </c>
      <c r="T1186" s="23" t="s">
        <v>1721</v>
      </c>
    </row>
    <row r="1187" spans="1:20" s="19" customFormat="1">
      <c r="A1187" s="23" t="s">
        <v>2016</v>
      </c>
      <c r="B1187" s="23" t="s">
        <v>2017</v>
      </c>
      <c r="C1187" s="23" t="s">
        <v>16</v>
      </c>
      <c r="D1187" s="23" t="s">
        <v>1705</v>
      </c>
      <c r="E1187" s="23" t="s">
        <v>452</v>
      </c>
      <c r="F1187" s="23" t="s">
        <v>5342</v>
      </c>
      <c r="G1187" s="23" t="s">
        <v>1721</v>
      </c>
      <c r="H1187" s="23" t="s">
        <v>4633</v>
      </c>
      <c r="I1187" s="23" t="s">
        <v>4192</v>
      </c>
      <c r="J1187" s="23" t="s">
        <v>11</v>
      </c>
      <c r="K1187" s="23" t="s">
        <v>4628</v>
      </c>
      <c r="L1187" s="23" t="s">
        <v>11</v>
      </c>
      <c r="M1187" s="23" t="s">
        <v>5435</v>
      </c>
      <c r="N1187" s="23" t="s">
        <v>4629</v>
      </c>
      <c r="O1187" s="23" t="s">
        <v>4630</v>
      </c>
      <c r="P1187" s="23" t="s">
        <v>4642</v>
      </c>
      <c r="Q1187" s="23">
        <v>0</v>
      </c>
      <c r="R1187" s="23" t="s">
        <v>1962</v>
      </c>
      <c r="S1187" s="23" t="s">
        <v>4888</v>
      </c>
      <c r="T1187" s="23" t="s">
        <v>1721</v>
      </c>
    </row>
    <row r="1188" spans="1:20" s="19" customFormat="1">
      <c r="A1188" s="23" t="s">
        <v>3782</v>
      </c>
      <c r="B1188" s="23" t="s">
        <v>3783</v>
      </c>
      <c r="C1188" s="23" t="s">
        <v>12</v>
      </c>
      <c r="D1188" s="23" t="s">
        <v>1705</v>
      </c>
      <c r="E1188" s="23" t="s">
        <v>452</v>
      </c>
      <c r="F1188" s="23" t="s">
        <v>4175</v>
      </c>
      <c r="G1188" s="23" t="s">
        <v>1721</v>
      </c>
      <c r="H1188" s="23" t="s">
        <v>4638</v>
      </c>
      <c r="I1188" s="23" t="s">
        <v>4656</v>
      </c>
      <c r="J1188" s="23" t="s">
        <v>11</v>
      </c>
      <c r="K1188" s="23" t="s">
        <v>4628</v>
      </c>
      <c r="L1188" s="23" t="s">
        <v>11</v>
      </c>
      <c r="M1188" s="23" t="s">
        <v>5412</v>
      </c>
      <c r="N1188" s="23" t="s">
        <v>4629</v>
      </c>
      <c r="O1188" s="23" t="s">
        <v>4630</v>
      </c>
      <c r="P1188" s="23" t="s">
        <v>4662</v>
      </c>
      <c r="Q1188" s="23">
        <v>0</v>
      </c>
      <c r="R1188" s="23" t="s">
        <v>4838</v>
      </c>
      <c r="S1188" s="23" t="s">
        <v>4839</v>
      </c>
      <c r="T1188" s="23" t="s">
        <v>1721</v>
      </c>
    </row>
    <row r="1189" spans="1:20" s="19" customFormat="1">
      <c r="A1189" s="23" t="s">
        <v>1997</v>
      </c>
      <c r="B1189" s="23" t="s">
        <v>1998</v>
      </c>
      <c r="C1189" s="23" t="s">
        <v>10</v>
      </c>
      <c r="D1189" s="23" t="s">
        <v>1705</v>
      </c>
      <c r="E1189" s="23" t="s">
        <v>452</v>
      </c>
      <c r="F1189" s="23" t="s">
        <v>4173</v>
      </c>
      <c r="G1189" s="23" t="s">
        <v>1721</v>
      </c>
      <c r="H1189" s="23" t="s">
        <v>4099</v>
      </c>
      <c r="I1189" s="23" t="s">
        <v>4138</v>
      </c>
      <c r="J1189" s="23" t="s">
        <v>11</v>
      </c>
      <c r="K1189" s="23" t="s">
        <v>4628</v>
      </c>
      <c r="L1189" s="23" t="s">
        <v>11</v>
      </c>
      <c r="M1189" s="23" t="s">
        <v>5455</v>
      </c>
      <c r="N1189" s="23" t="s">
        <v>4629</v>
      </c>
      <c r="O1189" s="23" t="s">
        <v>4630</v>
      </c>
      <c r="P1189" s="23" t="s">
        <v>4642</v>
      </c>
      <c r="Q1189" s="23">
        <v>0</v>
      </c>
      <c r="R1189" s="23" t="s">
        <v>1962</v>
      </c>
      <c r="S1189" s="23" t="s">
        <v>4889</v>
      </c>
      <c r="T1189" s="23" t="s">
        <v>1721</v>
      </c>
    </row>
    <row r="1190" spans="1:20" s="19" customFormat="1">
      <c r="A1190" s="23" t="s">
        <v>3506</v>
      </c>
      <c r="B1190" s="23" t="s">
        <v>3507</v>
      </c>
      <c r="C1190" s="23" t="s">
        <v>12</v>
      </c>
      <c r="D1190" s="23" t="s">
        <v>1705</v>
      </c>
      <c r="E1190" s="23" t="s">
        <v>452</v>
      </c>
      <c r="F1190" s="23" t="s">
        <v>5338</v>
      </c>
      <c r="G1190" s="23" t="s">
        <v>1721</v>
      </c>
      <c r="H1190" s="23" t="s">
        <v>4643</v>
      </c>
      <c r="I1190" s="23" t="s">
        <v>4138</v>
      </c>
      <c r="J1190" s="23" t="s">
        <v>11</v>
      </c>
      <c r="K1190" s="23" t="s">
        <v>4628</v>
      </c>
      <c r="L1190" s="23" t="s">
        <v>11</v>
      </c>
      <c r="M1190" s="23" t="s">
        <v>5410</v>
      </c>
      <c r="N1190" s="23" t="s">
        <v>4629</v>
      </c>
      <c r="O1190" s="23" t="s">
        <v>4630</v>
      </c>
      <c r="P1190" s="23" t="s">
        <v>4781</v>
      </c>
      <c r="Q1190" s="23">
        <v>0</v>
      </c>
      <c r="R1190" s="23" t="s">
        <v>1962</v>
      </c>
      <c r="S1190" s="23" t="s">
        <v>4782</v>
      </c>
      <c r="T1190" s="23" t="s">
        <v>1721</v>
      </c>
    </row>
    <row r="1191" spans="1:20" s="19" customFormat="1">
      <c r="A1191" s="23" t="s">
        <v>1851</v>
      </c>
      <c r="B1191" s="23" t="s">
        <v>1852</v>
      </c>
      <c r="C1191" s="23" t="s">
        <v>10</v>
      </c>
      <c r="D1191" s="23" t="s">
        <v>1705</v>
      </c>
      <c r="E1191" s="23" t="s">
        <v>1189</v>
      </c>
      <c r="F1191" s="23" t="s">
        <v>4207</v>
      </c>
      <c r="G1191" s="23" t="s">
        <v>1721</v>
      </c>
      <c r="H1191" s="23" t="s">
        <v>4633</v>
      </c>
      <c r="I1191" s="23" t="s">
        <v>5438</v>
      </c>
      <c r="J1191" s="23" t="s">
        <v>11</v>
      </c>
      <c r="K1191" s="23" t="s">
        <v>4628</v>
      </c>
      <c r="L1191" s="23" t="s">
        <v>11</v>
      </c>
      <c r="M1191" s="23" t="s">
        <v>5422</v>
      </c>
      <c r="N1191" s="23" t="s">
        <v>4629</v>
      </c>
      <c r="O1191" s="23" t="s">
        <v>4630</v>
      </c>
      <c r="P1191" s="23" t="s">
        <v>4642</v>
      </c>
      <c r="Q1191" s="23">
        <v>0</v>
      </c>
      <c r="R1191" s="23" t="s">
        <v>1962</v>
      </c>
      <c r="S1191" s="23" t="s">
        <v>4699</v>
      </c>
      <c r="T1191" s="23" t="s">
        <v>1721</v>
      </c>
    </row>
    <row r="1192" spans="1:20" s="19" customFormat="1">
      <c r="A1192" s="23" t="s">
        <v>2909</v>
      </c>
      <c r="B1192" s="23" t="s">
        <v>2910</v>
      </c>
      <c r="C1192" s="23" t="s">
        <v>15</v>
      </c>
      <c r="D1192" s="23" t="s">
        <v>1705</v>
      </c>
      <c r="E1192" s="23" t="s">
        <v>452</v>
      </c>
      <c r="F1192" s="23" t="s">
        <v>4163</v>
      </c>
      <c r="G1192" s="23" t="s">
        <v>1721</v>
      </c>
      <c r="H1192" s="23" t="s">
        <v>4094</v>
      </c>
      <c r="I1192" s="23" t="s">
        <v>4649</v>
      </c>
      <c r="J1192" s="23" t="s">
        <v>11</v>
      </c>
      <c r="K1192" s="23" t="s">
        <v>4628</v>
      </c>
      <c r="L1192" s="23" t="s">
        <v>11</v>
      </c>
      <c r="M1192" s="23" t="s">
        <v>5471</v>
      </c>
      <c r="N1192" s="23" t="s">
        <v>4629</v>
      </c>
      <c r="O1192" s="23" t="s">
        <v>4630</v>
      </c>
      <c r="P1192" s="23" t="s">
        <v>4755</v>
      </c>
      <c r="Q1192" s="23">
        <v>0</v>
      </c>
      <c r="R1192" s="23" t="s">
        <v>1962</v>
      </c>
      <c r="S1192" s="23" t="s">
        <v>4388</v>
      </c>
      <c r="T1192" s="23" t="s">
        <v>1721</v>
      </c>
    </row>
    <row r="1193" spans="1:20" s="19" customFormat="1">
      <c r="A1193" s="23" t="s">
        <v>3704</v>
      </c>
      <c r="B1193" s="23" t="s">
        <v>3705</v>
      </c>
      <c r="C1193" s="23" t="s">
        <v>14</v>
      </c>
      <c r="D1193" s="23" t="s">
        <v>1705</v>
      </c>
      <c r="E1193" s="23" t="s">
        <v>452</v>
      </c>
      <c r="F1193" s="23" t="s">
        <v>4166</v>
      </c>
      <c r="G1193" s="23" t="s">
        <v>1721</v>
      </c>
      <c r="H1193" s="23" t="s">
        <v>4094</v>
      </c>
      <c r="I1193" s="23" t="s">
        <v>4106</v>
      </c>
      <c r="J1193" s="23" t="s">
        <v>11</v>
      </c>
      <c r="K1193" s="23" t="s">
        <v>4628</v>
      </c>
      <c r="L1193" s="23" t="s">
        <v>11</v>
      </c>
      <c r="M1193" s="23" t="s">
        <v>5405</v>
      </c>
      <c r="N1193" s="23" t="s">
        <v>4629</v>
      </c>
      <c r="O1193" s="23" t="s">
        <v>4630</v>
      </c>
      <c r="P1193" s="23" t="s">
        <v>4642</v>
      </c>
      <c r="Q1193" s="23">
        <v>0</v>
      </c>
      <c r="R1193" s="23" t="s">
        <v>1962</v>
      </c>
      <c r="S1193" s="23" t="s">
        <v>4314</v>
      </c>
      <c r="T1193" s="23" t="s">
        <v>1721</v>
      </c>
    </row>
    <row r="1194" spans="1:20" s="19" customFormat="1">
      <c r="A1194" s="23" t="s">
        <v>3500</v>
      </c>
      <c r="B1194" s="23" t="s">
        <v>3501</v>
      </c>
      <c r="C1194" s="23" t="s">
        <v>1669</v>
      </c>
      <c r="D1194" s="23" t="s">
        <v>4091</v>
      </c>
      <c r="E1194" s="23" t="s">
        <v>459</v>
      </c>
      <c r="F1194" s="23" t="s">
        <v>4086</v>
      </c>
      <c r="G1194" s="23" t="s">
        <v>1721</v>
      </c>
      <c r="H1194" s="23" t="s">
        <v>4643</v>
      </c>
      <c r="I1194" s="23" t="s">
        <v>4644</v>
      </c>
      <c r="J1194" s="23" t="s">
        <v>1808</v>
      </c>
      <c r="K1194" s="23" t="s">
        <v>4628</v>
      </c>
      <c r="L1194" s="23" t="s">
        <v>11</v>
      </c>
      <c r="M1194" s="23" t="s">
        <v>5488</v>
      </c>
      <c r="N1194" s="23" t="s">
        <v>4640</v>
      </c>
      <c r="O1194" s="23" t="s">
        <v>4630</v>
      </c>
      <c r="P1194" s="23" t="s">
        <v>4843</v>
      </c>
      <c r="Q1194" s="23">
        <v>0</v>
      </c>
      <c r="R1194" s="23" t="s">
        <v>1962</v>
      </c>
      <c r="S1194" s="23" t="s">
        <v>4844</v>
      </c>
      <c r="T1194" s="23" t="s">
        <v>1721</v>
      </c>
    </row>
    <row r="1195" spans="1:20" s="19" customFormat="1">
      <c r="A1195" s="23" t="s">
        <v>4021</v>
      </c>
      <c r="B1195" s="23" t="s">
        <v>4022</v>
      </c>
      <c r="C1195" s="23" t="s">
        <v>15</v>
      </c>
      <c r="D1195" s="23" t="s">
        <v>1705</v>
      </c>
      <c r="E1195" s="23" t="s">
        <v>452</v>
      </c>
      <c r="F1195" s="23" t="s">
        <v>4148</v>
      </c>
      <c r="G1195" s="23" t="s">
        <v>1721</v>
      </c>
      <c r="H1195" s="23" t="s">
        <v>4094</v>
      </c>
      <c r="I1195" s="23" t="s">
        <v>4192</v>
      </c>
      <c r="J1195" s="23" t="s">
        <v>11</v>
      </c>
      <c r="K1195" s="23" t="s">
        <v>4628</v>
      </c>
      <c r="L1195" s="23" t="s">
        <v>11</v>
      </c>
      <c r="M1195" s="23" t="s">
        <v>5406</v>
      </c>
      <c r="N1195" s="23" t="s">
        <v>4629</v>
      </c>
      <c r="O1195" s="23" t="s">
        <v>4630</v>
      </c>
      <c r="P1195" s="23" t="s">
        <v>4820</v>
      </c>
      <c r="Q1195" s="23">
        <v>0</v>
      </c>
      <c r="R1195" s="23" t="s">
        <v>1962</v>
      </c>
      <c r="S1195" s="23" t="s">
        <v>4821</v>
      </c>
      <c r="T1195" s="23" t="s">
        <v>1721</v>
      </c>
    </row>
    <row r="1196" spans="1:20" s="19" customFormat="1">
      <c r="A1196" s="23" t="s">
        <v>2016</v>
      </c>
      <c r="B1196" s="23" t="s">
        <v>2017</v>
      </c>
      <c r="C1196" s="23" t="s">
        <v>16</v>
      </c>
      <c r="D1196" s="23" t="s">
        <v>1705</v>
      </c>
      <c r="E1196" s="23" t="s">
        <v>452</v>
      </c>
      <c r="F1196" s="23" t="s">
        <v>5342</v>
      </c>
      <c r="G1196" s="23" t="s">
        <v>1721</v>
      </c>
      <c r="H1196" s="23" t="s">
        <v>4633</v>
      </c>
      <c r="I1196" s="23" t="s">
        <v>4192</v>
      </c>
      <c r="J1196" s="23" t="s">
        <v>11</v>
      </c>
      <c r="K1196" s="23" t="s">
        <v>4628</v>
      </c>
      <c r="L1196" s="23" t="s">
        <v>11</v>
      </c>
      <c r="M1196" s="23" t="s">
        <v>5425</v>
      </c>
      <c r="N1196" s="23" t="s">
        <v>4629</v>
      </c>
      <c r="O1196" s="23" t="s">
        <v>4630</v>
      </c>
      <c r="P1196" s="23" t="s">
        <v>4642</v>
      </c>
      <c r="Q1196" s="23">
        <v>0</v>
      </c>
      <c r="R1196" s="23" t="s">
        <v>1962</v>
      </c>
      <c r="S1196" s="23" t="s">
        <v>4888</v>
      </c>
      <c r="T1196" s="23" t="s">
        <v>1721</v>
      </c>
    </row>
    <row r="1197" spans="1:20" s="19" customFormat="1">
      <c r="A1197" s="23" t="s">
        <v>3262</v>
      </c>
      <c r="B1197" s="23" t="s">
        <v>3263</v>
      </c>
      <c r="C1197" s="23" t="s">
        <v>1669</v>
      </c>
      <c r="D1197" s="23" t="s">
        <v>4091</v>
      </c>
      <c r="E1197" s="23" t="s">
        <v>459</v>
      </c>
      <c r="F1197" s="23" t="s">
        <v>4086</v>
      </c>
      <c r="G1197" s="23" t="s">
        <v>1721</v>
      </c>
      <c r="H1197" s="23" t="s">
        <v>4643</v>
      </c>
      <c r="I1197" s="23" t="s">
        <v>4644</v>
      </c>
      <c r="J1197" s="23" t="s">
        <v>1808</v>
      </c>
      <c r="K1197" s="23" t="s">
        <v>4628</v>
      </c>
      <c r="L1197" s="23" t="s">
        <v>11</v>
      </c>
      <c r="M1197" s="23" t="s">
        <v>5404</v>
      </c>
      <c r="N1197" s="23" t="s">
        <v>4640</v>
      </c>
      <c r="O1197" s="23" t="s">
        <v>4630</v>
      </c>
      <c r="P1197" s="23" t="s">
        <v>4641</v>
      </c>
      <c r="Q1197" s="23">
        <v>0</v>
      </c>
      <c r="R1197" s="23" t="s">
        <v>1962</v>
      </c>
      <c r="S1197" s="23" t="s">
        <v>4771</v>
      </c>
      <c r="T1197" s="23" t="s">
        <v>1721</v>
      </c>
    </row>
    <row r="1198" spans="1:20" s="19" customFormat="1">
      <c r="A1198" s="23" t="s">
        <v>2971</v>
      </c>
      <c r="B1198" s="23" t="s">
        <v>2972</v>
      </c>
      <c r="C1198" s="23" t="s">
        <v>14</v>
      </c>
      <c r="D1198" s="23" t="s">
        <v>1705</v>
      </c>
      <c r="E1198" s="23" t="s">
        <v>452</v>
      </c>
      <c r="F1198" s="23" t="s">
        <v>5334</v>
      </c>
      <c r="G1198" s="23" t="s">
        <v>1721</v>
      </c>
      <c r="H1198" s="23" t="s">
        <v>4633</v>
      </c>
      <c r="I1198" s="23" t="s">
        <v>4192</v>
      </c>
      <c r="J1198" s="23" t="s">
        <v>11</v>
      </c>
      <c r="K1198" s="23" t="s">
        <v>4628</v>
      </c>
      <c r="L1198" s="23" t="s">
        <v>11</v>
      </c>
      <c r="M1198" s="23" t="s">
        <v>5415</v>
      </c>
      <c r="N1198" s="23" t="s">
        <v>4629</v>
      </c>
      <c r="O1198" s="23" t="s">
        <v>4630</v>
      </c>
      <c r="P1198" s="23" t="s">
        <v>4662</v>
      </c>
      <c r="Q1198" s="23">
        <v>0</v>
      </c>
      <c r="R1198" s="23" t="s">
        <v>2975</v>
      </c>
      <c r="S1198" s="23" t="s">
        <v>4814</v>
      </c>
      <c r="T1198" s="23" t="s">
        <v>1721</v>
      </c>
    </row>
    <row r="1199" spans="1:20" s="19" customFormat="1">
      <c r="A1199" s="23" t="s">
        <v>2118</v>
      </c>
      <c r="B1199" s="23" t="s">
        <v>2119</v>
      </c>
      <c r="C1199" s="23" t="s">
        <v>12</v>
      </c>
      <c r="D1199" s="23" t="s">
        <v>1705</v>
      </c>
      <c r="E1199" s="23" t="s">
        <v>452</v>
      </c>
      <c r="F1199" s="23" t="s">
        <v>5338</v>
      </c>
      <c r="G1199" s="23" t="s">
        <v>1721</v>
      </c>
      <c r="H1199" s="23" t="s">
        <v>4643</v>
      </c>
      <c r="I1199" s="23" t="s">
        <v>4138</v>
      </c>
      <c r="J1199" s="23" t="s">
        <v>11</v>
      </c>
      <c r="K1199" s="23" t="s">
        <v>4628</v>
      </c>
      <c r="L1199" s="23" t="s">
        <v>11</v>
      </c>
      <c r="M1199" s="23" t="s">
        <v>5435</v>
      </c>
      <c r="N1199" s="23" t="s">
        <v>4629</v>
      </c>
      <c r="O1199" s="23" t="s">
        <v>4630</v>
      </c>
      <c r="P1199" s="23" t="s">
        <v>4831</v>
      </c>
      <c r="Q1199" s="23">
        <v>0</v>
      </c>
      <c r="R1199" s="23" t="s">
        <v>4745</v>
      </c>
      <c r="S1199" s="23" t="s">
        <v>4832</v>
      </c>
      <c r="T1199" s="23" t="s">
        <v>1721</v>
      </c>
    </row>
    <row r="1200" spans="1:20" s="19" customFormat="1">
      <c r="A1200" s="23" t="s">
        <v>4007</v>
      </c>
      <c r="B1200" s="23" t="s">
        <v>4008</v>
      </c>
      <c r="C1200" s="23" t="s">
        <v>16</v>
      </c>
      <c r="D1200" s="23" t="s">
        <v>1705</v>
      </c>
      <c r="E1200" s="23" t="s">
        <v>1189</v>
      </c>
      <c r="F1200" s="23" t="s">
        <v>4182</v>
      </c>
      <c r="G1200" s="23" t="s">
        <v>1721</v>
      </c>
      <c r="H1200" s="23" t="s">
        <v>4638</v>
      </c>
      <c r="I1200" s="23" t="s">
        <v>4636</v>
      </c>
      <c r="J1200" s="23" t="s">
        <v>11</v>
      </c>
      <c r="K1200" s="23" t="s">
        <v>4628</v>
      </c>
      <c r="L1200" s="23" t="s">
        <v>11</v>
      </c>
      <c r="M1200" s="23" t="s">
        <v>5456</v>
      </c>
      <c r="N1200" s="23" t="s">
        <v>4629</v>
      </c>
      <c r="O1200" s="23" t="s">
        <v>4630</v>
      </c>
      <c r="P1200" s="23" t="s">
        <v>4642</v>
      </c>
      <c r="Q1200" s="23">
        <v>0</v>
      </c>
      <c r="R1200" s="23" t="s">
        <v>1681</v>
      </c>
      <c r="S1200" s="23" t="s">
        <v>4898</v>
      </c>
      <c r="T1200" s="23" t="s">
        <v>1721</v>
      </c>
    </row>
    <row r="1201" spans="1:20" s="19" customFormat="1">
      <c r="A1201" s="23" t="s">
        <v>1812</v>
      </c>
      <c r="B1201" s="23" t="s">
        <v>1813</v>
      </c>
      <c r="C1201" s="23" t="s">
        <v>1686</v>
      </c>
      <c r="D1201" s="23" t="s">
        <v>4091</v>
      </c>
      <c r="E1201" s="23" t="s">
        <v>459</v>
      </c>
      <c r="F1201" s="23" t="s">
        <v>4205</v>
      </c>
      <c r="G1201" s="23" t="s">
        <v>1721</v>
      </c>
      <c r="H1201" s="23" t="s">
        <v>4632</v>
      </c>
      <c r="I1201" s="23" t="s">
        <v>4644</v>
      </c>
      <c r="J1201" s="23" t="s">
        <v>11</v>
      </c>
      <c r="K1201" s="23" t="s">
        <v>4628</v>
      </c>
      <c r="L1201" s="23" t="s">
        <v>11</v>
      </c>
      <c r="M1201" s="23" t="s">
        <v>5467</v>
      </c>
      <c r="N1201" s="23" t="s">
        <v>4640</v>
      </c>
      <c r="O1201" s="23" t="s">
        <v>4630</v>
      </c>
      <c r="P1201" s="23" t="s">
        <v>1166</v>
      </c>
      <c r="Q1201" s="23">
        <v>0</v>
      </c>
      <c r="R1201" s="23" t="s">
        <v>1782</v>
      </c>
      <c r="S1201" s="23" t="s">
        <v>4608</v>
      </c>
      <c r="T1201" s="23" t="s">
        <v>1721</v>
      </c>
    </row>
    <row r="1202" spans="1:20" s="19" customFormat="1">
      <c r="A1202" s="23" t="s">
        <v>2223</v>
      </c>
      <c r="B1202" s="23" t="s">
        <v>2224</v>
      </c>
      <c r="C1202" s="23" t="s">
        <v>16</v>
      </c>
      <c r="D1202" s="23" t="s">
        <v>1705</v>
      </c>
      <c r="E1202" s="23" t="s">
        <v>1189</v>
      </c>
      <c r="F1202" s="23" t="s">
        <v>4199</v>
      </c>
      <c r="G1202" s="23" t="s">
        <v>1721</v>
      </c>
      <c r="H1202" s="23" t="s">
        <v>4643</v>
      </c>
      <c r="I1202" s="23" t="s">
        <v>4192</v>
      </c>
      <c r="J1202" s="23" t="s">
        <v>11</v>
      </c>
      <c r="K1202" s="23" t="s">
        <v>4628</v>
      </c>
      <c r="L1202" s="23" t="s">
        <v>11</v>
      </c>
      <c r="M1202" s="23" t="s">
        <v>5407</v>
      </c>
      <c r="N1202" s="23" t="s">
        <v>4629</v>
      </c>
      <c r="O1202" s="23" t="s">
        <v>4630</v>
      </c>
      <c r="P1202" s="23" t="s">
        <v>1026</v>
      </c>
      <c r="Q1202" s="23">
        <v>0</v>
      </c>
      <c r="R1202" s="23" t="s">
        <v>1683</v>
      </c>
      <c r="S1202" s="23" t="s">
        <v>4584</v>
      </c>
      <c r="T1202" s="23" t="s">
        <v>1721</v>
      </c>
    </row>
    <row r="1203" spans="1:20" s="19" customFormat="1">
      <c r="A1203" s="23" t="s">
        <v>2439</v>
      </c>
      <c r="B1203" s="23" t="s">
        <v>2440</v>
      </c>
      <c r="C1203" s="23" t="s">
        <v>16</v>
      </c>
      <c r="D1203" s="23" t="s">
        <v>1705</v>
      </c>
      <c r="E1203" s="23" t="s">
        <v>452</v>
      </c>
      <c r="F1203" s="23" t="s">
        <v>4190</v>
      </c>
      <c r="G1203" s="23" t="s">
        <v>1721</v>
      </c>
      <c r="H1203" s="23" t="s">
        <v>4633</v>
      </c>
      <c r="I1203" s="23" t="s">
        <v>4192</v>
      </c>
      <c r="J1203" s="23" t="s">
        <v>11</v>
      </c>
      <c r="K1203" s="23" t="s">
        <v>4628</v>
      </c>
      <c r="L1203" s="23" t="s">
        <v>11</v>
      </c>
      <c r="M1203" s="23" t="s">
        <v>5407</v>
      </c>
      <c r="N1203" s="23" t="s">
        <v>4629</v>
      </c>
      <c r="O1203" s="23" t="s">
        <v>4630</v>
      </c>
      <c r="P1203" s="23" t="s">
        <v>7</v>
      </c>
      <c r="Q1203" s="23">
        <v>0</v>
      </c>
      <c r="R1203" s="23" t="s">
        <v>2442</v>
      </c>
      <c r="S1203" s="23" t="s">
        <v>4515</v>
      </c>
      <c r="T1203" s="23" t="s">
        <v>1721</v>
      </c>
    </row>
    <row r="1204" spans="1:20" s="19" customFormat="1">
      <c r="A1204" s="23" t="s">
        <v>2776</v>
      </c>
      <c r="B1204" s="23" t="s">
        <v>2777</v>
      </c>
      <c r="C1204" s="23" t="s">
        <v>1686</v>
      </c>
      <c r="D1204" s="23" t="s">
        <v>4091</v>
      </c>
      <c r="E1204" s="23" t="s">
        <v>459</v>
      </c>
      <c r="F1204" s="23" t="s">
        <v>4167</v>
      </c>
      <c r="G1204" s="23" t="s">
        <v>1721</v>
      </c>
      <c r="H1204" s="23" t="s">
        <v>4638</v>
      </c>
      <c r="I1204" s="23" t="s">
        <v>4639</v>
      </c>
      <c r="J1204" s="23" t="s">
        <v>11</v>
      </c>
      <c r="K1204" s="23" t="s">
        <v>4628</v>
      </c>
      <c r="L1204" s="23" t="s">
        <v>11</v>
      </c>
      <c r="M1204" s="23" t="s">
        <v>5462</v>
      </c>
      <c r="N1204" s="23" t="s">
        <v>4640</v>
      </c>
      <c r="O1204" s="23" t="s">
        <v>4630</v>
      </c>
      <c r="P1204" s="23" t="s">
        <v>4871</v>
      </c>
      <c r="Q1204" s="23">
        <v>0</v>
      </c>
      <c r="R1204" s="23" t="s">
        <v>1886</v>
      </c>
      <c r="S1204" s="23" t="s">
        <v>4527</v>
      </c>
      <c r="T1204" s="23" t="s">
        <v>1721</v>
      </c>
    </row>
    <row r="1205" spans="1:20" s="19" customFormat="1">
      <c r="A1205" s="23" t="s">
        <v>4027</v>
      </c>
      <c r="B1205" s="23" t="s">
        <v>4028</v>
      </c>
      <c r="C1205" s="23" t="s">
        <v>1669</v>
      </c>
      <c r="D1205" s="23" t="s">
        <v>4091</v>
      </c>
      <c r="E1205" s="23" t="s">
        <v>459</v>
      </c>
      <c r="F1205" s="23" t="s">
        <v>4086</v>
      </c>
      <c r="G1205" s="23" t="s">
        <v>1721</v>
      </c>
      <c r="H1205" s="23" t="s">
        <v>4643</v>
      </c>
      <c r="I1205" s="23" t="s">
        <v>4644</v>
      </c>
      <c r="J1205" s="23" t="s">
        <v>1808</v>
      </c>
      <c r="K1205" s="23" t="s">
        <v>4628</v>
      </c>
      <c r="L1205" s="23" t="s">
        <v>11</v>
      </c>
      <c r="M1205" s="23" t="s">
        <v>5488</v>
      </c>
      <c r="N1205" s="23" t="s">
        <v>4640</v>
      </c>
      <c r="O1205" s="23" t="s">
        <v>4630</v>
      </c>
      <c r="P1205" s="23" t="s">
        <v>4645</v>
      </c>
      <c r="Q1205" s="23">
        <v>0</v>
      </c>
      <c r="R1205" s="23" t="s">
        <v>1962</v>
      </c>
      <c r="S1205" s="23" t="s">
        <v>4646</v>
      </c>
      <c r="T1205" s="23" t="s">
        <v>1721</v>
      </c>
    </row>
    <row r="1206" spans="1:20" s="19" customFormat="1">
      <c r="A1206" s="23" t="s">
        <v>3782</v>
      </c>
      <c r="B1206" s="23" t="s">
        <v>3783</v>
      </c>
      <c r="C1206" s="23" t="s">
        <v>12</v>
      </c>
      <c r="D1206" s="23" t="s">
        <v>1705</v>
      </c>
      <c r="E1206" s="23" t="s">
        <v>452</v>
      </c>
      <c r="F1206" s="23" t="s">
        <v>4175</v>
      </c>
      <c r="G1206" s="23" t="s">
        <v>1721</v>
      </c>
      <c r="H1206" s="23" t="s">
        <v>4638</v>
      </c>
      <c r="I1206" s="23" t="s">
        <v>4656</v>
      </c>
      <c r="J1206" s="23" t="s">
        <v>11</v>
      </c>
      <c r="K1206" s="23" t="s">
        <v>4628</v>
      </c>
      <c r="L1206" s="23" t="s">
        <v>11</v>
      </c>
      <c r="M1206" s="23" t="s">
        <v>5418</v>
      </c>
      <c r="N1206" s="23" t="s">
        <v>4629</v>
      </c>
      <c r="O1206" s="23" t="s">
        <v>4630</v>
      </c>
      <c r="P1206" s="23" t="s">
        <v>4662</v>
      </c>
      <c r="Q1206" s="23">
        <v>0</v>
      </c>
      <c r="R1206" s="23" t="s">
        <v>4838</v>
      </c>
      <c r="S1206" s="23" t="s">
        <v>4839</v>
      </c>
      <c r="T1206" s="23" t="s">
        <v>1721</v>
      </c>
    </row>
    <row r="1207" spans="1:20" s="19" customFormat="1">
      <c r="A1207" s="23" t="s">
        <v>2287</v>
      </c>
      <c r="B1207" s="23" t="s">
        <v>2288</v>
      </c>
      <c r="C1207" s="23" t="s">
        <v>1669</v>
      </c>
      <c r="D1207" s="23" t="s">
        <v>4091</v>
      </c>
      <c r="E1207" s="23" t="s">
        <v>459</v>
      </c>
      <c r="F1207" s="23" t="s">
        <v>4167</v>
      </c>
      <c r="G1207" s="23" t="s">
        <v>1721</v>
      </c>
      <c r="H1207" s="23" t="s">
        <v>4638</v>
      </c>
      <c r="I1207" s="23" t="s">
        <v>4639</v>
      </c>
      <c r="J1207" s="23" t="s">
        <v>1808</v>
      </c>
      <c r="K1207" s="23" t="s">
        <v>4628</v>
      </c>
      <c r="L1207" s="23" t="s">
        <v>11</v>
      </c>
      <c r="M1207" s="23" t="s">
        <v>5476</v>
      </c>
      <c r="N1207" s="23" t="s">
        <v>4640</v>
      </c>
      <c r="O1207" s="23" t="s">
        <v>4630</v>
      </c>
      <c r="P1207" s="23" t="s">
        <v>4641</v>
      </c>
      <c r="Q1207" s="23">
        <v>0</v>
      </c>
      <c r="R1207" s="23" t="s">
        <v>1962</v>
      </c>
      <c r="S1207" s="23" t="s">
        <v>4445</v>
      </c>
      <c r="T1207" s="23" t="s">
        <v>1721</v>
      </c>
    </row>
    <row r="1208" spans="1:20" s="19" customFormat="1">
      <c r="A1208" s="23" t="s">
        <v>1851</v>
      </c>
      <c r="B1208" s="23" t="s">
        <v>1852</v>
      </c>
      <c r="C1208" s="23" t="s">
        <v>10</v>
      </c>
      <c r="D1208" s="23" t="s">
        <v>1705</v>
      </c>
      <c r="E1208" s="23" t="s">
        <v>1189</v>
      </c>
      <c r="F1208" s="23" t="s">
        <v>4207</v>
      </c>
      <c r="G1208" s="23" t="s">
        <v>1721</v>
      </c>
      <c r="H1208" s="23" t="s">
        <v>4633</v>
      </c>
      <c r="I1208" s="23" t="s">
        <v>4106</v>
      </c>
      <c r="J1208" s="23" t="s">
        <v>11</v>
      </c>
      <c r="K1208" s="23" t="s">
        <v>4628</v>
      </c>
      <c r="L1208" s="23" t="s">
        <v>11</v>
      </c>
      <c r="M1208" s="23" t="s">
        <v>5426</v>
      </c>
      <c r="N1208" s="23" t="s">
        <v>4629</v>
      </c>
      <c r="O1208" s="23" t="s">
        <v>4630</v>
      </c>
      <c r="P1208" s="23" t="s">
        <v>4642</v>
      </c>
      <c r="Q1208" s="23">
        <v>0</v>
      </c>
      <c r="R1208" s="23" t="s">
        <v>1962</v>
      </c>
      <c r="S1208" s="23" t="s">
        <v>4699</v>
      </c>
      <c r="T1208" s="23" t="s">
        <v>1721</v>
      </c>
    </row>
    <row r="1209" spans="1:20" s="19" customFormat="1">
      <c r="A1209" s="23" t="s">
        <v>2753</v>
      </c>
      <c r="B1209" s="23" t="s">
        <v>2754</v>
      </c>
      <c r="C1209" s="23" t="s">
        <v>16</v>
      </c>
      <c r="D1209" s="23" t="s">
        <v>1705</v>
      </c>
      <c r="E1209" s="23" t="s">
        <v>452</v>
      </c>
      <c r="F1209" s="23" t="s">
        <v>4185</v>
      </c>
      <c r="G1209" s="23" t="s">
        <v>1721</v>
      </c>
      <c r="H1209" s="23" t="s">
        <v>4633</v>
      </c>
      <c r="I1209" s="23" t="s">
        <v>4203</v>
      </c>
      <c r="J1209" s="23" t="s">
        <v>11</v>
      </c>
      <c r="K1209" s="23" t="s">
        <v>4628</v>
      </c>
      <c r="L1209" s="23" t="s">
        <v>11</v>
      </c>
      <c r="M1209" s="23" t="s">
        <v>5414</v>
      </c>
      <c r="N1209" s="23" t="s">
        <v>4629</v>
      </c>
      <c r="O1209" s="23" t="s">
        <v>4630</v>
      </c>
      <c r="P1209" s="23" t="s">
        <v>1026</v>
      </c>
      <c r="Q1209" s="23">
        <v>0</v>
      </c>
      <c r="R1209" s="23" t="s">
        <v>1683</v>
      </c>
      <c r="S1209" s="23" t="s">
        <v>4586</v>
      </c>
      <c r="T1209" s="23" t="s">
        <v>1721</v>
      </c>
    </row>
    <row r="1210" spans="1:20" s="19" customFormat="1">
      <c r="A1210" s="23" t="s">
        <v>3640</v>
      </c>
      <c r="B1210" s="23" t="s">
        <v>3641</v>
      </c>
      <c r="C1210" s="23" t="s">
        <v>10</v>
      </c>
      <c r="D1210" s="23" t="s">
        <v>1705</v>
      </c>
      <c r="E1210" s="23" t="s">
        <v>1189</v>
      </c>
      <c r="F1210" s="23" t="s">
        <v>4207</v>
      </c>
      <c r="G1210" s="23" t="s">
        <v>1721</v>
      </c>
      <c r="H1210" s="23" t="s">
        <v>4633</v>
      </c>
      <c r="I1210" s="23" t="s">
        <v>5438</v>
      </c>
      <c r="J1210" s="23" t="s">
        <v>11</v>
      </c>
      <c r="K1210" s="23" t="s">
        <v>4628</v>
      </c>
      <c r="L1210" s="23" t="s">
        <v>11</v>
      </c>
      <c r="M1210" s="23" t="s">
        <v>5416</v>
      </c>
      <c r="N1210" s="23" t="s">
        <v>4629</v>
      </c>
      <c r="O1210" s="23" t="s">
        <v>4630</v>
      </c>
      <c r="P1210" s="23" t="s">
        <v>4642</v>
      </c>
      <c r="Q1210" s="23">
        <v>0</v>
      </c>
      <c r="R1210" s="23" t="s">
        <v>1962</v>
      </c>
      <c r="S1210" s="23" t="s">
        <v>4667</v>
      </c>
      <c r="T1210" s="23" t="s">
        <v>1721</v>
      </c>
    </row>
    <row r="1211" spans="1:20" s="19" customFormat="1">
      <c r="A1211" s="23" t="s">
        <v>2626</v>
      </c>
      <c r="B1211" s="23" t="s">
        <v>2627</v>
      </c>
      <c r="C1211" s="23" t="s">
        <v>14</v>
      </c>
      <c r="D1211" s="23" t="s">
        <v>1705</v>
      </c>
      <c r="E1211" s="23" t="s">
        <v>452</v>
      </c>
      <c r="F1211" s="23" t="s">
        <v>4173</v>
      </c>
      <c r="G1211" s="23" t="s">
        <v>1721</v>
      </c>
      <c r="H1211" s="23" t="s">
        <v>4099</v>
      </c>
      <c r="I1211" s="23" t="s">
        <v>4138</v>
      </c>
      <c r="J1211" s="23" t="s">
        <v>11</v>
      </c>
      <c r="K1211" s="23" t="s">
        <v>4628</v>
      </c>
      <c r="L1211" s="23" t="s">
        <v>11</v>
      </c>
      <c r="M1211" s="23" t="s">
        <v>5413</v>
      </c>
      <c r="N1211" s="23" t="s">
        <v>4629</v>
      </c>
      <c r="O1211" s="23" t="s">
        <v>4630</v>
      </c>
      <c r="P1211" s="23" t="s">
        <v>7</v>
      </c>
      <c r="Q1211" s="23">
        <v>0</v>
      </c>
      <c r="R1211" s="23" t="s">
        <v>4700</v>
      </c>
      <c r="S1211" s="23" t="s">
        <v>4701</v>
      </c>
      <c r="T1211" s="23" t="s">
        <v>1721</v>
      </c>
    </row>
    <row r="1212" spans="1:20" s="19" customFormat="1">
      <c r="A1212" s="23" t="s">
        <v>3274</v>
      </c>
      <c r="B1212" s="23" t="s">
        <v>3275</v>
      </c>
      <c r="C1212" s="23" t="s">
        <v>18</v>
      </c>
      <c r="D1212" s="23" t="s">
        <v>1705</v>
      </c>
      <c r="E1212" s="23" t="s">
        <v>452</v>
      </c>
      <c r="F1212" s="23" t="s">
        <v>5337</v>
      </c>
      <c r="G1212" s="23" t="s">
        <v>1721</v>
      </c>
      <c r="H1212" s="23" t="s">
        <v>4643</v>
      </c>
      <c r="I1212" s="23" t="s">
        <v>4192</v>
      </c>
      <c r="J1212" s="23" t="s">
        <v>11</v>
      </c>
      <c r="K1212" s="23" t="s">
        <v>4628</v>
      </c>
      <c r="L1212" s="23" t="s">
        <v>11</v>
      </c>
      <c r="M1212" s="23" t="s">
        <v>5433</v>
      </c>
      <c r="N1212" s="23" t="s">
        <v>4629</v>
      </c>
      <c r="O1212" s="23" t="s">
        <v>4630</v>
      </c>
      <c r="P1212" s="23" t="s">
        <v>9</v>
      </c>
      <c r="Q1212" s="23">
        <v>0</v>
      </c>
      <c r="R1212" s="23" t="s">
        <v>3485</v>
      </c>
      <c r="S1212" s="23" t="s">
        <v>4750</v>
      </c>
      <c r="T1212" s="23" t="s">
        <v>1721</v>
      </c>
    </row>
    <row r="1213" spans="1:20" s="19" customFormat="1">
      <c r="A1213" s="23" t="s">
        <v>2247</v>
      </c>
      <c r="B1213" s="23" t="s">
        <v>2248</v>
      </c>
      <c r="C1213" s="23" t="s">
        <v>15</v>
      </c>
      <c r="D1213" s="23" t="s">
        <v>1705</v>
      </c>
      <c r="E1213" s="23" t="s">
        <v>452</v>
      </c>
      <c r="F1213" s="23" t="s">
        <v>4148</v>
      </c>
      <c r="G1213" s="23" t="s">
        <v>1721</v>
      </c>
      <c r="H1213" s="23" t="s">
        <v>4094</v>
      </c>
      <c r="I1213" s="23" t="s">
        <v>4192</v>
      </c>
      <c r="J1213" s="23" t="s">
        <v>11</v>
      </c>
      <c r="K1213" s="23" t="s">
        <v>4628</v>
      </c>
      <c r="L1213" s="23" t="s">
        <v>11</v>
      </c>
      <c r="M1213" s="23" t="s">
        <v>5406</v>
      </c>
      <c r="N1213" s="23" t="s">
        <v>4629</v>
      </c>
      <c r="O1213" s="23" t="s">
        <v>4630</v>
      </c>
      <c r="P1213" s="23" t="s">
        <v>4675</v>
      </c>
      <c r="Q1213" s="23">
        <v>0</v>
      </c>
      <c r="R1213" s="23" t="s">
        <v>1962</v>
      </c>
      <c r="S1213" s="23" t="s">
        <v>4454</v>
      </c>
      <c r="T1213" s="23" t="s">
        <v>1721</v>
      </c>
    </row>
    <row r="1214" spans="1:20" s="19" customFormat="1">
      <c r="A1214" s="23" t="s">
        <v>2100</v>
      </c>
      <c r="B1214" s="23" t="s">
        <v>2101</v>
      </c>
      <c r="C1214" s="23" t="s">
        <v>15</v>
      </c>
      <c r="D1214" s="23" t="s">
        <v>1705</v>
      </c>
      <c r="E1214" s="23" t="s">
        <v>452</v>
      </c>
      <c r="F1214" s="23" t="s">
        <v>4156</v>
      </c>
      <c r="G1214" s="23" t="s">
        <v>1721</v>
      </c>
      <c r="H1214" s="23" t="s">
        <v>4094</v>
      </c>
      <c r="I1214" s="23" t="s">
        <v>4636</v>
      </c>
      <c r="J1214" s="23" t="s">
        <v>11</v>
      </c>
      <c r="K1214" s="23" t="s">
        <v>4628</v>
      </c>
      <c r="L1214" s="23" t="s">
        <v>11</v>
      </c>
      <c r="M1214" s="23" t="s">
        <v>5405</v>
      </c>
      <c r="N1214" s="23" t="s">
        <v>4629</v>
      </c>
      <c r="O1214" s="23" t="s">
        <v>4630</v>
      </c>
      <c r="P1214" s="23" t="s">
        <v>4655</v>
      </c>
      <c r="Q1214" s="23">
        <v>0</v>
      </c>
      <c r="R1214" s="23" t="s">
        <v>1962</v>
      </c>
      <c r="S1214" s="23" t="s">
        <v>4474</v>
      </c>
      <c r="T1214" s="23" t="s">
        <v>1721</v>
      </c>
    </row>
    <row r="1215" spans="1:20" s="19" customFormat="1">
      <c r="A1215" s="23" t="s">
        <v>2750</v>
      </c>
      <c r="B1215" s="23" t="s">
        <v>2751</v>
      </c>
      <c r="C1215" s="23" t="s">
        <v>14</v>
      </c>
      <c r="D1215" s="23" t="s">
        <v>1705</v>
      </c>
      <c r="E1215" s="23" t="s">
        <v>452</v>
      </c>
      <c r="F1215" s="23" t="s">
        <v>4173</v>
      </c>
      <c r="G1215" s="23" t="s">
        <v>1721</v>
      </c>
      <c r="H1215" s="23" t="s">
        <v>4099</v>
      </c>
      <c r="I1215" s="23" t="s">
        <v>4138</v>
      </c>
      <c r="J1215" s="23" t="s">
        <v>11</v>
      </c>
      <c r="K1215" s="23" t="s">
        <v>4628</v>
      </c>
      <c r="L1215" s="23" t="s">
        <v>11</v>
      </c>
      <c r="M1215" s="23" t="s">
        <v>5443</v>
      </c>
      <c r="N1215" s="23" t="s">
        <v>4629</v>
      </c>
      <c r="O1215" s="23" t="s">
        <v>4630</v>
      </c>
      <c r="P1215" s="23" t="s">
        <v>4753</v>
      </c>
      <c r="Q1215" s="23">
        <v>0</v>
      </c>
      <c r="R1215" s="23" t="s">
        <v>1962</v>
      </c>
      <c r="S1215" s="23" t="s">
        <v>4754</v>
      </c>
      <c r="T1215" s="23" t="s">
        <v>1721</v>
      </c>
    </row>
    <row r="1216" spans="1:20" s="19" customFormat="1">
      <c r="A1216" s="23" t="s">
        <v>2135</v>
      </c>
      <c r="B1216" s="23" t="s">
        <v>2136</v>
      </c>
      <c r="C1216" s="23" t="s">
        <v>1702</v>
      </c>
      <c r="D1216" s="23" t="s">
        <v>4091</v>
      </c>
      <c r="E1216" s="23" t="s">
        <v>459</v>
      </c>
      <c r="F1216" s="23" t="s">
        <v>4167</v>
      </c>
      <c r="G1216" s="23" t="s">
        <v>1721</v>
      </c>
      <c r="H1216" s="23" t="s">
        <v>4638</v>
      </c>
      <c r="I1216" s="23" t="s">
        <v>4639</v>
      </c>
      <c r="J1216" s="23" t="s">
        <v>11</v>
      </c>
      <c r="K1216" s="23" t="s">
        <v>4628</v>
      </c>
      <c r="L1216" s="23" t="s">
        <v>11</v>
      </c>
      <c r="M1216" s="23" t="s">
        <v>5462</v>
      </c>
      <c r="N1216" s="23" t="s">
        <v>4640</v>
      </c>
      <c r="O1216" s="23" t="s">
        <v>4630</v>
      </c>
      <c r="P1216" s="23" t="s">
        <v>4641</v>
      </c>
      <c r="Q1216" s="23">
        <v>0</v>
      </c>
      <c r="R1216" s="23" t="s">
        <v>1962</v>
      </c>
      <c r="S1216" s="23" t="s">
        <v>4769</v>
      </c>
      <c r="T1216" s="23" t="s">
        <v>1721</v>
      </c>
    </row>
    <row r="1217" spans="1:20" s="19" customFormat="1">
      <c r="A1217" s="23" t="s">
        <v>3882</v>
      </c>
      <c r="B1217" s="23" t="s">
        <v>3883</v>
      </c>
      <c r="C1217" s="23" t="s">
        <v>10</v>
      </c>
      <c r="D1217" s="23" t="s">
        <v>1705</v>
      </c>
      <c r="E1217" s="23" t="s">
        <v>1189</v>
      </c>
      <c r="F1217" s="23" t="s">
        <v>5351</v>
      </c>
      <c r="G1217" s="23" t="s">
        <v>1721</v>
      </c>
      <c r="H1217" s="23" t="s">
        <v>4633</v>
      </c>
      <c r="I1217" s="23" t="s">
        <v>4192</v>
      </c>
      <c r="J1217" s="23" t="s">
        <v>11</v>
      </c>
      <c r="K1217" s="23" t="s">
        <v>4628</v>
      </c>
      <c r="L1217" s="23" t="s">
        <v>11</v>
      </c>
      <c r="M1217" s="23" t="s">
        <v>5406</v>
      </c>
      <c r="N1217" s="23" t="s">
        <v>4629</v>
      </c>
      <c r="O1217" s="23" t="s">
        <v>4630</v>
      </c>
      <c r="P1217" s="23" t="s">
        <v>4662</v>
      </c>
      <c r="Q1217" s="23">
        <v>0</v>
      </c>
      <c r="R1217" s="23" t="s">
        <v>1908</v>
      </c>
      <c r="S1217" s="23" t="s">
        <v>4860</v>
      </c>
      <c r="T1217" s="23" t="s">
        <v>1721</v>
      </c>
    </row>
    <row r="1218" spans="1:20" s="19" customFormat="1">
      <c r="A1218" s="23" t="s">
        <v>5198</v>
      </c>
      <c r="B1218" s="23" t="s">
        <v>5199</v>
      </c>
      <c r="C1218" s="23" t="s">
        <v>1687</v>
      </c>
      <c r="D1218" s="23" t="s">
        <v>4091</v>
      </c>
      <c r="E1218" s="23" t="s">
        <v>459</v>
      </c>
      <c r="F1218" s="23" t="s">
        <v>5353</v>
      </c>
      <c r="G1218" s="23" t="s">
        <v>1721</v>
      </c>
      <c r="H1218" s="23" t="s">
        <v>4643</v>
      </c>
      <c r="I1218" s="23" t="s">
        <v>4644</v>
      </c>
      <c r="J1218" s="23" t="s">
        <v>11</v>
      </c>
      <c r="K1218" s="23" t="s">
        <v>4628</v>
      </c>
      <c r="L1218" s="23" t="s">
        <v>11</v>
      </c>
      <c r="M1218" s="23" t="s">
        <v>5467</v>
      </c>
      <c r="N1218" s="23" t="s">
        <v>4640</v>
      </c>
      <c r="O1218" s="23" t="s">
        <v>4630</v>
      </c>
      <c r="P1218" s="23" t="s">
        <v>993</v>
      </c>
      <c r="Q1218" s="23">
        <v>0</v>
      </c>
      <c r="R1218" s="23" t="s">
        <v>5464</v>
      </c>
      <c r="S1218" s="23" t="s">
        <v>5484</v>
      </c>
      <c r="T1218" s="23" t="s">
        <v>1721</v>
      </c>
    </row>
    <row r="1219" spans="1:20" s="19" customFormat="1">
      <c r="A1219" s="23" t="s">
        <v>2695</v>
      </c>
      <c r="B1219" s="23" t="s">
        <v>2696</v>
      </c>
      <c r="C1219" s="23" t="s">
        <v>16</v>
      </c>
      <c r="D1219" s="23" t="s">
        <v>1705</v>
      </c>
      <c r="E1219" s="23" t="s">
        <v>1189</v>
      </c>
      <c r="F1219" s="23" t="s">
        <v>4197</v>
      </c>
      <c r="G1219" s="23" t="s">
        <v>1721</v>
      </c>
      <c r="H1219" s="23" t="s">
        <v>4099</v>
      </c>
      <c r="I1219" s="23" t="s">
        <v>4192</v>
      </c>
      <c r="J1219" s="23" t="s">
        <v>11</v>
      </c>
      <c r="K1219" s="23" t="s">
        <v>4628</v>
      </c>
      <c r="L1219" s="23" t="s">
        <v>11</v>
      </c>
      <c r="M1219" s="23" t="s">
        <v>5427</v>
      </c>
      <c r="N1219" s="23" t="s">
        <v>4629</v>
      </c>
      <c r="O1219" s="23" t="s">
        <v>4630</v>
      </c>
      <c r="P1219" s="23" t="s">
        <v>4786</v>
      </c>
      <c r="Q1219" s="23">
        <v>0</v>
      </c>
      <c r="R1219" s="23" t="s">
        <v>1962</v>
      </c>
      <c r="S1219" s="23" t="s">
        <v>4787</v>
      </c>
      <c r="T1219" s="23" t="s">
        <v>1721</v>
      </c>
    </row>
    <row r="1220" spans="1:20" s="19" customFormat="1">
      <c r="A1220" s="23" t="s">
        <v>3440</v>
      </c>
      <c r="B1220" s="23" t="s">
        <v>3441</v>
      </c>
      <c r="C1220" s="23" t="s">
        <v>1669</v>
      </c>
      <c r="D1220" s="23" t="s">
        <v>4091</v>
      </c>
      <c r="E1220" s="23" t="s">
        <v>459</v>
      </c>
      <c r="F1220" s="23" t="s">
        <v>4202</v>
      </c>
      <c r="G1220" s="23" t="s">
        <v>1721</v>
      </c>
      <c r="H1220" s="23" t="s">
        <v>4643</v>
      </c>
      <c r="I1220" s="23" t="s">
        <v>4644</v>
      </c>
      <c r="J1220" s="23" t="s">
        <v>11</v>
      </c>
      <c r="K1220" s="23" t="s">
        <v>4628</v>
      </c>
      <c r="L1220" s="23" t="s">
        <v>11</v>
      </c>
      <c r="M1220" s="23" t="s">
        <v>5501</v>
      </c>
      <c r="N1220" s="23" t="s">
        <v>4640</v>
      </c>
      <c r="O1220" s="23" t="s">
        <v>4630</v>
      </c>
      <c r="P1220" s="23" t="s">
        <v>1166</v>
      </c>
      <c r="Q1220" s="23">
        <v>0</v>
      </c>
      <c r="R1220" s="23" t="s">
        <v>1683</v>
      </c>
      <c r="S1220" s="23" t="s">
        <v>4582</v>
      </c>
      <c r="T1220" s="23" t="s">
        <v>1721</v>
      </c>
    </row>
    <row r="1221" spans="1:20" s="19" customFormat="1">
      <c r="A1221" s="23" t="s">
        <v>2317</v>
      </c>
      <c r="B1221" s="23" t="s">
        <v>2318</v>
      </c>
      <c r="C1221" s="23" t="s">
        <v>16</v>
      </c>
      <c r="D1221" s="23" t="s">
        <v>1705</v>
      </c>
      <c r="E1221" s="23" t="s">
        <v>1189</v>
      </c>
      <c r="F1221" s="23" t="s">
        <v>4207</v>
      </c>
      <c r="G1221" s="23" t="s">
        <v>1721</v>
      </c>
      <c r="H1221" s="23" t="s">
        <v>4633</v>
      </c>
      <c r="I1221" s="23" t="s">
        <v>5438</v>
      </c>
      <c r="J1221" s="23" t="s">
        <v>11</v>
      </c>
      <c r="K1221" s="23" t="s">
        <v>4628</v>
      </c>
      <c r="L1221" s="23" t="s">
        <v>11</v>
      </c>
      <c r="M1221" s="23" t="s">
        <v>5422</v>
      </c>
      <c r="N1221" s="23" t="s">
        <v>4629</v>
      </c>
      <c r="O1221" s="23" t="s">
        <v>4630</v>
      </c>
      <c r="P1221" s="23" t="s">
        <v>4815</v>
      </c>
      <c r="Q1221" s="23">
        <v>0</v>
      </c>
      <c r="R1221" s="23" t="s">
        <v>1962</v>
      </c>
      <c r="S1221" s="23" t="s">
        <v>4816</v>
      </c>
      <c r="T1221" s="23" t="s">
        <v>1721</v>
      </c>
    </row>
    <row r="1222" spans="1:20" s="19" customFormat="1">
      <c r="A1222" s="23" t="s">
        <v>2284</v>
      </c>
      <c r="B1222" s="23" t="s">
        <v>2285</v>
      </c>
      <c r="C1222" s="23" t="s">
        <v>10</v>
      </c>
      <c r="D1222" s="23" t="s">
        <v>1705</v>
      </c>
      <c r="E1222" s="23" t="s">
        <v>1189</v>
      </c>
      <c r="F1222" s="23" t="s">
        <v>4207</v>
      </c>
      <c r="G1222" s="23" t="s">
        <v>1721</v>
      </c>
      <c r="H1222" s="23" t="s">
        <v>4633</v>
      </c>
      <c r="I1222" s="23" t="s">
        <v>4203</v>
      </c>
      <c r="J1222" s="23" t="s">
        <v>11</v>
      </c>
      <c r="K1222" s="23" t="s">
        <v>4628</v>
      </c>
      <c r="L1222" s="23" t="s">
        <v>11</v>
      </c>
      <c r="M1222" s="23" t="s">
        <v>5406</v>
      </c>
      <c r="N1222" s="23" t="s">
        <v>4629</v>
      </c>
      <c r="O1222" s="23" t="s">
        <v>4630</v>
      </c>
      <c r="P1222" s="23" t="s">
        <v>4642</v>
      </c>
      <c r="Q1222" s="23">
        <v>0</v>
      </c>
      <c r="R1222" s="23" t="s">
        <v>1962</v>
      </c>
      <c r="S1222" s="23" t="s">
        <v>4676</v>
      </c>
      <c r="T1222" s="23" t="s">
        <v>1721</v>
      </c>
    </row>
    <row r="1223" spans="1:20" s="19" customFormat="1">
      <c r="A1223" s="23" t="s">
        <v>1876</v>
      </c>
      <c r="B1223" s="23" t="s">
        <v>1877</v>
      </c>
      <c r="C1223" s="23" t="s">
        <v>10</v>
      </c>
      <c r="D1223" s="23" t="s">
        <v>1705</v>
      </c>
      <c r="E1223" s="23" t="s">
        <v>452</v>
      </c>
      <c r="F1223" s="23" t="s">
        <v>4164</v>
      </c>
      <c r="G1223" s="23" t="s">
        <v>1721</v>
      </c>
      <c r="H1223" s="23" t="s">
        <v>4632</v>
      </c>
      <c r="I1223" s="23" t="s">
        <v>4203</v>
      </c>
      <c r="J1223" s="23" t="s">
        <v>11</v>
      </c>
      <c r="K1223" s="23" t="s">
        <v>4628</v>
      </c>
      <c r="L1223" s="23" t="s">
        <v>11</v>
      </c>
      <c r="M1223" s="23" t="s">
        <v>5414</v>
      </c>
      <c r="N1223" s="23" t="s">
        <v>4629</v>
      </c>
      <c r="O1223" s="23" t="s">
        <v>4630</v>
      </c>
      <c r="P1223" s="23" t="s">
        <v>9</v>
      </c>
      <c r="Q1223" s="23">
        <v>0</v>
      </c>
      <c r="R1223" s="23" t="s">
        <v>2165</v>
      </c>
      <c r="S1223" s="23" t="s">
        <v>4665</v>
      </c>
      <c r="T1223" s="23" t="s">
        <v>1721</v>
      </c>
    </row>
    <row r="1224" spans="1:20" s="19" customFormat="1">
      <c r="A1224" s="23" t="s">
        <v>3833</v>
      </c>
      <c r="B1224" s="23" t="s">
        <v>3834</v>
      </c>
      <c r="C1224" s="23" t="s">
        <v>16</v>
      </c>
      <c r="D1224" s="23" t="s">
        <v>1705</v>
      </c>
      <c r="E1224" s="23" t="s">
        <v>452</v>
      </c>
      <c r="F1224" s="23" t="s">
        <v>5342</v>
      </c>
      <c r="G1224" s="23" t="s">
        <v>1721</v>
      </c>
      <c r="H1224" s="23" t="s">
        <v>4633</v>
      </c>
      <c r="I1224" s="23" t="s">
        <v>4192</v>
      </c>
      <c r="J1224" s="23" t="s">
        <v>11</v>
      </c>
      <c r="K1224" s="23" t="s">
        <v>4628</v>
      </c>
      <c r="L1224" s="23" t="s">
        <v>11</v>
      </c>
      <c r="M1224" s="23" t="s">
        <v>5433</v>
      </c>
      <c r="N1224" s="23" t="s">
        <v>4629</v>
      </c>
      <c r="O1224" s="23" t="s">
        <v>4630</v>
      </c>
      <c r="P1224" s="23" t="s">
        <v>7</v>
      </c>
      <c r="Q1224" s="23">
        <v>0</v>
      </c>
      <c r="R1224" s="23" t="s">
        <v>2933</v>
      </c>
      <c r="S1224" s="23" t="s">
        <v>4743</v>
      </c>
      <c r="T1224" s="23" t="s">
        <v>1721</v>
      </c>
    </row>
    <row r="1225" spans="1:20" s="19" customFormat="1">
      <c r="A1225" s="23" t="s">
        <v>2141</v>
      </c>
      <c r="B1225" s="23" t="s">
        <v>2142</v>
      </c>
      <c r="C1225" s="23" t="s">
        <v>16</v>
      </c>
      <c r="D1225" s="23" t="s">
        <v>1705</v>
      </c>
      <c r="E1225" s="23" t="s">
        <v>452</v>
      </c>
      <c r="F1225" s="23" t="s">
        <v>5342</v>
      </c>
      <c r="G1225" s="23" t="s">
        <v>1721</v>
      </c>
      <c r="H1225" s="23" t="s">
        <v>4633</v>
      </c>
      <c r="I1225" s="23" t="s">
        <v>4192</v>
      </c>
      <c r="J1225" s="23" t="s">
        <v>11</v>
      </c>
      <c r="K1225" s="23" t="s">
        <v>4628</v>
      </c>
      <c r="L1225" s="23" t="s">
        <v>11</v>
      </c>
      <c r="M1225" s="23" t="s">
        <v>5419</v>
      </c>
      <c r="N1225" s="23" t="s">
        <v>4629</v>
      </c>
      <c r="O1225" s="23" t="s">
        <v>4630</v>
      </c>
      <c r="P1225" s="23" t="s">
        <v>7</v>
      </c>
      <c r="Q1225" s="23">
        <v>0</v>
      </c>
      <c r="R1225" s="23" t="s">
        <v>4744</v>
      </c>
      <c r="S1225" s="23" t="s">
        <v>4511</v>
      </c>
      <c r="T1225" s="23" t="s">
        <v>1721</v>
      </c>
    </row>
    <row r="1226" spans="1:20" s="19" customFormat="1">
      <c r="A1226" s="23" t="s">
        <v>2368</v>
      </c>
      <c r="B1226" s="23" t="s">
        <v>2369</v>
      </c>
      <c r="C1226" s="23" t="s">
        <v>16</v>
      </c>
      <c r="D1226" s="23" t="s">
        <v>1705</v>
      </c>
      <c r="E1226" s="23" t="s">
        <v>1189</v>
      </c>
      <c r="F1226" s="23" t="s">
        <v>4197</v>
      </c>
      <c r="G1226" s="23" t="s">
        <v>1721</v>
      </c>
      <c r="H1226" s="23" t="s">
        <v>4099</v>
      </c>
      <c r="I1226" s="23" t="s">
        <v>4106</v>
      </c>
      <c r="J1226" s="23" t="s">
        <v>1808</v>
      </c>
      <c r="K1226" s="23" t="s">
        <v>4628</v>
      </c>
      <c r="L1226" s="23" t="s">
        <v>11</v>
      </c>
      <c r="M1226" s="23" t="s">
        <v>5420</v>
      </c>
      <c r="N1226" s="23" t="s">
        <v>4629</v>
      </c>
      <c r="O1226" s="23" t="s">
        <v>4630</v>
      </c>
      <c r="P1226" s="23" t="s">
        <v>9</v>
      </c>
      <c r="Q1226" s="23">
        <v>0</v>
      </c>
      <c r="R1226" s="23" t="s">
        <v>3208</v>
      </c>
      <c r="S1226" s="23" t="s">
        <v>4438</v>
      </c>
      <c r="T1226" s="23" t="s">
        <v>1721</v>
      </c>
    </row>
    <row r="1227" spans="1:20" s="19" customFormat="1">
      <c r="A1227" s="23" t="s">
        <v>3242</v>
      </c>
      <c r="B1227" s="23" t="s">
        <v>3243</v>
      </c>
      <c r="C1227" s="23" t="s">
        <v>16</v>
      </c>
      <c r="D1227" s="23" t="s">
        <v>1705</v>
      </c>
      <c r="E1227" s="23" t="s">
        <v>452</v>
      </c>
      <c r="F1227" s="23" t="s">
        <v>4179</v>
      </c>
      <c r="G1227" s="23" t="s">
        <v>1721</v>
      </c>
      <c r="H1227" s="23" t="s">
        <v>4682</v>
      </c>
      <c r="I1227" s="23" t="s">
        <v>4192</v>
      </c>
      <c r="J1227" s="23" t="s">
        <v>11</v>
      </c>
      <c r="K1227" s="23" t="s">
        <v>4628</v>
      </c>
      <c r="L1227" s="23" t="s">
        <v>11</v>
      </c>
      <c r="M1227" s="23" t="s">
        <v>5412</v>
      </c>
      <c r="N1227" s="23" t="s">
        <v>4629</v>
      </c>
      <c r="O1227" s="23" t="s">
        <v>4630</v>
      </c>
      <c r="P1227" s="23" t="s">
        <v>7</v>
      </c>
      <c r="Q1227" s="23">
        <v>0</v>
      </c>
      <c r="R1227" s="23" t="s">
        <v>2933</v>
      </c>
      <c r="S1227" s="23" t="s">
        <v>4780</v>
      </c>
      <c r="T1227" s="23" t="s">
        <v>1721</v>
      </c>
    </row>
    <row r="1228" spans="1:20" s="19" customFormat="1">
      <c r="A1228" s="23" t="s">
        <v>2176</v>
      </c>
      <c r="B1228" s="23" t="s">
        <v>2177</v>
      </c>
      <c r="C1228" s="23" t="s">
        <v>14</v>
      </c>
      <c r="D1228" s="23" t="s">
        <v>1705</v>
      </c>
      <c r="E1228" s="23" t="s">
        <v>452</v>
      </c>
      <c r="F1228" s="23" t="s">
        <v>4175</v>
      </c>
      <c r="G1228" s="23" t="s">
        <v>1721</v>
      </c>
      <c r="H1228" s="23" t="s">
        <v>4638</v>
      </c>
      <c r="I1228" s="23" t="s">
        <v>4656</v>
      </c>
      <c r="J1228" s="23" t="s">
        <v>11</v>
      </c>
      <c r="K1228" s="23" t="s">
        <v>4628</v>
      </c>
      <c r="L1228" s="23" t="s">
        <v>11</v>
      </c>
      <c r="M1228" s="23" t="s">
        <v>5426</v>
      </c>
      <c r="N1228" s="23" t="s">
        <v>4629</v>
      </c>
      <c r="O1228" s="23" t="s">
        <v>4630</v>
      </c>
      <c r="P1228" s="23" t="s">
        <v>4718</v>
      </c>
      <c r="Q1228" s="23">
        <v>0</v>
      </c>
      <c r="R1228" s="23" t="s">
        <v>1962</v>
      </c>
      <c r="S1228" s="23" t="s">
        <v>4465</v>
      </c>
      <c r="T1228" s="23" t="s">
        <v>1721</v>
      </c>
    </row>
    <row r="1229" spans="1:20" s="19" customFormat="1">
      <c r="A1229" s="23" t="s">
        <v>2296</v>
      </c>
      <c r="B1229" s="23" t="s">
        <v>2297</v>
      </c>
      <c r="C1229" s="23" t="s">
        <v>13</v>
      </c>
      <c r="D1229" s="23" t="s">
        <v>1705</v>
      </c>
      <c r="E1229" s="23" t="s">
        <v>452</v>
      </c>
      <c r="F1229" s="23" t="s">
        <v>4172</v>
      </c>
      <c r="G1229" s="23" t="s">
        <v>1721</v>
      </c>
      <c r="H1229" s="23" t="s">
        <v>4094</v>
      </c>
      <c r="I1229" s="23" t="s">
        <v>4203</v>
      </c>
      <c r="J1229" s="23" t="s">
        <v>11</v>
      </c>
      <c r="K1229" s="23" t="s">
        <v>4628</v>
      </c>
      <c r="L1229" s="23" t="s">
        <v>11</v>
      </c>
      <c r="M1229" s="23" t="s">
        <v>5413</v>
      </c>
      <c r="N1229" s="23" t="s">
        <v>4629</v>
      </c>
      <c r="O1229" s="23" t="s">
        <v>4630</v>
      </c>
      <c r="P1229" s="23" t="s">
        <v>4655</v>
      </c>
      <c r="Q1229" s="23">
        <v>0</v>
      </c>
      <c r="R1229" s="23" t="s">
        <v>1962</v>
      </c>
      <c r="S1229" s="23" t="s">
        <v>4444</v>
      </c>
      <c r="T1229" s="23" t="s">
        <v>1721</v>
      </c>
    </row>
    <row r="1230" spans="1:20" s="19" customFormat="1">
      <c r="A1230" s="23" t="s">
        <v>3959</v>
      </c>
      <c r="B1230" s="23" t="s">
        <v>3960</v>
      </c>
      <c r="C1230" s="23" t="s">
        <v>1669</v>
      </c>
      <c r="D1230" s="23" t="s">
        <v>4091</v>
      </c>
      <c r="E1230" s="23" t="s">
        <v>459</v>
      </c>
      <c r="F1230" s="23" t="s">
        <v>4086</v>
      </c>
      <c r="G1230" s="23" t="s">
        <v>1721</v>
      </c>
      <c r="H1230" s="23" t="s">
        <v>4643</v>
      </c>
      <c r="I1230" s="23" t="s">
        <v>4644</v>
      </c>
      <c r="J1230" s="23" t="s">
        <v>1808</v>
      </c>
      <c r="K1230" s="23" t="s">
        <v>4628</v>
      </c>
      <c r="L1230" s="23" t="s">
        <v>11</v>
      </c>
      <c r="M1230" s="23" t="s">
        <v>5502</v>
      </c>
      <c r="N1230" s="23" t="s">
        <v>4640</v>
      </c>
      <c r="O1230" s="23" t="s">
        <v>4630</v>
      </c>
      <c r="P1230" s="23" t="s">
        <v>4721</v>
      </c>
      <c r="Q1230" s="23">
        <v>0</v>
      </c>
      <c r="R1230" s="23" t="s">
        <v>2050</v>
      </c>
      <c r="S1230" s="23" t="s">
        <v>4722</v>
      </c>
      <c r="T1230" s="23" t="s">
        <v>1721</v>
      </c>
    </row>
    <row r="1231" spans="1:20" s="19" customFormat="1">
      <c r="A1231" s="23" t="s">
        <v>3209</v>
      </c>
      <c r="B1231" s="23" t="s">
        <v>3210</v>
      </c>
      <c r="C1231" s="23" t="s">
        <v>14</v>
      </c>
      <c r="D1231" s="23" t="s">
        <v>1705</v>
      </c>
      <c r="E1231" s="23" t="s">
        <v>452</v>
      </c>
      <c r="F1231" s="23" t="s">
        <v>5334</v>
      </c>
      <c r="G1231" s="23" t="s">
        <v>1721</v>
      </c>
      <c r="H1231" s="23" t="s">
        <v>4633</v>
      </c>
      <c r="I1231" s="23" t="s">
        <v>4192</v>
      </c>
      <c r="J1231" s="23" t="s">
        <v>11</v>
      </c>
      <c r="K1231" s="23" t="s">
        <v>4628</v>
      </c>
      <c r="L1231" s="23" t="s">
        <v>11</v>
      </c>
      <c r="M1231" s="23" t="s">
        <v>5414</v>
      </c>
      <c r="N1231" s="23" t="s">
        <v>4629</v>
      </c>
      <c r="O1231" s="23" t="s">
        <v>4630</v>
      </c>
      <c r="P1231" s="23" t="s">
        <v>4662</v>
      </c>
      <c r="Q1231" s="23">
        <v>0</v>
      </c>
      <c r="R1231" s="23" t="s">
        <v>2033</v>
      </c>
      <c r="S1231" s="23" t="s">
        <v>4884</v>
      </c>
      <c r="T1231" s="23" t="s">
        <v>1721</v>
      </c>
    </row>
    <row r="1232" spans="1:20" s="19" customFormat="1">
      <c r="A1232" s="23" t="s">
        <v>2856</v>
      </c>
      <c r="B1232" s="23" t="s">
        <v>2857</v>
      </c>
      <c r="C1232" s="23" t="s">
        <v>15</v>
      </c>
      <c r="D1232" s="23" t="s">
        <v>1705</v>
      </c>
      <c r="E1232" s="23" t="s">
        <v>452</v>
      </c>
      <c r="F1232" s="23" t="s">
        <v>4156</v>
      </c>
      <c r="G1232" s="23" t="s">
        <v>1721</v>
      </c>
      <c r="H1232" s="23" t="s">
        <v>4094</v>
      </c>
      <c r="I1232" s="23" t="s">
        <v>4636</v>
      </c>
      <c r="J1232" s="23" t="s">
        <v>11</v>
      </c>
      <c r="K1232" s="23" t="s">
        <v>4628</v>
      </c>
      <c r="L1232" s="23" t="s">
        <v>11</v>
      </c>
      <c r="M1232" s="23" t="s">
        <v>5415</v>
      </c>
      <c r="N1232" s="23" t="s">
        <v>4629</v>
      </c>
      <c r="O1232" s="23" t="s">
        <v>4630</v>
      </c>
      <c r="P1232" s="23" t="s">
        <v>4650</v>
      </c>
      <c r="Q1232" s="23">
        <v>0</v>
      </c>
      <c r="R1232" s="23" t="s">
        <v>1962</v>
      </c>
      <c r="S1232" s="23" t="s">
        <v>4391</v>
      </c>
      <c r="T1232" s="23" t="s">
        <v>1721</v>
      </c>
    </row>
    <row r="1233" spans="1:20" s="19" customFormat="1">
      <c r="A1233" s="23" t="s">
        <v>2036</v>
      </c>
      <c r="B1233" s="23" t="s">
        <v>2037</v>
      </c>
      <c r="C1233" s="23" t="s">
        <v>14</v>
      </c>
      <c r="D1233" s="23" t="s">
        <v>1705</v>
      </c>
      <c r="E1233" s="23" t="s">
        <v>452</v>
      </c>
      <c r="F1233" s="23" t="s">
        <v>5344</v>
      </c>
      <c r="G1233" s="23" t="s">
        <v>1721</v>
      </c>
      <c r="H1233" s="23" t="s">
        <v>4643</v>
      </c>
      <c r="I1233" s="23" t="s">
        <v>4636</v>
      </c>
      <c r="J1233" s="23" t="s">
        <v>11</v>
      </c>
      <c r="K1233" s="23" t="s">
        <v>4628</v>
      </c>
      <c r="L1233" s="23" t="s">
        <v>11</v>
      </c>
      <c r="M1233" s="23" t="s">
        <v>5437</v>
      </c>
      <c r="N1233" s="23" t="s">
        <v>4629</v>
      </c>
      <c r="O1233" s="23" t="s">
        <v>4630</v>
      </c>
      <c r="P1233" s="23" t="s">
        <v>5487</v>
      </c>
      <c r="Q1233" s="23">
        <v>0</v>
      </c>
      <c r="R1233" s="23" t="s">
        <v>2050</v>
      </c>
      <c r="S1233" s="23" t="s">
        <v>5357</v>
      </c>
      <c r="T1233" s="23" t="s">
        <v>1721</v>
      </c>
    </row>
    <row r="1234" spans="1:20" s="19" customFormat="1">
      <c r="A1234" s="23" t="s">
        <v>3306</v>
      </c>
      <c r="B1234" s="23" t="s">
        <v>3307</v>
      </c>
      <c r="C1234" s="23" t="s">
        <v>10</v>
      </c>
      <c r="D1234" s="23" t="s">
        <v>1705</v>
      </c>
      <c r="E1234" s="23" t="s">
        <v>452</v>
      </c>
      <c r="F1234" s="23" t="s">
        <v>5342</v>
      </c>
      <c r="G1234" s="23" t="s">
        <v>1721</v>
      </c>
      <c r="H1234" s="23" t="s">
        <v>4633</v>
      </c>
      <c r="I1234" s="23" t="s">
        <v>4192</v>
      </c>
      <c r="J1234" s="23" t="s">
        <v>11</v>
      </c>
      <c r="K1234" s="23" t="s">
        <v>4628</v>
      </c>
      <c r="L1234" s="23" t="s">
        <v>11</v>
      </c>
      <c r="M1234" s="23" t="s">
        <v>5410</v>
      </c>
      <c r="N1234" s="23" t="s">
        <v>4629</v>
      </c>
      <c r="O1234" s="23" t="s">
        <v>4630</v>
      </c>
      <c r="P1234" s="23" t="s">
        <v>4642</v>
      </c>
      <c r="Q1234" s="23">
        <v>0</v>
      </c>
      <c r="R1234" s="23" t="s">
        <v>1962</v>
      </c>
      <c r="S1234" s="23" t="s">
        <v>4705</v>
      </c>
      <c r="T1234" s="23" t="s">
        <v>1721</v>
      </c>
    </row>
    <row r="1235" spans="1:20" s="19" customFormat="1">
      <c r="A1235" s="23" t="s">
        <v>5143</v>
      </c>
      <c r="B1235" s="23" t="s">
        <v>5144</v>
      </c>
      <c r="C1235" s="23" t="s">
        <v>1687</v>
      </c>
      <c r="D1235" s="23" t="s">
        <v>4091</v>
      </c>
      <c r="E1235" s="23" t="s">
        <v>459</v>
      </c>
      <c r="F1235" s="23" t="s">
        <v>5353</v>
      </c>
      <c r="G1235" s="23" t="s">
        <v>1721</v>
      </c>
      <c r="H1235" s="23" t="s">
        <v>4643</v>
      </c>
      <c r="I1235" s="23" t="s">
        <v>4644</v>
      </c>
      <c r="J1235" s="23" t="s">
        <v>11</v>
      </c>
      <c r="K1235" s="23" t="s">
        <v>4628</v>
      </c>
      <c r="L1235" s="23" t="s">
        <v>11</v>
      </c>
      <c r="M1235" s="23" t="s">
        <v>5483</v>
      </c>
      <c r="N1235" s="23" t="s">
        <v>4640</v>
      </c>
      <c r="O1235" s="23" t="s">
        <v>4630</v>
      </c>
      <c r="P1235" s="23" t="s">
        <v>993</v>
      </c>
      <c r="Q1235" s="23">
        <v>0</v>
      </c>
      <c r="R1235" s="23" t="s">
        <v>5464</v>
      </c>
      <c r="S1235" s="23" t="s">
        <v>5497</v>
      </c>
      <c r="T1235" s="23" t="s">
        <v>1721</v>
      </c>
    </row>
    <row r="1236" spans="1:20" s="19" customFormat="1">
      <c r="A1236" s="23" t="s">
        <v>3265</v>
      </c>
      <c r="B1236" s="23" t="s">
        <v>3266</v>
      </c>
      <c r="C1236" s="23" t="s">
        <v>16</v>
      </c>
      <c r="D1236" s="23" t="s">
        <v>1705</v>
      </c>
      <c r="E1236" s="23" t="s">
        <v>1189</v>
      </c>
      <c r="F1236" s="23" t="s">
        <v>4141</v>
      </c>
      <c r="G1236" s="23" t="s">
        <v>1721</v>
      </c>
      <c r="H1236" s="23" t="s">
        <v>4633</v>
      </c>
      <c r="I1236" s="23" t="s">
        <v>5430</v>
      </c>
      <c r="J1236" s="23" t="s">
        <v>11</v>
      </c>
      <c r="K1236" s="23" t="s">
        <v>4628</v>
      </c>
      <c r="L1236" s="23" t="s">
        <v>11</v>
      </c>
      <c r="M1236" s="23" t="s">
        <v>5450</v>
      </c>
      <c r="N1236" s="23" t="s">
        <v>4629</v>
      </c>
      <c r="O1236" s="23" t="s">
        <v>4630</v>
      </c>
      <c r="P1236" s="23" t="s">
        <v>7</v>
      </c>
      <c r="Q1236" s="23">
        <v>0</v>
      </c>
      <c r="R1236" s="23" t="s">
        <v>4732</v>
      </c>
      <c r="S1236" s="23" t="s">
        <v>4562</v>
      </c>
      <c r="T1236" s="23" t="s">
        <v>1721</v>
      </c>
    </row>
    <row r="1237" spans="1:20" s="19" customFormat="1">
      <c r="A1237" s="23" t="s">
        <v>2716</v>
      </c>
      <c r="B1237" s="23" t="s">
        <v>2717</v>
      </c>
      <c r="C1237" s="23" t="s">
        <v>10</v>
      </c>
      <c r="D1237" s="23" t="s">
        <v>1705</v>
      </c>
      <c r="E1237" s="23" t="s">
        <v>452</v>
      </c>
      <c r="F1237" s="23" t="s">
        <v>4179</v>
      </c>
      <c r="G1237" s="23" t="s">
        <v>1721</v>
      </c>
      <c r="H1237" s="23" t="s">
        <v>4682</v>
      </c>
      <c r="I1237" s="23" t="s">
        <v>4649</v>
      </c>
      <c r="J1237" s="23" t="s">
        <v>11</v>
      </c>
      <c r="K1237" s="23" t="s">
        <v>4628</v>
      </c>
      <c r="L1237" s="23" t="s">
        <v>11</v>
      </c>
      <c r="M1237" s="23" t="s">
        <v>5437</v>
      </c>
      <c r="N1237" s="23" t="s">
        <v>4629</v>
      </c>
      <c r="O1237" s="23" t="s">
        <v>4630</v>
      </c>
      <c r="P1237" s="23" t="s">
        <v>1026</v>
      </c>
      <c r="Q1237" s="23">
        <v>0</v>
      </c>
      <c r="R1237" s="23" t="s">
        <v>1683</v>
      </c>
      <c r="S1237" s="23" t="s">
        <v>4594</v>
      </c>
      <c r="T1237" s="23" t="s">
        <v>1721</v>
      </c>
    </row>
    <row r="1238" spans="1:20" s="19" customFormat="1">
      <c r="A1238" s="23" t="s">
        <v>1879</v>
      </c>
      <c r="B1238" s="23" t="s">
        <v>1880</v>
      </c>
      <c r="C1238" s="23" t="s">
        <v>10</v>
      </c>
      <c r="D1238" s="23" t="s">
        <v>1705</v>
      </c>
      <c r="E1238" s="23" t="s">
        <v>452</v>
      </c>
      <c r="F1238" s="23" t="s">
        <v>5349</v>
      </c>
      <c r="G1238" s="23" t="s">
        <v>1721</v>
      </c>
      <c r="H1238" s="23" t="s">
        <v>4099</v>
      </c>
      <c r="I1238" s="23" t="s">
        <v>4106</v>
      </c>
      <c r="J1238" s="23" t="s">
        <v>11</v>
      </c>
      <c r="K1238" s="23" t="s">
        <v>4628</v>
      </c>
      <c r="L1238" s="23" t="s">
        <v>11</v>
      </c>
      <c r="M1238" s="23" t="s">
        <v>5443</v>
      </c>
      <c r="N1238" s="23" t="s">
        <v>4629</v>
      </c>
      <c r="O1238" s="23" t="s">
        <v>4630</v>
      </c>
      <c r="P1238" s="23" t="s">
        <v>4660</v>
      </c>
      <c r="Q1238" s="23">
        <v>0</v>
      </c>
      <c r="R1238" s="23" t="s">
        <v>1962</v>
      </c>
      <c r="S1238" s="23" t="s">
        <v>4497</v>
      </c>
      <c r="T1238" s="23" t="s">
        <v>1721</v>
      </c>
    </row>
    <row r="1239" spans="1:20" s="19" customFormat="1">
      <c r="A1239" s="23" t="s">
        <v>2802</v>
      </c>
      <c r="B1239" s="23" t="s">
        <v>2803</v>
      </c>
      <c r="C1239" s="23" t="s">
        <v>16</v>
      </c>
      <c r="D1239" s="23" t="s">
        <v>1705</v>
      </c>
      <c r="E1239" s="23" t="s">
        <v>1189</v>
      </c>
      <c r="F1239" s="23" t="s">
        <v>4197</v>
      </c>
      <c r="G1239" s="23" t="s">
        <v>1721</v>
      </c>
      <c r="H1239" s="23" t="s">
        <v>4099</v>
      </c>
      <c r="I1239" s="23" t="s">
        <v>4106</v>
      </c>
      <c r="J1239" s="23" t="s">
        <v>11</v>
      </c>
      <c r="K1239" s="23" t="s">
        <v>4628</v>
      </c>
      <c r="L1239" s="23" t="s">
        <v>11</v>
      </c>
      <c r="M1239" s="23" t="s">
        <v>5478</v>
      </c>
      <c r="N1239" s="23" t="s">
        <v>4629</v>
      </c>
      <c r="O1239" s="23" t="s">
        <v>4630</v>
      </c>
      <c r="P1239" s="23" t="s">
        <v>4716</v>
      </c>
      <c r="Q1239" s="23">
        <v>0</v>
      </c>
      <c r="R1239" s="23" t="s">
        <v>1962</v>
      </c>
      <c r="S1239" s="23" t="s">
        <v>4717</v>
      </c>
      <c r="T1239" s="23" t="s">
        <v>1721</v>
      </c>
    </row>
    <row r="1240" spans="1:20" s="19" customFormat="1">
      <c r="A1240" s="23" t="s">
        <v>2439</v>
      </c>
      <c r="B1240" s="23" t="s">
        <v>2440</v>
      </c>
      <c r="C1240" s="23" t="s">
        <v>16</v>
      </c>
      <c r="D1240" s="23" t="s">
        <v>1705</v>
      </c>
      <c r="E1240" s="23" t="s">
        <v>452</v>
      </c>
      <c r="F1240" s="23" t="s">
        <v>4190</v>
      </c>
      <c r="G1240" s="23" t="s">
        <v>1721</v>
      </c>
      <c r="H1240" s="23" t="s">
        <v>4633</v>
      </c>
      <c r="I1240" s="23" t="s">
        <v>5430</v>
      </c>
      <c r="J1240" s="23" t="s">
        <v>11</v>
      </c>
      <c r="K1240" s="23" t="s">
        <v>4628</v>
      </c>
      <c r="L1240" s="23" t="s">
        <v>11</v>
      </c>
      <c r="M1240" s="23" t="s">
        <v>5441</v>
      </c>
      <c r="N1240" s="23" t="s">
        <v>4629</v>
      </c>
      <c r="O1240" s="23" t="s">
        <v>4630</v>
      </c>
      <c r="P1240" s="23" t="s">
        <v>7</v>
      </c>
      <c r="Q1240" s="23">
        <v>0</v>
      </c>
      <c r="R1240" s="23" t="s">
        <v>2442</v>
      </c>
      <c r="S1240" s="23" t="s">
        <v>4515</v>
      </c>
      <c r="T1240" s="23" t="s">
        <v>1721</v>
      </c>
    </row>
    <row r="1241" spans="1:20" s="19" customFormat="1">
      <c r="A1241" s="23" t="s">
        <v>3767</v>
      </c>
      <c r="B1241" s="23" t="s">
        <v>3768</v>
      </c>
      <c r="C1241" s="23" t="s">
        <v>10</v>
      </c>
      <c r="D1241" s="23" t="s">
        <v>1705</v>
      </c>
      <c r="E1241" s="23" t="s">
        <v>452</v>
      </c>
      <c r="F1241" s="23" t="s">
        <v>4164</v>
      </c>
      <c r="G1241" s="23" t="s">
        <v>1721</v>
      </c>
      <c r="H1241" s="23" t="s">
        <v>4632</v>
      </c>
      <c r="I1241" s="23" t="s">
        <v>4203</v>
      </c>
      <c r="J1241" s="23" t="s">
        <v>11</v>
      </c>
      <c r="K1241" s="23" t="s">
        <v>4628</v>
      </c>
      <c r="L1241" s="23" t="s">
        <v>11</v>
      </c>
      <c r="M1241" s="23" t="s">
        <v>5415</v>
      </c>
      <c r="N1241" s="23" t="s">
        <v>4629</v>
      </c>
      <c r="O1241" s="23" t="s">
        <v>4630</v>
      </c>
      <c r="P1241" s="23" t="s">
        <v>4675</v>
      </c>
      <c r="Q1241" s="23">
        <v>0</v>
      </c>
      <c r="R1241" s="23" t="s">
        <v>4808</v>
      </c>
      <c r="S1241" s="23" t="s">
        <v>4809</v>
      </c>
      <c r="T1241" s="23" t="s">
        <v>1721</v>
      </c>
    </row>
    <row r="1242" spans="1:20" s="19" customFormat="1">
      <c r="A1242" s="23" t="s">
        <v>3911</v>
      </c>
      <c r="B1242" s="23" t="s">
        <v>3912</v>
      </c>
      <c r="C1242" s="23" t="s">
        <v>1669</v>
      </c>
      <c r="D1242" s="23" t="s">
        <v>1705</v>
      </c>
      <c r="E1242" s="23" t="s">
        <v>452</v>
      </c>
      <c r="F1242" s="23" t="s">
        <v>4164</v>
      </c>
      <c r="G1242" s="23" t="s">
        <v>1721</v>
      </c>
      <c r="H1242" s="23" t="s">
        <v>4632</v>
      </c>
      <c r="I1242" s="23" t="s">
        <v>4203</v>
      </c>
      <c r="J1242" s="23" t="s">
        <v>11</v>
      </c>
      <c r="K1242" s="23" t="s">
        <v>4628</v>
      </c>
      <c r="L1242" s="23" t="s">
        <v>11</v>
      </c>
      <c r="M1242" s="23" t="s">
        <v>5415</v>
      </c>
      <c r="N1242" s="23" t="s">
        <v>4629</v>
      </c>
      <c r="O1242" s="23" t="s">
        <v>4630</v>
      </c>
      <c r="P1242" s="23" t="s">
        <v>7</v>
      </c>
      <c r="Q1242" s="23">
        <v>0</v>
      </c>
      <c r="R1242" s="23" t="s">
        <v>4746</v>
      </c>
      <c r="S1242" s="23" t="s">
        <v>4747</v>
      </c>
      <c r="T1242" s="23" t="s">
        <v>1721</v>
      </c>
    </row>
    <row r="1243" spans="1:20" s="19" customFormat="1">
      <c r="A1243" s="23" t="s">
        <v>3133</v>
      </c>
      <c r="B1243" s="23" t="s">
        <v>3134</v>
      </c>
      <c r="C1243" s="23" t="s">
        <v>16</v>
      </c>
      <c r="D1243" s="23" t="s">
        <v>1705</v>
      </c>
      <c r="E1243" s="23" t="s">
        <v>452</v>
      </c>
      <c r="F1243" s="23" t="s">
        <v>4185</v>
      </c>
      <c r="G1243" s="23" t="s">
        <v>1721</v>
      </c>
      <c r="H1243" s="23" t="s">
        <v>4633</v>
      </c>
      <c r="I1243" s="23" t="s">
        <v>4203</v>
      </c>
      <c r="J1243" s="23" t="s">
        <v>11</v>
      </c>
      <c r="K1243" s="23" t="s">
        <v>4628</v>
      </c>
      <c r="L1243" s="23" t="s">
        <v>11</v>
      </c>
      <c r="M1243" s="23" t="s">
        <v>5414</v>
      </c>
      <c r="N1243" s="23" t="s">
        <v>4629</v>
      </c>
      <c r="O1243" s="23" t="s">
        <v>4630</v>
      </c>
      <c r="P1243" s="23" t="s">
        <v>4662</v>
      </c>
      <c r="Q1243" s="23">
        <v>0</v>
      </c>
      <c r="R1243" s="23" t="s">
        <v>1922</v>
      </c>
      <c r="S1243" s="23" t="s">
        <v>4772</v>
      </c>
      <c r="T1243" s="23" t="s">
        <v>1721</v>
      </c>
    </row>
    <row r="1244" spans="1:20" s="19" customFormat="1">
      <c r="A1244" s="23" t="s">
        <v>3077</v>
      </c>
      <c r="B1244" s="23" t="s">
        <v>3078</v>
      </c>
      <c r="C1244" s="23" t="s">
        <v>15</v>
      </c>
      <c r="D1244" s="23" t="s">
        <v>1705</v>
      </c>
      <c r="E1244" s="23" t="s">
        <v>452</v>
      </c>
      <c r="F1244" s="23" t="s">
        <v>4172</v>
      </c>
      <c r="G1244" s="23" t="s">
        <v>1721</v>
      </c>
      <c r="H1244" s="23" t="s">
        <v>4094</v>
      </c>
      <c r="I1244" s="23" t="s">
        <v>4203</v>
      </c>
      <c r="J1244" s="23" t="s">
        <v>11</v>
      </c>
      <c r="K1244" s="23" t="s">
        <v>4628</v>
      </c>
      <c r="L1244" s="23" t="s">
        <v>11</v>
      </c>
      <c r="M1244" s="23" t="s">
        <v>5441</v>
      </c>
      <c r="N1244" s="23" t="s">
        <v>4629</v>
      </c>
      <c r="O1244" s="23" t="s">
        <v>4630</v>
      </c>
      <c r="P1244" s="23" t="s">
        <v>4664</v>
      </c>
      <c r="Q1244" s="23">
        <v>0</v>
      </c>
      <c r="R1244" s="23" t="s">
        <v>1962</v>
      </c>
      <c r="S1244" s="23" t="s">
        <v>4369</v>
      </c>
      <c r="T1244" s="23" t="s">
        <v>1721</v>
      </c>
    </row>
    <row r="1245" spans="1:20" s="19" customFormat="1">
      <c r="A1245" s="23" t="s">
        <v>2639</v>
      </c>
      <c r="B1245" s="23" t="s">
        <v>2640</v>
      </c>
      <c r="C1245" s="23" t="s">
        <v>16</v>
      </c>
      <c r="D1245" s="23" t="s">
        <v>1705</v>
      </c>
      <c r="E1245" s="23" t="s">
        <v>1189</v>
      </c>
      <c r="F1245" s="23" t="s">
        <v>4182</v>
      </c>
      <c r="G1245" s="23" t="s">
        <v>1721</v>
      </c>
      <c r="H1245" s="23" t="s">
        <v>4638</v>
      </c>
      <c r="I1245" s="23" t="s">
        <v>4636</v>
      </c>
      <c r="J1245" s="23" t="s">
        <v>11</v>
      </c>
      <c r="K1245" s="23" t="s">
        <v>4628</v>
      </c>
      <c r="L1245" s="23" t="s">
        <v>11</v>
      </c>
      <c r="M1245" s="23" t="s">
        <v>5431</v>
      </c>
      <c r="N1245" s="23" t="s">
        <v>4629</v>
      </c>
      <c r="O1245" s="23" t="s">
        <v>4630</v>
      </c>
      <c r="P1245" s="23" t="s">
        <v>7</v>
      </c>
      <c r="Q1245" s="23">
        <v>0</v>
      </c>
      <c r="R1245" s="23" t="s">
        <v>3779</v>
      </c>
      <c r="S1245" s="23" t="s">
        <v>4573</v>
      </c>
      <c r="T1245" s="23" t="s">
        <v>1721</v>
      </c>
    </row>
    <row r="1246" spans="1:20" s="19" customFormat="1">
      <c r="A1246" s="23" t="s">
        <v>2349</v>
      </c>
      <c r="B1246" s="23" t="s">
        <v>2350</v>
      </c>
      <c r="C1246" s="23" t="s">
        <v>12</v>
      </c>
      <c r="D1246" s="23" t="s">
        <v>1705</v>
      </c>
      <c r="E1246" s="23" t="s">
        <v>452</v>
      </c>
      <c r="F1246" s="23" t="s">
        <v>5338</v>
      </c>
      <c r="G1246" s="23" t="s">
        <v>1721</v>
      </c>
      <c r="H1246" s="23" t="s">
        <v>4643</v>
      </c>
      <c r="I1246" s="23" t="s">
        <v>4138</v>
      </c>
      <c r="J1246" s="23" t="s">
        <v>11</v>
      </c>
      <c r="K1246" s="23" t="s">
        <v>4628</v>
      </c>
      <c r="L1246" s="23" t="s">
        <v>11</v>
      </c>
      <c r="M1246" s="23" t="s">
        <v>5471</v>
      </c>
      <c r="N1246" s="23" t="s">
        <v>4629</v>
      </c>
      <c r="O1246" s="23" t="s">
        <v>4630</v>
      </c>
      <c r="P1246" s="23" t="s">
        <v>4642</v>
      </c>
      <c r="Q1246" s="23">
        <v>0</v>
      </c>
      <c r="R1246" s="23" t="s">
        <v>1962</v>
      </c>
      <c r="S1246" s="23" t="s">
        <v>4835</v>
      </c>
      <c r="T1246" s="23" t="s">
        <v>1721</v>
      </c>
    </row>
    <row r="1247" spans="1:20" s="19" customFormat="1">
      <c r="A1247" s="23" t="s">
        <v>2182</v>
      </c>
      <c r="B1247" s="23" t="s">
        <v>2183</v>
      </c>
      <c r="C1247" s="23" t="s">
        <v>1669</v>
      </c>
      <c r="D1247" s="23" t="s">
        <v>4091</v>
      </c>
      <c r="E1247" s="23" t="s">
        <v>464</v>
      </c>
      <c r="F1247" s="23" t="s">
        <v>4122</v>
      </c>
      <c r="G1247" s="23" t="s">
        <v>1721</v>
      </c>
      <c r="H1247" s="23" t="s">
        <v>4638</v>
      </c>
      <c r="I1247" s="23" t="s">
        <v>4644</v>
      </c>
      <c r="J1247" s="23" t="s">
        <v>11</v>
      </c>
      <c r="K1247" s="23" t="s">
        <v>4628</v>
      </c>
      <c r="L1247" s="23" t="s">
        <v>11</v>
      </c>
      <c r="M1247" s="23" t="s">
        <v>5460</v>
      </c>
      <c r="N1247" s="23" t="s">
        <v>4640</v>
      </c>
      <c r="O1247" s="23" t="s">
        <v>4630</v>
      </c>
      <c r="P1247" s="23" t="s">
        <v>4641</v>
      </c>
      <c r="Q1247" s="23">
        <v>0</v>
      </c>
      <c r="R1247" s="23" t="s">
        <v>1676</v>
      </c>
      <c r="S1247" s="23" t="s">
        <v>4766</v>
      </c>
      <c r="T1247" s="23" t="s">
        <v>1721</v>
      </c>
    </row>
    <row r="1248" spans="1:20" s="19" customFormat="1">
      <c r="A1248" s="23" t="s">
        <v>2652</v>
      </c>
      <c r="B1248" s="23" t="s">
        <v>2653</v>
      </c>
      <c r="C1248" s="23" t="s">
        <v>16</v>
      </c>
      <c r="D1248" s="23" t="s">
        <v>1705</v>
      </c>
      <c r="E1248" s="23" t="s">
        <v>452</v>
      </c>
      <c r="F1248" s="23" t="s">
        <v>4185</v>
      </c>
      <c r="G1248" s="23" t="s">
        <v>1721</v>
      </c>
      <c r="H1248" s="23" t="s">
        <v>4633</v>
      </c>
      <c r="I1248" s="23" t="s">
        <v>4203</v>
      </c>
      <c r="J1248" s="23" t="s">
        <v>11</v>
      </c>
      <c r="K1248" s="23" t="s">
        <v>4628</v>
      </c>
      <c r="L1248" s="23" t="s">
        <v>11</v>
      </c>
      <c r="M1248" s="23" t="s">
        <v>5434</v>
      </c>
      <c r="N1248" s="23" t="s">
        <v>4629</v>
      </c>
      <c r="O1248" s="23" t="s">
        <v>4630</v>
      </c>
      <c r="P1248" s="23" t="s">
        <v>1026</v>
      </c>
      <c r="Q1248" s="23">
        <v>0</v>
      </c>
      <c r="R1248" s="23" t="s">
        <v>1676</v>
      </c>
      <c r="S1248" s="23" t="s">
        <v>4609</v>
      </c>
      <c r="T1248" s="23" t="s">
        <v>1721</v>
      </c>
    </row>
    <row r="1249" spans="1:20" s="19" customFormat="1">
      <c r="A1249" s="23" t="s">
        <v>2230</v>
      </c>
      <c r="B1249" s="23" t="s">
        <v>2231</v>
      </c>
      <c r="C1249" s="23" t="s">
        <v>10</v>
      </c>
      <c r="D1249" s="23" t="s">
        <v>1705</v>
      </c>
      <c r="E1249" s="23" t="s">
        <v>452</v>
      </c>
      <c r="F1249" s="23" t="s">
        <v>5342</v>
      </c>
      <c r="G1249" s="23" t="s">
        <v>1721</v>
      </c>
      <c r="H1249" s="23" t="s">
        <v>4633</v>
      </c>
      <c r="I1249" s="23" t="s">
        <v>4192</v>
      </c>
      <c r="J1249" s="23" t="s">
        <v>11</v>
      </c>
      <c r="K1249" s="23" t="s">
        <v>4628</v>
      </c>
      <c r="L1249" s="23" t="s">
        <v>11</v>
      </c>
      <c r="M1249" s="23" t="s">
        <v>5471</v>
      </c>
      <c r="N1249" s="23" t="s">
        <v>4629</v>
      </c>
      <c r="O1249" s="23" t="s">
        <v>4630</v>
      </c>
      <c r="P1249" s="23" t="s">
        <v>7</v>
      </c>
      <c r="Q1249" s="23">
        <v>0</v>
      </c>
      <c r="R1249" s="23" t="s">
        <v>4756</v>
      </c>
      <c r="S1249" s="23" t="s">
        <v>4793</v>
      </c>
      <c r="T1249" s="23" t="s">
        <v>1721</v>
      </c>
    </row>
    <row r="1250" spans="1:20" s="19" customFormat="1">
      <c r="A1250" s="23" t="s">
        <v>3380</v>
      </c>
      <c r="B1250" s="23" t="s">
        <v>3381</v>
      </c>
      <c r="C1250" s="23" t="s">
        <v>12</v>
      </c>
      <c r="D1250" s="23" t="s">
        <v>1705</v>
      </c>
      <c r="E1250" s="23" t="s">
        <v>452</v>
      </c>
      <c r="F1250" s="23" t="s">
        <v>4175</v>
      </c>
      <c r="G1250" s="23" t="s">
        <v>1721</v>
      </c>
      <c r="H1250" s="23" t="s">
        <v>4638</v>
      </c>
      <c r="I1250" s="23" t="s">
        <v>4656</v>
      </c>
      <c r="J1250" s="23" t="s">
        <v>11</v>
      </c>
      <c r="K1250" s="23" t="s">
        <v>4628</v>
      </c>
      <c r="L1250" s="23" t="s">
        <v>11</v>
      </c>
      <c r="M1250" s="23" t="s">
        <v>5418</v>
      </c>
      <c r="N1250" s="23" t="s">
        <v>4629</v>
      </c>
      <c r="O1250" s="23" t="s">
        <v>4630</v>
      </c>
      <c r="P1250" s="23" t="s">
        <v>4642</v>
      </c>
      <c r="Q1250" s="23">
        <v>0</v>
      </c>
      <c r="R1250" s="23" t="s">
        <v>1962</v>
      </c>
      <c r="S1250" s="23" t="s">
        <v>4339</v>
      </c>
      <c r="T1250" s="23" t="s">
        <v>1721</v>
      </c>
    </row>
    <row r="1251" spans="1:20" s="19" customFormat="1">
      <c r="A1251" s="23" t="s">
        <v>3340</v>
      </c>
      <c r="B1251" s="23" t="s">
        <v>3341</v>
      </c>
      <c r="C1251" s="23" t="s">
        <v>12</v>
      </c>
      <c r="D1251" s="23" t="s">
        <v>1705</v>
      </c>
      <c r="E1251" s="23" t="s">
        <v>452</v>
      </c>
      <c r="F1251" s="23" t="s">
        <v>5338</v>
      </c>
      <c r="G1251" s="23" t="s">
        <v>1721</v>
      </c>
      <c r="H1251" s="23" t="s">
        <v>4643</v>
      </c>
      <c r="I1251" s="23" t="s">
        <v>5486</v>
      </c>
      <c r="J1251" s="23" t="s">
        <v>11</v>
      </c>
      <c r="K1251" s="23" t="s">
        <v>4628</v>
      </c>
      <c r="L1251" s="23" t="s">
        <v>11</v>
      </c>
      <c r="M1251" s="23" t="s">
        <v>5448</v>
      </c>
      <c r="N1251" s="23" t="s">
        <v>4629</v>
      </c>
      <c r="O1251" s="23" t="s">
        <v>4630</v>
      </c>
      <c r="P1251" s="23" t="s">
        <v>4675</v>
      </c>
      <c r="Q1251" s="23">
        <v>0</v>
      </c>
      <c r="R1251" s="23" t="s">
        <v>2050</v>
      </c>
      <c r="S1251" s="23" t="s">
        <v>4758</v>
      </c>
      <c r="T1251" s="23" t="s">
        <v>1721</v>
      </c>
    </row>
    <row r="1252" spans="1:20" s="19" customFormat="1">
      <c r="A1252" s="23" t="s">
        <v>2949</v>
      </c>
      <c r="B1252" s="23" t="s">
        <v>2950</v>
      </c>
      <c r="C1252" s="23" t="s">
        <v>13</v>
      </c>
      <c r="D1252" s="23" t="s">
        <v>1705</v>
      </c>
      <c r="E1252" s="23" t="s">
        <v>452</v>
      </c>
      <c r="F1252" s="23" t="s">
        <v>5338</v>
      </c>
      <c r="G1252" s="23" t="s">
        <v>1721</v>
      </c>
      <c r="H1252" s="23" t="s">
        <v>4643</v>
      </c>
      <c r="I1252" s="23" t="s">
        <v>4138</v>
      </c>
      <c r="J1252" s="23" t="s">
        <v>11</v>
      </c>
      <c r="K1252" s="23" t="s">
        <v>4628</v>
      </c>
      <c r="L1252" s="23" t="s">
        <v>11</v>
      </c>
      <c r="M1252" s="23" t="s">
        <v>5419</v>
      </c>
      <c r="N1252" s="23" t="s">
        <v>4629</v>
      </c>
      <c r="O1252" s="23" t="s">
        <v>4630</v>
      </c>
      <c r="P1252" s="23" t="s">
        <v>1026</v>
      </c>
      <c r="Q1252" s="23">
        <v>0</v>
      </c>
      <c r="R1252" s="23" t="s">
        <v>1760</v>
      </c>
      <c r="S1252" s="23" t="s">
        <v>5505</v>
      </c>
      <c r="T1252" s="23" t="s">
        <v>1721</v>
      </c>
    </row>
    <row r="1253" spans="1:20" s="19" customFormat="1">
      <c r="A1253" s="23" t="s">
        <v>3265</v>
      </c>
      <c r="B1253" s="23" t="s">
        <v>3266</v>
      </c>
      <c r="C1253" s="23" t="s">
        <v>16</v>
      </c>
      <c r="D1253" s="23" t="s">
        <v>1705</v>
      </c>
      <c r="E1253" s="23" t="s">
        <v>1189</v>
      </c>
      <c r="F1253" s="23" t="s">
        <v>5351</v>
      </c>
      <c r="G1253" s="23" t="s">
        <v>1721</v>
      </c>
      <c r="H1253" s="23" t="s">
        <v>4633</v>
      </c>
      <c r="I1253" s="23" t="s">
        <v>4192</v>
      </c>
      <c r="J1253" s="23" t="s">
        <v>11</v>
      </c>
      <c r="K1253" s="23" t="s">
        <v>4628</v>
      </c>
      <c r="L1253" s="23" t="s">
        <v>11</v>
      </c>
      <c r="M1253" s="23" t="s">
        <v>5455</v>
      </c>
      <c r="N1253" s="23" t="s">
        <v>4629</v>
      </c>
      <c r="O1253" s="23" t="s">
        <v>4630</v>
      </c>
      <c r="P1253" s="23" t="s">
        <v>7</v>
      </c>
      <c r="Q1253" s="23">
        <v>0</v>
      </c>
      <c r="R1253" s="23" t="s">
        <v>4732</v>
      </c>
      <c r="S1253" s="23" t="s">
        <v>4562</v>
      </c>
      <c r="T1253" s="23" t="s">
        <v>1721</v>
      </c>
    </row>
    <row r="1254" spans="1:20" s="19" customFormat="1">
      <c r="A1254" s="23" t="s">
        <v>2368</v>
      </c>
      <c r="B1254" s="23" t="s">
        <v>2369</v>
      </c>
      <c r="C1254" s="23" t="s">
        <v>16</v>
      </c>
      <c r="D1254" s="23" t="s">
        <v>1705</v>
      </c>
      <c r="E1254" s="23" t="s">
        <v>1189</v>
      </c>
      <c r="F1254" s="23" t="s">
        <v>4197</v>
      </c>
      <c r="G1254" s="23" t="s">
        <v>1721</v>
      </c>
      <c r="H1254" s="23" t="s">
        <v>4099</v>
      </c>
      <c r="I1254" s="23" t="s">
        <v>4192</v>
      </c>
      <c r="J1254" s="23" t="s">
        <v>1808</v>
      </c>
      <c r="K1254" s="23" t="s">
        <v>4628</v>
      </c>
      <c r="L1254" s="23" t="s">
        <v>11</v>
      </c>
      <c r="M1254" s="23" t="s">
        <v>5426</v>
      </c>
      <c r="N1254" s="23" t="s">
        <v>4629</v>
      </c>
      <c r="O1254" s="23" t="s">
        <v>4630</v>
      </c>
      <c r="P1254" s="23" t="s">
        <v>9</v>
      </c>
      <c r="Q1254" s="23">
        <v>0</v>
      </c>
      <c r="R1254" s="23" t="s">
        <v>3208</v>
      </c>
      <c r="S1254" s="23" t="s">
        <v>4438</v>
      </c>
      <c r="T1254" s="23" t="s">
        <v>1721</v>
      </c>
    </row>
    <row r="1255" spans="1:20" s="19" customFormat="1">
      <c r="A1255" s="23" t="s">
        <v>3668</v>
      </c>
      <c r="B1255" s="23" t="s">
        <v>3669</v>
      </c>
      <c r="C1255" s="23" t="s">
        <v>16</v>
      </c>
      <c r="D1255" s="23" t="s">
        <v>1705</v>
      </c>
      <c r="E1255" s="23" t="s">
        <v>1189</v>
      </c>
      <c r="F1255" s="23" t="s">
        <v>4141</v>
      </c>
      <c r="G1255" s="23" t="s">
        <v>1721</v>
      </c>
      <c r="H1255" s="23" t="s">
        <v>4633</v>
      </c>
      <c r="I1255" s="23" t="s">
        <v>5430</v>
      </c>
      <c r="J1255" s="23" t="s">
        <v>11</v>
      </c>
      <c r="K1255" s="23" t="s">
        <v>4628</v>
      </c>
      <c r="L1255" s="23" t="s">
        <v>11</v>
      </c>
      <c r="M1255" s="23" t="s">
        <v>5450</v>
      </c>
      <c r="N1255" s="23" t="s">
        <v>4629</v>
      </c>
      <c r="O1255" s="23" t="s">
        <v>4630</v>
      </c>
      <c r="P1255" s="23" t="s">
        <v>9</v>
      </c>
      <c r="Q1255" s="23">
        <v>0</v>
      </c>
      <c r="R1255" s="23" t="s">
        <v>3672</v>
      </c>
      <c r="S1255" s="23" t="s">
        <v>4647</v>
      </c>
      <c r="T1255" s="23" t="s">
        <v>1721</v>
      </c>
    </row>
    <row r="1256" spans="1:20" s="19" customFormat="1">
      <c r="A1256" s="23" t="s">
        <v>2173</v>
      </c>
      <c r="B1256" s="23" t="s">
        <v>2174</v>
      </c>
      <c r="C1256" s="23" t="s">
        <v>10</v>
      </c>
      <c r="D1256" s="23" t="s">
        <v>1705</v>
      </c>
      <c r="E1256" s="23" t="s">
        <v>452</v>
      </c>
      <c r="F1256" s="23" t="s">
        <v>4173</v>
      </c>
      <c r="G1256" s="23" t="s">
        <v>1721</v>
      </c>
      <c r="H1256" s="23" t="s">
        <v>4099</v>
      </c>
      <c r="I1256" s="23" t="s">
        <v>4138</v>
      </c>
      <c r="J1256" s="23" t="s">
        <v>11</v>
      </c>
      <c r="K1256" s="23" t="s">
        <v>4628</v>
      </c>
      <c r="L1256" s="23" t="s">
        <v>11</v>
      </c>
      <c r="M1256" s="23" t="s">
        <v>5417</v>
      </c>
      <c r="N1256" s="23" t="s">
        <v>4629</v>
      </c>
      <c r="O1256" s="23" t="s">
        <v>4630</v>
      </c>
      <c r="P1256" s="23" t="s">
        <v>4795</v>
      </c>
      <c r="Q1256" s="23">
        <v>0</v>
      </c>
      <c r="R1256" s="23" t="s">
        <v>1962</v>
      </c>
      <c r="S1256" s="23" t="s">
        <v>4796</v>
      </c>
      <c r="T1256" s="23" t="s">
        <v>1721</v>
      </c>
    </row>
    <row r="1257" spans="1:20" s="19" customFormat="1">
      <c r="A1257" s="23" t="s">
        <v>3242</v>
      </c>
      <c r="B1257" s="23" t="s">
        <v>3243</v>
      </c>
      <c r="C1257" s="23" t="s">
        <v>16</v>
      </c>
      <c r="D1257" s="23" t="s">
        <v>1705</v>
      </c>
      <c r="E1257" s="23" t="s">
        <v>452</v>
      </c>
      <c r="F1257" s="23" t="s">
        <v>4179</v>
      </c>
      <c r="G1257" s="23" t="s">
        <v>1721</v>
      </c>
      <c r="H1257" s="23" t="s">
        <v>4682</v>
      </c>
      <c r="I1257" s="23" t="s">
        <v>4649</v>
      </c>
      <c r="J1257" s="23" t="s">
        <v>11</v>
      </c>
      <c r="K1257" s="23" t="s">
        <v>4628</v>
      </c>
      <c r="L1257" s="23" t="s">
        <v>11</v>
      </c>
      <c r="M1257" s="23" t="s">
        <v>5442</v>
      </c>
      <c r="N1257" s="23" t="s">
        <v>4629</v>
      </c>
      <c r="O1257" s="23" t="s">
        <v>4630</v>
      </c>
      <c r="P1257" s="23" t="s">
        <v>7</v>
      </c>
      <c r="Q1257" s="23">
        <v>0</v>
      </c>
      <c r="R1257" s="23" t="s">
        <v>2933</v>
      </c>
      <c r="S1257" s="23" t="s">
        <v>4780</v>
      </c>
      <c r="T1257" s="23" t="s">
        <v>1721</v>
      </c>
    </row>
    <row r="1258" spans="1:20" s="19" customFormat="1">
      <c r="A1258" s="23" t="s">
        <v>3998</v>
      </c>
      <c r="B1258" s="23" t="s">
        <v>3999</v>
      </c>
      <c r="C1258" s="23" t="s">
        <v>14</v>
      </c>
      <c r="D1258" s="23" t="s">
        <v>1705</v>
      </c>
      <c r="E1258" s="23" t="s">
        <v>452</v>
      </c>
      <c r="F1258" s="23" t="s">
        <v>4175</v>
      </c>
      <c r="G1258" s="23" t="s">
        <v>1721</v>
      </c>
      <c r="H1258" s="23" t="s">
        <v>4638</v>
      </c>
      <c r="I1258" s="23" t="s">
        <v>4656</v>
      </c>
      <c r="J1258" s="23" t="s">
        <v>11</v>
      </c>
      <c r="K1258" s="23" t="s">
        <v>4628</v>
      </c>
      <c r="L1258" s="23" t="s">
        <v>11</v>
      </c>
      <c r="M1258" s="23" t="s">
        <v>5412</v>
      </c>
      <c r="N1258" s="23" t="s">
        <v>4629</v>
      </c>
      <c r="O1258" s="23" t="s">
        <v>4630</v>
      </c>
      <c r="P1258" s="23" t="s">
        <v>4642</v>
      </c>
      <c r="Q1258" s="23">
        <v>0</v>
      </c>
      <c r="R1258" s="23" t="s">
        <v>3647</v>
      </c>
      <c r="S1258" s="23" t="s">
        <v>4657</v>
      </c>
      <c r="T1258" s="23" t="s">
        <v>1721</v>
      </c>
    </row>
    <row r="1259" spans="1:20" s="19" customFormat="1">
      <c r="A1259" s="23" t="s">
        <v>3461</v>
      </c>
      <c r="B1259" s="23" t="s">
        <v>3462</v>
      </c>
      <c r="C1259" s="23" t="s">
        <v>14</v>
      </c>
      <c r="D1259" s="23" t="s">
        <v>1705</v>
      </c>
      <c r="E1259" s="23" t="s">
        <v>452</v>
      </c>
      <c r="F1259" s="23" t="s">
        <v>5334</v>
      </c>
      <c r="G1259" s="23" t="s">
        <v>1721</v>
      </c>
      <c r="H1259" s="23" t="s">
        <v>4633</v>
      </c>
      <c r="I1259" s="23" t="s">
        <v>4192</v>
      </c>
      <c r="J1259" s="23" t="s">
        <v>11</v>
      </c>
      <c r="K1259" s="23" t="s">
        <v>4628</v>
      </c>
      <c r="L1259" s="23" t="s">
        <v>11</v>
      </c>
      <c r="M1259" s="23" t="s">
        <v>5414</v>
      </c>
      <c r="N1259" s="23" t="s">
        <v>4629</v>
      </c>
      <c r="O1259" s="23" t="s">
        <v>4630</v>
      </c>
      <c r="P1259" s="23" t="s">
        <v>4634</v>
      </c>
      <c r="Q1259" s="23">
        <v>0</v>
      </c>
      <c r="R1259" s="23" t="s">
        <v>1962</v>
      </c>
      <c r="S1259" s="23" t="s">
        <v>4686</v>
      </c>
      <c r="T1259" s="23" t="s">
        <v>1721</v>
      </c>
    </row>
    <row r="1260" spans="1:20" s="19" customFormat="1">
      <c r="A1260" s="23" t="s">
        <v>3937</v>
      </c>
      <c r="B1260" s="23" t="s">
        <v>3938</v>
      </c>
      <c r="C1260" s="23" t="s">
        <v>16</v>
      </c>
      <c r="D1260" s="23" t="s">
        <v>1705</v>
      </c>
      <c r="E1260" s="23" t="s">
        <v>1189</v>
      </c>
      <c r="F1260" s="23" t="s">
        <v>4141</v>
      </c>
      <c r="G1260" s="23" t="s">
        <v>1721</v>
      </c>
      <c r="H1260" s="23" t="s">
        <v>4633</v>
      </c>
      <c r="I1260" s="23" t="s">
        <v>5430</v>
      </c>
      <c r="J1260" s="23" t="s">
        <v>11</v>
      </c>
      <c r="K1260" s="23" t="s">
        <v>4628</v>
      </c>
      <c r="L1260" s="23" t="s">
        <v>11</v>
      </c>
      <c r="M1260" s="23" t="s">
        <v>5450</v>
      </c>
      <c r="N1260" s="23" t="s">
        <v>4629</v>
      </c>
      <c r="O1260" s="23" t="s">
        <v>4630</v>
      </c>
      <c r="P1260" s="23" t="s">
        <v>9</v>
      </c>
      <c r="Q1260" s="23">
        <v>0</v>
      </c>
      <c r="R1260" s="23" t="s">
        <v>2933</v>
      </c>
      <c r="S1260" s="23" t="s">
        <v>4742</v>
      </c>
      <c r="T1260" s="23" t="s">
        <v>1721</v>
      </c>
    </row>
    <row r="1261" spans="1:20" s="19" customFormat="1">
      <c r="A1261" s="23" t="s">
        <v>2368</v>
      </c>
      <c r="B1261" s="23" t="s">
        <v>2369</v>
      </c>
      <c r="C1261" s="23" t="s">
        <v>16</v>
      </c>
      <c r="D1261" s="23" t="s">
        <v>1705</v>
      </c>
      <c r="E1261" s="23" t="s">
        <v>1189</v>
      </c>
      <c r="F1261" s="23" t="s">
        <v>4197</v>
      </c>
      <c r="G1261" s="23" t="s">
        <v>1721</v>
      </c>
      <c r="H1261" s="23" t="s">
        <v>4099</v>
      </c>
      <c r="I1261" s="23" t="s">
        <v>4106</v>
      </c>
      <c r="J1261" s="23" t="s">
        <v>1808</v>
      </c>
      <c r="K1261" s="23" t="s">
        <v>4628</v>
      </c>
      <c r="L1261" s="23" t="s">
        <v>11</v>
      </c>
      <c r="M1261" s="23" t="s">
        <v>5478</v>
      </c>
      <c r="N1261" s="23" t="s">
        <v>4629</v>
      </c>
      <c r="O1261" s="23" t="s">
        <v>4630</v>
      </c>
      <c r="P1261" s="23" t="s">
        <v>9</v>
      </c>
      <c r="Q1261" s="23">
        <v>0</v>
      </c>
      <c r="R1261" s="23" t="s">
        <v>3208</v>
      </c>
      <c r="S1261" s="23" t="s">
        <v>4438</v>
      </c>
      <c r="T1261" s="23" t="s">
        <v>1721</v>
      </c>
    </row>
    <row r="1262" spans="1:20" s="19" customFormat="1">
      <c r="A1262" s="23" t="s">
        <v>3853</v>
      </c>
      <c r="B1262" s="23" t="s">
        <v>3854</v>
      </c>
      <c r="C1262" s="23" t="s">
        <v>14</v>
      </c>
      <c r="D1262" s="23" t="s">
        <v>1705</v>
      </c>
      <c r="E1262" s="23" t="s">
        <v>452</v>
      </c>
      <c r="F1262" s="23" t="s">
        <v>4166</v>
      </c>
      <c r="G1262" s="23" t="s">
        <v>1721</v>
      </c>
      <c r="H1262" s="23" t="s">
        <v>4094</v>
      </c>
      <c r="I1262" s="23" t="s">
        <v>4106</v>
      </c>
      <c r="J1262" s="23" t="s">
        <v>11</v>
      </c>
      <c r="K1262" s="23" t="s">
        <v>4628</v>
      </c>
      <c r="L1262" s="23" t="s">
        <v>11</v>
      </c>
      <c r="M1262" s="23" t="s">
        <v>5415</v>
      </c>
      <c r="N1262" s="23" t="s">
        <v>4629</v>
      </c>
      <c r="O1262" s="23" t="s">
        <v>4630</v>
      </c>
      <c r="P1262" s="23" t="s">
        <v>7</v>
      </c>
      <c r="Q1262" s="23">
        <v>0</v>
      </c>
      <c r="R1262" s="23" t="s">
        <v>2050</v>
      </c>
      <c r="S1262" s="23" t="s">
        <v>4637</v>
      </c>
      <c r="T1262" s="23" t="s">
        <v>1721</v>
      </c>
    </row>
    <row r="1263" spans="1:20" s="19" customFormat="1">
      <c r="A1263" s="23" t="s">
        <v>3043</v>
      </c>
      <c r="B1263" s="23" t="s">
        <v>3044</v>
      </c>
      <c r="C1263" s="23" t="s">
        <v>14</v>
      </c>
      <c r="D1263" s="23" t="s">
        <v>1705</v>
      </c>
      <c r="E1263" s="23" t="s">
        <v>452</v>
      </c>
      <c r="F1263" s="23" t="s">
        <v>5344</v>
      </c>
      <c r="G1263" s="23" t="s">
        <v>1721</v>
      </c>
      <c r="H1263" s="23" t="s">
        <v>4643</v>
      </c>
      <c r="I1263" s="23" t="s">
        <v>4649</v>
      </c>
      <c r="J1263" s="23" t="s">
        <v>11</v>
      </c>
      <c r="K1263" s="23" t="s">
        <v>4628</v>
      </c>
      <c r="L1263" s="23" t="s">
        <v>11</v>
      </c>
      <c r="M1263" s="23" t="s">
        <v>5418</v>
      </c>
      <c r="N1263" s="23" t="s">
        <v>4629</v>
      </c>
      <c r="O1263" s="23" t="s">
        <v>4630</v>
      </c>
      <c r="P1263" s="23" t="s">
        <v>1026</v>
      </c>
      <c r="Q1263" s="23">
        <v>0</v>
      </c>
      <c r="R1263" s="23" t="s">
        <v>1683</v>
      </c>
      <c r="S1263" s="23" t="s">
        <v>4581</v>
      </c>
      <c r="T1263" s="23" t="s">
        <v>1721</v>
      </c>
    </row>
    <row r="1264" spans="1:20" s="19" customFormat="1">
      <c r="A1264" s="23" t="s">
        <v>2029</v>
      </c>
      <c r="B1264" s="23" t="s">
        <v>2030</v>
      </c>
      <c r="C1264" s="23" t="s">
        <v>13</v>
      </c>
      <c r="D1264" s="23" t="s">
        <v>1705</v>
      </c>
      <c r="E1264" s="23" t="s">
        <v>452</v>
      </c>
      <c r="F1264" s="23" t="s">
        <v>4176</v>
      </c>
      <c r="G1264" s="23" t="s">
        <v>1721</v>
      </c>
      <c r="H1264" s="23" t="s">
        <v>4094</v>
      </c>
      <c r="I1264" s="23" t="s">
        <v>5430</v>
      </c>
      <c r="J1264" s="23" t="s">
        <v>11</v>
      </c>
      <c r="K1264" s="23" t="s">
        <v>4628</v>
      </c>
      <c r="L1264" s="23" t="s">
        <v>11</v>
      </c>
      <c r="M1264" s="23" t="s">
        <v>5442</v>
      </c>
      <c r="N1264" s="23" t="s">
        <v>4629</v>
      </c>
      <c r="O1264" s="23" t="s">
        <v>4630</v>
      </c>
      <c r="P1264" s="23" t="s">
        <v>4726</v>
      </c>
      <c r="Q1264" s="23">
        <v>0</v>
      </c>
      <c r="R1264" s="23" t="s">
        <v>2033</v>
      </c>
      <c r="S1264" s="23" t="s">
        <v>4565</v>
      </c>
      <c r="T1264" s="23" t="s">
        <v>1721</v>
      </c>
    </row>
    <row r="1265" spans="1:20" s="19" customFormat="1">
      <c r="A1265" s="23" t="s">
        <v>1819</v>
      </c>
      <c r="B1265" s="23" t="s">
        <v>1820</v>
      </c>
      <c r="C1265" s="23" t="s">
        <v>16</v>
      </c>
      <c r="D1265" s="23" t="s">
        <v>1705</v>
      </c>
      <c r="E1265" s="23" t="s">
        <v>1189</v>
      </c>
      <c r="F1265" s="23" t="s">
        <v>5351</v>
      </c>
      <c r="G1265" s="23" t="s">
        <v>1721</v>
      </c>
      <c r="H1265" s="23" t="s">
        <v>4633</v>
      </c>
      <c r="I1265" s="23" t="s">
        <v>4192</v>
      </c>
      <c r="J1265" s="23" t="s">
        <v>11</v>
      </c>
      <c r="K1265" s="23" t="s">
        <v>4628</v>
      </c>
      <c r="L1265" s="23" t="s">
        <v>11</v>
      </c>
      <c r="M1265" s="23" t="s">
        <v>5406</v>
      </c>
      <c r="N1265" s="23" t="s">
        <v>4629</v>
      </c>
      <c r="O1265" s="23" t="s">
        <v>4630</v>
      </c>
      <c r="P1265" s="23" t="s">
        <v>4662</v>
      </c>
      <c r="Q1265" s="23">
        <v>0</v>
      </c>
      <c r="R1265" s="23" t="s">
        <v>4688</v>
      </c>
      <c r="S1265" s="23" t="s">
        <v>4689</v>
      </c>
      <c r="T1265" s="23" t="s">
        <v>1721</v>
      </c>
    </row>
    <row r="1266" spans="1:20" s="19" customFormat="1">
      <c r="A1266" s="23" t="s">
        <v>3846</v>
      </c>
      <c r="B1266" s="23" t="s">
        <v>3847</v>
      </c>
      <c r="C1266" s="23" t="s">
        <v>15</v>
      </c>
      <c r="D1266" s="23" t="s">
        <v>1705</v>
      </c>
      <c r="E1266" s="23" t="s">
        <v>452</v>
      </c>
      <c r="F1266" s="23" t="s">
        <v>4148</v>
      </c>
      <c r="G1266" s="23" t="s">
        <v>1721</v>
      </c>
      <c r="H1266" s="23" t="s">
        <v>4094</v>
      </c>
      <c r="I1266" s="23" t="s">
        <v>4192</v>
      </c>
      <c r="J1266" s="23" t="s">
        <v>11</v>
      </c>
      <c r="K1266" s="23" t="s">
        <v>4628</v>
      </c>
      <c r="L1266" s="23" t="s">
        <v>11</v>
      </c>
      <c r="M1266" s="23" t="s">
        <v>5406</v>
      </c>
      <c r="N1266" s="23" t="s">
        <v>4629</v>
      </c>
      <c r="O1266" s="23" t="s">
        <v>4630</v>
      </c>
      <c r="P1266" s="23" t="s">
        <v>4655</v>
      </c>
      <c r="Q1266" s="23">
        <v>0</v>
      </c>
      <c r="R1266" s="23" t="s">
        <v>1962</v>
      </c>
      <c r="S1266" s="23" t="s">
        <v>4305</v>
      </c>
      <c r="T1266" s="23" t="s">
        <v>1721</v>
      </c>
    </row>
    <row r="1267" spans="1:20" s="19" customFormat="1">
      <c r="A1267" s="23" t="s">
        <v>2182</v>
      </c>
      <c r="B1267" s="23" t="s">
        <v>2183</v>
      </c>
      <c r="C1267" s="23" t="s">
        <v>1669</v>
      </c>
      <c r="D1267" s="23" t="s">
        <v>4091</v>
      </c>
      <c r="E1267" s="23" t="s">
        <v>464</v>
      </c>
      <c r="F1267" s="23" t="s">
        <v>4122</v>
      </c>
      <c r="G1267" s="23" t="s">
        <v>1721</v>
      </c>
      <c r="H1267" s="23" t="s">
        <v>4638</v>
      </c>
      <c r="I1267" s="23" t="s">
        <v>4644</v>
      </c>
      <c r="J1267" s="23" t="s">
        <v>11</v>
      </c>
      <c r="K1267" s="23" t="s">
        <v>4628</v>
      </c>
      <c r="L1267" s="23" t="s">
        <v>11</v>
      </c>
      <c r="M1267" s="23" t="s">
        <v>5408</v>
      </c>
      <c r="N1267" s="23" t="s">
        <v>4640</v>
      </c>
      <c r="O1267" s="23" t="s">
        <v>4630</v>
      </c>
      <c r="P1267" s="23" t="s">
        <v>4641</v>
      </c>
      <c r="Q1267" s="23">
        <v>0</v>
      </c>
      <c r="R1267" s="23" t="s">
        <v>1676</v>
      </c>
      <c r="S1267" s="23" t="s">
        <v>4766</v>
      </c>
      <c r="T1267" s="23" t="s">
        <v>1721</v>
      </c>
    </row>
    <row r="1268" spans="1:20" s="19" customFormat="1">
      <c r="A1268" s="23" t="s">
        <v>3114</v>
      </c>
      <c r="B1268" s="23" t="s">
        <v>3115</v>
      </c>
      <c r="C1268" s="23" t="s">
        <v>14</v>
      </c>
      <c r="D1268" s="23" t="s">
        <v>1705</v>
      </c>
      <c r="E1268" s="23" t="s">
        <v>452</v>
      </c>
      <c r="F1268" s="23" t="s">
        <v>4166</v>
      </c>
      <c r="G1268" s="23" t="s">
        <v>1721</v>
      </c>
      <c r="H1268" s="23" t="s">
        <v>4094</v>
      </c>
      <c r="I1268" s="23" t="s">
        <v>4106</v>
      </c>
      <c r="J1268" s="23" t="s">
        <v>11</v>
      </c>
      <c r="K1268" s="23" t="s">
        <v>4628</v>
      </c>
      <c r="L1268" s="23" t="s">
        <v>11</v>
      </c>
      <c r="M1268" s="23" t="s">
        <v>5415</v>
      </c>
      <c r="N1268" s="23" t="s">
        <v>4629</v>
      </c>
      <c r="O1268" s="23" t="s">
        <v>4630</v>
      </c>
      <c r="P1268" s="23" t="s">
        <v>4642</v>
      </c>
      <c r="Q1268" s="23">
        <v>0</v>
      </c>
      <c r="R1268" s="23" t="s">
        <v>1962</v>
      </c>
      <c r="S1268" s="23" t="s">
        <v>4366</v>
      </c>
      <c r="T1268" s="23" t="s">
        <v>1721</v>
      </c>
    </row>
    <row r="1269" spans="1:20" s="19" customFormat="1">
      <c r="A1269" s="23" t="s">
        <v>1889</v>
      </c>
      <c r="B1269" s="23" t="s">
        <v>1890</v>
      </c>
      <c r="C1269" s="23" t="s">
        <v>1669</v>
      </c>
      <c r="D1269" s="23" t="s">
        <v>1705</v>
      </c>
      <c r="E1269" s="23" t="s">
        <v>452</v>
      </c>
      <c r="F1269" s="23" t="s">
        <v>4179</v>
      </c>
      <c r="G1269" s="23" t="s">
        <v>1721</v>
      </c>
      <c r="H1269" s="23" t="s">
        <v>4682</v>
      </c>
      <c r="I1269" s="23" t="s">
        <v>4649</v>
      </c>
      <c r="J1269" s="23" t="s">
        <v>11</v>
      </c>
      <c r="K1269" s="23" t="s">
        <v>4628</v>
      </c>
      <c r="L1269" s="23" t="s">
        <v>11</v>
      </c>
      <c r="M1269" s="23" t="s">
        <v>5437</v>
      </c>
      <c r="N1269" s="23" t="s">
        <v>4629</v>
      </c>
      <c r="O1269" s="23" t="s">
        <v>4630</v>
      </c>
      <c r="P1269" s="23" t="s">
        <v>4660</v>
      </c>
      <c r="Q1269" s="23">
        <v>0</v>
      </c>
      <c r="R1269" s="23" t="s">
        <v>1962</v>
      </c>
      <c r="S1269" s="23" t="s">
        <v>4890</v>
      </c>
      <c r="T1269" s="23" t="s">
        <v>1721</v>
      </c>
    </row>
    <row r="1270" spans="1:20" s="19" customFormat="1">
      <c r="A1270" s="23" t="s">
        <v>2750</v>
      </c>
      <c r="B1270" s="23" t="s">
        <v>2751</v>
      </c>
      <c r="C1270" s="23" t="s">
        <v>14</v>
      </c>
      <c r="D1270" s="23" t="s">
        <v>1705</v>
      </c>
      <c r="E1270" s="23" t="s">
        <v>452</v>
      </c>
      <c r="F1270" s="23" t="s">
        <v>4173</v>
      </c>
      <c r="G1270" s="23" t="s">
        <v>1721</v>
      </c>
      <c r="H1270" s="23" t="s">
        <v>4099</v>
      </c>
      <c r="I1270" s="23" t="s">
        <v>4138</v>
      </c>
      <c r="J1270" s="23" t="s">
        <v>11</v>
      </c>
      <c r="K1270" s="23" t="s">
        <v>4628</v>
      </c>
      <c r="L1270" s="23" t="s">
        <v>11</v>
      </c>
      <c r="M1270" s="23" t="s">
        <v>5417</v>
      </c>
      <c r="N1270" s="23" t="s">
        <v>4629</v>
      </c>
      <c r="O1270" s="23" t="s">
        <v>4630</v>
      </c>
      <c r="P1270" s="23" t="s">
        <v>4753</v>
      </c>
      <c r="Q1270" s="23">
        <v>0</v>
      </c>
      <c r="R1270" s="23" t="s">
        <v>1962</v>
      </c>
      <c r="S1270" s="23" t="s">
        <v>4754</v>
      </c>
      <c r="T1270" s="23" t="s">
        <v>1721</v>
      </c>
    </row>
    <row r="1271" spans="1:20" s="19" customFormat="1">
      <c r="A1271" s="23" t="s">
        <v>3364</v>
      </c>
      <c r="B1271" s="23" t="s">
        <v>3365</v>
      </c>
      <c r="C1271" s="23" t="s">
        <v>14</v>
      </c>
      <c r="D1271" s="23" t="s">
        <v>1705</v>
      </c>
      <c r="E1271" s="23" t="s">
        <v>452</v>
      </c>
      <c r="F1271" s="23" t="s">
        <v>4173</v>
      </c>
      <c r="G1271" s="23" t="s">
        <v>1721</v>
      </c>
      <c r="H1271" s="23" t="s">
        <v>4099</v>
      </c>
      <c r="I1271" s="23" t="s">
        <v>5461</v>
      </c>
      <c r="J1271" s="23" t="s">
        <v>11</v>
      </c>
      <c r="K1271" s="23" t="s">
        <v>4628</v>
      </c>
      <c r="L1271" s="23" t="s">
        <v>11</v>
      </c>
      <c r="M1271" s="23" t="s">
        <v>5441</v>
      </c>
      <c r="N1271" s="23" t="s">
        <v>4629</v>
      </c>
      <c r="O1271" s="23" t="s">
        <v>4630</v>
      </c>
      <c r="P1271" s="23" t="s">
        <v>4848</v>
      </c>
      <c r="Q1271" s="23">
        <v>0</v>
      </c>
      <c r="R1271" s="23" t="s">
        <v>1962</v>
      </c>
      <c r="S1271" s="23" t="s">
        <v>4849</v>
      </c>
      <c r="T1271" s="23" t="s">
        <v>1721</v>
      </c>
    </row>
    <row r="1272" spans="1:20" s="19" customFormat="1">
      <c r="A1272" s="23" t="s">
        <v>2528</v>
      </c>
      <c r="B1272" s="23" t="s">
        <v>2529</v>
      </c>
      <c r="C1272" s="23" t="s">
        <v>10</v>
      </c>
      <c r="D1272" s="23" t="s">
        <v>1705</v>
      </c>
      <c r="E1272" s="23" t="s">
        <v>452</v>
      </c>
      <c r="F1272" s="23" t="s">
        <v>5342</v>
      </c>
      <c r="G1272" s="23" t="s">
        <v>1721</v>
      </c>
      <c r="H1272" s="23" t="s">
        <v>4633</v>
      </c>
      <c r="I1272" s="23" t="s">
        <v>4192</v>
      </c>
      <c r="J1272" s="23" t="s">
        <v>11</v>
      </c>
      <c r="K1272" s="23" t="s">
        <v>4628</v>
      </c>
      <c r="L1272" s="23" t="s">
        <v>11</v>
      </c>
      <c r="M1272" s="23" t="s">
        <v>5435</v>
      </c>
      <c r="N1272" s="23" t="s">
        <v>4629</v>
      </c>
      <c r="O1272" s="23" t="s">
        <v>4630</v>
      </c>
      <c r="P1272" s="23" t="s">
        <v>7</v>
      </c>
      <c r="Q1272" s="23">
        <v>0</v>
      </c>
      <c r="R1272" s="23" t="s">
        <v>2050</v>
      </c>
      <c r="S1272" s="23" t="s">
        <v>4422</v>
      </c>
      <c r="T1272" s="23" t="s">
        <v>1721</v>
      </c>
    </row>
    <row r="1273" spans="1:20" s="19" customFormat="1">
      <c r="A1273" s="23" t="s">
        <v>3254</v>
      </c>
      <c r="B1273" s="23" t="s">
        <v>3255</v>
      </c>
      <c r="C1273" s="23" t="s">
        <v>12</v>
      </c>
      <c r="D1273" s="23" t="s">
        <v>1705</v>
      </c>
      <c r="E1273" s="23" t="s">
        <v>452</v>
      </c>
      <c r="F1273" s="23" t="s">
        <v>4175</v>
      </c>
      <c r="G1273" s="23" t="s">
        <v>1721</v>
      </c>
      <c r="H1273" s="23" t="s">
        <v>4638</v>
      </c>
      <c r="I1273" s="23" t="s">
        <v>4656</v>
      </c>
      <c r="J1273" s="23" t="s">
        <v>11</v>
      </c>
      <c r="K1273" s="23" t="s">
        <v>4628</v>
      </c>
      <c r="L1273" s="23" t="s">
        <v>11</v>
      </c>
      <c r="M1273" s="23" t="s">
        <v>5426</v>
      </c>
      <c r="N1273" s="23" t="s">
        <v>4629</v>
      </c>
      <c r="O1273" s="23" t="s">
        <v>4630</v>
      </c>
      <c r="P1273" s="23" t="s">
        <v>4642</v>
      </c>
      <c r="Q1273" s="23">
        <v>0</v>
      </c>
      <c r="R1273" s="23" t="s">
        <v>1962</v>
      </c>
      <c r="S1273" s="23" t="s">
        <v>4359</v>
      </c>
      <c r="T1273" s="23" t="s">
        <v>1721</v>
      </c>
    </row>
    <row r="1274" spans="1:20" s="19" customFormat="1">
      <c r="A1274" s="23" t="s">
        <v>1788</v>
      </c>
      <c r="B1274" s="23" t="s">
        <v>1789</v>
      </c>
      <c r="C1274" s="23" t="s">
        <v>16</v>
      </c>
      <c r="D1274" s="23" t="s">
        <v>1705</v>
      </c>
      <c r="E1274" s="23" t="s">
        <v>1189</v>
      </c>
      <c r="F1274" s="23" t="s">
        <v>4197</v>
      </c>
      <c r="G1274" s="23" t="s">
        <v>1721</v>
      </c>
      <c r="H1274" s="23" t="s">
        <v>4099</v>
      </c>
      <c r="I1274" s="23" t="s">
        <v>4192</v>
      </c>
      <c r="J1274" s="23" t="s">
        <v>11</v>
      </c>
      <c r="K1274" s="23" t="s">
        <v>4628</v>
      </c>
      <c r="L1274" s="23" t="s">
        <v>11</v>
      </c>
      <c r="M1274" s="23" t="s">
        <v>5426</v>
      </c>
      <c r="N1274" s="23" t="s">
        <v>4629</v>
      </c>
      <c r="O1274" s="23" t="s">
        <v>4630</v>
      </c>
      <c r="P1274" s="23" t="s">
        <v>4829</v>
      </c>
      <c r="Q1274" s="23">
        <v>0</v>
      </c>
      <c r="R1274" s="23" t="s">
        <v>1962</v>
      </c>
      <c r="S1274" s="23" t="s">
        <v>4830</v>
      </c>
      <c r="T1274" s="23" t="s">
        <v>1721</v>
      </c>
    </row>
    <row r="1275" spans="1:20" s="19" customFormat="1">
      <c r="A1275" s="23" t="s">
        <v>2712</v>
      </c>
      <c r="B1275" s="23" t="s">
        <v>2713</v>
      </c>
      <c r="C1275" s="23" t="s">
        <v>16</v>
      </c>
      <c r="D1275" s="23" t="s">
        <v>1705</v>
      </c>
      <c r="E1275" s="23" t="s">
        <v>1189</v>
      </c>
      <c r="F1275" s="23" t="s">
        <v>4182</v>
      </c>
      <c r="G1275" s="23" t="s">
        <v>1721</v>
      </c>
      <c r="H1275" s="23" t="s">
        <v>4638</v>
      </c>
      <c r="I1275" s="23" t="s">
        <v>4192</v>
      </c>
      <c r="J1275" s="23" t="s">
        <v>11</v>
      </c>
      <c r="K1275" s="23" t="s">
        <v>4628</v>
      </c>
      <c r="L1275" s="23" t="s">
        <v>11</v>
      </c>
      <c r="M1275" s="23" t="s">
        <v>5444</v>
      </c>
      <c r="N1275" s="23" t="s">
        <v>4629</v>
      </c>
      <c r="O1275" s="23" t="s">
        <v>4630</v>
      </c>
      <c r="P1275" s="23" t="s">
        <v>1026</v>
      </c>
      <c r="Q1275" s="23">
        <v>0</v>
      </c>
      <c r="R1275" s="23" t="s">
        <v>1683</v>
      </c>
      <c r="S1275" s="23" t="s">
        <v>4590</v>
      </c>
      <c r="T1275" s="23" t="s">
        <v>1721</v>
      </c>
    </row>
    <row r="1276" spans="1:20" s="19" customFormat="1">
      <c r="A1276" s="23" t="s">
        <v>1982</v>
      </c>
      <c r="B1276" s="23" t="s">
        <v>1983</v>
      </c>
      <c r="C1276" s="23" t="s">
        <v>14</v>
      </c>
      <c r="D1276" s="23" t="s">
        <v>1705</v>
      </c>
      <c r="E1276" s="23" t="s">
        <v>452</v>
      </c>
      <c r="F1276" s="23" t="s">
        <v>5338</v>
      </c>
      <c r="G1276" s="23" t="s">
        <v>1721</v>
      </c>
      <c r="H1276" s="23" t="s">
        <v>4643</v>
      </c>
      <c r="I1276" s="23" t="s">
        <v>4138</v>
      </c>
      <c r="J1276" s="23" t="s">
        <v>11</v>
      </c>
      <c r="K1276" s="23" t="s">
        <v>4628</v>
      </c>
      <c r="L1276" s="23" t="s">
        <v>11</v>
      </c>
      <c r="M1276" s="23" t="s">
        <v>5471</v>
      </c>
      <c r="N1276" s="23" t="s">
        <v>4629</v>
      </c>
      <c r="O1276" s="23" t="s">
        <v>4630</v>
      </c>
      <c r="P1276" s="23" t="s">
        <v>4730</v>
      </c>
      <c r="Q1276" s="23">
        <v>0</v>
      </c>
      <c r="R1276" s="23" t="s">
        <v>1962</v>
      </c>
      <c r="S1276" s="23" t="s">
        <v>4731</v>
      </c>
      <c r="T1276" s="23" t="s">
        <v>1721</v>
      </c>
    </row>
    <row r="1277" spans="1:20" s="19" customFormat="1">
      <c r="A1277" s="23" t="s">
        <v>2264</v>
      </c>
      <c r="B1277" s="23" t="s">
        <v>2265</v>
      </c>
      <c r="C1277" s="23" t="s">
        <v>14</v>
      </c>
      <c r="D1277" s="23" t="s">
        <v>1705</v>
      </c>
      <c r="E1277" s="23" t="s">
        <v>452</v>
      </c>
      <c r="F1277" s="23" t="s">
        <v>5334</v>
      </c>
      <c r="G1277" s="23" t="s">
        <v>1721</v>
      </c>
      <c r="H1277" s="23" t="s">
        <v>4633</v>
      </c>
      <c r="I1277" s="23" t="s">
        <v>4192</v>
      </c>
      <c r="J1277" s="23" t="s">
        <v>11</v>
      </c>
      <c r="K1277" s="23" t="s">
        <v>4628</v>
      </c>
      <c r="L1277" s="23" t="s">
        <v>11</v>
      </c>
      <c r="M1277" s="23" t="s">
        <v>5428</v>
      </c>
      <c r="N1277" s="23" t="s">
        <v>4629</v>
      </c>
      <c r="O1277" s="23" t="s">
        <v>4630</v>
      </c>
      <c r="P1277" s="23" t="s">
        <v>9</v>
      </c>
      <c r="Q1277" s="23">
        <v>0</v>
      </c>
      <c r="R1277" s="23" t="s">
        <v>4756</v>
      </c>
      <c r="S1277" s="23" t="s">
        <v>4757</v>
      </c>
      <c r="T1277" s="23" t="s">
        <v>1721</v>
      </c>
    </row>
    <row r="1278" spans="1:20" s="19" customFormat="1">
      <c r="A1278" s="23" t="s">
        <v>2949</v>
      </c>
      <c r="B1278" s="23" t="s">
        <v>2950</v>
      </c>
      <c r="C1278" s="23" t="s">
        <v>13</v>
      </c>
      <c r="D1278" s="23" t="s">
        <v>1705</v>
      </c>
      <c r="E1278" s="23" t="s">
        <v>452</v>
      </c>
      <c r="F1278" s="23" t="s">
        <v>5338</v>
      </c>
      <c r="G1278" s="23" t="s">
        <v>1721</v>
      </c>
      <c r="H1278" s="23" t="s">
        <v>4643</v>
      </c>
      <c r="I1278" s="23" t="s">
        <v>4138</v>
      </c>
      <c r="J1278" s="23" t="s">
        <v>11</v>
      </c>
      <c r="K1278" s="23" t="s">
        <v>4628</v>
      </c>
      <c r="L1278" s="23" t="s">
        <v>11</v>
      </c>
      <c r="M1278" s="23" t="s">
        <v>5410</v>
      </c>
      <c r="N1278" s="23" t="s">
        <v>4629</v>
      </c>
      <c r="O1278" s="23" t="s">
        <v>4630</v>
      </c>
      <c r="P1278" s="23" t="s">
        <v>1026</v>
      </c>
      <c r="Q1278" s="23">
        <v>0</v>
      </c>
      <c r="R1278" s="23" t="s">
        <v>1760</v>
      </c>
      <c r="S1278" s="23" t="s">
        <v>5505</v>
      </c>
      <c r="T1278" s="23" t="s">
        <v>1721</v>
      </c>
    </row>
    <row r="1279" spans="1:20" s="19" customFormat="1">
      <c r="A1279" s="23" t="s">
        <v>2209</v>
      </c>
      <c r="B1279" s="23" t="s">
        <v>2210</v>
      </c>
      <c r="C1279" s="23" t="s">
        <v>18</v>
      </c>
      <c r="D1279" s="23" t="s">
        <v>1705</v>
      </c>
      <c r="E1279" s="23" t="s">
        <v>452</v>
      </c>
      <c r="F1279" s="23" t="s">
        <v>5337</v>
      </c>
      <c r="G1279" s="23" t="s">
        <v>1721</v>
      </c>
      <c r="H1279" s="23" t="s">
        <v>4643</v>
      </c>
      <c r="I1279" s="23" t="s">
        <v>4192</v>
      </c>
      <c r="J1279" s="23" t="s">
        <v>11</v>
      </c>
      <c r="K1279" s="23" t="s">
        <v>4628</v>
      </c>
      <c r="L1279" s="23" t="s">
        <v>11</v>
      </c>
      <c r="M1279" s="23" t="s">
        <v>5471</v>
      </c>
      <c r="N1279" s="23" t="s">
        <v>4629</v>
      </c>
      <c r="O1279" s="23" t="s">
        <v>4630</v>
      </c>
      <c r="P1279" s="23" t="s">
        <v>4642</v>
      </c>
      <c r="Q1279" s="23">
        <v>0</v>
      </c>
      <c r="R1279" s="23" t="s">
        <v>1962</v>
      </c>
      <c r="S1279" s="23" t="s">
        <v>4459</v>
      </c>
      <c r="T1279" s="23" t="s">
        <v>1721</v>
      </c>
    </row>
    <row r="1280" spans="1:20" s="19" customFormat="1">
      <c r="A1280" s="23" t="s">
        <v>2494</v>
      </c>
      <c r="B1280" s="23" t="s">
        <v>2495</v>
      </c>
      <c r="C1280" s="23" t="s">
        <v>1669</v>
      </c>
      <c r="D1280" s="23" t="s">
        <v>4091</v>
      </c>
      <c r="E1280" s="23" t="s">
        <v>459</v>
      </c>
      <c r="F1280" s="23" t="s">
        <v>4194</v>
      </c>
      <c r="G1280" s="23" t="s">
        <v>1721</v>
      </c>
      <c r="H1280" s="23" t="s">
        <v>4632</v>
      </c>
      <c r="I1280" s="23" t="s">
        <v>4639</v>
      </c>
      <c r="J1280" s="23" t="s">
        <v>11</v>
      </c>
      <c r="K1280" s="23" t="s">
        <v>4628</v>
      </c>
      <c r="L1280" s="23" t="s">
        <v>11</v>
      </c>
      <c r="M1280" s="23" t="s">
        <v>5499</v>
      </c>
      <c r="N1280" s="23" t="s">
        <v>4640</v>
      </c>
      <c r="O1280" s="23" t="s">
        <v>4630</v>
      </c>
      <c r="P1280" s="23" t="s">
        <v>1168</v>
      </c>
      <c r="Q1280" s="23">
        <v>0</v>
      </c>
      <c r="R1280" s="23" t="s">
        <v>1683</v>
      </c>
      <c r="S1280" s="23" t="s">
        <v>4579</v>
      </c>
      <c r="T1280" s="23" t="s">
        <v>1721</v>
      </c>
    </row>
    <row r="1281" spans="1:20" s="19" customFormat="1">
      <c r="A1281" s="23" t="s">
        <v>2769</v>
      </c>
      <c r="B1281" s="23" t="s">
        <v>2770</v>
      </c>
      <c r="C1281" s="23" t="s">
        <v>14</v>
      </c>
      <c r="D1281" s="23" t="s">
        <v>1705</v>
      </c>
      <c r="E1281" s="23" t="s">
        <v>452</v>
      </c>
      <c r="F1281" s="23" t="s">
        <v>5349</v>
      </c>
      <c r="G1281" s="23" t="s">
        <v>1721</v>
      </c>
      <c r="H1281" s="23" t="s">
        <v>4099</v>
      </c>
      <c r="I1281" s="23" t="s">
        <v>4106</v>
      </c>
      <c r="J1281" s="23" t="s">
        <v>11</v>
      </c>
      <c r="K1281" s="23" t="s">
        <v>4628</v>
      </c>
      <c r="L1281" s="23" t="s">
        <v>11</v>
      </c>
      <c r="M1281" s="23" t="s">
        <v>5429</v>
      </c>
      <c r="N1281" s="23" t="s">
        <v>4629</v>
      </c>
      <c r="O1281" s="23" t="s">
        <v>4630</v>
      </c>
      <c r="P1281" s="23" t="s">
        <v>4634</v>
      </c>
      <c r="Q1281" s="23">
        <v>0</v>
      </c>
      <c r="R1281" s="23" t="s">
        <v>1962</v>
      </c>
      <c r="S1281" s="23" t="s">
        <v>4875</v>
      </c>
      <c r="T1281" s="23" t="s">
        <v>1721</v>
      </c>
    </row>
    <row r="1282" spans="1:20" s="19" customFormat="1">
      <c r="A1282" s="23" t="s">
        <v>3867</v>
      </c>
      <c r="B1282" s="23" t="s">
        <v>3868</v>
      </c>
      <c r="C1282" s="23" t="s">
        <v>1669</v>
      </c>
      <c r="D1282" s="23" t="s">
        <v>4091</v>
      </c>
      <c r="E1282" s="23" t="s">
        <v>464</v>
      </c>
      <c r="F1282" s="23" t="s">
        <v>4191</v>
      </c>
      <c r="G1282" s="23" t="s">
        <v>1721</v>
      </c>
      <c r="H1282" s="23" t="s">
        <v>4632</v>
      </c>
      <c r="I1282" s="23" t="s">
        <v>4644</v>
      </c>
      <c r="J1282" s="23" t="s">
        <v>11</v>
      </c>
      <c r="K1282" s="23" t="s">
        <v>4628</v>
      </c>
      <c r="L1282" s="23" t="s">
        <v>11</v>
      </c>
      <c r="M1282" s="23" t="s">
        <v>5409</v>
      </c>
      <c r="N1282" s="23" t="s">
        <v>4640</v>
      </c>
      <c r="O1282" s="23" t="s">
        <v>4630</v>
      </c>
      <c r="P1282" s="23" t="s">
        <v>1166</v>
      </c>
      <c r="Q1282" s="23">
        <v>0</v>
      </c>
      <c r="R1282" s="23" t="s">
        <v>1760</v>
      </c>
      <c r="S1282" s="23" t="s">
        <v>4603</v>
      </c>
      <c r="T1282" s="23" t="s">
        <v>1721</v>
      </c>
    </row>
    <row r="1283" spans="1:20" s="19" customFormat="1">
      <c r="A1283" s="23" t="s">
        <v>3949</v>
      </c>
      <c r="B1283" s="23" t="s">
        <v>3950</v>
      </c>
      <c r="C1283" s="23" t="s">
        <v>12</v>
      </c>
      <c r="D1283" s="23" t="s">
        <v>1705</v>
      </c>
      <c r="E1283" s="23" t="s">
        <v>452</v>
      </c>
      <c r="F1283" s="23" t="s">
        <v>4175</v>
      </c>
      <c r="G1283" s="23" t="s">
        <v>1721</v>
      </c>
      <c r="H1283" s="23" t="s">
        <v>4638</v>
      </c>
      <c r="I1283" s="23" t="s">
        <v>5466</v>
      </c>
      <c r="J1283" s="23" t="s">
        <v>11</v>
      </c>
      <c r="K1283" s="23" t="s">
        <v>4628</v>
      </c>
      <c r="L1283" s="23" t="s">
        <v>11</v>
      </c>
      <c r="M1283" s="23" t="s">
        <v>5422</v>
      </c>
      <c r="N1283" s="23" t="s">
        <v>4629</v>
      </c>
      <c r="O1283" s="23" t="s">
        <v>4630</v>
      </c>
      <c r="P1283" s="23" t="s">
        <v>4697</v>
      </c>
      <c r="Q1283" s="23">
        <v>0</v>
      </c>
      <c r="R1283" s="23" t="s">
        <v>1962</v>
      </c>
      <c r="S1283" s="23" t="s">
        <v>4698</v>
      </c>
      <c r="T1283" s="23" t="s">
        <v>1721</v>
      </c>
    </row>
    <row r="1284" spans="1:20" s="19" customFormat="1">
      <c r="A1284" s="23" t="s">
        <v>3617</v>
      </c>
      <c r="B1284" s="23" t="s">
        <v>3618</v>
      </c>
      <c r="C1284" s="23" t="s">
        <v>1669</v>
      </c>
      <c r="D1284" s="23" t="s">
        <v>1705</v>
      </c>
      <c r="E1284" s="23" t="s">
        <v>452</v>
      </c>
      <c r="F1284" s="23" t="s">
        <v>4179</v>
      </c>
      <c r="G1284" s="23" t="s">
        <v>1721</v>
      </c>
      <c r="H1284" s="23" t="s">
        <v>4682</v>
      </c>
      <c r="I1284" s="23" t="s">
        <v>4106</v>
      </c>
      <c r="J1284" s="23" t="s">
        <v>11</v>
      </c>
      <c r="K1284" s="23" t="s">
        <v>4628</v>
      </c>
      <c r="L1284" s="23" t="s">
        <v>11</v>
      </c>
      <c r="M1284" s="23" t="s">
        <v>5406</v>
      </c>
      <c r="N1284" s="23" t="s">
        <v>4629</v>
      </c>
      <c r="O1284" s="23" t="s">
        <v>4630</v>
      </c>
      <c r="P1284" s="23" t="s">
        <v>1026</v>
      </c>
      <c r="Q1284" s="23">
        <v>0</v>
      </c>
      <c r="R1284" s="23" t="s">
        <v>1922</v>
      </c>
      <c r="S1284" s="23" t="s">
        <v>4706</v>
      </c>
      <c r="T1284" s="23" t="s">
        <v>1721</v>
      </c>
    </row>
    <row r="1285" spans="1:20" s="19" customFormat="1">
      <c r="A1285" s="23" t="s">
        <v>3175</v>
      </c>
      <c r="B1285" s="23" t="s">
        <v>3176</v>
      </c>
      <c r="C1285" s="23" t="s">
        <v>14</v>
      </c>
      <c r="D1285" s="23" t="s">
        <v>1705</v>
      </c>
      <c r="E1285" s="23" t="s">
        <v>452</v>
      </c>
      <c r="F1285" s="23" t="s">
        <v>5334</v>
      </c>
      <c r="G1285" s="23" t="s">
        <v>1721</v>
      </c>
      <c r="H1285" s="23" t="s">
        <v>4633</v>
      </c>
      <c r="I1285" s="23" t="s">
        <v>4192</v>
      </c>
      <c r="J1285" s="23" t="s">
        <v>11</v>
      </c>
      <c r="K1285" s="23" t="s">
        <v>4628</v>
      </c>
      <c r="L1285" s="23" t="s">
        <v>11</v>
      </c>
      <c r="M1285" s="23" t="s">
        <v>5405</v>
      </c>
      <c r="N1285" s="23" t="s">
        <v>4629</v>
      </c>
      <c r="O1285" s="23" t="s">
        <v>4630</v>
      </c>
      <c r="P1285" s="23" t="s">
        <v>4684</v>
      </c>
      <c r="Q1285" s="23">
        <v>0</v>
      </c>
      <c r="R1285" s="23" t="s">
        <v>1962</v>
      </c>
      <c r="S1285" s="23" t="s">
        <v>4685</v>
      </c>
      <c r="T1285" s="23" t="s">
        <v>1721</v>
      </c>
    </row>
    <row r="1286" spans="1:20" s="19" customFormat="1">
      <c r="A1286" s="23" t="s">
        <v>3284</v>
      </c>
      <c r="B1286" s="23" t="s">
        <v>3285</v>
      </c>
      <c r="C1286" s="23" t="s">
        <v>14</v>
      </c>
      <c r="D1286" s="23" t="s">
        <v>1705</v>
      </c>
      <c r="E1286" s="23" t="s">
        <v>452</v>
      </c>
      <c r="F1286" s="23" t="s">
        <v>5334</v>
      </c>
      <c r="G1286" s="23" t="s">
        <v>1721</v>
      </c>
      <c r="H1286" s="23" t="s">
        <v>4633</v>
      </c>
      <c r="I1286" s="23" t="s">
        <v>4192</v>
      </c>
      <c r="J1286" s="23" t="s">
        <v>11</v>
      </c>
      <c r="K1286" s="23" t="s">
        <v>4628</v>
      </c>
      <c r="L1286" s="23" t="s">
        <v>11</v>
      </c>
      <c r="M1286" s="23" t="s">
        <v>5414</v>
      </c>
      <c r="N1286" s="23" t="s">
        <v>4629</v>
      </c>
      <c r="O1286" s="23" t="s">
        <v>4630</v>
      </c>
      <c r="P1286" s="23" t="s">
        <v>4642</v>
      </c>
      <c r="Q1286" s="23">
        <v>0</v>
      </c>
      <c r="R1286" s="23" t="s">
        <v>1962</v>
      </c>
      <c r="S1286" s="23" t="s">
        <v>4355</v>
      </c>
      <c r="T1286" s="23" t="s">
        <v>1721</v>
      </c>
    </row>
    <row r="1287" spans="1:20" s="19" customFormat="1">
      <c r="A1287" s="23" t="s">
        <v>3554</v>
      </c>
      <c r="B1287" s="23" t="s">
        <v>3555</v>
      </c>
      <c r="C1287" s="23" t="s">
        <v>12</v>
      </c>
      <c r="D1287" s="23" t="s">
        <v>1705</v>
      </c>
      <c r="E1287" s="23" t="s">
        <v>452</v>
      </c>
      <c r="F1287" s="23" t="s">
        <v>5338</v>
      </c>
      <c r="G1287" s="23" t="s">
        <v>1721</v>
      </c>
      <c r="H1287" s="23" t="s">
        <v>4643</v>
      </c>
      <c r="I1287" s="23" t="s">
        <v>5486</v>
      </c>
      <c r="J1287" s="23" t="s">
        <v>11</v>
      </c>
      <c r="K1287" s="23" t="s">
        <v>4628</v>
      </c>
      <c r="L1287" s="23" t="s">
        <v>11</v>
      </c>
      <c r="M1287" s="23" t="s">
        <v>5448</v>
      </c>
      <c r="N1287" s="23" t="s">
        <v>4629</v>
      </c>
      <c r="O1287" s="23" t="s">
        <v>4630</v>
      </c>
      <c r="P1287" s="23" t="s">
        <v>4702</v>
      </c>
      <c r="Q1287" s="23">
        <v>0</v>
      </c>
      <c r="R1287" s="23" t="s">
        <v>1962</v>
      </c>
      <c r="S1287" s="23" t="s">
        <v>4703</v>
      </c>
      <c r="T1287" s="23" t="s">
        <v>1721</v>
      </c>
    </row>
    <row r="1288" spans="1:20" s="19" customFormat="1">
      <c r="A1288" s="23" t="s">
        <v>3602</v>
      </c>
      <c r="B1288" s="23" t="s">
        <v>3603</v>
      </c>
      <c r="C1288" s="23" t="s">
        <v>1669</v>
      </c>
      <c r="D1288" s="23" t="s">
        <v>1705</v>
      </c>
      <c r="E1288" s="23" t="s">
        <v>1189</v>
      </c>
      <c r="F1288" s="23" t="s">
        <v>4197</v>
      </c>
      <c r="G1288" s="23" t="s">
        <v>1721</v>
      </c>
      <c r="H1288" s="23" t="s">
        <v>4099</v>
      </c>
      <c r="I1288" s="23" t="s">
        <v>4106</v>
      </c>
      <c r="J1288" s="23" t="s">
        <v>1808</v>
      </c>
      <c r="K1288" s="23" t="s">
        <v>4628</v>
      </c>
      <c r="L1288" s="23" t="s">
        <v>11</v>
      </c>
      <c r="M1288" s="23" t="s">
        <v>5478</v>
      </c>
      <c r="N1288" s="23" t="s">
        <v>4629</v>
      </c>
      <c r="O1288" s="23" t="s">
        <v>4630</v>
      </c>
      <c r="P1288" s="23" t="s">
        <v>4675</v>
      </c>
      <c r="Q1288" s="23">
        <v>0</v>
      </c>
      <c r="R1288" s="23" t="s">
        <v>3208</v>
      </c>
      <c r="S1288" s="23" t="s">
        <v>4323</v>
      </c>
      <c r="T1288" s="23" t="s">
        <v>1721</v>
      </c>
    </row>
    <row r="1289" spans="1:20" s="19" customFormat="1">
      <c r="A1289" s="23" t="s">
        <v>2176</v>
      </c>
      <c r="B1289" s="23" t="s">
        <v>2177</v>
      </c>
      <c r="C1289" s="23" t="s">
        <v>14</v>
      </c>
      <c r="D1289" s="23" t="s">
        <v>1705</v>
      </c>
      <c r="E1289" s="23" t="s">
        <v>452</v>
      </c>
      <c r="F1289" s="23" t="s">
        <v>4175</v>
      </c>
      <c r="G1289" s="23" t="s">
        <v>1721</v>
      </c>
      <c r="H1289" s="23" t="s">
        <v>4638</v>
      </c>
      <c r="I1289" s="23" t="s">
        <v>4656</v>
      </c>
      <c r="J1289" s="23" t="s">
        <v>11</v>
      </c>
      <c r="K1289" s="23" t="s">
        <v>4628</v>
      </c>
      <c r="L1289" s="23" t="s">
        <v>11</v>
      </c>
      <c r="M1289" s="23" t="s">
        <v>5418</v>
      </c>
      <c r="N1289" s="23" t="s">
        <v>4629</v>
      </c>
      <c r="O1289" s="23" t="s">
        <v>4630</v>
      </c>
      <c r="P1289" s="23" t="s">
        <v>4718</v>
      </c>
      <c r="Q1289" s="23">
        <v>0</v>
      </c>
      <c r="R1289" s="23" t="s">
        <v>1962</v>
      </c>
      <c r="S1289" s="23" t="s">
        <v>4465</v>
      </c>
      <c r="T1289" s="23" t="s">
        <v>1721</v>
      </c>
    </row>
    <row r="1290" spans="1:20" s="19" customFormat="1">
      <c r="A1290" s="23" t="s">
        <v>5244</v>
      </c>
      <c r="B1290" s="23" t="s">
        <v>1236</v>
      </c>
      <c r="C1290" s="23" t="s">
        <v>1687</v>
      </c>
      <c r="D1290" s="23" t="s">
        <v>4091</v>
      </c>
      <c r="E1290" s="23" t="s">
        <v>459</v>
      </c>
      <c r="F1290" s="23" t="s">
        <v>5353</v>
      </c>
      <c r="G1290" s="23" t="s">
        <v>1721</v>
      </c>
      <c r="H1290" s="23" t="s">
        <v>4643</v>
      </c>
      <c r="I1290" s="23" t="s">
        <v>4644</v>
      </c>
      <c r="J1290" s="23" t="s">
        <v>11</v>
      </c>
      <c r="K1290" s="23" t="s">
        <v>4628</v>
      </c>
      <c r="L1290" s="23" t="s">
        <v>11</v>
      </c>
      <c r="M1290" s="23" t="s">
        <v>5473</v>
      </c>
      <c r="N1290" s="23" t="s">
        <v>4640</v>
      </c>
      <c r="O1290" s="23" t="s">
        <v>4630</v>
      </c>
      <c r="P1290" s="23" t="s">
        <v>993</v>
      </c>
      <c r="Q1290" s="23">
        <v>0</v>
      </c>
      <c r="R1290" s="23" t="s">
        <v>5464</v>
      </c>
      <c r="S1290" s="23" t="s">
        <v>5468</v>
      </c>
      <c r="T1290" s="23" t="s">
        <v>1721</v>
      </c>
    </row>
    <row r="1291" spans="1:20" s="19" customFormat="1">
      <c r="A1291" s="23" t="s">
        <v>2349</v>
      </c>
      <c r="B1291" s="23" t="s">
        <v>2350</v>
      </c>
      <c r="C1291" s="23" t="s">
        <v>12</v>
      </c>
      <c r="D1291" s="23" t="s">
        <v>1705</v>
      </c>
      <c r="E1291" s="23" t="s">
        <v>452</v>
      </c>
      <c r="F1291" s="23" t="s">
        <v>5338</v>
      </c>
      <c r="G1291" s="23" t="s">
        <v>1721</v>
      </c>
      <c r="H1291" s="23" t="s">
        <v>4643</v>
      </c>
      <c r="I1291" s="23" t="s">
        <v>5486</v>
      </c>
      <c r="J1291" s="23" t="s">
        <v>11</v>
      </c>
      <c r="K1291" s="23" t="s">
        <v>4628</v>
      </c>
      <c r="L1291" s="23" t="s">
        <v>11</v>
      </c>
      <c r="M1291" s="23" t="s">
        <v>5448</v>
      </c>
      <c r="N1291" s="23" t="s">
        <v>4629</v>
      </c>
      <c r="O1291" s="23" t="s">
        <v>4630</v>
      </c>
      <c r="P1291" s="23" t="s">
        <v>4642</v>
      </c>
      <c r="Q1291" s="23">
        <v>0</v>
      </c>
      <c r="R1291" s="23" t="s">
        <v>1962</v>
      </c>
      <c r="S1291" s="23" t="s">
        <v>4835</v>
      </c>
      <c r="T1291" s="23" t="s">
        <v>1721</v>
      </c>
    </row>
    <row r="1292" spans="1:20" s="19" customFormat="1">
      <c r="A1292" s="23" t="s">
        <v>3617</v>
      </c>
      <c r="B1292" s="23" t="s">
        <v>3618</v>
      </c>
      <c r="C1292" s="23" t="s">
        <v>1669</v>
      </c>
      <c r="D1292" s="23" t="s">
        <v>1705</v>
      </c>
      <c r="E1292" s="23" t="s">
        <v>452</v>
      </c>
      <c r="F1292" s="23" t="s">
        <v>4179</v>
      </c>
      <c r="G1292" s="23" t="s">
        <v>1721</v>
      </c>
      <c r="H1292" s="23" t="s">
        <v>4682</v>
      </c>
      <c r="I1292" s="23" t="s">
        <v>4203</v>
      </c>
      <c r="J1292" s="23" t="s">
        <v>11</v>
      </c>
      <c r="K1292" s="23" t="s">
        <v>4628</v>
      </c>
      <c r="L1292" s="23" t="s">
        <v>11</v>
      </c>
      <c r="M1292" s="23" t="s">
        <v>5418</v>
      </c>
      <c r="N1292" s="23" t="s">
        <v>4629</v>
      </c>
      <c r="O1292" s="23" t="s">
        <v>4630</v>
      </c>
      <c r="P1292" s="23" t="s">
        <v>1026</v>
      </c>
      <c r="Q1292" s="23">
        <v>0</v>
      </c>
      <c r="R1292" s="23" t="s">
        <v>1922</v>
      </c>
      <c r="S1292" s="23" t="s">
        <v>4706</v>
      </c>
      <c r="T1292" s="23" t="s">
        <v>1721</v>
      </c>
    </row>
    <row r="1293" spans="1:20" s="19" customFormat="1">
      <c r="A1293" s="23" t="s">
        <v>2111</v>
      </c>
      <c r="B1293" s="23" t="s">
        <v>2112</v>
      </c>
      <c r="C1293" s="23" t="s">
        <v>12</v>
      </c>
      <c r="D1293" s="23" t="s">
        <v>1705</v>
      </c>
      <c r="E1293" s="23" t="s">
        <v>452</v>
      </c>
      <c r="F1293" s="23" t="s">
        <v>4175</v>
      </c>
      <c r="G1293" s="23" t="s">
        <v>1721</v>
      </c>
      <c r="H1293" s="23" t="s">
        <v>4638</v>
      </c>
      <c r="I1293" s="23" t="s">
        <v>4192</v>
      </c>
      <c r="J1293" s="23" t="s">
        <v>11</v>
      </c>
      <c r="K1293" s="23" t="s">
        <v>4628</v>
      </c>
      <c r="L1293" s="23" t="s">
        <v>11</v>
      </c>
      <c r="M1293" s="23" t="s">
        <v>5406</v>
      </c>
      <c r="N1293" s="23" t="s">
        <v>4629</v>
      </c>
      <c r="O1293" s="23" t="s">
        <v>4630</v>
      </c>
      <c r="P1293" s="23" t="s">
        <v>4660</v>
      </c>
      <c r="Q1293" s="23">
        <v>0</v>
      </c>
      <c r="R1293" s="23" t="s">
        <v>1962</v>
      </c>
      <c r="S1293" s="23" t="s">
        <v>4472</v>
      </c>
      <c r="T1293" s="23" t="s">
        <v>1721</v>
      </c>
    </row>
    <row r="1294" spans="1:20" s="19" customFormat="1">
      <c r="A1294" s="23" t="s">
        <v>3643</v>
      </c>
      <c r="B1294" s="23" t="s">
        <v>3644</v>
      </c>
      <c r="C1294" s="23" t="s">
        <v>16</v>
      </c>
      <c r="D1294" s="23" t="s">
        <v>1705</v>
      </c>
      <c r="E1294" s="23" t="s">
        <v>452</v>
      </c>
      <c r="F1294" s="23" t="s">
        <v>4164</v>
      </c>
      <c r="G1294" s="23" t="s">
        <v>1721</v>
      </c>
      <c r="H1294" s="23" t="s">
        <v>4632</v>
      </c>
      <c r="I1294" s="23" t="s">
        <v>4203</v>
      </c>
      <c r="J1294" s="23" t="s">
        <v>11</v>
      </c>
      <c r="K1294" s="23" t="s">
        <v>4628</v>
      </c>
      <c r="L1294" s="23" t="s">
        <v>11</v>
      </c>
      <c r="M1294" s="23" t="s">
        <v>5414</v>
      </c>
      <c r="N1294" s="23" t="s">
        <v>4629</v>
      </c>
      <c r="O1294" s="23" t="s">
        <v>4630</v>
      </c>
      <c r="P1294" s="23" t="s">
        <v>9</v>
      </c>
      <c r="Q1294" s="23">
        <v>0</v>
      </c>
      <c r="R1294" s="23" t="s">
        <v>4745</v>
      </c>
      <c r="S1294" s="23" t="s">
        <v>4538</v>
      </c>
      <c r="T1294" s="23" t="s">
        <v>1721</v>
      </c>
    </row>
    <row r="1295" spans="1:20" s="19" customFormat="1">
      <c r="A1295" s="23" t="s">
        <v>3937</v>
      </c>
      <c r="B1295" s="23" t="s">
        <v>3938</v>
      </c>
      <c r="C1295" s="23" t="s">
        <v>16</v>
      </c>
      <c r="D1295" s="23" t="s">
        <v>1705</v>
      </c>
      <c r="E1295" s="23" t="s">
        <v>1189</v>
      </c>
      <c r="F1295" s="23" t="s">
        <v>5351</v>
      </c>
      <c r="G1295" s="23" t="s">
        <v>1721</v>
      </c>
      <c r="H1295" s="23" t="s">
        <v>4633</v>
      </c>
      <c r="I1295" s="23" t="s">
        <v>4192</v>
      </c>
      <c r="J1295" s="23" t="s">
        <v>11</v>
      </c>
      <c r="K1295" s="23" t="s">
        <v>4628</v>
      </c>
      <c r="L1295" s="23" t="s">
        <v>11</v>
      </c>
      <c r="M1295" s="23" t="s">
        <v>5406</v>
      </c>
      <c r="N1295" s="23" t="s">
        <v>4629</v>
      </c>
      <c r="O1295" s="23" t="s">
        <v>4630</v>
      </c>
      <c r="P1295" s="23" t="s">
        <v>9</v>
      </c>
      <c r="Q1295" s="23">
        <v>0</v>
      </c>
      <c r="R1295" s="23" t="s">
        <v>2933</v>
      </c>
      <c r="S1295" s="23" t="s">
        <v>4742</v>
      </c>
      <c r="T1295" s="23" t="s">
        <v>1721</v>
      </c>
    </row>
    <row r="1296" spans="1:20" s="19" customFormat="1">
      <c r="A1296" s="23" t="s">
        <v>3956</v>
      </c>
      <c r="B1296" s="23" t="s">
        <v>3957</v>
      </c>
      <c r="C1296" s="23" t="s">
        <v>10</v>
      </c>
      <c r="D1296" s="23" t="s">
        <v>1705</v>
      </c>
      <c r="E1296" s="23" t="s">
        <v>452</v>
      </c>
      <c r="F1296" s="23" t="s">
        <v>4173</v>
      </c>
      <c r="G1296" s="23" t="s">
        <v>1721</v>
      </c>
      <c r="H1296" s="23" t="s">
        <v>4099</v>
      </c>
      <c r="I1296" s="23" t="s">
        <v>4138</v>
      </c>
      <c r="J1296" s="23" t="s">
        <v>11</v>
      </c>
      <c r="K1296" s="23" t="s">
        <v>4628</v>
      </c>
      <c r="L1296" s="23" t="s">
        <v>11</v>
      </c>
      <c r="M1296" s="23" t="s">
        <v>5443</v>
      </c>
      <c r="N1296" s="23" t="s">
        <v>4629</v>
      </c>
      <c r="O1296" s="23" t="s">
        <v>4630</v>
      </c>
      <c r="P1296" s="23" t="s">
        <v>4664</v>
      </c>
      <c r="Q1296" s="23">
        <v>0</v>
      </c>
      <c r="R1296" s="23" t="s">
        <v>1962</v>
      </c>
      <c r="S1296" s="23" t="s">
        <v>4723</v>
      </c>
      <c r="T1296" s="23" t="s">
        <v>1721</v>
      </c>
    </row>
    <row r="1297" spans="1:20" s="19" customFormat="1">
      <c r="A1297" s="23" t="s">
        <v>2712</v>
      </c>
      <c r="B1297" s="23" t="s">
        <v>2713</v>
      </c>
      <c r="C1297" s="23" t="s">
        <v>16</v>
      </c>
      <c r="D1297" s="23" t="s">
        <v>1705</v>
      </c>
      <c r="E1297" s="23" t="s">
        <v>1189</v>
      </c>
      <c r="F1297" s="23" t="s">
        <v>4182</v>
      </c>
      <c r="G1297" s="23" t="s">
        <v>1721</v>
      </c>
      <c r="H1297" s="23" t="s">
        <v>4638</v>
      </c>
      <c r="I1297" s="23" t="s">
        <v>4636</v>
      </c>
      <c r="J1297" s="23" t="s">
        <v>11</v>
      </c>
      <c r="K1297" s="23" t="s">
        <v>4628</v>
      </c>
      <c r="L1297" s="23" t="s">
        <v>11</v>
      </c>
      <c r="M1297" s="23" t="s">
        <v>5420</v>
      </c>
      <c r="N1297" s="23" t="s">
        <v>4629</v>
      </c>
      <c r="O1297" s="23" t="s">
        <v>4630</v>
      </c>
      <c r="P1297" s="23" t="s">
        <v>1026</v>
      </c>
      <c r="Q1297" s="23">
        <v>0</v>
      </c>
      <c r="R1297" s="23" t="s">
        <v>1683</v>
      </c>
      <c r="S1297" s="23" t="s">
        <v>4590</v>
      </c>
      <c r="T1297" s="23" t="s">
        <v>1721</v>
      </c>
    </row>
    <row r="1298" spans="1:20" s="19" customFormat="1">
      <c r="A1298" s="23" t="s">
        <v>3358</v>
      </c>
      <c r="B1298" s="23" t="s">
        <v>3359</v>
      </c>
      <c r="C1298" s="23" t="s">
        <v>14</v>
      </c>
      <c r="D1298" s="23" t="s">
        <v>1705</v>
      </c>
      <c r="E1298" s="23" t="s">
        <v>452</v>
      </c>
      <c r="F1298" s="23" t="s">
        <v>4166</v>
      </c>
      <c r="G1298" s="23" t="s">
        <v>1721</v>
      </c>
      <c r="H1298" s="23" t="s">
        <v>4094</v>
      </c>
      <c r="I1298" s="23" t="s">
        <v>4106</v>
      </c>
      <c r="J1298" s="23" t="s">
        <v>11</v>
      </c>
      <c r="K1298" s="23" t="s">
        <v>4628</v>
      </c>
      <c r="L1298" s="23" t="s">
        <v>11</v>
      </c>
      <c r="M1298" s="23" t="s">
        <v>5405</v>
      </c>
      <c r="N1298" s="23" t="s">
        <v>4629</v>
      </c>
      <c r="O1298" s="23" t="s">
        <v>4630</v>
      </c>
      <c r="P1298" s="23" t="s">
        <v>7</v>
      </c>
      <c r="Q1298" s="23">
        <v>0</v>
      </c>
      <c r="R1298" s="23" t="s">
        <v>1771</v>
      </c>
      <c r="S1298" s="23" t="s">
        <v>4896</v>
      </c>
      <c r="T1298" s="23" t="s">
        <v>1721</v>
      </c>
    </row>
    <row r="1299" spans="1:20" s="19" customFormat="1">
      <c r="A1299" s="23" t="s">
        <v>3882</v>
      </c>
      <c r="B1299" s="23" t="s">
        <v>3883</v>
      </c>
      <c r="C1299" s="23" t="s">
        <v>10</v>
      </c>
      <c r="D1299" s="23" t="s">
        <v>1705</v>
      </c>
      <c r="E1299" s="23" t="s">
        <v>1189</v>
      </c>
      <c r="F1299" s="23" t="s">
        <v>5351</v>
      </c>
      <c r="G1299" s="23" t="s">
        <v>1721</v>
      </c>
      <c r="H1299" s="23" t="s">
        <v>4633</v>
      </c>
      <c r="I1299" s="23" t="s">
        <v>4192</v>
      </c>
      <c r="J1299" s="23" t="s">
        <v>11</v>
      </c>
      <c r="K1299" s="23" t="s">
        <v>4628</v>
      </c>
      <c r="L1299" s="23" t="s">
        <v>11</v>
      </c>
      <c r="M1299" s="23" t="s">
        <v>5455</v>
      </c>
      <c r="N1299" s="23" t="s">
        <v>4629</v>
      </c>
      <c r="O1299" s="23" t="s">
        <v>4630</v>
      </c>
      <c r="P1299" s="23" t="s">
        <v>4662</v>
      </c>
      <c r="Q1299" s="23">
        <v>0</v>
      </c>
      <c r="R1299" s="23" t="s">
        <v>1908</v>
      </c>
      <c r="S1299" s="23" t="s">
        <v>4860</v>
      </c>
      <c r="T1299" s="23" t="s">
        <v>1721</v>
      </c>
    </row>
    <row r="1300" spans="1:20" s="19" customFormat="1">
      <c r="A1300" s="23" t="s">
        <v>3077</v>
      </c>
      <c r="B1300" s="23" t="s">
        <v>3078</v>
      </c>
      <c r="C1300" s="23" t="s">
        <v>15</v>
      </c>
      <c r="D1300" s="23" t="s">
        <v>1705</v>
      </c>
      <c r="E1300" s="23" t="s">
        <v>452</v>
      </c>
      <c r="F1300" s="23" t="s">
        <v>4172</v>
      </c>
      <c r="G1300" s="23" t="s">
        <v>1721</v>
      </c>
      <c r="H1300" s="23" t="s">
        <v>4094</v>
      </c>
      <c r="I1300" s="23" t="s">
        <v>4203</v>
      </c>
      <c r="J1300" s="23" t="s">
        <v>11</v>
      </c>
      <c r="K1300" s="23" t="s">
        <v>4628</v>
      </c>
      <c r="L1300" s="23" t="s">
        <v>11</v>
      </c>
      <c r="M1300" s="23" t="s">
        <v>5413</v>
      </c>
      <c r="N1300" s="23" t="s">
        <v>4629</v>
      </c>
      <c r="O1300" s="23" t="s">
        <v>4630</v>
      </c>
      <c r="P1300" s="23" t="s">
        <v>4664</v>
      </c>
      <c r="Q1300" s="23">
        <v>0</v>
      </c>
      <c r="R1300" s="23" t="s">
        <v>1962</v>
      </c>
      <c r="S1300" s="23" t="s">
        <v>4369</v>
      </c>
      <c r="T1300" s="23" t="s">
        <v>1721</v>
      </c>
    </row>
    <row r="1301" spans="1:20" s="19" customFormat="1">
      <c r="A1301" s="23" t="s">
        <v>3904</v>
      </c>
      <c r="B1301" s="23" t="s">
        <v>3905</v>
      </c>
      <c r="C1301" s="23" t="s">
        <v>15</v>
      </c>
      <c r="D1301" s="23" t="s">
        <v>1705</v>
      </c>
      <c r="E1301" s="23" t="s">
        <v>452</v>
      </c>
      <c r="F1301" s="23" t="s">
        <v>4156</v>
      </c>
      <c r="G1301" s="23" t="s">
        <v>1721</v>
      </c>
      <c r="H1301" s="23" t="s">
        <v>4094</v>
      </c>
      <c r="I1301" s="23" t="s">
        <v>4106</v>
      </c>
      <c r="J1301" s="23" t="s">
        <v>11</v>
      </c>
      <c r="K1301" s="23" t="s">
        <v>4628</v>
      </c>
      <c r="L1301" s="23" t="s">
        <v>11</v>
      </c>
      <c r="M1301" s="23" t="s">
        <v>5428</v>
      </c>
      <c r="N1301" s="23" t="s">
        <v>4629</v>
      </c>
      <c r="O1301" s="23" t="s">
        <v>4630</v>
      </c>
      <c r="P1301" s="23" t="s">
        <v>4660</v>
      </c>
      <c r="Q1301" s="23">
        <v>0</v>
      </c>
      <c r="R1301" s="23" t="s">
        <v>1962</v>
      </c>
      <c r="S1301" s="23" t="s">
        <v>4299</v>
      </c>
      <c r="T1301" s="23" t="s">
        <v>1721</v>
      </c>
    </row>
    <row r="1302" spans="1:20" s="19" customFormat="1">
      <c r="A1302" s="23" t="s">
        <v>3605</v>
      </c>
      <c r="B1302" s="23" t="s">
        <v>3606</v>
      </c>
      <c r="C1302" s="23" t="s">
        <v>16</v>
      </c>
      <c r="D1302" s="23" t="s">
        <v>1705</v>
      </c>
      <c r="E1302" s="23" t="s">
        <v>1189</v>
      </c>
      <c r="F1302" s="23" t="s">
        <v>4197</v>
      </c>
      <c r="G1302" s="23" t="s">
        <v>1721</v>
      </c>
      <c r="H1302" s="23" t="s">
        <v>4099</v>
      </c>
      <c r="I1302" s="23" t="s">
        <v>4656</v>
      </c>
      <c r="J1302" s="23" t="s">
        <v>11</v>
      </c>
      <c r="K1302" s="23" t="s">
        <v>4628</v>
      </c>
      <c r="L1302" s="23" t="s">
        <v>11</v>
      </c>
      <c r="M1302" s="23" t="s">
        <v>5445</v>
      </c>
      <c r="N1302" s="23" t="s">
        <v>4629</v>
      </c>
      <c r="O1302" s="23" t="s">
        <v>4630</v>
      </c>
      <c r="P1302" s="23" t="s">
        <v>4642</v>
      </c>
      <c r="Q1302" s="23">
        <v>0</v>
      </c>
      <c r="R1302" s="23" t="s">
        <v>1962</v>
      </c>
      <c r="S1302" s="23" t="s">
        <v>4764</v>
      </c>
      <c r="T1302" s="23" t="s">
        <v>1721</v>
      </c>
    </row>
    <row r="1303" spans="1:20" s="19" customFormat="1">
      <c r="A1303" s="23" t="s">
        <v>3790</v>
      </c>
      <c r="B1303" s="23" t="s">
        <v>3791</v>
      </c>
      <c r="C1303" s="23" t="s">
        <v>1687</v>
      </c>
      <c r="D1303" s="23" t="s">
        <v>4091</v>
      </c>
      <c r="E1303" s="23" t="s">
        <v>459</v>
      </c>
      <c r="F1303" s="23" t="s">
        <v>4202</v>
      </c>
      <c r="G1303" s="23" t="s">
        <v>1721</v>
      </c>
      <c r="H1303" s="23" t="s">
        <v>4638</v>
      </c>
      <c r="I1303" s="23" t="s">
        <v>4644</v>
      </c>
      <c r="J1303" s="23" t="s">
        <v>11</v>
      </c>
      <c r="K1303" s="23" t="s">
        <v>4628</v>
      </c>
      <c r="L1303" s="23" t="s">
        <v>11</v>
      </c>
      <c r="M1303" s="23" t="s">
        <v>5498</v>
      </c>
      <c r="N1303" s="23" t="s">
        <v>4640</v>
      </c>
      <c r="O1303" s="23" t="s">
        <v>4630</v>
      </c>
      <c r="P1303" s="23" t="s">
        <v>4863</v>
      </c>
      <c r="Q1303" s="23">
        <v>0</v>
      </c>
      <c r="R1303" s="23" t="s">
        <v>1684</v>
      </c>
      <c r="S1303" s="23" t="s">
        <v>4619</v>
      </c>
      <c r="T1303" s="23" t="s">
        <v>1721</v>
      </c>
    </row>
    <row r="1304" spans="1:20" s="19" customFormat="1">
      <c r="A1304" s="23" t="s">
        <v>2379</v>
      </c>
      <c r="B1304" s="23" t="s">
        <v>2380</v>
      </c>
      <c r="C1304" s="23" t="s">
        <v>15</v>
      </c>
      <c r="D1304" s="23" t="s">
        <v>1705</v>
      </c>
      <c r="E1304" s="23" t="s">
        <v>452</v>
      </c>
      <c r="F1304" s="23" t="s">
        <v>4148</v>
      </c>
      <c r="G1304" s="23" t="s">
        <v>1721</v>
      </c>
      <c r="H1304" s="23" t="s">
        <v>4094</v>
      </c>
      <c r="I1304" s="23" t="s">
        <v>5430</v>
      </c>
      <c r="J1304" s="23" t="s">
        <v>11</v>
      </c>
      <c r="K1304" s="23" t="s">
        <v>4628</v>
      </c>
      <c r="L1304" s="23" t="s">
        <v>11</v>
      </c>
      <c r="M1304" s="23" t="s">
        <v>5422</v>
      </c>
      <c r="N1304" s="23" t="s">
        <v>4629</v>
      </c>
      <c r="O1304" s="23" t="s">
        <v>4630</v>
      </c>
      <c r="P1304" s="23" t="s">
        <v>4751</v>
      </c>
      <c r="Q1304" s="23">
        <v>0</v>
      </c>
      <c r="R1304" s="23" t="s">
        <v>1962</v>
      </c>
      <c r="S1304" s="23" t="s">
        <v>4437</v>
      </c>
      <c r="T1304" s="23" t="s">
        <v>1721</v>
      </c>
    </row>
    <row r="1305" spans="1:20" s="19" customFormat="1">
      <c r="A1305" s="23" t="s">
        <v>2179</v>
      </c>
      <c r="B1305" s="23" t="s">
        <v>2180</v>
      </c>
      <c r="C1305" s="23" t="s">
        <v>16</v>
      </c>
      <c r="D1305" s="23" t="s">
        <v>1705</v>
      </c>
      <c r="E1305" s="23" t="s">
        <v>1189</v>
      </c>
      <c r="F1305" s="23" t="s">
        <v>4207</v>
      </c>
      <c r="G1305" s="23" t="s">
        <v>1721</v>
      </c>
      <c r="H1305" s="23" t="s">
        <v>4633</v>
      </c>
      <c r="I1305" s="23" t="s">
        <v>5438</v>
      </c>
      <c r="J1305" s="23" t="s">
        <v>11</v>
      </c>
      <c r="K1305" s="23" t="s">
        <v>4628</v>
      </c>
      <c r="L1305" s="23" t="s">
        <v>11</v>
      </c>
      <c r="M1305" s="23" t="s">
        <v>5416</v>
      </c>
      <c r="N1305" s="23" t="s">
        <v>4629</v>
      </c>
      <c r="O1305" s="23" t="s">
        <v>4630</v>
      </c>
      <c r="P1305" s="23" t="s">
        <v>4642</v>
      </c>
      <c r="Q1305" s="23">
        <v>0</v>
      </c>
      <c r="R1305" s="23" t="s">
        <v>1962</v>
      </c>
      <c r="S1305" s="23" t="s">
        <v>4791</v>
      </c>
      <c r="T1305" s="23" t="s">
        <v>1721</v>
      </c>
    </row>
    <row r="1306" spans="1:20" s="19" customFormat="1">
      <c r="A1306" s="23" t="s">
        <v>2349</v>
      </c>
      <c r="B1306" s="23" t="s">
        <v>2350</v>
      </c>
      <c r="C1306" s="23" t="s">
        <v>12</v>
      </c>
      <c r="D1306" s="23" t="s">
        <v>1705</v>
      </c>
      <c r="E1306" s="23" t="s">
        <v>452</v>
      </c>
      <c r="F1306" s="23" t="s">
        <v>5338</v>
      </c>
      <c r="G1306" s="23" t="s">
        <v>1721</v>
      </c>
      <c r="H1306" s="23" t="s">
        <v>4643</v>
      </c>
      <c r="I1306" s="23" t="s">
        <v>4138</v>
      </c>
      <c r="J1306" s="23" t="s">
        <v>11</v>
      </c>
      <c r="K1306" s="23" t="s">
        <v>4628</v>
      </c>
      <c r="L1306" s="23" t="s">
        <v>11</v>
      </c>
      <c r="M1306" s="23" t="s">
        <v>5435</v>
      </c>
      <c r="N1306" s="23" t="s">
        <v>4629</v>
      </c>
      <c r="O1306" s="23" t="s">
        <v>4630</v>
      </c>
      <c r="P1306" s="23" t="s">
        <v>4642</v>
      </c>
      <c r="Q1306" s="23">
        <v>0</v>
      </c>
      <c r="R1306" s="23" t="s">
        <v>1962</v>
      </c>
      <c r="S1306" s="23" t="s">
        <v>4835</v>
      </c>
      <c r="T1306" s="23" t="s">
        <v>1721</v>
      </c>
    </row>
    <row r="1307" spans="1:20" s="19" customFormat="1">
      <c r="A1307" s="23" t="s">
        <v>3605</v>
      </c>
      <c r="B1307" s="23" t="s">
        <v>3606</v>
      </c>
      <c r="C1307" s="23" t="s">
        <v>16</v>
      </c>
      <c r="D1307" s="23" t="s">
        <v>1705</v>
      </c>
      <c r="E1307" s="23" t="s">
        <v>1189</v>
      </c>
      <c r="F1307" s="23" t="s">
        <v>4197</v>
      </c>
      <c r="G1307" s="23" t="s">
        <v>1721</v>
      </c>
      <c r="H1307" s="23" t="s">
        <v>4099</v>
      </c>
      <c r="I1307" s="23" t="s">
        <v>4192</v>
      </c>
      <c r="J1307" s="23" t="s">
        <v>11</v>
      </c>
      <c r="K1307" s="23" t="s">
        <v>4628</v>
      </c>
      <c r="L1307" s="23" t="s">
        <v>11</v>
      </c>
      <c r="M1307" s="23" t="s">
        <v>5427</v>
      </c>
      <c r="N1307" s="23" t="s">
        <v>4629</v>
      </c>
      <c r="O1307" s="23" t="s">
        <v>4630</v>
      </c>
      <c r="P1307" s="23" t="s">
        <v>4642</v>
      </c>
      <c r="Q1307" s="23">
        <v>0</v>
      </c>
      <c r="R1307" s="23" t="s">
        <v>1962</v>
      </c>
      <c r="S1307" s="23" t="s">
        <v>4764</v>
      </c>
      <c r="T1307" s="23" t="s">
        <v>1721</v>
      </c>
    </row>
    <row r="1308" spans="1:20" s="19" customFormat="1">
      <c r="A1308" s="23" t="s">
        <v>3843</v>
      </c>
      <c r="B1308" s="23" t="s">
        <v>3844</v>
      </c>
      <c r="C1308" s="23" t="s">
        <v>16</v>
      </c>
      <c r="D1308" s="23" t="s">
        <v>1705</v>
      </c>
      <c r="E1308" s="23" t="s">
        <v>1189</v>
      </c>
      <c r="F1308" s="23" t="s">
        <v>4199</v>
      </c>
      <c r="G1308" s="23" t="s">
        <v>1721</v>
      </c>
      <c r="H1308" s="23" t="s">
        <v>4643</v>
      </c>
      <c r="I1308" s="23" t="s">
        <v>4192</v>
      </c>
      <c r="J1308" s="23" t="s">
        <v>11</v>
      </c>
      <c r="K1308" s="23" t="s">
        <v>4628</v>
      </c>
      <c r="L1308" s="23" t="s">
        <v>11</v>
      </c>
      <c r="M1308" s="23" t="s">
        <v>5427</v>
      </c>
      <c r="N1308" s="23" t="s">
        <v>4629</v>
      </c>
      <c r="O1308" s="23" t="s">
        <v>4630</v>
      </c>
      <c r="P1308" s="23" t="s">
        <v>1026</v>
      </c>
      <c r="Q1308" s="23">
        <v>0</v>
      </c>
      <c r="R1308" s="23" t="s">
        <v>1683</v>
      </c>
      <c r="S1308" s="23" t="s">
        <v>4583</v>
      </c>
      <c r="T1308" s="23" t="s">
        <v>1721</v>
      </c>
    </row>
    <row r="1309" spans="1:20" s="19" customFormat="1">
      <c r="A1309" s="23" t="s">
        <v>3175</v>
      </c>
      <c r="B1309" s="23" t="s">
        <v>3176</v>
      </c>
      <c r="C1309" s="23" t="s">
        <v>14</v>
      </c>
      <c r="D1309" s="23" t="s">
        <v>1705</v>
      </c>
      <c r="E1309" s="23" t="s">
        <v>452</v>
      </c>
      <c r="F1309" s="23" t="s">
        <v>5334</v>
      </c>
      <c r="G1309" s="23" t="s">
        <v>1721</v>
      </c>
      <c r="H1309" s="23" t="s">
        <v>4633</v>
      </c>
      <c r="I1309" s="23" t="s">
        <v>4192</v>
      </c>
      <c r="J1309" s="23" t="s">
        <v>11</v>
      </c>
      <c r="K1309" s="23" t="s">
        <v>4628</v>
      </c>
      <c r="L1309" s="23" t="s">
        <v>11</v>
      </c>
      <c r="M1309" s="23" t="s">
        <v>5405</v>
      </c>
      <c r="N1309" s="23" t="s">
        <v>4629</v>
      </c>
      <c r="O1309" s="23" t="s">
        <v>4630</v>
      </c>
      <c r="P1309" s="23" t="s">
        <v>4684</v>
      </c>
      <c r="Q1309" s="23">
        <v>0</v>
      </c>
      <c r="R1309" s="23" t="s">
        <v>1962</v>
      </c>
      <c r="S1309" s="23" t="s">
        <v>4685</v>
      </c>
      <c r="T1309" s="23" t="s">
        <v>1721</v>
      </c>
    </row>
    <row r="1310" spans="1:20" s="19" customFormat="1">
      <c r="A1310" s="23" t="s">
        <v>2118</v>
      </c>
      <c r="B1310" s="23" t="s">
        <v>2119</v>
      </c>
      <c r="C1310" s="23" t="s">
        <v>12</v>
      </c>
      <c r="D1310" s="23" t="s">
        <v>1705</v>
      </c>
      <c r="E1310" s="23" t="s">
        <v>452</v>
      </c>
      <c r="F1310" s="23" t="s">
        <v>5338</v>
      </c>
      <c r="G1310" s="23" t="s">
        <v>1721</v>
      </c>
      <c r="H1310" s="23" t="s">
        <v>4643</v>
      </c>
      <c r="I1310" s="23" t="s">
        <v>4138</v>
      </c>
      <c r="J1310" s="23" t="s">
        <v>11</v>
      </c>
      <c r="K1310" s="23" t="s">
        <v>4628</v>
      </c>
      <c r="L1310" s="23" t="s">
        <v>11</v>
      </c>
      <c r="M1310" s="23" t="s">
        <v>5471</v>
      </c>
      <c r="N1310" s="23" t="s">
        <v>4629</v>
      </c>
      <c r="O1310" s="23" t="s">
        <v>4630</v>
      </c>
      <c r="P1310" s="23" t="s">
        <v>4831</v>
      </c>
      <c r="Q1310" s="23">
        <v>0</v>
      </c>
      <c r="R1310" s="23" t="s">
        <v>4745</v>
      </c>
      <c r="S1310" s="23" t="s">
        <v>4832</v>
      </c>
      <c r="T1310" s="23" t="s">
        <v>1721</v>
      </c>
    </row>
    <row r="1311" spans="1:20" s="19" customFormat="1">
      <c r="A1311" s="23" t="s">
        <v>3065</v>
      </c>
      <c r="B1311" s="23" t="s">
        <v>3066</v>
      </c>
      <c r="C1311" s="23" t="s">
        <v>1687</v>
      </c>
      <c r="D1311" s="23" t="s">
        <v>4091</v>
      </c>
      <c r="E1311" s="23" t="s">
        <v>459</v>
      </c>
      <c r="F1311" s="23" t="s">
        <v>4202</v>
      </c>
      <c r="G1311" s="23" t="s">
        <v>1721</v>
      </c>
      <c r="H1311" s="23" t="s">
        <v>4638</v>
      </c>
      <c r="I1311" s="23" t="s">
        <v>4644</v>
      </c>
      <c r="J1311" s="23" t="s">
        <v>11</v>
      </c>
      <c r="K1311" s="23" t="s">
        <v>4628</v>
      </c>
      <c r="L1311" s="23" t="s">
        <v>11</v>
      </c>
      <c r="M1311" s="23" t="s">
        <v>5498</v>
      </c>
      <c r="N1311" s="23" t="s">
        <v>4640</v>
      </c>
      <c r="O1311" s="23" t="s">
        <v>4630</v>
      </c>
      <c r="P1311" s="23" t="s">
        <v>1166</v>
      </c>
      <c r="Q1311" s="23">
        <v>0</v>
      </c>
      <c r="R1311" s="23" t="s">
        <v>1760</v>
      </c>
      <c r="S1311" s="23" t="s">
        <v>4601</v>
      </c>
      <c r="T1311" s="23" t="s">
        <v>1721</v>
      </c>
    </row>
    <row r="1312" spans="1:20" s="19" customFormat="1">
      <c r="A1312" s="23" t="s">
        <v>2379</v>
      </c>
      <c r="B1312" s="23" t="s">
        <v>2380</v>
      </c>
      <c r="C1312" s="23" t="s">
        <v>15</v>
      </c>
      <c r="D1312" s="23" t="s">
        <v>1705</v>
      </c>
      <c r="E1312" s="23" t="s">
        <v>452</v>
      </c>
      <c r="F1312" s="23" t="s">
        <v>4148</v>
      </c>
      <c r="G1312" s="23" t="s">
        <v>1721</v>
      </c>
      <c r="H1312" s="23" t="s">
        <v>4094</v>
      </c>
      <c r="I1312" s="23" t="s">
        <v>4192</v>
      </c>
      <c r="J1312" s="23" t="s">
        <v>11</v>
      </c>
      <c r="K1312" s="23" t="s">
        <v>4628</v>
      </c>
      <c r="L1312" s="23" t="s">
        <v>11</v>
      </c>
      <c r="M1312" s="23" t="s">
        <v>5416</v>
      </c>
      <c r="N1312" s="23" t="s">
        <v>4629</v>
      </c>
      <c r="O1312" s="23" t="s">
        <v>4630</v>
      </c>
      <c r="P1312" s="23" t="s">
        <v>4751</v>
      </c>
      <c r="Q1312" s="23">
        <v>0</v>
      </c>
      <c r="R1312" s="23" t="s">
        <v>1962</v>
      </c>
      <c r="S1312" s="23" t="s">
        <v>4437</v>
      </c>
      <c r="T1312" s="23" t="s">
        <v>1721</v>
      </c>
    </row>
    <row r="1313" spans="1:20" s="19" customFormat="1">
      <c r="A1313" s="23" t="s">
        <v>3224</v>
      </c>
      <c r="B1313" s="23" t="s">
        <v>3225</v>
      </c>
      <c r="C1313" s="23" t="s">
        <v>17</v>
      </c>
      <c r="D1313" s="23" t="s">
        <v>1705</v>
      </c>
      <c r="E1313" s="23" t="s">
        <v>452</v>
      </c>
      <c r="F1313" s="23" t="s">
        <v>5336</v>
      </c>
      <c r="G1313" s="23" t="s">
        <v>1721</v>
      </c>
      <c r="H1313" s="23" t="s">
        <v>4638</v>
      </c>
      <c r="I1313" s="23" t="s">
        <v>4636</v>
      </c>
      <c r="J1313" s="23" t="s">
        <v>11</v>
      </c>
      <c r="K1313" s="23" t="s">
        <v>4628</v>
      </c>
      <c r="L1313" s="23" t="s">
        <v>11</v>
      </c>
      <c r="M1313" s="23" t="s">
        <v>5419</v>
      </c>
      <c r="N1313" s="23" t="s">
        <v>4629</v>
      </c>
      <c r="O1313" s="23" t="s">
        <v>4630</v>
      </c>
      <c r="P1313" s="23" t="s">
        <v>4650</v>
      </c>
      <c r="Q1313" s="23">
        <v>0</v>
      </c>
      <c r="R1313" s="23" t="s">
        <v>1962</v>
      </c>
      <c r="S1313" s="23" t="s">
        <v>4362</v>
      </c>
      <c r="T1313" s="23" t="s">
        <v>1721</v>
      </c>
    </row>
    <row r="1314" spans="1:20" s="19" customFormat="1">
      <c r="A1314" s="23" t="s">
        <v>2695</v>
      </c>
      <c r="B1314" s="23" t="s">
        <v>2696</v>
      </c>
      <c r="C1314" s="23" t="s">
        <v>16</v>
      </c>
      <c r="D1314" s="23" t="s">
        <v>1705</v>
      </c>
      <c r="E1314" s="23" t="s">
        <v>1189</v>
      </c>
      <c r="F1314" s="23" t="s">
        <v>4197</v>
      </c>
      <c r="G1314" s="23" t="s">
        <v>1721</v>
      </c>
      <c r="H1314" s="23" t="s">
        <v>4099</v>
      </c>
      <c r="I1314" s="23" t="s">
        <v>4106</v>
      </c>
      <c r="J1314" s="23" t="s">
        <v>11</v>
      </c>
      <c r="K1314" s="23" t="s">
        <v>4628</v>
      </c>
      <c r="L1314" s="23" t="s">
        <v>11</v>
      </c>
      <c r="M1314" s="23" t="s">
        <v>5416</v>
      </c>
      <c r="N1314" s="23" t="s">
        <v>4629</v>
      </c>
      <c r="O1314" s="23" t="s">
        <v>4630</v>
      </c>
      <c r="P1314" s="23" t="s">
        <v>4786</v>
      </c>
      <c r="Q1314" s="23">
        <v>0</v>
      </c>
      <c r="R1314" s="23" t="s">
        <v>1962</v>
      </c>
      <c r="S1314" s="23" t="s">
        <v>4787</v>
      </c>
      <c r="T1314" s="23" t="s">
        <v>1721</v>
      </c>
    </row>
    <row r="1315" spans="1:20" s="19" customFormat="1">
      <c r="A1315" s="23" t="s">
        <v>2683</v>
      </c>
      <c r="B1315" s="23" t="s">
        <v>2684</v>
      </c>
      <c r="C1315" s="23" t="s">
        <v>16</v>
      </c>
      <c r="D1315" s="23" t="s">
        <v>1705</v>
      </c>
      <c r="E1315" s="23" t="s">
        <v>452</v>
      </c>
      <c r="F1315" s="23" t="s">
        <v>5342</v>
      </c>
      <c r="G1315" s="23" t="s">
        <v>1721</v>
      </c>
      <c r="H1315" s="23" t="s">
        <v>4633</v>
      </c>
      <c r="I1315" s="23" t="s">
        <v>4192</v>
      </c>
      <c r="J1315" s="23" t="s">
        <v>11</v>
      </c>
      <c r="K1315" s="23" t="s">
        <v>4628</v>
      </c>
      <c r="L1315" s="23" t="s">
        <v>11</v>
      </c>
      <c r="M1315" s="23" t="s">
        <v>5419</v>
      </c>
      <c r="N1315" s="23" t="s">
        <v>4629</v>
      </c>
      <c r="O1315" s="23" t="s">
        <v>4630</v>
      </c>
      <c r="P1315" s="23" t="s">
        <v>7</v>
      </c>
      <c r="Q1315" s="23">
        <v>0</v>
      </c>
      <c r="R1315" s="23" t="s">
        <v>4773</v>
      </c>
      <c r="S1315" s="23" t="s">
        <v>4872</v>
      </c>
      <c r="T1315" s="23" t="s">
        <v>1721</v>
      </c>
    </row>
    <row r="1316" spans="1:20" s="19" customFormat="1">
      <c r="A1316" s="23" t="s">
        <v>2884</v>
      </c>
      <c r="B1316" s="23" t="s">
        <v>2885</v>
      </c>
      <c r="C1316" s="23" t="s">
        <v>16</v>
      </c>
      <c r="D1316" s="23" t="s">
        <v>1705</v>
      </c>
      <c r="E1316" s="23" t="s">
        <v>1189</v>
      </c>
      <c r="F1316" s="23" t="s">
        <v>5351</v>
      </c>
      <c r="G1316" s="23" t="s">
        <v>1721</v>
      </c>
      <c r="H1316" s="23" t="s">
        <v>4633</v>
      </c>
      <c r="I1316" s="23" t="s">
        <v>4192</v>
      </c>
      <c r="J1316" s="23" t="s">
        <v>11</v>
      </c>
      <c r="K1316" s="23" t="s">
        <v>4628</v>
      </c>
      <c r="L1316" s="23" t="s">
        <v>11</v>
      </c>
      <c r="M1316" s="23" t="s">
        <v>5407</v>
      </c>
      <c r="N1316" s="23" t="s">
        <v>4629</v>
      </c>
      <c r="O1316" s="23" t="s">
        <v>4630</v>
      </c>
      <c r="P1316" s="23" t="s">
        <v>4662</v>
      </c>
      <c r="Q1316" s="23">
        <v>0</v>
      </c>
      <c r="R1316" s="23" t="s">
        <v>2888</v>
      </c>
      <c r="S1316" s="23" t="s">
        <v>4725</v>
      </c>
      <c r="T1316" s="23" t="s">
        <v>1721</v>
      </c>
    </row>
    <row r="1317" spans="1:20" s="19" customFormat="1">
      <c r="A1317" s="23" t="s">
        <v>1982</v>
      </c>
      <c r="B1317" s="23" t="s">
        <v>1983</v>
      </c>
      <c r="C1317" s="23" t="s">
        <v>14</v>
      </c>
      <c r="D1317" s="23" t="s">
        <v>1705</v>
      </c>
      <c r="E1317" s="23" t="s">
        <v>452</v>
      </c>
      <c r="F1317" s="23" t="s">
        <v>5338</v>
      </c>
      <c r="G1317" s="23" t="s">
        <v>1721</v>
      </c>
      <c r="H1317" s="23" t="s">
        <v>4643</v>
      </c>
      <c r="I1317" s="23" t="s">
        <v>4138</v>
      </c>
      <c r="J1317" s="23" t="s">
        <v>11</v>
      </c>
      <c r="K1317" s="23" t="s">
        <v>4628</v>
      </c>
      <c r="L1317" s="23" t="s">
        <v>11</v>
      </c>
      <c r="M1317" s="23" t="s">
        <v>5425</v>
      </c>
      <c r="N1317" s="23" t="s">
        <v>4629</v>
      </c>
      <c r="O1317" s="23" t="s">
        <v>4630</v>
      </c>
      <c r="P1317" s="23" t="s">
        <v>4730</v>
      </c>
      <c r="Q1317" s="23">
        <v>0</v>
      </c>
      <c r="R1317" s="23" t="s">
        <v>1962</v>
      </c>
      <c r="S1317" s="23" t="s">
        <v>4731</v>
      </c>
      <c r="T1317" s="23" t="s">
        <v>1721</v>
      </c>
    </row>
    <row r="1318" spans="1:20" s="19" customFormat="1">
      <c r="A1318" s="23" t="s">
        <v>2566</v>
      </c>
      <c r="B1318" s="23" t="s">
        <v>2567</v>
      </c>
      <c r="C1318" s="23" t="s">
        <v>12</v>
      </c>
      <c r="D1318" s="23" t="s">
        <v>1705</v>
      </c>
      <c r="E1318" s="23" t="s">
        <v>452</v>
      </c>
      <c r="F1318" s="23" t="s">
        <v>4166</v>
      </c>
      <c r="G1318" s="23" t="s">
        <v>1721</v>
      </c>
      <c r="H1318" s="23" t="s">
        <v>4094</v>
      </c>
      <c r="I1318" s="23" t="s">
        <v>5421</v>
      </c>
      <c r="J1318" s="23" t="s">
        <v>11</v>
      </c>
      <c r="K1318" s="23" t="s">
        <v>4628</v>
      </c>
      <c r="L1318" s="23" t="s">
        <v>11</v>
      </c>
      <c r="M1318" s="23" t="s">
        <v>5408</v>
      </c>
      <c r="N1318" s="23" t="s">
        <v>4629</v>
      </c>
      <c r="O1318" s="23" t="s">
        <v>4630</v>
      </c>
      <c r="P1318" s="23" t="s">
        <v>9</v>
      </c>
      <c r="Q1318" s="23">
        <v>0</v>
      </c>
      <c r="R1318" s="23" t="s">
        <v>4773</v>
      </c>
      <c r="S1318" s="23" t="s">
        <v>4774</v>
      </c>
      <c r="T1318" s="23" t="s">
        <v>1721</v>
      </c>
    </row>
    <row r="1319" spans="1:20" s="19" customFormat="1">
      <c r="A1319" s="23" t="s">
        <v>3414</v>
      </c>
      <c r="B1319" s="23" t="s">
        <v>3415</v>
      </c>
      <c r="C1319" s="23" t="s">
        <v>1669</v>
      </c>
      <c r="D1319" s="23" t="s">
        <v>4091</v>
      </c>
      <c r="E1319" s="23" t="s">
        <v>459</v>
      </c>
      <c r="F1319" s="23" t="s">
        <v>4194</v>
      </c>
      <c r="G1319" s="23" t="s">
        <v>1721</v>
      </c>
      <c r="H1319" s="23" t="s">
        <v>4632</v>
      </c>
      <c r="I1319" s="23" t="s">
        <v>4639</v>
      </c>
      <c r="J1319" s="23" t="s">
        <v>11</v>
      </c>
      <c r="K1319" s="23" t="s">
        <v>4628</v>
      </c>
      <c r="L1319" s="23" t="s">
        <v>11</v>
      </c>
      <c r="M1319" s="23" t="s">
        <v>5499</v>
      </c>
      <c r="N1319" s="23" t="s">
        <v>4640</v>
      </c>
      <c r="O1319" s="23" t="s">
        <v>4630</v>
      </c>
      <c r="P1319" s="23" t="s">
        <v>1168</v>
      </c>
      <c r="Q1319" s="23">
        <v>0</v>
      </c>
      <c r="R1319" s="23" t="s">
        <v>1683</v>
      </c>
      <c r="S1319" s="23" t="s">
        <v>4578</v>
      </c>
      <c r="T1319" s="23" t="s">
        <v>1721</v>
      </c>
    </row>
    <row r="1320" spans="1:20" s="19" customFormat="1">
      <c r="A1320" s="23" t="s">
        <v>3043</v>
      </c>
      <c r="B1320" s="23" t="s">
        <v>3044</v>
      </c>
      <c r="C1320" s="23" t="s">
        <v>14</v>
      </c>
      <c r="D1320" s="23" t="s">
        <v>1705</v>
      </c>
      <c r="E1320" s="23" t="s">
        <v>452</v>
      </c>
      <c r="F1320" s="23" t="s">
        <v>5344</v>
      </c>
      <c r="G1320" s="23" t="s">
        <v>1721</v>
      </c>
      <c r="H1320" s="23" t="s">
        <v>4643</v>
      </c>
      <c r="I1320" s="23" t="s">
        <v>5489</v>
      </c>
      <c r="J1320" s="23" t="s">
        <v>11</v>
      </c>
      <c r="K1320" s="23" t="s">
        <v>4628</v>
      </c>
      <c r="L1320" s="23" t="s">
        <v>11</v>
      </c>
      <c r="M1320" s="23" t="s">
        <v>5416</v>
      </c>
      <c r="N1320" s="23" t="s">
        <v>4629</v>
      </c>
      <c r="O1320" s="23" t="s">
        <v>4630</v>
      </c>
      <c r="P1320" s="23" t="s">
        <v>1026</v>
      </c>
      <c r="Q1320" s="23">
        <v>0</v>
      </c>
      <c r="R1320" s="23" t="s">
        <v>1683</v>
      </c>
      <c r="S1320" s="23" t="s">
        <v>4581</v>
      </c>
      <c r="T1320" s="23" t="s">
        <v>1721</v>
      </c>
    </row>
    <row r="1321" spans="1:20" s="19" customFormat="1">
      <c r="A1321" s="23" t="s">
        <v>2457</v>
      </c>
      <c r="B1321" s="23" t="s">
        <v>2458</v>
      </c>
      <c r="C1321" s="23" t="s">
        <v>14</v>
      </c>
      <c r="D1321" s="23" t="s">
        <v>1705</v>
      </c>
      <c r="E1321" s="23" t="s">
        <v>452</v>
      </c>
      <c r="F1321" s="23" t="s">
        <v>4166</v>
      </c>
      <c r="G1321" s="23" t="s">
        <v>1721</v>
      </c>
      <c r="H1321" s="23" t="s">
        <v>4094</v>
      </c>
      <c r="I1321" s="23" t="s">
        <v>4656</v>
      </c>
      <c r="J1321" s="23" t="s">
        <v>11</v>
      </c>
      <c r="K1321" s="23" t="s">
        <v>4628</v>
      </c>
      <c r="L1321" s="23" t="s">
        <v>11</v>
      </c>
      <c r="M1321" s="23" t="s">
        <v>5414</v>
      </c>
      <c r="N1321" s="23" t="s">
        <v>4629</v>
      </c>
      <c r="O1321" s="23" t="s">
        <v>4630</v>
      </c>
      <c r="P1321" s="23" t="s">
        <v>4664</v>
      </c>
      <c r="Q1321" s="23">
        <v>0</v>
      </c>
      <c r="R1321" s="23" t="s">
        <v>1886</v>
      </c>
      <c r="S1321" s="23" t="s">
        <v>4431</v>
      </c>
      <c r="T1321" s="23" t="s">
        <v>1721</v>
      </c>
    </row>
    <row r="1322" spans="1:20" s="19" customFormat="1">
      <c r="A1322" s="23" t="s">
        <v>5269</v>
      </c>
      <c r="B1322" s="23" t="s">
        <v>5270</v>
      </c>
      <c r="C1322" s="23" t="s">
        <v>1686</v>
      </c>
      <c r="D1322" s="23" t="s">
        <v>4091</v>
      </c>
      <c r="E1322" s="23" t="s">
        <v>459</v>
      </c>
      <c r="F1322" s="23" t="s">
        <v>4205</v>
      </c>
      <c r="G1322" s="23" t="s">
        <v>1721</v>
      </c>
      <c r="H1322" s="23" t="s">
        <v>4632</v>
      </c>
      <c r="I1322" s="23" t="s">
        <v>4644</v>
      </c>
      <c r="J1322" s="23" t="s">
        <v>11</v>
      </c>
      <c r="K1322" s="23" t="s">
        <v>4628</v>
      </c>
      <c r="L1322" s="23" t="s">
        <v>11</v>
      </c>
      <c r="M1322" s="23" t="s">
        <v>5477</v>
      </c>
      <c r="N1322" s="23" t="s">
        <v>4640</v>
      </c>
      <c r="O1322" s="23" t="s">
        <v>4630</v>
      </c>
      <c r="P1322" s="23" t="s">
        <v>1166</v>
      </c>
      <c r="Q1322" s="23">
        <v>0</v>
      </c>
      <c r="R1322" s="23" t="s">
        <v>5474</v>
      </c>
      <c r="S1322" s="23" t="s">
        <v>5362</v>
      </c>
      <c r="T1322" s="23" t="s">
        <v>1721</v>
      </c>
    </row>
    <row r="1323" spans="1:20" s="19" customFormat="1">
      <c r="A1323" s="23" t="s">
        <v>2471</v>
      </c>
      <c r="B1323" s="23" t="s">
        <v>2472</v>
      </c>
      <c r="C1323" s="23" t="s">
        <v>13</v>
      </c>
      <c r="D1323" s="23" t="s">
        <v>1705</v>
      </c>
      <c r="E1323" s="23" t="s">
        <v>452</v>
      </c>
      <c r="F1323" s="23" t="s">
        <v>4176</v>
      </c>
      <c r="G1323" s="23" t="s">
        <v>1721</v>
      </c>
      <c r="H1323" s="23" t="s">
        <v>4094</v>
      </c>
      <c r="I1323" s="23" t="s">
        <v>4192</v>
      </c>
      <c r="J1323" s="23" t="s">
        <v>11</v>
      </c>
      <c r="K1323" s="23" t="s">
        <v>4628</v>
      </c>
      <c r="L1323" s="23" t="s">
        <v>11</v>
      </c>
      <c r="M1323" s="23" t="s">
        <v>5426</v>
      </c>
      <c r="N1323" s="23" t="s">
        <v>4629</v>
      </c>
      <c r="O1323" s="23" t="s">
        <v>4630</v>
      </c>
      <c r="P1323" s="23" t="s">
        <v>4664</v>
      </c>
      <c r="Q1323" s="23">
        <v>0</v>
      </c>
      <c r="R1323" s="23" t="s">
        <v>1962</v>
      </c>
      <c r="S1323" s="23" t="s">
        <v>4429</v>
      </c>
      <c r="T1323" s="23" t="s">
        <v>1721</v>
      </c>
    </row>
    <row r="1324" spans="1:20" s="19" customFormat="1">
      <c r="A1324" s="23" t="s">
        <v>3922</v>
      </c>
      <c r="B1324" s="23" t="s">
        <v>3923</v>
      </c>
      <c r="C1324" s="23" t="s">
        <v>15</v>
      </c>
      <c r="D1324" s="23" t="s">
        <v>1705</v>
      </c>
      <c r="E1324" s="23" t="s">
        <v>452</v>
      </c>
      <c r="F1324" s="23" t="s">
        <v>4148</v>
      </c>
      <c r="G1324" s="23" t="s">
        <v>1721</v>
      </c>
      <c r="H1324" s="23" t="s">
        <v>4094</v>
      </c>
      <c r="I1324" s="23" t="s">
        <v>4192</v>
      </c>
      <c r="J1324" s="23" t="s">
        <v>11</v>
      </c>
      <c r="K1324" s="23" t="s">
        <v>4628</v>
      </c>
      <c r="L1324" s="23" t="s">
        <v>11</v>
      </c>
      <c r="M1324" s="23" t="s">
        <v>5418</v>
      </c>
      <c r="N1324" s="23" t="s">
        <v>4629</v>
      </c>
      <c r="O1324" s="23" t="s">
        <v>4630</v>
      </c>
      <c r="P1324" s="23" t="s">
        <v>4631</v>
      </c>
      <c r="Q1324" s="23">
        <v>0</v>
      </c>
      <c r="R1324" s="23" t="s">
        <v>1962</v>
      </c>
      <c r="S1324" s="23" t="s">
        <v>4297</v>
      </c>
      <c r="T1324" s="23" t="s">
        <v>1721</v>
      </c>
    </row>
    <row r="1325" spans="1:20" s="19" customFormat="1">
      <c r="A1325" s="23" t="s">
        <v>1819</v>
      </c>
      <c r="B1325" s="23" t="s">
        <v>1820</v>
      </c>
      <c r="C1325" s="23" t="s">
        <v>16</v>
      </c>
      <c r="D1325" s="23" t="s">
        <v>1705</v>
      </c>
      <c r="E1325" s="23" t="s">
        <v>1189</v>
      </c>
      <c r="F1325" s="23" t="s">
        <v>4141</v>
      </c>
      <c r="G1325" s="23" t="s">
        <v>1721</v>
      </c>
      <c r="H1325" s="23" t="s">
        <v>4633</v>
      </c>
      <c r="I1325" s="23" t="s">
        <v>5430</v>
      </c>
      <c r="J1325" s="23" t="s">
        <v>11</v>
      </c>
      <c r="K1325" s="23" t="s">
        <v>4628</v>
      </c>
      <c r="L1325" s="23" t="s">
        <v>11</v>
      </c>
      <c r="M1325" s="23" t="s">
        <v>5450</v>
      </c>
      <c r="N1325" s="23" t="s">
        <v>4629</v>
      </c>
      <c r="O1325" s="23" t="s">
        <v>4630</v>
      </c>
      <c r="P1325" s="23" t="s">
        <v>4662</v>
      </c>
      <c r="Q1325" s="23">
        <v>0</v>
      </c>
      <c r="R1325" s="23" t="s">
        <v>4688</v>
      </c>
      <c r="S1325" s="23" t="s">
        <v>4689</v>
      </c>
      <c r="T1325" s="23" t="s">
        <v>1721</v>
      </c>
    </row>
    <row r="1326" spans="1:20" s="19" customFormat="1">
      <c r="A1326" s="23" t="s">
        <v>2227</v>
      </c>
      <c r="B1326" s="23" t="s">
        <v>2228</v>
      </c>
      <c r="C1326" s="23" t="s">
        <v>16</v>
      </c>
      <c r="D1326" s="23" t="s">
        <v>1705</v>
      </c>
      <c r="E1326" s="23" t="s">
        <v>1189</v>
      </c>
      <c r="F1326" s="23" t="s">
        <v>4197</v>
      </c>
      <c r="G1326" s="23" t="s">
        <v>1721</v>
      </c>
      <c r="H1326" s="23" t="s">
        <v>4099</v>
      </c>
      <c r="I1326" s="23" t="s">
        <v>4106</v>
      </c>
      <c r="J1326" s="23" t="s">
        <v>11</v>
      </c>
      <c r="K1326" s="23" t="s">
        <v>4628</v>
      </c>
      <c r="L1326" s="23" t="s">
        <v>11</v>
      </c>
      <c r="M1326" s="23" t="s">
        <v>5416</v>
      </c>
      <c r="N1326" s="23" t="s">
        <v>4629</v>
      </c>
      <c r="O1326" s="23" t="s">
        <v>4630</v>
      </c>
      <c r="P1326" s="23" t="s">
        <v>4678</v>
      </c>
      <c r="Q1326" s="23">
        <v>0</v>
      </c>
      <c r="R1326" s="23" t="s">
        <v>1962</v>
      </c>
      <c r="S1326" s="23" t="s">
        <v>4679</v>
      </c>
      <c r="T1326" s="23" t="s">
        <v>1721</v>
      </c>
    </row>
    <row r="1327" spans="1:20" s="19" customFormat="1">
      <c r="A1327" s="23" t="s">
        <v>2626</v>
      </c>
      <c r="B1327" s="23" t="s">
        <v>2627</v>
      </c>
      <c r="C1327" s="23" t="s">
        <v>14</v>
      </c>
      <c r="D1327" s="23" t="s">
        <v>1705</v>
      </c>
      <c r="E1327" s="23" t="s">
        <v>452</v>
      </c>
      <c r="F1327" s="23" t="s">
        <v>4173</v>
      </c>
      <c r="G1327" s="23" t="s">
        <v>1721</v>
      </c>
      <c r="H1327" s="23" t="s">
        <v>4099</v>
      </c>
      <c r="I1327" s="23" t="s">
        <v>5461</v>
      </c>
      <c r="J1327" s="23" t="s">
        <v>11</v>
      </c>
      <c r="K1327" s="23" t="s">
        <v>4628</v>
      </c>
      <c r="L1327" s="23" t="s">
        <v>11</v>
      </c>
      <c r="M1327" s="23" t="s">
        <v>5429</v>
      </c>
      <c r="N1327" s="23" t="s">
        <v>4629</v>
      </c>
      <c r="O1327" s="23" t="s">
        <v>4630</v>
      </c>
      <c r="P1327" s="23" t="s">
        <v>7</v>
      </c>
      <c r="Q1327" s="23">
        <v>0</v>
      </c>
      <c r="R1327" s="23" t="s">
        <v>4700</v>
      </c>
      <c r="S1327" s="23" t="s">
        <v>4701</v>
      </c>
      <c r="T1327" s="23" t="s">
        <v>1721</v>
      </c>
    </row>
    <row r="1328" spans="1:20" s="19" customFormat="1">
      <c r="A1328" s="23" t="s">
        <v>2979</v>
      </c>
      <c r="B1328" s="23" t="s">
        <v>2980</v>
      </c>
      <c r="C1328" s="23" t="s">
        <v>15</v>
      </c>
      <c r="D1328" s="23" t="s">
        <v>1705</v>
      </c>
      <c r="E1328" s="23" t="s">
        <v>452</v>
      </c>
      <c r="F1328" s="23" t="s">
        <v>4163</v>
      </c>
      <c r="G1328" s="23" t="s">
        <v>1721</v>
      </c>
      <c r="H1328" s="23" t="s">
        <v>4094</v>
      </c>
      <c r="I1328" s="23" t="s">
        <v>4649</v>
      </c>
      <c r="J1328" s="23" t="s">
        <v>11</v>
      </c>
      <c r="K1328" s="23" t="s">
        <v>4628</v>
      </c>
      <c r="L1328" s="23" t="s">
        <v>11</v>
      </c>
      <c r="M1328" s="23" t="s">
        <v>5410</v>
      </c>
      <c r="N1328" s="23" t="s">
        <v>4629</v>
      </c>
      <c r="O1328" s="23" t="s">
        <v>4630</v>
      </c>
      <c r="P1328" s="23" t="s">
        <v>4660</v>
      </c>
      <c r="Q1328" s="23">
        <v>0</v>
      </c>
      <c r="R1328" s="23" t="s">
        <v>1962</v>
      </c>
      <c r="S1328" s="23" t="s">
        <v>4380</v>
      </c>
      <c r="T1328" s="23" t="s">
        <v>1721</v>
      </c>
    </row>
    <row r="1329" spans="1:20" s="19" customFormat="1">
      <c r="A1329" s="23" t="s">
        <v>3674</v>
      </c>
      <c r="B1329" s="23" t="s">
        <v>3675</v>
      </c>
      <c r="C1329" s="23" t="s">
        <v>10</v>
      </c>
      <c r="D1329" s="23" t="s">
        <v>1705</v>
      </c>
      <c r="E1329" s="23" t="s">
        <v>452</v>
      </c>
      <c r="F1329" s="23" t="s">
        <v>5349</v>
      </c>
      <c r="G1329" s="23" t="s">
        <v>1721</v>
      </c>
      <c r="H1329" s="23" t="s">
        <v>4099</v>
      </c>
      <c r="I1329" s="23" t="s">
        <v>4106</v>
      </c>
      <c r="J1329" s="23" t="s">
        <v>11</v>
      </c>
      <c r="K1329" s="23" t="s">
        <v>4628</v>
      </c>
      <c r="L1329" s="23" t="s">
        <v>11</v>
      </c>
      <c r="M1329" s="23" t="s">
        <v>5455</v>
      </c>
      <c r="N1329" s="23" t="s">
        <v>4629</v>
      </c>
      <c r="O1329" s="23" t="s">
        <v>4630</v>
      </c>
      <c r="P1329" s="23" t="s">
        <v>4713</v>
      </c>
      <c r="Q1329" s="23">
        <v>0</v>
      </c>
      <c r="R1329" s="23" t="s">
        <v>1962</v>
      </c>
      <c r="S1329" s="23" t="s">
        <v>4792</v>
      </c>
      <c r="T1329" s="23" t="s">
        <v>1721</v>
      </c>
    </row>
    <row r="1330" spans="1:20" s="19" customFormat="1">
      <c r="A1330" s="23" t="s">
        <v>2317</v>
      </c>
      <c r="B1330" s="23" t="s">
        <v>2318</v>
      </c>
      <c r="C1330" s="23" t="s">
        <v>16</v>
      </c>
      <c r="D1330" s="23" t="s">
        <v>1705</v>
      </c>
      <c r="E1330" s="23" t="s">
        <v>1189</v>
      </c>
      <c r="F1330" s="23" t="s">
        <v>4207</v>
      </c>
      <c r="G1330" s="23" t="s">
        <v>1721</v>
      </c>
      <c r="H1330" s="23" t="s">
        <v>4633</v>
      </c>
      <c r="I1330" s="23" t="s">
        <v>5438</v>
      </c>
      <c r="J1330" s="23" t="s">
        <v>11</v>
      </c>
      <c r="K1330" s="23" t="s">
        <v>4628</v>
      </c>
      <c r="L1330" s="23" t="s">
        <v>11</v>
      </c>
      <c r="M1330" s="23" t="s">
        <v>5416</v>
      </c>
      <c r="N1330" s="23" t="s">
        <v>4629</v>
      </c>
      <c r="O1330" s="23" t="s">
        <v>4630</v>
      </c>
      <c r="P1330" s="23" t="s">
        <v>4815</v>
      </c>
      <c r="Q1330" s="23">
        <v>0</v>
      </c>
      <c r="R1330" s="23" t="s">
        <v>1962</v>
      </c>
      <c r="S1330" s="23" t="s">
        <v>4816</v>
      </c>
      <c r="T1330" s="23" t="s">
        <v>1721</v>
      </c>
    </row>
    <row r="1331" spans="1:20" s="19" customFormat="1">
      <c r="A1331" s="23" t="s">
        <v>3107</v>
      </c>
      <c r="B1331" s="23" t="s">
        <v>3108</v>
      </c>
      <c r="C1331" s="23" t="s">
        <v>16</v>
      </c>
      <c r="D1331" s="23" t="s">
        <v>1705</v>
      </c>
      <c r="E1331" s="23" t="s">
        <v>1189</v>
      </c>
      <c r="F1331" s="23" t="s">
        <v>4182</v>
      </c>
      <c r="G1331" s="23" t="s">
        <v>1721</v>
      </c>
      <c r="H1331" s="23" t="s">
        <v>4638</v>
      </c>
      <c r="I1331" s="23" t="s">
        <v>4636</v>
      </c>
      <c r="J1331" s="23" t="s">
        <v>11</v>
      </c>
      <c r="K1331" s="23" t="s">
        <v>4628</v>
      </c>
      <c r="L1331" s="23" t="s">
        <v>11</v>
      </c>
      <c r="M1331" s="23" t="s">
        <v>5423</v>
      </c>
      <c r="N1331" s="23" t="s">
        <v>4629</v>
      </c>
      <c r="O1331" s="23" t="s">
        <v>4630</v>
      </c>
      <c r="P1331" s="23" t="s">
        <v>9</v>
      </c>
      <c r="Q1331" s="23">
        <v>0</v>
      </c>
      <c r="R1331" s="23" t="s">
        <v>2365</v>
      </c>
      <c r="S1331" s="23" t="s">
        <v>4659</v>
      </c>
      <c r="T1331" s="23" t="s">
        <v>1721</v>
      </c>
    </row>
    <row r="1332" spans="1:20" s="19" customFormat="1">
      <c r="A1332" s="23" t="s">
        <v>2820</v>
      </c>
      <c r="B1332" s="23" t="s">
        <v>2821</v>
      </c>
      <c r="C1332" s="23" t="s">
        <v>10</v>
      </c>
      <c r="D1332" s="23" t="s">
        <v>1705</v>
      </c>
      <c r="E1332" s="23" t="s">
        <v>452</v>
      </c>
      <c r="F1332" s="23" t="s">
        <v>5342</v>
      </c>
      <c r="G1332" s="23" t="s">
        <v>1721</v>
      </c>
      <c r="H1332" s="23" t="s">
        <v>4633</v>
      </c>
      <c r="I1332" s="23" t="s">
        <v>4192</v>
      </c>
      <c r="J1332" s="23" t="s">
        <v>11</v>
      </c>
      <c r="K1332" s="23" t="s">
        <v>4628</v>
      </c>
      <c r="L1332" s="23" t="s">
        <v>11</v>
      </c>
      <c r="M1332" s="23" t="s">
        <v>5436</v>
      </c>
      <c r="N1332" s="23" t="s">
        <v>4629</v>
      </c>
      <c r="O1332" s="23" t="s">
        <v>4630</v>
      </c>
      <c r="P1332" s="23" t="s">
        <v>7</v>
      </c>
      <c r="Q1332" s="23">
        <v>0</v>
      </c>
      <c r="R1332" s="23" t="s">
        <v>2790</v>
      </c>
      <c r="S1332" s="23" t="s">
        <v>4749</v>
      </c>
      <c r="T1332" s="23" t="s">
        <v>1721</v>
      </c>
    </row>
    <row r="1333" spans="1:20" s="19" customFormat="1">
      <c r="A1333" s="23" t="s">
        <v>2633</v>
      </c>
      <c r="B1333" s="23" t="s">
        <v>2634</v>
      </c>
      <c r="C1333" s="23" t="s">
        <v>17</v>
      </c>
      <c r="D1333" s="23" t="s">
        <v>1705</v>
      </c>
      <c r="E1333" s="23" t="s">
        <v>452</v>
      </c>
      <c r="F1333" s="23" t="s">
        <v>5336</v>
      </c>
      <c r="G1333" s="23" t="s">
        <v>1721</v>
      </c>
      <c r="H1333" s="23" t="s">
        <v>4638</v>
      </c>
      <c r="I1333" s="23" t="s">
        <v>4636</v>
      </c>
      <c r="J1333" s="23" t="s">
        <v>11</v>
      </c>
      <c r="K1333" s="23" t="s">
        <v>4628</v>
      </c>
      <c r="L1333" s="23" t="s">
        <v>11</v>
      </c>
      <c r="M1333" s="23" t="s">
        <v>5435</v>
      </c>
      <c r="N1333" s="23" t="s">
        <v>4629</v>
      </c>
      <c r="O1333" s="23" t="s">
        <v>4630</v>
      </c>
      <c r="P1333" s="23" t="s">
        <v>4642</v>
      </c>
      <c r="Q1333" s="23">
        <v>0</v>
      </c>
      <c r="R1333" s="23" t="s">
        <v>1962</v>
      </c>
      <c r="S1333" s="23" t="s">
        <v>4411</v>
      </c>
      <c r="T1333" s="23" t="s">
        <v>1721</v>
      </c>
    </row>
    <row r="1334" spans="1:20" s="19" customFormat="1">
      <c r="A1334" s="23" t="s">
        <v>2296</v>
      </c>
      <c r="B1334" s="23" t="s">
        <v>2297</v>
      </c>
      <c r="C1334" s="23" t="s">
        <v>13</v>
      </c>
      <c r="D1334" s="23" t="s">
        <v>1705</v>
      </c>
      <c r="E1334" s="23" t="s">
        <v>452</v>
      </c>
      <c r="F1334" s="23" t="s">
        <v>4172</v>
      </c>
      <c r="G1334" s="23" t="s">
        <v>1721</v>
      </c>
      <c r="H1334" s="23" t="s">
        <v>4094</v>
      </c>
      <c r="I1334" s="23" t="s">
        <v>4203</v>
      </c>
      <c r="J1334" s="23" t="s">
        <v>11</v>
      </c>
      <c r="K1334" s="23" t="s">
        <v>4628</v>
      </c>
      <c r="L1334" s="23" t="s">
        <v>11</v>
      </c>
      <c r="M1334" s="23" t="s">
        <v>5455</v>
      </c>
      <c r="N1334" s="23" t="s">
        <v>4629</v>
      </c>
      <c r="O1334" s="23" t="s">
        <v>4630</v>
      </c>
      <c r="P1334" s="23" t="s">
        <v>4655</v>
      </c>
      <c r="Q1334" s="23">
        <v>0</v>
      </c>
      <c r="R1334" s="23" t="s">
        <v>1962</v>
      </c>
      <c r="S1334" s="23" t="s">
        <v>4444</v>
      </c>
      <c r="T1334" s="23" t="s">
        <v>1721</v>
      </c>
    </row>
    <row r="1335" spans="1:20" s="19" customFormat="1">
      <c r="A1335" s="23" t="s">
        <v>2044</v>
      </c>
      <c r="B1335" s="23" t="s">
        <v>2045</v>
      </c>
      <c r="C1335" s="23" t="s">
        <v>10</v>
      </c>
      <c r="D1335" s="23" t="s">
        <v>1705</v>
      </c>
      <c r="E1335" s="23" t="s">
        <v>452</v>
      </c>
      <c r="F1335" s="23" t="s">
        <v>4185</v>
      </c>
      <c r="G1335" s="23" t="s">
        <v>1721</v>
      </c>
      <c r="H1335" s="23" t="s">
        <v>4633</v>
      </c>
      <c r="I1335" s="23" t="s">
        <v>4203</v>
      </c>
      <c r="J1335" s="23" t="s">
        <v>11</v>
      </c>
      <c r="K1335" s="23" t="s">
        <v>4628</v>
      </c>
      <c r="L1335" s="23" t="s">
        <v>11</v>
      </c>
      <c r="M1335" s="23" t="s">
        <v>5405</v>
      </c>
      <c r="N1335" s="23" t="s">
        <v>4629</v>
      </c>
      <c r="O1335" s="23" t="s">
        <v>4630</v>
      </c>
      <c r="P1335" s="23" t="s">
        <v>4903</v>
      </c>
      <c r="Q1335" s="23">
        <v>0</v>
      </c>
      <c r="R1335" s="23" t="s">
        <v>1747</v>
      </c>
      <c r="S1335" s="23" t="s">
        <v>4624</v>
      </c>
      <c r="T1335" s="23" t="s">
        <v>1721</v>
      </c>
    </row>
    <row r="1336" spans="1:20" s="19" customFormat="1">
      <c r="A1336" s="23" t="s">
        <v>1956</v>
      </c>
      <c r="B1336" s="23" t="s">
        <v>1957</v>
      </c>
      <c r="C1336" s="23" t="s">
        <v>14</v>
      </c>
      <c r="D1336" s="23" t="s">
        <v>1705</v>
      </c>
      <c r="E1336" s="23" t="s">
        <v>1189</v>
      </c>
      <c r="F1336" s="23" t="s">
        <v>4207</v>
      </c>
      <c r="G1336" s="23" t="s">
        <v>1721</v>
      </c>
      <c r="H1336" s="23" t="s">
        <v>4633</v>
      </c>
      <c r="I1336" s="23" t="s">
        <v>4106</v>
      </c>
      <c r="J1336" s="23" t="s">
        <v>11</v>
      </c>
      <c r="K1336" s="23" t="s">
        <v>4628</v>
      </c>
      <c r="L1336" s="23" t="s">
        <v>11</v>
      </c>
      <c r="M1336" s="23" t="s">
        <v>5418</v>
      </c>
      <c r="N1336" s="23" t="s">
        <v>4629</v>
      </c>
      <c r="O1336" s="23" t="s">
        <v>4630</v>
      </c>
      <c r="P1336" s="23" t="s">
        <v>4642</v>
      </c>
      <c r="Q1336" s="23">
        <v>0</v>
      </c>
      <c r="R1336" s="23" t="s">
        <v>1962</v>
      </c>
      <c r="S1336" s="23" t="s">
        <v>4693</v>
      </c>
      <c r="T1336" s="23" t="s">
        <v>1721</v>
      </c>
    </row>
    <row r="1337" spans="1:20" s="19" customFormat="1">
      <c r="A1337" s="23" t="s">
        <v>2949</v>
      </c>
      <c r="B1337" s="23" t="s">
        <v>2950</v>
      </c>
      <c r="C1337" s="23" t="s">
        <v>13</v>
      </c>
      <c r="D1337" s="23" t="s">
        <v>1705</v>
      </c>
      <c r="E1337" s="23" t="s">
        <v>452</v>
      </c>
      <c r="F1337" s="23" t="s">
        <v>5338</v>
      </c>
      <c r="G1337" s="23" t="s">
        <v>1721</v>
      </c>
      <c r="H1337" s="23" t="s">
        <v>4643</v>
      </c>
      <c r="I1337" s="23" t="s">
        <v>5486</v>
      </c>
      <c r="J1337" s="23" t="s">
        <v>11</v>
      </c>
      <c r="K1337" s="23" t="s">
        <v>4628</v>
      </c>
      <c r="L1337" s="23" t="s">
        <v>11</v>
      </c>
      <c r="M1337" s="23" t="s">
        <v>5448</v>
      </c>
      <c r="N1337" s="23" t="s">
        <v>4629</v>
      </c>
      <c r="O1337" s="23" t="s">
        <v>4630</v>
      </c>
      <c r="P1337" s="23" t="s">
        <v>4690</v>
      </c>
      <c r="Q1337" s="23">
        <v>0</v>
      </c>
      <c r="R1337" s="23" t="s">
        <v>1962</v>
      </c>
      <c r="S1337" s="23" t="s">
        <v>4691</v>
      </c>
      <c r="T1337" s="23" t="s">
        <v>1721</v>
      </c>
    </row>
    <row r="1338" spans="1:20" s="19" customFormat="1">
      <c r="A1338" s="23" t="s">
        <v>2296</v>
      </c>
      <c r="B1338" s="23" t="s">
        <v>2297</v>
      </c>
      <c r="C1338" s="23" t="s">
        <v>13</v>
      </c>
      <c r="D1338" s="23" t="s">
        <v>1705</v>
      </c>
      <c r="E1338" s="23" t="s">
        <v>452</v>
      </c>
      <c r="F1338" s="23" t="s">
        <v>4172</v>
      </c>
      <c r="G1338" s="23" t="s">
        <v>1721</v>
      </c>
      <c r="H1338" s="23" t="s">
        <v>4094</v>
      </c>
      <c r="I1338" s="23" t="s">
        <v>4203</v>
      </c>
      <c r="J1338" s="23" t="s">
        <v>11</v>
      </c>
      <c r="K1338" s="23" t="s">
        <v>4628</v>
      </c>
      <c r="L1338" s="23" t="s">
        <v>11</v>
      </c>
      <c r="M1338" s="23" t="s">
        <v>5432</v>
      </c>
      <c r="N1338" s="23" t="s">
        <v>4629</v>
      </c>
      <c r="O1338" s="23" t="s">
        <v>4630</v>
      </c>
      <c r="P1338" s="23" t="s">
        <v>4655</v>
      </c>
      <c r="Q1338" s="23">
        <v>0</v>
      </c>
      <c r="R1338" s="23" t="s">
        <v>1962</v>
      </c>
      <c r="S1338" s="23" t="s">
        <v>4444</v>
      </c>
      <c r="T1338" s="23" t="s">
        <v>1721</v>
      </c>
    </row>
    <row r="1339" spans="1:20" s="19" customFormat="1">
      <c r="A1339" s="23" t="s">
        <v>2206</v>
      </c>
      <c r="B1339" s="23" t="s">
        <v>2207</v>
      </c>
      <c r="C1339" s="23" t="s">
        <v>17</v>
      </c>
      <c r="D1339" s="23" t="s">
        <v>1705</v>
      </c>
      <c r="E1339" s="23" t="s">
        <v>452</v>
      </c>
      <c r="F1339" s="23" t="s">
        <v>5336</v>
      </c>
      <c r="G1339" s="23" t="s">
        <v>1721</v>
      </c>
      <c r="H1339" s="23" t="s">
        <v>4638</v>
      </c>
      <c r="I1339" s="23" t="s">
        <v>4636</v>
      </c>
      <c r="J1339" s="23" t="s">
        <v>11</v>
      </c>
      <c r="K1339" s="23" t="s">
        <v>4628</v>
      </c>
      <c r="L1339" s="23" t="s">
        <v>11</v>
      </c>
      <c r="M1339" s="23" t="s">
        <v>5435</v>
      </c>
      <c r="N1339" s="23" t="s">
        <v>4629</v>
      </c>
      <c r="O1339" s="23" t="s">
        <v>4630</v>
      </c>
      <c r="P1339" s="23" t="s">
        <v>4666</v>
      </c>
      <c r="Q1339" s="23">
        <v>0</v>
      </c>
      <c r="R1339" s="23" t="s">
        <v>2050</v>
      </c>
      <c r="S1339" s="23" t="s">
        <v>4460</v>
      </c>
      <c r="T1339" s="23" t="s">
        <v>1721</v>
      </c>
    </row>
    <row r="1340" spans="1:20" s="19" customFormat="1">
      <c r="A1340" s="23" t="s">
        <v>2230</v>
      </c>
      <c r="B1340" s="23" t="s">
        <v>2231</v>
      </c>
      <c r="C1340" s="23" t="s">
        <v>10</v>
      </c>
      <c r="D1340" s="23" t="s">
        <v>1705</v>
      </c>
      <c r="E1340" s="23" t="s">
        <v>452</v>
      </c>
      <c r="F1340" s="23" t="s">
        <v>5342</v>
      </c>
      <c r="G1340" s="23" t="s">
        <v>1721</v>
      </c>
      <c r="H1340" s="23" t="s">
        <v>4633</v>
      </c>
      <c r="I1340" s="23" t="s">
        <v>4192</v>
      </c>
      <c r="J1340" s="23" t="s">
        <v>11</v>
      </c>
      <c r="K1340" s="23" t="s">
        <v>4628</v>
      </c>
      <c r="L1340" s="23" t="s">
        <v>11</v>
      </c>
      <c r="M1340" s="23" t="s">
        <v>5410</v>
      </c>
      <c r="N1340" s="23" t="s">
        <v>4629</v>
      </c>
      <c r="O1340" s="23" t="s">
        <v>4630</v>
      </c>
      <c r="P1340" s="23" t="s">
        <v>7</v>
      </c>
      <c r="Q1340" s="23">
        <v>0</v>
      </c>
      <c r="R1340" s="23" t="s">
        <v>4756</v>
      </c>
      <c r="S1340" s="23" t="s">
        <v>4793</v>
      </c>
      <c r="T1340" s="23" t="s">
        <v>1721</v>
      </c>
    </row>
    <row r="1341" spans="1:20" s="19" customFormat="1">
      <c r="A1341" s="23" t="s">
        <v>2345</v>
      </c>
      <c r="B1341" s="23" t="s">
        <v>2346</v>
      </c>
      <c r="C1341" s="23" t="s">
        <v>1669</v>
      </c>
      <c r="D1341" s="23" t="s">
        <v>4091</v>
      </c>
      <c r="E1341" s="23" t="s">
        <v>459</v>
      </c>
      <c r="F1341" s="23" t="s">
        <v>4167</v>
      </c>
      <c r="G1341" s="23" t="s">
        <v>1721</v>
      </c>
      <c r="H1341" s="23" t="s">
        <v>4638</v>
      </c>
      <c r="I1341" s="23" t="s">
        <v>4639</v>
      </c>
      <c r="J1341" s="23" t="s">
        <v>1808</v>
      </c>
      <c r="K1341" s="23" t="s">
        <v>4628</v>
      </c>
      <c r="L1341" s="23" t="s">
        <v>11</v>
      </c>
      <c r="M1341" s="23" t="s">
        <v>5462</v>
      </c>
      <c r="N1341" s="23" t="s">
        <v>4640</v>
      </c>
      <c r="O1341" s="23" t="s">
        <v>4630</v>
      </c>
      <c r="P1341" s="23" t="s">
        <v>4641</v>
      </c>
      <c r="Q1341" s="23">
        <v>0</v>
      </c>
      <c r="R1341" s="23" t="s">
        <v>1962</v>
      </c>
      <c r="S1341" s="23" t="s">
        <v>4768</v>
      </c>
      <c r="T1341" s="23" t="s">
        <v>1721</v>
      </c>
    </row>
    <row r="1342" spans="1:20" s="19" customFormat="1">
      <c r="A1342" s="23" t="s">
        <v>3306</v>
      </c>
      <c r="B1342" s="23" t="s">
        <v>3307</v>
      </c>
      <c r="C1342" s="23" t="s">
        <v>10</v>
      </c>
      <c r="D1342" s="23" t="s">
        <v>1705</v>
      </c>
      <c r="E1342" s="23" t="s">
        <v>452</v>
      </c>
      <c r="F1342" s="23" t="s">
        <v>5342</v>
      </c>
      <c r="G1342" s="23" t="s">
        <v>1721</v>
      </c>
      <c r="H1342" s="23" t="s">
        <v>4633</v>
      </c>
      <c r="I1342" s="23" t="s">
        <v>4192</v>
      </c>
      <c r="J1342" s="23" t="s">
        <v>11</v>
      </c>
      <c r="K1342" s="23" t="s">
        <v>4628</v>
      </c>
      <c r="L1342" s="23" t="s">
        <v>11</v>
      </c>
      <c r="M1342" s="23" t="s">
        <v>5433</v>
      </c>
      <c r="N1342" s="23" t="s">
        <v>4629</v>
      </c>
      <c r="O1342" s="23" t="s">
        <v>4630</v>
      </c>
      <c r="P1342" s="23" t="s">
        <v>4642</v>
      </c>
      <c r="Q1342" s="23">
        <v>0</v>
      </c>
      <c r="R1342" s="23" t="s">
        <v>1962</v>
      </c>
      <c r="S1342" s="23" t="s">
        <v>4705</v>
      </c>
      <c r="T1342" s="23" t="s">
        <v>1721</v>
      </c>
    </row>
    <row r="1343" spans="1:20" s="19" customFormat="1">
      <c r="A1343" s="23" t="s">
        <v>2636</v>
      </c>
      <c r="B1343" s="23" t="s">
        <v>2637</v>
      </c>
      <c r="C1343" s="23" t="s">
        <v>12</v>
      </c>
      <c r="D1343" s="23" t="s">
        <v>1705</v>
      </c>
      <c r="E1343" s="23" t="s">
        <v>452</v>
      </c>
      <c r="F1343" s="23" t="s">
        <v>5338</v>
      </c>
      <c r="G1343" s="23" t="s">
        <v>1721</v>
      </c>
      <c r="H1343" s="23" t="s">
        <v>4643</v>
      </c>
      <c r="I1343" s="23" t="s">
        <v>4138</v>
      </c>
      <c r="J1343" s="23" t="s">
        <v>11</v>
      </c>
      <c r="K1343" s="23" t="s">
        <v>4628</v>
      </c>
      <c r="L1343" s="23" t="s">
        <v>11</v>
      </c>
      <c r="M1343" s="23" t="s">
        <v>5471</v>
      </c>
      <c r="N1343" s="23" t="s">
        <v>4629</v>
      </c>
      <c r="O1343" s="23" t="s">
        <v>4630</v>
      </c>
      <c r="P1343" s="23" t="s">
        <v>4861</v>
      </c>
      <c r="Q1343" s="23">
        <v>0</v>
      </c>
      <c r="R1343" s="23" t="s">
        <v>1962</v>
      </c>
      <c r="S1343" s="23" t="s">
        <v>4862</v>
      </c>
      <c r="T1343" s="23" t="s">
        <v>1721</v>
      </c>
    </row>
    <row r="1344" spans="1:20" s="19" customFormat="1">
      <c r="A1344" s="23" t="s">
        <v>3031</v>
      </c>
      <c r="B1344" s="23" t="s">
        <v>3032</v>
      </c>
      <c r="C1344" s="23" t="s">
        <v>10</v>
      </c>
      <c r="D1344" s="23" t="s">
        <v>1705</v>
      </c>
      <c r="E1344" s="23" t="s">
        <v>452</v>
      </c>
      <c r="F1344" s="23" t="s">
        <v>4179</v>
      </c>
      <c r="G1344" s="23" t="s">
        <v>1721</v>
      </c>
      <c r="H1344" s="23" t="s">
        <v>4682</v>
      </c>
      <c r="I1344" s="23" t="s">
        <v>4649</v>
      </c>
      <c r="J1344" s="23" t="s">
        <v>11</v>
      </c>
      <c r="K1344" s="23" t="s">
        <v>4628</v>
      </c>
      <c r="L1344" s="23" t="s">
        <v>11</v>
      </c>
      <c r="M1344" s="23" t="s">
        <v>5442</v>
      </c>
      <c r="N1344" s="23" t="s">
        <v>4629</v>
      </c>
      <c r="O1344" s="23" t="s">
        <v>4630</v>
      </c>
      <c r="P1344" s="23" t="s">
        <v>4642</v>
      </c>
      <c r="Q1344" s="23">
        <v>0</v>
      </c>
      <c r="R1344" s="23" t="s">
        <v>1962</v>
      </c>
      <c r="S1344" s="23" t="s">
        <v>4846</v>
      </c>
      <c r="T1344" s="23" t="s">
        <v>1721</v>
      </c>
    </row>
    <row r="1345" spans="1:20" s="19" customFormat="1">
      <c r="A1345" s="23" t="s">
        <v>2667</v>
      </c>
      <c r="B1345" s="23" t="s">
        <v>2668</v>
      </c>
      <c r="C1345" s="23" t="s">
        <v>10</v>
      </c>
      <c r="D1345" s="23" t="s">
        <v>1705</v>
      </c>
      <c r="E1345" s="23" t="s">
        <v>452</v>
      </c>
      <c r="F1345" s="23" t="s">
        <v>5344</v>
      </c>
      <c r="G1345" s="23" t="s">
        <v>1721</v>
      </c>
      <c r="H1345" s="23" t="s">
        <v>4643</v>
      </c>
      <c r="I1345" s="23" t="s">
        <v>5489</v>
      </c>
      <c r="J1345" s="23" t="s">
        <v>11</v>
      </c>
      <c r="K1345" s="23" t="s">
        <v>4628</v>
      </c>
      <c r="L1345" s="23" t="s">
        <v>11</v>
      </c>
      <c r="M1345" s="23" t="s">
        <v>5416</v>
      </c>
      <c r="N1345" s="23" t="s">
        <v>4629</v>
      </c>
      <c r="O1345" s="23" t="s">
        <v>4630</v>
      </c>
      <c r="P1345" s="23" t="s">
        <v>4662</v>
      </c>
      <c r="Q1345" s="23">
        <v>0</v>
      </c>
      <c r="R1345" s="23" t="s">
        <v>1662</v>
      </c>
      <c r="S1345" s="23" t="s">
        <v>4834</v>
      </c>
      <c r="T1345" s="23" t="s">
        <v>1721</v>
      </c>
    </row>
    <row r="1346" spans="1:20" s="19" customFormat="1">
      <c r="A1346" s="23" t="s">
        <v>1993</v>
      </c>
      <c r="B1346" s="23" t="s">
        <v>1994</v>
      </c>
      <c r="C1346" s="23" t="s">
        <v>1669</v>
      </c>
      <c r="D1346" s="23" t="s">
        <v>1705</v>
      </c>
      <c r="E1346" s="23" t="s">
        <v>452</v>
      </c>
      <c r="F1346" s="23" t="s">
        <v>4164</v>
      </c>
      <c r="G1346" s="23" t="s">
        <v>1721</v>
      </c>
      <c r="H1346" s="23" t="s">
        <v>4632</v>
      </c>
      <c r="I1346" s="23" t="s">
        <v>4203</v>
      </c>
      <c r="J1346" s="23" t="s">
        <v>11</v>
      </c>
      <c r="K1346" s="23" t="s">
        <v>4628</v>
      </c>
      <c r="L1346" s="23" t="s">
        <v>11</v>
      </c>
      <c r="M1346" s="23" t="s">
        <v>5434</v>
      </c>
      <c r="N1346" s="23" t="s">
        <v>4629</v>
      </c>
      <c r="O1346" s="23" t="s">
        <v>4630</v>
      </c>
      <c r="P1346" s="23" t="s">
        <v>7</v>
      </c>
      <c r="Q1346" s="23">
        <v>0</v>
      </c>
      <c r="R1346" s="23" t="s">
        <v>2307</v>
      </c>
      <c r="S1346" s="23" t="s">
        <v>4486</v>
      </c>
      <c r="T1346" s="23" t="s">
        <v>1721</v>
      </c>
    </row>
    <row r="1347" spans="1:20" s="19" customFormat="1">
      <c r="A1347" s="23" t="s">
        <v>3755</v>
      </c>
      <c r="B1347" s="23" t="s">
        <v>3756</v>
      </c>
      <c r="C1347" s="23" t="s">
        <v>16</v>
      </c>
      <c r="D1347" s="23" t="s">
        <v>1705</v>
      </c>
      <c r="E1347" s="23" t="s">
        <v>1189</v>
      </c>
      <c r="F1347" s="23" t="s">
        <v>4199</v>
      </c>
      <c r="G1347" s="23" t="s">
        <v>1721</v>
      </c>
      <c r="H1347" s="23" t="s">
        <v>4643</v>
      </c>
      <c r="I1347" s="23" t="s">
        <v>4192</v>
      </c>
      <c r="J1347" s="23" t="s">
        <v>11</v>
      </c>
      <c r="K1347" s="23" t="s">
        <v>4628</v>
      </c>
      <c r="L1347" s="23" t="s">
        <v>11</v>
      </c>
      <c r="M1347" s="23" t="s">
        <v>5413</v>
      </c>
      <c r="N1347" s="23" t="s">
        <v>4629</v>
      </c>
      <c r="O1347" s="23" t="s">
        <v>4630</v>
      </c>
      <c r="P1347" s="23" t="s">
        <v>1026</v>
      </c>
      <c r="Q1347" s="23">
        <v>0</v>
      </c>
      <c r="R1347" s="23" t="s">
        <v>1782</v>
      </c>
      <c r="S1347" s="23" t="s">
        <v>4606</v>
      </c>
      <c r="T1347" s="23" t="s">
        <v>1721</v>
      </c>
    </row>
    <row r="1348" spans="1:20" s="19" customFormat="1">
      <c r="A1348" s="23" t="s">
        <v>2118</v>
      </c>
      <c r="B1348" s="23" t="s">
        <v>2119</v>
      </c>
      <c r="C1348" s="23" t="s">
        <v>12</v>
      </c>
      <c r="D1348" s="23" t="s">
        <v>1705</v>
      </c>
      <c r="E1348" s="23" t="s">
        <v>452</v>
      </c>
      <c r="F1348" s="23" t="s">
        <v>5338</v>
      </c>
      <c r="G1348" s="23" t="s">
        <v>1721</v>
      </c>
      <c r="H1348" s="23" t="s">
        <v>4643</v>
      </c>
      <c r="I1348" s="23" t="s">
        <v>4138</v>
      </c>
      <c r="J1348" s="23" t="s">
        <v>11</v>
      </c>
      <c r="K1348" s="23" t="s">
        <v>4628</v>
      </c>
      <c r="L1348" s="23" t="s">
        <v>11</v>
      </c>
      <c r="M1348" s="23" t="s">
        <v>5433</v>
      </c>
      <c r="N1348" s="23" t="s">
        <v>4629</v>
      </c>
      <c r="O1348" s="23" t="s">
        <v>4630</v>
      </c>
      <c r="P1348" s="23" t="s">
        <v>4831</v>
      </c>
      <c r="Q1348" s="23">
        <v>0</v>
      </c>
      <c r="R1348" s="23" t="s">
        <v>4745</v>
      </c>
      <c r="S1348" s="23" t="s">
        <v>4832</v>
      </c>
      <c r="T1348" s="23" t="s">
        <v>1721</v>
      </c>
    </row>
    <row r="1349" spans="1:20" s="19" customFormat="1">
      <c r="A1349" s="23" t="s">
        <v>3998</v>
      </c>
      <c r="B1349" s="23" t="s">
        <v>3999</v>
      </c>
      <c r="C1349" s="23" t="s">
        <v>14</v>
      </c>
      <c r="D1349" s="23" t="s">
        <v>1705</v>
      </c>
      <c r="E1349" s="23" t="s">
        <v>452</v>
      </c>
      <c r="F1349" s="23" t="s">
        <v>4175</v>
      </c>
      <c r="G1349" s="23" t="s">
        <v>1721</v>
      </c>
      <c r="H1349" s="23" t="s">
        <v>4638</v>
      </c>
      <c r="I1349" s="23" t="s">
        <v>5466</v>
      </c>
      <c r="J1349" s="23" t="s">
        <v>11</v>
      </c>
      <c r="K1349" s="23" t="s">
        <v>4628</v>
      </c>
      <c r="L1349" s="23" t="s">
        <v>11</v>
      </c>
      <c r="M1349" s="23" t="s">
        <v>5422</v>
      </c>
      <c r="N1349" s="23" t="s">
        <v>4629</v>
      </c>
      <c r="O1349" s="23" t="s">
        <v>4630</v>
      </c>
      <c r="P1349" s="23" t="s">
        <v>4642</v>
      </c>
      <c r="Q1349" s="23">
        <v>0</v>
      </c>
      <c r="R1349" s="23" t="s">
        <v>3647</v>
      </c>
      <c r="S1349" s="23" t="s">
        <v>4657</v>
      </c>
      <c r="T1349" s="23" t="s">
        <v>1721</v>
      </c>
    </row>
    <row r="1350" spans="1:20" s="19" customFormat="1">
      <c r="A1350" s="23" t="s">
        <v>2190</v>
      </c>
      <c r="B1350" s="23" t="s">
        <v>2191</v>
      </c>
      <c r="C1350" s="23" t="s">
        <v>16</v>
      </c>
      <c r="D1350" s="23" t="s">
        <v>1705</v>
      </c>
      <c r="E1350" s="23" t="s">
        <v>1189</v>
      </c>
      <c r="F1350" s="23" t="s">
        <v>4182</v>
      </c>
      <c r="G1350" s="23" t="s">
        <v>1721</v>
      </c>
      <c r="H1350" s="23" t="s">
        <v>4638</v>
      </c>
      <c r="I1350" s="23" t="s">
        <v>4192</v>
      </c>
      <c r="J1350" s="23" t="s">
        <v>11</v>
      </c>
      <c r="K1350" s="23" t="s">
        <v>4628</v>
      </c>
      <c r="L1350" s="23" t="s">
        <v>11</v>
      </c>
      <c r="M1350" s="23" t="s">
        <v>5444</v>
      </c>
      <c r="N1350" s="23" t="s">
        <v>4629</v>
      </c>
      <c r="O1350" s="23" t="s">
        <v>4630</v>
      </c>
      <c r="P1350" s="23" t="s">
        <v>4642</v>
      </c>
      <c r="Q1350" s="23">
        <v>0</v>
      </c>
      <c r="R1350" s="23" t="s">
        <v>1962</v>
      </c>
      <c r="S1350" s="23" t="s">
        <v>4461</v>
      </c>
      <c r="T1350" s="23" t="s">
        <v>1721</v>
      </c>
    </row>
    <row r="1351" spans="1:20" s="19" customFormat="1">
      <c r="A1351" s="23" t="s">
        <v>1889</v>
      </c>
      <c r="B1351" s="23" t="s">
        <v>1890</v>
      </c>
      <c r="C1351" s="23" t="s">
        <v>1669</v>
      </c>
      <c r="D1351" s="23" t="s">
        <v>1705</v>
      </c>
      <c r="E1351" s="23" t="s">
        <v>452</v>
      </c>
      <c r="F1351" s="23" t="s">
        <v>4179</v>
      </c>
      <c r="G1351" s="23" t="s">
        <v>1721</v>
      </c>
      <c r="H1351" s="23" t="s">
        <v>4682</v>
      </c>
      <c r="I1351" s="23" t="s">
        <v>4649</v>
      </c>
      <c r="J1351" s="23" t="s">
        <v>11</v>
      </c>
      <c r="K1351" s="23" t="s">
        <v>4628</v>
      </c>
      <c r="L1351" s="23" t="s">
        <v>11</v>
      </c>
      <c r="M1351" s="23" t="s">
        <v>5416</v>
      </c>
      <c r="N1351" s="23" t="s">
        <v>4629</v>
      </c>
      <c r="O1351" s="23" t="s">
        <v>4630</v>
      </c>
      <c r="P1351" s="23" t="s">
        <v>4660</v>
      </c>
      <c r="Q1351" s="23">
        <v>0</v>
      </c>
      <c r="R1351" s="23" t="s">
        <v>1962</v>
      </c>
      <c r="S1351" s="23" t="s">
        <v>4890</v>
      </c>
      <c r="T1351" s="23" t="s">
        <v>1721</v>
      </c>
    </row>
    <row r="1352" spans="1:20" s="19" customFormat="1">
      <c r="A1352" s="23" t="s">
        <v>4044</v>
      </c>
      <c r="B1352" s="23" t="s">
        <v>4045</v>
      </c>
      <c r="C1352" s="23" t="s">
        <v>16</v>
      </c>
      <c r="D1352" s="23" t="s">
        <v>1705</v>
      </c>
      <c r="E1352" s="23" t="s">
        <v>1189</v>
      </c>
      <c r="F1352" s="23" t="s">
        <v>4182</v>
      </c>
      <c r="G1352" s="23" t="s">
        <v>1721</v>
      </c>
      <c r="H1352" s="23" t="s">
        <v>4638</v>
      </c>
      <c r="I1352" s="23" t="s">
        <v>4636</v>
      </c>
      <c r="J1352" s="23" t="s">
        <v>11</v>
      </c>
      <c r="K1352" s="23" t="s">
        <v>4628</v>
      </c>
      <c r="L1352" s="23" t="s">
        <v>11</v>
      </c>
      <c r="M1352" s="23" t="s">
        <v>5420</v>
      </c>
      <c r="N1352" s="23" t="s">
        <v>4629</v>
      </c>
      <c r="O1352" s="23" t="s">
        <v>4630</v>
      </c>
      <c r="P1352" s="23" t="s">
        <v>4783</v>
      </c>
      <c r="Q1352" s="23">
        <v>0</v>
      </c>
      <c r="R1352" s="23" t="s">
        <v>4784</v>
      </c>
      <c r="S1352" s="23" t="s">
        <v>4785</v>
      </c>
      <c r="T1352" s="23" t="s">
        <v>1721</v>
      </c>
    </row>
    <row r="1353" spans="1:20" s="19" customFormat="1">
      <c r="A1353" s="23" t="s">
        <v>1763</v>
      </c>
      <c r="B1353" s="23" t="s">
        <v>1764</v>
      </c>
      <c r="C1353" s="23" t="s">
        <v>14</v>
      </c>
      <c r="D1353" s="23" t="s">
        <v>1705</v>
      </c>
      <c r="E1353" s="23" t="s">
        <v>452</v>
      </c>
      <c r="F1353" s="23" t="s">
        <v>5340</v>
      </c>
      <c r="G1353" s="23" t="s">
        <v>1721</v>
      </c>
      <c r="H1353" s="23" t="s">
        <v>4099</v>
      </c>
      <c r="I1353" s="23" t="s">
        <v>5447</v>
      </c>
      <c r="J1353" s="23" t="s">
        <v>11</v>
      </c>
      <c r="K1353" s="23" t="s">
        <v>4628</v>
      </c>
      <c r="L1353" s="23" t="s">
        <v>11</v>
      </c>
      <c r="M1353" s="23" t="s">
        <v>5448</v>
      </c>
      <c r="N1353" s="23" t="s">
        <v>4629</v>
      </c>
      <c r="O1353" s="23" t="s">
        <v>4630</v>
      </c>
      <c r="P1353" s="23" t="s">
        <v>4713</v>
      </c>
      <c r="Q1353" s="23">
        <v>0</v>
      </c>
      <c r="R1353" s="23" t="s">
        <v>3902</v>
      </c>
      <c r="S1353" s="23" t="s">
        <v>4714</v>
      </c>
      <c r="T1353" s="23" t="s">
        <v>1721</v>
      </c>
    </row>
    <row r="1354" spans="1:20" s="19" customFormat="1">
      <c r="A1354" s="23" t="s">
        <v>2550</v>
      </c>
      <c r="B1354" s="23" t="s">
        <v>2551</v>
      </c>
      <c r="C1354" s="23" t="s">
        <v>16</v>
      </c>
      <c r="D1354" s="23" t="s">
        <v>1705</v>
      </c>
      <c r="E1354" s="23" t="s">
        <v>452</v>
      </c>
      <c r="F1354" s="23" t="s">
        <v>5342</v>
      </c>
      <c r="G1354" s="23" t="s">
        <v>1721</v>
      </c>
      <c r="H1354" s="23" t="s">
        <v>4633</v>
      </c>
      <c r="I1354" s="23" t="s">
        <v>4192</v>
      </c>
      <c r="J1354" s="23" t="s">
        <v>11</v>
      </c>
      <c r="K1354" s="23" t="s">
        <v>4628</v>
      </c>
      <c r="L1354" s="23" t="s">
        <v>11</v>
      </c>
      <c r="M1354" s="23" t="s">
        <v>5410</v>
      </c>
      <c r="N1354" s="23" t="s">
        <v>4629</v>
      </c>
      <c r="O1354" s="23" t="s">
        <v>4630</v>
      </c>
      <c r="P1354" s="23" t="s">
        <v>4642</v>
      </c>
      <c r="Q1354" s="23">
        <v>0</v>
      </c>
      <c r="R1354" s="23" t="s">
        <v>1962</v>
      </c>
      <c r="S1354" s="23" t="s">
        <v>4648</v>
      </c>
      <c r="T1354" s="23" t="s">
        <v>1721</v>
      </c>
    </row>
    <row r="1355" spans="1:20" s="19" customFormat="1">
      <c r="A1355" s="23" t="s">
        <v>2884</v>
      </c>
      <c r="B1355" s="23" t="s">
        <v>2885</v>
      </c>
      <c r="C1355" s="23" t="s">
        <v>16</v>
      </c>
      <c r="D1355" s="23" t="s">
        <v>1705</v>
      </c>
      <c r="E1355" s="23" t="s">
        <v>1189</v>
      </c>
      <c r="F1355" s="23" t="s">
        <v>5351</v>
      </c>
      <c r="G1355" s="23" t="s">
        <v>1721</v>
      </c>
      <c r="H1355" s="23" t="s">
        <v>4633</v>
      </c>
      <c r="I1355" s="23" t="s">
        <v>4192</v>
      </c>
      <c r="J1355" s="23" t="s">
        <v>11</v>
      </c>
      <c r="K1355" s="23" t="s">
        <v>4628</v>
      </c>
      <c r="L1355" s="23" t="s">
        <v>11</v>
      </c>
      <c r="M1355" s="23" t="s">
        <v>5406</v>
      </c>
      <c r="N1355" s="23" t="s">
        <v>4629</v>
      </c>
      <c r="O1355" s="23" t="s">
        <v>4630</v>
      </c>
      <c r="P1355" s="23" t="s">
        <v>4662</v>
      </c>
      <c r="Q1355" s="23">
        <v>0</v>
      </c>
      <c r="R1355" s="23" t="s">
        <v>2888</v>
      </c>
      <c r="S1355" s="23" t="s">
        <v>4725</v>
      </c>
      <c r="T1355" s="23" t="s">
        <v>1721</v>
      </c>
    </row>
    <row r="1356" spans="1:20" s="19" customFormat="1">
      <c r="A1356" s="23" t="s">
        <v>1964</v>
      </c>
      <c r="B1356" s="23" t="s">
        <v>1965</v>
      </c>
      <c r="C1356" s="23" t="s">
        <v>17</v>
      </c>
      <c r="D1356" s="23" t="s">
        <v>1705</v>
      </c>
      <c r="E1356" s="23" t="s">
        <v>452</v>
      </c>
      <c r="F1356" s="23" t="s">
        <v>5336</v>
      </c>
      <c r="G1356" s="23" t="s">
        <v>1721</v>
      </c>
      <c r="H1356" s="23" t="s">
        <v>4638</v>
      </c>
      <c r="I1356" s="23" t="s">
        <v>4636</v>
      </c>
      <c r="J1356" s="23" t="s">
        <v>11</v>
      </c>
      <c r="K1356" s="23" t="s">
        <v>4628</v>
      </c>
      <c r="L1356" s="23" t="s">
        <v>11</v>
      </c>
      <c r="M1356" s="23" t="s">
        <v>5436</v>
      </c>
      <c r="N1356" s="23" t="s">
        <v>4629</v>
      </c>
      <c r="O1356" s="23" t="s">
        <v>4630</v>
      </c>
      <c r="P1356" s="23" t="s">
        <v>1026</v>
      </c>
      <c r="Q1356" s="23">
        <v>0</v>
      </c>
      <c r="R1356" s="23" t="s">
        <v>1782</v>
      </c>
      <c r="S1356" s="23" t="s">
        <v>4805</v>
      </c>
      <c r="T1356" s="23" t="s">
        <v>1721</v>
      </c>
    </row>
    <row r="1357" spans="1:20" s="19" customFormat="1">
      <c r="A1357" s="23" t="s">
        <v>1889</v>
      </c>
      <c r="B1357" s="23" t="s">
        <v>1890</v>
      </c>
      <c r="C1357" s="23" t="s">
        <v>1669</v>
      </c>
      <c r="D1357" s="23" t="s">
        <v>1705</v>
      </c>
      <c r="E1357" s="23" t="s">
        <v>452</v>
      </c>
      <c r="F1357" s="23" t="s">
        <v>4179</v>
      </c>
      <c r="G1357" s="23" t="s">
        <v>1721</v>
      </c>
      <c r="H1357" s="23" t="s">
        <v>4682</v>
      </c>
      <c r="I1357" s="23" t="s">
        <v>4106</v>
      </c>
      <c r="J1357" s="23" t="s">
        <v>11</v>
      </c>
      <c r="K1357" s="23" t="s">
        <v>4628</v>
      </c>
      <c r="L1357" s="23" t="s">
        <v>11</v>
      </c>
      <c r="M1357" s="23" t="s">
        <v>5426</v>
      </c>
      <c r="N1357" s="23" t="s">
        <v>4629</v>
      </c>
      <c r="O1357" s="23" t="s">
        <v>4630</v>
      </c>
      <c r="P1357" s="23" t="s">
        <v>4660</v>
      </c>
      <c r="Q1357" s="23">
        <v>0</v>
      </c>
      <c r="R1357" s="23" t="s">
        <v>1962</v>
      </c>
      <c r="S1357" s="23" t="s">
        <v>4890</v>
      </c>
      <c r="T1357" s="23" t="s">
        <v>1721</v>
      </c>
    </row>
    <row r="1358" spans="1:20" s="19" customFormat="1">
      <c r="A1358" s="23" t="s">
        <v>3640</v>
      </c>
      <c r="B1358" s="23" t="s">
        <v>3641</v>
      </c>
      <c r="C1358" s="23" t="s">
        <v>10</v>
      </c>
      <c r="D1358" s="23" t="s">
        <v>1705</v>
      </c>
      <c r="E1358" s="23" t="s">
        <v>1189</v>
      </c>
      <c r="F1358" s="23" t="s">
        <v>4207</v>
      </c>
      <c r="G1358" s="23" t="s">
        <v>1721</v>
      </c>
      <c r="H1358" s="23" t="s">
        <v>4633</v>
      </c>
      <c r="I1358" s="23" t="s">
        <v>4203</v>
      </c>
      <c r="J1358" s="23" t="s">
        <v>11</v>
      </c>
      <c r="K1358" s="23" t="s">
        <v>4628</v>
      </c>
      <c r="L1358" s="23" t="s">
        <v>11</v>
      </c>
      <c r="M1358" s="23" t="s">
        <v>5412</v>
      </c>
      <c r="N1358" s="23" t="s">
        <v>4629</v>
      </c>
      <c r="O1358" s="23" t="s">
        <v>4630</v>
      </c>
      <c r="P1358" s="23" t="s">
        <v>4642</v>
      </c>
      <c r="Q1358" s="23">
        <v>0</v>
      </c>
      <c r="R1358" s="23" t="s">
        <v>1962</v>
      </c>
      <c r="S1358" s="23" t="s">
        <v>4667</v>
      </c>
      <c r="T1358" s="23" t="s">
        <v>1721</v>
      </c>
    </row>
    <row r="1359" spans="1:20" s="19" customFormat="1">
      <c r="A1359" s="23" t="s">
        <v>3846</v>
      </c>
      <c r="B1359" s="23" t="s">
        <v>3847</v>
      </c>
      <c r="C1359" s="23" t="s">
        <v>15</v>
      </c>
      <c r="D1359" s="23" t="s">
        <v>1705</v>
      </c>
      <c r="E1359" s="23" t="s">
        <v>452</v>
      </c>
      <c r="F1359" s="23" t="s">
        <v>4148</v>
      </c>
      <c r="G1359" s="23" t="s">
        <v>1721</v>
      </c>
      <c r="H1359" s="23" t="s">
        <v>4094</v>
      </c>
      <c r="I1359" s="23" t="s">
        <v>4192</v>
      </c>
      <c r="J1359" s="23" t="s">
        <v>11</v>
      </c>
      <c r="K1359" s="23" t="s">
        <v>4628</v>
      </c>
      <c r="L1359" s="23" t="s">
        <v>11</v>
      </c>
      <c r="M1359" s="23" t="s">
        <v>5418</v>
      </c>
      <c r="N1359" s="23" t="s">
        <v>4629</v>
      </c>
      <c r="O1359" s="23" t="s">
        <v>4630</v>
      </c>
      <c r="P1359" s="23" t="s">
        <v>4655</v>
      </c>
      <c r="Q1359" s="23">
        <v>0</v>
      </c>
      <c r="R1359" s="23" t="s">
        <v>1962</v>
      </c>
      <c r="S1359" s="23" t="s">
        <v>4305</v>
      </c>
      <c r="T1359" s="23" t="s">
        <v>1721</v>
      </c>
    </row>
    <row r="1360" spans="1:20" s="19" customFormat="1">
      <c r="A1360" s="23" t="s">
        <v>3933</v>
      </c>
      <c r="B1360" s="23" t="s">
        <v>3934</v>
      </c>
      <c r="C1360" s="23" t="s">
        <v>15</v>
      </c>
      <c r="D1360" s="23" t="s">
        <v>1705</v>
      </c>
      <c r="E1360" s="23" t="s">
        <v>452</v>
      </c>
      <c r="F1360" s="23" t="s">
        <v>4156</v>
      </c>
      <c r="G1360" s="23" t="s">
        <v>1721</v>
      </c>
      <c r="H1360" s="23" t="s">
        <v>4094</v>
      </c>
      <c r="I1360" s="23" t="s">
        <v>4636</v>
      </c>
      <c r="J1360" s="23" t="s">
        <v>11</v>
      </c>
      <c r="K1360" s="23" t="s">
        <v>4628</v>
      </c>
      <c r="L1360" s="23" t="s">
        <v>11</v>
      </c>
      <c r="M1360" s="23" t="s">
        <v>5434</v>
      </c>
      <c r="N1360" s="23" t="s">
        <v>4629</v>
      </c>
      <c r="O1360" s="23" t="s">
        <v>4630</v>
      </c>
      <c r="P1360" s="23" t="s">
        <v>4798</v>
      </c>
      <c r="Q1360" s="23">
        <v>0</v>
      </c>
      <c r="R1360" s="23" t="s">
        <v>1962</v>
      </c>
      <c r="S1360" s="23" t="s">
        <v>4799</v>
      </c>
      <c r="T1360" s="23" t="s">
        <v>1721</v>
      </c>
    </row>
    <row r="1361" spans="1:20" s="19" customFormat="1">
      <c r="A1361" s="23" t="s">
        <v>2349</v>
      </c>
      <c r="B1361" s="23" t="s">
        <v>2350</v>
      </c>
      <c r="C1361" s="23" t="s">
        <v>12</v>
      </c>
      <c r="D1361" s="23" t="s">
        <v>1705</v>
      </c>
      <c r="E1361" s="23" t="s">
        <v>452</v>
      </c>
      <c r="F1361" s="23" t="s">
        <v>5338</v>
      </c>
      <c r="G1361" s="23" t="s">
        <v>1721</v>
      </c>
      <c r="H1361" s="23" t="s">
        <v>4643</v>
      </c>
      <c r="I1361" s="23" t="s">
        <v>4138</v>
      </c>
      <c r="J1361" s="23" t="s">
        <v>11</v>
      </c>
      <c r="K1361" s="23" t="s">
        <v>4628</v>
      </c>
      <c r="L1361" s="23" t="s">
        <v>11</v>
      </c>
      <c r="M1361" s="23" t="s">
        <v>5433</v>
      </c>
      <c r="N1361" s="23" t="s">
        <v>4629</v>
      </c>
      <c r="O1361" s="23" t="s">
        <v>4630</v>
      </c>
      <c r="P1361" s="23" t="s">
        <v>4642</v>
      </c>
      <c r="Q1361" s="23">
        <v>0</v>
      </c>
      <c r="R1361" s="23" t="s">
        <v>1962</v>
      </c>
      <c r="S1361" s="23" t="s">
        <v>4835</v>
      </c>
      <c r="T1361" s="23" t="s">
        <v>1721</v>
      </c>
    </row>
    <row r="1362" spans="1:20" s="19" customFormat="1">
      <c r="A1362" s="23" t="s">
        <v>2712</v>
      </c>
      <c r="B1362" s="23" t="s">
        <v>2713</v>
      </c>
      <c r="C1362" s="23" t="s">
        <v>16</v>
      </c>
      <c r="D1362" s="23" t="s">
        <v>1705</v>
      </c>
      <c r="E1362" s="23" t="s">
        <v>1189</v>
      </c>
      <c r="F1362" s="23" t="s">
        <v>4182</v>
      </c>
      <c r="G1362" s="23" t="s">
        <v>1721</v>
      </c>
      <c r="H1362" s="23" t="s">
        <v>4638</v>
      </c>
      <c r="I1362" s="23" t="s">
        <v>5452</v>
      </c>
      <c r="J1362" s="23" t="s">
        <v>11</v>
      </c>
      <c r="K1362" s="23" t="s">
        <v>4628</v>
      </c>
      <c r="L1362" s="23" t="s">
        <v>11</v>
      </c>
      <c r="M1362" s="23" t="s">
        <v>5453</v>
      </c>
      <c r="N1362" s="23" t="s">
        <v>4629</v>
      </c>
      <c r="O1362" s="23" t="s">
        <v>4630</v>
      </c>
      <c r="P1362" s="23" t="s">
        <v>1026</v>
      </c>
      <c r="Q1362" s="23">
        <v>0</v>
      </c>
      <c r="R1362" s="23" t="s">
        <v>1683</v>
      </c>
      <c r="S1362" s="23" t="s">
        <v>4590</v>
      </c>
      <c r="T1362" s="23" t="s">
        <v>1721</v>
      </c>
    </row>
    <row r="1363" spans="1:20" s="19" customFormat="1">
      <c r="A1363" s="23" t="s">
        <v>3021</v>
      </c>
      <c r="B1363" s="23" t="s">
        <v>3022</v>
      </c>
      <c r="C1363" s="23" t="s">
        <v>10</v>
      </c>
      <c r="D1363" s="23" t="s">
        <v>1705</v>
      </c>
      <c r="E1363" s="23" t="s">
        <v>1189</v>
      </c>
      <c r="F1363" s="23" t="s">
        <v>4207</v>
      </c>
      <c r="G1363" s="23" t="s">
        <v>1721</v>
      </c>
      <c r="H1363" s="23" t="s">
        <v>4633</v>
      </c>
      <c r="I1363" s="23" t="s">
        <v>5438</v>
      </c>
      <c r="J1363" s="23" t="s">
        <v>11</v>
      </c>
      <c r="K1363" s="23" t="s">
        <v>4628</v>
      </c>
      <c r="L1363" s="23" t="s">
        <v>11</v>
      </c>
      <c r="M1363" s="23" t="s">
        <v>5416</v>
      </c>
      <c r="N1363" s="23" t="s">
        <v>4629</v>
      </c>
      <c r="O1363" s="23" t="s">
        <v>4630</v>
      </c>
      <c r="P1363" s="23" t="s">
        <v>7</v>
      </c>
      <c r="Q1363" s="23">
        <v>0</v>
      </c>
      <c r="R1363" s="23" t="s">
        <v>4836</v>
      </c>
      <c r="S1363" s="23" t="s">
        <v>4837</v>
      </c>
      <c r="T1363" s="23" t="s">
        <v>1721</v>
      </c>
    </row>
    <row r="1364" spans="1:20" s="19" customFormat="1">
      <c r="A1364" s="23" t="s">
        <v>5244</v>
      </c>
      <c r="B1364" s="23" t="s">
        <v>1236</v>
      </c>
      <c r="C1364" s="23" t="s">
        <v>1687</v>
      </c>
      <c r="D1364" s="23" t="s">
        <v>4091</v>
      </c>
      <c r="E1364" s="23" t="s">
        <v>459</v>
      </c>
      <c r="F1364" s="23" t="s">
        <v>5353</v>
      </c>
      <c r="G1364" s="23" t="s">
        <v>1721</v>
      </c>
      <c r="H1364" s="23" t="s">
        <v>4643</v>
      </c>
      <c r="I1364" s="23" t="s">
        <v>4644</v>
      </c>
      <c r="J1364" s="23" t="s">
        <v>11</v>
      </c>
      <c r="K1364" s="23" t="s">
        <v>4628</v>
      </c>
      <c r="L1364" s="23" t="s">
        <v>11</v>
      </c>
      <c r="M1364" s="23" t="s">
        <v>5483</v>
      </c>
      <c r="N1364" s="23" t="s">
        <v>4640</v>
      </c>
      <c r="O1364" s="23" t="s">
        <v>4630</v>
      </c>
      <c r="P1364" s="23" t="s">
        <v>993</v>
      </c>
      <c r="Q1364" s="23">
        <v>0</v>
      </c>
      <c r="R1364" s="23" t="s">
        <v>5464</v>
      </c>
      <c r="S1364" s="23" t="s">
        <v>5468</v>
      </c>
      <c r="T1364" s="23" t="s">
        <v>1721</v>
      </c>
    </row>
    <row r="1365" spans="1:20" s="19" customFormat="1">
      <c r="A1365" s="23" t="s">
        <v>3430</v>
      </c>
      <c r="B1365" s="23" t="s">
        <v>3431</v>
      </c>
      <c r="C1365" s="23" t="s">
        <v>10</v>
      </c>
      <c r="D1365" s="23" t="s">
        <v>1705</v>
      </c>
      <c r="E1365" s="23" t="s">
        <v>452</v>
      </c>
      <c r="F1365" s="23" t="s">
        <v>5342</v>
      </c>
      <c r="G1365" s="23" t="s">
        <v>1721</v>
      </c>
      <c r="H1365" s="23" t="s">
        <v>4633</v>
      </c>
      <c r="I1365" s="23" t="s">
        <v>4192</v>
      </c>
      <c r="J1365" s="23" t="s">
        <v>11</v>
      </c>
      <c r="K1365" s="23" t="s">
        <v>4628</v>
      </c>
      <c r="L1365" s="23" t="s">
        <v>11</v>
      </c>
      <c r="M1365" s="23" t="s">
        <v>5419</v>
      </c>
      <c r="N1365" s="23" t="s">
        <v>4629</v>
      </c>
      <c r="O1365" s="23" t="s">
        <v>4630</v>
      </c>
      <c r="P1365" s="23" t="s">
        <v>4642</v>
      </c>
      <c r="Q1365" s="23">
        <v>0</v>
      </c>
      <c r="R1365" s="23" t="s">
        <v>1962</v>
      </c>
      <c r="S1365" s="23" t="s">
        <v>4776</v>
      </c>
      <c r="T1365" s="23" t="s">
        <v>1721</v>
      </c>
    </row>
    <row r="1366" spans="1:20" s="19" customFormat="1">
      <c r="A1366" s="23" t="s">
        <v>2692</v>
      </c>
      <c r="B1366" s="23" t="s">
        <v>2693</v>
      </c>
      <c r="C1366" s="23" t="s">
        <v>13</v>
      </c>
      <c r="D1366" s="23" t="s">
        <v>1705</v>
      </c>
      <c r="E1366" s="23" t="s">
        <v>452</v>
      </c>
      <c r="F1366" s="23" t="s">
        <v>4176</v>
      </c>
      <c r="G1366" s="23" t="s">
        <v>1721</v>
      </c>
      <c r="H1366" s="23" t="s">
        <v>4094</v>
      </c>
      <c r="I1366" s="23" t="s">
        <v>4192</v>
      </c>
      <c r="J1366" s="23" t="s">
        <v>11</v>
      </c>
      <c r="K1366" s="23" t="s">
        <v>4628</v>
      </c>
      <c r="L1366" s="23" t="s">
        <v>11</v>
      </c>
      <c r="M1366" s="23" t="s">
        <v>5416</v>
      </c>
      <c r="N1366" s="23" t="s">
        <v>4629</v>
      </c>
      <c r="O1366" s="23" t="s">
        <v>4630</v>
      </c>
      <c r="P1366" s="23" t="s">
        <v>4650</v>
      </c>
      <c r="Q1366" s="23">
        <v>0</v>
      </c>
      <c r="R1366" s="23" t="s">
        <v>1962</v>
      </c>
      <c r="S1366" s="23" t="s">
        <v>4652</v>
      </c>
      <c r="T1366" s="23" t="s">
        <v>1721</v>
      </c>
    </row>
    <row r="1367" spans="1:20" s="19" customFormat="1">
      <c r="A1367" s="23" t="s">
        <v>3377</v>
      </c>
      <c r="B1367" s="23" t="s">
        <v>3378</v>
      </c>
      <c r="C1367" s="23" t="s">
        <v>13</v>
      </c>
      <c r="D1367" s="23" t="s">
        <v>1705</v>
      </c>
      <c r="E1367" s="23" t="s">
        <v>452</v>
      </c>
      <c r="F1367" s="23" t="s">
        <v>4158</v>
      </c>
      <c r="G1367" s="23" t="s">
        <v>1721</v>
      </c>
      <c r="H1367" s="23" t="s">
        <v>4638</v>
      </c>
      <c r="I1367" s="23" t="s">
        <v>5506</v>
      </c>
      <c r="J1367" s="23" t="s">
        <v>11</v>
      </c>
      <c r="K1367" s="23" t="s">
        <v>4628</v>
      </c>
      <c r="L1367" s="23" t="s">
        <v>11</v>
      </c>
      <c r="M1367" s="23" t="s">
        <v>5460</v>
      </c>
      <c r="N1367" s="23" t="s">
        <v>4629</v>
      </c>
      <c r="O1367" s="23" t="s">
        <v>4630</v>
      </c>
      <c r="P1367" s="23" t="s">
        <v>5509</v>
      </c>
      <c r="Q1367" s="23">
        <v>0</v>
      </c>
      <c r="R1367" s="23" t="s">
        <v>2050</v>
      </c>
      <c r="S1367" s="23" t="s">
        <v>5510</v>
      </c>
      <c r="T1367" s="23" t="s">
        <v>1721</v>
      </c>
    </row>
    <row r="1368" spans="1:20" s="19" customFormat="1">
      <c r="A1368" s="23" t="s">
        <v>1832</v>
      </c>
      <c r="B1368" s="23" t="s">
        <v>1833</v>
      </c>
      <c r="C1368" s="23" t="s">
        <v>13</v>
      </c>
      <c r="D1368" s="23" t="s">
        <v>1705</v>
      </c>
      <c r="E1368" s="23" t="s">
        <v>452</v>
      </c>
      <c r="F1368" s="23" t="s">
        <v>4176</v>
      </c>
      <c r="G1368" s="23" t="s">
        <v>1721</v>
      </c>
      <c r="H1368" s="23" t="s">
        <v>4094</v>
      </c>
      <c r="I1368" s="23" t="s">
        <v>4192</v>
      </c>
      <c r="J1368" s="23" t="s">
        <v>11</v>
      </c>
      <c r="K1368" s="23" t="s">
        <v>4628</v>
      </c>
      <c r="L1368" s="23" t="s">
        <v>11</v>
      </c>
      <c r="M1368" s="23" t="s">
        <v>5416</v>
      </c>
      <c r="N1368" s="23" t="s">
        <v>4629</v>
      </c>
      <c r="O1368" s="23" t="s">
        <v>4630</v>
      </c>
      <c r="P1368" s="23" t="s">
        <v>4719</v>
      </c>
      <c r="Q1368" s="23">
        <v>0</v>
      </c>
      <c r="R1368" s="23" t="s">
        <v>1962</v>
      </c>
      <c r="S1368" s="23" t="s">
        <v>4720</v>
      </c>
      <c r="T1368" s="23" t="s">
        <v>1721</v>
      </c>
    </row>
    <row r="1369" spans="1:20" s="19" customFormat="1">
      <c r="A1369" s="23" t="s">
        <v>4035</v>
      </c>
      <c r="B1369" s="23" t="s">
        <v>4036</v>
      </c>
      <c r="C1369" s="23" t="s">
        <v>10</v>
      </c>
      <c r="D1369" s="23" t="s">
        <v>1705</v>
      </c>
      <c r="E1369" s="23" t="s">
        <v>452</v>
      </c>
      <c r="F1369" s="23" t="s">
        <v>5342</v>
      </c>
      <c r="G1369" s="23" t="s">
        <v>1721</v>
      </c>
      <c r="H1369" s="23" t="s">
        <v>4633</v>
      </c>
      <c r="I1369" s="23" t="s">
        <v>5447</v>
      </c>
      <c r="J1369" s="23" t="s">
        <v>11</v>
      </c>
      <c r="K1369" s="23" t="s">
        <v>4628</v>
      </c>
      <c r="L1369" s="23" t="s">
        <v>11</v>
      </c>
      <c r="M1369" s="23" t="s">
        <v>5448</v>
      </c>
      <c r="N1369" s="23" t="s">
        <v>4629</v>
      </c>
      <c r="O1369" s="23" t="s">
        <v>4630</v>
      </c>
      <c r="P1369" s="23" t="s">
        <v>4675</v>
      </c>
      <c r="Q1369" s="23">
        <v>0</v>
      </c>
      <c r="R1369" s="23" t="s">
        <v>2905</v>
      </c>
      <c r="S1369" s="23" t="s">
        <v>4715</v>
      </c>
      <c r="T1369" s="23" t="s">
        <v>1721</v>
      </c>
    </row>
    <row r="1370" spans="1:20" s="19" customFormat="1">
      <c r="A1370" s="23" t="s">
        <v>4035</v>
      </c>
      <c r="B1370" s="23" t="s">
        <v>4036</v>
      </c>
      <c r="C1370" s="23" t="s">
        <v>10</v>
      </c>
      <c r="D1370" s="23" t="s">
        <v>1705</v>
      </c>
      <c r="E1370" s="23" t="s">
        <v>452</v>
      </c>
      <c r="F1370" s="23" t="s">
        <v>5342</v>
      </c>
      <c r="G1370" s="23" t="s">
        <v>1721</v>
      </c>
      <c r="H1370" s="23" t="s">
        <v>4633</v>
      </c>
      <c r="I1370" s="23" t="s">
        <v>4192</v>
      </c>
      <c r="J1370" s="23" t="s">
        <v>11</v>
      </c>
      <c r="K1370" s="23" t="s">
        <v>4628</v>
      </c>
      <c r="L1370" s="23" t="s">
        <v>11</v>
      </c>
      <c r="M1370" s="23" t="s">
        <v>5471</v>
      </c>
      <c r="N1370" s="23" t="s">
        <v>4629</v>
      </c>
      <c r="O1370" s="23" t="s">
        <v>4630</v>
      </c>
      <c r="P1370" s="23" t="s">
        <v>4675</v>
      </c>
      <c r="Q1370" s="23">
        <v>0</v>
      </c>
      <c r="R1370" s="23" t="s">
        <v>2905</v>
      </c>
      <c r="S1370" s="23" t="s">
        <v>4715</v>
      </c>
      <c r="T1370" s="23" t="s">
        <v>1721</v>
      </c>
    </row>
    <row r="1371" spans="1:20" s="19" customFormat="1">
      <c r="A1371" s="23" t="s">
        <v>3367</v>
      </c>
      <c r="B1371" s="23" t="s">
        <v>3368</v>
      </c>
      <c r="C1371" s="23" t="s">
        <v>1669</v>
      </c>
      <c r="D1371" s="23" t="s">
        <v>4091</v>
      </c>
      <c r="E1371" s="23" t="s">
        <v>459</v>
      </c>
      <c r="F1371" s="23" t="s">
        <v>4167</v>
      </c>
      <c r="G1371" s="23" t="s">
        <v>1721</v>
      </c>
      <c r="H1371" s="23" t="s">
        <v>4638</v>
      </c>
      <c r="I1371" s="23" t="s">
        <v>4639</v>
      </c>
      <c r="J1371" s="23" t="s">
        <v>1808</v>
      </c>
      <c r="K1371" s="23" t="s">
        <v>4628</v>
      </c>
      <c r="L1371" s="23" t="s">
        <v>11</v>
      </c>
      <c r="M1371" s="23" t="s">
        <v>5462</v>
      </c>
      <c r="N1371" s="23" t="s">
        <v>4640</v>
      </c>
      <c r="O1371" s="23" t="s">
        <v>4630</v>
      </c>
      <c r="P1371" s="23" t="s">
        <v>4761</v>
      </c>
      <c r="Q1371" s="23">
        <v>0</v>
      </c>
      <c r="R1371" s="23" t="s">
        <v>1962</v>
      </c>
      <c r="S1371" s="23" t="s">
        <v>4341</v>
      </c>
      <c r="T1371" s="23" t="s">
        <v>1721</v>
      </c>
    </row>
    <row r="1372" spans="1:20" s="19" customFormat="1">
      <c r="A1372" s="23" t="s">
        <v>2834</v>
      </c>
      <c r="B1372" s="23" t="s">
        <v>2835</v>
      </c>
      <c r="C1372" s="23" t="s">
        <v>13</v>
      </c>
      <c r="D1372" s="23" t="s">
        <v>1705</v>
      </c>
      <c r="E1372" s="23" t="s">
        <v>452</v>
      </c>
      <c r="F1372" s="23" t="s">
        <v>4176</v>
      </c>
      <c r="G1372" s="23" t="s">
        <v>1721</v>
      </c>
      <c r="H1372" s="23" t="s">
        <v>4094</v>
      </c>
      <c r="I1372" s="23" t="s">
        <v>4192</v>
      </c>
      <c r="J1372" s="23" t="s">
        <v>11</v>
      </c>
      <c r="K1372" s="23" t="s">
        <v>4628</v>
      </c>
      <c r="L1372" s="23" t="s">
        <v>11</v>
      </c>
      <c r="M1372" s="23" t="s">
        <v>5426</v>
      </c>
      <c r="N1372" s="23" t="s">
        <v>4629</v>
      </c>
      <c r="O1372" s="23" t="s">
        <v>4630</v>
      </c>
      <c r="P1372" s="23" t="s">
        <v>4642</v>
      </c>
      <c r="Q1372" s="23">
        <v>0</v>
      </c>
      <c r="R1372" s="23" t="s">
        <v>1962</v>
      </c>
      <c r="S1372" s="23" t="s">
        <v>4393</v>
      </c>
      <c r="T1372" s="23" t="s">
        <v>1721</v>
      </c>
    </row>
    <row r="1373" spans="1:20" s="19" customFormat="1">
      <c r="A1373" s="23" t="s">
        <v>1748</v>
      </c>
      <c r="B1373" s="23" t="s">
        <v>1749</v>
      </c>
      <c r="C1373" s="23" t="s">
        <v>1669</v>
      </c>
      <c r="D1373" s="23" t="s">
        <v>4091</v>
      </c>
      <c r="E1373" s="23" t="s">
        <v>459</v>
      </c>
      <c r="F1373" s="23" t="s">
        <v>4086</v>
      </c>
      <c r="G1373" s="23" t="s">
        <v>1721</v>
      </c>
      <c r="H1373" s="23" t="s">
        <v>4643</v>
      </c>
      <c r="I1373" s="23" t="s">
        <v>4644</v>
      </c>
      <c r="J1373" s="23" t="s">
        <v>11</v>
      </c>
      <c r="K1373" s="23" t="s">
        <v>4628</v>
      </c>
      <c r="L1373" s="23" t="s">
        <v>11</v>
      </c>
      <c r="M1373" s="23" t="s">
        <v>5404</v>
      </c>
      <c r="N1373" s="23" t="s">
        <v>4640</v>
      </c>
      <c r="O1373" s="23" t="s">
        <v>4630</v>
      </c>
      <c r="P1373" s="23" t="s">
        <v>4641</v>
      </c>
      <c r="Q1373" s="23">
        <v>0</v>
      </c>
      <c r="R1373" s="23" t="s">
        <v>1753</v>
      </c>
      <c r="S1373" s="23" t="s">
        <v>4523</v>
      </c>
      <c r="T1373" s="23" t="s">
        <v>1721</v>
      </c>
    </row>
    <row r="1374" spans="1:20" s="19" customFormat="1">
      <c r="A1374" s="23" t="s">
        <v>1775</v>
      </c>
      <c r="B1374" s="23" t="s">
        <v>1776</v>
      </c>
      <c r="C1374" s="23" t="s">
        <v>15</v>
      </c>
      <c r="D1374" s="23" t="s">
        <v>1705</v>
      </c>
      <c r="E1374" s="23" t="s">
        <v>452</v>
      </c>
      <c r="F1374" s="23" t="s">
        <v>5337</v>
      </c>
      <c r="G1374" s="23" t="s">
        <v>1721</v>
      </c>
      <c r="H1374" s="23" t="s">
        <v>4643</v>
      </c>
      <c r="I1374" s="23" t="s">
        <v>4192</v>
      </c>
      <c r="J1374" s="23" t="s">
        <v>11</v>
      </c>
      <c r="K1374" s="23" t="s">
        <v>4628</v>
      </c>
      <c r="L1374" s="23" t="s">
        <v>11</v>
      </c>
      <c r="M1374" s="23" t="s">
        <v>5436</v>
      </c>
      <c r="N1374" s="23" t="s">
        <v>4629</v>
      </c>
      <c r="O1374" s="23" t="s">
        <v>4630</v>
      </c>
      <c r="P1374" s="23" t="s">
        <v>4642</v>
      </c>
      <c r="Q1374" s="23">
        <v>0</v>
      </c>
      <c r="R1374" s="23" t="s">
        <v>1962</v>
      </c>
      <c r="S1374" s="23" t="s">
        <v>4505</v>
      </c>
      <c r="T1374" s="23" t="s">
        <v>1721</v>
      </c>
    </row>
    <row r="1375" spans="1:20" s="19" customFormat="1">
      <c r="A1375" s="23" t="s">
        <v>1862</v>
      </c>
      <c r="B1375" s="23" t="s">
        <v>1863</v>
      </c>
      <c r="C1375" s="23" t="s">
        <v>1669</v>
      </c>
      <c r="D1375" s="23" t="s">
        <v>1705</v>
      </c>
      <c r="E1375" s="23" t="s">
        <v>452</v>
      </c>
      <c r="F1375" s="23" t="s">
        <v>4179</v>
      </c>
      <c r="G1375" s="23" t="s">
        <v>1721</v>
      </c>
      <c r="H1375" s="23" t="s">
        <v>4682</v>
      </c>
      <c r="I1375" s="23" t="s">
        <v>4192</v>
      </c>
      <c r="J1375" s="23" t="s">
        <v>11</v>
      </c>
      <c r="K1375" s="23" t="s">
        <v>4628</v>
      </c>
      <c r="L1375" s="23" t="s">
        <v>11</v>
      </c>
      <c r="M1375" s="23" t="s">
        <v>5412</v>
      </c>
      <c r="N1375" s="23" t="s">
        <v>4629</v>
      </c>
      <c r="O1375" s="23" t="s">
        <v>4630</v>
      </c>
      <c r="P1375" s="23" t="s">
        <v>7</v>
      </c>
      <c r="Q1375" s="23">
        <v>0</v>
      </c>
      <c r="R1375" s="23" t="s">
        <v>1922</v>
      </c>
      <c r="S1375" s="23" t="s">
        <v>4819</v>
      </c>
      <c r="T1375" s="23" t="s">
        <v>1721</v>
      </c>
    </row>
    <row r="1376" spans="1:20" s="19" customFormat="1">
      <c r="A1376" s="23" t="s">
        <v>2802</v>
      </c>
      <c r="B1376" s="23" t="s">
        <v>2803</v>
      </c>
      <c r="C1376" s="23" t="s">
        <v>16</v>
      </c>
      <c r="D1376" s="23" t="s">
        <v>1705</v>
      </c>
      <c r="E1376" s="23" t="s">
        <v>1189</v>
      </c>
      <c r="F1376" s="23" t="s">
        <v>4197</v>
      </c>
      <c r="G1376" s="23" t="s">
        <v>1721</v>
      </c>
      <c r="H1376" s="23" t="s">
        <v>4099</v>
      </c>
      <c r="I1376" s="23" t="s">
        <v>4106</v>
      </c>
      <c r="J1376" s="23" t="s">
        <v>11</v>
      </c>
      <c r="K1376" s="23" t="s">
        <v>4628</v>
      </c>
      <c r="L1376" s="23" t="s">
        <v>11</v>
      </c>
      <c r="M1376" s="23" t="s">
        <v>5418</v>
      </c>
      <c r="N1376" s="23" t="s">
        <v>4629</v>
      </c>
      <c r="O1376" s="23" t="s">
        <v>4630</v>
      </c>
      <c r="P1376" s="23" t="s">
        <v>4716</v>
      </c>
      <c r="Q1376" s="23">
        <v>0</v>
      </c>
      <c r="R1376" s="23" t="s">
        <v>1962</v>
      </c>
      <c r="S1376" s="23" t="s">
        <v>4717</v>
      </c>
      <c r="T1376" s="23" t="s">
        <v>1721</v>
      </c>
    </row>
    <row r="1377" spans="1:20" s="19" customFormat="1">
      <c r="A1377" s="23" t="s">
        <v>2698</v>
      </c>
      <c r="B1377" s="23" t="s">
        <v>2699</v>
      </c>
      <c r="C1377" s="23" t="s">
        <v>16</v>
      </c>
      <c r="D1377" s="23" t="s">
        <v>1705</v>
      </c>
      <c r="E1377" s="23" t="s">
        <v>1189</v>
      </c>
      <c r="F1377" s="23" t="s">
        <v>4197</v>
      </c>
      <c r="G1377" s="23" t="s">
        <v>1721</v>
      </c>
      <c r="H1377" s="23" t="s">
        <v>4099</v>
      </c>
      <c r="I1377" s="23" t="s">
        <v>4656</v>
      </c>
      <c r="J1377" s="23" t="s">
        <v>11</v>
      </c>
      <c r="K1377" s="23" t="s">
        <v>4628</v>
      </c>
      <c r="L1377" s="23" t="s">
        <v>11</v>
      </c>
      <c r="M1377" s="23" t="s">
        <v>5445</v>
      </c>
      <c r="N1377" s="23" t="s">
        <v>4629</v>
      </c>
      <c r="O1377" s="23" t="s">
        <v>4630</v>
      </c>
      <c r="P1377" s="23" t="s">
        <v>4642</v>
      </c>
      <c r="Q1377" s="23">
        <v>0</v>
      </c>
      <c r="R1377" s="23" t="s">
        <v>1962</v>
      </c>
      <c r="S1377" s="23" t="s">
        <v>4404</v>
      </c>
      <c r="T1377" s="23" t="s">
        <v>1721</v>
      </c>
    </row>
    <row r="1378" spans="1:20" s="19" customFormat="1">
      <c r="A1378" s="23" t="s">
        <v>2919</v>
      </c>
      <c r="B1378" s="23" t="s">
        <v>2920</v>
      </c>
      <c r="C1378" s="23" t="s">
        <v>14</v>
      </c>
      <c r="D1378" s="23" t="s">
        <v>1705</v>
      </c>
      <c r="E1378" s="23" t="s">
        <v>452</v>
      </c>
      <c r="F1378" s="23" t="s">
        <v>5334</v>
      </c>
      <c r="G1378" s="23" t="s">
        <v>1721</v>
      </c>
      <c r="H1378" s="23" t="s">
        <v>4633</v>
      </c>
      <c r="I1378" s="23" t="s">
        <v>4192</v>
      </c>
      <c r="J1378" s="23" t="s">
        <v>11</v>
      </c>
      <c r="K1378" s="23" t="s">
        <v>4628</v>
      </c>
      <c r="L1378" s="23" t="s">
        <v>11</v>
      </c>
      <c r="M1378" s="23" t="s">
        <v>5414</v>
      </c>
      <c r="N1378" s="23" t="s">
        <v>4629</v>
      </c>
      <c r="O1378" s="23" t="s">
        <v>4630</v>
      </c>
      <c r="P1378" s="23" t="s">
        <v>4642</v>
      </c>
      <c r="Q1378" s="23">
        <v>0</v>
      </c>
      <c r="R1378" s="23" t="s">
        <v>1962</v>
      </c>
      <c r="S1378" s="23" t="s">
        <v>4386</v>
      </c>
      <c r="T1378" s="23" t="s">
        <v>1721</v>
      </c>
    </row>
    <row r="1379" spans="1:20" s="19" customFormat="1">
      <c r="A1379" s="23" t="s">
        <v>2103</v>
      </c>
      <c r="B1379" s="23" t="s">
        <v>2104</v>
      </c>
      <c r="C1379" s="23" t="s">
        <v>10</v>
      </c>
      <c r="D1379" s="23" t="s">
        <v>1705</v>
      </c>
      <c r="E1379" s="23" t="s">
        <v>452</v>
      </c>
      <c r="F1379" s="23" t="s">
        <v>4164</v>
      </c>
      <c r="G1379" s="23" t="s">
        <v>1721</v>
      </c>
      <c r="H1379" s="23" t="s">
        <v>4632</v>
      </c>
      <c r="I1379" s="23" t="s">
        <v>4203</v>
      </c>
      <c r="J1379" s="23" t="s">
        <v>11</v>
      </c>
      <c r="K1379" s="23" t="s">
        <v>4628</v>
      </c>
      <c r="L1379" s="23" t="s">
        <v>11</v>
      </c>
      <c r="M1379" s="23" t="s">
        <v>5408</v>
      </c>
      <c r="N1379" s="23" t="s">
        <v>4629</v>
      </c>
      <c r="O1379" s="23" t="s">
        <v>4630</v>
      </c>
      <c r="P1379" s="23" t="s">
        <v>4713</v>
      </c>
      <c r="Q1379" s="23">
        <v>0</v>
      </c>
      <c r="R1379" s="23" t="s">
        <v>1962</v>
      </c>
      <c r="S1379" s="23" t="s">
        <v>4473</v>
      </c>
      <c r="T1379" s="23" t="s">
        <v>1721</v>
      </c>
    </row>
    <row r="1380" spans="1:20" s="19" customFormat="1">
      <c r="A1380" s="23" t="s">
        <v>2868</v>
      </c>
      <c r="B1380" s="23" t="s">
        <v>2869</v>
      </c>
      <c r="C1380" s="23" t="s">
        <v>13</v>
      </c>
      <c r="D1380" s="23" t="s">
        <v>1705</v>
      </c>
      <c r="E1380" s="23" t="s">
        <v>452</v>
      </c>
      <c r="F1380" s="23" t="s">
        <v>4176</v>
      </c>
      <c r="G1380" s="23" t="s">
        <v>1721</v>
      </c>
      <c r="H1380" s="23" t="s">
        <v>4094</v>
      </c>
      <c r="I1380" s="23" t="s">
        <v>4192</v>
      </c>
      <c r="J1380" s="23" t="s">
        <v>11</v>
      </c>
      <c r="K1380" s="23" t="s">
        <v>4628</v>
      </c>
      <c r="L1380" s="23" t="s">
        <v>11</v>
      </c>
      <c r="M1380" s="23" t="s">
        <v>5426</v>
      </c>
      <c r="N1380" s="23" t="s">
        <v>4629</v>
      </c>
      <c r="O1380" s="23" t="s">
        <v>4630</v>
      </c>
      <c r="P1380" s="23" t="s">
        <v>4660</v>
      </c>
      <c r="Q1380" s="23">
        <v>0</v>
      </c>
      <c r="R1380" s="23" t="s">
        <v>1962</v>
      </c>
      <c r="S1380" s="23" t="s">
        <v>4740</v>
      </c>
      <c r="T1380" s="23" t="s">
        <v>1721</v>
      </c>
    </row>
    <row r="1381" spans="1:20" s="19" customFormat="1">
      <c r="A1381" s="23" t="s">
        <v>3922</v>
      </c>
      <c r="B1381" s="23" t="s">
        <v>3923</v>
      </c>
      <c r="C1381" s="23" t="s">
        <v>15</v>
      </c>
      <c r="D1381" s="23" t="s">
        <v>1705</v>
      </c>
      <c r="E1381" s="23" t="s">
        <v>452</v>
      </c>
      <c r="F1381" s="23" t="s">
        <v>4148</v>
      </c>
      <c r="G1381" s="23" t="s">
        <v>1721</v>
      </c>
      <c r="H1381" s="23" t="s">
        <v>4094</v>
      </c>
      <c r="I1381" s="23" t="s">
        <v>4192</v>
      </c>
      <c r="J1381" s="23" t="s">
        <v>11</v>
      </c>
      <c r="K1381" s="23" t="s">
        <v>4628</v>
      </c>
      <c r="L1381" s="23" t="s">
        <v>11</v>
      </c>
      <c r="M1381" s="23" t="s">
        <v>5416</v>
      </c>
      <c r="N1381" s="23" t="s">
        <v>4629</v>
      </c>
      <c r="O1381" s="23" t="s">
        <v>4630</v>
      </c>
      <c r="P1381" s="23" t="s">
        <v>4631</v>
      </c>
      <c r="Q1381" s="23">
        <v>0</v>
      </c>
      <c r="R1381" s="23" t="s">
        <v>1962</v>
      </c>
      <c r="S1381" s="23" t="s">
        <v>4297</v>
      </c>
      <c r="T1381" s="23" t="s">
        <v>1721</v>
      </c>
    </row>
    <row r="1382" spans="1:20" s="19" customFormat="1">
      <c r="A1382" s="23" t="s">
        <v>3608</v>
      </c>
      <c r="B1382" s="23" t="s">
        <v>3609</v>
      </c>
      <c r="C1382" s="23" t="s">
        <v>1687</v>
      </c>
      <c r="D1382" s="23" t="s">
        <v>4091</v>
      </c>
      <c r="E1382" s="23" t="s">
        <v>464</v>
      </c>
      <c r="F1382" s="23" t="s">
        <v>4122</v>
      </c>
      <c r="G1382" s="23" t="s">
        <v>1721</v>
      </c>
      <c r="H1382" s="23" t="s">
        <v>4638</v>
      </c>
      <c r="I1382" s="23" t="s">
        <v>4644</v>
      </c>
      <c r="J1382" s="23" t="s">
        <v>11</v>
      </c>
      <c r="K1382" s="23" t="s">
        <v>4628</v>
      </c>
      <c r="L1382" s="23" t="s">
        <v>11</v>
      </c>
      <c r="M1382" s="23" t="s">
        <v>5424</v>
      </c>
      <c r="N1382" s="23" t="s">
        <v>4640</v>
      </c>
      <c r="O1382" s="23" t="s">
        <v>4630</v>
      </c>
      <c r="P1382" s="23" t="s">
        <v>4733</v>
      </c>
      <c r="Q1382" s="23">
        <v>0</v>
      </c>
      <c r="R1382" s="23" t="s">
        <v>3611</v>
      </c>
      <c r="S1382" s="23" t="s">
        <v>4569</v>
      </c>
      <c r="T1382" s="23" t="s">
        <v>1721</v>
      </c>
    </row>
    <row r="1383" spans="1:20" s="19" customFormat="1">
      <c r="A1383" s="23" t="s">
        <v>2518</v>
      </c>
      <c r="B1383" s="23" t="s">
        <v>2519</v>
      </c>
      <c r="C1383" s="23" t="s">
        <v>14</v>
      </c>
      <c r="D1383" s="23" t="s">
        <v>1705</v>
      </c>
      <c r="E1383" s="23" t="s">
        <v>452</v>
      </c>
      <c r="F1383" s="23" t="s">
        <v>4173</v>
      </c>
      <c r="G1383" s="23" t="s">
        <v>1721</v>
      </c>
      <c r="H1383" s="23" t="s">
        <v>4099</v>
      </c>
      <c r="I1383" s="23" t="s">
        <v>5461</v>
      </c>
      <c r="J1383" s="23" t="s">
        <v>11</v>
      </c>
      <c r="K1383" s="23" t="s">
        <v>4628</v>
      </c>
      <c r="L1383" s="23" t="s">
        <v>11</v>
      </c>
      <c r="M1383" s="23" t="s">
        <v>5429</v>
      </c>
      <c r="N1383" s="23" t="s">
        <v>4629</v>
      </c>
      <c r="O1383" s="23" t="s">
        <v>4630</v>
      </c>
      <c r="P1383" s="23" t="s">
        <v>4642</v>
      </c>
      <c r="Q1383" s="23">
        <v>0</v>
      </c>
      <c r="R1383" s="23" t="s">
        <v>1962</v>
      </c>
      <c r="S1383" s="23" t="s">
        <v>4828</v>
      </c>
      <c r="T1383" s="23" t="s">
        <v>1721</v>
      </c>
    </row>
    <row r="1384" spans="1:20" s="19" customFormat="1">
      <c r="A1384" s="23" t="s">
        <v>3922</v>
      </c>
      <c r="B1384" s="23" t="s">
        <v>3923</v>
      </c>
      <c r="C1384" s="23" t="s">
        <v>15</v>
      </c>
      <c r="D1384" s="23" t="s">
        <v>1705</v>
      </c>
      <c r="E1384" s="23" t="s">
        <v>452</v>
      </c>
      <c r="F1384" s="23" t="s">
        <v>4148</v>
      </c>
      <c r="G1384" s="23" t="s">
        <v>1721</v>
      </c>
      <c r="H1384" s="23" t="s">
        <v>4094</v>
      </c>
      <c r="I1384" s="23" t="s">
        <v>4192</v>
      </c>
      <c r="J1384" s="23" t="s">
        <v>11</v>
      </c>
      <c r="K1384" s="23" t="s">
        <v>4628</v>
      </c>
      <c r="L1384" s="23" t="s">
        <v>11</v>
      </c>
      <c r="M1384" s="23" t="s">
        <v>5442</v>
      </c>
      <c r="N1384" s="23" t="s">
        <v>4629</v>
      </c>
      <c r="O1384" s="23" t="s">
        <v>4630</v>
      </c>
      <c r="P1384" s="23" t="s">
        <v>4631</v>
      </c>
      <c r="Q1384" s="23">
        <v>0</v>
      </c>
      <c r="R1384" s="23" t="s">
        <v>1962</v>
      </c>
      <c r="S1384" s="23" t="s">
        <v>4297</v>
      </c>
      <c r="T1384" s="23" t="s">
        <v>1721</v>
      </c>
    </row>
    <row r="1385" spans="1:20" s="19" customFormat="1">
      <c r="A1385" s="23" t="s">
        <v>2553</v>
      </c>
      <c r="B1385" s="23" t="s">
        <v>2554</v>
      </c>
      <c r="C1385" s="23" t="s">
        <v>14</v>
      </c>
      <c r="D1385" s="23" t="s">
        <v>1705</v>
      </c>
      <c r="E1385" s="23" t="s">
        <v>452</v>
      </c>
      <c r="F1385" s="23" t="s">
        <v>4166</v>
      </c>
      <c r="G1385" s="23" t="s">
        <v>1721</v>
      </c>
      <c r="H1385" s="23" t="s">
        <v>4094</v>
      </c>
      <c r="I1385" s="23" t="s">
        <v>4106</v>
      </c>
      <c r="J1385" s="23" t="s">
        <v>11</v>
      </c>
      <c r="K1385" s="23" t="s">
        <v>4628</v>
      </c>
      <c r="L1385" s="23" t="s">
        <v>11</v>
      </c>
      <c r="M1385" s="23" t="s">
        <v>5415</v>
      </c>
      <c r="N1385" s="23" t="s">
        <v>4629</v>
      </c>
      <c r="O1385" s="23" t="s">
        <v>4630</v>
      </c>
      <c r="P1385" s="23" t="s">
        <v>4664</v>
      </c>
      <c r="Q1385" s="23">
        <v>0</v>
      </c>
      <c r="R1385" s="23" t="s">
        <v>1962</v>
      </c>
      <c r="S1385" s="23" t="s">
        <v>4823</v>
      </c>
      <c r="T1385" s="23" t="s">
        <v>1721</v>
      </c>
    </row>
    <row r="1386" spans="1:20" s="19" customFormat="1">
      <c r="A1386" s="23" t="s">
        <v>1937</v>
      </c>
      <c r="B1386" s="23" t="s">
        <v>1938</v>
      </c>
      <c r="C1386" s="23" t="s">
        <v>12</v>
      </c>
      <c r="D1386" s="23" t="s">
        <v>1705</v>
      </c>
      <c r="E1386" s="23" t="s">
        <v>452</v>
      </c>
      <c r="F1386" s="23" t="s">
        <v>5338</v>
      </c>
      <c r="G1386" s="23" t="s">
        <v>1721</v>
      </c>
      <c r="H1386" s="23" t="s">
        <v>4643</v>
      </c>
      <c r="I1386" s="23" t="s">
        <v>4138</v>
      </c>
      <c r="J1386" s="23" t="s">
        <v>11</v>
      </c>
      <c r="K1386" s="23" t="s">
        <v>4628</v>
      </c>
      <c r="L1386" s="23" t="s">
        <v>11</v>
      </c>
      <c r="M1386" s="23" t="s">
        <v>5419</v>
      </c>
      <c r="N1386" s="23" t="s">
        <v>4629</v>
      </c>
      <c r="O1386" s="23" t="s">
        <v>4630</v>
      </c>
      <c r="P1386" s="23" t="s">
        <v>4642</v>
      </c>
      <c r="Q1386" s="23">
        <v>0</v>
      </c>
      <c r="R1386" s="23" t="s">
        <v>1962</v>
      </c>
      <c r="S1386" s="23" t="s">
        <v>4492</v>
      </c>
      <c r="T1386" s="23" t="s">
        <v>1721</v>
      </c>
    </row>
    <row r="1387" spans="1:20" s="19" customFormat="1">
      <c r="A1387" s="23" t="s">
        <v>2103</v>
      </c>
      <c r="B1387" s="23" t="s">
        <v>2104</v>
      </c>
      <c r="C1387" s="23" t="s">
        <v>10</v>
      </c>
      <c r="D1387" s="23" t="s">
        <v>1705</v>
      </c>
      <c r="E1387" s="23" t="s">
        <v>452</v>
      </c>
      <c r="F1387" s="23" t="s">
        <v>4164</v>
      </c>
      <c r="G1387" s="23" t="s">
        <v>1721</v>
      </c>
      <c r="H1387" s="23" t="s">
        <v>4632</v>
      </c>
      <c r="I1387" s="23" t="s">
        <v>4203</v>
      </c>
      <c r="J1387" s="23" t="s">
        <v>11</v>
      </c>
      <c r="K1387" s="23" t="s">
        <v>4628</v>
      </c>
      <c r="L1387" s="23" t="s">
        <v>11</v>
      </c>
      <c r="M1387" s="23" t="s">
        <v>5428</v>
      </c>
      <c r="N1387" s="23" t="s">
        <v>4629</v>
      </c>
      <c r="O1387" s="23" t="s">
        <v>4630</v>
      </c>
      <c r="P1387" s="23" t="s">
        <v>4713</v>
      </c>
      <c r="Q1387" s="23">
        <v>0</v>
      </c>
      <c r="R1387" s="23" t="s">
        <v>1962</v>
      </c>
      <c r="S1387" s="23" t="s">
        <v>4473</v>
      </c>
      <c r="T1387" s="23" t="s">
        <v>1721</v>
      </c>
    </row>
    <row r="1388" spans="1:20" s="19" customFormat="1">
      <c r="A1388" s="23" t="s">
        <v>2179</v>
      </c>
      <c r="B1388" s="23" t="s">
        <v>2180</v>
      </c>
      <c r="C1388" s="23" t="s">
        <v>16</v>
      </c>
      <c r="D1388" s="23" t="s">
        <v>1705</v>
      </c>
      <c r="E1388" s="23" t="s">
        <v>1189</v>
      </c>
      <c r="F1388" s="23" t="s">
        <v>4207</v>
      </c>
      <c r="G1388" s="23" t="s">
        <v>1721</v>
      </c>
      <c r="H1388" s="23" t="s">
        <v>4633</v>
      </c>
      <c r="I1388" s="23" t="s">
        <v>4106</v>
      </c>
      <c r="J1388" s="23" t="s">
        <v>11</v>
      </c>
      <c r="K1388" s="23" t="s">
        <v>4628</v>
      </c>
      <c r="L1388" s="23" t="s">
        <v>11</v>
      </c>
      <c r="M1388" s="23" t="s">
        <v>5418</v>
      </c>
      <c r="N1388" s="23" t="s">
        <v>4629</v>
      </c>
      <c r="O1388" s="23" t="s">
        <v>4630</v>
      </c>
      <c r="P1388" s="23" t="s">
        <v>4642</v>
      </c>
      <c r="Q1388" s="23">
        <v>0</v>
      </c>
      <c r="R1388" s="23" t="s">
        <v>1962</v>
      </c>
      <c r="S1388" s="23" t="s">
        <v>4791</v>
      </c>
      <c r="T1388" s="23" t="s">
        <v>1721</v>
      </c>
    </row>
    <row r="1389" spans="1:20" s="19" customFormat="1">
      <c r="A1389" s="23" t="s">
        <v>3640</v>
      </c>
      <c r="B1389" s="23" t="s">
        <v>3641</v>
      </c>
      <c r="C1389" s="23" t="s">
        <v>10</v>
      </c>
      <c r="D1389" s="23" t="s">
        <v>1705</v>
      </c>
      <c r="E1389" s="23" t="s">
        <v>1189</v>
      </c>
      <c r="F1389" s="23" t="s">
        <v>4207</v>
      </c>
      <c r="G1389" s="23" t="s">
        <v>1721</v>
      </c>
      <c r="H1389" s="23" t="s">
        <v>4633</v>
      </c>
      <c r="I1389" s="23" t="s">
        <v>4203</v>
      </c>
      <c r="J1389" s="23" t="s">
        <v>11</v>
      </c>
      <c r="K1389" s="23" t="s">
        <v>4628</v>
      </c>
      <c r="L1389" s="23" t="s">
        <v>11</v>
      </c>
      <c r="M1389" s="23" t="s">
        <v>5406</v>
      </c>
      <c r="N1389" s="23" t="s">
        <v>4629</v>
      </c>
      <c r="O1389" s="23" t="s">
        <v>4630</v>
      </c>
      <c r="P1389" s="23" t="s">
        <v>4642</v>
      </c>
      <c r="Q1389" s="23">
        <v>0</v>
      </c>
      <c r="R1389" s="23" t="s">
        <v>1962</v>
      </c>
      <c r="S1389" s="23" t="s">
        <v>4667</v>
      </c>
      <c r="T1389" s="23" t="s">
        <v>1721</v>
      </c>
    </row>
    <row r="1390" spans="1:20" s="19" customFormat="1">
      <c r="A1390" s="23" t="s">
        <v>3722</v>
      </c>
      <c r="B1390" s="23" t="s">
        <v>3723</v>
      </c>
      <c r="C1390" s="23" t="s">
        <v>1687</v>
      </c>
      <c r="D1390" s="23" t="s">
        <v>4091</v>
      </c>
      <c r="E1390" s="23" t="s">
        <v>459</v>
      </c>
      <c r="F1390" s="23" t="s">
        <v>4202</v>
      </c>
      <c r="G1390" s="23" t="s">
        <v>1721</v>
      </c>
      <c r="H1390" s="23" t="s">
        <v>4638</v>
      </c>
      <c r="I1390" s="23" t="s">
        <v>4644</v>
      </c>
      <c r="J1390" s="23" t="s">
        <v>11</v>
      </c>
      <c r="K1390" s="23" t="s">
        <v>4628</v>
      </c>
      <c r="L1390" s="23" t="s">
        <v>11</v>
      </c>
      <c r="M1390" s="23" t="s">
        <v>5498</v>
      </c>
      <c r="N1390" s="23" t="s">
        <v>4640</v>
      </c>
      <c r="O1390" s="23" t="s">
        <v>4630</v>
      </c>
      <c r="P1390" s="23" t="s">
        <v>1166</v>
      </c>
      <c r="Q1390" s="23">
        <v>0</v>
      </c>
      <c r="R1390" s="23" t="s">
        <v>1760</v>
      </c>
      <c r="S1390" s="23" t="s">
        <v>4600</v>
      </c>
      <c r="T1390" s="23" t="s">
        <v>1721</v>
      </c>
    </row>
    <row r="1391" spans="1:20" s="19" customFormat="1">
      <c r="A1391" s="23" t="s">
        <v>3002</v>
      </c>
      <c r="B1391" s="23" t="s">
        <v>3003</v>
      </c>
      <c r="C1391" s="23" t="s">
        <v>17</v>
      </c>
      <c r="D1391" s="23" t="s">
        <v>1705</v>
      </c>
      <c r="E1391" s="23" t="s">
        <v>452</v>
      </c>
      <c r="F1391" s="23" t="s">
        <v>5336</v>
      </c>
      <c r="G1391" s="23" t="s">
        <v>1721</v>
      </c>
      <c r="H1391" s="23" t="s">
        <v>4638</v>
      </c>
      <c r="I1391" s="23" t="s">
        <v>4636</v>
      </c>
      <c r="J1391" s="23" t="s">
        <v>11</v>
      </c>
      <c r="K1391" s="23" t="s">
        <v>4628</v>
      </c>
      <c r="L1391" s="23" t="s">
        <v>11</v>
      </c>
      <c r="M1391" s="23" t="s">
        <v>5435</v>
      </c>
      <c r="N1391" s="23" t="s">
        <v>4629</v>
      </c>
      <c r="O1391" s="23" t="s">
        <v>4630</v>
      </c>
      <c r="P1391" s="23" t="s">
        <v>4642</v>
      </c>
      <c r="Q1391" s="23">
        <v>0</v>
      </c>
      <c r="R1391" s="23" t="s">
        <v>3902</v>
      </c>
      <c r="S1391" s="23" t="s">
        <v>4856</v>
      </c>
      <c r="T1391" s="23" t="s">
        <v>1721</v>
      </c>
    </row>
    <row r="1392" spans="1:20" s="19" customFormat="1">
      <c r="A1392" s="23" t="s">
        <v>2457</v>
      </c>
      <c r="B1392" s="23" t="s">
        <v>2458</v>
      </c>
      <c r="C1392" s="23" t="s">
        <v>14</v>
      </c>
      <c r="D1392" s="23" t="s">
        <v>1705</v>
      </c>
      <c r="E1392" s="23" t="s">
        <v>452</v>
      </c>
      <c r="F1392" s="23" t="s">
        <v>4166</v>
      </c>
      <c r="G1392" s="23" t="s">
        <v>1721</v>
      </c>
      <c r="H1392" s="23" t="s">
        <v>4094</v>
      </c>
      <c r="I1392" s="23" t="s">
        <v>4656</v>
      </c>
      <c r="J1392" s="23" t="s">
        <v>11</v>
      </c>
      <c r="K1392" s="23" t="s">
        <v>4628</v>
      </c>
      <c r="L1392" s="23" t="s">
        <v>11</v>
      </c>
      <c r="M1392" s="23" t="s">
        <v>5428</v>
      </c>
      <c r="N1392" s="23" t="s">
        <v>4629</v>
      </c>
      <c r="O1392" s="23" t="s">
        <v>4630</v>
      </c>
      <c r="P1392" s="23" t="s">
        <v>4664</v>
      </c>
      <c r="Q1392" s="23">
        <v>0</v>
      </c>
      <c r="R1392" s="23" t="s">
        <v>1886</v>
      </c>
      <c r="S1392" s="23" t="s">
        <v>4431</v>
      </c>
      <c r="T1392" s="23" t="s">
        <v>1721</v>
      </c>
    </row>
    <row r="1393" spans="1:20" s="19" customFormat="1">
      <c r="A1393" s="23" t="s">
        <v>2566</v>
      </c>
      <c r="B1393" s="23" t="s">
        <v>2567</v>
      </c>
      <c r="C1393" s="23" t="s">
        <v>12</v>
      </c>
      <c r="D1393" s="23" t="s">
        <v>1705</v>
      </c>
      <c r="E1393" s="23" t="s">
        <v>452</v>
      </c>
      <c r="F1393" s="23" t="s">
        <v>4166</v>
      </c>
      <c r="G1393" s="23" t="s">
        <v>1721</v>
      </c>
      <c r="H1393" s="23" t="s">
        <v>4094</v>
      </c>
      <c r="I1393" s="23" t="s">
        <v>4106</v>
      </c>
      <c r="J1393" s="23" t="s">
        <v>11</v>
      </c>
      <c r="K1393" s="23" t="s">
        <v>4628</v>
      </c>
      <c r="L1393" s="23" t="s">
        <v>11</v>
      </c>
      <c r="M1393" s="23" t="s">
        <v>5415</v>
      </c>
      <c r="N1393" s="23" t="s">
        <v>4629</v>
      </c>
      <c r="O1393" s="23" t="s">
        <v>4630</v>
      </c>
      <c r="P1393" s="23" t="s">
        <v>9</v>
      </c>
      <c r="Q1393" s="23">
        <v>0</v>
      </c>
      <c r="R1393" s="23" t="s">
        <v>4773</v>
      </c>
      <c r="S1393" s="23" t="s">
        <v>4774</v>
      </c>
      <c r="T1393" s="23" t="s">
        <v>1721</v>
      </c>
    </row>
    <row r="1394" spans="1:20" s="19" customFormat="1">
      <c r="A1394" s="23" t="s">
        <v>3364</v>
      </c>
      <c r="B1394" s="23" t="s">
        <v>3365</v>
      </c>
      <c r="C1394" s="23" t="s">
        <v>14</v>
      </c>
      <c r="D1394" s="23" t="s">
        <v>1705</v>
      </c>
      <c r="E1394" s="23" t="s">
        <v>452</v>
      </c>
      <c r="F1394" s="23" t="s">
        <v>4173</v>
      </c>
      <c r="G1394" s="23" t="s">
        <v>1721</v>
      </c>
      <c r="H1394" s="23" t="s">
        <v>4099</v>
      </c>
      <c r="I1394" s="23" t="s">
        <v>5461</v>
      </c>
      <c r="J1394" s="23" t="s">
        <v>11</v>
      </c>
      <c r="K1394" s="23" t="s">
        <v>4628</v>
      </c>
      <c r="L1394" s="23" t="s">
        <v>11</v>
      </c>
      <c r="M1394" s="23" t="s">
        <v>5429</v>
      </c>
      <c r="N1394" s="23" t="s">
        <v>4629</v>
      </c>
      <c r="O1394" s="23" t="s">
        <v>4630</v>
      </c>
      <c r="P1394" s="23" t="s">
        <v>4848</v>
      </c>
      <c r="Q1394" s="23">
        <v>0</v>
      </c>
      <c r="R1394" s="23" t="s">
        <v>1962</v>
      </c>
      <c r="S1394" s="23" t="s">
        <v>4849</v>
      </c>
      <c r="T1394" s="23" t="s">
        <v>1721</v>
      </c>
    </row>
    <row r="1395" spans="1:20" s="19" customFormat="1">
      <c r="A1395" s="23" t="s">
        <v>3970</v>
      </c>
      <c r="B1395" s="23" t="s">
        <v>3971</v>
      </c>
      <c r="C1395" s="23" t="s">
        <v>10</v>
      </c>
      <c r="D1395" s="23" t="s">
        <v>1705</v>
      </c>
      <c r="E1395" s="23" t="s">
        <v>452</v>
      </c>
      <c r="F1395" s="23" t="s">
        <v>4190</v>
      </c>
      <c r="G1395" s="23" t="s">
        <v>1721</v>
      </c>
      <c r="H1395" s="23" t="s">
        <v>4633</v>
      </c>
      <c r="I1395" s="23" t="s">
        <v>4192</v>
      </c>
      <c r="J1395" s="23" t="s">
        <v>11</v>
      </c>
      <c r="K1395" s="23" t="s">
        <v>4628</v>
      </c>
      <c r="L1395" s="23" t="s">
        <v>11</v>
      </c>
      <c r="M1395" s="23" t="s">
        <v>5455</v>
      </c>
      <c r="N1395" s="23" t="s">
        <v>4629</v>
      </c>
      <c r="O1395" s="23" t="s">
        <v>4630</v>
      </c>
      <c r="P1395" s="23" t="s">
        <v>1026</v>
      </c>
      <c r="Q1395" s="23">
        <v>0</v>
      </c>
      <c r="R1395" s="23" t="s">
        <v>1683</v>
      </c>
      <c r="S1395" s="23" t="s">
        <v>5472</v>
      </c>
      <c r="T1395" s="23" t="s">
        <v>1721</v>
      </c>
    </row>
    <row r="1396" spans="1:20" s="19" customFormat="1">
      <c r="A1396" s="23" t="s">
        <v>2952</v>
      </c>
      <c r="B1396" s="23" t="s">
        <v>2953</v>
      </c>
      <c r="C1396" s="23" t="s">
        <v>15</v>
      </c>
      <c r="D1396" s="23" t="s">
        <v>1705</v>
      </c>
      <c r="E1396" s="23" t="s">
        <v>452</v>
      </c>
      <c r="F1396" s="23" t="s">
        <v>4156</v>
      </c>
      <c r="G1396" s="23" t="s">
        <v>1721</v>
      </c>
      <c r="H1396" s="23" t="s">
        <v>4094</v>
      </c>
      <c r="I1396" s="23" t="s">
        <v>4636</v>
      </c>
      <c r="J1396" s="23" t="s">
        <v>11</v>
      </c>
      <c r="K1396" s="23" t="s">
        <v>4628</v>
      </c>
      <c r="L1396" s="23" t="s">
        <v>11</v>
      </c>
      <c r="M1396" s="23" t="s">
        <v>5434</v>
      </c>
      <c r="N1396" s="23" t="s">
        <v>4629</v>
      </c>
      <c r="O1396" s="23" t="s">
        <v>4630</v>
      </c>
      <c r="P1396" s="23" t="s">
        <v>4655</v>
      </c>
      <c r="Q1396" s="23">
        <v>0</v>
      </c>
      <c r="R1396" s="23" t="s">
        <v>1962</v>
      </c>
      <c r="S1396" s="23" t="s">
        <v>4729</v>
      </c>
      <c r="T1396" s="23" t="s">
        <v>1721</v>
      </c>
    </row>
    <row r="1397" spans="1:20" s="19" customFormat="1">
      <c r="A1397" s="23" t="s">
        <v>2834</v>
      </c>
      <c r="B1397" s="23" t="s">
        <v>2835</v>
      </c>
      <c r="C1397" s="23" t="s">
        <v>13</v>
      </c>
      <c r="D1397" s="23" t="s">
        <v>1705</v>
      </c>
      <c r="E1397" s="23" t="s">
        <v>452</v>
      </c>
      <c r="F1397" s="23" t="s">
        <v>4176</v>
      </c>
      <c r="G1397" s="23" t="s">
        <v>1721</v>
      </c>
      <c r="H1397" s="23" t="s">
        <v>4094</v>
      </c>
      <c r="I1397" s="23" t="s">
        <v>4192</v>
      </c>
      <c r="J1397" s="23" t="s">
        <v>11</v>
      </c>
      <c r="K1397" s="23" t="s">
        <v>4628</v>
      </c>
      <c r="L1397" s="23" t="s">
        <v>11</v>
      </c>
      <c r="M1397" s="23" t="s">
        <v>5418</v>
      </c>
      <c r="N1397" s="23" t="s">
        <v>4629</v>
      </c>
      <c r="O1397" s="23" t="s">
        <v>4630</v>
      </c>
      <c r="P1397" s="23" t="s">
        <v>4642</v>
      </c>
      <c r="Q1397" s="23">
        <v>0</v>
      </c>
      <c r="R1397" s="23" t="s">
        <v>1962</v>
      </c>
      <c r="S1397" s="23" t="s">
        <v>4393</v>
      </c>
      <c r="T1397" s="23" t="s">
        <v>1721</v>
      </c>
    </row>
    <row r="1398" spans="1:20" s="19" customFormat="1">
      <c r="A1398" s="23" t="s">
        <v>2660</v>
      </c>
      <c r="B1398" s="23" t="s">
        <v>2661</v>
      </c>
      <c r="C1398" s="23" t="s">
        <v>13</v>
      </c>
      <c r="D1398" s="23" t="s">
        <v>1705</v>
      </c>
      <c r="E1398" s="23" t="s">
        <v>452</v>
      </c>
      <c r="F1398" s="23" t="s">
        <v>4176</v>
      </c>
      <c r="G1398" s="23" t="s">
        <v>1721</v>
      </c>
      <c r="H1398" s="23" t="s">
        <v>4094</v>
      </c>
      <c r="I1398" s="23" t="s">
        <v>5430</v>
      </c>
      <c r="J1398" s="23" t="s">
        <v>11</v>
      </c>
      <c r="K1398" s="23" t="s">
        <v>4628</v>
      </c>
      <c r="L1398" s="23" t="s">
        <v>11</v>
      </c>
      <c r="M1398" s="23" t="s">
        <v>5442</v>
      </c>
      <c r="N1398" s="23" t="s">
        <v>4629</v>
      </c>
      <c r="O1398" s="23" t="s">
        <v>4630</v>
      </c>
      <c r="P1398" s="23" t="s">
        <v>4868</v>
      </c>
      <c r="Q1398" s="23">
        <v>0</v>
      </c>
      <c r="R1398" s="23" t="s">
        <v>1962</v>
      </c>
      <c r="S1398" s="23" t="s">
        <v>4869</v>
      </c>
      <c r="T1398" s="23" t="s">
        <v>1721</v>
      </c>
    </row>
    <row r="1399" spans="1:20" s="19" customFormat="1">
      <c r="A1399" s="23" t="s">
        <v>3567</v>
      </c>
      <c r="B1399" s="23" t="s">
        <v>3568</v>
      </c>
      <c r="C1399" s="23" t="s">
        <v>10</v>
      </c>
      <c r="D1399" s="23" t="s">
        <v>1705</v>
      </c>
      <c r="E1399" s="23" t="s">
        <v>1189</v>
      </c>
      <c r="F1399" s="23" t="s">
        <v>4197</v>
      </c>
      <c r="G1399" s="23" t="s">
        <v>1721</v>
      </c>
      <c r="H1399" s="23" t="s">
        <v>4099</v>
      </c>
      <c r="I1399" s="23" t="s">
        <v>4192</v>
      </c>
      <c r="J1399" s="23" t="s">
        <v>11</v>
      </c>
      <c r="K1399" s="23" t="s">
        <v>4628</v>
      </c>
      <c r="L1399" s="23" t="s">
        <v>11</v>
      </c>
      <c r="M1399" s="23" t="s">
        <v>5427</v>
      </c>
      <c r="N1399" s="23" t="s">
        <v>4629</v>
      </c>
      <c r="O1399" s="23" t="s">
        <v>4630</v>
      </c>
      <c r="P1399" s="23" t="s">
        <v>4675</v>
      </c>
      <c r="Q1399" s="23">
        <v>0</v>
      </c>
      <c r="R1399" s="23" t="s">
        <v>1962</v>
      </c>
      <c r="S1399" s="23" t="s">
        <v>4325</v>
      </c>
      <c r="T1399" s="23" t="s">
        <v>1721</v>
      </c>
    </row>
    <row r="1400" spans="1:20" s="19" customFormat="1">
      <c r="A1400" s="23" t="s">
        <v>1982</v>
      </c>
      <c r="B1400" s="23" t="s">
        <v>1983</v>
      </c>
      <c r="C1400" s="23" t="s">
        <v>14</v>
      </c>
      <c r="D1400" s="23" t="s">
        <v>1705</v>
      </c>
      <c r="E1400" s="23" t="s">
        <v>452</v>
      </c>
      <c r="F1400" s="23" t="s">
        <v>5338</v>
      </c>
      <c r="G1400" s="23" t="s">
        <v>1721</v>
      </c>
      <c r="H1400" s="23" t="s">
        <v>4643</v>
      </c>
      <c r="I1400" s="23" t="s">
        <v>4138</v>
      </c>
      <c r="J1400" s="23" t="s">
        <v>11</v>
      </c>
      <c r="K1400" s="23" t="s">
        <v>4628</v>
      </c>
      <c r="L1400" s="23" t="s">
        <v>11</v>
      </c>
      <c r="M1400" s="23" t="s">
        <v>5433</v>
      </c>
      <c r="N1400" s="23" t="s">
        <v>4629</v>
      </c>
      <c r="O1400" s="23" t="s">
        <v>4630</v>
      </c>
      <c r="P1400" s="23" t="s">
        <v>4730</v>
      </c>
      <c r="Q1400" s="23">
        <v>0</v>
      </c>
      <c r="R1400" s="23" t="s">
        <v>1962</v>
      </c>
      <c r="S1400" s="23" t="s">
        <v>4731</v>
      </c>
      <c r="T1400" s="23" t="s">
        <v>1721</v>
      </c>
    </row>
    <row r="1401" spans="1:20" s="19" customFormat="1">
      <c r="A1401" s="23" t="s">
        <v>1985</v>
      </c>
      <c r="B1401" s="23" t="s">
        <v>1986</v>
      </c>
      <c r="C1401" s="23" t="s">
        <v>14</v>
      </c>
      <c r="D1401" s="23" t="s">
        <v>1705</v>
      </c>
      <c r="E1401" s="23" t="s">
        <v>452</v>
      </c>
      <c r="F1401" s="23" t="s">
        <v>5334</v>
      </c>
      <c r="G1401" s="23" t="s">
        <v>1721</v>
      </c>
      <c r="H1401" s="23" t="s">
        <v>4633</v>
      </c>
      <c r="I1401" s="23" t="s">
        <v>4192</v>
      </c>
      <c r="J1401" s="23" t="s">
        <v>11</v>
      </c>
      <c r="K1401" s="23" t="s">
        <v>4628</v>
      </c>
      <c r="L1401" s="23" t="s">
        <v>11</v>
      </c>
      <c r="M1401" s="23" t="s">
        <v>5414</v>
      </c>
      <c r="N1401" s="23" t="s">
        <v>4629</v>
      </c>
      <c r="O1401" s="23" t="s">
        <v>4630</v>
      </c>
      <c r="P1401" s="23" t="s">
        <v>4634</v>
      </c>
      <c r="Q1401" s="23">
        <v>0</v>
      </c>
      <c r="R1401" s="23" t="s">
        <v>2442</v>
      </c>
      <c r="S1401" s="23" t="s">
        <v>4487</v>
      </c>
      <c r="T1401" s="23" t="s">
        <v>1721</v>
      </c>
    </row>
    <row r="1402" spans="1:20" s="19" customFormat="1">
      <c r="A1402" s="23" t="s">
        <v>2158</v>
      </c>
      <c r="B1402" s="23" t="s">
        <v>2159</v>
      </c>
      <c r="C1402" s="23" t="s">
        <v>12</v>
      </c>
      <c r="D1402" s="23" t="s">
        <v>1705</v>
      </c>
      <c r="E1402" s="23" t="s">
        <v>452</v>
      </c>
      <c r="F1402" s="23" t="s">
        <v>5338</v>
      </c>
      <c r="G1402" s="23" t="s">
        <v>1721</v>
      </c>
      <c r="H1402" s="23" t="s">
        <v>4643</v>
      </c>
      <c r="I1402" s="23" t="s">
        <v>4138</v>
      </c>
      <c r="J1402" s="23" t="s">
        <v>11</v>
      </c>
      <c r="K1402" s="23" t="s">
        <v>4628</v>
      </c>
      <c r="L1402" s="23" t="s">
        <v>11</v>
      </c>
      <c r="M1402" s="23" t="s">
        <v>5419</v>
      </c>
      <c r="N1402" s="23" t="s">
        <v>4629</v>
      </c>
      <c r="O1402" s="23" t="s">
        <v>4630</v>
      </c>
      <c r="P1402" s="23" t="s">
        <v>4650</v>
      </c>
      <c r="Q1402" s="23">
        <v>0</v>
      </c>
      <c r="R1402" s="23" t="s">
        <v>1962</v>
      </c>
      <c r="S1402" s="23" t="s">
        <v>4775</v>
      </c>
      <c r="T1402" s="23" t="s">
        <v>1721</v>
      </c>
    </row>
    <row r="1403" spans="1:20" s="19" customFormat="1">
      <c r="A1403" s="23" t="s">
        <v>3274</v>
      </c>
      <c r="B1403" s="23" t="s">
        <v>3275</v>
      </c>
      <c r="C1403" s="23" t="s">
        <v>18</v>
      </c>
      <c r="D1403" s="23" t="s">
        <v>1705</v>
      </c>
      <c r="E1403" s="23" t="s">
        <v>452</v>
      </c>
      <c r="F1403" s="23" t="s">
        <v>5337</v>
      </c>
      <c r="G1403" s="23" t="s">
        <v>1721</v>
      </c>
      <c r="H1403" s="23" t="s">
        <v>4643</v>
      </c>
      <c r="I1403" s="23" t="s">
        <v>4192</v>
      </c>
      <c r="J1403" s="23" t="s">
        <v>11</v>
      </c>
      <c r="K1403" s="23" t="s">
        <v>4628</v>
      </c>
      <c r="L1403" s="23" t="s">
        <v>11</v>
      </c>
      <c r="M1403" s="23" t="s">
        <v>5471</v>
      </c>
      <c r="N1403" s="23" t="s">
        <v>4629</v>
      </c>
      <c r="O1403" s="23" t="s">
        <v>4630</v>
      </c>
      <c r="P1403" s="23" t="s">
        <v>9</v>
      </c>
      <c r="Q1403" s="23">
        <v>0</v>
      </c>
      <c r="R1403" s="23" t="s">
        <v>3485</v>
      </c>
      <c r="S1403" s="23" t="s">
        <v>4750</v>
      </c>
      <c r="T1403" s="23" t="s">
        <v>1721</v>
      </c>
    </row>
    <row r="1404" spans="1:20" s="19" customFormat="1">
      <c r="A1404" s="23" t="s">
        <v>3433</v>
      </c>
      <c r="B1404" s="23" t="s">
        <v>3434</v>
      </c>
      <c r="C1404" s="23" t="s">
        <v>14</v>
      </c>
      <c r="D1404" s="23" t="s">
        <v>1705</v>
      </c>
      <c r="E1404" s="23" t="s">
        <v>452</v>
      </c>
      <c r="F1404" s="23" t="s">
        <v>4173</v>
      </c>
      <c r="G1404" s="23" t="s">
        <v>1721</v>
      </c>
      <c r="H1404" s="23" t="s">
        <v>4099</v>
      </c>
      <c r="I1404" s="23" t="s">
        <v>4138</v>
      </c>
      <c r="J1404" s="23" t="s">
        <v>11</v>
      </c>
      <c r="K1404" s="23" t="s">
        <v>4628</v>
      </c>
      <c r="L1404" s="23" t="s">
        <v>11</v>
      </c>
      <c r="M1404" s="23" t="s">
        <v>5407</v>
      </c>
      <c r="N1404" s="23" t="s">
        <v>4629</v>
      </c>
      <c r="O1404" s="23" t="s">
        <v>4630</v>
      </c>
      <c r="P1404" s="23" t="s">
        <v>7</v>
      </c>
      <c r="Q1404" s="23">
        <v>0</v>
      </c>
      <c r="R1404" s="23" t="s">
        <v>4812</v>
      </c>
      <c r="S1404" s="23" t="s">
        <v>4813</v>
      </c>
      <c r="T1404" s="23" t="s">
        <v>1721</v>
      </c>
    </row>
    <row r="1405" spans="1:20" s="19" customFormat="1">
      <c r="A1405" s="23" t="s">
        <v>1862</v>
      </c>
      <c r="B1405" s="23" t="s">
        <v>1863</v>
      </c>
      <c r="C1405" s="23" t="s">
        <v>1669</v>
      </c>
      <c r="D1405" s="23" t="s">
        <v>1705</v>
      </c>
      <c r="E1405" s="23" t="s">
        <v>452</v>
      </c>
      <c r="F1405" s="23" t="s">
        <v>4179</v>
      </c>
      <c r="G1405" s="23" t="s">
        <v>1721</v>
      </c>
      <c r="H1405" s="23" t="s">
        <v>4682</v>
      </c>
      <c r="I1405" s="23" t="s">
        <v>4203</v>
      </c>
      <c r="J1405" s="23" t="s">
        <v>11</v>
      </c>
      <c r="K1405" s="23" t="s">
        <v>4628</v>
      </c>
      <c r="L1405" s="23" t="s">
        <v>11</v>
      </c>
      <c r="M1405" s="23" t="s">
        <v>5418</v>
      </c>
      <c r="N1405" s="23" t="s">
        <v>4629</v>
      </c>
      <c r="O1405" s="23" t="s">
        <v>4630</v>
      </c>
      <c r="P1405" s="23" t="s">
        <v>7</v>
      </c>
      <c r="Q1405" s="23">
        <v>0</v>
      </c>
      <c r="R1405" s="23" t="s">
        <v>1922</v>
      </c>
      <c r="S1405" s="23" t="s">
        <v>4819</v>
      </c>
      <c r="T1405" s="23" t="s">
        <v>1721</v>
      </c>
    </row>
    <row r="1406" spans="1:20" s="19" customFormat="1">
      <c r="A1406" s="23" t="s">
        <v>2753</v>
      </c>
      <c r="B1406" s="23" t="s">
        <v>2754</v>
      </c>
      <c r="C1406" s="23" t="s">
        <v>16</v>
      </c>
      <c r="D1406" s="23" t="s">
        <v>1705</v>
      </c>
      <c r="E1406" s="23" t="s">
        <v>452</v>
      </c>
      <c r="F1406" s="23" t="s">
        <v>4185</v>
      </c>
      <c r="G1406" s="23" t="s">
        <v>1721</v>
      </c>
      <c r="H1406" s="23" t="s">
        <v>4633</v>
      </c>
      <c r="I1406" s="23" t="s">
        <v>4203</v>
      </c>
      <c r="J1406" s="23" t="s">
        <v>11</v>
      </c>
      <c r="K1406" s="23" t="s">
        <v>4628</v>
      </c>
      <c r="L1406" s="23" t="s">
        <v>11</v>
      </c>
      <c r="M1406" s="23" t="s">
        <v>5415</v>
      </c>
      <c r="N1406" s="23" t="s">
        <v>4629</v>
      </c>
      <c r="O1406" s="23" t="s">
        <v>4630</v>
      </c>
      <c r="P1406" s="23" t="s">
        <v>1026</v>
      </c>
      <c r="Q1406" s="23">
        <v>0</v>
      </c>
      <c r="R1406" s="23" t="s">
        <v>1683</v>
      </c>
      <c r="S1406" s="23" t="s">
        <v>4586</v>
      </c>
      <c r="T1406" s="23" t="s">
        <v>1721</v>
      </c>
    </row>
    <row r="1407" spans="1:20" s="19" customFormat="1">
      <c r="A1407" s="23" t="s">
        <v>2518</v>
      </c>
      <c r="B1407" s="23" t="s">
        <v>2519</v>
      </c>
      <c r="C1407" s="23" t="s">
        <v>14</v>
      </c>
      <c r="D1407" s="23" t="s">
        <v>1705</v>
      </c>
      <c r="E1407" s="23" t="s">
        <v>452</v>
      </c>
      <c r="F1407" s="23" t="s">
        <v>4173</v>
      </c>
      <c r="G1407" s="23" t="s">
        <v>1721</v>
      </c>
      <c r="H1407" s="23" t="s">
        <v>4099</v>
      </c>
      <c r="I1407" s="23" t="s">
        <v>4138</v>
      </c>
      <c r="J1407" s="23" t="s">
        <v>11</v>
      </c>
      <c r="K1407" s="23" t="s">
        <v>4628</v>
      </c>
      <c r="L1407" s="23" t="s">
        <v>11</v>
      </c>
      <c r="M1407" s="23" t="s">
        <v>5407</v>
      </c>
      <c r="N1407" s="23" t="s">
        <v>4629</v>
      </c>
      <c r="O1407" s="23" t="s">
        <v>4630</v>
      </c>
      <c r="P1407" s="23" t="s">
        <v>4642</v>
      </c>
      <c r="Q1407" s="23">
        <v>0</v>
      </c>
      <c r="R1407" s="23" t="s">
        <v>1962</v>
      </c>
      <c r="S1407" s="23" t="s">
        <v>4828</v>
      </c>
      <c r="T1407" s="23" t="s">
        <v>1721</v>
      </c>
    </row>
    <row r="1408" spans="1:20" s="19" customFormat="1">
      <c r="A1408" s="23" t="s">
        <v>2457</v>
      </c>
      <c r="B1408" s="23" t="s">
        <v>2458</v>
      </c>
      <c r="C1408" s="23" t="s">
        <v>14</v>
      </c>
      <c r="D1408" s="23" t="s">
        <v>1705</v>
      </c>
      <c r="E1408" s="23" t="s">
        <v>452</v>
      </c>
      <c r="F1408" s="23" t="s">
        <v>4166</v>
      </c>
      <c r="G1408" s="23" t="s">
        <v>1721</v>
      </c>
      <c r="H1408" s="23" t="s">
        <v>4094</v>
      </c>
      <c r="I1408" s="23" t="s">
        <v>4106</v>
      </c>
      <c r="J1408" s="23" t="s">
        <v>11</v>
      </c>
      <c r="K1408" s="23" t="s">
        <v>4628</v>
      </c>
      <c r="L1408" s="23" t="s">
        <v>11</v>
      </c>
      <c r="M1408" s="23" t="s">
        <v>5424</v>
      </c>
      <c r="N1408" s="23" t="s">
        <v>4629</v>
      </c>
      <c r="O1408" s="23" t="s">
        <v>4630</v>
      </c>
      <c r="P1408" s="23" t="s">
        <v>4664</v>
      </c>
      <c r="Q1408" s="23">
        <v>0</v>
      </c>
      <c r="R1408" s="23" t="s">
        <v>1886</v>
      </c>
      <c r="S1408" s="23" t="s">
        <v>4431</v>
      </c>
      <c r="T1408" s="23" t="s">
        <v>1721</v>
      </c>
    </row>
    <row r="1409" spans="1:20" s="19" customFormat="1">
      <c r="A1409" s="23" t="s">
        <v>2830</v>
      </c>
      <c r="B1409" s="23" t="s">
        <v>2831</v>
      </c>
      <c r="C1409" s="23" t="s">
        <v>16</v>
      </c>
      <c r="D1409" s="23" t="s">
        <v>1705</v>
      </c>
      <c r="E1409" s="23" t="s">
        <v>452</v>
      </c>
      <c r="F1409" s="23" t="s">
        <v>4164</v>
      </c>
      <c r="G1409" s="23" t="s">
        <v>1721</v>
      </c>
      <c r="H1409" s="23" t="s">
        <v>4632</v>
      </c>
      <c r="I1409" s="23" t="s">
        <v>4203</v>
      </c>
      <c r="J1409" s="23" t="s">
        <v>11</v>
      </c>
      <c r="K1409" s="23" t="s">
        <v>4628</v>
      </c>
      <c r="L1409" s="23" t="s">
        <v>11</v>
      </c>
      <c r="M1409" s="23" t="s">
        <v>5408</v>
      </c>
      <c r="N1409" s="23" t="s">
        <v>4629</v>
      </c>
      <c r="O1409" s="23" t="s">
        <v>4630</v>
      </c>
      <c r="P1409" s="23" t="s">
        <v>9</v>
      </c>
      <c r="Q1409" s="23">
        <v>0</v>
      </c>
      <c r="R1409" s="23" t="s">
        <v>3476</v>
      </c>
      <c r="S1409" s="23" t="s">
        <v>4707</v>
      </c>
      <c r="T1409" s="23" t="s">
        <v>1721</v>
      </c>
    </row>
    <row r="1410" spans="1:20" s="19" customFormat="1">
      <c r="A1410" s="23" t="s">
        <v>1879</v>
      </c>
      <c r="B1410" s="23" t="s">
        <v>1880</v>
      </c>
      <c r="C1410" s="23" t="s">
        <v>10</v>
      </c>
      <c r="D1410" s="23" t="s">
        <v>1705</v>
      </c>
      <c r="E1410" s="23" t="s">
        <v>452</v>
      </c>
      <c r="F1410" s="23" t="s">
        <v>5349</v>
      </c>
      <c r="G1410" s="23" t="s">
        <v>1721</v>
      </c>
      <c r="H1410" s="23" t="s">
        <v>4099</v>
      </c>
      <c r="I1410" s="23" t="s">
        <v>5421</v>
      </c>
      <c r="J1410" s="23" t="s">
        <v>11</v>
      </c>
      <c r="K1410" s="23" t="s">
        <v>4628</v>
      </c>
      <c r="L1410" s="23" t="s">
        <v>11</v>
      </c>
      <c r="M1410" s="23" t="s">
        <v>5441</v>
      </c>
      <c r="N1410" s="23" t="s">
        <v>4629</v>
      </c>
      <c r="O1410" s="23" t="s">
        <v>4630</v>
      </c>
      <c r="P1410" s="23" t="s">
        <v>4660</v>
      </c>
      <c r="Q1410" s="23">
        <v>0</v>
      </c>
      <c r="R1410" s="23" t="s">
        <v>1962</v>
      </c>
      <c r="S1410" s="23" t="s">
        <v>4497</v>
      </c>
      <c r="T1410" s="23" t="s">
        <v>1721</v>
      </c>
    </row>
    <row r="1411" spans="1:20" s="19" customFormat="1">
      <c r="A1411" s="23" t="s">
        <v>1985</v>
      </c>
      <c r="B1411" s="23" t="s">
        <v>1986</v>
      </c>
      <c r="C1411" s="23" t="s">
        <v>14</v>
      </c>
      <c r="D1411" s="23" t="s">
        <v>1705</v>
      </c>
      <c r="E1411" s="23" t="s">
        <v>452</v>
      </c>
      <c r="F1411" s="23" t="s">
        <v>5334</v>
      </c>
      <c r="G1411" s="23" t="s">
        <v>1721</v>
      </c>
      <c r="H1411" s="23" t="s">
        <v>4633</v>
      </c>
      <c r="I1411" s="23" t="s">
        <v>4192</v>
      </c>
      <c r="J1411" s="23" t="s">
        <v>11</v>
      </c>
      <c r="K1411" s="23" t="s">
        <v>4628</v>
      </c>
      <c r="L1411" s="23" t="s">
        <v>11</v>
      </c>
      <c r="M1411" s="23" t="s">
        <v>5415</v>
      </c>
      <c r="N1411" s="23" t="s">
        <v>4629</v>
      </c>
      <c r="O1411" s="23" t="s">
        <v>4630</v>
      </c>
      <c r="P1411" s="23" t="s">
        <v>4634</v>
      </c>
      <c r="Q1411" s="23">
        <v>0</v>
      </c>
      <c r="R1411" s="23" t="s">
        <v>2442</v>
      </c>
      <c r="S1411" s="23" t="s">
        <v>4487</v>
      </c>
      <c r="T1411" s="23" t="s">
        <v>1721</v>
      </c>
    </row>
    <row r="1412" spans="1:20" s="19" customFormat="1">
      <c r="A1412" s="23" t="s">
        <v>2636</v>
      </c>
      <c r="B1412" s="23" t="s">
        <v>2637</v>
      </c>
      <c r="C1412" s="23" t="s">
        <v>12</v>
      </c>
      <c r="D1412" s="23" t="s">
        <v>1705</v>
      </c>
      <c r="E1412" s="23" t="s">
        <v>452</v>
      </c>
      <c r="F1412" s="23" t="s">
        <v>5338</v>
      </c>
      <c r="G1412" s="23" t="s">
        <v>1721</v>
      </c>
      <c r="H1412" s="23" t="s">
        <v>4643</v>
      </c>
      <c r="I1412" s="23" t="s">
        <v>4138</v>
      </c>
      <c r="J1412" s="23" t="s">
        <v>11</v>
      </c>
      <c r="K1412" s="23" t="s">
        <v>4628</v>
      </c>
      <c r="L1412" s="23" t="s">
        <v>11</v>
      </c>
      <c r="M1412" s="23" t="s">
        <v>5410</v>
      </c>
      <c r="N1412" s="23" t="s">
        <v>4629</v>
      </c>
      <c r="O1412" s="23" t="s">
        <v>4630</v>
      </c>
      <c r="P1412" s="23" t="s">
        <v>4861</v>
      </c>
      <c r="Q1412" s="23">
        <v>0</v>
      </c>
      <c r="R1412" s="23" t="s">
        <v>1962</v>
      </c>
      <c r="S1412" s="23" t="s">
        <v>4862</v>
      </c>
      <c r="T1412" s="23" t="s">
        <v>1721</v>
      </c>
    </row>
    <row r="1413" spans="1:20" s="19" customFormat="1">
      <c r="A1413" s="23" t="s">
        <v>3065</v>
      </c>
      <c r="B1413" s="23" t="s">
        <v>3066</v>
      </c>
      <c r="C1413" s="23" t="s">
        <v>1687</v>
      </c>
      <c r="D1413" s="23" t="s">
        <v>4091</v>
      </c>
      <c r="E1413" s="23" t="s">
        <v>459</v>
      </c>
      <c r="F1413" s="23" t="s">
        <v>4202</v>
      </c>
      <c r="G1413" s="23" t="s">
        <v>1721</v>
      </c>
      <c r="H1413" s="23" t="s">
        <v>4643</v>
      </c>
      <c r="I1413" s="23" t="s">
        <v>4644</v>
      </c>
      <c r="J1413" s="23" t="s">
        <v>11</v>
      </c>
      <c r="K1413" s="23" t="s">
        <v>4628</v>
      </c>
      <c r="L1413" s="23" t="s">
        <v>11</v>
      </c>
      <c r="M1413" s="23" t="s">
        <v>5501</v>
      </c>
      <c r="N1413" s="23" t="s">
        <v>4640</v>
      </c>
      <c r="O1413" s="23" t="s">
        <v>4630</v>
      </c>
      <c r="P1413" s="23" t="s">
        <v>1166</v>
      </c>
      <c r="Q1413" s="23">
        <v>0</v>
      </c>
      <c r="R1413" s="23" t="s">
        <v>1760</v>
      </c>
      <c r="S1413" s="23" t="s">
        <v>4601</v>
      </c>
      <c r="T1413" s="23" t="s">
        <v>1721</v>
      </c>
    </row>
    <row r="1414" spans="1:20" s="19" customFormat="1">
      <c r="A1414" s="23" t="s">
        <v>3077</v>
      </c>
      <c r="B1414" s="23" t="s">
        <v>3078</v>
      </c>
      <c r="C1414" s="23" t="s">
        <v>15</v>
      </c>
      <c r="D1414" s="23" t="s">
        <v>1705</v>
      </c>
      <c r="E1414" s="23" t="s">
        <v>452</v>
      </c>
      <c r="F1414" s="23" t="s">
        <v>4172</v>
      </c>
      <c r="G1414" s="23" t="s">
        <v>1721</v>
      </c>
      <c r="H1414" s="23" t="s">
        <v>4094</v>
      </c>
      <c r="I1414" s="23" t="s">
        <v>4203</v>
      </c>
      <c r="J1414" s="23" t="s">
        <v>11</v>
      </c>
      <c r="K1414" s="23" t="s">
        <v>4628</v>
      </c>
      <c r="L1414" s="23" t="s">
        <v>11</v>
      </c>
      <c r="M1414" s="23" t="s">
        <v>5432</v>
      </c>
      <c r="N1414" s="23" t="s">
        <v>4629</v>
      </c>
      <c r="O1414" s="23" t="s">
        <v>4630</v>
      </c>
      <c r="P1414" s="23" t="s">
        <v>4664</v>
      </c>
      <c r="Q1414" s="23">
        <v>0</v>
      </c>
      <c r="R1414" s="23" t="s">
        <v>1962</v>
      </c>
      <c r="S1414" s="23" t="s">
        <v>4369</v>
      </c>
      <c r="T1414" s="23" t="s">
        <v>1721</v>
      </c>
    </row>
    <row r="1415" spans="1:20" s="19" customFormat="1">
      <c r="A1415" s="23" t="s">
        <v>4024</v>
      </c>
      <c r="B1415" s="23" t="s">
        <v>4025</v>
      </c>
      <c r="C1415" s="23" t="s">
        <v>15</v>
      </c>
      <c r="D1415" s="23" t="s">
        <v>1705</v>
      </c>
      <c r="E1415" s="23" t="s">
        <v>452</v>
      </c>
      <c r="F1415" s="23" t="s">
        <v>4172</v>
      </c>
      <c r="G1415" s="23" t="s">
        <v>1721</v>
      </c>
      <c r="H1415" s="23" t="s">
        <v>4094</v>
      </c>
      <c r="I1415" s="23" t="s">
        <v>4203</v>
      </c>
      <c r="J1415" s="23" t="s">
        <v>11</v>
      </c>
      <c r="K1415" s="23" t="s">
        <v>4628</v>
      </c>
      <c r="L1415" s="23" t="s">
        <v>11</v>
      </c>
      <c r="M1415" s="23" t="s">
        <v>5441</v>
      </c>
      <c r="N1415" s="23" t="s">
        <v>4629</v>
      </c>
      <c r="O1415" s="23" t="s">
        <v>4630</v>
      </c>
      <c r="P1415" s="23" t="s">
        <v>4675</v>
      </c>
      <c r="Q1415" s="23">
        <v>0</v>
      </c>
      <c r="R1415" s="23" t="s">
        <v>4711</v>
      </c>
      <c r="S1415" s="23" t="s">
        <v>4712</v>
      </c>
      <c r="T1415" s="23" t="s">
        <v>1721</v>
      </c>
    </row>
    <row r="1416" spans="1:20" s="19" customFormat="1">
      <c r="A1416" s="23" t="s">
        <v>2793</v>
      </c>
      <c r="B1416" s="23" t="s">
        <v>2794</v>
      </c>
      <c r="C1416" s="23" t="s">
        <v>17</v>
      </c>
      <c r="D1416" s="23" t="s">
        <v>1705</v>
      </c>
      <c r="E1416" s="23" t="s">
        <v>452</v>
      </c>
      <c r="F1416" s="23" t="s">
        <v>5336</v>
      </c>
      <c r="G1416" s="23" t="s">
        <v>1721</v>
      </c>
      <c r="H1416" s="23" t="s">
        <v>4638</v>
      </c>
      <c r="I1416" s="23" t="s">
        <v>4636</v>
      </c>
      <c r="J1416" s="23" t="s">
        <v>11</v>
      </c>
      <c r="K1416" s="23" t="s">
        <v>4628</v>
      </c>
      <c r="L1416" s="23" t="s">
        <v>11</v>
      </c>
      <c r="M1416" s="23" t="s">
        <v>5471</v>
      </c>
      <c r="N1416" s="23" t="s">
        <v>4629</v>
      </c>
      <c r="O1416" s="23" t="s">
        <v>4630</v>
      </c>
      <c r="P1416" s="23" t="s">
        <v>4672</v>
      </c>
      <c r="Q1416" s="23">
        <v>0</v>
      </c>
      <c r="R1416" s="23" t="s">
        <v>1962</v>
      </c>
      <c r="S1416" s="23" t="s">
        <v>4399</v>
      </c>
      <c r="T1416" s="23" t="s">
        <v>1721</v>
      </c>
    </row>
    <row r="1417" spans="1:20" s="19" customFormat="1">
      <c r="A1417" s="23" t="s">
        <v>3265</v>
      </c>
      <c r="B1417" s="23" t="s">
        <v>3266</v>
      </c>
      <c r="C1417" s="23" t="s">
        <v>16</v>
      </c>
      <c r="D1417" s="23" t="s">
        <v>1705</v>
      </c>
      <c r="E1417" s="23" t="s">
        <v>1189</v>
      </c>
      <c r="F1417" s="23" t="s">
        <v>5351</v>
      </c>
      <c r="G1417" s="23" t="s">
        <v>1721</v>
      </c>
      <c r="H1417" s="23" t="s">
        <v>4633</v>
      </c>
      <c r="I1417" s="23" t="s">
        <v>4192</v>
      </c>
      <c r="J1417" s="23" t="s">
        <v>11</v>
      </c>
      <c r="K1417" s="23" t="s">
        <v>4628</v>
      </c>
      <c r="L1417" s="23" t="s">
        <v>11</v>
      </c>
      <c r="M1417" s="23" t="s">
        <v>5443</v>
      </c>
      <c r="N1417" s="23" t="s">
        <v>4629</v>
      </c>
      <c r="O1417" s="23" t="s">
        <v>4630</v>
      </c>
      <c r="P1417" s="23" t="s">
        <v>7</v>
      </c>
      <c r="Q1417" s="23">
        <v>0</v>
      </c>
      <c r="R1417" s="23" t="s">
        <v>4732</v>
      </c>
      <c r="S1417" s="23" t="s">
        <v>4562</v>
      </c>
      <c r="T1417" s="23" t="s">
        <v>1721</v>
      </c>
    </row>
    <row r="1418" spans="1:20" s="19" customFormat="1">
      <c r="A1418" s="23" t="s">
        <v>2979</v>
      </c>
      <c r="B1418" s="23" t="s">
        <v>2980</v>
      </c>
      <c r="C1418" s="23" t="s">
        <v>15</v>
      </c>
      <c r="D1418" s="23" t="s">
        <v>1705</v>
      </c>
      <c r="E1418" s="23" t="s">
        <v>452</v>
      </c>
      <c r="F1418" s="23" t="s">
        <v>4163</v>
      </c>
      <c r="G1418" s="23" t="s">
        <v>1721</v>
      </c>
      <c r="H1418" s="23" t="s">
        <v>4094</v>
      </c>
      <c r="I1418" s="23" t="s">
        <v>4649</v>
      </c>
      <c r="J1418" s="23" t="s">
        <v>11</v>
      </c>
      <c r="K1418" s="23" t="s">
        <v>4628</v>
      </c>
      <c r="L1418" s="23" t="s">
        <v>11</v>
      </c>
      <c r="M1418" s="23" t="s">
        <v>5425</v>
      </c>
      <c r="N1418" s="23" t="s">
        <v>4629</v>
      </c>
      <c r="O1418" s="23" t="s">
        <v>4630</v>
      </c>
      <c r="P1418" s="23" t="s">
        <v>4660</v>
      </c>
      <c r="Q1418" s="23">
        <v>0</v>
      </c>
      <c r="R1418" s="23" t="s">
        <v>1962</v>
      </c>
      <c r="S1418" s="23" t="s">
        <v>4380</v>
      </c>
      <c r="T1418" s="23" t="s">
        <v>1721</v>
      </c>
    </row>
    <row r="1419" spans="1:20" s="19" customFormat="1">
      <c r="A1419" s="23" t="s">
        <v>2026</v>
      </c>
      <c r="B1419" s="23" t="s">
        <v>2027</v>
      </c>
      <c r="C1419" s="23" t="s">
        <v>14</v>
      </c>
      <c r="D1419" s="23" t="s">
        <v>1705</v>
      </c>
      <c r="E1419" s="23" t="s">
        <v>1189</v>
      </c>
      <c r="F1419" s="23" t="s">
        <v>4207</v>
      </c>
      <c r="G1419" s="23" t="s">
        <v>1721</v>
      </c>
      <c r="H1419" s="23" t="s">
        <v>4633</v>
      </c>
      <c r="I1419" s="23" t="s">
        <v>5438</v>
      </c>
      <c r="J1419" s="23" t="s">
        <v>11</v>
      </c>
      <c r="K1419" s="23" t="s">
        <v>4628</v>
      </c>
      <c r="L1419" s="23" t="s">
        <v>11</v>
      </c>
      <c r="M1419" s="23" t="s">
        <v>5422</v>
      </c>
      <c r="N1419" s="23" t="s">
        <v>4629</v>
      </c>
      <c r="O1419" s="23" t="s">
        <v>4630</v>
      </c>
      <c r="P1419" s="23" t="s">
        <v>4634</v>
      </c>
      <c r="Q1419" s="23">
        <v>0</v>
      </c>
      <c r="R1419" s="23" t="s">
        <v>1962</v>
      </c>
      <c r="S1419" s="23" t="s">
        <v>4635</v>
      </c>
      <c r="T1419" s="23" t="s">
        <v>1721</v>
      </c>
    </row>
    <row r="1420" spans="1:20" s="19" customFormat="1">
      <c r="A1420" s="23" t="s">
        <v>2044</v>
      </c>
      <c r="B1420" s="23" t="s">
        <v>2045</v>
      </c>
      <c r="C1420" s="23" t="s">
        <v>10</v>
      </c>
      <c r="D1420" s="23" t="s">
        <v>1705</v>
      </c>
      <c r="E1420" s="23" t="s">
        <v>452</v>
      </c>
      <c r="F1420" s="23" t="s">
        <v>4185</v>
      </c>
      <c r="G1420" s="23" t="s">
        <v>1721</v>
      </c>
      <c r="H1420" s="23" t="s">
        <v>4633</v>
      </c>
      <c r="I1420" s="23" t="s">
        <v>4203</v>
      </c>
      <c r="J1420" s="23" t="s">
        <v>11</v>
      </c>
      <c r="K1420" s="23" t="s">
        <v>4628</v>
      </c>
      <c r="L1420" s="23" t="s">
        <v>11</v>
      </c>
      <c r="M1420" s="23" t="s">
        <v>5428</v>
      </c>
      <c r="N1420" s="23" t="s">
        <v>4629</v>
      </c>
      <c r="O1420" s="23" t="s">
        <v>4630</v>
      </c>
      <c r="P1420" s="23" t="s">
        <v>4903</v>
      </c>
      <c r="Q1420" s="23">
        <v>0</v>
      </c>
      <c r="R1420" s="23" t="s">
        <v>1747</v>
      </c>
      <c r="S1420" s="23" t="s">
        <v>4624</v>
      </c>
      <c r="T1420" s="23" t="s">
        <v>1721</v>
      </c>
    </row>
    <row r="1421" spans="1:20" s="19" customFormat="1">
      <c r="A1421" s="23" t="s">
        <v>3077</v>
      </c>
      <c r="B1421" s="23" t="s">
        <v>3078</v>
      </c>
      <c r="C1421" s="23" t="s">
        <v>15</v>
      </c>
      <c r="D1421" s="23" t="s">
        <v>1705</v>
      </c>
      <c r="E1421" s="23" t="s">
        <v>452</v>
      </c>
      <c r="F1421" s="23" t="s">
        <v>4172</v>
      </c>
      <c r="G1421" s="23" t="s">
        <v>1721</v>
      </c>
      <c r="H1421" s="23" t="s">
        <v>4094</v>
      </c>
      <c r="I1421" s="23" t="s">
        <v>4203</v>
      </c>
      <c r="J1421" s="23" t="s">
        <v>11</v>
      </c>
      <c r="K1421" s="23" t="s">
        <v>4628</v>
      </c>
      <c r="L1421" s="23" t="s">
        <v>11</v>
      </c>
      <c r="M1421" s="23" t="s">
        <v>5417</v>
      </c>
      <c r="N1421" s="23" t="s">
        <v>4629</v>
      </c>
      <c r="O1421" s="23" t="s">
        <v>4630</v>
      </c>
      <c r="P1421" s="23" t="s">
        <v>4664</v>
      </c>
      <c r="Q1421" s="23">
        <v>0</v>
      </c>
      <c r="R1421" s="23" t="s">
        <v>1962</v>
      </c>
      <c r="S1421" s="23" t="s">
        <v>4369</v>
      </c>
      <c r="T1421" s="23" t="s">
        <v>1721</v>
      </c>
    </row>
    <row r="1422" spans="1:20" s="19" customFormat="1">
      <c r="A1422" s="23" t="s">
        <v>2949</v>
      </c>
      <c r="B1422" s="23" t="s">
        <v>2950</v>
      </c>
      <c r="C1422" s="23" t="s">
        <v>13</v>
      </c>
      <c r="D1422" s="23" t="s">
        <v>1705</v>
      </c>
      <c r="E1422" s="23" t="s">
        <v>452</v>
      </c>
      <c r="F1422" s="23" t="s">
        <v>5338</v>
      </c>
      <c r="G1422" s="23" t="s">
        <v>1721</v>
      </c>
      <c r="H1422" s="23" t="s">
        <v>4643</v>
      </c>
      <c r="I1422" s="23" t="s">
        <v>4138</v>
      </c>
      <c r="J1422" s="23" t="s">
        <v>11</v>
      </c>
      <c r="K1422" s="23" t="s">
        <v>4628</v>
      </c>
      <c r="L1422" s="23" t="s">
        <v>11</v>
      </c>
      <c r="M1422" s="23" t="s">
        <v>5436</v>
      </c>
      <c r="N1422" s="23" t="s">
        <v>4629</v>
      </c>
      <c r="O1422" s="23" t="s">
        <v>4630</v>
      </c>
      <c r="P1422" s="23" t="s">
        <v>4690</v>
      </c>
      <c r="Q1422" s="23">
        <v>0</v>
      </c>
      <c r="R1422" s="23" t="s">
        <v>1962</v>
      </c>
      <c r="S1422" s="23" t="s">
        <v>4691</v>
      </c>
      <c r="T1422" s="23" t="s">
        <v>1721</v>
      </c>
    </row>
    <row r="1423" spans="1:20" s="19" customFormat="1">
      <c r="A1423" s="23" t="s">
        <v>2518</v>
      </c>
      <c r="B1423" s="23" t="s">
        <v>2519</v>
      </c>
      <c r="C1423" s="23" t="s">
        <v>14</v>
      </c>
      <c r="D1423" s="23" t="s">
        <v>1705</v>
      </c>
      <c r="E1423" s="23" t="s">
        <v>452</v>
      </c>
      <c r="F1423" s="23" t="s">
        <v>4173</v>
      </c>
      <c r="G1423" s="23" t="s">
        <v>1721</v>
      </c>
      <c r="H1423" s="23" t="s">
        <v>4099</v>
      </c>
      <c r="I1423" s="23" t="s">
        <v>4138</v>
      </c>
      <c r="J1423" s="23" t="s">
        <v>11</v>
      </c>
      <c r="K1423" s="23" t="s">
        <v>4628</v>
      </c>
      <c r="L1423" s="23" t="s">
        <v>11</v>
      </c>
      <c r="M1423" s="23" t="s">
        <v>5443</v>
      </c>
      <c r="N1423" s="23" t="s">
        <v>4629</v>
      </c>
      <c r="O1423" s="23" t="s">
        <v>4630</v>
      </c>
      <c r="P1423" s="23" t="s">
        <v>4642</v>
      </c>
      <c r="Q1423" s="23">
        <v>0</v>
      </c>
      <c r="R1423" s="23" t="s">
        <v>1962</v>
      </c>
      <c r="S1423" s="23" t="s">
        <v>4828</v>
      </c>
      <c r="T1423" s="23" t="s">
        <v>1721</v>
      </c>
    </row>
    <row r="1424" spans="1:20" s="19" customFormat="1">
      <c r="A1424" s="23" t="s">
        <v>2278</v>
      </c>
      <c r="B1424" s="23" t="s">
        <v>2279</v>
      </c>
      <c r="C1424" s="23" t="s">
        <v>14</v>
      </c>
      <c r="D1424" s="23" t="s">
        <v>1705</v>
      </c>
      <c r="E1424" s="23" t="s">
        <v>452</v>
      </c>
      <c r="F1424" s="23" t="s">
        <v>4175</v>
      </c>
      <c r="G1424" s="23" t="s">
        <v>1721</v>
      </c>
      <c r="H1424" s="23" t="s">
        <v>4638</v>
      </c>
      <c r="I1424" s="23" t="s">
        <v>5466</v>
      </c>
      <c r="J1424" s="23" t="s">
        <v>11</v>
      </c>
      <c r="K1424" s="23" t="s">
        <v>4628</v>
      </c>
      <c r="L1424" s="23" t="s">
        <v>11</v>
      </c>
      <c r="M1424" s="23" t="s">
        <v>5422</v>
      </c>
      <c r="N1424" s="23" t="s">
        <v>4629</v>
      </c>
      <c r="O1424" s="23" t="s">
        <v>4630</v>
      </c>
      <c r="P1424" s="23" t="s">
        <v>4664</v>
      </c>
      <c r="Q1424" s="23">
        <v>0</v>
      </c>
      <c r="R1424" s="23" t="s">
        <v>1962</v>
      </c>
      <c r="S1424" s="23" t="s">
        <v>4448</v>
      </c>
      <c r="T1424" s="23" t="s">
        <v>1721</v>
      </c>
    </row>
    <row r="1425" spans="1:20" s="19" customFormat="1">
      <c r="A1425" s="23" t="s">
        <v>3224</v>
      </c>
      <c r="B1425" s="23" t="s">
        <v>3225</v>
      </c>
      <c r="C1425" s="23" t="s">
        <v>17</v>
      </c>
      <c r="D1425" s="23" t="s">
        <v>1705</v>
      </c>
      <c r="E1425" s="23" t="s">
        <v>452</v>
      </c>
      <c r="F1425" s="23" t="s">
        <v>5336</v>
      </c>
      <c r="G1425" s="23" t="s">
        <v>1721</v>
      </c>
      <c r="H1425" s="23" t="s">
        <v>4638</v>
      </c>
      <c r="I1425" s="23" t="s">
        <v>4636</v>
      </c>
      <c r="J1425" s="23" t="s">
        <v>11</v>
      </c>
      <c r="K1425" s="23" t="s">
        <v>4628</v>
      </c>
      <c r="L1425" s="23" t="s">
        <v>11</v>
      </c>
      <c r="M1425" s="23" t="s">
        <v>5410</v>
      </c>
      <c r="N1425" s="23" t="s">
        <v>4629</v>
      </c>
      <c r="O1425" s="23" t="s">
        <v>4630</v>
      </c>
      <c r="P1425" s="23" t="s">
        <v>4650</v>
      </c>
      <c r="Q1425" s="23">
        <v>0</v>
      </c>
      <c r="R1425" s="23" t="s">
        <v>1962</v>
      </c>
      <c r="S1425" s="23" t="s">
        <v>4362</v>
      </c>
      <c r="T1425" s="23" t="s">
        <v>1721</v>
      </c>
    </row>
    <row r="1426" spans="1:20" s="19" customFormat="1">
      <c r="A1426" s="23" t="s">
        <v>2695</v>
      </c>
      <c r="B1426" s="23" t="s">
        <v>2696</v>
      </c>
      <c r="C1426" s="23" t="s">
        <v>16</v>
      </c>
      <c r="D1426" s="23" t="s">
        <v>1705</v>
      </c>
      <c r="E1426" s="23" t="s">
        <v>1189</v>
      </c>
      <c r="F1426" s="23" t="s">
        <v>4197</v>
      </c>
      <c r="G1426" s="23" t="s">
        <v>1721</v>
      </c>
      <c r="H1426" s="23" t="s">
        <v>4099</v>
      </c>
      <c r="I1426" s="23" t="s">
        <v>4192</v>
      </c>
      <c r="J1426" s="23" t="s">
        <v>11</v>
      </c>
      <c r="K1426" s="23" t="s">
        <v>4628</v>
      </c>
      <c r="L1426" s="23" t="s">
        <v>11</v>
      </c>
      <c r="M1426" s="23" t="s">
        <v>5426</v>
      </c>
      <c r="N1426" s="23" t="s">
        <v>4629</v>
      </c>
      <c r="O1426" s="23" t="s">
        <v>4630</v>
      </c>
      <c r="P1426" s="23" t="s">
        <v>4786</v>
      </c>
      <c r="Q1426" s="23">
        <v>0</v>
      </c>
      <c r="R1426" s="23" t="s">
        <v>1962</v>
      </c>
      <c r="S1426" s="23" t="s">
        <v>4787</v>
      </c>
      <c r="T1426" s="23" t="s">
        <v>1721</v>
      </c>
    </row>
    <row r="1427" spans="1:20" s="19" customFormat="1">
      <c r="A1427" s="23" t="s">
        <v>3962</v>
      </c>
      <c r="B1427" s="23" t="s">
        <v>3963</v>
      </c>
      <c r="C1427" s="23" t="s">
        <v>1669</v>
      </c>
      <c r="D1427" s="23" t="s">
        <v>1705</v>
      </c>
      <c r="E1427" s="23" t="s">
        <v>452</v>
      </c>
      <c r="F1427" s="23" t="s">
        <v>4179</v>
      </c>
      <c r="G1427" s="23" t="s">
        <v>1721</v>
      </c>
      <c r="H1427" s="23" t="s">
        <v>4682</v>
      </c>
      <c r="I1427" s="23" t="s">
        <v>4192</v>
      </c>
      <c r="J1427" s="23" t="s">
        <v>11</v>
      </c>
      <c r="K1427" s="23" t="s">
        <v>4628</v>
      </c>
      <c r="L1427" s="23" t="s">
        <v>11</v>
      </c>
      <c r="M1427" s="23" t="s">
        <v>5412</v>
      </c>
      <c r="N1427" s="23" t="s">
        <v>4629</v>
      </c>
      <c r="O1427" s="23" t="s">
        <v>4630</v>
      </c>
      <c r="P1427" s="23" t="s">
        <v>4642</v>
      </c>
      <c r="Q1427" s="23">
        <v>0</v>
      </c>
      <c r="R1427" s="23" t="s">
        <v>1962</v>
      </c>
      <c r="S1427" s="23" t="s">
        <v>4824</v>
      </c>
      <c r="T1427" s="23" t="s">
        <v>1721</v>
      </c>
    </row>
    <row r="1428" spans="1:20" s="19" customFormat="1">
      <c r="A1428" s="23" t="s">
        <v>2834</v>
      </c>
      <c r="B1428" s="23" t="s">
        <v>2835</v>
      </c>
      <c r="C1428" s="23" t="s">
        <v>13</v>
      </c>
      <c r="D1428" s="23" t="s">
        <v>1705</v>
      </c>
      <c r="E1428" s="23" t="s">
        <v>452</v>
      </c>
      <c r="F1428" s="23" t="s">
        <v>4176</v>
      </c>
      <c r="G1428" s="23" t="s">
        <v>1721</v>
      </c>
      <c r="H1428" s="23" t="s">
        <v>4094</v>
      </c>
      <c r="I1428" s="23" t="s">
        <v>4192</v>
      </c>
      <c r="J1428" s="23" t="s">
        <v>11</v>
      </c>
      <c r="K1428" s="23" t="s">
        <v>4628</v>
      </c>
      <c r="L1428" s="23" t="s">
        <v>11</v>
      </c>
      <c r="M1428" s="23" t="s">
        <v>5406</v>
      </c>
      <c r="N1428" s="23" t="s">
        <v>4629</v>
      </c>
      <c r="O1428" s="23" t="s">
        <v>4630</v>
      </c>
      <c r="P1428" s="23" t="s">
        <v>4642</v>
      </c>
      <c r="Q1428" s="23">
        <v>0</v>
      </c>
      <c r="R1428" s="23" t="s">
        <v>1962</v>
      </c>
      <c r="S1428" s="23" t="s">
        <v>4393</v>
      </c>
      <c r="T1428" s="23" t="s">
        <v>1721</v>
      </c>
    </row>
    <row r="1429" spans="1:20" s="19" customFormat="1">
      <c r="A1429" s="23" t="s">
        <v>2538</v>
      </c>
      <c r="B1429" s="23" t="s">
        <v>2539</v>
      </c>
      <c r="C1429" s="23" t="s">
        <v>1669</v>
      </c>
      <c r="D1429" s="23" t="s">
        <v>4091</v>
      </c>
      <c r="E1429" s="23" t="s">
        <v>459</v>
      </c>
      <c r="F1429" s="23" t="s">
        <v>4167</v>
      </c>
      <c r="G1429" s="23" t="s">
        <v>1721</v>
      </c>
      <c r="H1429" s="23" t="s">
        <v>4638</v>
      </c>
      <c r="I1429" s="23" t="s">
        <v>4639</v>
      </c>
      <c r="J1429" s="23" t="s">
        <v>11</v>
      </c>
      <c r="K1429" s="23" t="s">
        <v>4628</v>
      </c>
      <c r="L1429" s="23" t="s">
        <v>11</v>
      </c>
      <c r="M1429" s="23" t="s">
        <v>5476</v>
      </c>
      <c r="N1429" s="23" t="s">
        <v>4640</v>
      </c>
      <c r="O1429" s="23" t="s">
        <v>4630</v>
      </c>
      <c r="P1429" s="23" t="s">
        <v>4865</v>
      </c>
      <c r="Q1429" s="23">
        <v>0</v>
      </c>
      <c r="R1429" s="23" t="s">
        <v>2050</v>
      </c>
      <c r="S1429" s="23" t="s">
        <v>4421</v>
      </c>
      <c r="T1429" s="23" t="s">
        <v>1721</v>
      </c>
    </row>
    <row r="1430" spans="1:20" s="19" customFormat="1">
      <c r="A1430" s="23" t="s">
        <v>1788</v>
      </c>
      <c r="B1430" s="23" t="s">
        <v>1789</v>
      </c>
      <c r="C1430" s="23" t="s">
        <v>16</v>
      </c>
      <c r="D1430" s="23" t="s">
        <v>1705</v>
      </c>
      <c r="E1430" s="23" t="s">
        <v>1189</v>
      </c>
      <c r="F1430" s="23" t="s">
        <v>4197</v>
      </c>
      <c r="G1430" s="23" t="s">
        <v>1721</v>
      </c>
      <c r="H1430" s="23" t="s">
        <v>4099</v>
      </c>
      <c r="I1430" s="23" t="s">
        <v>4106</v>
      </c>
      <c r="J1430" s="23" t="s">
        <v>11</v>
      </c>
      <c r="K1430" s="23" t="s">
        <v>4628</v>
      </c>
      <c r="L1430" s="23" t="s">
        <v>11</v>
      </c>
      <c r="M1430" s="23" t="s">
        <v>5420</v>
      </c>
      <c r="N1430" s="23" t="s">
        <v>4629</v>
      </c>
      <c r="O1430" s="23" t="s">
        <v>4630</v>
      </c>
      <c r="P1430" s="23" t="s">
        <v>4829</v>
      </c>
      <c r="Q1430" s="23">
        <v>0</v>
      </c>
      <c r="R1430" s="23" t="s">
        <v>1962</v>
      </c>
      <c r="S1430" s="23" t="s">
        <v>4830</v>
      </c>
      <c r="T1430" s="23" t="s">
        <v>1721</v>
      </c>
    </row>
    <row r="1431" spans="1:20" s="19" customFormat="1">
      <c r="A1431" s="23" t="s">
        <v>4051</v>
      </c>
      <c r="B1431" s="23" t="s">
        <v>4052</v>
      </c>
      <c r="C1431" s="23" t="s">
        <v>14</v>
      </c>
      <c r="D1431" s="23" t="s">
        <v>1705</v>
      </c>
      <c r="E1431" s="23" t="s">
        <v>452</v>
      </c>
      <c r="F1431" s="23" t="s">
        <v>5340</v>
      </c>
      <c r="G1431" s="23" t="s">
        <v>1721</v>
      </c>
      <c r="H1431" s="23" t="s">
        <v>4099</v>
      </c>
      <c r="I1431" s="23" t="s">
        <v>4192</v>
      </c>
      <c r="J1431" s="23" t="s">
        <v>11</v>
      </c>
      <c r="K1431" s="23" t="s">
        <v>4628</v>
      </c>
      <c r="L1431" s="23" t="s">
        <v>11</v>
      </c>
      <c r="M1431" s="23" t="s">
        <v>5436</v>
      </c>
      <c r="N1431" s="23" t="s">
        <v>4629</v>
      </c>
      <c r="O1431" s="23" t="s">
        <v>4630</v>
      </c>
      <c r="P1431" s="23" t="s">
        <v>4660</v>
      </c>
      <c r="Q1431" s="23">
        <v>0</v>
      </c>
      <c r="R1431" s="23" t="s">
        <v>1962</v>
      </c>
      <c r="S1431" s="23" t="s">
        <v>4661</v>
      </c>
      <c r="T1431" s="23" t="s">
        <v>1721</v>
      </c>
    </row>
    <row r="1432" spans="1:20" s="19" customFormat="1">
      <c r="A1432" s="23" t="s">
        <v>3306</v>
      </c>
      <c r="B1432" s="23" t="s">
        <v>3307</v>
      </c>
      <c r="C1432" s="23" t="s">
        <v>10</v>
      </c>
      <c r="D1432" s="23" t="s">
        <v>1705</v>
      </c>
      <c r="E1432" s="23" t="s">
        <v>452</v>
      </c>
      <c r="F1432" s="23" t="s">
        <v>5342</v>
      </c>
      <c r="G1432" s="23" t="s">
        <v>1721</v>
      </c>
      <c r="H1432" s="23" t="s">
        <v>4633</v>
      </c>
      <c r="I1432" s="23" t="s">
        <v>4192</v>
      </c>
      <c r="J1432" s="23" t="s">
        <v>11</v>
      </c>
      <c r="K1432" s="23" t="s">
        <v>4628</v>
      </c>
      <c r="L1432" s="23" t="s">
        <v>11</v>
      </c>
      <c r="M1432" s="23" t="s">
        <v>5419</v>
      </c>
      <c r="N1432" s="23" t="s">
        <v>4629</v>
      </c>
      <c r="O1432" s="23" t="s">
        <v>4630</v>
      </c>
      <c r="P1432" s="23" t="s">
        <v>4642</v>
      </c>
      <c r="Q1432" s="23">
        <v>0</v>
      </c>
      <c r="R1432" s="23" t="s">
        <v>1962</v>
      </c>
      <c r="S1432" s="23" t="s">
        <v>4705</v>
      </c>
      <c r="T1432" s="23" t="s">
        <v>1721</v>
      </c>
    </row>
    <row r="1433" spans="1:20" s="19" customFormat="1">
      <c r="A1433" s="23" t="s">
        <v>2663</v>
      </c>
      <c r="B1433" s="23" t="s">
        <v>2664</v>
      </c>
      <c r="C1433" s="23" t="s">
        <v>14</v>
      </c>
      <c r="D1433" s="23" t="s">
        <v>1705</v>
      </c>
      <c r="E1433" s="23" t="s">
        <v>452</v>
      </c>
      <c r="F1433" s="23" t="s">
        <v>4175</v>
      </c>
      <c r="G1433" s="23" t="s">
        <v>1721</v>
      </c>
      <c r="H1433" s="23" t="s">
        <v>4638</v>
      </c>
      <c r="I1433" s="23" t="s">
        <v>4656</v>
      </c>
      <c r="J1433" s="23" t="s">
        <v>11</v>
      </c>
      <c r="K1433" s="23" t="s">
        <v>4628</v>
      </c>
      <c r="L1433" s="23" t="s">
        <v>11</v>
      </c>
      <c r="M1433" s="23" t="s">
        <v>5426</v>
      </c>
      <c r="N1433" s="23" t="s">
        <v>4629</v>
      </c>
      <c r="O1433" s="23" t="s">
        <v>4630</v>
      </c>
      <c r="P1433" s="23" t="s">
        <v>7</v>
      </c>
      <c r="Q1433" s="23">
        <v>0</v>
      </c>
      <c r="R1433" s="23" t="s">
        <v>4800</v>
      </c>
      <c r="S1433" s="23" t="s">
        <v>5482</v>
      </c>
      <c r="T1433" s="23" t="s">
        <v>1721</v>
      </c>
    </row>
    <row r="1434" spans="1:20" s="19" customFormat="1">
      <c r="A1434" s="23" t="s">
        <v>1832</v>
      </c>
      <c r="B1434" s="23" t="s">
        <v>1833</v>
      </c>
      <c r="C1434" s="23" t="s">
        <v>13</v>
      </c>
      <c r="D1434" s="23" t="s">
        <v>1705</v>
      </c>
      <c r="E1434" s="23" t="s">
        <v>452</v>
      </c>
      <c r="F1434" s="23" t="s">
        <v>4176</v>
      </c>
      <c r="G1434" s="23" t="s">
        <v>1721</v>
      </c>
      <c r="H1434" s="23" t="s">
        <v>4094</v>
      </c>
      <c r="I1434" s="23" t="s">
        <v>5430</v>
      </c>
      <c r="J1434" s="23" t="s">
        <v>11</v>
      </c>
      <c r="K1434" s="23" t="s">
        <v>4628</v>
      </c>
      <c r="L1434" s="23" t="s">
        <v>11</v>
      </c>
      <c r="M1434" s="23" t="s">
        <v>5422</v>
      </c>
      <c r="N1434" s="23" t="s">
        <v>4629</v>
      </c>
      <c r="O1434" s="23" t="s">
        <v>4630</v>
      </c>
      <c r="P1434" s="23" t="s">
        <v>4719</v>
      </c>
      <c r="Q1434" s="23">
        <v>0</v>
      </c>
      <c r="R1434" s="23" t="s">
        <v>1962</v>
      </c>
      <c r="S1434" s="23" t="s">
        <v>4720</v>
      </c>
      <c r="T1434" s="23" t="s">
        <v>1721</v>
      </c>
    </row>
    <row r="1435" spans="1:20" s="19" customFormat="1">
      <c r="A1435" s="23" t="s">
        <v>2753</v>
      </c>
      <c r="B1435" s="23" t="s">
        <v>2754</v>
      </c>
      <c r="C1435" s="23" t="s">
        <v>16</v>
      </c>
      <c r="D1435" s="23" t="s">
        <v>1705</v>
      </c>
      <c r="E1435" s="23" t="s">
        <v>452</v>
      </c>
      <c r="F1435" s="23" t="s">
        <v>4185</v>
      </c>
      <c r="G1435" s="23" t="s">
        <v>1721</v>
      </c>
      <c r="H1435" s="23" t="s">
        <v>4633</v>
      </c>
      <c r="I1435" s="23" t="s">
        <v>4203</v>
      </c>
      <c r="J1435" s="23" t="s">
        <v>11</v>
      </c>
      <c r="K1435" s="23" t="s">
        <v>4628</v>
      </c>
      <c r="L1435" s="23" t="s">
        <v>11</v>
      </c>
      <c r="M1435" s="23" t="s">
        <v>5460</v>
      </c>
      <c r="N1435" s="23" t="s">
        <v>4629</v>
      </c>
      <c r="O1435" s="23" t="s">
        <v>4630</v>
      </c>
      <c r="P1435" s="23" t="s">
        <v>1026</v>
      </c>
      <c r="Q1435" s="23">
        <v>0</v>
      </c>
      <c r="R1435" s="23" t="s">
        <v>1683</v>
      </c>
      <c r="S1435" s="23" t="s">
        <v>4586</v>
      </c>
      <c r="T1435" s="23" t="s">
        <v>1721</v>
      </c>
    </row>
    <row r="1436" spans="1:20" s="19" customFormat="1">
      <c r="A1436" s="23" t="s">
        <v>2131</v>
      </c>
      <c r="B1436" s="23" t="s">
        <v>2132</v>
      </c>
      <c r="C1436" s="23" t="s">
        <v>14</v>
      </c>
      <c r="D1436" s="23" t="s">
        <v>1705</v>
      </c>
      <c r="E1436" s="23" t="s">
        <v>452</v>
      </c>
      <c r="F1436" s="23" t="s">
        <v>5340</v>
      </c>
      <c r="G1436" s="23" t="s">
        <v>1721</v>
      </c>
      <c r="H1436" s="23" t="s">
        <v>4099</v>
      </c>
      <c r="I1436" s="23" t="s">
        <v>4192</v>
      </c>
      <c r="J1436" s="23" t="s">
        <v>11</v>
      </c>
      <c r="K1436" s="23" t="s">
        <v>4628</v>
      </c>
      <c r="L1436" s="23" t="s">
        <v>11</v>
      </c>
      <c r="M1436" s="23" t="s">
        <v>5433</v>
      </c>
      <c r="N1436" s="23" t="s">
        <v>4629</v>
      </c>
      <c r="O1436" s="23" t="s">
        <v>4630</v>
      </c>
      <c r="P1436" s="23" t="s">
        <v>7</v>
      </c>
      <c r="Q1436" s="23">
        <v>0</v>
      </c>
      <c r="R1436" s="23" t="s">
        <v>4746</v>
      </c>
      <c r="S1436" s="23" t="s">
        <v>4827</v>
      </c>
      <c r="T1436" s="23" t="s">
        <v>1721</v>
      </c>
    </row>
    <row r="1437" spans="1:20" s="19" customFormat="1">
      <c r="A1437" s="23" t="s">
        <v>3168</v>
      </c>
      <c r="B1437" s="23" t="s">
        <v>3169</v>
      </c>
      <c r="C1437" s="23" t="s">
        <v>10</v>
      </c>
      <c r="D1437" s="23" t="s">
        <v>1705</v>
      </c>
      <c r="E1437" s="23" t="s">
        <v>452</v>
      </c>
      <c r="F1437" s="23" t="s">
        <v>4179</v>
      </c>
      <c r="G1437" s="23" t="s">
        <v>1721</v>
      </c>
      <c r="H1437" s="23" t="s">
        <v>4682</v>
      </c>
      <c r="I1437" s="23" t="s">
        <v>4203</v>
      </c>
      <c r="J1437" s="23" t="s">
        <v>11</v>
      </c>
      <c r="K1437" s="23" t="s">
        <v>4628</v>
      </c>
      <c r="L1437" s="23" t="s">
        <v>11</v>
      </c>
      <c r="M1437" s="23" t="s">
        <v>5418</v>
      </c>
      <c r="N1437" s="23" t="s">
        <v>4629</v>
      </c>
      <c r="O1437" s="23" t="s">
        <v>4630</v>
      </c>
      <c r="P1437" s="23" t="s">
        <v>9</v>
      </c>
      <c r="Q1437" s="23">
        <v>0</v>
      </c>
      <c r="R1437" s="23" t="s">
        <v>1795</v>
      </c>
      <c r="S1437" s="23" t="s">
        <v>4543</v>
      </c>
      <c r="T1437" s="23" t="s">
        <v>1721</v>
      </c>
    </row>
    <row r="1438" spans="1:20" s="19" customFormat="1">
      <c r="A1438" s="23" t="s">
        <v>3602</v>
      </c>
      <c r="B1438" s="23" t="s">
        <v>3603</v>
      </c>
      <c r="C1438" s="23" t="s">
        <v>1669</v>
      </c>
      <c r="D1438" s="23" t="s">
        <v>1705</v>
      </c>
      <c r="E1438" s="23" t="s">
        <v>1189</v>
      </c>
      <c r="F1438" s="23" t="s">
        <v>4197</v>
      </c>
      <c r="G1438" s="23" t="s">
        <v>1721</v>
      </c>
      <c r="H1438" s="23" t="s">
        <v>4099</v>
      </c>
      <c r="I1438" s="23" t="s">
        <v>4192</v>
      </c>
      <c r="J1438" s="23" t="s">
        <v>1808</v>
      </c>
      <c r="K1438" s="23" t="s">
        <v>4628</v>
      </c>
      <c r="L1438" s="23" t="s">
        <v>11</v>
      </c>
      <c r="M1438" s="23" t="s">
        <v>5426</v>
      </c>
      <c r="N1438" s="23" t="s">
        <v>4629</v>
      </c>
      <c r="O1438" s="23" t="s">
        <v>4630</v>
      </c>
      <c r="P1438" s="23" t="s">
        <v>4675</v>
      </c>
      <c r="Q1438" s="23">
        <v>0</v>
      </c>
      <c r="R1438" s="23" t="s">
        <v>3208</v>
      </c>
      <c r="S1438" s="23" t="s">
        <v>4323</v>
      </c>
      <c r="T1438" s="23" t="s">
        <v>1721</v>
      </c>
    </row>
    <row r="1439" spans="1:20" s="19" customFormat="1">
      <c r="A1439" s="23" t="s">
        <v>3605</v>
      </c>
      <c r="B1439" s="23" t="s">
        <v>3606</v>
      </c>
      <c r="C1439" s="23" t="s">
        <v>16</v>
      </c>
      <c r="D1439" s="23" t="s">
        <v>1705</v>
      </c>
      <c r="E1439" s="23" t="s">
        <v>1189</v>
      </c>
      <c r="F1439" s="23" t="s">
        <v>4197</v>
      </c>
      <c r="G1439" s="23" t="s">
        <v>1721</v>
      </c>
      <c r="H1439" s="23" t="s">
        <v>4099</v>
      </c>
      <c r="I1439" s="23" t="s">
        <v>4192</v>
      </c>
      <c r="J1439" s="23" t="s">
        <v>11</v>
      </c>
      <c r="K1439" s="23" t="s">
        <v>4628</v>
      </c>
      <c r="L1439" s="23" t="s">
        <v>11</v>
      </c>
      <c r="M1439" s="23" t="s">
        <v>5426</v>
      </c>
      <c r="N1439" s="23" t="s">
        <v>4629</v>
      </c>
      <c r="O1439" s="23" t="s">
        <v>4630</v>
      </c>
      <c r="P1439" s="23" t="s">
        <v>4642</v>
      </c>
      <c r="Q1439" s="23">
        <v>0</v>
      </c>
      <c r="R1439" s="23" t="s">
        <v>1962</v>
      </c>
      <c r="S1439" s="23" t="s">
        <v>4764</v>
      </c>
      <c r="T1439" s="23" t="s">
        <v>1721</v>
      </c>
    </row>
    <row r="1440" spans="1:20" s="19" customFormat="1">
      <c r="A1440" s="23" t="s">
        <v>1819</v>
      </c>
      <c r="B1440" s="23" t="s">
        <v>1820</v>
      </c>
      <c r="C1440" s="23" t="s">
        <v>16</v>
      </c>
      <c r="D1440" s="23" t="s">
        <v>1705</v>
      </c>
      <c r="E1440" s="23" t="s">
        <v>1189</v>
      </c>
      <c r="F1440" s="23" t="s">
        <v>4141</v>
      </c>
      <c r="G1440" s="23" t="s">
        <v>1721</v>
      </c>
      <c r="H1440" s="23" t="s">
        <v>4633</v>
      </c>
      <c r="I1440" s="23" t="s">
        <v>5430</v>
      </c>
      <c r="J1440" s="23" t="s">
        <v>11</v>
      </c>
      <c r="K1440" s="23" t="s">
        <v>4628</v>
      </c>
      <c r="L1440" s="23" t="s">
        <v>11</v>
      </c>
      <c r="M1440" s="23" t="s">
        <v>5440</v>
      </c>
      <c r="N1440" s="23" t="s">
        <v>4629</v>
      </c>
      <c r="O1440" s="23" t="s">
        <v>4630</v>
      </c>
      <c r="P1440" s="23" t="s">
        <v>4662</v>
      </c>
      <c r="Q1440" s="23">
        <v>0</v>
      </c>
      <c r="R1440" s="23" t="s">
        <v>4688</v>
      </c>
      <c r="S1440" s="23" t="s">
        <v>4689</v>
      </c>
      <c r="T1440" s="23" t="s">
        <v>1721</v>
      </c>
    </row>
    <row r="1441" spans="1:20" s="19" customFormat="1">
      <c r="A1441" s="23" t="s">
        <v>5182</v>
      </c>
      <c r="B1441" s="23" t="s">
        <v>5183</v>
      </c>
      <c r="C1441" s="23" t="s">
        <v>1687</v>
      </c>
      <c r="D1441" s="23" t="s">
        <v>4091</v>
      </c>
      <c r="E1441" s="23" t="s">
        <v>459</v>
      </c>
      <c r="F1441" s="23" t="s">
        <v>5353</v>
      </c>
      <c r="G1441" s="23" t="s">
        <v>1721</v>
      </c>
      <c r="H1441" s="23" t="s">
        <v>4643</v>
      </c>
      <c r="I1441" s="23" t="s">
        <v>4644</v>
      </c>
      <c r="J1441" s="23" t="s">
        <v>11</v>
      </c>
      <c r="K1441" s="23" t="s">
        <v>4628</v>
      </c>
      <c r="L1441" s="23" t="s">
        <v>11</v>
      </c>
      <c r="M1441" s="23" t="s">
        <v>5463</v>
      </c>
      <c r="N1441" s="23" t="s">
        <v>4640</v>
      </c>
      <c r="O1441" s="23" t="s">
        <v>4630</v>
      </c>
      <c r="P1441" s="23" t="s">
        <v>993</v>
      </c>
      <c r="Q1441" s="23">
        <v>0</v>
      </c>
      <c r="R1441" s="23" t="s">
        <v>5464</v>
      </c>
      <c r="S1441" s="23" t="s">
        <v>5490</v>
      </c>
      <c r="T1441" s="23" t="s">
        <v>1721</v>
      </c>
    </row>
    <row r="1442" spans="1:20" s="19" customFormat="1">
      <c r="A1442" s="23" t="s">
        <v>3659</v>
      </c>
      <c r="B1442" s="23" t="s">
        <v>3660</v>
      </c>
      <c r="C1442" s="23" t="s">
        <v>12</v>
      </c>
      <c r="D1442" s="23" t="s">
        <v>1705</v>
      </c>
      <c r="E1442" s="23" t="s">
        <v>452</v>
      </c>
      <c r="F1442" s="23" t="s">
        <v>4158</v>
      </c>
      <c r="G1442" s="23" t="s">
        <v>1721</v>
      </c>
      <c r="H1442" s="23" t="s">
        <v>4638</v>
      </c>
      <c r="I1442" s="23" t="s">
        <v>4636</v>
      </c>
      <c r="J1442" s="23" t="s">
        <v>11</v>
      </c>
      <c r="K1442" s="23" t="s">
        <v>4628</v>
      </c>
      <c r="L1442" s="23" t="s">
        <v>11</v>
      </c>
      <c r="M1442" s="23" t="s">
        <v>5408</v>
      </c>
      <c r="N1442" s="23" t="s">
        <v>4629</v>
      </c>
      <c r="O1442" s="23" t="s">
        <v>4630</v>
      </c>
      <c r="P1442" s="23" t="s">
        <v>4858</v>
      </c>
      <c r="Q1442" s="23">
        <v>0</v>
      </c>
      <c r="R1442" s="23" t="s">
        <v>1962</v>
      </c>
      <c r="S1442" s="23" t="s">
        <v>4859</v>
      </c>
      <c r="T1442" s="23" t="s">
        <v>1721</v>
      </c>
    </row>
    <row r="1443" spans="1:20" s="19" customFormat="1">
      <c r="A1443" s="23" t="s">
        <v>2389</v>
      </c>
      <c r="B1443" s="23" t="s">
        <v>2390</v>
      </c>
      <c r="C1443" s="23" t="s">
        <v>14</v>
      </c>
      <c r="D1443" s="23" t="s">
        <v>1705</v>
      </c>
      <c r="E1443" s="23" t="s">
        <v>452</v>
      </c>
      <c r="F1443" s="23" t="s">
        <v>4175</v>
      </c>
      <c r="G1443" s="23" t="s">
        <v>1721</v>
      </c>
      <c r="H1443" s="23" t="s">
        <v>4638</v>
      </c>
      <c r="I1443" s="23" t="s">
        <v>4656</v>
      </c>
      <c r="J1443" s="23" t="s">
        <v>11</v>
      </c>
      <c r="K1443" s="23" t="s">
        <v>4628</v>
      </c>
      <c r="L1443" s="23" t="s">
        <v>11</v>
      </c>
      <c r="M1443" s="23" t="s">
        <v>5416</v>
      </c>
      <c r="N1443" s="23" t="s">
        <v>4629</v>
      </c>
      <c r="O1443" s="23" t="s">
        <v>4630</v>
      </c>
      <c r="P1443" s="23" t="s">
        <v>4642</v>
      </c>
      <c r="Q1443" s="23">
        <v>0</v>
      </c>
      <c r="R1443" s="23" t="s">
        <v>1962</v>
      </c>
      <c r="S1443" s="23" t="s">
        <v>4435</v>
      </c>
      <c r="T1443" s="23" t="s">
        <v>1721</v>
      </c>
    </row>
    <row r="1444" spans="1:20" s="19" customFormat="1">
      <c r="A1444" s="23" t="s">
        <v>3853</v>
      </c>
      <c r="B1444" s="23" t="s">
        <v>3854</v>
      </c>
      <c r="C1444" s="23" t="s">
        <v>14</v>
      </c>
      <c r="D1444" s="23" t="s">
        <v>1705</v>
      </c>
      <c r="E1444" s="23" t="s">
        <v>452</v>
      </c>
      <c r="F1444" s="23" t="s">
        <v>4166</v>
      </c>
      <c r="G1444" s="23" t="s">
        <v>1721</v>
      </c>
      <c r="H1444" s="23" t="s">
        <v>4094</v>
      </c>
      <c r="I1444" s="23" t="s">
        <v>4656</v>
      </c>
      <c r="J1444" s="23" t="s">
        <v>11</v>
      </c>
      <c r="K1444" s="23" t="s">
        <v>4628</v>
      </c>
      <c r="L1444" s="23" t="s">
        <v>11</v>
      </c>
      <c r="M1444" s="23" t="s">
        <v>5414</v>
      </c>
      <c r="N1444" s="23" t="s">
        <v>4629</v>
      </c>
      <c r="O1444" s="23" t="s">
        <v>4630</v>
      </c>
      <c r="P1444" s="23" t="s">
        <v>7</v>
      </c>
      <c r="Q1444" s="23">
        <v>0</v>
      </c>
      <c r="R1444" s="23" t="s">
        <v>2050</v>
      </c>
      <c r="S1444" s="23" t="s">
        <v>4637</v>
      </c>
      <c r="T1444" s="23" t="s">
        <v>1721</v>
      </c>
    </row>
    <row r="1445" spans="1:20" s="19" customFormat="1">
      <c r="A1445" s="23" t="s">
        <v>3707</v>
      </c>
      <c r="B1445" s="23" t="s">
        <v>3708</v>
      </c>
      <c r="C1445" s="23" t="s">
        <v>14</v>
      </c>
      <c r="D1445" s="23" t="s">
        <v>1705</v>
      </c>
      <c r="E1445" s="23" t="s">
        <v>452</v>
      </c>
      <c r="F1445" s="23" t="s">
        <v>5344</v>
      </c>
      <c r="G1445" s="23" t="s">
        <v>1721</v>
      </c>
      <c r="H1445" s="23" t="s">
        <v>4643</v>
      </c>
      <c r="I1445" s="23" t="s">
        <v>5489</v>
      </c>
      <c r="J1445" s="23" t="s">
        <v>11</v>
      </c>
      <c r="K1445" s="23" t="s">
        <v>4628</v>
      </c>
      <c r="L1445" s="23" t="s">
        <v>11</v>
      </c>
      <c r="M1445" s="23" t="s">
        <v>5416</v>
      </c>
      <c r="N1445" s="23" t="s">
        <v>4629</v>
      </c>
      <c r="O1445" s="23" t="s">
        <v>4630</v>
      </c>
      <c r="P1445" s="23" t="s">
        <v>7</v>
      </c>
      <c r="Q1445" s="23">
        <v>0</v>
      </c>
      <c r="R1445" s="23" t="s">
        <v>4744</v>
      </c>
      <c r="S1445" s="23" t="s">
        <v>4512</v>
      </c>
      <c r="T1445" s="23" t="s">
        <v>1721</v>
      </c>
    </row>
    <row r="1446" spans="1:20" s="19" customFormat="1">
      <c r="A1446" s="23" t="s">
        <v>4001</v>
      </c>
      <c r="B1446" s="23" t="s">
        <v>4002</v>
      </c>
      <c r="C1446" s="23" t="s">
        <v>16</v>
      </c>
      <c r="D1446" s="23" t="s">
        <v>1705</v>
      </c>
      <c r="E1446" s="23" t="s">
        <v>452</v>
      </c>
      <c r="F1446" s="23" t="s">
        <v>4185</v>
      </c>
      <c r="G1446" s="23" t="s">
        <v>1721</v>
      </c>
      <c r="H1446" s="23" t="s">
        <v>4633</v>
      </c>
      <c r="I1446" s="23" t="s">
        <v>4203</v>
      </c>
      <c r="J1446" s="23" t="s">
        <v>11</v>
      </c>
      <c r="K1446" s="23" t="s">
        <v>4628</v>
      </c>
      <c r="L1446" s="23" t="s">
        <v>11</v>
      </c>
      <c r="M1446" s="23" t="s">
        <v>5408</v>
      </c>
      <c r="N1446" s="23" t="s">
        <v>4629</v>
      </c>
      <c r="O1446" s="23" t="s">
        <v>4630</v>
      </c>
      <c r="P1446" s="23" t="s">
        <v>4662</v>
      </c>
      <c r="Q1446" s="23">
        <v>0</v>
      </c>
      <c r="R1446" s="23" t="s">
        <v>1922</v>
      </c>
      <c r="S1446" s="23" t="s">
        <v>4734</v>
      </c>
      <c r="T1446" s="23" t="s">
        <v>1721</v>
      </c>
    </row>
    <row r="1447" spans="1:20" s="19" customFormat="1">
      <c r="A1447" s="23" t="s">
        <v>2141</v>
      </c>
      <c r="B1447" s="23" t="s">
        <v>2142</v>
      </c>
      <c r="C1447" s="23" t="s">
        <v>16</v>
      </c>
      <c r="D1447" s="23" t="s">
        <v>1705</v>
      </c>
      <c r="E1447" s="23" t="s">
        <v>452</v>
      </c>
      <c r="F1447" s="23" t="s">
        <v>5342</v>
      </c>
      <c r="G1447" s="23" t="s">
        <v>1721</v>
      </c>
      <c r="H1447" s="23" t="s">
        <v>4633</v>
      </c>
      <c r="I1447" s="23" t="s">
        <v>4192</v>
      </c>
      <c r="J1447" s="23" t="s">
        <v>11</v>
      </c>
      <c r="K1447" s="23" t="s">
        <v>4628</v>
      </c>
      <c r="L1447" s="23" t="s">
        <v>11</v>
      </c>
      <c r="M1447" s="23" t="s">
        <v>5410</v>
      </c>
      <c r="N1447" s="23" t="s">
        <v>4629</v>
      </c>
      <c r="O1447" s="23" t="s">
        <v>4630</v>
      </c>
      <c r="P1447" s="23" t="s">
        <v>7</v>
      </c>
      <c r="Q1447" s="23">
        <v>0</v>
      </c>
      <c r="R1447" s="23" t="s">
        <v>4744</v>
      </c>
      <c r="S1447" s="23" t="s">
        <v>4511</v>
      </c>
      <c r="T1447" s="23" t="s">
        <v>1721</v>
      </c>
    </row>
    <row r="1448" spans="1:20" s="19" customFormat="1">
      <c r="A1448" s="23" t="s">
        <v>3433</v>
      </c>
      <c r="B1448" s="23" t="s">
        <v>3434</v>
      </c>
      <c r="C1448" s="23" t="s">
        <v>14</v>
      </c>
      <c r="D1448" s="23" t="s">
        <v>1705</v>
      </c>
      <c r="E1448" s="23" t="s">
        <v>452</v>
      </c>
      <c r="F1448" s="23" t="s">
        <v>4173</v>
      </c>
      <c r="G1448" s="23" t="s">
        <v>1721</v>
      </c>
      <c r="H1448" s="23" t="s">
        <v>4099</v>
      </c>
      <c r="I1448" s="23" t="s">
        <v>4138</v>
      </c>
      <c r="J1448" s="23" t="s">
        <v>11</v>
      </c>
      <c r="K1448" s="23" t="s">
        <v>4628</v>
      </c>
      <c r="L1448" s="23" t="s">
        <v>11</v>
      </c>
      <c r="M1448" s="23" t="s">
        <v>5417</v>
      </c>
      <c r="N1448" s="23" t="s">
        <v>4629</v>
      </c>
      <c r="O1448" s="23" t="s">
        <v>4630</v>
      </c>
      <c r="P1448" s="23" t="s">
        <v>7</v>
      </c>
      <c r="Q1448" s="23">
        <v>0</v>
      </c>
      <c r="R1448" s="23" t="s">
        <v>4812</v>
      </c>
      <c r="S1448" s="23" t="s">
        <v>4813</v>
      </c>
      <c r="T1448" s="23" t="s">
        <v>1721</v>
      </c>
    </row>
    <row r="1449" spans="1:20" s="19" customFormat="1">
      <c r="A1449" s="23" t="s">
        <v>3009</v>
      </c>
      <c r="B1449" s="23" t="s">
        <v>3010</v>
      </c>
      <c r="C1449" s="23" t="s">
        <v>14</v>
      </c>
      <c r="D1449" s="23" t="s">
        <v>1705</v>
      </c>
      <c r="E1449" s="23" t="s">
        <v>452</v>
      </c>
      <c r="F1449" s="23" t="s">
        <v>5344</v>
      </c>
      <c r="G1449" s="23" t="s">
        <v>1721</v>
      </c>
      <c r="H1449" s="23" t="s">
        <v>4643</v>
      </c>
      <c r="I1449" s="23" t="s">
        <v>5421</v>
      </c>
      <c r="J1449" s="23" t="s">
        <v>11</v>
      </c>
      <c r="K1449" s="23" t="s">
        <v>4628</v>
      </c>
      <c r="L1449" s="23" t="s">
        <v>11</v>
      </c>
      <c r="M1449" s="23" t="s">
        <v>5422</v>
      </c>
      <c r="N1449" s="23" t="s">
        <v>4629</v>
      </c>
      <c r="O1449" s="23" t="s">
        <v>4630</v>
      </c>
      <c r="P1449" s="23" t="s">
        <v>1026</v>
      </c>
      <c r="Q1449" s="23">
        <v>0</v>
      </c>
      <c r="R1449" s="23" t="s">
        <v>1683</v>
      </c>
      <c r="S1449" s="23" t="s">
        <v>4587</v>
      </c>
      <c r="T1449" s="23" t="s">
        <v>1721</v>
      </c>
    </row>
    <row r="1450" spans="1:20" s="19" customFormat="1">
      <c r="A1450" s="23" t="s">
        <v>2261</v>
      </c>
      <c r="B1450" s="23" t="s">
        <v>2262</v>
      </c>
      <c r="C1450" s="23" t="s">
        <v>14</v>
      </c>
      <c r="D1450" s="23" t="s">
        <v>1705</v>
      </c>
      <c r="E1450" s="23" t="s">
        <v>452</v>
      </c>
      <c r="F1450" s="23" t="s">
        <v>5334</v>
      </c>
      <c r="G1450" s="23" t="s">
        <v>1721</v>
      </c>
      <c r="H1450" s="23" t="s">
        <v>4633</v>
      </c>
      <c r="I1450" s="23" t="s">
        <v>4192</v>
      </c>
      <c r="J1450" s="23" t="s">
        <v>11</v>
      </c>
      <c r="K1450" s="23" t="s">
        <v>4628</v>
      </c>
      <c r="L1450" s="23" t="s">
        <v>11</v>
      </c>
      <c r="M1450" s="23" t="s">
        <v>5422</v>
      </c>
      <c r="N1450" s="23" t="s">
        <v>4629</v>
      </c>
      <c r="O1450" s="23" t="s">
        <v>4630</v>
      </c>
      <c r="P1450" s="23" t="s">
        <v>4650</v>
      </c>
      <c r="Q1450" s="23">
        <v>0</v>
      </c>
      <c r="R1450" s="23" t="s">
        <v>1962</v>
      </c>
      <c r="S1450" s="23" t="s">
        <v>4450</v>
      </c>
      <c r="T1450" s="23" t="s">
        <v>1721</v>
      </c>
    </row>
    <row r="1451" spans="1:20" s="19" customFormat="1">
      <c r="A1451" s="23" t="s">
        <v>3707</v>
      </c>
      <c r="B1451" s="23" t="s">
        <v>3708</v>
      </c>
      <c r="C1451" s="23" t="s">
        <v>14</v>
      </c>
      <c r="D1451" s="23" t="s">
        <v>1705</v>
      </c>
      <c r="E1451" s="23" t="s">
        <v>452</v>
      </c>
      <c r="F1451" s="23" t="s">
        <v>5344</v>
      </c>
      <c r="G1451" s="23" t="s">
        <v>1721</v>
      </c>
      <c r="H1451" s="23" t="s">
        <v>4643</v>
      </c>
      <c r="I1451" s="23" t="s">
        <v>4649</v>
      </c>
      <c r="J1451" s="23" t="s">
        <v>11</v>
      </c>
      <c r="K1451" s="23" t="s">
        <v>4628</v>
      </c>
      <c r="L1451" s="23" t="s">
        <v>11</v>
      </c>
      <c r="M1451" s="23" t="s">
        <v>5412</v>
      </c>
      <c r="N1451" s="23" t="s">
        <v>4629</v>
      </c>
      <c r="O1451" s="23" t="s">
        <v>4630</v>
      </c>
      <c r="P1451" s="23" t="s">
        <v>7</v>
      </c>
      <c r="Q1451" s="23">
        <v>0</v>
      </c>
      <c r="R1451" s="23" t="s">
        <v>4744</v>
      </c>
      <c r="S1451" s="23" t="s">
        <v>4512</v>
      </c>
      <c r="T1451" s="23" t="s">
        <v>1721</v>
      </c>
    </row>
    <row r="1452" spans="1:20" s="19" customFormat="1">
      <c r="A1452" s="23" t="s">
        <v>5165</v>
      </c>
      <c r="B1452" s="23" t="s">
        <v>5166</v>
      </c>
      <c r="C1452" s="23" t="s">
        <v>15</v>
      </c>
      <c r="D1452" s="23" t="s">
        <v>1705</v>
      </c>
      <c r="E1452" s="23" t="s">
        <v>452</v>
      </c>
      <c r="F1452" s="23" t="s">
        <v>4158</v>
      </c>
      <c r="G1452" s="23" t="s">
        <v>1721</v>
      </c>
      <c r="H1452" s="23" t="s">
        <v>4638</v>
      </c>
      <c r="I1452" s="23" t="s">
        <v>4636</v>
      </c>
      <c r="J1452" s="23" t="s">
        <v>11</v>
      </c>
      <c r="K1452" s="23" t="s">
        <v>4628</v>
      </c>
      <c r="L1452" s="23" t="s">
        <v>11</v>
      </c>
      <c r="M1452" s="23" t="s">
        <v>5408</v>
      </c>
      <c r="N1452" s="23" t="s">
        <v>4629</v>
      </c>
      <c r="O1452" s="23" t="s">
        <v>4630</v>
      </c>
      <c r="P1452" s="23" t="s">
        <v>5439</v>
      </c>
      <c r="Q1452" s="23">
        <v>0</v>
      </c>
      <c r="R1452" s="23" t="s">
        <v>4928</v>
      </c>
      <c r="S1452" s="23" t="s">
        <v>5373</v>
      </c>
      <c r="T1452" s="23" t="s">
        <v>1721</v>
      </c>
    </row>
    <row r="1453" spans="1:20" s="19" customFormat="1">
      <c r="A1453" s="23" t="s">
        <v>1791</v>
      </c>
      <c r="B1453" s="23" t="s">
        <v>1792</v>
      </c>
      <c r="C1453" s="23" t="s">
        <v>16</v>
      </c>
      <c r="D1453" s="23" t="s">
        <v>1705</v>
      </c>
      <c r="E1453" s="23" t="s">
        <v>1189</v>
      </c>
      <c r="F1453" s="23" t="s">
        <v>5351</v>
      </c>
      <c r="G1453" s="23" t="s">
        <v>1721</v>
      </c>
      <c r="H1453" s="23" t="s">
        <v>4633</v>
      </c>
      <c r="I1453" s="23" t="s">
        <v>4192</v>
      </c>
      <c r="J1453" s="23" t="s">
        <v>11</v>
      </c>
      <c r="K1453" s="23" t="s">
        <v>4628</v>
      </c>
      <c r="L1453" s="23" t="s">
        <v>11</v>
      </c>
      <c r="M1453" s="23" t="s">
        <v>5407</v>
      </c>
      <c r="N1453" s="23" t="s">
        <v>4629</v>
      </c>
      <c r="O1453" s="23" t="s">
        <v>4630</v>
      </c>
      <c r="P1453" s="23" t="s">
        <v>4662</v>
      </c>
      <c r="Q1453" s="23">
        <v>0</v>
      </c>
      <c r="R1453" s="23" t="s">
        <v>1795</v>
      </c>
      <c r="S1453" s="23" t="s">
        <v>4545</v>
      </c>
      <c r="T1453" s="23" t="s">
        <v>1721</v>
      </c>
    </row>
    <row r="1454" spans="1:20" s="19" customFormat="1">
      <c r="A1454" s="23" t="s">
        <v>3114</v>
      </c>
      <c r="B1454" s="23" t="s">
        <v>3115</v>
      </c>
      <c r="C1454" s="23" t="s">
        <v>14</v>
      </c>
      <c r="D1454" s="23" t="s">
        <v>1705</v>
      </c>
      <c r="E1454" s="23" t="s">
        <v>452</v>
      </c>
      <c r="F1454" s="23" t="s">
        <v>4166</v>
      </c>
      <c r="G1454" s="23" t="s">
        <v>1721</v>
      </c>
      <c r="H1454" s="23" t="s">
        <v>4094</v>
      </c>
      <c r="I1454" s="23" t="s">
        <v>5421</v>
      </c>
      <c r="J1454" s="23" t="s">
        <v>11</v>
      </c>
      <c r="K1454" s="23" t="s">
        <v>4628</v>
      </c>
      <c r="L1454" s="23" t="s">
        <v>11</v>
      </c>
      <c r="M1454" s="23" t="s">
        <v>5460</v>
      </c>
      <c r="N1454" s="23" t="s">
        <v>4629</v>
      </c>
      <c r="O1454" s="23" t="s">
        <v>4630</v>
      </c>
      <c r="P1454" s="23" t="s">
        <v>4642</v>
      </c>
      <c r="Q1454" s="23">
        <v>0</v>
      </c>
      <c r="R1454" s="23" t="s">
        <v>1962</v>
      </c>
      <c r="S1454" s="23" t="s">
        <v>4366</v>
      </c>
      <c r="T1454" s="23" t="s">
        <v>1721</v>
      </c>
    </row>
    <row r="1455" spans="1:20" s="19" customFormat="1">
      <c r="A1455" s="23" t="s">
        <v>2186</v>
      </c>
      <c r="B1455" s="23" t="s">
        <v>2187</v>
      </c>
      <c r="C1455" s="23" t="s">
        <v>12</v>
      </c>
      <c r="D1455" s="23" t="s">
        <v>1705</v>
      </c>
      <c r="E1455" s="23" t="s">
        <v>452</v>
      </c>
      <c r="F1455" s="23" t="s">
        <v>5340</v>
      </c>
      <c r="G1455" s="23" t="s">
        <v>1721</v>
      </c>
      <c r="H1455" s="23" t="s">
        <v>4099</v>
      </c>
      <c r="I1455" s="23" t="s">
        <v>4192</v>
      </c>
      <c r="J1455" s="23" t="s">
        <v>11</v>
      </c>
      <c r="K1455" s="23" t="s">
        <v>4628</v>
      </c>
      <c r="L1455" s="23" t="s">
        <v>11</v>
      </c>
      <c r="M1455" s="23" t="s">
        <v>5436</v>
      </c>
      <c r="N1455" s="23" t="s">
        <v>4629</v>
      </c>
      <c r="O1455" s="23" t="s">
        <v>4630</v>
      </c>
      <c r="P1455" s="23" t="s">
        <v>4650</v>
      </c>
      <c r="Q1455" s="23">
        <v>0</v>
      </c>
      <c r="R1455" s="23" t="s">
        <v>1962</v>
      </c>
      <c r="S1455" s="23" t="s">
        <v>4694</v>
      </c>
      <c r="T1455" s="23" t="s">
        <v>1721</v>
      </c>
    </row>
    <row r="1456" spans="1:20" s="19" customFormat="1">
      <c r="A1456" s="23" t="s">
        <v>2830</v>
      </c>
      <c r="B1456" s="23" t="s">
        <v>2831</v>
      </c>
      <c r="C1456" s="23" t="s">
        <v>16</v>
      </c>
      <c r="D1456" s="23" t="s">
        <v>1705</v>
      </c>
      <c r="E1456" s="23" t="s">
        <v>452</v>
      </c>
      <c r="F1456" s="23" t="s">
        <v>4164</v>
      </c>
      <c r="G1456" s="23" t="s">
        <v>1721</v>
      </c>
      <c r="H1456" s="23" t="s">
        <v>4632</v>
      </c>
      <c r="I1456" s="23" t="s">
        <v>4203</v>
      </c>
      <c r="J1456" s="23" t="s">
        <v>11</v>
      </c>
      <c r="K1456" s="23" t="s">
        <v>4628</v>
      </c>
      <c r="L1456" s="23" t="s">
        <v>11</v>
      </c>
      <c r="M1456" s="23" t="s">
        <v>5414</v>
      </c>
      <c r="N1456" s="23" t="s">
        <v>4629</v>
      </c>
      <c r="O1456" s="23" t="s">
        <v>4630</v>
      </c>
      <c r="P1456" s="23" t="s">
        <v>9</v>
      </c>
      <c r="Q1456" s="23">
        <v>0</v>
      </c>
      <c r="R1456" s="23" t="s">
        <v>3476</v>
      </c>
      <c r="S1456" s="23" t="s">
        <v>4707</v>
      </c>
      <c r="T1456" s="23" t="s">
        <v>1721</v>
      </c>
    </row>
    <row r="1457" spans="1:20" s="19" customFormat="1">
      <c r="A1457" s="23" t="s">
        <v>3031</v>
      </c>
      <c r="B1457" s="23" t="s">
        <v>3032</v>
      </c>
      <c r="C1457" s="23" t="s">
        <v>10</v>
      </c>
      <c r="D1457" s="23" t="s">
        <v>1705</v>
      </c>
      <c r="E1457" s="23" t="s">
        <v>452</v>
      </c>
      <c r="F1457" s="23" t="s">
        <v>4179</v>
      </c>
      <c r="G1457" s="23" t="s">
        <v>1721</v>
      </c>
      <c r="H1457" s="23" t="s">
        <v>4682</v>
      </c>
      <c r="I1457" s="23" t="s">
        <v>4106</v>
      </c>
      <c r="J1457" s="23" t="s">
        <v>11</v>
      </c>
      <c r="K1457" s="23" t="s">
        <v>4628</v>
      </c>
      <c r="L1457" s="23" t="s">
        <v>11</v>
      </c>
      <c r="M1457" s="23" t="s">
        <v>5406</v>
      </c>
      <c r="N1457" s="23" t="s">
        <v>4629</v>
      </c>
      <c r="O1457" s="23" t="s">
        <v>4630</v>
      </c>
      <c r="P1457" s="23" t="s">
        <v>4642</v>
      </c>
      <c r="Q1457" s="23">
        <v>0</v>
      </c>
      <c r="R1457" s="23" t="s">
        <v>1962</v>
      </c>
      <c r="S1457" s="23" t="s">
        <v>4846</v>
      </c>
      <c r="T1457" s="23" t="s">
        <v>1721</v>
      </c>
    </row>
    <row r="1458" spans="1:20" s="19" customFormat="1">
      <c r="A1458" s="23" t="s">
        <v>4001</v>
      </c>
      <c r="B1458" s="23" t="s">
        <v>4002</v>
      </c>
      <c r="C1458" s="23" t="s">
        <v>16</v>
      </c>
      <c r="D1458" s="23" t="s">
        <v>1705</v>
      </c>
      <c r="E1458" s="23" t="s">
        <v>452</v>
      </c>
      <c r="F1458" s="23" t="s">
        <v>4185</v>
      </c>
      <c r="G1458" s="23" t="s">
        <v>1721</v>
      </c>
      <c r="H1458" s="23" t="s">
        <v>4633</v>
      </c>
      <c r="I1458" s="23" t="s">
        <v>4203</v>
      </c>
      <c r="J1458" s="23" t="s">
        <v>11</v>
      </c>
      <c r="K1458" s="23" t="s">
        <v>4628</v>
      </c>
      <c r="L1458" s="23" t="s">
        <v>11</v>
      </c>
      <c r="M1458" s="23" t="s">
        <v>5460</v>
      </c>
      <c r="N1458" s="23" t="s">
        <v>4629</v>
      </c>
      <c r="O1458" s="23" t="s">
        <v>4630</v>
      </c>
      <c r="P1458" s="23" t="s">
        <v>4662</v>
      </c>
      <c r="Q1458" s="23">
        <v>0</v>
      </c>
      <c r="R1458" s="23" t="s">
        <v>1922</v>
      </c>
      <c r="S1458" s="23" t="s">
        <v>4734</v>
      </c>
      <c r="T1458" s="23" t="s">
        <v>1721</v>
      </c>
    </row>
    <row r="1459" spans="1:20" s="19" customFormat="1">
      <c r="A1459" s="23" t="s">
        <v>2450</v>
      </c>
      <c r="B1459" s="23" t="s">
        <v>2451</v>
      </c>
      <c r="C1459" s="23" t="s">
        <v>14</v>
      </c>
      <c r="D1459" s="23" t="s">
        <v>1705</v>
      </c>
      <c r="E1459" s="23" t="s">
        <v>452</v>
      </c>
      <c r="F1459" s="23" t="s">
        <v>5349</v>
      </c>
      <c r="G1459" s="23" t="s">
        <v>1721</v>
      </c>
      <c r="H1459" s="23" t="s">
        <v>4099</v>
      </c>
      <c r="I1459" s="23" t="s">
        <v>5421</v>
      </c>
      <c r="J1459" s="23" t="s">
        <v>11</v>
      </c>
      <c r="K1459" s="23" t="s">
        <v>4628</v>
      </c>
      <c r="L1459" s="23" t="s">
        <v>11</v>
      </c>
      <c r="M1459" s="23" t="s">
        <v>5441</v>
      </c>
      <c r="N1459" s="23" t="s">
        <v>4629</v>
      </c>
      <c r="O1459" s="23" t="s">
        <v>4630</v>
      </c>
      <c r="P1459" s="23" t="s">
        <v>4642</v>
      </c>
      <c r="Q1459" s="23">
        <v>0</v>
      </c>
      <c r="R1459" s="23" t="s">
        <v>1962</v>
      </c>
      <c r="S1459" s="23" t="s">
        <v>4767</v>
      </c>
      <c r="T1459" s="23" t="s">
        <v>1721</v>
      </c>
    </row>
    <row r="1460" spans="1:20" s="19" customFormat="1">
      <c r="A1460" s="23" t="s">
        <v>3531</v>
      </c>
      <c r="B1460" s="23" t="s">
        <v>3532</v>
      </c>
      <c r="C1460" s="23" t="s">
        <v>16</v>
      </c>
      <c r="D1460" s="23" t="s">
        <v>1705</v>
      </c>
      <c r="E1460" s="23" t="s">
        <v>1189</v>
      </c>
      <c r="F1460" s="23" t="s">
        <v>4207</v>
      </c>
      <c r="G1460" s="23" t="s">
        <v>1721</v>
      </c>
      <c r="H1460" s="23" t="s">
        <v>4633</v>
      </c>
      <c r="I1460" s="23" t="s">
        <v>4203</v>
      </c>
      <c r="J1460" s="23" t="s">
        <v>11</v>
      </c>
      <c r="K1460" s="23" t="s">
        <v>4628</v>
      </c>
      <c r="L1460" s="23" t="s">
        <v>11</v>
      </c>
      <c r="M1460" s="23" t="s">
        <v>5412</v>
      </c>
      <c r="N1460" s="23" t="s">
        <v>4629</v>
      </c>
      <c r="O1460" s="23" t="s">
        <v>4630</v>
      </c>
      <c r="P1460" s="23" t="s">
        <v>4642</v>
      </c>
      <c r="Q1460" s="23">
        <v>0</v>
      </c>
      <c r="R1460" s="23" t="s">
        <v>1962</v>
      </c>
      <c r="S1460" s="23" t="s">
        <v>4891</v>
      </c>
      <c r="T1460" s="23" t="s">
        <v>1721</v>
      </c>
    </row>
    <row r="1461" spans="1:20" s="19" customFormat="1">
      <c r="A1461" s="23" t="s">
        <v>2868</v>
      </c>
      <c r="B1461" s="23" t="s">
        <v>2869</v>
      </c>
      <c r="C1461" s="23" t="s">
        <v>13</v>
      </c>
      <c r="D1461" s="23" t="s">
        <v>1705</v>
      </c>
      <c r="E1461" s="23" t="s">
        <v>452</v>
      </c>
      <c r="F1461" s="23" t="s">
        <v>4176</v>
      </c>
      <c r="G1461" s="23" t="s">
        <v>1721</v>
      </c>
      <c r="H1461" s="23" t="s">
        <v>4094</v>
      </c>
      <c r="I1461" s="23" t="s">
        <v>4192</v>
      </c>
      <c r="J1461" s="23" t="s">
        <v>11</v>
      </c>
      <c r="K1461" s="23" t="s">
        <v>4628</v>
      </c>
      <c r="L1461" s="23" t="s">
        <v>11</v>
      </c>
      <c r="M1461" s="23" t="s">
        <v>5412</v>
      </c>
      <c r="N1461" s="23" t="s">
        <v>4629</v>
      </c>
      <c r="O1461" s="23" t="s">
        <v>4630</v>
      </c>
      <c r="P1461" s="23" t="s">
        <v>4660</v>
      </c>
      <c r="Q1461" s="23">
        <v>0</v>
      </c>
      <c r="R1461" s="23" t="s">
        <v>1962</v>
      </c>
      <c r="S1461" s="23" t="s">
        <v>4740</v>
      </c>
      <c r="T1461" s="23" t="s">
        <v>1721</v>
      </c>
    </row>
    <row r="1462" spans="1:20" s="19" customFormat="1">
      <c r="A1462" s="23" t="s">
        <v>2118</v>
      </c>
      <c r="B1462" s="23" t="s">
        <v>2119</v>
      </c>
      <c r="C1462" s="23" t="s">
        <v>12</v>
      </c>
      <c r="D1462" s="23" t="s">
        <v>1705</v>
      </c>
      <c r="E1462" s="23" t="s">
        <v>452</v>
      </c>
      <c r="F1462" s="23" t="s">
        <v>5338</v>
      </c>
      <c r="G1462" s="23" t="s">
        <v>1721</v>
      </c>
      <c r="H1462" s="23" t="s">
        <v>4643</v>
      </c>
      <c r="I1462" s="23" t="s">
        <v>4138</v>
      </c>
      <c r="J1462" s="23" t="s">
        <v>11</v>
      </c>
      <c r="K1462" s="23" t="s">
        <v>4628</v>
      </c>
      <c r="L1462" s="23" t="s">
        <v>11</v>
      </c>
      <c r="M1462" s="23" t="s">
        <v>5436</v>
      </c>
      <c r="N1462" s="23" t="s">
        <v>4629</v>
      </c>
      <c r="O1462" s="23" t="s">
        <v>4630</v>
      </c>
      <c r="P1462" s="23" t="s">
        <v>4831</v>
      </c>
      <c r="Q1462" s="23">
        <v>0</v>
      </c>
      <c r="R1462" s="23" t="s">
        <v>4745</v>
      </c>
      <c r="S1462" s="23" t="s">
        <v>4832</v>
      </c>
      <c r="T1462" s="23" t="s">
        <v>1721</v>
      </c>
    </row>
    <row r="1463" spans="1:20" s="19" customFormat="1">
      <c r="A1463" s="23" t="s">
        <v>2588</v>
      </c>
      <c r="B1463" s="23" t="s">
        <v>2589</v>
      </c>
      <c r="C1463" s="23" t="s">
        <v>15</v>
      </c>
      <c r="D1463" s="23" t="s">
        <v>1705</v>
      </c>
      <c r="E1463" s="23" t="s">
        <v>452</v>
      </c>
      <c r="F1463" s="23" t="s">
        <v>4172</v>
      </c>
      <c r="G1463" s="23" t="s">
        <v>1721</v>
      </c>
      <c r="H1463" s="23" t="s">
        <v>4094</v>
      </c>
      <c r="I1463" s="23" t="s">
        <v>4203</v>
      </c>
      <c r="J1463" s="23" t="s">
        <v>11</v>
      </c>
      <c r="K1463" s="23" t="s">
        <v>4628</v>
      </c>
      <c r="L1463" s="23" t="s">
        <v>11</v>
      </c>
      <c r="M1463" s="23" t="s">
        <v>5432</v>
      </c>
      <c r="N1463" s="23" t="s">
        <v>4629</v>
      </c>
      <c r="O1463" s="23" t="s">
        <v>4630</v>
      </c>
      <c r="P1463" s="23" t="s">
        <v>4655</v>
      </c>
      <c r="Q1463" s="23">
        <v>0</v>
      </c>
      <c r="R1463" s="23" t="s">
        <v>1962</v>
      </c>
      <c r="S1463" s="23" t="s">
        <v>4416</v>
      </c>
      <c r="T1463" s="23" t="s">
        <v>1721</v>
      </c>
    </row>
    <row r="1464" spans="1:20" s="19" customFormat="1">
      <c r="A1464" s="23" t="s">
        <v>2601</v>
      </c>
      <c r="B1464" s="23" t="s">
        <v>2602</v>
      </c>
      <c r="C1464" s="23" t="s">
        <v>15</v>
      </c>
      <c r="D1464" s="23" t="s">
        <v>1705</v>
      </c>
      <c r="E1464" s="23" t="s">
        <v>452</v>
      </c>
      <c r="F1464" s="23" t="s">
        <v>4148</v>
      </c>
      <c r="G1464" s="23" t="s">
        <v>1721</v>
      </c>
      <c r="H1464" s="23" t="s">
        <v>4094</v>
      </c>
      <c r="I1464" s="23" t="s">
        <v>4192</v>
      </c>
      <c r="J1464" s="23" t="s">
        <v>11</v>
      </c>
      <c r="K1464" s="23" t="s">
        <v>4628</v>
      </c>
      <c r="L1464" s="23" t="s">
        <v>11</v>
      </c>
      <c r="M1464" s="23" t="s">
        <v>5406</v>
      </c>
      <c r="N1464" s="23" t="s">
        <v>4629</v>
      </c>
      <c r="O1464" s="23" t="s">
        <v>4630</v>
      </c>
      <c r="P1464" s="23" t="s">
        <v>1026</v>
      </c>
      <c r="Q1464" s="23">
        <v>0</v>
      </c>
      <c r="R1464" s="23" t="s">
        <v>1922</v>
      </c>
      <c r="S1464" s="23" t="s">
        <v>5508</v>
      </c>
      <c r="T1464" s="23" t="s">
        <v>1721</v>
      </c>
    </row>
    <row r="1465" spans="1:20" s="19" customFormat="1">
      <c r="A1465" s="23" t="s">
        <v>3414</v>
      </c>
      <c r="B1465" s="23" t="s">
        <v>3415</v>
      </c>
      <c r="C1465" s="23" t="s">
        <v>1669</v>
      </c>
      <c r="D1465" s="23" t="s">
        <v>4091</v>
      </c>
      <c r="E1465" s="23" t="s">
        <v>459</v>
      </c>
      <c r="F1465" s="23" t="s">
        <v>4194</v>
      </c>
      <c r="G1465" s="23" t="s">
        <v>1721</v>
      </c>
      <c r="H1465" s="23" t="s">
        <v>4632</v>
      </c>
      <c r="I1465" s="23" t="s">
        <v>4639</v>
      </c>
      <c r="J1465" s="23" t="s">
        <v>11</v>
      </c>
      <c r="K1465" s="23" t="s">
        <v>4628</v>
      </c>
      <c r="L1465" s="23" t="s">
        <v>11</v>
      </c>
      <c r="M1465" s="23" t="s">
        <v>5469</v>
      </c>
      <c r="N1465" s="23" t="s">
        <v>4640</v>
      </c>
      <c r="O1465" s="23" t="s">
        <v>4630</v>
      </c>
      <c r="P1465" s="23" t="s">
        <v>1168</v>
      </c>
      <c r="Q1465" s="23">
        <v>0</v>
      </c>
      <c r="R1465" s="23" t="s">
        <v>1683</v>
      </c>
      <c r="S1465" s="23" t="s">
        <v>4578</v>
      </c>
      <c r="T1465" s="23" t="s">
        <v>1721</v>
      </c>
    </row>
    <row r="1466" spans="1:20" s="19" customFormat="1">
      <c r="A1466" s="23" t="s">
        <v>3433</v>
      </c>
      <c r="B1466" s="23" t="s">
        <v>3434</v>
      </c>
      <c r="C1466" s="23" t="s">
        <v>14</v>
      </c>
      <c r="D1466" s="23" t="s">
        <v>1705</v>
      </c>
      <c r="E1466" s="23" t="s">
        <v>452</v>
      </c>
      <c r="F1466" s="23" t="s">
        <v>4173</v>
      </c>
      <c r="G1466" s="23" t="s">
        <v>1721</v>
      </c>
      <c r="H1466" s="23" t="s">
        <v>4099</v>
      </c>
      <c r="I1466" s="23" t="s">
        <v>5461</v>
      </c>
      <c r="J1466" s="23" t="s">
        <v>11</v>
      </c>
      <c r="K1466" s="23" t="s">
        <v>4628</v>
      </c>
      <c r="L1466" s="23" t="s">
        <v>11</v>
      </c>
      <c r="M1466" s="23" t="s">
        <v>5432</v>
      </c>
      <c r="N1466" s="23" t="s">
        <v>4629</v>
      </c>
      <c r="O1466" s="23" t="s">
        <v>4630</v>
      </c>
      <c r="P1466" s="23" t="s">
        <v>7</v>
      </c>
      <c r="Q1466" s="23">
        <v>0</v>
      </c>
      <c r="R1466" s="23" t="s">
        <v>4812</v>
      </c>
      <c r="S1466" s="23" t="s">
        <v>4813</v>
      </c>
      <c r="T1466" s="23" t="s">
        <v>1721</v>
      </c>
    </row>
    <row r="1467" spans="1:20" s="19" customFormat="1">
      <c r="A1467" s="23" t="s">
        <v>3217</v>
      </c>
      <c r="B1467" s="23" t="s">
        <v>3218</v>
      </c>
      <c r="C1467" s="23" t="s">
        <v>16</v>
      </c>
      <c r="D1467" s="23" t="s">
        <v>1705</v>
      </c>
      <c r="E1467" s="23" t="s">
        <v>452</v>
      </c>
      <c r="F1467" s="23" t="s">
        <v>4185</v>
      </c>
      <c r="G1467" s="23" t="s">
        <v>1721</v>
      </c>
      <c r="H1467" s="23" t="s">
        <v>4633</v>
      </c>
      <c r="I1467" s="23" t="s">
        <v>4203</v>
      </c>
      <c r="J1467" s="23" t="s">
        <v>11</v>
      </c>
      <c r="K1467" s="23" t="s">
        <v>4628</v>
      </c>
      <c r="L1467" s="23" t="s">
        <v>11</v>
      </c>
      <c r="M1467" s="23" t="s">
        <v>5428</v>
      </c>
      <c r="N1467" s="23" t="s">
        <v>4629</v>
      </c>
      <c r="O1467" s="23" t="s">
        <v>4630</v>
      </c>
      <c r="P1467" s="23" t="s">
        <v>1026</v>
      </c>
      <c r="Q1467" s="23">
        <v>0</v>
      </c>
      <c r="R1467" s="23" t="s">
        <v>1922</v>
      </c>
      <c r="S1467" s="23" t="s">
        <v>4576</v>
      </c>
      <c r="T1467" s="23" t="s">
        <v>1721</v>
      </c>
    </row>
    <row r="1468" spans="1:20" s="19" customFormat="1">
      <c r="A1468" s="23" t="s">
        <v>3009</v>
      </c>
      <c r="B1468" s="23" t="s">
        <v>3010</v>
      </c>
      <c r="C1468" s="23" t="s">
        <v>14</v>
      </c>
      <c r="D1468" s="23" t="s">
        <v>1705</v>
      </c>
      <c r="E1468" s="23" t="s">
        <v>452</v>
      </c>
      <c r="F1468" s="23" t="s">
        <v>5344</v>
      </c>
      <c r="G1468" s="23" t="s">
        <v>1721</v>
      </c>
      <c r="H1468" s="23" t="s">
        <v>4643</v>
      </c>
      <c r="I1468" s="23" t="s">
        <v>5489</v>
      </c>
      <c r="J1468" s="23" t="s">
        <v>11</v>
      </c>
      <c r="K1468" s="23" t="s">
        <v>4628</v>
      </c>
      <c r="L1468" s="23" t="s">
        <v>11</v>
      </c>
      <c r="M1468" s="23" t="s">
        <v>5416</v>
      </c>
      <c r="N1468" s="23" t="s">
        <v>4629</v>
      </c>
      <c r="O1468" s="23" t="s">
        <v>4630</v>
      </c>
      <c r="P1468" s="23" t="s">
        <v>1026</v>
      </c>
      <c r="Q1468" s="23">
        <v>0</v>
      </c>
      <c r="R1468" s="23" t="s">
        <v>1683</v>
      </c>
      <c r="S1468" s="23" t="s">
        <v>4587</v>
      </c>
      <c r="T1468" s="23" t="s">
        <v>1721</v>
      </c>
    </row>
    <row r="1469" spans="1:20" s="19" customFormat="1">
      <c r="A1469" s="23" t="s">
        <v>3956</v>
      </c>
      <c r="B1469" s="23" t="s">
        <v>3957</v>
      </c>
      <c r="C1469" s="23" t="s">
        <v>10</v>
      </c>
      <c r="D1469" s="23" t="s">
        <v>1705</v>
      </c>
      <c r="E1469" s="23" t="s">
        <v>452</v>
      </c>
      <c r="F1469" s="23" t="s">
        <v>4173</v>
      </c>
      <c r="G1469" s="23" t="s">
        <v>1721</v>
      </c>
      <c r="H1469" s="23" t="s">
        <v>4099</v>
      </c>
      <c r="I1469" s="23" t="s">
        <v>4138</v>
      </c>
      <c r="J1469" s="23" t="s">
        <v>11</v>
      </c>
      <c r="K1469" s="23" t="s">
        <v>4628</v>
      </c>
      <c r="L1469" s="23" t="s">
        <v>11</v>
      </c>
      <c r="M1469" s="23" t="s">
        <v>5455</v>
      </c>
      <c r="N1469" s="23" t="s">
        <v>4629</v>
      </c>
      <c r="O1469" s="23" t="s">
        <v>4630</v>
      </c>
      <c r="P1469" s="23" t="s">
        <v>4664</v>
      </c>
      <c r="Q1469" s="23">
        <v>0</v>
      </c>
      <c r="R1469" s="23" t="s">
        <v>1962</v>
      </c>
      <c r="S1469" s="23" t="s">
        <v>4723</v>
      </c>
      <c r="T1469" s="23" t="s">
        <v>1721</v>
      </c>
    </row>
    <row r="1470" spans="1:20" s="19" customFormat="1">
      <c r="A1470" s="23" t="s">
        <v>3970</v>
      </c>
      <c r="B1470" s="23" t="s">
        <v>3971</v>
      </c>
      <c r="C1470" s="23" t="s">
        <v>10</v>
      </c>
      <c r="D1470" s="23" t="s">
        <v>1705</v>
      </c>
      <c r="E1470" s="23" t="s">
        <v>452</v>
      </c>
      <c r="F1470" s="23" t="s">
        <v>4190</v>
      </c>
      <c r="G1470" s="23" t="s">
        <v>1721</v>
      </c>
      <c r="H1470" s="23" t="s">
        <v>4633</v>
      </c>
      <c r="I1470" s="23" t="s">
        <v>4192</v>
      </c>
      <c r="J1470" s="23" t="s">
        <v>11</v>
      </c>
      <c r="K1470" s="23" t="s">
        <v>4628</v>
      </c>
      <c r="L1470" s="23" t="s">
        <v>11</v>
      </c>
      <c r="M1470" s="23" t="s">
        <v>5443</v>
      </c>
      <c r="N1470" s="23" t="s">
        <v>4629</v>
      </c>
      <c r="O1470" s="23" t="s">
        <v>4630</v>
      </c>
      <c r="P1470" s="23" t="s">
        <v>1026</v>
      </c>
      <c r="Q1470" s="23">
        <v>0</v>
      </c>
      <c r="R1470" s="23" t="s">
        <v>1683</v>
      </c>
      <c r="S1470" s="23" t="s">
        <v>5472</v>
      </c>
      <c r="T1470" s="23" t="s">
        <v>1721</v>
      </c>
    </row>
    <row r="1471" spans="1:20" s="19" customFormat="1">
      <c r="A1471" s="23" t="s">
        <v>2004</v>
      </c>
      <c r="B1471" s="23" t="s">
        <v>2005</v>
      </c>
      <c r="C1471" s="23" t="s">
        <v>15</v>
      </c>
      <c r="D1471" s="23" t="s">
        <v>1705</v>
      </c>
      <c r="E1471" s="23" t="s">
        <v>4289</v>
      </c>
      <c r="F1471" s="23" t="s">
        <v>4098</v>
      </c>
      <c r="G1471" s="23" t="s">
        <v>1721</v>
      </c>
      <c r="H1471" s="23" t="s">
        <v>4099</v>
      </c>
      <c r="I1471" s="23" t="s">
        <v>11</v>
      </c>
      <c r="J1471" s="23" t="s">
        <v>11</v>
      </c>
      <c r="K1471" s="23" t="s">
        <v>4628</v>
      </c>
      <c r="L1471" s="23" t="s">
        <v>11</v>
      </c>
      <c r="M1471" s="23" t="s">
        <v>5511</v>
      </c>
      <c r="N1471" s="23" t="s">
        <v>4653</v>
      </c>
      <c r="O1471" s="23" t="s">
        <v>4630</v>
      </c>
      <c r="P1471" s="23" t="s">
        <v>4762</v>
      </c>
      <c r="Q1471" s="23">
        <v>0</v>
      </c>
      <c r="R1471" s="23" t="s">
        <v>4763</v>
      </c>
      <c r="S1471" s="23" t="s">
        <v>4483</v>
      </c>
      <c r="T1471" s="23" t="s">
        <v>1721</v>
      </c>
    </row>
    <row r="1472" spans="1:20" s="19" customFormat="1">
      <c r="A1472" s="23" t="s">
        <v>2588</v>
      </c>
      <c r="B1472" s="23" t="s">
        <v>2589</v>
      </c>
      <c r="C1472" s="23" t="s">
        <v>15</v>
      </c>
      <c r="D1472" s="23" t="s">
        <v>1705</v>
      </c>
      <c r="E1472" s="23" t="s">
        <v>452</v>
      </c>
      <c r="F1472" s="23" t="s">
        <v>4172</v>
      </c>
      <c r="G1472" s="23" t="s">
        <v>1721</v>
      </c>
      <c r="H1472" s="23" t="s">
        <v>4094</v>
      </c>
      <c r="I1472" s="23" t="s">
        <v>4203</v>
      </c>
      <c r="J1472" s="23" t="s">
        <v>11</v>
      </c>
      <c r="K1472" s="23" t="s">
        <v>4628</v>
      </c>
      <c r="L1472" s="23" t="s">
        <v>11</v>
      </c>
      <c r="M1472" s="23" t="s">
        <v>5443</v>
      </c>
      <c r="N1472" s="23" t="s">
        <v>4629</v>
      </c>
      <c r="O1472" s="23" t="s">
        <v>4630</v>
      </c>
      <c r="P1472" s="23" t="s">
        <v>4655</v>
      </c>
      <c r="Q1472" s="23">
        <v>0</v>
      </c>
      <c r="R1472" s="23" t="s">
        <v>1962</v>
      </c>
      <c r="S1472" s="23" t="s">
        <v>4416</v>
      </c>
      <c r="T1472" s="23" t="s">
        <v>1721</v>
      </c>
    </row>
    <row r="1473" spans="1:20" s="19" customFormat="1">
      <c r="A1473" s="23" t="s">
        <v>2588</v>
      </c>
      <c r="B1473" s="23" t="s">
        <v>2589</v>
      </c>
      <c r="C1473" s="23" t="s">
        <v>15</v>
      </c>
      <c r="D1473" s="23" t="s">
        <v>1705</v>
      </c>
      <c r="E1473" s="23" t="s">
        <v>452</v>
      </c>
      <c r="F1473" s="23" t="s">
        <v>4172</v>
      </c>
      <c r="G1473" s="23" t="s">
        <v>1721</v>
      </c>
      <c r="H1473" s="23" t="s">
        <v>4094</v>
      </c>
      <c r="I1473" s="23" t="s">
        <v>4203</v>
      </c>
      <c r="J1473" s="23" t="s">
        <v>11</v>
      </c>
      <c r="K1473" s="23" t="s">
        <v>4628</v>
      </c>
      <c r="L1473" s="23" t="s">
        <v>11</v>
      </c>
      <c r="M1473" s="23" t="s">
        <v>5417</v>
      </c>
      <c r="N1473" s="23" t="s">
        <v>4629</v>
      </c>
      <c r="O1473" s="23" t="s">
        <v>4630</v>
      </c>
      <c r="P1473" s="23" t="s">
        <v>4655</v>
      </c>
      <c r="Q1473" s="23">
        <v>0</v>
      </c>
      <c r="R1473" s="23" t="s">
        <v>1962</v>
      </c>
      <c r="S1473" s="23" t="s">
        <v>4416</v>
      </c>
      <c r="T1473" s="23" t="s">
        <v>1721</v>
      </c>
    </row>
    <row r="1474" spans="1:20" s="19" customFormat="1">
      <c r="A1474" s="23" t="s">
        <v>2481</v>
      </c>
      <c r="B1474" s="23" t="s">
        <v>2482</v>
      </c>
      <c r="C1474" s="23" t="s">
        <v>16</v>
      </c>
      <c r="D1474" s="23" t="s">
        <v>1705</v>
      </c>
      <c r="E1474" s="23" t="s">
        <v>1189</v>
      </c>
      <c r="F1474" s="23" t="s">
        <v>4197</v>
      </c>
      <c r="G1474" s="23" t="s">
        <v>1721</v>
      </c>
      <c r="H1474" s="23" t="s">
        <v>4099</v>
      </c>
      <c r="I1474" s="23" t="s">
        <v>4106</v>
      </c>
      <c r="J1474" s="23" t="s">
        <v>11</v>
      </c>
      <c r="K1474" s="23" t="s">
        <v>4628</v>
      </c>
      <c r="L1474" s="23" t="s">
        <v>11</v>
      </c>
      <c r="M1474" s="23" t="s">
        <v>5451</v>
      </c>
      <c r="N1474" s="23" t="s">
        <v>4629</v>
      </c>
      <c r="O1474" s="23" t="s">
        <v>4630</v>
      </c>
      <c r="P1474" s="23" t="s">
        <v>4642</v>
      </c>
      <c r="Q1474" s="23">
        <v>0</v>
      </c>
      <c r="R1474" s="23" t="s">
        <v>1962</v>
      </c>
      <c r="S1474" s="23" t="s">
        <v>4840</v>
      </c>
      <c r="T1474" s="23" t="s">
        <v>1721</v>
      </c>
    </row>
    <row r="1475" spans="1:20" s="19" customFormat="1">
      <c r="A1475" s="23" t="s">
        <v>3689</v>
      </c>
      <c r="B1475" s="23" t="s">
        <v>3690</v>
      </c>
      <c r="C1475" s="23" t="s">
        <v>10</v>
      </c>
      <c r="D1475" s="23" t="s">
        <v>1705</v>
      </c>
      <c r="E1475" s="23" t="s">
        <v>452</v>
      </c>
      <c r="F1475" s="23" t="s">
        <v>5349</v>
      </c>
      <c r="G1475" s="23" t="s">
        <v>1721</v>
      </c>
      <c r="H1475" s="23" t="s">
        <v>4099</v>
      </c>
      <c r="I1475" s="23" t="s">
        <v>5438</v>
      </c>
      <c r="J1475" s="23" t="s">
        <v>11</v>
      </c>
      <c r="K1475" s="23" t="s">
        <v>4628</v>
      </c>
      <c r="L1475" s="23" t="s">
        <v>11</v>
      </c>
      <c r="M1475" s="23" t="s">
        <v>5432</v>
      </c>
      <c r="N1475" s="23" t="s">
        <v>4629</v>
      </c>
      <c r="O1475" s="23" t="s">
        <v>4630</v>
      </c>
      <c r="P1475" s="23" t="s">
        <v>4642</v>
      </c>
      <c r="Q1475" s="23">
        <v>0</v>
      </c>
      <c r="R1475" s="23" t="s">
        <v>1962</v>
      </c>
      <c r="S1475" s="23" t="s">
        <v>4850</v>
      </c>
      <c r="T1475" s="23" t="s">
        <v>1721</v>
      </c>
    </row>
    <row r="1476" spans="1:20" s="19" customFormat="1">
      <c r="A1476" s="23" t="s">
        <v>3175</v>
      </c>
      <c r="B1476" s="23" t="s">
        <v>3176</v>
      </c>
      <c r="C1476" s="23" t="s">
        <v>14</v>
      </c>
      <c r="D1476" s="23" t="s">
        <v>1705</v>
      </c>
      <c r="E1476" s="23" t="s">
        <v>452</v>
      </c>
      <c r="F1476" s="23" t="s">
        <v>5334</v>
      </c>
      <c r="G1476" s="23" t="s">
        <v>1721</v>
      </c>
      <c r="H1476" s="23" t="s">
        <v>4633</v>
      </c>
      <c r="I1476" s="23" t="s">
        <v>4192</v>
      </c>
      <c r="J1476" s="23" t="s">
        <v>11</v>
      </c>
      <c r="K1476" s="23" t="s">
        <v>4628</v>
      </c>
      <c r="L1476" s="23" t="s">
        <v>11</v>
      </c>
      <c r="M1476" s="23" t="s">
        <v>5415</v>
      </c>
      <c r="N1476" s="23" t="s">
        <v>4629</v>
      </c>
      <c r="O1476" s="23" t="s">
        <v>4630</v>
      </c>
      <c r="P1476" s="23" t="s">
        <v>4684</v>
      </c>
      <c r="Q1476" s="23">
        <v>0</v>
      </c>
      <c r="R1476" s="23" t="s">
        <v>1962</v>
      </c>
      <c r="S1476" s="23" t="s">
        <v>4685</v>
      </c>
      <c r="T1476" s="23" t="s">
        <v>1721</v>
      </c>
    </row>
    <row r="1477" spans="1:20" s="19" customFormat="1">
      <c r="A1477" s="23" t="s">
        <v>3882</v>
      </c>
      <c r="B1477" s="23" t="s">
        <v>3883</v>
      </c>
      <c r="C1477" s="23" t="s">
        <v>10</v>
      </c>
      <c r="D1477" s="23" t="s">
        <v>1705</v>
      </c>
      <c r="E1477" s="23" t="s">
        <v>1189</v>
      </c>
      <c r="F1477" s="23" t="s">
        <v>5351</v>
      </c>
      <c r="G1477" s="23" t="s">
        <v>1721</v>
      </c>
      <c r="H1477" s="23" t="s">
        <v>4633</v>
      </c>
      <c r="I1477" s="23" t="s">
        <v>4192</v>
      </c>
      <c r="J1477" s="23" t="s">
        <v>11</v>
      </c>
      <c r="K1477" s="23" t="s">
        <v>4628</v>
      </c>
      <c r="L1477" s="23" t="s">
        <v>11</v>
      </c>
      <c r="M1477" s="23" t="s">
        <v>5443</v>
      </c>
      <c r="N1477" s="23" t="s">
        <v>4629</v>
      </c>
      <c r="O1477" s="23" t="s">
        <v>4630</v>
      </c>
      <c r="P1477" s="23" t="s">
        <v>4662</v>
      </c>
      <c r="Q1477" s="23">
        <v>0</v>
      </c>
      <c r="R1477" s="23" t="s">
        <v>1908</v>
      </c>
      <c r="S1477" s="23" t="s">
        <v>4860</v>
      </c>
      <c r="T1477" s="23" t="s">
        <v>1721</v>
      </c>
    </row>
    <row r="1478" spans="1:20" s="19" customFormat="1">
      <c r="A1478" s="23" t="s">
        <v>3956</v>
      </c>
      <c r="B1478" s="23" t="s">
        <v>3957</v>
      </c>
      <c r="C1478" s="23" t="s">
        <v>10</v>
      </c>
      <c r="D1478" s="23" t="s">
        <v>1705</v>
      </c>
      <c r="E1478" s="23" t="s">
        <v>452</v>
      </c>
      <c r="F1478" s="23" t="s">
        <v>4173</v>
      </c>
      <c r="G1478" s="23" t="s">
        <v>1721</v>
      </c>
      <c r="H1478" s="23" t="s">
        <v>4099</v>
      </c>
      <c r="I1478" s="23" t="s">
        <v>4138</v>
      </c>
      <c r="J1478" s="23" t="s">
        <v>11</v>
      </c>
      <c r="K1478" s="23" t="s">
        <v>4628</v>
      </c>
      <c r="L1478" s="23" t="s">
        <v>11</v>
      </c>
      <c r="M1478" s="23" t="s">
        <v>5407</v>
      </c>
      <c r="N1478" s="23" t="s">
        <v>4629</v>
      </c>
      <c r="O1478" s="23" t="s">
        <v>4630</v>
      </c>
      <c r="P1478" s="23" t="s">
        <v>4664</v>
      </c>
      <c r="Q1478" s="23">
        <v>0</v>
      </c>
      <c r="R1478" s="23" t="s">
        <v>1962</v>
      </c>
      <c r="S1478" s="23" t="s">
        <v>4723</v>
      </c>
      <c r="T1478" s="23" t="s">
        <v>1721</v>
      </c>
    </row>
    <row r="1479" spans="1:20" s="19" customFormat="1">
      <c r="A1479" s="23" t="s">
        <v>1893</v>
      </c>
      <c r="B1479" s="23" t="s">
        <v>1894</v>
      </c>
      <c r="C1479" s="23" t="s">
        <v>13</v>
      </c>
      <c r="D1479" s="23" t="s">
        <v>1705</v>
      </c>
      <c r="E1479" s="23" t="s">
        <v>452</v>
      </c>
      <c r="F1479" s="23" t="s">
        <v>4172</v>
      </c>
      <c r="G1479" s="23" t="s">
        <v>1721</v>
      </c>
      <c r="H1479" s="23" t="s">
        <v>4094</v>
      </c>
      <c r="I1479" s="23" t="s">
        <v>4203</v>
      </c>
      <c r="J1479" s="23" t="s">
        <v>11</v>
      </c>
      <c r="K1479" s="23" t="s">
        <v>4628</v>
      </c>
      <c r="L1479" s="23" t="s">
        <v>11</v>
      </c>
      <c r="M1479" s="23" t="s">
        <v>5455</v>
      </c>
      <c r="N1479" s="23" t="s">
        <v>4629</v>
      </c>
      <c r="O1479" s="23" t="s">
        <v>4630</v>
      </c>
      <c r="P1479" s="23" t="s">
        <v>4726</v>
      </c>
      <c r="Q1479" s="23">
        <v>0</v>
      </c>
      <c r="R1479" s="23" t="s">
        <v>1962</v>
      </c>
      <c r="S1479" s="23" t="s">
        <v>4494</v>
      </c>
      <c r="T1479" s="23" t="s">
        <v>1721</v>
      </c>
    </row>
    <row r="1480" spans="1:20" s="19" customFormat="1">
      <c r="A1480" s="23" t="s">
        <v>2206</v>
      </c>
      <c r="B1480" s="23" t="s">
        <v>2207</v>
      </c>
      <c r="C1480" s="23" t="s">
        <v>17</v>
      </c>
      <c r="D1480" s="23" t="s">
        <v>1705</v>
      </c>
      <c r="E1480" s="23" t="s">
        <v>452</v>
      </c>
      <c r="F1480" s="23" t="s">
        <v>5336</v>
      </c>
      <c r="G1480" s="23" t="s">
        <v>1721</v>
      </c>
      <c r="H1480" s="23" t="s">
        <v>4638</v>
      </c>
      <c r="I1480" s="23" t="s">
        <v>4636</v>
      </c>
      <c r="J1480" s="23" t="s">
        <v>11</v>
      </c>
      <c r="K1480" s="23" t="s">
        <v>4628</v>
      </c>
      <c r="L1480" s="23" t="s">
        <v>11</v>
      </c>
      <c r="M1480" s="23" t="s">
        <v>5471</v>
      </c>
      <c r="N1480" s="23" t="s">
        <v>4629</v>
      </c>
      <c r="O1480" s="23" t="s">
        <v>4630</v>
      </c>
      <c r="P1480" s="23" t="s">
        <v>4666</v>
      </c>
      <c r="Q1480" s="23">
        <v>0</v>
      </c>
      <c r="R1480" s="23" t="s">
        <v>2050</v>
      </c>
      <c r="S1480" s="23" t="s">
        <v>4460</v>
      </c>
      <c r="T1480" s="23" t="s">
        <v>1721</v>
      </c>
    </row>
    <row r="1481" spans="1:20" s="19" customFormat="1">
      <c r="A1481" s="23" t="s">
        <v>3374</v>
      </c>
      <c r="B1481" s="23" t="s">
        <v>3375</v>
      </c>
      <c r="C1481" s="23" t="s">
        <v>1687</v>
      </c>
      <c r="D1481" s="23" t="s">
        <v>4091</v>
      </c>
      <c r="E1481" s="23" t="s">
        <v>459</v>
      </c>
      <c r="F1481" s="23" t="s">
        <v>4194</v>
      </c>
      <c r="G1481" s="23" t="s">
        <v>1721</v>
      </c>
      <c r="H1481" s="23" t="s">
        <v>4632</v>
      </c>
      <c r="I1481" s="23" t="s">
        <v>4639</v>
      </c>
      <c r="J1481" s="23" t="s">
        <v>11</v>
      </c>
      <c r="K1481" s="23" t="s">
        <v>4628</v>
      </c>
      <c r="L1481" s="23" t="s">
        <v>11</v>
      </c>
      <c r="M1481" s="23" t="s">
        <v>5499</v>
      </c>
      <c r="N1481" s="23" t="s">
        <v>4640</v>
      </c>
      <c r="O1481" s="23" t="s">
        <v>4630</v>
      </c>
      <c r="P1481" s="23" t="s">
        <v>1168</v>
      </c>
      <c r="Q1481" s="23">
        <v>0</v>
      </c>
      <c r="R1481" s="23" t="s">
        <v>1683</v>
      </c>
      <c r="S1481" s="23" t="s">
        <v>4588</v>
      </c>
      <c r="T1481" s="23" t="s">
        <v>1721</v>
      </c>
    </row>
    <row r="1482" spans="1:20" s="19" customFormat="1">
      <c r="A1482" s="23" t="s">
        <v>3574</v>
      </c>
      <c r="B1482" s="23" t="s">
        <v>3575</v>
      </c>
      <c r="C1482" s="23" t="s">
        <v>16</v>
      </c>
      <c r="D1482" s="23" t="s">
        <v>1705</v>
      </c>
      <c r="E1482" s="23" t="s">
        <v>452</v>
      </c>
      <c r="F1482" s="23" t="s">
        <v>4185</v>
      </c>
      <c r="G1482" s="23" t="s">
        <v>1721</v>
      </c>
      <c r="H1482" s="23" t="s">
        <v>4633</v>
      </c>
      <c r="I1482" s="23" t="s">
        <v>4203</v>
      </c>
      <c r="J1482" s="23" t="s">
        <v>11</v>
      </c>
      <c r="K1482" s="23" t="s">
        <v>4628</v>
      </c>
      <c r="L1482" s="23" t="s">
        <v>11</v>
      </c>
      <c r="M1482" s="23" t="s">
        <v>5408</v>
      </c>
      <c r="N1482" s="23" t="s">
        <v>4629</v>
      </c>
      <c r="O1482" s="23" t="s">
        <v>4630</v>
      </c>
      <c r="P1482" s="23" t="s">
        <v>1026</v>
      </c>
      <c r="Q1482" s="23">
        <v>0</v>
      </c>
      <c r="R1482" s="23" t="s">
        <v>1683</v>
      </c>
      <c r="S1482" s="23" t="s">
        <v>4580</v>
      </c>
      <c r="T1482" s="23" t="s">
        <v>1721</v>
      </c>
    </row>
    <row r="1483" spans="1:20" s="19" customFormat="1">
      <c r="A1483" s="23" t="s">
        <v>3785</v>
      </c>
      <c r="B1483" s="23" t="s">
        <v>3786</v>
      </c>
      <c r="C1483" s="23" t="s">
        <v>10</v>
      </c>
      <c r="D1483" s="23" t="s">
        <v>1705</v>
      </c>
      <c r="E1483" s="23" t="s">
        <v>452</v>
      </c>
      <c r="F1483" s="23" t="s">
        <v>4185</v>
      </c>
      <c r="G1483" s="23" t="s">
        <v>1721</v>
      </c>
      <c r="H1483" s="23" t="s">
        <v>4633</v>
      </c>
      <c r="I1483" s="23" t="s">
        <v>4203</v>
      </c>
      <c r="J1483" s="23" t="s">
        <v>11</v>
      </c>
      <c r="K1483" s="23" t="s">
        <v>4628</v>
      </c>
      <c r="L1483" s="23" t="s">
        <v>11</v>
      </c>
      <c r="M1483" s="23" t="s">
        <v>5434</v>
      </c>
      <c r="N1483" s="23" t="s">
        <v>4629</v>
      </c>
      <c r="O1483" s="23" t="s">
        <v>4630</v>
      </c>
      <c r="P1483" s="23" t="s">
        <v>1026</v>
      </c>
      <c r="Q1483" s="23">
        <v>0</v>
      </c>
      <c r="R1483" s="23" t="s">
        <v>1683</v>
      </c>
      <c r="S1483" s="23" t="s">
        <v>4585</v>
      </c>
      <c r="T1483" s="23" t="s">
        <v>1721</v>
      </c>
    </row>
    <row r="1484" spans="1:20" s="19" customFormat="1">
      <c r="A1484" s="23" t="s">
        <v>3175</v>
      </c>
      <c r="B1484" s="23" t="s">
        <v>3176</v>
      </c>
      <c r="C1484" s="23" t="s">
        <v>14</v>
      </c>
      <c r="D1484" s="23" t="s">
        <v>1705</v>
      </c>
      <c r="E1484" s="23" t="s">
        <v>452</v>
      </c>
      <c r="F1484" s="23" t="s">
        <v>5334</v>
      </c>
      <c r="G1484" s="23" t="s">
        <v>1721</v>
      </c>
      <c r="H1484" s="23" t="s">
        <v>4633</v>
      </c>
      <c r="I1484" s="23" t="s">
        <v>4192</v>
      </c>
      <c r="J1484" s="23" t="s">
        <v>11</v>
      </c>
      <c r="K1484" s="23" t="s">
        <v>4628</v>
      </c>
      <c r="L1484" s="23" t="s">
        <v>11</v>
      </c>
      <c r="M1484" s="23" t="s">
        <v>5422</v>
      </c>
      <c r="N1484" s="23" t="s">
        <v>4629</v>
      </c>
      <c r="O1484" s="23" t="s">
        <v>4630</v>
      </c>
      <c r="P1484" s="23" t="s">
        <v>4684</v>
      </c>
      <c r="Q1484" s="23">
        <v>0</v>
      </c>
      <c r="R1484" s="23" t="s">
        <v>1962</v>
      </c>
      <c r="S1484" s="23" t="s">
        <v>4685</v>
      </c>
      <c r="T1484" s="23" t="s">
        <v>1721</v>
      </c>
    </row>
    <row r="1485" spans="1:20" s="19" customFormat="1">
      <c r="A1485" s="23" t="s">
        <v>2575</v>
      </c>
      <c r="B1485" s="23" t="s">
        <v>2576</v>
      </c>
      <c r="C1485" s="23" t="s">
        <v>10</v>
      </c>
      <c r="D1485" s="23" t="s">
        <v>1705</v>
      </c>
      <c r="E1485" s="23" t="s">
        <v>452</v>
      </c>
      <c r="F1485" s="23" t="s">
        <v>4164</v>
      </c>
      <c r="G1485" s="23" t="s">
        <v>1721</v>
      </c>
      <c r="H1485" s="23" t="s">
        <v>4632</v>
      </c>
      <c r="I1485" s="23" t="s">
        <v>4203</v>
      </c>
      <c r="J1485" s="23" t="s">
        <v>11</v>
      </c>
      <c r="K1485" s="23" t="s">
        <v>4628</v>
      </c>
      <c r="L1485" s="23" t="s">
        <v>11</v>
      </c>
      <c r="M1485" s="23" t="s">
        <v>5434</v>
      </c>
      <c r="N1485" s="23" t="s">
        <v>4629</v>
      </c>
      <c r="O1485" s="23" t="s">
        <v>4630</v>
      </c>
      <c r="P1485" s="23" t="s">
        <v>4713</v>
      </c>
      <c r="Q1485" s="23">
        <v>0</v>
      </c>
      <c r="R1485" s="23" t="s">
        <v>1962</v>
      </c>
      <c r="S1485" s="23" t="s">
        <v>4417</v>
      </c>
      <c r="T1485" s="23" t="s">
        <v>1721</v>
      </c>
    </row>
    <row r="1486" spans="1:20" s="19" customFormat="1">
      <c r="A1486" s="23" t="s">
        <v>2036</v>
      </c>
      <c r="B1486" s="23" t="s">
        <v>2037</v>
      </c>
      <c r="C1486" s="23" t="s">
        <v>14</v>
      </c>
      <c r="D1486" s="23" t="s">
        <v>1705</v>
      </c>
      <c r="E1486" s="23" t="s">
        <v>452</v>
      </c>
      <c r="F1486" s="23" t="s">
        <v>5344</v>
      </c>
      <c r="G1486" s="23" t="s">
        <v>1721</v>
      </c>
      <c r="H1486" s="23" t="s">
        <v>4643</v>
      </c>
      <c r="I1486" s="23" t="s">
        <v>4649</v>
      </c>
      <c r="J1486" s="23" t="s">
        <v>11</v>
      </c>
      <c r="K1486" s="23" t="s">
        <v>4628</v>
      </c>
      <c r="L1486" s="23" t="s">
        <v>11</v>
      </c>
      <c r="M1486" s="23" t="s">
        <v>5428</v>
      </c>
      <c r="N1486" s="23" t="s">
        <v>4629</v>
      </c>
      <c r="O1486" s="23" t="s">
        <v>4630</v>
      </c>
      <c r="P1486" s="23" t="s">
        <v>5487</v>
      </c>
      <c r="Q1486" s="23">
        <v>0</v>
      </c>
      <c r="R1486" s="23" t="s">
        <v>2050</v>
      </c>
      <c r="S1486" s="23" t="s">
        <v>5357</v>
      </c>
      <c r="T1486" s="23" t="s">
        <v>1721</v>
      </c>
    </row>
    <row r="1487" spans="1:20" s="19" customFormat="1">
      <c r="A1487" s="23" t="s">
        <v>3340</v>
      </c>
      <c r="B1487" s="23" t="s">
        <v>3341</v>
      </c>
      <c r="C1487" s="23" t="s">
        <v>12</v>
      </c>
      <c r="D1487" s="23" t="s">
        <v>1705</v>
      </c>
      <c r="E1487" s="23" t="s">
        <v>452</v>
      </c>
      <c r="F1487" s="23" t="s">
        <v>5338</v>
      </c>
      <c r="G1487" s="23" t="s">
        <v>1721</v>
      </c>
      <c r="H1487" s="23" t="s">
        <v>4643</v>
      </c>
      <c r="I1487" s="23" t="s">
        <v>4138</v>
      </c>
      <c r="J1487" s="23" t="s">
        <v>11</v>
      </c>
      <c r="K1487" s="23" t="s">
        <v>4628</v>
      </c>
      <c r="L1487" s="23" t="s">
        <v>11</v>
      </c>
      <c r="M1487" s="23" t="s">
        <v>5425</v>
      </c>
      <c r="N1487" s="23" t="s">
        <v>4629</v>
      </c>
      <c r="O1487" s="23" t="s">
        <v>4630</v>
      </c>
      <c r="P1487" s="23" t="s">
        <v>4675</v>
      </c>
      <c r="Q1487" s="23">
        <v>0</v>
      </c>
      <c r="R1487" s="23" t="s">
        <v>2050</v>
      </c>
      <c r="S1487" s="23" t="s">
        <v>4758</v>
      </c>
      <c r="T1487" s="23" t="s">
        <v>1721</v>
      </c>
    </row>
    <row r="1488" spans="1:20" s="19" customFormat="1">
      <c r="A1488" s="23" t="s">
        <v>2158</v>
      </c>
      <c r="B1488" s="23" t="s">
        <v>2159</v>
      </c>
      <c r="C1488" s="23" t="s">
        <v>12</v>
      </c>
      <c r="D1488" s="23" t="s">
        <v>1705</v>
      </c>
      <c r="E1488" s="23" t="s">
        <v>452</v>
      </c>
      <c r="F1488" s="23" t="s">
        <v>5338</v>
      </c>
      <c r="G1488" s="23" t="s">
        <v>1721</v>
      </c>
      <c r="H1488" s="23" t="s">
        <v>4643</v>
      </c>
      <c r="I1488" s="23" t="s">
        <v>5486</v>
      </c>
      <c r="J1488" s="23" t="s">
        <v>11</v>
      </c>
      <c r="K1488" s="23" t="s">
        <v>4628</v>
      </c>
      <c r="L1488" s="23" t="s">
        <v>11</v>
      </c>
      <c r="M1488" s="23" t="s">
        <v>5448</v>
      </c>
      <c r="N1488" s="23" t="s">
        <v>4629</v>
      </c>
      <c r="O1488" s="23" t="s">
        <v>4630</v>
      </c>
      <c r="P1488" s="23" t="s">
        <v>4650</v>
      </c>
      <c r="Q1488" s="23">
        <v>0</v>
      </c>
      <c r="R1488" s="23" t="s">
        <v>1962</v>
      </c>
      <c r="S1488" s="23" t="s">
        <v>4775</v>
      </c>
      <c r="T1488" s="23" t="s">
        <v>1721</v>
      </c>
    </row>
    <row r="1489" spans="1:20" s="19" customFormat="1">
      <c r="A1489" s="23" t="s">
        <v>3114</v>
      </c>
      <c r="B1489" s="23" t="s">
        <v>3115</v>
      </c>
      <c r="C1489" s="23" t="s">
        <v>14</v>
      </c>
      <c r="D1489" s="23" t="s">
        <v>1705</v>
      </c>
      <c r="E1489" s="23" t="s">
        <v>452</v>
      </c>
      <c r="F1489" s="23" t="s">
        <v>4166</v>
      </c>
      <c r="G1489" s="23" t="s">
        <v>1721</v>
      </c>
      <c r="H1489" s="23" t="s">
        <v>4094</v>
      </c>
      <c r="I1489" s="23" t="s">
        <v>4656</v>
      </c>
      <c r="J1489" s="23" t="s">
        <v>11</v>
      </c>
      <c r="K1489" s="23" t="s">
        <v>4628</v>
      </c>
      <c r="L1489" s="23" t="s">
        <v>11</v>
      </c>
      <c r="M1489" s="23" t="s">
        <v>5414</v>
      </c>
      <c r="N1489" s="23" t="s">
        <v>4629</v>
      </c>
      <c r="O1489" s="23" t="s">
        <v>4630</v>
      </c>
      <c r="P1489" s="23" t="s">
        <v>4642</v>
      </c>
      <c r="Q1489" s="23">
        <v>0</v>
      </c>
      <c r="R1489" s="23" t="s">
        <v>1962</v>
      </c>
      <c r="S1489" s="23" t="s">
        <v>4366</v>
      </c>
      <c r="T1489" s="23" t="s">
        <v>1721</v>
      </c>
    </row>
    <row r="1490" spans="1:20" s="19" customFormat="1">
      <c r="A1490" s="23" t="s">
        <v>1956</v>
      </c>
      <c r="B1490" s="23" t="s">
        <v>1957</v>
      </c>
      <c r="C1490" s="23" t="s">
        <v>14</v>
      </c>
      <c r="D1490" s="23" t="s">
        <v>1705</v>
      </c>
      <c r="E1490" s="23" t="s">
        <v>1189</v>
      </c>
      <c r="F1490" s="23" t="s">
        <v>4207</v>
      </c>
      <c r="G1490" s="23" t="s">
        <v>1721</v>
      </c>
      <c r="H1490" s="23" t="s">
        <v>4633</v>
      </c>
      <c r="I1490" s="23" t="s">
        <v>5438</v>
      </c>
      <c r="J1490" s="23" t="s">
        <v>11</v>
      </c>
      <c r="K1490" s="23" t="s">
        <v>4628</v>
      </c>
      <c r="L1490" s="23" t="s">
        <v>11</v>
      </c>
      <c r="M1490" s="23" t="s">
        <v>5422</v>
      </c>
      <c r="N1490" s="23" t="s">
        <v>4629</v>
      </c>
      <c r="O1490" s="23" t="s">
        <v>4630</v>
      </c>
      <c r="P1490" s="23" t="s">
        <v>4642</v>
      </c>
      <c r="Q1490" s="23">
        <v>0</v>
      </c>
      <c r="R1490" s="23" t="s">
        <v>1962</v>
      </c>
      <c r="S1490" s="23" t="s">
        <v>4693</v>
      </c>
      <c r="T1490" s="23" t="s">
        <v>1721</v>
      </c>
    </row>
    <row r="1491" spans="1:20" s="19" customFormat="1">
      <c r="A1491" s="23" t="s">
        <v>3767</v>
      </c>
      <c r="B1491" s="23" t="s">
        <v>3768</v>
      </c>
      <c r="C1491" s="23" t="s">
        <v>10</v>
      </c>
      <c r="D1491" s="23" t="s">
        <v>1705</v>
      </c>
      <c r="E1491" s="23" t="s">
        <v>452</v>
      </c>
      <c r="F1491" s="23" t="s">
        <v>4164</v>
      </c>
      <c r="G1491" s="23" t="s">
        <v>1721</v>
      </c>
      <c r="H1491" s="23" t="s">
        <v>4632</v>
      </c>
      <c r="I1491" s="23" t="s">
        <v>4203</v>
      </c>
      <c r="J1491" s="23" t="s">
        <v>11</v>
      </c>
      <c r="K1491" s="23" t="s">
        <v>4628</v>
      </c>
      <c r="L1491" s="23" t="s">
        <v>11</v>
      </c>
      <c r="M1491" s="23" t="s">
        <v>5414</v>
      </c>
      <c r="N1491" s="23" t="s">
        <v>4629</v>
      </c>
      <c r="O1491" s="23" t="s">
        <v>4630</v>
      </c>
      <c r="P1491" s="23" t="s">
        <v>4675</v>
      </c>
      <c r="Q1491" s="23">
        <v>0</v>
      </c>
      <c r="R1491" s="23" t="s">
        <v>4808</v>
      </c>
      <c r="S1491" s="23" t="s">
        <v>4809</v>
      </c>
      <c r="T1491" s="23" t="s">
        <v>1721</v>
      </c>
    </row>
    <row r="1492" spans="1:20" s="19" customFormat="1">
      <c r="A1492" s="23" t="s">
        <v>3926</v>
      </c>
      <c r="B1492" s="23" t="s">
        <v>3927</v>
      </c>
      <c r="C1492" s="23" t="s">
        <v>12</v>
      </c>
      <c r="D1492" s="23" t="s">
        <v>1705</v>
      </c>
      <c r="E1492" s="23" t="s">
        <v>452</v>
      </c>
      <c r="F1492" s="23" t="s">
        <v>5338</v>
      </c>
      <c r="G1492" s="23" t="s">
        <v>1721</v>
      </c>
      <c r="H1492" s="23" t="s">
        <v>4643</v>
      </c>
      <c r="I1492" s="23" t="s">
        <v>5486</v>
      </c>
      <c r="J1492" s="23" t="s">
        <v>11</v>
      </c>
      <c r="K1492" s="23" t="s">
        <v>4628</v>
      </c>
      <c r="L1492" s="23" t="s">
        <v>11</v>
      </c>
      <c r="M1492" s="23" t="s">
        <v>5448</v>
      </c>
      <c r="N1492" s="23" t="s">
        <v>4629</v>
      </c>
      <c r="O1492" s="23" t="s">
        <v>4630</v>
      </c>
      <c r="P1492" s="23" t="s">
        <v>4753</v>
      </c>
      <c r="Q1492" s="23">
        <v>0</v>
      </c>
      <c r="R1492" s="23" t="s">
        <v>1962</v>
      </c>
      <c r="S1492" s="23" t="s">
        <v>4797</v>
      </c>
      <c r="T1492" s="23" t="s">
        <v>1721</v>
      </c>
    </row>
    <row r="1493" spans="1:20" s="19" customFormat="1">
      <c r="A1493" s="23" t="s">
        <v>3707</v>
      </c>
      <c r="B1493" s="23" t="s">
        <v>3708</v>
      </c>
      <c r="C1493" s="23" t="s">
        <v>14</v>
      </c>
      <c r="D1493" s="23" t="s">
        <v>1705</v>
      </c>
      <c r="E1493" s="23" t="s">
        <v>452</v>
      </c>
      <c r="F1493" s="23" t="s">
        <v>5344</v>
      </c>
      <c r="G1493" s="23" t="s">
        <v>1721</v>
      </c>
      <c r="H1493" s="23" t="s">
        <v>4643</v>
      </c>
      <c r="I1493" s="23" t="s">
        <v>5421</v>
      </c>
      <c r="J1493" s="23" t="s">
        <v>11</v>
      </c>
      <c r="K1493" s="23" t="s">
        <v>4628</v>
      </c>
      <c r="L1493" s="23" t="s">
        <v>11</v>
      </c>
      <c r="M1493" s="23" t="s">
        <v>5422</v>
      </c>
      <c r="N1493" s="23" t="s">
        <v>4629</v>
      </c>
      <c r="O1493" s="23" t="s">
        <v>4630</v>
      </c>
      <c r="P1493" s="23" t="s">
        <v>7</v>
      </c>
      <c r="Q1493" s="23">
        <v>0</v>
      </c>
      <c r="R1493" s="23" t="s">
        <v>4744</v>
      </c>
      <c r="S1493" s="23" t="s">
        <v>4512</v>
      </c>
      <c r="T1493" s="23" t="s">
        <v>1721</v>
      </c>
    </row>
    <row r="1494" spans="1:20" s="19" customFormat="1">
      <c r="A1494" s="23" t="s">
        <v>3591</v>
      </c>
      <c r="B1494" s="23" t="s">
        <v>3592</v>
      </c>
      <c r="C1494" s="23" t="s">
        <v>10</v>
      </c>
      <c r="D1494" s="23" t="s">
        <v>1705</v>
      </c>
      <c r="E1494" s="23" t="s">
        <v>452</v>
      </c>
      <c r="F1494" s="23" t="s">
        <v>4164</v>
      </c>
      <c r="G1494" s="23" t="s">
        <v>1721</v>
      </c>
      <c r="H1494" s="23" t="s">
        <v>4632</v>
      </c>
      <c r="I1494" s="23" t="s">
        <v>4203</v>
      </c>
      <c r="J1494" s="23" t="s">
        <v>11</v>
      </c>
      <c r="K1494" s="23" t="s">
        <v>4628</v>
      </c>
      <c r="L1494" s="23" t="s">
        <v>11</v>
      </c>
      <c r="M1494" s="23" t="s">
        <v>5434</v>
      </c>
      <c r="N1494" s="23" t="s">
        <v>4629</v>
      </c>
      <c r="O1494" s="23" t="s">
        <v>4630</v>
      </c>
      <c r="P1494" s="23" t="s">
        <v>9</v>
      </c>
      <c r="Q1494" s="23">
        <v>0</v>
      </c>
      <c r="R1494" s="23" t="s">
        <v>2307</v>
      </c>
      <c r="S1494" s="23" t="s">
        <v>4681</v>
      </c>
      <c r="T1494" s="23" t="s">
        <v>1721</v>
      </c>
    </row>
    <row r="1495" spans="1:20" s="19" customFormat="1">
      <c r="A1495" s="23" t="s">
        <v>2186</v>
      </c>
      <c r="B1495" s="23" t="s">
        <v>2187</v>
      </c>
      <c r="C1495" s="23" t="s">
        <v>12</v>
      </c>
      <c r="D1495" s="23" t="s">
        <v>1705</v>
      </c>
      <c r="E1495" s="23" t="s">
        <v>452</v>
      </c>
      <c r="F1495" s="23" t="s">
        <v>5340</v>
      </c>
      <c r="G1495" s="23" t="s">
        <v>1721</v>
      </c>
      <c r="H1495" s="23" t="s">
        <v>4099</v>
      </c>
      <c r="I1495" s="23" t="s">
        <v>4192</v>
      </c>
      <c r="J1495" s="23" t="s">
        <v>11</v>
      </c>
      <c r="K1495" s="23" t="s">
        <v>4628</v>
      </c>
      <c r="L1495" s="23" t="s">
        <v>11</v>
      </c>
      <c r="M1495" s="23" t="s">
        <v>5419</v>
      </c>
      <c r="N1495" s="23" t="s">
        <v>4629</v>
      </c>
      <c r="O1495" s="23" t="s">
        <v>4630</v>
      </c>
      <c r="P1495" s="23" t="s">
        <v>4650</v>
      </c>
      <c r="Q1495" s="23">
        <v>0</v>
      </c>
      <c r="R1495" s="23" t="s">
        <v>1962</v>
      </c>
      <c r="S1495" s="23" t="s">
        <v>4694</v>
      </c>
      <c r="T1495" s="23" t="s">
        <v>1721</v>
      </c>
    </row>
    <row r="1496" spans="1:20" s="19" customFormat="1">
      <c r="A1496" s="23" t="s">
        <v>3882</v>
      </c>
      <c r="B1496" s="23" t="s">
        <v>3883</v>
      </c>
      <c r="C1496" s="23" t="s">
        <v>10</v>
      </c>
      <c r="D1496" s="23" t="s">
        <v>1705</v>
      </c>
      <c r="E1496" s="23" t="s">
        <v>1189</v>
      </c>
      <c r="F1496" s="23" t="s">
        <v>4141</v>
      </c>
      <c r="G1496" s="23" t="s">
        <v>1721</v>
      </c>
      <c r="H1496" s="23" t="s">
        <v>4633</v>
      </c>
      <c r="I1496" s="23" t="s">
        <v>5430</v>
      </c>
      <c r="J1496" s="23" t="s">
        <v>11</v>
      </c>
      <c r="K1496" s="23" t="s">
        <v>4628</v>
      </c>
      <c r="L1496" s="23" t="s">
        <v>11</v>
      </c>
      <c r="M1496" s="23" t="s">
        <v>5450</v>
      </c>
      <c r="N1496" s="23" t="s">
        <v>4629</v>
      </c>
      <c r="O1496" s="23" t="s">
        <v>4630</v>
      </c>
      <c r="P1496" s="23" t="s">
        <v>4662</v>
      </c>
      <c r="Q1496" s="23">
        <v>0</v>
      </c>
      <c r="R1496" s="23" t="s">
        <v>1908</v>
      </c>
      <c r="S1496" s="23" t="s">
        <v>4860</v>
      </c>
      <c r="T1496" s="23" t="s">
        <v>1721</v>
      </c>
    </row>
    <row r="1497" spans="1:20" s="19" customFormat="1">
      <c r="A1497" s="23" t="s">
        <v>3790</v>
      </c>
      <c r="B1497" s="23" t="s">
        <v>3791</v>
      </c>
      <c r="C1497" s="23" t="s">
        <v>1687</v>
      </c>
      <c r="D1497" s="23" t="s">
        <v>4091</v>
      </c>
      <c r="E1497" s="23" t="s">
        <v>459</v>
      </c>
      <c r="F1497" s="23" t="s">
        <v>4202</v>
      </c>
      <c r="G1497" s="23" t="s">
        <v>1721</v>
      </c>
      <c r="H1497" s="23" t="s">
        <v>4643</v>
      </c>
      <c r="I1497" s="23" t="s">
        <v>4644</v>
      </c>
      <c r="J1497" s="23" t="s">
        <v>11</v>
      </c>
      <c r="K1497" s="23" t="s">
        <v>4628</v>
      </c>
      <c r="L1497" s="23" t="s">
        <v>11</v>
      </c>
      <c r="M1497" s="23" t="s">
        <v>5446</v>
      </c>
      <c r="N1497" s="23" t="s">
        <v>4640</v>
      </c>
      <c r="O1497" s="23" t="s">
        <v>4630</v>
      </c>
      <c r="P1497" s="23" t="s">
        <v>4863</v>
      </c>
      <c r="Q1497" s="23">
        <v>0</v>
      </c>
      <c r="R1497" s="23" t="s">
        <v>1684</v>
      </c>
      <c r="S1497" s="23" t="s">
        <v>4619</v>
      </c>
      <c r="T1497" s="23" t="s">
        <v>1721</v>
      </c>
    </row>
    <row r="1498" spans="1:20" s="19" customFormat="1">
      <c r="A1498" s="23" t="s">
        <v>3340</v>
      </c>
      <c r="B1498" s="23" t="s">
        <v>3341</v>
      </c>
      <c r="C1498" s="23" t="s">
        <v>12</v>
      </c>
      <c r="D1498" s="23" t="s">
        <v>1705</v>
      </c>
      <c r="E1498" s="23" t="s">
        <v>452</v>
      </c>
      <c r="F1498" s="23" t="s">
        <v>5338</v>
      </c>
      <c r="G1498" s="23" t="s">
        <v>1721</v>
      </c>
      <c r="H1498" s="23" t="s">
        <v>4643</v>
      </c>
      <c r="I1498" s="23" t="s">
        <v>4138</v>
      </c>
      <c r="J1498" s="23" t="s">
        <v>11</v>
      </c>
      <c r="K1498" s="23" t="s">
        <v>4628</v>
      </c>
      <c r="L1498" s="23" t="s">
        <v>11</v>
      </c>
      <c r="M1498" s="23" t="s">
        <v>5433</v>
      </c>
      <c r="N1498" s="23" t="s">
        <v>4629</v>
      </c>
      <c r="O1498" s="23" t="s">
        <v>4630</v>
      </c>
      <c r="P1498" s="23" t="s">
        <v>4675</v>
      </c>
      <c r="Q1498" s="23">
        <v>0</v>
      </c>
      <c r="R1498" s="23" t="s">
        <v>2050</v>
      </c>
      <c r="S1498" s="23" t="s">
        <v>4758</v>
      </c>
      <c r="T1498" s="23" t="s">
        <v>1721</v>
      </c>
    </row>
    <row r="1499" spans="1:20" s="19" customFormat="1">
      <c r="A1499" s="23" t="s">
        <v>2830</v>
      </c>
      <c r="B1499" s="23" t="s">
        <v>2831</v>
      </c>
      <c r="C1499" s="23" t="s">
        <v>16</v>
      </c>
      <c r="D1499" s="23" t="s">
        <v>1705</v>
      </c>
      <c r="E1499" s="23" t="s">
        <v>452</v>
      </c>
      <c r="F1499" s="23" t="s">
        <v>4164</v>
      </c>
      <c r="G1499" s="23" t="s">
        <v>1721</v>
      </c>
      <c r="H1499" s="23" t="s">
        <v>4632</v>
      </c>
      <c r="I1499" s="23" t="s">
        <v>4649</v>
      </c>
      <c r="J1499" s="23" t="s">
        <v>11</v>
      </c>
      <c r="K1499" s="23" t="s">
        <v>4628</v>
      </c>
      <c r="L1499" s="23" t="s">
        <v>11</v>
      </c>
      <c r="M1499" s="23" t="s">
        <v>5460</v>
      </c>
      <c r="N1499" s="23" t="s">
        <v>4629</v>
      </c>
      <c r="O1499" s="23" t="s">
        <v>4630</v>
      </c>
      <c r="P1499" s="23" t="s">
        <v>9</v>
      </c>
      <c r="Q1499" s="23">
        <v>0</v>
      </c>
      <c r="R1499" s="23" t="s">
        <v>3476</v>
      </c>
      <c r="S1499" s="23" t="s">
        <v>4707</v>
      </c>
      <c r="T1499" s="23" t="s">
        <v>1721</v>
      </c>
    </row>
    <row r="1500" spans="1:20" s="19" customFormat="1">
      <c r="A1500" s="23" t="s">
        <v>2952</v>
      </c>
      <c r="B1500" s="23" t="s">
        <v>2953</v>
      </c>
      <c r="C1500" s="23" t="s">
        <v>15</v>
      </c>
      <c r="D1500" s="23" t="s">
        <v>1705</v>
      </c>
      <c r="E1500" s="23" t="s">
        <v>452</v>
      </c>
      <c r="F1500" s="23" t="s">
        <v>4156</v>
      </c>
      <c r="G1500" s="23" t="s">
        <v>1721</v>
      </c>
      <c r="H1500" s="23" t="s">
        <v>4094</v>
      </c>
      <c r="I1500" s="23" t="s">
        <v>4636</v>
      </c>
      <c r="J1500" s="23" t="s">
        <v>11</v>
      </c>
      <c r="K1500" s="23" t="s">
        <v>4628</v>
      </c>
      <c r="L1500" s="23" t="s">
        <v>11</v>
      </c>
      <c r="M1500" s="23" t="s">
        <v>5414</v>
      </c>
      <c r="N1500" s="23" t="s">
        <v>4629</v>
      </c>
      <c r="O1500" s="23" t="s">
        <v>4630</v>
      </c>
      <c r="P1500" s="23" t="s">
        <v>4655</v>
      </c>
      <c r="Q1500" s="23">
        <v>0</v>
      </c>
      <c r="R1500" s="23" t="s">
        <v>1962</v>
      </c>
      <c r="S1500" s="23" t="s">
        <v>4729</v>
      </c>
      <c r="T1500" s="23" t="s">
        <v>1721</v>
      </c>
    </row>
    <row r="1501" spans="1:20" s="19" customFormat="1">
      <c r="A1501" s="23" t="s">
        <v>2626</v>
      </c>
      <c r="B1501" s="23" t="s">
        <v>2627</v>
      </c>
      <c r="C1501" s="23" t="s">
        <v>14</v>
      </c>
      <c r="D1501" s="23" t="s">
        <v>1705</v>
      </c>
      <c r="E1501" s="23" t="s">
        <v>452</v>
      </c>
      <c r="F1501" s="23" t="s">
        <v>4173</v>
      </c>
      <c r="G1501" s="23" t="s">
        <v>1721</v>
      </c>
      <c r="H1501" s="23" t="s">
        <v>4099</v>
      </c>
      <c r="I1501" s="23" t="s">
        <v>4138</v>
      </c>
      <c r="J1501" s="23" t="s">
        <v>11</v>
      </c>
      <c r="K1501" s="23" t="s">
        <v>4628</v>
      </c>
      <c r="L1501" s="23" t="s">
        <v>11</v>
      </c>
      <c r="M1501" s="23" t="s">
        <v>5443</v>
      </c>
      <c r="N1501" s="23" t="s">
        <v>4629</v>
      </c>
      <c r="O1501" s="23" t="s">
        <v>4630</v>
      </c>
      <c r="P1501" s="23" t="s">
        <v>7</v>
      </c>
      <c r="Q1501" s="23">
        <v>0</v>
      </c>
      <c r="R1501" s="23" t="s">
        <v>4700</v>
      </c>
      <c r="S1501" s="23" t="s">
        <v>4701</v>
      </c>
      <c r="T1501" s="23" t="s">
        <v>1721</v>
      </c>
    </row>
    <row r="1502" spans="1:20" s="19" customFormat="1">
      <c r="A1502" s="23" t="s">
        <v>2386</v>
      </c>
      <c r="B1502" s="23" t="s">
        <v>2387</v>
      </c>
      <c r="C1502" s="23" t="s">
        <v>15</v>
      </c>
      <c r="D1502" s="23" t="s">
        <v>1705</v>
      </c>
      <c r="E1502" s="23" t="s">
        <v>452</v>
      </c>
      <c r="F1502" s="23" t="s">
        <v>4148</v>
      </c>
      <c r="G1502" s="23" t="s">
        <v>1721</v>
      </c>
      <c r="H1502" s="23" t="s">
        <v>4094</v>
      </c>
      <c r="I1502" s="23" t="s">
        <v>4192</v>
      </c>
      <c r="J1502" s="23" t="s">
        <v>11</v>
      </c>
      <c r="K1502" s="23" t="s">
        <v>4628</v>
      </c>
      <c r="L1502" s="23" t="s">
        <v>11</v>
      </c>
      <c r="M1502" s="23" t="s">
        <v>5412</v>
      </c>
      <c r="N1502" s="23" t="s">
        <v>4629</v>
      </c>
      <c r="O1502" s="23" t="s">
        <v>4630</v>
      </c>
      <c r="P1502" s="23" t="s">
        <v>1026</v>
      </c>
      <c r="Q1502" s="23">
        <v>0</v>
      </c>
      <c r="R1502" s="23" t="s">
        <v>1782</v>
      </c>
      <c r="S1502" s="23" t="s">
        <v>4867</v>
      </c>
      <c r="T1502" s="23" t="s">
        <v>1721</v>
      </c>
    </row>
    <row r="1503" spans="1:20" s="19" customFormat="1">
      <c r="A1503" s="23" t="s">
        <v>3364</v>
      </c>
      <c r="B1503" s="23" t="s">
        <v>3365</v>
      </c>
      <c r="C1503" s="23" t="s">
        <v>14</v>
      </c>
      <c r="D1503" s="23" t="s">
        <v>1705</v>
      </c>
      <c r="E1503" s="23" t="s">
        <v>452</v>
      </c>
      <c r="F1503" s="23" t="s">
        <v>4173</v>
      </c>
      <c r="G1503" s="23" t="s">
        <v>1721</v>
      </c>
      <c r="H1503" s="23" t="s">
        <v>4099</v>
      </c>
      <c r="I1503" s="23" t="s">
        <v>4138</v>
      </c>
      <c r="J1503" s="23" t="s">
        <v>11</v>
      </c>
      <c r="K1503" s="23" t="s">
        <v>4628</v>
      </c>
      <c r="L1503" s="23" t="s">
        <v>11</v>
      </c>
      <c r="M1503" s="23" t="s">
        <v>5417</v>
      </c>
      <c r="N1503" s="23" t="s">
        <v>4629</v>
      </c>
      <c r="O1503" s="23" t="s">
        <v>4630</v>
      </c>
      <c r="P1503" s="23" t="s">
        <v>4848</v>
      </c>
      <c r="Q1503" s="23">
        <v>0</v>
      </c>
      <c r="R1503" s="23" t="s">
        <v>1962</v>
      </c>
      <c r="S1503" s="23" t="s">
        <v>4849</v>
      </c>
      <c r="T1503" s="23" t="s">
        <v>1721</v>
      </c>
    </row>
    <row r="1504" spans="1:20" s="19" customFormat="1">
      <c r="A1504" s="23" t="s">
        <v>3602</v>
      </c>
      <c r="B1504" s="23" t="s">
        <v>3603</v>
      </c>
      <c r="C1504" s="23" t="s">
        <v>1669</v>
      </c>
      <c r="D1504" s="23" t="s">
        <v>1705</v>
      </c>
      <c r="E1504" s="23" t="s">
        <v>1189</v>
      </c>
      <c r="F1504" s="23" t="s">
        <v>4197</v>
      </c>
      <c r="G1504" s="23" t="s">
        <v>1721</v>
      </c>
      <c r="H1504" s="23" t="s">
        <v>4099</v>
      </c>
      <c r="I1504" s="23" t="s">
        <v>4106</v>
      </c>
      <c r="J1504" s="23" t="s">
        <v>1808</v>
      </c>
      <c r="K1504" s="23" t="s">
        <v>4628</v>
      </c>
      <c r="L1504" s="23" t="s">
        <v>11</v>
      </c>
      <c r="M1504" s="23" t="s">
        <v>5418</v>
      </c>
      <c r="N1504" s="23" t="s">
        <v>4629</v>
      </c>
      <c r="O1504" s="23" t="s">
        <v>4630</v>
      </c>
      <c r="P1504" s="23" t="s">
        <v>4675</v>
      </c>
      <c r="Q1504" s="23">
        <v>0</v>
      </c>
      <c r="R1504" s="23" t="s">
        <v>3208</v>
      </c>
      <c r="S1504" s="23" t="s">
        <v>4323</v>
      </c>
      <c r="T1504" s="23" t="s">
        <v>1721</v>
      </c>
    </row>
    <row r="1505" spans="1:20" s="19" customFormat="1">
      <c r="A1505" s="23" t="s">
        <v>2161</v>
      </c>
      <c r="B1505" s="23" t="s">
        <v>2162</v>
      </c>
      <c r="C1505" s="23" t="s">
        <v>16</v>
      </c>
      <c r="D1505" s="23" t="s">
        <v>1705</v>
      </c>
      <c r="E1505" s="23" t="s">
        <v>1189</v>
      </c>
      <c r="F1505" s="23" t="s">
        <v>4141</v>
      </c>
      <c r="G1505" s="23" t="s">
        <v>1721</v>
      </c>
      <c r="H1505" s="23" t="s">
        <v>4633</v>
      </c>
      <c r="I1505" s="23" t="s">
        <v>5430</v>
      </c>
      <c r="J1505" s="23" t="s">
        <v>11</v>
      </c>
      <c r="K1505" s="23" t="s">
        <v>4628</v>
      </c>
      <c r="L1505" s="23" t="s">
        <v>11</v>
      </c>
      <c r="M1505" s="23" t="s">
        <v>5450</v>
      </c>
      <c r="N1505" s="23" t="s">
        <v>4629</v>
      </c>
      <c r="O1505" s="23" t="s">
        <v>4630</v>
      </c>
      <c r="P1505" s="23" t="s">
        <v>7</v>
      </c>
      <c r="Q1505" s="23">
        <v>0</v>
      </c>
      <c r="R1505" s="23" t="s">
        <v>4800</v>
      </c>
      <c r="S1505" s="23" t="s">
        <v>4810</v>
      </c>
      <c r="T1505" s="23" t="s">
        <v>1721</v>
      </c>
    </row>
    <row r="1506" spans="1:20" s="19" customFormat="1">
      <c r="A1506" s="23" t="s">
        <v>3284</v>
      </c>
      <c r="B1506" s="23" t="s">
        <v>3285</v>
      </c>
      <c r="C1506" s="23" t="s">
        <v>14</v>
      </c>
      <c r="D1506" s="23" t="s">
        <v>1705</v>
      </c>
      <c r="E1506" s="23" t="s">
        <v>452</v>
      </c>
      <c r="F1506" s="23" t="s">
        <v>5334</v>
      </c>
      <c r="G1506" s="23" t="s">
        <v>1721</v>
      </c>
      <c r="H1506" s="23" t="s">
        <v>4633</v>
      </c>
      <c r="I1506" s="23" t="s">
        <v>4192</v>
      </c>
      <c r="J1506" s="23" t="s">
        <v>11</v>
      </c>
      <c r="K1506" s="23" t="s">
        <v>4628</v>
      </c>
      <c r="L1506" s="23" t="s">
        <v>11</v>
      </c>
      <c r="M1506" s="23" t="s">
        <v>5405</v>
      </c>
      <c r="N1506" s="23" t="s">
        <v>4629</v>
      </c>
      <c r="O1506" s="23" t="s">
        <v>4630</v>
      </c>
      <c r="P1506" s="23" t="s">
        <v>4642</v>
      </c>
      <c r="Q1506" s="23">
        <v>0</v>
      </c>
      <c r="R1506" s="23" t="s">
        <v>1962</v>
      </c>
      <c r="S1506" s="23" t="s">
        <v>4355</v>
      </c>
      <c r="T1506" s="23" t="s">
        <v>1721</v>
      </c>
    </row>
    <row r="1507" spans="1:20" s="19" customFormat="1">
      <c r="A1507" s="23" t="s">
        <v>1862</v>
      </c>
      <c r="B1507" s="23" t="s">
        <v>1863</v>
      </c>
      <c r="C1507" s="23" t="s">
        <v>1669</v>
      </c>
      <c r="D1507" s="23" t="s">
        <v>1705</v>
      </c>
      <c r="E1507" s="23" t="s">
        <v>452</v>
      </c>
      <c r="F1507" s="23" t="s">
        <v>4179</v>
      </c>
      <c r="G1507" s="23" t="s">
        <v>1721</v>
      </c>
      <c r="H1507" s="23" t="s">
        <v>4682</v>
      </c>
      <c r="I1507" s="23" t="s">
        <v>4106</v>
      </c>
      <c r="J1507" s="23" t="s">
        <v>11</v>
      </c>
      <c r="K1507" s="23" t="s">
        <v>4628</v>
      </c>
      <c r="L1507" s="23" t="s">
        <v>11</v>
      </c>
      <c r="M1507" s="23" t="s">
        <v>5406</v>
      </c>
      <c r="N1507" s="23" t="s">
        <v>4629</v>
      </c>
      <c r="O1507" s="23" t="s">
        <v>4630</v>
      </c>
      <c r="P1507" s="23" t="s">
        <v>7</v>
      </c>
      <c r="Q1507" s="23">
        <v>0</v>
      </c>
      <c r="R1507" s="23" t="s">
        <v>1922</v>
      </c>
      <c r="S1507" s="23" t="s">
        <v>4819</v>
      </c>
      <c r="T1507" s="23" t="s">
        <v>1721</v>
      </c>
    </row>
    <row r="1508" spans="1:20" s="19" customFormat="1">
      <c r="A1508" s="23" t="s">
        <v>3696</v>
      </c>
      <c r="B1508" s="23" t="s">
        <v>3697</v>
      </c>
      <c r="C1508" s="23" t="s">
        <v>14</v>
      </c>
      <c r="D1508" s="23" t="s">
        <v>1705</v>
      </c>
      <c r="E1508" s="23" t="s">
        <v>452</v>
      </c>
      <c r="F1508" s="23" t="s">
        <v>5334</v>
      </c>
      <c r="G1508" s="23" t="s">
        <v>1721</v>
      </c>
      <c r="H1508" s="23" t="s">
        <v>4633</v>
      </c>
      <c r="I1508" s="23" t="s">
        <v>4192</v>
      </c>
      <c r="J1508" s="23" t="s">
        <v>11</v>
      </c>
      <c r="K1508" s="23" t="s">
        <v>4628</v>
      </c>
      <c r="L1508" s="23" t="s">
        <v>11</v>
      </c>
      <c r="M1508" s="23" t="s">
        <v>5405</v>
      </c>
      <c r="N1508" s="23" t="s">
        <v>4629</v>
      </c>
      <c r="O1508" s="23" t="s">
        <v>4630</v>
      </c>
      <c r="P1508" s="23" t="s">
        <v>4662</v>
      </c>
      <c r="Q1508" s="23">
        <v>0</v>
      </c>
      <c r="R1508" s="23" t="s">
        <v>3700</v>
      </c>
      <c r="S1508" s="23" t="s">
        <v>4554</v>
      </c>
      <c r="T1508" s="23" t="s">
        <v>1721</v>
      </c>
    </row>
    <row r="1509" spans="1:20" s="19" customFormat="1">
      <c r="A1509" s="23" t="s">
        <v>3926</v>
      </c>
      <c r="B1509" s="23" t="s">
        <v>3927</v>
      </c>
      <c r="C1509" s="23" t="s">
        <v>12</v>
      </c>
      <c r="D1509" s="23" t="s">
        <v>1705</v>
      </c>
      <c r="E1509" s="23" t="s">
        <v>452</v>
      </c>
      <c r="F1509" s="23" t="s">
        <v>5338</v>
      </c>
      <c r="G1509" s="23" t="s">
        <v>1721</v>
      </c>
      <c r="H1509" s="23" t="s">
        <v>4643</v>
      </c>
      <c r="I1509" s="23" t="s">
        <v>4138</v>
      </c>
      <c r="J1509" s="23" t="s">
        <v>11</v>
      </c>
      <c r="K1509" s="23" t="s">
        <v>4628</v>
      </c>
      <c r="L1509" s="23" t="s">
        <v>11</v>
      </c>
      <c r="M1509" s="23" t="s">
        <v>5433</v>
      </c>
      <c r="N1509" s="23" t="s">
        <v>4629</v>
      </c>
      <c r="O1509" s="23" t="s">
        <v>4630</v>
      </c>
      <c r="P1509" s="23" t="s">
        <v>4753</v>
      </c>
      <c r="Q1509" s="23">
        <v>0</v>
      </c>
      <c r="R1509" s="23" t="s">
        <v>1962</v>
      </c>
      <c r="S1509" s="23" t="s">
        <v>4797</v>
      </c>
      <c r="T1509" s="23" t="s">
        <v>1721</v>
      </c>
    </row>
    <row r="1510" spans="1:20" s="19" customFormat="1">
      <c r="A1510" s="23" t="s">
        <v>3898</v>
      </c>
      <c r="B1510" s="23" t="s">
        <v>3899</v>
      </c>
      <c r="C1510" s="23" t="s">
        <v>10</v>
      </c>
      <c r="D1510" s="23" t="s">
        <v>1705</v>
      </c>
      <c r="E1510" s="23" t="s">
        <v>1189</v>
      </c>
      <c r="F1510" s="23" t="s">
        <v>4141</v>
      </c>
      <c r="G1510" s="23" t="s">
        <v>1721</v>
      </c>
      <c r="H1510" s="23" t="s">
        <v>4633</v>
      </c>
      <c r="I1510" s="23" t="s">
        <v>5430</v>
      </c>
      <c r="J1510" s="23" t="s">
        <v>11</v>
      </c>
      <c r="K1510" s="23" t="s">
        <v>4628</v>
      </c>
      <c r="L1510" s="23" t="s">
        <v>11</v>
      </c>
      <c r="M1510" s="23" t="s">
        <v>5450</v>
      </c>
      <c r="N1510" s="23" t="s">
        <v>4629</v>
      </c>
      <c r="O1510" s="23" t="s">
        <v>4630</v>
      </c>
      <c r="P1510" s="23" t="s">
        <v>4695</v>
      </c>
      <c r="Q1510" s="23">
        <v>0</v>
      </c>
      <c r="R1510" s="23" t="s">
        <v>3902</v>
      </c>
      <c r="S1510" s="23" t="s">
        <v>4696</v>
      </c>
      <c r="T1510" s="23" t="s">
        <v>1721</v>
      </c>
    </row>
    <row r="1511" spans="1:20" s="19" customFormat="1">
      <c r="A1511" s="23" t="s">
        <v>2753</v>
      </c>
      <c r="B1511" s="23" t="s">
        <v>2754</v>
      </c>
      <c r="C1511" s="23" t="s">
        <v>16</v>
      </c>
      <c r="D1511" s="23" t="s">
        <v>1705</v>
      </c>
      <c r="E1511" s="23" t="s">
        <v>452</v>
      </c>
      <c r="F1511" s="23" t="s">
        <v>4185</v>
      </c>
      <c r="G1511" s="23" t="s">
        <v>1721</v>
      </c>
      <c r="H1511" s="23" t="s">
        <v>4633</v>
      </c>
      <c r="I1511" s="23" t="s">
        <v>4203</v>
      </c>
      <c r="J1511" s="23" t="s">
        <v>11</v>
      </c>
      <c r="K1511" s="23" t="s">
        <v>4628</v>
      </c>
      <c r="L1511" s="23" t="s">
        <v>11</v>
      </c>
      <c r="M1511" s="23" t="s">
        <v>5428</v>
      </c>
      <c r="N1511" s="23" t="s">
        <v>4629</v>
      </c>
      <c r="O1511" s="23" t="s">
        <v>4630</v>
      </c>
      <c r="P1511" s="23" t="s">
        <v>1026</v>
      </c>
      <c r="Q1511" s="23">
        <v>0</v>
      </c>
      <c r="R1511" s="23" t="s">
        <v>1683</v>
      </c>
      <c r="S1511" s="23" t="s">
        <v>4586</v>
      </c>
      <c r="T1511" s="23" t="s">
        <v>1721</v>
      </c>
    </row>
    <row r="1512" spans="1:20" s="19" customFormat="1">
      <c r="A1512" s="23" t="s">
        <v>2036</v>
      </c>
      <c r="B1512" s="23" t="s">
        <v>2037</v>
      </c>
      <c r="C1512" s="23" t="s">
        <v>14</v>
      </c>
      <c r="D1512" s="23" t="s">
        <v>1705</v>
      </c>
      <c r="E1512" s="23" t="s">
        <v>452</v>
      </c>
      <c r="F1512" s="23" t="s">
        <v>5344</v>
      </c>
      <c r="G1512" s="23" t="s">
        <v>1721</v>
      </c>
      <c r="H1512" s="23" t="s">
        <v>4643</v>
      </c>
      <c r="I1512" s="23" t="s">
        <v>4636</v>
      </c>
      <c r="J1512" s="23" t="s">
        <v>11</v>
      </c>
      <c r="K1512" s="23" t="s">
        <v>4628</v>
      </c>
      <c r="L1512" s="23" t="s">
        <v>11</v>
      </c>
      <c r="M1512" s="23" t="s">
        <v>5406</v>
      </c>
      <c r="N1512" s="23" t="s">
        <v>4629</v>
      </c>
      <c r="O1512" s="23" t="s">
        <v>4630</v>
      </c>
      <c r="P1512" s="23" t="s">
        <v>5487</v>
      </c>
      <c r="Q1512" s="23">
        <v>0</v>
      </c>
      <c r="R1512" s="23" t="s">
        <v>2050</v>
      </c>
      <c r="S1512" s="23" t="s">
        <v>5357</v>
      </c>
      <c r="T1512" s="23" t="s">
        <v>1721</v>
      </c>
    </row>
    <row r="1513" spans="1:20" s="19" customFormat="1">
      <c r="A1513" s="23" t="s">
        <v>3659</v>
      </c>
      <c r="B1513" s="23" t="s">
        <v>3660</v>
      </c>
      <c r="C1513" s="23" t="s">
        <v>12</v>
      </c>
      <c r="D1513" s="23" t="s">
        <v>1705</v>
      </c>
      <c r="E1513" s="23" t="s">
        <v>452</v>
      </c>
      <c r="F1513" s="23" t="s">
        <v>4158</v>
      </c>
      <c r="G1513" s="23" t="s">
        <v>1721</v>
      </c>
      <c r="H1513" s="23" t="s">
        <v>4638</v>
      </c>
      <c r="I1513" s="23" t="s">
        <v>4636</v>
      </c>
      <c r="J1513" s="23" t="s">
        <v>11</v>
      </c>
      <c r="K1513" s="23" t="s">
        <v>4628</v>
      </c>
      <c r="L1513" s="23" t="s">
        <v>11</v>
      </c>
      <c r="M1513" s="23" t="s">
        <v>5434</v>
      </c>
      <c r="N1513" s="23" t="s">
        <v>4629</v>
      </c>
      <c r="O1513" s="23" t="s">
        <v>4630</v>
      </c>
      <c r="P1513" s="23" t="s">
        <v>4858</v>
      </c>
      <c r="Q1513" s="23">
        <v>0</v>
      </c>
      <c r="R1513" s="23" t="s">
        <v>1962</v>
      </c>
      <c r="S1513" s="23" t="s">
        <v>4859</v>
      </c>
      <c r="T1513" s="23" t="s">
        <v>1721</v>
      </c>
    </row>
    <row r="1514" spans="1:20" s="19" customFormat="1">
      <c r="A1514" s="23" t="s">
        <v>2961</v>
      </c>
      <c r="B1514" s="23" t="s">
        <v>2962</v>
      </c>
      <c r="C1514" s="23" t="s">
        <v>12</v>
      </c>
      <c r="D1514" s="23" t="s">
        <v>1705</v>
      </c>
      <c r="E1514" s="23" t="s">
        <v>452</v>
      </c>
      <c r="F1514" s="23" t="s">
        <v>5340</v>
      </c>
      <c r="G1514" s="23" t="s">
        <v>1721</v>
      </c>
      <c r="H1514" s="23" t="s">
        <v>4099</v>
      </c>
      <c r="I1514" s="23" t="s">
        <v>4192</v>
      </c>
      <c r="J1514" s="23" t="s">
        <v>11</v>
      </c>
      <c r="K1514" s="23" t="s">
        <v>4628</v>
      </c>
      <c r="L1514" s="23" t="s">
        <v>11</v>
      </c>
      <c r="M1514" s="23" t="s">
        <v>5425</v>
      </c>
      <c r="N1514" s="23" t="s">
        <v>4629</v>
      </c>
      <c r="O1514" s="23" t="s">
        <v>4630</v>
      </c>
      <c r="P1514" s="23" t="s">
        <v>1026</v>
      </c>
      <c r="Q1514" s="23">
        <v>0</v>
      </c>
      <c r="R1514" s="23" t="s">
        <v>1683</v>
      </c>
      <c r="S1514" s="23" t="s">
        <v>5360</v>
      </c>
      <c r="T1514" s="23" t="s">
        <v>1721</v>
      </c>
    </row>
    <row r="1515" spans="1:20" s="19" customFormat="1">
      <c r="A1515" s="23" t="s">
        <v>1763</v>
      </c>
      <c r="B1515" s="23" t="s">
        <v>1764</v>
      </c>
      <c r="C1515" s="23" t="s">
        <v>14</v>
      </c>
      <c r="D1515" s="23" t="s">
        <v>1705</v>
      </c>
      <c r="E1515" s="23" t="s">
        <v>452</v>
      </c>
      <c r="F1515" s="23" t="s">
        <v>5340</v>
      </c>
      <c r="G1515" s="23" t="s">
        <v>1721</v>
      </c>
      <c r="H1515" s="23" t="s">
        <v>4099</v>
      </c>
      <c r="I1515" s="23" t="s">
        <v>4138</v>
      </c>
      <c r="J1515" s="23" t="s">
        <v>11</v>
      </c>
      <c r="K1515" s="23" t="s">
        <v>4628</v>
      </c>
      <c r="L1515" s="23" t="s">
        <v>11</v>
      </c>
      <c r="M1515" s="23" t="s">
        <v>5435</v>
      </c>
      <c r="N1515" s="23" t="s">
        <v>4629</v>
      </c>
      <c r="O1515" s="23" t="s">
        <v>4630</v>
      </c>
      <c r="P1515" s="23" t="s">
        <v>4713</v>
      </c>
      <c r="Q1515" s="23">
        <v>0</v>
      </c>
      <c r="R1515" s="23" t="s">
        <v>3902</v>
      </c>
      <c r="S1515" s="23" t="s">
        <v>4714</v>
      </c>
      <c r="T1515" s="23" t="s">
        <v>1721</v>
      </c>
    </row>
    <row r="1516" spans="1:20" s="19" customFormat="1">
      <c r="A1516" s="23" t="s">
        <v>2126</v>
      </c>
      <c r="B1516" s="23" t="s">
        <v>2127</v>
      </c>
      <c r="C1516" s="23" t="s">
        <v>1686</v>
      </c>
      <c r="D1516" s="23" t="s">
        <v>4091</v>
      </c>
      <c r="E1516" s="23" t="s">
        <v>464</v>
      </c>
      <c r="F1516" s="23" t="s">
        <v>4122</v>
      </c>
      <c r="G1516" s="23" t="s">
        <v>1721</v>
      </c>
      <c r="H1516" s="23" t="s">
        <v>4638</v>
      </c>
      <c r="I1516" s="23" t="s">
        <v>4644</v>
      </c>
      <c r="J1516" s="23" t="s">
        <v>11</v>
      </c>
      <c r="K1516" s="23" t="s">
        <v>4628</v>
      </c>
      <c r="L1516" s="23" t="s">
        <v>11</v>
      </c>
      <c r="M1516" s="23" t="s">
        <v>5408</v>
      </c>
      <c r="N1516" s="23" t="s">
        <v>4640</v>
      </c>
      <c r="O1516" s="23" t="s">
        <v>4630</v>
      </c>
      <c r="P1516" s="23" t="s">
        <v>4736</v>
      </c>
      <c r="Q1516" s="23">
        <v>0</v>
      </c>
      <c r="R1516" s="23" t="s">
        <v>2150</v>
      </c>
      <c r="S1516" s="23" t="s">
        <v>4559</v>
      </c>
      <c r="T1516" s="23" t="s">
        <v>1721</v>
      </c>
    </row>
    <row r="1517" spans="1:20" s="19" customFormat="1">
      <c r="A1517" s="23" t="s">
        <v>2820</v>
      </c>
      <c r="B1517" s="23" t="s">
        <v>2821</v>
      </c>
      <c r="C1517" s="23" t="s">
        <v>10</v>
      </c>
      <c r="D1517" s="23" t="s">
        <v>1705</v>
      </c>
      <c r="E1517" s="23" t="s">
        <v>452</v>
      </c>
      <c r="F1517" s="23" t="s">
        <v>5342</v>
      </c>
      <c r="G1517" s="23" t="s">
        <v>1721</v>
      </c>
      <c r="H1517" s="23" t="s">
        <v>4633</v>
      </c>
      <c r="I1517" s="23" t="s">
        <v>4192</v>
      </c>
      <c r="J1517" s="23" t="s">
        <v>11</v>
      </c>
      <c r="K1517" s="23" t="s">
        <v>4628</v>
      </c>
      <c r="L1517" s="23" t="s">
        <v>11</v>
      </c>
      <c r="M1517" s="23" t="s">
        <v>5425</v>
      </c>
      <c r="N1517" s="23" t="s">
        <v>4629</v>
      </c>
      <c r="O1517" s="23" t="s">
        <v>4630</v>
      </c>
      <c r="P1517" s="23" t="s">
        <v>7</v>
      </c>
      <c r="Q1517" s="23">
        <v>0</v>
      </c>
      <c r="R1517" s="23" t="s">
        <v>2790</v>
      </c>
      <c r="S1517" s="23" t="s">
        <v>4749</v>
      </c>
      <c r="T1517" s="23" t="s">
        <v>1721</v>
      </c>
    </row>
    <row r="1518" spans="1:20" s="19" customFormat="1">
      <c r="A1518" s="23" t="s">
        <v>3217</v>
      </c>
      <c r="B1518" s="23" t="s">
        <v>3218</v>
      </c>
      <c r="C1518" s="23" t="s">
        <v>16</v>
      </c>
      <c r="D1518" s="23" t="s">
        <v>1705</v>
      </c>
      <c r="E1518" s="23" t="s">
        <v>452</v>
      </c>
      <c r="F1518" s="23" t="s">
        <v>4185</v>
      </c>
      <c r="G1518" s="23" t="s">
        <v>1721</v>
      </c>
      <c r="H1518" s="23" t="s">
        <v>4633</v>
      </c>
      <c r="I1518" s="23" t="s">
        <v>4203</v>
      </c>
      <c r="J1518" s="23" t="s">
        <v>11</v>
      </c>
      <c r="K1518" s="23" t="s">
        <v>4628</v>
      </c>
      <c r="L1518" s="23" t="s">
        <v>11</v>
      </c>
      <c r="M1518" s="23" t="s">
        <v>5434</v>
      </c>
      <c r="N1518" s="23" t="s">
        <v>4629</v>
      </c>
      <c r="O1518" s="23" t="s">
        <v>4630</v>
      </c>
      <c r="P1518" s="23" t="s">
        <v>1026</v>
      </c>
      <c r="Q1518" s="23">
        <v>0</v>
      </c>
      <c r="R1518" s="23" t="s">
        <v>1922</v>
      </c>
      <c r="S1518" s="23" t="s">
        <v>4576</v>
      </c>
      <c r="T1518" s="23" t="s">
        <v>1721</v>
      </c>
    </row>
    <row r="1519" spans="1:20" s="19" customFormat="1">
      <c r="A1519" s="23" t="s">
        <v>3364</v>
      </c>
      <c r="B1519" s="23" t="s">
        <v>3365</v>
      </c>
      <c r="C1519" s="23" t="s">
        <v>14</v>
      </c>
      <c r="D1519" s="23" t="s">
        <v>1705</v>
      </c>
      <c r="E1519" s="23" t="s">
        <v>452</v>
      </c>
      <c r="F1519" s="23" t="s">
        <v>4173</v>
      </c>
      <c r="G1519" s="23" t="s">
        <v>1721</v>
      </c>
      <c r="H1519" s="23" t="s">
        <v>4099</v>
      </c>
      <c r="I1519" s="23" t="s">
        <v>4138</v>
      </c>
      <c r="J1519" s="23" t="s">
        <v>11</v>
      </c>
      <c r="K1519" s="23" t="s">
        <v>4628</v>
      </c>
      <c r="L1519" s="23" t="s">
        <v>11</v>
      </c>
      <c r="M1519" s="23" t="s">
        <v>5407</v>
      </c>
      <c r="N1519" s="23" t="s">
        <v>4629</v>
      </c>
      <c r="O1519" s="23" t="s">
        <v>4630</v>
      </c>
      <c r="P1519" s="23" t="s">
        <v>4848</v>
      </c>
      <c r="Q1519" s="23">
        <v>0</v>
      </c>
      <c r="R1519" s="23" t="s">
        <v>1962</v>
      </c>
      <c r="S1519" s="23" t="s">
        <v>4849</v>
      </c>
      <c r="T1519" s="23" t="s">
        <v>1721</v>
      </c>
    </row>
    <row r="1520" spans="1:20" s="19" customFormat="1">
      <c r="A1520" s="23" t="s">
        <v>3665</v>
      </c>
      <c r="B1520" s="23" t="s">
        <v>3666</v>
      </c>
      <c r="C1520" s="23" t="s">
        <v>14</v>
      </c>
      <c r="D1520" s="23" t="s">
        <v>1705</v>
      </c>
      <c r="E1520" s="23" t="s">
        <v>452</v>
      </c>
      <c r="F1520" s="23" t="s">
        <v>4173</v>
      </c>
      <c r="G1520" s="23" t="s">
        <v>1721</v>
      </c>
      <c r="H1520" s="23" t="s">
        <v>4099</v>
      </c>
      <c r="I1520" s="23" t="s">
        <v>5461</v>
      </c>
      <c r="J1520" s="23" t="s">
        <v>11</v>
      </c>
      <c r="K1520" s="23" t="s">
        <v>4628</v>
      </c>
      <c r="L1520" s="23" t="s">
        <v>11</v>
      </c>
      <c r="M1520" s="23" t="s">
        <v>5429</v>
      </c>
      <c r="N1520" s="23" t="s">
        <v>4629</v>
      </c>
      <c r="O1520" s="23" t="s">
        <v>4630</v>
      </c>
      <c r="P1520" s="23" t="s">
        <v>4642</v>
      </c>
      <c r="Q1520" s="23">
        <v>0</v>
      </c>
      <c r="R1520" s="23" t="s">
        <v>1962</v>
      </c>
      <c r="S1520" s="23" t="s">
        <v>4892</v>
      </c>
      <c r="T1520" s="23" t="s">
        <v>1721</v>
      </c>
    </row>
    <row r="1521" spans="1:20" s="19" customFormat="1">
      <c r="A1521" s="23" t="s">
        <v>3107</v>
      </c>
      <c r="B1521" s="23" t="s">
        <v>3108</v>
      </c>
      <c r="C1521" s="23" t="s">
        <v>16</v>
      </c>
      <c r="D1521" s="23" t="s">
        <v>1705</v>
      </c>
      <c r="E1521" s="23" t="s">
        <v>1189</v>
      </c>
      <c r="F1521" s="23" t="s">
        <v>4182</v>
      </c>
      <c r="G1521" s="23" t="s">
        <v>1721</v>
      </c>
      <c r="H1521" s="23" t="s">
        <v>4638</v>
      </c>
      <c r="I1521" s="23" t="s">
        <v>5452</v>
      </c>
      <c r="J1521" s="23" t="s">
        <v>11</v>
      </c>
      <c r="K1521" s="23" t="s">
        <v>4628</v>
      </c>
      <c r="L1521" s="23" t="s">
        <v>11</v>
      </c>
      <c r="M1521" s="23" t="s">
        <v>5453</v>
      </c>
      <c r="N1521" s="23" t="s">
        <v>4629</v>
      </c>
      <c r="O1521" s="23" t="s">
        <v>4630</v>
      </c>
      <c r="P1521" s="23" t="s">
        <v>9</v>
      </c>
      <c r="Q1521" s="23">
        <v>0</v>
      </c>
      <c r="R1521" s="23" t="s">
        <v>2365</v>
      </c>
      <c r="S1521" s="23" t="s">
        <v>4659</v>
      </c>
      <c r="T1521" s="23" t="s">
        <v>1721</v>
      </c>
    </row>
    <row r="1522" spans="1:20" s="19" customFormat="1">
      <c r="A1522" s="23" t="s">
        <v>2146</v>
      </c>
      <c r="B1522" s="23" t="s">
        <v>2147</v>
      </c>
      <c r="C1522" s="23" t="s">
        <v>10</v>
      </c>
      <c r="D1522" s="23" t="s">
        <v>1705</v>
      </c>
      <c r="E1522" s="23" t="s">
        <v>452</v>
      </c>
      <c r="F1522" s="23" t="s">
        <v>4185</v>
      </c>
      <c r="G1522" s="23" t="s">
        <v>1721</v>
      </c>
      <c r="H1522" s="23" t="s">
        <v>4633</v>
      </c>
      <c r="I1522" s="23" t="s">
        <v>4203</v>
      </c>
      <c r="J1522" s="23" t="s">
        <v>11</v>
      </c>
      <c r="K1522" s="23" t="s">
        <v>4628</v>
      </c>
      <c r="L1522" s="23" t="s">
        <v>11</v>
      </c>
      <c r="M1522" s="23" t="s">
        <v>5428</v>
      </c>
      <c r="N1522" s="23" t="s">
        <v>4629</v>
      </c>
      <c r="O1522" s="23" t="s">
        <v>4630</v>
      </c>
      <c r="P1522" s="23" t="s">
        <v>4662</v>
      </c>
      <c r="Q1522" s="23">
        <v>0</v>
      </c>
      <c r="R1522" s="23" t="s">
        <v>1676</v>
      </c>
      <c r="S1522" s="23" t="s">
        <v>4818</v>
      </c>
      <c r="T1522" s="23" t="s">
        <v>1721</v>
      </c>
    </row>
    <row r="1523" spans="1:20" s="19" customFormat="1">
      <c r="A1523" s="23" t="s">
        <v>2026</v>
      </c>
      <c r="B1523" s="23" t="s">
        <v>2027</v>
      </c>
      <c r="C1523" s="23" t="s">
        <v>14</v>
      </c>
      <c r="D1523" s="23" t="s">
        <v>1705</v>
      </c>
      <c r="E1523" s="23" t="s">
        <v>1189</v>
      </c>
      <c r="F1523" s="23" t="s">
        <v>4207</v>
      </c>
      <c r="G1523" s="23" t="s">
        <v>1721</v>
      </c>
      <c r="H1523" s="23" t="s">
        <v>4633</v>
      </c>
      <c r="I1523" s="23" t="s">
        <v>4203</v>
      </c>
      <c r="J1523" s="23" t="s">
        <v>11</v>
      </c>
      <c r="K1523" s="23" t="s">
        <v>4628</v>
      </c>
      <c r="L1523" s="23" t="s">
        <v>11</v>
      </c>
      <c r="M1523" s="23" t="s">
        <v>5406</v>
      </c>
      <c r="N1523" s="23" t="s">
        <v>4629</v>
      </c>
      <c r="O1523" s="23" t="s">
        <v>4630</v>
      </c>
      <c r="P1523" s="23" t="s">
        <v>4634</v>
      </c>
      <c r="Q1523" s="23">
        <v>0</v>
      </c>
      <c r="R1523" s="23" t="s">
        <v>1962</v>
      </c>
      <c r="S1523" s="23" t="s">
        <v>4635</v>
      </c>
      <c r="T1523" s="23" t="s">
        <v>1721</v>
      </c>
    </row>
    <row r="1524" spans="1:20" s="19" customFormat="1">
      <c r="A1524" s="23" t="s">
        <v>3374</v>
      </c>
      <c r="B1524" s="23" t="s">
        <v>3375</v>
      </c>
      <c r="C1524" s="23" t="s">
        <v>1687</v>
      </c>
      <c r="D1524" s="23" t="s">
        <v>4091</v>
      </c>
      <c r="E1524" s="23" t="s">
        <v>459</v>
      </c>
      <c r="F1524" s="23" t="s">
        <v>4194</v>
      </c>
      <c r="G1524" s="23" t="s">
        <v>1721</v>
      </c>
      <c r="H1524" s="23" t="s">
        <v>4632</v>
      </c>
      <c r="I1524" s="23" t="s">
        <v>4639</v>
      </c>
      <c r="J1524" s="23" t="s">
        <v>11</v>
      </c>
      <c r="K1524" s="23" t="s">
        <v>4628</v>
      </c>
      <c r="L1524" s="23" t="s">
        <v>11</v>
      </c>
      <c r="M1524" s="23" t="s">
        <v>5481</v>
      </c>
      <c r="N1524" s="23" t="s">
        <v>4640</v>
      </c>
      <c r="O1524" s="23" t="s">
        <v>4630</v>
      </c>
      <c r="P1524" s="23" t="s">
        <v>1168</v>
      </c>
      <c r="Q1524" s="23">
        <v>0</v>
      </c>
      <c r="R1524" s="23" t="s">
        <v>1683</v>
      </c>
      <c r="S1524" s="23" t="s">
        <v>4588</v>
      </c>
      <c r="T1524" s="23" t="s">
        <v>1721</v>
      </c>
    </row>
    <row r="1525" spans="1:20" s="19" customFormat="1">
      <c r="A1525" s="23" t="s">
        <v>3904</v>
      </c>
      <c r="B1525" s="23" t="s">
        <v>3905</v>
      </c>
      <c r="C1525" s="23" t="s">
        <v>15</v>
      </c>
      <c r="D1525" s="23" t="s">
        <v>1705</v>
      </c>
      <c r="E1525" s="23" t="s">
        <v>452</v>
      </c>
      <c r="F1525" s="23" t="s">
        <v>4156</v>
      </c>
      <c r="G1525" s="23" t="s">
        <v>1721</v>
      </c>
      <c r="H1525" s="23" t="s">
        <v>4094</v>
      </c>
      <c r="I1525" s="23" t="s">
        <v>4636</v>
      </c>
      <c r="J1525" s="23" t="s">
        <v>11</v>
      </c>
      <c r="K1525" s="23" t="s">
        <v>4628</v>
      </c>
      <c r="L1525" s="23" t="s">
        <v>11</v>
      </c>
      <c r="M1525" s="23" t="s">
        <v>5414</v>
      </c>
      <c r="N1525" s="23" t="s">
        <v>4629</v>
      </c>
      <c r="O1525" s="23" t="s">
        <v>4630</v>
      </c>
      <c r="P1525" s="23" t="s">
        <v>4660</v>
      </c>
      <c r="Q1525" s="23">
        <v>0</v>
      </c>
      <c r="R1525" s="23" t="s">
        <v>1962</v>
      </c>
      <c r="S1525" s="23" t="s">
        <v>4299</v>
      </c>
      <c r="T1525" s="23" t="s">
        <v>1721</v>
      </c>
    </row>
    <row r="1526" spans="1:20" s="19" customFormat="1">
      <c r="A1526" s="23" t="s">
        <v>3461</v>
      </c>
      <c r="B1526" s="23" t="s">
        <v>3462</v>
      </c>
      <c r="C1526" s="23" t="s">
        <v>14</v>
      </c>
      <c r="D1526" s="23" t="s">
        <v>1705</v>
      </c>
      <c r="E1526" s="23" t="s">
        <v>452</v>
      </c>
      <c r="F1526" s="23" t="s">
        <v>5334</v>
      </c>
      <c r="G1526" s="23" t="s">
        <v>1721</v>
      </c>
      <c r="H1526" s="23" t="s">
        <v>4633</v>
      </c>
      <c r="I1526" s="23" t="s">
        <v>4192</v>
      </c>
      <c r="J1526" s="23" t="s">
        <v>11</v>
      </c>
      <c r="K1526" s="23" t="s">
        <v>4628</v>
      </c>
      <c r="L1526" s="23" t="s">
        <v>11</v>
      </c>
      <c r="M1526" s="23" t="s">
        <v>5428</v>
      </c>
      <c r="N1526" s="23" t="s">
        <v>4629</v>
      </c>
      <c r="O1526" s="23" t="s">
        <v>4630</v>
      </c>
      <c r="P1526" s="23" t="s">
        <v>4634</v>
      </c>
      <c r="Q1526" s="23">
        <v>0</v>
      </c>
      <c r="R1526" s="23" t="s">
        <v>1962</v>
      </c>
      <c r="S1526" s="23" t="s">
        <v>4686</v>
      </c>
      <c r="T1526" s="23" t="s">
        <v>1721</v>
      </c>
    </row>
    <row r="1527" spans="1:20" s="19" customFormat="1">
      <c r="A1527" s="23" t="s">
        <v>1832</v>
      </c>
      <c r="B1527" s="23" t="s">
        <v>1833</v>
      </c>
      <c r="C1527" s="23" t="s">
        <v>13</v>
      </c>
      <c r="D1527" s="23" t="s">
        <v>1705</v>
      </c>
      <c r="E1527" s="23" t="s">
        <v>452</v>
      </c>
      <c r="F1527" s="23" t="s">
        <v>4176</v>
      </c>
      <c r="G1527" s="23" t="s">
        <v>1721</v>
      </c>
      <c r="H1527" s="23" t="s">
        <v>4094</v>
      </c>
      <c r="I1527" s="23" t="s">
        <v>5430</v>
      </c>
      <c r="J1527" s="23" t="s">
        <v>11</v>
      </c>
      <c r="K1527" s="23" t="s">
        <v>4628</v>
      </c>
      <c r="L1527" s="23" t="s">
        <v>11</v>
      </c>
      <c r="M1527" s="23" t="s">
        <v>5442</v>
      </c>
      <c r="N1527" s="23" t="s">
        <v>4629</v>
      </c>
      <c r="O1527" s="23" t="s">
        <v>4630</v>
      </c>
      <c r="P1527" s="23" t="s">
        <v>1026</v>
      </c>
      <c r="Q1527" s="23">
        <v>0</v>
      </c>
      <c r="R1527" s="23" t="s">
        <v>1683</v>
      </c>
      <c r="S1527" s="23" t="s">
        <v>5512</v>
      </c>
      <c r="T1527" s="23" t="s">
        <v>1721</v>
      </c>
    </row>
    <row r="1528" spans="1:20" s="19" customFormat="1">
      <c r="A1528" s="23" t="s">
        <v>2349</v>
      </c>
      <c r="B1528" s="23" t="s">
        <v>2350</v>
      </c>
      <c r="C1528" s="23" t="s">
        <v>12</v>
      </c>
      <c r="D1528" s="23" t="s">
        <v>1705</v>
      </c>
      <c r="E1528" s="23" t="s">
        <v>452</v>
      </c>
      <c r="F1528" s="23" t="s">
        <v>5338</v>
      </c>
      <c r="G1528" s="23" t="s">
        <v>1721</v>
      </c>
      <c r="H1528" s="23" t="s">
        <v>4643</v>
      </c>
      <c r="I1528" s="23" t="s">
        <v>4138</v>
      </c>
      <c r="J1528" s="23" t="s">
        <v>11</v>
      </c>
      <c r="K1528" s="23" t="s">
        <v>4628</v>
      </c>
      <c r="L1528" s="23" t="s">
        <v>11</v>
      </c>
      <c r="M1528" s="23" t="s">
        <v>5436</v>
      </c>
      <c r="N1528" s="23" t="s">
        <v>4629</v>
      </c>
      <c r="O1528" s="23" t="s">
        <v>4630</v>
      </c>
      <c r="P1528" s="23" t="s">
        <v>4642</v>
      </c>
      <c r="Q1528" s="23">
        <v>0</v>
      </c>
      <c r="R1528" s="23" t="s">
        <v>1962</v>
      </c>
      <c r="S1528" s="23" t="s">
        <v>4835</v>
      </c>
      <c r="T1528" s="23" t="s">
        <v>1721</v>
      </c>
    </row>
    <row r="1529" spans="1:20" s="19" customFormat="1">
      <c r="A1529" s="23" t="s">
        <v>3962</v>
      </c>
      <c r="B1529" s="23" t="s">
        <v>3963</v>
      </c>
      <c r="C1529" s="23" t="s">
        <v>1669</v>
      </c>
      <c r="D1529" s="23" t="s">
        <v>1705</v>
      </c>
      <c r="E1529" s="23" t="s">
        <v>452</v>
      </c>
      <c r="F1529" s="23" t="s">
        <v>4179</v>
      </c>
      <c r="G1529" s="23" t="s">
        <v>1721</v>
      </c>
      <c r="H1529" s="23" t="s">
        <v>4682</v>
      </c>
      <c r="I1529" s="23" t="s">
        <v>5421</v>
      </c>
      <c r="J1529" s="23" t="s">
        <v>11</v>
      </c>
      <c r="K1529" s="23" t="s">
        <v>4628</v>
      </c>
      <c r="L1529" s="23" t="s">
        <v>11</v>
      </c>
      <c r="M1529" s="23" t="s">
        <v>5422</v>
      </c>
      <c r="N1529" s="23" t="s">
        <v>4629</v>
      </c>
      <c r="O1529" s="23" t="s">
        <v>4630</v>
      </c>
      <c r="P1529" s="23" t="s">
        <v>4642</v>
      </c>
      <c r="Q1529" s="23">
        <v>0</v>
      </c>
      <c r="R1529" s="23" t="s">
        <v>1962</v>
      </c>
      <c r="S1529" s="23" t="s">
        <v>4824</v>
      </c>
      <c r="T1529" s="23" t="s">
        <v>1721</v>
      </c>
    </row>
    <row r="1530" spans="1:20" s="19" customFormat="1">
      <c r="A1530" s="23" t="s">
        <v>3824</v>
      </c>
      <c r="B1530" s="23" t="s">
        <v>3825</v>
      </c>
      <c r="C1530" s="23" t="s">
        <v>16</v>
      </c>
      <c r="D1530" s="23" t="s">
        <v>1705</v>
      </c>
      <c r="E1530" s="23" t="s">
        <v>1189</v>
      </c>
      <c r="F1530" s="23" t="s">
        <v>5351</v>
      </c>
      <c r="G1530" s="23" t="s">
        <v>1721</v>
      </c>
      <c r="H1530" s="23" t="s">
        <v>4633</v>
      </c>
      <c r="I1530" s="23" t="s">
        <v>4192</v>
      </c>
      <c r="J1530" s="23" t="s">
        <v>11</v>
      </c>
      <c r="K1530" s="23" t="s">
        <v>4628</v>
      </c>
      <c r="L1530" s="23" t="s">
        <v>11</v>
      </c>
      <c r="M1530" s="23" t="s">
        <v>5455</v>
      </c>
      <c r="N1530" s="23" t="s">
        <v>4629</v>
      </c>
      <c r="O1530" s="23" t="s">
        <v>4630</v>
      </c>
      <c r="P1530" s="23" t="s">
        <v>9</v>
      </c>
      <c r="Q1530" s="23">
        <v>0</v>
      </c>
      <c r="R1530" s="23" t="s">
        <v>3828</v>
      </c>
      <c r="S1530" s="23" t="s">
        <v>4876</v>
      </c>
      <c r="T1530" s="23" t="s">
        <v>1721</v>
      </c>
    </row>
    <row r="1531" spans="1:20" s="19" customFormat="1">
      <c r="A1531" s="23" t="s">
        <v>1791</v>
      </c>
      <c r="B1531" s="23" t="s">
        <v>1792</v>
      </c>
      <c r="C1531" s="23" t="s">
        <v>16</v>
      </c>
      <c r="D1531" s="23" t="s">
        <v>1705</v>
      </c>
      <c r="E1531" s="23" t="s">
        <v>1189</v>
      </c>
      <c r="F1531" s="23" t="s">
        <v>5351</v>
      </c>
      <c r="G1531" s="23" t="s">
        <v>1721</v>
      </c>
      <c r="H1531" s="23" t="s">
        <v>4633</v>
      </c>
      <c r="I1531" s="23" t="s">
        <v>4192</v>
      </c>
      <c r="J1531" s="23" t="s">
        <v>11</v>
      </c>
      <c r="K1531" s="23" t="s">
        <v>4628</v>
      </c>
      <c r="L1531" s="23" t="s">
        <v>11</v>
      </c>
      <c r="M1531" s="23" t="s">
        <v>5443</v>
      </c>
      <c r="N1531" s="23" t="s">
        <v>4629</v>
      </c>
      <c r="O1531" s="23" t="s">
        <v>4630</v>
      </c>
      <c r="P1531" s="23" t="s">
        <v>4662</v>
      </c>
      <c r="Q1531" s="23">
        <v>0</v>
      </c>
      <c r="R1531" s="23" t="s">
        <v>1795</v>
      </c>
      <c r="S1531" s="23" t="s">
        <v>4545</v>
      </c>
      <c r="T1531" s="23" t="s">
        <v>1721</v>
      </c>
    </row>
    <row r="1532" spans="1:20" s="19" customFormat="1">
      <c r="A1532" s="23" t="s">
        <v>2093</v>
      </c>
      <c r="B1532" s="23" t="s">
        <v>2094</v>
      </c>
      <c r="C1532" s="23" t="s">
        <v>17</v>
      </c>
      <c r="D1532" s="23" t="s">
        <v>1705</v>
      </c>
      <c r="E1532" s="23" t="s">
        <v>452</v>
      </c>
      <c r="F1532" s="23" t="s">
        <v>5336</v>
      </c>
      <c r="G1532" s="23" t="s">
        <v>1721</v>
      </c>
      <c r="H1532" s="23" t="s">
        <v>4638</v>
      </c>
      <c r="I1532" s="23" t="s">
        <v>4636</v>
      </c>
      <c r="J1532" s="23" t="s">
        <v>11</v>
      </c>
      <c r="K1532" s="23" t="s">
        <v>4628</v>
      </c>
      <c r="L1532" s="23" t="s">
        <v>11</v>
      </c>
      <c r="M1532" s="23" t="s">
        <v>5410</v>
      </c>
      <c r="N1532" s="23" t="s">
        <v>4629</v>
      </c>
      <c r="O1532" s="23" t="s">
        <v>4630</v>
      </c>
      <c r="P1532" s="23" t="s">
        <v>4894</v>
      </c>
      <c r="Q1532" s="23">
        <v>0</v>
      </c>
      <c r="R1532" s="23" t="s">
        <v>1962</v>
      </c>
      <c r="S1532" s="23" t="s">
        <v>4475</v>
      </c>
      <c r="T1532" s="23" t="s">
        <v>1721</v>
      </c>
    </row>
    <row r="1533" spans="1:20" s="19" customFormat="1">
      <c r="A1533" s="23" t="s">
        <v>1832</v>
      </c>
      <c r="B1533" s="23" t="s">
        <v>1833</v>
      </c>
      <c r="C1533" s="23" t="s">
        <v>13</v>
      </c>
      <c r="D1533" s="23" t="s">
        <v>1705</v>
      </c>
      <c r="E1533" s="23" t="s">
        <v>452</v>
      </c>
      <c r="F1533" s="23" t="s">
        <v>4176</v>
      </c>
      <c r="G1533" s="23" t="s">
        <v>1721</v>
      </c>
      <c r="H1533" s="23" t="s">
        <v>4094</v>
      </c>
      <c r="I1533" s="23" t="s">
        <v>5430</v>
      </c>
      <c r="J1533" s="23" t="s">
        <v>11</v>
      </c>
      <c r="K1533" s="23" t="s">
        <v>4628</v>
      </c>
      <c r="L1533" s="23" t="s">
        <v>11</v>
      </c>
      <c r="M1533" s="23" t="s">
        <v>5437</v>
      </c>
      <c r="N1533" s="23" t="s">
        <v>4629</v>
      </c>
      <c r="O1533" s="23" t="s">
        <v>4630</v>
      </c>
      <c r="P1533" s="23" t="s">
        <v>1026</v>
      </c>
      <c r="Q1533" s="23">
        <v>0</v>
      </c>
      <c r="R1533" s="23" t="s">
        <v>1683</v>
      </c>
      <c r="S1533" s="23" t="s">
        <v>5512</v>
      </c>
      <c r="T1533" s="23" t="s">
        <v>1721</v>
      </c>
    </row>
    <row r="1534" spans="1:20" s="19" customFormat="1">
      <c r="A1534" s="23" t="s">
        <v>2760</v>
      </c>
      <c r="B1534" s="23" t="s">
        <v>2761</v>
      </c>
      <c r="C1534" s="23" t="s">
        <v>1669</v>
      </c>
      <c r="D1534" s="23" t="s">
        <v>4091</v>
      </c>
      <c r="E1534" s="23" t="s">
        <v>464</v>
      </c>
      <c r="F1534" s="23" t="s">
        <v>4191</v>
      </c>
      <c r="G1534" s="23" t="s">
        <v>1721</v>
      </c>
      <c r="H1534" s="23" t="s">
        <v>4632</v>
      </c>
      <c r="I1534" s="23" t="s">
        <v>4644</v>
      </c>
      <c r="J1534" s="23" t="s">
        <v>11</v>
      </c>
      <c r="K1534" s="23" t="s">
        <v>4628</v>
      </c>
      <c r="L1534" s="23" t="s">
        <v>11</v>
      </c>
      <c r="M1534" s="23" t="s">
        <v>5479</v>
      </c>
      <c r="N1534" s="23" t="s">
        <v>4640</v>
      </c>
      <c r="O1534" s="23" t="s">
        <v>4630</v>
      </c>
      <c r="P1534" s="23" t="s">
        <v>1166</v>
      </c>
      <c r="Q1534" s="23">
        <v>0</v>
      </c>
      <c r="R1534" s="23" t="s">
        <v>1683</v>
      </c>
      <c r="S1534" s="23" t="s">
        <v>4589</v>
      </c>
      <c r="T1534" s="23" t="s">
        <v>1721</v>
      </c>
    </row>
    <row r="1535" spans="1:20" s="19" customFormat="1">
      <c r="A1535" s="23" t="s">
        <v>3133</v>
      </c>
      <c r="B1535" s="23" t="s">
        <v>3134</v>
      </c>
      <c r="C1535" s="23" t="s">
        <v>16</v>
      </c>
      <c r="D1535" s="23" t="s">
        <v>1705</v>
      </c>
      <c r="E1535" s="23" t="s">
        <v>452</v>
      </c>
      <c r="F1535" s="23" t="s">
        <v>4185</v>
      </c>
      <c r="G1535" s="23" t="s">
        <v>1721</v>
      </c>
      <c r="H1535" s="23" t="s">
        <v>4633</v>
      </c>
      <c r="I1535" s="23" t="s">
        <v>4203</v>
      </c>
      <c r="J1535" s="23" t="s">
        <v>11</v>
      </c>
      <c r="K1535" s="23" t="s">
        <v>4628</v>
      </c>
      <c r="L1535" s="23" t="s">
        <v>11</v>
      </c>
      <c r="M1535" s="23" t="s">
        <v>5434</v>
      </c>
      <c r="N1535" s="23" t="s">
        <v>4629</v>
      </c>
      <c r="O1535" s="23" t="s">
        <v>4630</v>
      </c>
      <c r="P1535" s="23" t="s">
        <v>4662</v>
      </c>
      <c r="Q1535" s="23">
        <v>0</v>
      </c>
      <c r="R1535" s="23" t="s">
        <v>1922</v>
      </c>
      <c r="S1535" s="23" t="s">
        <v>4772</v>
      </c>
      <c r="T1535" s="23" t="s">
        <v>1721</v>
      </c>
    </row>
    <row r="1536" spans="1:20" s="19" customFormat="1">
      <c r="A1536" s="23" t="s">
        <v>3399</v>
      </c>
      <c r="B1536" s="23" t="s">
        <v>3400</v>
      </c>
      <c r="C1536" s="23" t="s">
        <v>1669</v>
      </c>
      <c r="D1536" s="23" t="s">
        <v>4091</v>
      </c>
      <c r="E1536" s="23" t="s">
        <v>459</v>
      </c>
      <c r="F1536" s="23" t="s">
        <v>4086</v>
      </c>
      <c r="G1536" s="23" t="s">
        <v>1721</v>
      </c>
      <c r="H1536" s="23" t="s">
        <v>4643</v>
      </c>
      <c r="I1536" s="23" t="s">
        <v>4644</v>
      </c>
      <c r="J1536" s="23" t="s">
        <v>1808</v>
      </c>
      <c r="K1536" s="23" t="s">
        <v>4628</v>
      </c>
      <c r="L1536" s="23" t="s">
        <v>11</v>
      </c>
      <c r="M1536" s="23" t="s">
        <v>5488</v>
      </c>
      <c r="N1536" s="23" t="s">
        <v>4640</v>
      </c>
      <c r="O1536" s="23" t="s">
        <v>4630</v>
      </c>
      <c r="P1536" s="23" t="s">
        <v>1026</v>
      </c>
      <c r="Q1536" s="23">
        <v>0</v>
      </c>
      <c r="R1536" s="23" t="s">
        <v>1698</v>
      </c>
      <c r="S1536" s="23" t="s">
        <v>5513</v>
      </c>
      <c r="T1536" s="23" t="s">
        <v>1721</v>
      </c>
    </row>
    <row r="1537" spans="1:20" s="19" customFormat="1">
      <c r="A1537" s="23" t="s">
        <v>2450</v>
      </c>
      <c r="B1537" s="23" t="s">
        <v>2451</v>
      </c>
      <c r="C1537" s="23" t="s">
        <v>14</v>
      </c>
      <c r="D1537" s="23" t="s">
        <v>1705</v>
      </c>
      <c r="E1537" s="23" t="s">
        <v>452</v>
      </c>
      <c r="F1537" s="23" t="s">
        <v>5349</v>
      </c>
      <c r="G1537" s="23" t="s">
        <v>1721</v>
      </c>
      <c r="H1537" s="23" t="s">
        <v>4099</v>
      </c>
      <c r="I1537" s="23" t="s">
        <v>4106</v>
      </c>
      <c r="J1537" s="23" t="s">
        <v>11</v>
      </c>
      <c r="K1537" s="23" t="s">
        <v>4628</v>
      </c>
      <c r="L1537" s="23" t="s">
        <v>11</v>
      </c>
      <c r="M1537" s="23" t="s">
        <v>5429</v>
      </c>
      <c r="N1537" s="23" t="s">
        <v>4629</v>
      </c>
      <c r="O1537" s="23" t="s">
        <v>4630</v>
      </c>
      <c r="P1537" s="23" t="s">
        <v>4642</v>
      </c>
      <c r="Q1537" s="23">
        <v>0</v>
      </c>
      <c r="R1537" s="23" t="s">
        <v>1962</v>
      </c>
      <c r="S1537" s="23" t="s">
        <v>4767</v>
      </c>
      <c r="T1537" s="23" t="s">
        <v>1721</v>
      </c>
    </row>
    <row r="1538" spans="1:20" s="19" customFormat="1">
      <c r="A1538" s="23" t="s">
        <v>3843</v>
      </c>
      <c r="B1538" s="23" t="s">
        <v>3844</v>
      </c>
      <c r="C1538" s="23" t="s">
        <v>16</v>
      </c>
      <c r="D1538" s="23" t="s">
        <v>1705</v>
      </c>
      <c r="E1538" s="23" t="s">
        <v>1189</v>
      </c>
      <c r="F1538" s="23" t="s">
        <v>4199</v>
      </c>
      <c r="G1538" s="23" t="s">
        <v>1721</v>
      </c>
      <c r="H1538" s="23" t="s">
        <v>4643</v>
      </c>
      <c r="I1538" s="23" t="s">
        <v>4192</v>
      </c>
      <c r="J1538" s="23" t="s">
        <v>11</v>
      </c>
      <c r="K1538" s="23" t="s">
        <v>4628</v>
      </c>
      <c r="L1538" s="23" t="s">
        <v>11</v>
      </c>
      <c r="M1538" s="23" t="s">
        <v>5456</v>
      </c>
      <c r="N1538" s="23" t="s">
        <v>4629</v>
      </c>
      <c r="O1538" s="23" t="s">
        <v>4630</v>
      </c>
      <c r="P1538" s="23" t="s">
        <v>1026</v>
      </c>
      <c r="Q1538" s="23">
        <v>0</v>
      </c>
      <c r="R1538" s="23" t="s">
        <v>1683</v>
      </c>
      <c r="S1538" s="23" t="s">
        <v>4583</v>
      </c>
      <c r="T1538" s="23" t="s">
        <v>1721</v>
      </c>
    </row>
    <row r="1539" spans="1:20" s="19" customFormat="1">
      <c r="A1539" s="23" t="s">
        <v>2513</v>
      </c>
      <c r="B1539" s="23" t="s">
        <v>2514</v>
      </c>
      <c r="C1539" s="23" t="s">
        <v>1687</v>
      </c>
      <c r="D1539" s="23" t="s">
        <v>4091</v>
      </c>
      <c r="E1539" s="23" t="s">
        <v>459</v>
      </c>
      <c r="F1539" s="23" t="s">
        <v>4202</v>
      </c>
      <c r="G1539" s="23" t="s">
        <v>1721</v>
      </c>
      <c r="H1539" s="23" t="s">
        <v>4643</v>
      </c>
      <c r="I1539" s="23" t="s">
        <v>4644</v>
      </c>
      <c r="J1539" s="23" t="s">
        <v>11</v>
      </c>
      <c r="K1539" s="23" t="s">
        <v>4628</v>
      </c>
      <c r="L1539" s="23" t="s">
        <v>11</v>
      </c>
      <c r="M1539" s="23" t="s">
        <v>5501</v>
      </c>
      <c r="N1539" s="23" t="s">
        <v>4640</v>
      </c>
      <c r="O1539" s="23" t="s">
        <v>4630</v>
      </c>
      <c r="P1539" s="23" t="s">
        <v>1166</v>
      </c>
      <c r="Q1539" s="23">
        <v>0</v>
      </c>
      <c r="R1539" s="23" t="s">
        <v>1760</v>
      </c>
      <c r="S1539" s="23" t="s">
        <v>4599</v>
      </c>
      <c r="T1539" s="23" t="s">
        <v>1721</v>
      </c>
    </row>
    <row r="1540" spans="1:20" s="19" customFormat="1">
      <c r="A1540" s="23" t="s">
        <v>3755</v>
      </c>
      <c r="B1540" s="23" t="s">
        <v>3756</v>
      </c>
      <c r="C1540" s="23" t="s">
        <v>16</v>
      </c>
      <c r="D1540" s="23" t="s">
        <v>1705</v>
      </c>
      <c r="E1540" s="23" t="s">
        <v>1189</v>
      </c>
      <c r="F1540" s="23" t="s">
        <v>4199</v>
      </c>
      <c r="G1540" s="23" t="s">
        <v>1721</v>
      </c>
      <c r="H1540" s="23" t="s">
        <v>4643</v>
      </c>
      <c r="I1540" s="23" t="s">
        <v>4192</v>
      </c>
      <c r="J1540" s="23" t="s">
        <v>11</v>
      </c>
      <c r="K1540" s="23" t="s">
        <v>4628</v>
      </c>
      <c r="L1540" s="23" t="s">
        <v>11</v>
      </c>
      <c r="M1540" s="23" t="s">
        <v>5427</v>
      </c>
      <c r="N1540" s="23" t="s">
        <v>4629</v>
      </c>
      <c r="O1540" s="23" t="s">
        <v>4630</v>
      </c>
      <c r="P1540" s="23" t="s">
        <v>1026</v>
      </c>
      <c r="Q1540" s="23">
        <v>0</v>
      </c>
      <c r="R1540" s="23" t="s">
        <v>1782</v>
      </c>
      <c r="S1540" s="23" t="s">
        <v>4606</v>
      </c>
      <c r="T1540" s="23" t="s">
        <v>1721</v>
      </c>
    </row>
    <row r="1541" spans="1:20" s="19" customFormat="1">
      <c r="A1541" s="23" t="s">
        <v>4030</v>
      </c>
      <c r="B1541" s="23" t="s">
        <v>4031</v>
      </c>
      <c r="C1541" s="23" t="s">
        <v>14</v>
      </c>
      <c r="D1541" s="23" t="s">
        <v>1705</v>
      </c>
      <c r="E1541" s="23" t="s">
        <v>452</v>
      </c>
      <c r="F1541" s="23" t="s">
        <v>5344</v>
      </c>
      <c r="G1541" s="23" t="s">
        <v>1721</v>
      </c>
      <c r="H1541" s="23" t="s">
        <v>4643</v>
      </c>
      <c r="I1541" s="23" t="s">
        <v>5489</v>
      </c>
      <c r="J1541" s="23" t="s">
        <v>11</v>
      </c>
      <c r="K1541" s="23" t="s">
        <v>4628</v>
      </c>
      <c r="L1541" s="23" t="s">
        <v>11</v>
      </c>
      <c r="M1541" s="23" t="s">
        <v>5416</v>
      </c>
      <c r="N1541" s="23" t="s">
        <v>4629</v>
      </c>
      <c r="O1541" s="23" t="s">
        <v>4630</v>
      </c>
      <c r="P1541" s="23" t="s">
        <v>1026</v>
      </c>
      <c r="Q1541" s="23">
        <v>0</v>
      </c>
      <c r="R1541" s="23" t="s">
        <v>1760</v>
      </c>
      <c r="S1541" s="23" t="s">
        <v>4598</v>
      </c>
      <c r="T1541" s="23" t="s">
        <v>1721</v>
      </c>
    </row>
    <row r="1542" spans="1:20" s="19" customFormat="1">
      <c r="A1542" s="23" t="s">
        <v>2575</v>
      </c>
      <c r="B1542" s="23" t="s">
        <v>2576</v>
      </c>
      <c r="C1542" s="23" t="s">
        <v>10</v>
      </c>
      <c r="D1542" s="23" t="s">
        <v>1705</v>
      </c>
      <c r="E1542" s="23" t="s">
        <v>452</v>
      </c>
      <c r="F1542" s="23" t="s">
        <v>4164</v>
      </c>
      <c r="G1542" s="23" t="s">
        <v>1721</v>
      </c>
      <c r="H1542" s="23" t="s">
        <v>4632</v>
      </c>
      <c r="I1542" s="23" t="s">
        <v>4203</v>
      </c>
      <c r="J1542" s="23" t="s">
        <v>11</v>
      </c>
      <c r="K1542" s="23" t="s">
        <v>4628</v>
      </c>
      <c r="L1542" s="23" t="s">
        <v>11</v>
      </c>
      <c r="M1542" s="23" t="s">
        <v>5414</v>
      </c>
      <c r="N1542" s="23" t="s">
        <v>4629</v>
      </c>
      <c r="O1542" s="23" t="s">
        <v>4630</v>
      </c>
      <c r="P1542" s="23" t="s">
        <v>4713</v>
      </c>
      <c r="Q1542" s="23">
        <v>0</v>
      </c>
      <c r="R1542" s="23" t="s">
        <v>1962</v>
      </c>
      <c r="S1542" s="23" t="s">
        <v>4417</v>
      </c>
      <c r="T1542" s="23" t="s">
        <v>1721</v>
      </c>
    </row>
    <row r="1543" spans="1:20" s="19" customFormat="1">
      <c r="A1543" s="23" t="s">
        <v>2633</v>
      </c>
      <c r="B1543" s="23" t="s">
        <v>2634</v>
      </c>
      <c r="C1543" s="23" t="s">
        <v>17</v>
      </c>
      <c r="D1543" s="23" t="s">
        <v>1705</v>
      </c>
      <c r="E1543" s="23" t="s">
        <v>452</v>
      </c>
      <c r="F1543" s="23" t="s">
        <v>5336</v>
      </c>
      <c r="G1543" s="23" t="s">
        <v>1721</v>
      </c>
      <c r="H1543" s="23" t="s">
        <v>4638</v>
      </c>
      <c r="I1543" s="23" t="s">
        <v>4636</v>
      </c>
      <c r="J1543" s="23" t="s">
        <v>11</v>
      </c>
      <c r="K1543" s="23" t="s">
        <v>4628</v>
      </c>
      <c r="L1543" s="23" t="s">
        <v>11</v>
      </c>
      <c r="M1543" s="23" t="s">
        <v>5410</v>
      </c>
      <c r="N1543" s="23" t="s">
        <v>4629</v>
      </c>
      <c r="O1543" s="23" t="s">
        <v>4630</v>
      </c>
      <c r="P1543" s="23" t="s">
        <v>4642</v>
      </c>
      <c r="Q1543" s="23">
        <v>0</v>
      </c>
      <c r="R1543" s="23" t="s">
        <v>1962</v>
      </c>
      <c r="S1543" s="23" t="s">
        <v>4411</v>
      </c>
      <c r="T1543" s="23" t="s">
        <v>1721</v>
      </c>
    </row>
    <row r="1544" spans="1:20" s="19" customFormat="1">
      <c r="A1544" s="23" t="s">
        <v>3190</v>
      </c>
      <c r="B1544" s="23" t="s">
        <v>3191</v>
      </c>
      <c r="C1544" s="23" t="s">
        <v>10</v>
      </c>
      <c r="D1544" s="23" t="s">
        <v>1705</v>
      </c>
      <c r="E1544" s="23" t="s">
        <v>452</v>
      </c>
      <c r="F1544" s="23" t="s">
        <v>4190</v>
      </c>
      <c r="G1544" s="23" t="s">
        <v>1721</v>
      </c>
      <c r="H1544" s="23" t="s">
        <v>4633</v>
      </c>
      <c r="I1544" s="23" t="s">
        <v>4192</v>
      </c>
      <c r="J1544" s="23" t="s">
        <v>11</v>
      </c>
      <c r="K1544" s="23" t="s">
        <v>4628</v>
      </c>
      <c r="L1544" s="23" t="s">
        <v>11</v>
      </c>
      <c r="M1544" s="23" t="s">
        <v>5413</v>
      </c>
      <c r="N1544" s="23" t="s">
        <v>4629</v>
      </c>
      <c r="O1544" s="23" t="s">
        <v>4630</v>
      </c>
      <c r="P1544" s="23" t="s">
        <v>1026</v>
      </c>
      <c r="Q1544" s="23">
        <v>0</v>
      </c>
      <c r="R1544" s="23" t="s">
        <v>1683</v>
      </c>
      <c r="S1544" s="23" t="s">
        <v>4596</v>
      </c>
      <c r="T1544" s="23" t="s">
        <v>1721</v>
      </c>
    </row>
    <row r="1545" spans="1:20" s="19" customFormat="1">
      <c r="A1545" s="23" t="s">
        <v>2062</v>
      </c>
      <c r="B1545" s="23" t="s">
        <v>2063</v>
      </c>
      <c r="C1545" s="23" t="s">
        <v>1669</v>
      </c>
      <c r="D1545" s="23" t="s">
        <v>4091</v>
      </c>
      <c r="E1545" s="23" t="s">
        <v>464</v>
      </c>
      <c r="F1545" s="23" t="s">
        <v>4122</v>
      </c>
      <c r="G1545" s="23" t="s">
        <v>1721</v>
      </c>
      <c r="H1545" s="23" t="s">
        <v>4638</v>
      </c>
      <c r="I1545" s="23" t="s">
        <v>4644</v>
      </c>
      <c r="J1545" s="23" t="s">
        <v>11</v>
      </c>
      <c r="K1545" s="23" t="s">
        <v>4628</v>
      </c>
      <c r="L1545" s="23" t="s">
        <v>11</v>
      </c>
      <c r="M1545" s="23" t="s">
        <v>5424</v>
      </c>
      <c r="N1545" s="23" t="s">
        <v>4640</v>
      </c>
      <c r="O1545" s="23" t="s">
        <v>4630</v>
      </c>
      <c r="P1545" s="23" t="s">
        <v>4641</v>
      </c>
      <c r="Q1545" s="23">
        <v>0</v>
      </c>
      <c r="R1545" s="23" t="s">
        <v>2066</v>
      </c>
      <c r="S1545" s="23" t="s">
        <v>4530</v>
      </c>
      <c r="T1545" s="23" t="s">
        <v>1721</v>
      </c>
    </row>
    <row r="1546" spans="1:20" s="19" customFormat="1">
      <c r="A1546" s="23" t="s">
        <v>2712</v>
      </c>
      <c r="B1546" s="23" t="s">
        <v>2713</v>
      </c>
      <c r="C1546" s="23" t="s">
        <v>16</v>
      </c>
      <c r="D1546" s="23" t="s">
        <v>1705</v>
      </c>
      <c r="E1546" s="23" t="s">
        <v>1189</v>
      </c>
      <c r="F1546" s="23" t="s">
        <v>4182</v>
      </c>
      <c r="G1546" s="23" t="s">
        <v>1721</v>
      </c>
      <c r="H1546" s="23" t="s">
        <v>4638</v>
      </c>
      <c r="I1546" s="23" t="s">
        <v>4636</v>
      </c>
      <c r="J1546" s="23" t="s">
        <v>11</v>
      </c>
      <c r="K1546" s="23" t="s">
        <v>4628</v>
      </c>
      <c r="L1546" s="23" t="s">
        <v>11</v>
      </c>
      <c r="M1546" s="23" t="s">
        <v>5456</v>
      </c>
      <c r="N1546" s="23" t="s">
        <v>4629</v>
      </c>
      <c r="O1546" s="23" t="s">
        <v>4630</v>
      </c>
      <c r="P1546" s="23" t="s">
        <v>1026</v>
      </c>
      <c r="Q1546" s="23">
        <v>0</v>
      </c>
      <c r="R1546" s="23" t="s">
        <v>1683</v>
      </c>
      <c r="S1546" s="23" t="s">
        <v>4590</v>
      </c>
      <c r="T1546" s="23" t="s">
        <v>1721</v>
      </c>
    </row>
    <row r="1547" spans="1:20" s="19" customFormat="1">
      <c r="A1547" s="23" t="s">
        <v>4044</v>
      </c>
      <c r="B1547" s="23" t="s">
        <v>4045</v>
      </c>
      <c r="C1547" s="23" t="s">
        <v>16</v>
      </c>
      <c r="D1547" s="23" t="s">
        <v>1705</v>
      </c>
      <c r="E1547" s="23" t="s">
        <v>1189</v>
      </c>
      <c r="F1547" s="23" t="s">
        <v>4182</v>
      </c>
      <c r="G1547" s="23" t="s">
        <v>1721</v>
      </c>
      <c r="H1547" s="23" t="s">
        <v>4638</v>
      </c>
      <c r="I1547" s="23" t="s">
        <v>4636</v>
      </c>
      <c r="J1547" s="23" t="s">
        <v>11</v>
      </c>
      <c r="K1547" s="23" t="s">
        <v>4628</v>
      </c>
      <c r="L1547" s="23" t="s">
        <v>11</v>
      </c>
      <c r="M1547" s="23" t="s">
        <v>5423</v>
      </c>
      <c r="N1547" s="23" t="s">
        <v>4629</v>
      </c>
      <c r="O1547" s="23" t="s">
        <v>4630</v>
      </c>
      <c r="P1547" s="23" t="s">
        <v>4783</v>
      </c>
      <c r="Q1547" s="23">
        <v>0</v>
      </c>
      <c r="R1547" s="23" t="s">
        <v>4784</v>
      </c>
      <c r="S1547" s="23" t="s">
        <v>4785</v>
      </c>
      <c r="T1547" s="23" t="s">
        <v>1721</v>
      </c>
    </row>
    <row r="1548" spans="1:20" s="19" customFormat="1">
      <c r="A1548" s="23" t="s">
        <v>3284</v>
      </c>
      <c r="B1548" s="23" t="s">
        <v>3285</v>
      </c>
      <c r="C1548" s="23" t="s">
        <v>14</v>
      </c>
      <c r="D1548" s="23" t="s">
        <v>1705</v>
      </c>
      <c r="E1548" s="23" t="s">
        <v>452</v>
      </c>
      <c r="F1548" s="23" t="s">
        <v>5334</v>
      </c>
      <c r="G1548" s="23" t="s">
        <v>1721</v>
      </c>
      <c r="H1548" s="23" t="s">
        <v>4633</v>
      </c>
      <c r="I1548" s="23" t="s">
        <v>4192</v>
      </c>
      <c r="J1548" s="23" t="s">
        <v>11</v>
      </c>
      <c r="K1548" s="23" t="s">
        <v>4628</v>
      </c>
      <c r="L1548" s="23" t="s">
        <v>11</v>
      </c>
      <c r="M1548" s="23" t="s">
        <v>5408</v>
      </c>
      <c r="N1548" s="23" t="s">
        <v>4629</v>
      </c>
      <c r="O1548" s="23" t="s">
        <v>4630</v>
      </c>
      <c r="P1548" s="23" t="s">
        <v>4642</v>
      </c>
      <c r="Q1548" s="23">
        <v>0</v>
      </c>
      <c r="R1548" s="23" t="s">
        <v>1962</v>
      </c>
      <c r="S1548" s="23" t="s">
        <v>4355</v>
      </c>
      <c r="T1548" s="23" t="s">
        <v>1721</v>
      </c>
    </row>
    <row r="1549" spans="1:20" s="19" customFormat="1">
      <c r="A1549" s="23" t="s">
        <v>4021</v>
      </c>
      <c r="B1549" s="23" t="s">
        <v>4022</v>
      </c>
      <c r="C1549" s="23" t="s">
        <v>15</v>
      </c>
      <c r="D1549" s="23" t="s">
        <v>1705</v>
      </c>
      <c r="E1549" s="23" t="s">
        <v>452</v>
      </c>
      <c r="F1549" s="23" t="s">
        <v>4148</v>
      </c>
      <c r="G1549" s="23" t="s">
        <v>1721</v>
      </c>
      <c r="H1549" s="23" t="s">
        <v>4094</v>
      </c>
      <c r="I1549" s="23" t="s">
        <v>4192</v>
      </c>
      <c r="J1549" s="23" t="s">
        <v>11</v>
      </c>
      <c r="K1549" s="23" t="s">
        <v>4628</v>
      </c>
      <c r="L1549" s="23" t="s">
        <v>11</v>
      </c>
      <c r="M1549" s="23" t="s">
        <v>5437</v>
      </c>
      <c r="N1549" s="23" t="s">
        <v>4629</v>
      </c>
      <c r="O1549" s="23" t="s">
        <v>4630</v>
      </c>
      <c r="P1549" s="23" t="s">
        <v>4820</v>
      </c>
      <c r="Q1549" s="23">
        <v>0</v>
      </c>
      <c r="R1549" s="23" t="s">
        <v>1962</v>
      </c>
      <c r="S1549" s="23" t="s">
        <v>4821</v>
      </c>
      <c r="T1549" s="23" t="s">
        <v>1721</v>
      </c>
    </row>
    <row r="1550" spans="1:20" s="19" customFormat="1">
      <c r="A1550" s="23" t="s">
        <v>2802</v>
      </c>
      <c r="B1550" s="23" t="s">
        <v>2803</v>
      </c>
      <c r="C1550" s="23" t="s">
        <v>16</v>
      </c>
      <c r="D1550" s="23" t="s">
        <v>1705</v>
      </c>
      <c r="E1550" s="23" t="s">
        <v>1189</v>
      </c>
      <c r="F1550" s="23" t="s">
        <v>4197</v>
      </c>
      <c r="G1550" s="23" t="s">
        <v>1721</v>
      </c>
      <c r="H1550" s="23" t="s">
        <v>4099</v>
      </c>
      <c r="I1550" s="23" t="s">
        <v>4106</v>
      </c>
      <c r="J1550" s="23" t="s">
        <v>11</v>
      </c>
      <c r="K1550" s="23" t="s">
        <v>4628</v>
      </c>
      <c r="L1550" s="23" t="s">
        <v>11</v>
      </c>
      <c r="M1550" s="23" t="s">
        <v>5451</v>
      </c>
      <c r="N1550" s="23" t="s">
        <v>4629</v>
      </c>
      <c r="O1550" s="23" t="s">
        <v>4630</v>
      </c>
      <c r="P1550" s="23" t="s">
        <v>4716</v>
      </c>
      <c r="Q1550" s="23">
        <v>0</v>
      </c>
      <c r="R1550" s="23" t="s">
        <v>1962</v>
      </c>
      <c r="S1550" s="23" t="s">
        <v>4717</v>
      </c>
      <c r="T1550" s="23" t="s">
        <v>1721</v>
      </c>
    </row>
    <row r="1551" spans="1:20" s="19" customFormat="1">
      <c r="A1551" s="23" t="s">
        <v>3668</v>
      </c>
      <c r="B1551" s="23" t="s">
        <v>3669</v>
      </c>
      <c r="C1551" s="23" t="s">
        <v>16</v>
      </c>
      <c r="D1551" s="23" t="s">
        <v>1705</v>
      </c>
      <c r="E1551" s="23" t="s">
        <v>1189</v>
      </c>
      <c r="F1551" s="23" t="s">
        <v>5351</v>
      </c>
      <c r="G1551" s="23" t="s">
        <v>1721</v>
      </c>
      <c r="H1551" s="23" t="s">
        <v>4633</v>
      </c>
      <c r="I1551" s="23" t="s">
        <v>4192</v>
      </c>
      <c r="J1551" s="23" t="s">
        <v>11</v>
      </c>
      <c r="K1551" s="23" t="s">
        <v>4628</v>
      </c>
      <c r="L1551" s="23" t="s">
        <v>11</v>
      </c>
      <c r="M1551" s="23" t="s">
        <v>5455</v>
      </c>
      <c r="N1551" s="23" t="s">
        <v>4629</v>
      </c>
      <c r="O1551" s="23" t="s">
        <v>4630</v>
      </c>
      <c r="P1551" s="23" t="s">
        <v>9</v>
      </c>
      <c r="Q1551" s="23">
        <v>0</v>
      </c>
      <c r="R1551" s="23" t="s">
        <v>3672</v>
      </c>
      <c r="S1551" s="23" t="s">
        <v>4647</v>
      </c>
      <c r="T1551" s="23" t="s">
        <v>1721</v>
      </c>
    </row>
    <row r="1552" spans="1:20" s="19" customFormat="1">
      <c r="A1552" s="23" t="s">
        <v>3291</v>
      </c>
      <c r="B1552" s="23" t="s">
        <v>3292</v>
      </c>
      <c r="C1552" s="23" t="s">
        <v>10</v>
      </c>
      <c r="D1552" s="23" t="s">
        <v>1705</v>
      </c>
      <c r="E1552" s="23" t="s">
        <v>452</v>
      </c>
      <c r="F1552" s="23" t="s">
        <v>5349</v>
      </c>
      <c r="G1552" s="23" t="s">
        <v>1721</v>
      </c>
      <c r="H1552" s="23" t="s">
        <v>4099</v>
      </c>
      <c r="I1552" s="23" t="s">
        <v>4203</v>
      </c>
      <c r="J1552" s="23" t="s">
        <v>11</v>
      </c>
      <c r="K1552" s="23" t="s">
        <v>4628</v>
      </c>
      <c r="L1552" s="23" t="s">
        <v>11</v>
      </c>
      <c r="M1552" s="23" t="s">
        <v>5413</v>
      </c>
      <c r="N1552" s="23" t="s">
        <v>4629</v>
      </c>
      <c r="O1552" s="23" t="s">
        <v>4630</v>
      </c>
      <c r="P1552" s="23" t="s">
        <v>4634</v>
      </c>
      <c r="Q1552" s="23">
        <v>0</v>
      </c>
      <c r="R1552" s="23" t="s">
        <v>1962</v>
      </c>
      <c r="S1552" s="23" t="s">
        <v>4353</v>
      </c>
      <c r="T1552" s="23" t="s">
        <v>1721</v>
      </c>
    </row>
    <row r="1553" spans="1:20" s="19" customFormat="1">
      <c r="A1553" s="23" t="s">
        <v>2518</v>
      </c>
      <c r="B1553" s="23" t="s">
        <v>2519</v>
      </c>
      <c r="C1553" s="23" t="s">
        <v>14</v>
      </c>
      <c r="D1553" s="23" t="s">
        <v>1705</v>
      </c>
      <c r="E1553" s="23" t="s">
        <v>452</v>
      </c>
      <c r="F1553" s="23" t="s">
        <v>4173</v>
      </c>
      <c r="G1553" s="23" t="s">
        <v>1721</v>
      </c>
      <c r="H1553" s="23" t="s">
        <v>4099</v>
      </c>
      <c r="I1553" s="23" t="s">
        <v>4138</v>
      </c>
      <c r="J1553" s="23" t="s">
        <v>11</v>
      </c>
      <c r="K1553" s="23" t="s">
        <v>4628</v>
      </c>
      <c r="L1553" s="23" t="s">
        <v>11</v>
      </c>
      <c r="M1553" s="23" t="s">
        <v>5455</v>
      </c>
      <c r="N1553" s="23" t="s">
        <v>4629</v>
      </c>
      <c r="O1553" s="23" t="s">
        <v>4630</v>
      </c>
      <c r="P1553" s="23" t="s">
        <v>4642</v>
      </c>
      <c r="Q1553" s="23">
        <v>0</v>
      </c>
      <c r="R1553" s="23" t="s">
        <v>1962</v>
      </c>
      <c r="S1553" s="23" t="s">
        <v>4828</v>
      </c>
      <c r="T1553" s="23" t="s">
        <v>1721</v>
      </c>
    </row>
    <row r="1554" spans="1:20" s="19" customFormat="1">
      <c r="A1554" s="23" t="s">
        <v>2135</v>
      </c>
      <c r="B1554" s="23" t="s">
        <v>2136</v>
      </c>
      <c r="C1554" s="23" t="s">
        <v>1702</v>
      </c>
      <c r="D1554" s="23" t="s">
        <v>4091</v>
      </c>
      <c r="E1554" s="23" t="s">
        <v>459</v>
      </c>
      <c r="F1554" s="23" t="s">
        <v>4167</v>
      </c>
      <c r="G1554" s="23" t="s">
        <v>1721</v>
      </c>
      <c r="H1554" s="23" t="s">
        <v>4638</v>
      </c>
      <c r="I1554" s="23" t="s">
        <v>4639</v>
      </c>
      <c r="J1554" s="23" t="s">
        <v>11</v>
      </c>
      <c r="K1554" s="23" t="s">
        <v>4628</v>
      </c>
      <c r="L1554" s="23" t="s">
        <v>11</v>
      </c>
      <c r="M1554" s="23" t="s">
        <v>5476</v>
      </c>
      <c r="N1554" s="23" t="s">
        <v>4640</v>
      </c>
      <c r="O1554" s="23" t="s">
        <v>4630</v>
      </c>
      <c r="P1554" s="23" t="s">
        <v>4641</v>
      </c>
      <c r="Q1554" s="23">
        <v>0</v>
      </c>
      <c r="R1554" s="23" t="s">
        <v>1962</v>
      </c>
      <c r="S1554" s="23" t="s">
        <v>4769</v>
      </c>
      <c r="T1554" s="23" t="s">
        <v>1721</v>
      </c>
    </row>
    <row r="1555" spans="1:20" s="19" customFormat="1">
      <c r="A1555" s="23" t="s">
        <v>2264</v>
      </c>
      <c r="B1555" s="23" t="s">
        <v>2265</v>
      </c>
      <c r="C1555" s="23" t="s">
        <v>14</v>
      </c>
      <c r="D1555" s="23" t="s">
        <v>1705</v>
      </c>
      <c r="E1555" s="23" t="s">
        <v>452</v>
      </c>
      <c r="F1555" s="23" t="s">
        <v>5334</v>
      </c>
      <c r="G1555" s="23" t="s">
        <v>1721</v>
      </c>
      <c r="H1555" s="23" t="s">
        <v>4633</v>
      </c>
      <c r="I1555" s="23" t="s">
        <v>4192</v>
      </c>
      <c r="J1555" s="23" t="s">
        <v>11</v>
      </c>
      <c r="K1555" s="23" t="s">
        <v>4628</v>
      </c>
      <c r="L1555" s="23" t="s">
        <v>11</v>
      </c>
      <c r="M1555" s="23" t="s">
        <v>5405</v>
      </c>
      <c r="N1555" s="23" t="s">
        <v>4629</v>
      </c>
      <c r="O1555" s="23" t="s">
        <v>4630</v>
      </c>
      <c r="P1555" s="23" t="s">
        <v>9</v>
      </c>
      <c r="Q1555" s="23">
        <v>0</v>
      </c>
      <c r="R1555" s="23" t="s">
        <v>4756</v>
      </c>
      <c r="S1555" s="23" t="s">
        <v>4757</v>
      </c>
      <c r="T1555" s="23" t="s">
        <v>1721</v>
      </c>
    </row>
    <row r="1556" spans="1:20" s="19" customFormat="1">
      <c r="A1556" s="23" t="s">
        <v>2971</v>
      </c>
      <c r="B1556" s="23" t="s">
        <v>2972</v>
      </c>
      <c r="C1556" s="23" t="s">
        <v>14</v>
      </c>
      <c r="D1556" s="23" t="s">
        <v>1705</v>
      </c>
      <c r="E1556" s="23" t="s">
        <v>452</v>
      </c>
      <c r="F1556" s="23" t="s">
        <v>5334</v>
      </c>
      <c r="G1556" s="23" t="s">
        <v>1721</v>
      </c>
      <c r="H1556" s="23" t="s">
        <v>4633</v>
      </c>
      <c r="I1556" s="23" t="s">
        <v>4192</v>
      </c>
      <c r="J1556" s="23" t="s">
        <v>11</v>
      </c>
      <c r="K1556" s="23" t="s">
        <v>4628</v>
      </c>
      <c r="L1556" s="23" t="s">
        <v>11</v>
      </c>
      <c r="M1556" s="23" t="s">
        <v>5408</v>
      </c>
      <c r="N1556" s="23" t="s">
        <v>4629</v>
      </c>
      <c r="O1556" s="23" t="s">
        <v>4630</v>
      </c>
      <c r="P1556" s="23" t="s">
        <v>4662</v>
      </c>
      <c r="Q1556" s="23">
        <v>0</v>
      </c>
      <c r="R1556" s="23" t="s">
        <v>2975</v>
      </c>
      <c r="S1556" s="23" t="s">
        <v>4814</v>
      </c>
      <c r="T1556" s="23" t="s">
        <v>1721</v>
      </c>
    </row>
    <row r="1557" spans="1:20" s="19" customFormat="1">
      <c r="A1557" s="23" t="s">
        <v>3190</v>
      </c>
      <c r="B1557" s="23" t="s">
        <v>3191</v>
      </c>
      <c r="C1557" s="23" t="s">
        <v>10</v>
      </c>
      <c r="D1557" s="23" t="s">
        <v>1705</v>
      </c>
      <c r="E1557" s="23" t="s">
        <v>452</v>
      </c>
      <c r="F1557" s="23" t="s">
        <v>4190</v>
      </c>
      <c r="G1557" s="23" t="s">
        <v>1721</v>
      </c>
      <c r="H1557" s="23" t="s">
        <v>4633</v>
      </c>
      <c r="I1557" s="23" t="s">
        <v>4192</v>
      </c>
      <c r="J1557" s="23" t="s">
        <v>11</v>
      </c>
      <c r="K1557" s="23" t="s">
        <v>4628</v>
      </c>
      <c r="L1557" s="23" t="s">
        <v>11</v>
      </c>
      <c r="M1557" s="23" t="s">
        <v>5407</v>
      </c>
      <c r="N1557" s="23" t="s">
        <v>4629</v>
      </c>
      <c r="O1557" s="23" t="s">
        <v>4630</v>
      </c>
      <c r="P1557" s="23" t="s">
        <v>1026</v>
      </c>
      <c r="Q1557" s="23">
        <v>0</v>
      </c>
      <c r="R1557" s="23" t="s">
        <v>1683</v>
      </c>
      <c r="S1557" s="23" t="s">
        <v>4596</v>
      </c>
      <c r="T1557" s="23" t="s">
        <v>1721</v>
      </c>
    </row>
    <row r="1558" spans="1:20" s="19" customFormat="1">
      <c r="A1558" s="23" t="s">
        <v>3515</v>
      </c>
      <c r="B1558" s="23" t="s">
        <v>3516</v>
      </c>
      <c r="C1558" s="23" t="s">
        <v>1687</v>
      </c>
      <c r="D1558" s="23" t="s">
        <v>4091</v>
      </c>
      <c r="E1558" s="23" t="s">
        <v>464</v>
      </c>
      <c r="F1558" s="23" t="s">
        <v>4191</v>
      </c>
      <c r="G1558" s="23" t="s">
        <v>1721</v>
      </c>
      <c r="H1558" s="23" t="s">
        <v>4632</v>
      </c>
      <c r="I1558" s="23" t="s">
        <v>4644</v>
      </c>
      <c r="J1558" s="23" t="s">
        <v>11</v>
      </c>
      <c r="K1558" s="23" t="s">
        <v>4628</v>
      </c>
      <c r="L1558" s="23" t="s">
        <v>11</v>
      </c>
      <c r="M1558" s="23" t="s">
        <v>5411</v>
      </c>
      <c r="N1558" s="23" t="s">
        <v>4640</v>
      </c>
      <c r="O1558" s="23" t="s">
        <v>4630</v>
      </c>
      <c r="P1558" s="23" t="s">
        <v>1166</v>
      </c>
      <c r="Q1558" s="23">
        <v>0</v>
      </c>
      <c r="R1558" s="23" t="s">
        <v>1944</v>
      </c>
      <c r="S1558" s="23" t="s">
        <v>4613</v>
      </c>
      <c r="T1558" s="23" t="s">
        <v>1721</v>
      </c>
    </row>
    <row r="1559" spans="1:20" s="19" customFormat="1">
      <c r="A1559" s="23" t="s">
        <v>2639</v>
      </c>
      <c r="B1559" s="23" t="s">
        <v>2640</v>
      </c>
      <c r="C1559" s="23" t="s">
        <v>16</v>
      </c>
      <c r="D1559" s="23" t="s">
        <v>1705</v>
      </c>
      <c r="E1559" s="23" t="s">
        <v>1189</v>
      </c>
      <c r="F1559" s="23" t="s">
        <v>4182</v>
      </c>
      <c r="G1559" s="23" t="s">
        <v>1721</v>
      </c>
      <c r="H1559" s="23" t="s">
        <v>4638</v>
      </c>
      <c r="I1559" s="23" t="s">
        <v>5452</v>
      </c>
      <c r="J1559" s="23" t="s">
        <v>11</v>
      </c>
      <c r="K1559" s="23" t="s">
        <v>4628</v>
      </c>
      <c r="L1559" s="23" t="s">
        <v>11</v>
      </c>
      <c r="M1559" s="23" t="s">
        <v>5453</v>
      </c>
      <c r="N1559" s="23" t="s">
        <v>4629</v>
      </c>
      <c r="O1559" s="23" t="s">
        <v>4630</v>
      </c>
      <c r="P1559" s="23" t="s">
        <v>7</v>
      </c>
      <c r="Q1559" s="23">
        <v>0</v>
      </c>
      <c r="R1559" s="23" t="s">
        <v>3779</v>
      </c>
      <c r="S1559" s="23" t="s">
        <v>4573</v>
      </c>
      <c r="T1559" s="23" t="s">
        <v>1721</v>
      </c>
    </row>
    <row r="1560" spans="1:20" s="19" customFormat="1">
      <c r="A1560" s="23" t="s">
        <v>1889</v>
      </c>
      <c r="B1560" s="23" t="s">
        <v>1890</v>
      </c>
      <c r="C1560" s="23" t="s">
        <v>1669</v>
      </c>
      <c r="D1560" s="23" t="s">
        <v>1705</v>
      </c>
      <c r="E1560" s="23" t="s">
        <v>452</v>
      </c>
      <c r="F1560" s="23" t="s">
        <v>4179</v>
      </c>
      <c r="G1560" s="23" t="s">
        <v>1721</v>
      </c>
      <c r="H1560" s="23" t="s">
        <v>4682</v>
      </c>
      <c r="I1560" s="23" t="s">
        <v>4192</v>
      </c>
      <c r="J1560" s="23" t="s">
        <v>11</v>
      </c>
      <c r="K1560" s="23" t="s">
        <v>4628</v>
      </c>
      <c r="L1560" s="23" t="s">
        <v>11</v>
      </c>
      <c r="M1560" s="23" t="s">
        <v>5412</v>
      </c>
      <c r="N1560" s="23" t="s">
        <v>4629</v>
      </c>
      <c r="O1560" s="23" t="s">
        <v>4630</v>
      </c>
      <c r="P1560" s="23" t="s">
        <v>4660</v>
      </c>
      <c r="Q1560" s="23">
        <v>0</v>
      </c>
      <c r="R1560" s="23" t="s">
        <v>1962</v>
      </c>
      <c r="S1560" s="23" t="s">
        <v>4890</v>
      </c>
      <c r="T1560" s="23" t="s">
        <v>1721</v>
      </c>
    </row>
    <row r="1561" spans="1:20" s="19" customFormat="1">
      <c r="A1561" s="23" t="s">
        <v>2161</v>
      </c>
      <c r="B1561" s="23" t="s">
        <v>2162</v>
      </c>
      <c r="C1561" s="23" t="s">
        <v>16</v>
      </c>
      <c r="D1561" s="23" t="s">
        <v>1705</v>
      </c>
      <c r="E1561" s="23" t="s">
        <v>1189</v>
      </c>
      <c r="F1561" s="23" t="s">
        <v>4141</v>
      </c>
      <c r="G1561" s="23" t="s">
        <v>1721</v>
      </c>
      <c r="H1561" s="23" t="s">
        <v>4633</v>
      </c>
      <c r="I1561" s="23" t="s">
        <v>5430</v>
      </c>
      <c r="J1561" s="23" t="s">
        <v>11</v>
      </c>
      <c r="K1561" s="23" t="s">
        <v>4628</v>
      </c>
      <c r="L1561" s="23" t="s">
        <v>11</v>
      </c>
      <c r="M1561" s="23" t="s">
        <v>5440</v>
      </c>
      <c r="N1561" s="23" t="s">
        <v>4629</v>
      </c>
      <c r="O1561" s="23" t="s">
        <v>4630</v>
      </c>
      <c r="P1561" s="23" t="s">
        <v>9</v>
      </c>
      <c r="Q1561" s="23">
        <v>0</v>
      </c>
      <c r="R1561" s="23" t="s">
        <v>2165</v>
      </c>
      <c r="S1561" s="23" t="s">
        <v>4880</v>
      </c>
      <c r="T1561" s="23" t="s">
        <v>1721</v>
      </c>
    </row>
    <row r="1562" spans="1:20" s="19" customFormat="1">
      <c r="A1562" s="23" t="s">
        <v>2856</v>
      </c>
      <c r="B1562" s="23" t="s">
        <v>2857</v>
      </c>
      <c r="C1562" s="23" t="s">
        <v>15</v>
      </c>
      <c r="D1562" s="23" t="s">
        <v>1705</v>
      </c>
      <c r="E1562" s="23" t="s">
        <v>452</v>
      </c>
      <c r="F1562" s="23" t="s">
        <v>4156</v>
      </c>
      <c r="G1562" s="23" t="s">
        <v>1721</v>
      </c>
      <c r="H1562" s="23" t="s">
        <v>4094</v>
      </c>
      <c r="I1562" s="23" t="s">
        <v>4636</v>
      </c>
      <c r="J1562" s="23" t="s">
        <v>11</v>
      </c>
      <c r="K1562" s="23" t="s">
        <v>4628</v>
      </c>
      <c r="L1562" s="23" t="s">
        <v>11</v>
      </c>
      <c r="M1562" s="23" t="s">
        <v>5424</v>
      </c>
      <c r="N1562" s="23" t="s">
        <v>4629</v>
      </c>
      <c r="O1562" s="23" t="s">
        <v>4630</v>
      </c>
      <c r="P1562" s="23" t="s">
        <v>4650</v>
      </c>
      <c r="Q1562" s="23">
        <v>0</v>
      </c>
      <c r="R1562" s="23" t="s">
        <v>1962</v>
      </c>
      <c r="S1562" s="23" t="s">
        <v>4391</v>
      </c>
      <c r="T1562" s="23" t="s">
        <v>1721</v>
      </c>
    </row>
    <row r="1563" spans="1:20" s="19" customFormat="1">
      <c r="A1563" s="23" t="s">
        <v>4001</v>
      </c>
      <c r="B1563" s="23" t="s">
        <v>4002</v>
      </c>
      <c r="C1563" s="23" t="s">
        <v>16</v>
      </c>
      <c r="D1563" s="23" t="s">
        <v>1705</v>
      </c>
      <c r="E1563" s="23" t="s">
        <v>452</v>
      </c>
      <c r="F1563" s="23" t="s">
        <v>4185</v>
      </c>
      <c r="G1563" s="23" t="s">
        <v>1721</v>
      </c>
      <c r="H1563" s="23" t="s">
        <v>4633</v>
      </c>
      <c r="I1563" s="23" t="s">
        <v>4203</v>
      </c>
      <c r="J1563" s="23" t="s">
        <v>11</v>
      </c>
      <c r="K1563" s="23" t="s">
        <v>4628</v>
      </c>
      <c r="L1563" s="23" t="s">
        <v>11</v>
      </c>
      <c r="M1563" s="23" t="s">
        <v>5434</v>
      </c>
      <c r="N1563" s="23" t="s">
        <v>4629</v>
      </c>
      <c r="O1563" s="23" t="s">
        <v>4630</v>
      </c>
      <c r="P1563" s="23" t="s">
        <v>4662</v>
      </c>
      <c r="Q1563" s="23">
        <v>0</v>
      </c>
      <c r="R1563" s="23" t="s">
        <v>1922</v>
      </c>
      <c r="S1563" s="23" t="s">
        <v>4734</v>
      </c>
      <c r="T1563" s="23" t="s">
        <v>1721</v>
      </c>
    </row>
    <row r="1564" spans="1:20" s="19" customFormat="1">
      <c r="A1564" s="23" t="s">
        <v>3684</v>
      </c>
      <c r="B1564" s="23" t="s">
        <v>3685</v>
      </c>
      <c r="C1564" s="23" t="s">
        <v>1686</v>
      </c>
      <c r="D1564" s="23" t="s">
        <v>4091</v>
      </c>
      <c r="E1564" s="23" t="s">
        <v>464</v>
      </c>
      <c r="F1564" s="23" t="s">
        <v>4191</v>
      </c>
      <c r="G1564" s="23" t="s">
        <v>1721</v>
      </c>
      <c r="H1564" s="23" t="s">
        <v>4632</v>
      </c>
      <c r="I1564" s="23" t="s">
        <v>4644</v>
      </c>
      <c r="J1564" s="23" t="s">
        <v>11</v>
      </c>
      <c r="K1564" s="23" t="s">
        <v>4628</v>
      </c>
      <c r="L1564" s="23" t="s">
        <v>11</v>
      </c>
      <c r="M1564" s="23" t="s">
        <v>5479</v>
      </c>
      <c r="N1564" s="23" t="s">
        <v>4640</v>
      </c>
      <c r="O1564" s="23" t="s">
        <v>4630</v>
      </c>
      <c r="P1564" s="23" t="s">
        <v>972</v>
      </c>
      <c r="Q1564" s="23">
        <v>0</v>
      </c>
      <c r="R1564" s="23" t="s">
        <v>3611</v>
      </c>
      <c r="S1564" s="23" t="s">
        <v>4568</v>
      </c>
      <c r="T1564" s="23" t="s">
        <v>1721</v>
      </c>
    </row>
    <row r="1565" spans="1:20" s="19" customFormat="1">
      <c r="A1565" s="23" t="s">
        <v>3471</v>
      </c>
      <c r="B1565" s="23" t="s">
        <v>3472</v>
      </c>
      <c r="C1565" s="23" t="s">
        <v>15</v>
      </c>
      <c r="D1565" s="23" t="s">
        <v>1705</v>
      </c>
      <c r="E1565" s="23" t="s">
        <v>452</v>
      </c>
      <c r="F1565" s="23" t="s">
        <v>4148</v>
      </c>
      <c r="G1565" s="23" t="s">
        <v>1721</v>
      </c>
      <c r="H1565" s="23" t="s">
        <v>4094</v>
      </c>
      <c r="I1565" s="23" t="s">
        <v>4192</v>
      </c>
      <c r="J1565" s="23" t="s">
        <v>11</v>
      </c>
      <c r="K1565" s="23" t="s">
        <v>4628</v>
      </c>
      <c r="L1565" s="23" t="s">
        <v>11</v>
      </c>
      <c r="M1565" s="23" t="s">
        <v>5418</v>
      </c>
      <c r="N1565" s="23" t="s">
        <v>4629</v>
      </c>
      <c r="O1565" s="23" t="s">
        <v>4630</v>
      </c>
      <c r="P1565" s="23" t="s">
        <v>4651</v>
      </c>
      <c r="Q1565" s="23">
        <v>0</v>
      </c>
      <c r="R1565" s="23" t="s">
        <v>1962</v>
      </c>
      <c r="S1565" s="23" t="s">
        <v>4332</v>
      </c>
      <c r="T1565" s="23" t="s">
        <v>1721</v>
      </c>
    </row>
    <row r="1566" spans="1:20" s="19" customFormat="1">
      <c r="A1566" s="23" t="s">
        <v>3674</v>
      </c>
      <c r="B1566" s="23" t="s">
        <v>3675</v>
      </c>
      <c r="C1566" s="23" t="s">
        <v>10</v>
      </c>
      <c r="D1566" s="23" t="s">
        <v>1705</v>
      </c>
      <c r="E1566" s="23" t="s">
        <v>452</v>
      </c>
      <c r="F1566" s="23" t="s">
        <v>5349</v>
      </c>
      <c r="G1566" s="23" t="s">
        <v>1721</v>
      </c>
      <c r="H1566" s="23" t="s">
        <v>4099</v>
      </c>
      <c r="I1566" s="23" t="s">
        <v>4203</v>
      </c>
      <c r="J1566" s="23" t="s">
        <v>11</v>
      </c>
      <c r="K1566" s="23" t="s">
        <v>4628</v>
      </c>
      <c r="L1566" s="23" t="s">
        <v>11</v>
      </c>
      <c r="M1566" s="23" t="s">
        <v>5407</v>
      </c>
      <c r="N1566" s="23" t="s">
        <v>4629</v>
      </c>
      <c r="O1566" s="23" t="s">
        <v>4630</v>
      </c>
      <c r="P1566" s="23" t="s">
        <v>4713</v>
      </c>
      <c r="Q1566" s="23">
        <v>0</v>
      </c>
      <c r="R1566" s="23" t="s">
        <v>1962</v>
      </c>
      <c r="S1566" s="23" t="s">
        <v>4792</v>
      </c>
      <c r="T1566" s="23" t="s">
        <v>1721</v>
      </c>
    </row>
    <row r="1567" spans="1:20" s="19" customFormat="1">
      <c r="A1567" s="23" t="s">
        <v>1791</v>
      </c>
      <c r="B1567" s="23" t="s">
        <v>1792</v>
      </c>
      <c r="C1567" s="23" t="s">
        <v>16</v>
      </c>
      <c r="D1567" s="23" t="s">
        <v>1705</v>
      </c>
      <c r="E1567" s="23" t="s">
        <v>1189</v>
      </c>
      <c r="F1567" s="23" t="s">
        <v>5351</v>
      </c>
      <c r="G1567" s="23" t="s">
        <v>1721</v>
      </c>
      <c r="H1567" s="23" t="s">
        <v>4633</v>
      </c>
      <c r="I1567" s="23" t="s">
        <v>4192</v>
      </c>
      <c r="J1567" s="23" t="s">
        <v>11</v>
      </c>
      <c r="K1567" s="23" t="s">
        <v>4628</v>
      </c>
      <c r="L1567" s="23" t="s">
        <v>11</v>
      </c>
      <c r="M1567" s="23" t="s">
        <v>5406</v>
      </c>
      <c r="N1567" s="23" t="s">
        <v>4629</v>
      </c>
      <c r="O1567" s="23" t="s">
        <v>4630</v>
      </c>
      <c r="P1567" s="23" t="s">
        <v>4662</v>
      </c>
      <c r="Q1567" s="23">
        <v>0</v>
      </c>
      <c r="R1567" s="23" t="s">
        <v>1795</v>
      </c>
      <c r="S1567" s="23" t="s">
        <v>4545</v>
      </c>
      <c r="T1567" s="23" t="s">
        <v>1721</v>
      </c>
    </row>
    <row r="1568" spans="1:20" s="19" customFormat="1">
      <c r="A1568" s="23" t="s">
        <v>2639</v>
      </c>
      <c r="B1568" s="23" t="s">
        <v>2640</v>
      </c>
      <c r="C1568" s="23" t="s">
        <v>16</v>
      </c>
      <c r="D1568" s="23" t="s">
        <v>1705</v>
      </c>
      <c r="E1568" s="23" t="s">
        <v>1189</v>
      </c>
      <c r="F1568" s="23" t="s">
        <v>4182</v>
      </c>
      <c r="G1568" s="23" t="s">
        <v>1721</v>
      </c>
      <c r="H1568" s="23" t="s">
        <v>4638</v>
      </c>
      <c r="I1568" s="23" t="s">
        <v>4636</v>
      </c>
      <c r="J1568" s="23" t="s">
        <v>11</v>
      </c>
      <c r="K1568" s="23" t="s">
        <v>4628</v>
      </c>
      <c r="L1568" s="23" t="s">
        <v>11</v>
      </c>
      <c r="M1568" s="23" t="s">
        <v>5480</v>
      </c>
      <c r="N1568" s="23" t="s">
        <v>4629</v>
      </c>
      <c r="O1568" s="23" t="s">
        <v>4630</v>
      </c>
      <c r="P1568" s="23" t="s">
        <v>7</v>
      </c>
      <c r="Q1568" s="23">
        <v>0</v>
      </c>
      <c r="R1568" s="23" t="s">
        <v>3779</v>
      </c>
      <c r="S1568" s="23" t="s">
        <v>4573</v>
      </c>
      <c r="T1568" s="23" t="s">
        <v>1721</v>
      </c>
    </row>
    <row r="1569" spans="1:20" s="19" customFormat="1">
      <c r="A1569" s="23" t="s">
        <v>3364</v>
      </c>
      <c r="B1569" s="23" t="s">
        <v>3365</v>
      </c>
      <c r="C1569" s="23" t="s">
        <v>14</v>
      </c>
      <c r="D1569" s="23" t="s">
        <v>1705</v>
      </c>
      <c r="E1569" s="23" t="s">
        <v>452</v>
      </c>
      <c r="F1569" s="23" t="s">
        <v>4173</v>
      </c>
      <c r="G1569" s="23" t="s">
        <v>1721</v>
      </c>
      <c r="H1569" s="23" t="s">
        <v>4099</v>
      </c>
      <c r="I1569" s="23" t="s">
        <v>4138</v>
      </c>
      <c r="J1569" s="23" t="s">
        <v>11</v>
      </c>
      <c r="K1569" s="23" t="s">
        <v>4628</v>
      </c>
      <c r="L1569" s="23" t="s">
        <v>11</v>
      </c>
      <c r="M1569" s="23" t="s">
        <v>5443</v>
      </c>
      <c r="N1569" s="23" t="s">
        <v>4629</v>
      </c>
      <c r="O1569" s="23" t="s">
        <v>4630</v>
      </c>
      <c r="P1569" s="23" t="s">
        <v>4848</v>
      </c>
      <c r="Q1569" s="23">
        <v>0</v>
      </c>
      <c r="R1569" s="23" t="s">
        <v>1962</v>
      </c>
      <c r="S1569" s="23" t="s">
        <v>4849</v>
      </c>
      <c r="T1569" s="23" t="s">
        <v>1721</v>
      </c>
    </row>
    <row r="1570" spans="1:20" s="19" customFormat="1">
      <c r="A1570" s="23" t="s">
        <v>3998</v>
      </c>
      <c r="B1570" s="23" t="s">
        <v>3999</v>
      </c>
      <c r="C1570" s="23" t="s">
        <v>14</v>
      </c>
      <c r="D1570" s="23" t="s">
        <v>1705</v>
      </c>
      <c r="E1570" s="23" t="s">
        <v>452</v>
      </c>
      <c r="F1570" s="23" t="s">
        <v>4175</v>
      </c>
      <c r="G1570" s="23" t="s">
        <v>1721</v>
      </c>
      <c r="H1570" s="23" t="s">
        <v>4638</v>
      </c>
      <c r="I1570" s="23" t="s">
        <v>4192</v>
      </c>
      <c r="J1570" s="23" t="s">
        <v>11</v>
      </c>
      <c r="K1570" s="23" t="s">
        <v>4628</v>
      </c>
      <c r="L1570" s="23" t="s">
        <v>11</v>
      </c>
      <c r="M1570" s="23" t="s">
        <v>5406</v>
      </c>
      <c r="N1570" s="23" t="s">
        <v>4629</v>
      </c>
      <c r="O1570" s="23" t="s">
        <v>4630</v>
      </c>
      <c r="P1570" s="23" t="s">
        <v>4642</v>
      </c>
      <c r="Q1570" s="23">
        <v>0</v>
      </c>
      <c r="R1570" s="23" t="s">
        <v>3647</v>
      </c>
      <c r="S1570" s="23" t="s">
        <v>4657</v>
      </c>
      <c r="T1570" s="23" t="s">
        <v>1721</v>
      </c>
    </row>
    <row r="1571" spans="1:20" s="19" customFormat="1">
      <c r="A1571" s="23" t="s">
        <v>3254</v>
      </c>
      <c r="B1571" s="23" t="s">
        <v>3255</v>
      </c>
      <c r="C1571" s="23" t="s">
        <v>12</v>
      </c>
      <c r="D1571" s="23" t="s">
        <v>1705</v>
      </c>
      <c r="E1571" s="23" t="s">
        <v>452</v>
      </c>
      <c r="F1571" s="23" t="s">
        <v>4175</v>
      </c>
      <c r="G1571" s="23" t="s">
        <v>1721</v>
      </c>
      <c r="H1571" s="23" t="s">
        <v>4638</v>
      </c>
      <c r="I1571" s="23" t="s">
        <v>4656</v>
      </c>
      <c r="J1571" s="23" t="s">
        <v>11</v>
      </c>
      <c r="K1571" s="23" t="s">
        <v>4628</v>
      </c>
      <c r="L1571" s="23" t="s">
        <v>11</v>
      </c>
      <c r="M1571" s="23" t="s">
        <v>5416</v>
      </c>
      <c r="N1571" s="23" t="s">
        <v>4629</v>
      </c>
      <c r="O1571" s="23" t="s">
        <v>4630</v>
      </c>
      <c r="P1571" s="23" t="s">
        <v>4642</v>
      </c>
      <c r="Q1571" s="23">
        <v>0</v>
      </c>
      <c r="R1571" s="23" t="s">
        <v>1962</v>
      </c>
      <c r="S1571" s="23" t="s">
        <v>4359</v>
      </c>
      <c r="T1571" s="23" t="s">
        <v>1721</v>
      </c>
    </row>
    <row r="1572" spans="1:20" s="19" customFormat="1">
      <c r="A1572" s="23" t="s">
        <v>3361</v>
      </c>
      <c r="B1572" s="23" t="s">
        <v>3362</v>
      </c>
      <c r="C1572" s="23" t="s">
        <v>15</v>
      </c>
      <c r="D1572" s="23" t="s">
        <v>1705</v>
      </c>
      <c r="E1572" s="23" t="s">
        <v>452</v>
      </c>
      <c r="F1572" s="23" t="s">
        <v>4163</v>
      </c>
      <c r="G1572" s="23" t="s">
        <v>1721</v>
      </c>
      <c r="H1572" s="23" t="s">
        <v>4094</v>
      </c>
      <c r="I1572" s="23" t="s">
        <v>4649</v>
      </c>
      <c r="J1572" s="23" t="s">
        <v>11</v>
      </c>
      <c r="K1572" s="23" t="s">
        <v>4628</v>
      </c>
      <c r="L1572" s="23" t="s">
        <v>11</v>
      </c>
      <c r="M1572" s="23" t="s">
        <v>5425</v>
      </c>
      <c r="N1572" s="23" t="s">
        <v>4629</v>
      </c>
      <c r="O1572" s="23" t="s">
        <v>4630</v>
      </c>
      <c r="P1572" s="23" t="s">
        <v>4642</v>
      </c>
      <c r="Q1572" s="23">
        <v>0</v>
      </c>
      <c r="R1572" s="23" t="s">
        <v>1962</v>
      </c>
      <c r="S1572" s="23" t="s">
        <v>4343</v>
      </c>
      <c r="T1572" s="23" t="s">
        <v>1721</v>
      </c>
    </row>
    <row r="1573" spans="1:20" s="19" customFormat="1">
      <c r="A1573" s="23" t="s">
        <v>3605</v>
      </c>
      <c r="B1573" s="23" t="s">
        <v>3606</v>
      </c>
      <c r="C1573" s="23" t="s">
        <v>16</v>
      </c>
      <c r="D1573" s="23" t="s">
        <v>1705</v>
      </c>
      <c r="E1573" s="23" t="s">
        <v>1189</v>
      </c>
      <c r="F1573" s="23" t="s">
        <v>4197</v>
      </c>
      <c r="G1573" s="23" t="s">
        <v>1721</v>
      </c>
      <c r="H1573" s="23" t="s">
        <v>4099</v>
      </c>
      <c r="I1573" s="23" t="s">
        <v>4106</v>
      </c>
      <c r="J1573" s="23" t="s">
        <v>11</v>
      </c>
      <c r="K1573" s="23" t="s">
        <v>4628</v>
      </c>
      <c r="L1573" s="23" t="s">
        <v>11</v>
      </c>
      <c r="M1573" s="23" t="s">
        <v>5451</v>
      </c>
      <c r="N1573" s="23" t="s">
        <v>4629</v>
      </c>
      <c r="O1573" s="23" t="s">
        <v>4630</v>
      </c>
      <c r="P1573" s="23" t="s">
        <v>4642</v>
      </c>
      <c r="Q1573" s="23">
        <v>0</v>
      </c>
      <c r="R1573" s="23" t="s">
        <v>1962</v>
      </c>
      <c r="S1573" s="23" t="s">
        <v>4764</v>
      </c>
      <c r="T1573" s="23" t="s">
        <v>1721</v>
      </c>
    </row>
    <row r="1574" spans="1:20" s="19" customFormat="1">
      <c r="A1574" s="23" t="s">
        <v>2439</v>
      </c>
      <c r="B1574" s="23" t="s">
        <v>2440</v>
      </c>
      <c r="C1574" s="23" t="s">
        <v>16</v>
      </c>
      <c r="D1574" s="23" t="s">
        <v>1705</v>
      </c>
      <c r="E1574" s="23" t="s">
        <v>452</v>
      </c>
      <c r="F1574" s="23" t="s">
        <v>4190</v>
      </c>
      <c r="G1574" s="23" t="s">
        <v>1721</v>
      </c>
      <c r="H1574" s="23" t="s">
        <v>4633</v>
      </c>
      <c r="I1574" s="23" t="s">
        <v>4192</v>
      </c>
      <c r="J1574" s="23" t="s">
        <v>11</v>
      </c>
      <c r="K1574" s="23" t="s">
        <v>4628</v>
      </c>
      <c r="L1574" s="23" t="s">
        <v>11</v>
      </c>
      <c r="M1574" s="23" t="s">
        <v>5443</v>
      </c>
      <c r="N1574" s="23" t="s">
        <v>4629</v>
      </c>
      <c r="O1574" s="23" t="s">
        <v>4630</v>
      </c>
      <c r="P1574" s="23" t="s">
        <v>7</v>
      </c>
      <c r="Q1574" s="23">
        <v>0</v>
      </c>
      <c r="R1574" s="23" t="s">
        <v>2442</v>
      </c>
      <c r="S1574" s="23" t="s">
        <v>4515</v>
      </c>
      <c r="T1574" s="23" t="s">
        <v>1721</v>
      </c>
    </row>
    <row r="1575" spans="1:20" s="19" customFormat="1">
      <c r="A1575" s="23" t="s">
        <v>3043</v>
      </c>
      <c r="B1575" s="23" t="s">
        <v>3044</v>
      </c>
      <c r="C1575" s="23" t="s">
        <v>14</v>
      </c>
      <c r="D1575" s="23" t="s">
        <v>1705</v>
      </c>
      <c r="E1575" s="23" t="s">
        <v>452</v>
      </c>
      <c r="F1575" s="23" t="s">
        <v>5344</v>
      </c>
      <c r="G1575" s="23" t="s">
        <v>1721</v>
      </c>
      <c r="H1575" s="23" t="s">
        <v>4643</v>
      </c>
      <c r="I1575" s="23" t="s">
        <v>4649</v>
      </c>
      <c r="J1575" s="23" t="s">
        <v>11</v>
      </c>
      <c r="K1575" s="23" t="s">
        <v>4628</v>
      </c>
      <c r="L1575" s="23" t="s">
        <v>11</v>
      </c>
      <c r="M1575" s="23" t="s">
        <v>5426</v>
      </c>
      <c r="N1575" s="23" t="s">
        <v>4629</v>
      </c>
      <c r="O1575" s="23" t="s">
        <v>4630</v>
      </c>
      <c r="P1575" s="23" t="s">
        <v>1026</v>
      </c>
      <c r="Q1575" s="23">
        <v>0</v>
      </c>
      <c r="R1575" s="23" t="s">
        <v>1683</v>
      </c>
      <c r="S1575" s="23" t="s">
        <v>4581</v>
      </c>
      <c r="T1575" s="23" t="s">
        <v>1721</v>
      </c>
    </row>
    <row r="1576" spans="1:20" s="19" customFormat="1">
      <c r="A1576" s="23" t="s">
        <v>2016</v>
      </c>
      <c r="B1576" s="23" t="s">
        <v>2017</v>
      </c>
      <c r="C1576" s="23" t="s">
        <v>16</v>
      </c>
      <c r="D1576" s="23" t="s">
        <v>1705</v>
      </c>
      <c r="E1576" s="23" t="s">
        <v>452</v>
      </c>
      <c r="F1576" s="23" t="s">
        <v>5342</v>
      </c>
      <c r="G1576" s="23" t="s">
        <v>1721</v>
      </c>
      <c r="H1576" s="23" t="s">
        <v>4633</v>
      </c>
      <c r="I1576" s="23" t="s">
        <v>4192</v>
      </c>
      <c r="J1576" s="23" t="s">
        <v>11</v>
      </c>
      <c r="K1576" s="23" t="s">
        <v>4628</v>
      </c>
      <c r="L1576" s="23" t="s">
        <v>11</v>
      </c>
      <c r="M1576" s="23" t="s">
        <v>5433</v>
      </c>
      <c r="N1576" s="23" t="s">
        <v>4629</v>
      </c>
      <c r="O1576" s="23" t="s">
        <v>4630</v>
      </c>
      <c r="P1576" s="23" t="s">
        <v>4642</v>
      </c>
      <c r="Q1576" s="23">
        <v>0</v>
      </c>
      <c r="R1576" s="23" t="s">
        <v>1962</v>
      </c>
      <c r="S1576" s="23" t="s">
        <v>4888</v>
      </c>
      <c r="T1576" s="23" t="s">
        <v>1721</v>
      </c>
    </row>
    <row r="1577" spans="1:20" s="19" customFormat="1">
      <c r="A1577" s="23" t="s">
        <v>2287</v>
      </c>
      <c r="B1577" s="23" t="s">
        <v>2288</v>
      </c>
      <c r="C1577" s="23" t="s">
        <v>1669</v>
      </c>
      <c r="D1577" s="23" t="s">
        <v>4091</v>
      </c>
      <c r="E1577" s="23" t="s">
        <v>459</v>
      </c>
      <c r="F1577" s="23" t="s">
        <v>4167</v>
      </c>
      <c r="G1577" s="23" t="s">
        <v>1721</v>
      </c>
      <c r="H1577" s="23" t="s">
        <v>4638</v>
      </c>
      <c r="I1577" s="23" t="s">
        <v>4639</v>
      </c>
      <c r="J1577" s="23" t="s">
        <v>1808</v>
      </c>
      <c r="K1577" s="23" t="s">
        <v>4628</v>
      </c>
      <c r="L1577" s="23" t="s">
        <v>11</v>
      </c>
      <c r="M1577" s="23" t="s">
        <v>5462</v>
      </c>
      <c r="N1577" s="23" t="s">
        <v>4640</v>
      </c>
      <c r="O1577" s="23" t="s">
        <v>4630</v>
      </c>
      <c r="P1577" s="23" t="s">
        <v>4641</v>
      </c>
      <c r="Q1577" s="23">
        <v>0</v>
      </c>
      <c r="R1577" s="23" t="s">
        <v>1962</v>
      </c>
      <c r="S1577" s="23" t="s">
        <v>4445</v>
      </c>
      <c r="T1577" s="23" t="s">
        <v>1721</v>
      </c>
    </row>
    <row r="1578" spans="1:20" s="19" customFormat="1">
      <c r="A1578" s="23" t="s">
        <v>3025</v>
      </c>
      <c r="B1578" s="23" t="s">
        <v>3026</v>
      </c>
      <c r="C1578" s="23" t="s">
        <v>18</v>
      </c>
      <c r="D1578" s="23" t="s">
        <v>1705</v>
      </c>
      <c r="E1578" s="23" t="s">
        <v>452</v>
      </c>
      <c r="F1578" s="23" t="s">
        <v>5337</v>
      </c>
      <c r="G1578" s="23" t="s">
        <v>1721</v>
      </c>
      <c r="H1578" s="23" t="s">
        <v>4643</v>
      </c>
      <c r="I1578" s="23" t="s">
        <v>4192</v>
      </c>
      <c r="J1578" s="23" t="s">
        <v>11</v>
      </c>
      <c r="K1578" s="23" t="s">
        <v>4628</v>
      </c>
      <c r="L1578" s="23" t="s">
        <v>11</v>
      </c>
      <c r="M1578" s="23" t="s">
        <v>5410</v>
      </c>
      <c r="N1578" s="23" t="s">
        <v>4629</v>
      </c>
      <c r="O1578" s="23" t="s">
        <v>4630</v>
      </c>
      <c r="P1578" s="23" t="s">
        <v>4724</v>
      </c>
      <c r="Q1578" s="23">
        <v>0</v>
      </c>
      <c r="R1578" s="23" t="s">
        <v>1962</v>
      </c>
      <c r="S1578" s="23" t="s">
        <v>4373</v>
      </c>
      <c r="T1578" s="23" t="s">
        <v>1721</v>
      </c>
    </row>
    <row r="1579" spans="1:20" s="19" customFormat="1">
      <c r="A1579" s="23" t="s">
        <v>1893</v>
      </c>
      <c r="B1579" s="23" t="s">
        <v>1894</v>
      </c>
      <c r="C1579" s="23" t="s">
        <v>13</v>
      </c>
      <c r="D1579" s="23" t="s">
        <v>1705</v>
      </c>
      <c r="E1579" s="23" t="s">
        <v>452</v>
      </c>
      <c r="F1579" s="23" t="s">
        <v>4172</v>
      </c>
      <c r="G1579" s="23" t="s">
        <v>1721</v>
      </c>
      <c r="H1579" s="23" t="s">
        <v>4094</v>
      </c>
      <c r="I1579" s="23" t="s">
        <v>4203</v>
      </c>
      <c r="J1579" s="23" t="s">
        <v>11</v>
      </c>
      <c r="K1579" s="23" t="s">
        <v>4628</v>
      </c>
      <c r="L1579" s="23" t="s">
        <v>11</v>
      </c>
      <c r="M1579" s="23" t="s">
        <v>5429</v>
      </c>
      <c r="N1579" s="23" t="s">
        <v>4629</v>
      </c>
      <c r="O1579" s="23" t="s">
        <v>4630</v>
      </c>
      <c r="P1579" s="23" t="s">
        <v>4726</v>
      </c>
      <c r="Q1579" s="23">
        <v>0</v>
      </c>
      <c r="R1579" s="23" t="s">
        <v>1962</v>
      </c>
      <c r="S1579" s="23" t="s">
        <v>4494</v>
      </c>
      <c r="T1579" s="23" t="s">
        <v>1721</v>
      </c>
    </row>
    <row r="1580" spans="1:20" s="19" customFormat="1">
      <c r="A1580" s="23" t="s">
        <v>3785</v>
      </c>
      <c r="B1580" s="23" t="s">
        <v>3786</v>
      </c>
      <c r="C1580" s="23" t="s">
        <v>10</v>
      </c>
      <c r="D1580" s="23" t="s">
        <v>1705</v>
      </c>
      <c r="E1580" s="23" t="s">
        <v>452</v>
      </c>
      <c r="F1580" s="23" t="s">
        <v>4185</v>
      </c>
      <c r="G1580" s="23" t="s">
        <v>1721</v>
      </c>
      <c r="H1580" s="23" t="s">
        <v>4633</v>
      </c>
      <c r="I1580" s="23" t="s">
        <v>4203</v>
      </c>
      <c r="J1580" s="23" t="s">
        <v>11</v>
      </c>
      <c r="K1580" s="23" t="s">
        <v>4628</v>
      </c>
      <c r="L1580" s="23" t="s">
        <v>11</v>
      </c>
      <c r="M1580" s="23" t="s">
        <v>5408</v>
      </c>
      <c r="N1580" s="23" t="s">
        <v>4629</v>
      </c>
      <c r="O1580" s="23" t="s">
        <v>4630</v>
      </c>
      <c r="P1580" s="23" t="s">
        <v>1026</v>
      </c>
      <c r="Q1580" s="23">
        <v>0</v>
      </c>
      <c r="R1580" s="23" t="s">
        <v>1683</v>
      </c>
      <c r="S1580" s="23" t="s">
        <v>4585</v>
      </c>
      <c r="T1580" s="23" t="s">
        <v>1721</v>
      </c>
    </row>
    <row r="1581" spans="1:20" s="19" customFormat="1">
      <c r="A1581" s="23" t="s">
        <v>3284</v>
      </c>
      <c r="B1581" s="23" t="s">
        <v>3285</v>
      </c>
      <c r="C1581" s="23" t="s">
        <v>14</v>
      </c>
      <c r="D1581" s="23" t="s">
        <v>1705</v>
      </c>
      <c r="E1581" s="23" t="s">
        <v>452</v>
      </c>
      <c r="F1581" s="23" t="s">
        <v>5334</v>
      </c>
      <c r="G1581" s="23" t="s">
        <v>1721</v>
      </c>
      <c r="H1581" s="23" t="s">
        <v>4633</v>
      </c>
      <c r="I1581" s="23" t="s">
        <v>4192</v>
      </c>
      <c r="J1581" s="23" t="s">
        <v>11</v>
      </c>
      <c r="K1581" s="23" t="s">
        <v>4628</v>
      </c>
      <c r="L1581" s="23" t="s">
        <v>11</v>
      </c>
      <c r="M1581" s="23" t="s">
        <v>5428</v>
      </c>
      <c r="N1581" s="23" t="s">
        <v>4629</v>
      </c>
      <c r="O1581" s="23" t="s">
        <v>4630</v>
      </c>
      <c r="P1581" s="23" t="s">
        <v>4642</v>
      </c>
      <c r="Q1581" s="23">
        <v>0</v>
      </c>
      <c r="R1581" s="23" t="s">
        <v>1962</v>
      </c>
      <c r="S1581" s="23" t="s">
        <v>4355</v>
      </c>
      <c r="T1581" s="23" t="s">
        <v>1721</v>
      </c>
    </row>
    <row r="1582" spans="1:20" s="19" customFormat="1">
      <c r="A1582" s="23" t="s">
        <v>3364</v>
      </c>
      <c r="B1582" s="23" t="s">
        <v>3365</v>
      </c>
      <c r="C1582" s="23" t="s">
        <v>14</v>
      </c>
      <c r="D1582" s="23" t="s">
        <v>1705</v>
      </c>
      <c r="E1582" s="23" t="s">
        <v>452</v>
      </c>
      <c r="F1582" s="23" t="s">
        <v>4173</v>
      </c>
      <c r="G1582" s="23" t="s">
        <v>1721</v>
      </c>
      <c r="H1582" s="23" t="s">
        <v>4099</v>
      </c>
      <c r="I1582" s="23" t="s">
        <v>4138</v>
      </c>
      <c r="J1582" s="23" t="s">
        <v>11</v>
      </c>
      <c r="K1582" s="23" t="s">
        <v>4628</v>
      </c>
      <c r="L1582" s="23" t="s">
        <v>11</v>
      </c>
      <c r="M1582" s="23" t="s">
        <v>5413</v>
      </c>
      <c r="N1582" s="23" t="s">
        <v>4629</v>
      </c>
      <c r="O1582" s="23" t="s">
        <v>4630</v>
      </c>
      <c r="P1582" s="23" t="s">
        <v>4848</v>
      </c>
      <c r="Q1582" s="23">
        <v>0</v>
      </c>
      <c r="R1582" s="23" t="s">
        <v>1962</v>
      </c>
      <c r="S1582" s="23" t="s">
        <v>4849</v>
      </c>
      <c r="T1582" s="23" t="s">
        <v>1721</v>
      </c>
    </row>
    <row r="1583" spans="1:20" s="19" customFormat="1">
      <c r="A1583" s="23" t="s">
        <v>2901</v>
      </c>
      <c r="B1583" s="23" t="s">
        <v>2902</v>
      </c>
      <c r="C1583" s="23" t="s">
        <v>10</v>
      </c>
      <c r="D1583" s="23" t="s">
        <v>1705</v>
      </c>
      <c r="E1583" s="23" t="s">
        <v>452</v>
      </c>
      <c r="F1583" s="23" t="s">
        <v>4190</v>
      </c>
      <c r="G1583" s="23" t="s">
        <v>1721</v>
      </c>
      <c r="H1583" s="23" t="s">
        <v>4633</v>
      </c>
      <c r="I1583" s="23" t="s">
        <v>5430</v>
      </c>
      <c r="J1583" s="23" t="s">
        <v>11</v>
      </c>
      <c r="K1583" s="23" t="s">
        <v>4628</v>
      </c>
      <c r="L1583" s="23" t="s">
        <v>11</v>
      </c>
      <c r="M1583" s="23" t="s">
        <v>5441</v>
      </c>
      <c r="N1583" s="23" t="s">
        <v>4629</v>
      </c>
      <c r="O1583" s="23" t="s">
        <v>4630</v>
      </c>
      <c r="P1583" s="23" t="s">
        <v>1026</v>
      </c>
      <c r="Q1583" s="23">
        <v>0</v>
      </c>
      <c r="R1583" s="23" t="s">
        <v>1683</v>
      </c>
      <c r="S1583" s="23" t="s">
        <v>4825</v>
      </c>
      <c r="T1583" s="23" t="s">
        <v>1721</v>
      </c>
    </row>
    <row r="1584" spans="1:20" s="19" customFormat="1">
      <c r="A1584" s="23" t="s">
        <v>5165</v>
      </c>
      <c r="B1584" s="23" t="s">
        <v>5166</v>
      </c>
      <c r="C1584" s="23" t="s">
        <v>15</v>
      </c>
      <c r="D1584" s="23" t="s">
        <v>1705</v>
      </c>
      <c r="E1584" s="23" t="s">
        <v>452</v>
      </c>
      <c r="F1584" s="23" t="s">
        <v>4158</v>
      </c>
      <c r="G1584" s="23" t="s">
        <v>1721</v>
      </c>
      <c r="H1584" s="23" t="s">
        <v>4638</v>
      </c>
      <c r="I1584" s="23" t="s">
        <v>4636</v>
      </c>
      <c r="J1584" s="23" t="s">
        <v>11</v>
      </c>
      <c r="K1584" s="23" t="s">
        <v>4628</v>
      </c>
      <c r="L1584" s="23" t="s">
        <v>11</v>
      </c>
      <c r="M1584" s="23" t="s">
        <v>5415</v>
      </c>
      <c r="N1584" s="23" t="s">
        <v>4629</v>
      </c>
      <c r="O1584" s="23" t="s">
        <v>4630</v>
      </c>
      <c r="P1584" s="23" t="s">
        <v>5439</v>
      </c>
      <c r="Q1584" s="23">
        <v>0</v>
      </c>
      <c r="R1584" s="23" t="s">
        <v>4928</v>
      </c>
      <c r="S1584" s="23" t="s">
        <v>5373</v>
      </c>
      <c r="T1584" s="23" t="s">
        <v>1721</v>
      </c>
    </row>
    <row r="1585" spans="1:20" s="19" customFormat="1">
      <c r="A1585" s="23" t="s">
        <v>2281</v>
      </c>
      <c r="B1585" s="23" t="s">
        <v>2282</v>
      </c>
      <c r="C1585" s="23" t="s">
        <v>1669</v>
      </c>
      <c r="D1585" s="23" t="s">
        <v>4091</v>
      </c>
      <c r="E1585" s="23" t="s">
        <v>459</v>
      </c>
      <c r="F1585" s="23" t="s">
        <v>4086</v>
      </c>
      <c r="G1585" s="23" t="s">
        <v>1721</v>
      </c>
      <c r="H1585" s="23" t="s">
        <v>4643</v>
      </c>
      <c r="I1585" s="23" t="s">
        <v>4644</v>
      </c>
      <c r="J1585" s="23" t="s">
        <v>1808</v>
      </c>
      <c r="K1585" s="23" t="s">
        <v>4628</v>
      </c>
      <c r="L1585" s="23" t="s">
        <v>11</v>
      </c>
      <c r="M1585" s="23" t="s">
        <v>5502</v>
      </c>
      <c r="N1585" s="23" t="s">
        <v>4640</v>
      </c>
      <c r="O1585" s="23" t="s">
        <v>4630</v>
      </c>
      <c r="P1585" s="23" t="s">
        <v>1166</v>
      </c>
      <c r="Q1585" s="23">
        <v>0</v>
      </c>
      <c r="R1585" s="23" t="s">
        <v>1760</v>
      </c>
      <c r="S1585" s="23" t="s">
        <v>4788</v>
      </c>
      <c r="T1585" s="23" t="s">
        <v>1721</v>
      </c>
    </row>
    <row r="1586" spans="1:20" s="19" customFormat="1">
      <c r="A1586" s="23" t="s">
        <v>4007</v>
      </c>
      <c r="B1586" s="23" t="s">
        <v>4008</v>
      </c>
      <c r="C1586" s="23" t="s">
        <v>16</v>
      </c>
      <c r="D1586" s="23" t="s">
        <v>1705</v>
      </c>
      <c r="E1586" s="23" t="s">
        <v>1189</v>
      </c>
      <c r="F1586" s="23" t="s">
        <v>4182</v>
      </c>
      <c r="G1586" s="23" t="s">
        <v>1721</v>
      </c>
      <c r="H1586" s="23" t="s">
        <v>4638</v>
      </c>
      <c r="I1586" s="23" t="s">
        <v>4636</v>
      </c>
      <c r="J1586" s="23" t="s">
        <v>11</v>
      </c>
      <c r="K1586" s="23" t="s">
        <v>4628</v>
      </c>
      <c r="L1586" s="23" t="s">
        <v>11</v>
      </c>
      <c r="M1586" s="23" t="s">
        <v>5423</v>
      </c>
      <c r="N1586" s="23" t="s">
        <v>4629</v>
      </c>
      <c r="O1586" s="23" t="s">
        <v>4630</v>
      </c>
      <c r="P1586" s="23" t="s">
        <v>4642</v>
      </c>
      <c r="Q1586" s="23">
        <v>0</v>
      </c>
      <c r="R1586" s="23" t="s">
        <v>1681</v>
      </c>
      <c r="S1586" s="23" t="s">
        <v>4898</v>
      </c>
      <c r="T1586" s="23" t="s">
        <v>1721</v>
      </c>
    </row>
    <row r="1587" spans="1:20" s="19" customFormat="1">
      <c r="A1587" s="23" t="s">
        <v>2186</v>
      </c>
      <c r="B1587" s="23" t="s">
        <v>2187</v>
      </c>
      <c r="C1587" s="23" t="s">
        <v>12</v>
      </c>
      <c r="D1587" s="23" t="s">
        <v>1705</v>
      </c>
      <c r="E1587" s="23" t="s">
        <v>452</v>
      </c>
      <c r="F1587" s="23" t="s">
        <v>5340</v>
      </c>
      <c r="G1587" s="23" t="s">
        <v>1721</v>
      </c>
      <c r="H1587" s="23" t="s">
        <v>4099</v>
      </c>
      <c r="I1587" s="23" t="s">
        <v>4192</v>
      </c>
      <c r="J1587" s="23" t="s">
        <v>11</v>
      </c>
      <c r="K1587" s="23" t="s">
        <v>4628</v>
      </c>
      <c r="L1587" s="23" t="s">
        <v>11</v>
      </c>
      <c r="M1587" s="23" t="s">
        <v>5433</v>
      </c>
      <c r="N1587" s="23" t="s">
        <v>4629</v>
      </c>
      <c r="O1587" s="23" t="s">
        <v>4630</v>
      </c>
      <c r="P1587" s="23" t="s">
        <v>4650</v>
      </c>
      <c r="Q1587" s="23">
        <v>0</v>
      </c>
      <c r="R1587" s="23" t="s">
        <v>1962</v>
      </c>
      <c r="S1587" s="23" t="s">
        <v>4694</v>
      </c>
      <c r="T1587" s="23" t="s">
        <v>1721</v>
      </c>
    </row>
    <row r="1588" spans="1:20" s="19" customFormat="1">
      <c r="A1588" s="23" t="s">
        <v>1775</v>
      </c>
      <c r="B1588" s="23" t="s">
        <v>1776</v>
      </c>
      <c r="C1588" s="23" t="s">
        <v>15</v>
      </c>
      <c r="D1588" s="23" t="s">
        <v>1705</v>
      </c>
      <c r="E1588" s="23" t="s">
        <v>452</v>
      </c>
      <c r="F1588" s="23" t="s">
        <v>5337</v>
      </c>
      <c r="G1588" s="23" t="s">
        <v>1721</v>
      </c>
      <c r="H1588" s="23" t="s">
        <v>4643</v>
      </c>
      <c r="I1588" s="23" t="s">
        <v>5447</v>
      </c>
      <c r="J1588" s="23" t="s">
        <v>11</v>
      </c>
      <c r="K1588" s="23" t="s">
        <v>4628</v>
      </c>
      <c r="L1588" s="23" t="s">
        <v>11</v>
      </c>
      <c r="M1588" s="23" t="s">
        <v>5448</v>
      </c>
      <c r="N1588" s="23" t="s">
        <v>4629</v>
      </c>
      <c r="O1588" s="23" t="s">
        <v>4630</v>
      </c>
      <c r="P1588" s="23" t="s">
        <v>4642</v>
      </c>
      <c r="Q1588" s="23">
        <v>0</v>
      </c>
      <c r="R1588" s="23" t="s">
        <v>1962</v>
      </c>
      <c r="S1588" s="23" t="s">
        <v>4505</v>
      </c>
      <c r="T1588" s="23" t="s">
        <v>1721</v>
      </c>
    </row>
    <row r="1589" spans="1:20" s="19" customFormat="1">
      <c r="A1589" s="23" t="s">
        <v>2118</v>
      </c>
      <c r="B1589" s="23" t="s">
        <v>2119</v>
      </c>
      <c r="C1589" s="23" t="s">
        <v>12</v>
      </c>
      <c r="D1589" s="23" t="s">
        <v>1705</v>
      </c>
      <c r="E1589" s="23" t="s">
        <v>452</v>
      </c>
      <c r="F1589" s="23" t="s">
        <v>5338</v>
      </c>
      <c r="G1589" s="23" t="s">
        <v>1721</v>
      </c>
      <c r="H1589" s="23" t="s">
        <v>4643</v>
      </c>
      <c r="I1589" s="23" t="s">
        <v>5486</v>
      </c>
      <c r="J1589" s="23" t="s">
        <v>11</v>
      </c>
      <c r="K1589" s="23" t="s">
        <v>4628</v>
      </c>
      <c r="L1589" s="23" t="s">
        <v>11</v>
      </c>
      <c r="M1589" s="23" t="s">
        <v>5448</v>
      </c>
      <c r="N1589" s="23" t="s">
        <v>4629</v>
      </c>
      <c r="O1589" s="23" t="s">
        <v>4630</v>
      </c>
      <c r="P1589" s="23" t="s">
        <v>4831</v>
      </c>
      <c r="Q1589" s="23">
        <v>0</v>
      </c>
      <c r="R1589" s="23" t="s">
        <v>4745</v>
      </c>
      <c r="S1589" s="23" t="s">
        <v>4832</v>
      </c>
      <c r="T1589" s="23" t="s">
        <v>1721</v>
      </c>
    </row>
    <row r="1590" spans="1:20" s="19" customFormat="1">
      <c r="A1590" s="23" t="s">
        <v>2709</v>
      </c>
      <c r="B1590" s="23" t="s">
        <v>2710</v>
      </c>
      <c r="C1590" s="23" t="s">
        <v>13</v>
      </c>
      <c r="D1590" s="23" t="s">
        <v>1705</v>
      </c>
      <c r="E1590" s="23" t="s">
        <v>452</v>
      </c>
      <c r="F1590" s="23" t="s">
        <v>4158</v>
      </c>
      <c r="G1590" s="23" t="s">
        <v>1721</v>
      </c>
      <c r="H1590" s="23" t="s">
        <v>4638</v>
      </c>
      <c r="I1590" s="23" t="s">
        <v>5506</v>
      </c>
      <c r="J1590" s="23" t="s">
        <v>11</v>
      </c>
      <c r="K1590" s="23" t="s">
        <v>4628</v>
      </c>
      <c r="L1590" s="23" t="s">
        <v>11</v>
      </c>
      <c r="M1590" s="23" t="s">
        <v>5460</v>
      </c>
      <c r="N1590" s="23" t="s">
        <v>4629</v>
      </c>
      <c r="O1590" s="23" t="s">
        <v>4630</v>
      </c>
      <c r="P1590" s="23" t="s">
        <v>4660</v>
      </c>
      <c r="Q1590" s="23">
        <v>0</v>
      </c>
      <c r="R1590" s="23" t="s">
        <v>1962</v>
      </c>
      <c r="S1590" s="23" t="s">
        <v>4728</v>
      </c>
      <c r="T1590" s="23" t="s">
        <v>1721</v>
      </c>
    </row>
    <row r="1591" spans="1:20" s="19" customFormat="1">
      <c r="A1591" s="23" t="s">
        <v>1862</v>
      </c>
      <c r="B1591" s="23" t="s">
        <v>1863</v>
      </c>
      <c r="C1591" s="23" t="s">
        <v>1669</v>
      </c>
      <c r="D1591" s="23" t="s">
        <v>1705</v>
      </c>
      <c r="E1591" s="23" t="s">
        <v>452</v>
      </c>
      <c r="F1591" s="23" t="s">
        <v>4179</v>
      </c>
      <c r="G1591" s="23" t="s">
        <v>1721</v>
      </c>
      <c r="H1591" s="23" t="s">
        <v>4682</v>
      </c>
      <c r="I1591" s="23" t="s">
        <v>4649</v>
      </c>
      <c r="J1591" s="23" t="s">
        <v>11</v>
      </c>
      <c r="K1591" s="23" t="s">
        <v>4628</v>
      </c>
      <c r="L1591" s="23" t="s">
        <v>11</v>
      </c>
      <c r="M1591" s="23" t="s">
        <v>5437</v>
      </c>
      <c r="N1591" s="23" t="s">
        <v>4629</v>
      </c>
      <c r="O1591" s="23" t="s">
        <v>4630</v>
      </c>
      <c r="P1591" s="23" t="s">
        <v>7</v>
      </c>
      <c r="Q1591" s="23">
        <v>0</v>
      </c>
      <c r="R1591" s="23" t="s">
        <v>1922</v>
      </c>
      <c r="S1591" s="23" t="s">
        <v>4819</v>
      </c>
      <c r="T1591" s="23" t="s">
        <v>1721</v>
      </c>
    </row>
    <row r="1592" spans="1:20" s="19" customFormat="1">
      <c r="A1592" s="23" t="s">
        <v>2158</v>
      </c>
      <c r="B1592" s="23" t="s">
        <v>2159</v>
      </c>
      <c r="C1592" s="23" t="s">
        <v>12</v>
      </c>
      <c r="D1592" s="23" t="s">
        <v>1705</v>
      </c>
      <c r="E1592" s="23" t="s">
        <v>452</v>
      </c>
      <c r="F1592" s="23" t="s">
        <v>5338</v>
      </c>
      <c r="G1592" s="23" t="s">
        <v>1721</v>
      </c>
      <c r="H1592" s="23" t="s">
        <v>4643</v>
      </c>
      <c r="I1592" s="23" t="s">
        <v>4138</v>
      </c>
      <c r="J1592" s="23" t="s">
        <v>11</v>
      </c>
      <c r="K1592" s="23" t="s">
        <v>4628</v>
      </c>
      <c r="L1592" s="23" t="s">
        <v>11</v>
      </c>
      <c r="M1592" s="23" t="s">
        <v>5471</v>
      </c>
      <c r="N1592" s="23" t="s">
        <v>4629</v>
      </c>
      <c r="O1592" s="23" t="s">
        <v>4630</v>
      </c>
      <c r="P1592" s="23" t="s">
        <v>4650</v>
      </c>
      <c r="Q1592" s="23">
        <v>0</v>
      </c>
      <c r="R1592" s="23" t="s">
        <v>1962</v>
      </c>
      <c r="S1592" s="23" t="s">
        <v>4775</v>
      </c>
      <c r="T1592" s="23" t="s">
        <v>1721</v>
      </c>
    </row>
    <row r="1593" spans="1:20" s="19" customFormat="1">
      <c r="A1593" s="23" t="s">
        <v>5035</v>
      </c>
      <c r="B1593" s="23" t="s">
        <v>5036</v>
      </c>
      <c r="C1593" s="23" t="s">
        <v>1669</v>
      </c>
      <c r="D1593" s="23" t="s">
        <v>4091</v>
      </c>
      <c r="E1593" s="23" t="s">
        <v>459</v>
      </c>
      <c r="F1593" s="23" t="s">
        <v>4205</v>
      </c>
      <c r="G1593" s="23" t="s">
        <v>1721</v>
      </c>
      <c r="H1593" s="23" t="s">
        <v>4632</v>
      </c>
      <c r="I1593" s="23" t="s">
        <v>4644</v>
      </c>
      <c r="J1593" s="23" t="s">
        <v>11</v>
      </c>
      <c r="K1593" s="23" t="s">
        <v>4628</v>
      </c>
      <c r="L1593" s="23" t="s">
        <v>11</v>
      </c>
      <c r="M1593" s="23" t="s">
        <v>5477</v>
      </c>
      <c r="N1593" s="23" t="s">
        <v>4640</v>
      </c>
      <c r="O1593" s="23" t="s">
        <v>4630</v>
      </c>
      <c r="P1593" s="23" t="s">
        <v>1166</v>
      </c>
      <c r="Q1593" s="23">
        <v>0</v>
      </c>
      <c r="R1593" s="23" t="s">
        <v>5474</v>
      </c>
      <c r="S1593" s="23" t="s">
        <v>5363</v>
      </c>
      <c r="T1593" s="23" t="s">
        <v>1721</v>
      </c>
    </row>
    <row r="1594" spans="1:20" s="19" customFormat="1">
      <c r="A1594" s="23" t="s">
        <v>2062</v>
      </c>
      <c r="B1594" s="23" t="s">
        <v>2063</v>
      </c>
      <c r="C1594" s="23" t="s">
        <v>1669</v>
      </c>
      <c r="D1594" s="23" t="s">
        <v>4091</v>
      </c>
      <c r="E1594" s="23" t="s">
        <v>464</v>
      </c>
      <c r="F1594" s="23" t="s">
        <v>4122</v>
      </c>
      <c r="G1594" s="23" t="s">
        <v>1721</v>
      </c>
      <c r="H1594" s="23" t="s">
        <v>4638</v>
      </c>
      <c r="I1594" s="23" t="s">
        <v>4644</v>
      </c>
      <c r="J1594" s="23" t="s">
        <v>11</v>
      </c>
      <c r="K1594" s="23" t="s">
        <v>4628</v>
      </c>
      <c r="L1594" s="23" t="s">
        <v>11</v>
      </c>
      <c r="M1594" s="23" t="s">
        <v>5408</v>
      </c>
      <c r="N1594" s="23" t="s">
        <v>4640</v>
      </c>
      <c r="O1594" s="23" t="s">
        <v>4630</v>
      </c>
      <c r="P1594" s="23" t="s">
        <v>4641</v>
      </c>
      <c r="Q1594" s="23">
        <v>0</v>
      </c>
      <c r="R1594" s="23" t="s">
        <v>2066</v>
      </c>
      <c r="S1594" s="23" t="s">
        <v>4530</v>
      </c>
      <c r="T1594" s="23" t="s">
        <v>1721</v>
      </c>
    </row>
    <row r="1595" spans="1:20" s="19" customFormat="1">
      <c r="A1595" s="23" t="s">
        <v>2284</v>
      </c>
      <c r="B1595" s="23" t="s">
        <v>2285</v>
      </c>
      <c r="C1595" s="23" t="s">
        <v>10</v>
      </c>
      <c r="D1595" s="23" t="s">
        <v>1705</v>
      </c>
      <c r="E1595" s="23" t="s">
        <v>1189</v>
      </c>
      <c r="F1595" s="23" t="s">
        <v>4207</v>
      </c>
      <c r="G1595" s="23" t="s">
        <v>1721</v>
      </c>
      <c r="H1595" s="23" t="s">
        <v>4633</v>
      </c>
      <c r="I1595" s="23" t="s">
        <v>5438</v>
      </c>
      <c r="J1595" s="23" t="s">
        <v>11</v>
      </c>
      <c r="K1595" s="23" t="s">
        <v>4628</v>
      </c>
      <c r="L1595" s="23" t="s">
        <v>11</v>
      </c>
      <c r="M1595" s="23" t="s">
        <v>5416</v>
      </c>
      <c r="N1595" s="23" t="s">
        <v>4629</v>
      </c>
      <c r="O1595" s="23" t="s">
        <v>4630</v>
      </c>
      <c r="P1595" s="23" t="s">
        <v>4642</v>
      </c>
      <c r="Q1595" s="23">
        <v>0</v>
      </c>
      <c r="R1595" s="23" t="s">
        <v>1962</v>
      </c>
      <c r="S1595" s="23" t="s">
        <v>4676</v>
      </c>
      <c r="T1595" s="23" t="s">
        <v>1721</v>
      </c>
    </row>
    <row r="1596" spans="1:20" s="19" customFormat="1">
      <c r="A1596" s="23" t="s">
        <v>3242</v>
      </c>
      <c r="B1596" s="23" t="s">
        <v>3243</v>
      </c>
      <c r="C1596" s="23" t="s">
        <v>16</v>
      </c>
      <c r="D1596" s="23" t="s">
        <v>1705</v>
      </c>
      <c r="E1596" s="23" t="s">
        <v>452</v>
      </c>
      <c r="F1596" s="23" t="s">
        <v>4179</v>
      </c>
      <c r="G1596" s="23" t="s">
        <v>1721</v>
      </c>
      <c r="H1596" s="23" t="s">
        <v>4682</v>
      </c>
      <c r="I1596" s="23" t="s">
        <v>4649</v>
      </c>
      <c r="J1596" s="23" t="s">
        <v>11</v>
      </c>
      <c r="K1596" s="23" t="s">
        <v>4628</v>
      </c>
      <c r="L1596" s="23" t="s">
        <v>11</v>
      </c>
      <c r="M1596" s="23" t="s">
        <v>5416</v>
      </c>
      <c r="N1596" s="23" t="s">
        <v>4629</v>
      </c>
      <c r="O1596" s="23" t="s">
        <v>4630</v>
      </c>
      <c r="P1596" s="23" t="s">
        <v>7</v>
      </c>
      <c r="Q1596" s="23">
        <v>0</v>
      </c>
      <c r="R1596" s="23" t="s">
        <v>2933</v>
      </c>
      <c r="S1596" s="23" t="s">
        <v>4780</v>
      </c>
      <c r="T1596" s="23" t="s">
        <v>1721</v>
      </c>
    </row>
    <row r="1597" spans="1:20" s="19" customFormat="1">
      <c r="A1597" s="23" t="s">
        <v>2683</v>
      </c>
      <c r="B1597" s="23" t="s">
        <v>2684</v>
      </c>
      <c r="C1597" s="23" t="s">
        <v>16</v>
      </c>
      <c r="D1597" s="23" t="s">
        <v>1705</v>
      </c>
      <c r="E1597" s="23" t="s">
        <v>452</v>
      </c>
      <c r="F1597" s="23" t="s">
        <v>5342</v>
      </c>
      <c r="G1597" s="23" t="s">
        <v>1721</v>
      </c>
      <c r="H1597" s="23" t="s">
        <v>4633</v>
      </c>
      <c r="I1597" s="23" t="s">
        <v>4192</v>
      </c>
      <c r="J1597" s="23" t="s">
        <v>11</v>
      </c>
      <c r="K1597" s="23" t="s">
        <v>4628</v>
      </c>
      <c r="L1597" s="23" t="s">
        <v>11</v>
      </c>
      <c r="M1597" s="23" t="s">
        <v>5471</v>
      </c>
      <c r="N1597" s="23" t="s">
        <v>4629</v>
      </c>
      <c r="O1597" s="23" t="s">
        <v>4630</v>
      </c>
      <c r="P1597" s="23" t="s">
        <v>7</v>
      </c>
      <c r="Q1597" s="23">
        <v>0</v>
      </c>
      <c r="R1597" s="23" t="s">
        <v>4773</v>
      </c>
      <c r="S1597" s="23" t="s">
        <v>4872</v>
      </c>
      <c r="T1597" s="23" t="s">
        <v>1721</v>
      </c>
    </row>
    <row r="1598" spans="1:20" s="19" customFormat="1">
      <c r="A1598" s="23" t="s">
        <v>3461</v>
      </c>
      <c r="B1598" s="23" t="s">
        <v>3462</v>
      </c>
      <c r="C1598" s="23" t="s">
        <v>14</v>
      </c>
      <c r="D1598" s="23" t="s">
        <v>1705</v>
      </c>
      <c r="E1598" s="23" t="s">
        <v>452</v>
      </c>
      <c r="F1598" s="23" t="s">
        <v>5334</v>
      </c>
      <c r="G1598" s="23" t="s">
        <v>1721</v>
      </c>
      <c r="H1598" s="23" t="s">
        <v>4633</v>
      </c>
      <c r="I1598" s="23" t="s">
        <v>4192</v>
      </c>
      <c r="J1598" s="23" t="s">
        <v>11</v>
      </c>
      <c r="K1598" s="23" t="s">
        <v>4628</v>
      </c>
      <c r="L1598" s="23" t="s">
        <v>11</v>
      </c>
      <c r="M1598" s="23" t="s">
        <v>5405</v>
      </c>
      <c r="N1598" s="23" t="s">
        <v>4629</v>
      </c>
      <c r="O1598" s="23" t="s">
        <v>4630</v>
      </c>
      <c r="P1598" s="23" t="s">
        <v>4634</v>
      </c>
      <c r="Q1598" s="23">
        <v>0</v>
      </c>
      <c r="R1598" s="23" t="s">
        <v>1962</v>
      </c>
      <c r="S1598" s="23" t="s">
        <v>4686</v>
      </c>
      <c r="T1598" s="23" t="s">
        <v>1721</v>
      </c>
    </row>
    <row r="1599" spans="1:20" s="19" customFormat="1">
      <c r="A1599" s="23" t="s">
        <v>2304</v>
      </c>
      <c r="B1599" s="23" t="s">
        <v>2305</v>
      </c>
      <c r="C1599" s="23" t="s">
        <v>16</v>
      </c>
      <c r="D1599" s="23" t="s">
        <v>1705</v>
      </c>
      <c r="E1599" s="23" t="s">
        <v>1189</v>
      </c>
      <c r="F1599" s="23" t="s">
        <v>4182</v>
      </c>
      <c r="G1599" s="23" t="s">
        <v>1721</v>
      </c>
      <c r="H1599" s="23" t="s">
        <v>4638</v>
      </c>
      <c r="I1599" s="23" t="s">
        <v>5452</v>
      </c>
      <c r="J1599" s="23" t="s">
        <v>11</v>
      </c>
      <c r="K1599" s="23" t="s">
        <v>4628</v>
      </c>
      <c r="L1599" s="23" t="s">
        <v>11</v>
      </c>
      <c r="M1599" s="23" t="s">
        <v>5453</v>
      </c>
      <c r="N1599" s="23" t="s">
        <v>4629</v>
      </c>
      <c r="O1599" s="23" t="s">
        <v>4630</v>
      </c>
      <c r="P1599" s="23" t="s">
        <v>9</v>
      </c>
      <c r="Q1599" s="23">
        <v>0</v>
      </c>
      <c r="R1599" s="23" t="s">
        <v>2307</v>
      </c>
      <c r="S1599" s="23" t="s">
        <v>4521</v>
      </c>
      <c r="T1599" s="23" t="s">
        <v>1721</v>
      </c>
    </row>
    <row r="1600" spans="1:20" s="19" customFormat="1">
      <c r="A1600" s="23" t="s">
        <v>2247</v>
      </c>
      <c r="B1600" s="23" t="s">
        <v>2248</v>
      </c>
      <c r="C1600" s="23" t="s">
        <v>15</v>
      </c>
      <c r="D1600" s="23" t="s">
        <v>1705</v>
      </c>
      <c r="E1600" s="23" t="s">
        <v>452</v>
      </c>
      <c r="F1600" s="23" t="s">
        <v>4148</v>
      </c>
      <c r="G1600" s="23" t="s">
        <v>1721</v>
      </c>
      <c r="H1600" s="23" t="s">
        <v>4094</v>
      </c>
      <c r="I1600" s="23" t="s">
        <v>4192</v>
      </c>
      <c r="J1600" s="23" t="s">
        <v>11</v>
      </c>
      <c r="K1600" s="23" t="s">
        <v>4628</v>
      </c>
      <c r="L1600" s="23" t="s">
        <v>11</v>
      </c>
      <c r="M1600" s="23" t="s">
        <v>5426</v>
      </c>
      <c r="N1600" s="23" t="s">
        <v>4629</v>
      </c>
      <c r="O1600" s="23" t="s">
        <v>4630</v>
      </c>
      <c r="P1600" s="23" t="s">
        <v>4675</v>
      </c>
      <c r="Q1600" s="23">
        <v>0</v>
      </c>
      <c r="R1600" s="23" t="s">
        <v>1962</v>
      </c>
      <c r="S1600" s="23" t="s">
        <v>4454</v>
      </c>
      <c r="T1600" s="23" t="s">
        <v>1721</v>
      </c>
    </row>
    <row r="1601" spans="1:20" s="19" customFormat="1">
      <c r="A1601" s="23" t="s">
        <v>3911</v>
      </c>
      <c r="B1601" s="23" t="s">
        <v>3912</v>
      </c>
      <c r="C1601" s="23" t="s">
        <v>1669</v>
      </c>
      <c r="D1601" s="23" t="s">
        <v>1705</v>
      </c>
      <c r="E1601" s="23" t="s">
        <v>452</v>
      </c>
      <c r="F1601" s="23" t="s">
        <v>4164</v>
      </c>
      <c r="G1601" s="23" t="s">
        <v>1721</v>
      </c>
      <c r="H1601" s="23" t="s">
        <v>4632</v>
      </c>
      <c r="I1601" s="23" t="s">
        <v>4203</v>
      </c>
      <c r="J1601" s="23" t="s">
        <v>11</v>
      </c>
      <c r="K1601" s="23" t="s">
        <v>4628</v>
      </c>
      <c r="L1601" s="23" t="s">
        <v>11</v>
      </c>
      <c r="M1601" s="23" t="s">
        <v>5405</v>
      </c>
      <c r="N1601" s="23" t="s">
        <v>4629</v>
      </c>
      <c r="O1601" s="23" t="s">
        <v>4630</v>
      </c>
      <c r="P1601" s="23" t="s">
        <v>7</v>
      </c>
      <c r="Q1601" s="23">
        <v>0</v>
      </c>
      <c r="R1601" s="23" t="s">
        <v>4746</v>
      </c>
      <c r="S1601" s="23" t="s">
        <v>4747</v>
      </c>
      <c r="T1601" s="23" t="s">
        <v>1721</v>
      </c>
    </row>
    <row r="1602" spans="1:20" s="19" customFormat="1">
      <c r="A1602" s="23" t="s">
        <v>3949</v>
      </c>
      <c r="B1602" s="23" t="s">
        <v>3950</v>
      </c>
      <c r="C1602" s="23" t="s">
        <v>12</v>
      </c>
      <c r="D1602" s="23" t="s">
        <v>1705</v>
      </c>
      <c r="E1602" s="23" t="s">
        <v>452</v>
      </c>
      <c r="F1602" s="23" t="s">
        <v>4175</v>
      </c>
      <c r="G1602" s="23" t="s">
        <v>1721</v>
      </c>
      <c r="H1602" s="23" t="s">
        <v>4638</v>
      </c>
      <c r="I1602" s="23" t="s">
        <v>4192</v>
      </c>
      <c r="J1602" s="23" t="s">
        <v>11</v>
      </c>
      <c r="K1602" s="23" t="s">
        <v>4628</v>
      </c>
      <c r="L1602" s="23" t="s">
        <v>11</v>
      </c>
      <c r="M1602" s="23" t="s">
        <v>5406</v>
      </c>
      <c r="N1602" s="23" t="s">
        <v>4629</v>
      </c>
      <c r="O1602" s="23" t="s">
        <v>4630</v>
      </c>
      <c r="P1602" s="23" t="s">
        <v>4697</v>
      </c>
      <c r="Q1602" s="23">
        <v>0</v>
      </c>
      <c r="R1602" s="23" t="s">
        <v>1962</v>
      </c>
      <c r="S1602" s="23" t="s">
        <v>4698</v>
      </c>
      <c r="T1602" s="23" t="s">
        <v>1721</v>
      </c>
    </row>
    <row r="1603" spans="1:20" s="19" customFormat="1">
      <c r="A1603" s="23" t="s">
        <v>3846</v>
      </c>
      <c r="B1603" s="23" t="s">
        <v>3847</v>
      </c>
      <c r="C1603" s="23" t="s">
        <v>15</v>
      </c>
      <c r="D1603" s="23" t="s">
        <v>1705</v>
      </c>
      <c r="E1603" s="23" t="s">
        <v>452</v>
      </c>
      <c r="F1603" s="23" t="s">
        <v>4148</v>
      </c>
      <c r="G1603" s="23" t="s">
        <v>1721</v>
      </c>
      <c r="H1603" s="23" t="s">
        <v>4094</v>
      </c>
      <c r="I1603" s="23" t="s">
        <v>4192</v>
      </c>
      <c r="J1603" s="23" t="s">
        <v>11</v>
      </c>
      <c r="K1603" s="23" t="s">
        <v>4628</v>
      </c>
      <c r="L1603" s="23" t="s">
        <v>11</v>
      </c>
      <c r="M1603" s="23" t="s">
        <v>5442</v>
      </c>
      <c r="N1603" s="23" t="s">
        <v>4629</v>
      </c>
      <c r="O1603" s="23" t="s">
        <v>4630</v>
      </c>
      <c r="P1603" s="23" t="s">
        <v>4655</v>
      </c>
      <c r="Q1603" s="23">
        <v>0</v>
      </c>
      <c r="R1603" s="23" t="s">
        <v>1962</v>
      </c>
      <c r="S1603" s="23" t="s">
        <v>4305</v>
      </c>
      <c r="T1603" s="23" t="s">
        <v>1721</v>
      </c>
    </row>
    <row r="1604" spans="1:20" s="19" customFormat="1">
      <c r="A1604" s="23" t="s">
        <v>3043</v>
      </c>
      <c r="B1604" s="23" t="s">
        <v>3044</v>
      </c>
      <c r="C1604" s="23" t="s">
        <v>14</v>
      </c>
      <c r="D1604" s="23" t="s">
        <v>1705</v>
      </c>
      <c r="E1604" s="23" t="s">
        <v>452</v>
      </c>
      <c r="F1604" s="23" t="s">
        <v>5344</v>
      </c>
      <c r="G1604" s="23" t="s">
        <v>1721</v>
      </c>
      <c r="H1604" s="23" t="s">
        <v>4643</v>
      </c>
      <c r="I1604" s="23" t="s">
        <v>4636</v>
      </c>
      <c r="J1604" s="23" t="s">
        <v>11</v>
      </c>
      <c r="K1604" s="23" t="s">
        <v>4628</v>
      </c>
      <c r="L1604" s="23" t="s">
        <v>11</v>
      </c>
      <c r="M1604" s="23" t="s">
        <v>5437</v>
      </c>
      <c r="N1604" s="23" t="s">
        <v>4629</v>
      </c>
      <c r="O1604" s="23" t="s">
        <v>4630</v>
      </c>
      <c r="P1604" s="23" t="s">
        <v>1026</v>
      </c>
      <c r="Q1604" s="23">
        <v>0</v>
      </c>
      <c r="R1604" s="23" t="s">
        <v>1683</v>
      </c>
      <c r="S1604" s="23" t="s">
        <v>4581</v>
      </c>
      <c r="T1604" s="23" t="s">
        <v>1721</v>
      </c>
    </row>
    <row r="1605" spans="1:20" s="19" customFormat="1">
      <c r="A1605" s="23" t="s">
        <v>2158</v>
      </c>
      <c r="B1605" s="23" t="s">
        <v>2159</v>
      </c>
      <c r="C1605" s="23" t="s">
        <v>12</v>
      </c>
      <c r="D1605" s="23" t="s">
        <v>1705</v>
      </c>
      <c r="E1605" s="23" t="s">
        <v>452</v>
      </c>
      <c r="F1605" s="23" t="s">
        <v>5338</v>
      </c>
      <c r="G1605" s="23" t="s">
        <v>1721</v>
      </c>
      <c r="H1605" s="23" t="s">
        <v>4643</v>
      </c>
      <c r="I1605" s="23" t="s">
        <v>4138</v>
      </c>
      <c r="J1605" s="23" t="s">
        <v>11</v>
      </c>
      <c r="K1605" s="23" t="s">
        <v>4628</v>
      </c>
      <c r="L1605" s="23" t="s">
        <v>11</v>
      </c>
      <c r="M1605" s="23" t="s">
        <v>5425</v>
      </c>
      <c r="N1605" s="23" t="s">
        <v>4629</v>
      </c>
      <c r="O1605" s="23" t="s">
        <v>4630</v>
      </c>
      <c r="P1605" s="23" t="s">
        <v>4650</v>
      </c>
      <c r="Q1605" s="23">
        <v>0</v>
      </c>
      <c r="R1605" s="23" t="s">
        <v>1962</v>
      </c>
      <c r="S1605" s="23" t="s">
        <v>4775</v>
      </c>
      <c r="T1605" s="23" t="s">
        <v>1721</v>
      </c>
    </row>
    <row r="1606" spans="1:20" s="19" customFormat="1">
      <c r="A1606" s="23" t="s">
        <v>3364</v>
      </c>
      <c r="B1606" s="23" t="s">
        <v>3365</v>
      </c>
      <c r="C1606" s="23" t="s">
        <v>14</v>
      </c>
      <c r="D1606" s="23" t="s">
        <v>1705</v>
      </c>
      <c r="E1606" s="23" t="s">
        <v>452</v>
      </c>
      <c r="F1606" s="23" t="s">
        <v>4173</v>
      </c>
      <c r="G1606" s="23" t="s">
        <v>1721</v>
      </c>
      <c r="H1606" s="23" t="s">
        <v>4099</v>
      </c>
      <c r="I1606" s="23" t="s">
        <v>4138</v>
      </c>
      <c r="J1606" s="23" t="s">
        <v>11</v>
      </c>
      <c r="K1606" s="23" t="s">
        <v>4628</v>
      </c>
      <c r="L1606" s="23" t="s">
        <v>11</v>
      </c>
      <c r="M1606" s="23" t="s">
        <v>5455</v>
      </c>
      <c r="N1606" s="23" t="s">
        <v>4629</v>
      </c>
      <c r="O1606" s="23" t="s">
        <v>4630</v>
      </c>
      <c r="P1606" s="23" t="s">
        <v>4848</v>
      </c>
      <c r="Q1606" s="23">
        <v>0</v>
      </c>
      <c r="R1606" s="23" t="s">
        <v>1962</v>
      </c>
      <c r="S1606" s="23" t="s">
        <v>4849</v>
      </c>
      <c r="T1606" s="23" t="s">
        <v>1721</v>
      </c>
    </row>
    <row r="1607" spans="1:20" s="19" customFormat="1">
      <c r="A1607" s="23" t="s">
        <v>2743</v>
      </c>
      <c r="B1607" s="23" t="s">
        <v>2744</v>
      </c>
      <c r="C1607" s="23" t="s">
        <v>1687</v>
      </c>
      <c r="D1607" s="23" t="s">
        <v>4091</v>
      </c>
      <c r="E1607" s="23" t="s">
        <v>459</v>
      </c>
      <c r="F1607" s="23" t="s">
        <v>4194</v>
      </c>
      <c r="G1607" s="23" t="s">
        <v>1721</v>
      </c>
      <c r="H1607" s="23" t="s">
        <v>4632</v>
      </c>
      <c r="I1607" s="23" t="s">
        <v>4639</v>
      </c>
      <c r="J1607" s="23" t="s">
        <v>11</v>
      </c>
      <c r="K1607" s="23" t="s">
        <v>4628</v>
      </c>
      <c r="L1607" s="23" t="s">
        <v>11</v>
      </c>
      <c r="M1607" s="23" t="s">
        <v>5481</v>
      </c>
      <c r="N1607" s="23" t="s">
        <v>4640</v>
      </c>
      <c r="O1607" s="23" t="s">
        <v>4630</v>
      </c>
      <c r="P1607" s="23" t="s">
        <v>1168</v>
      </c>
      <c r="Q1607" s="23">
        <v>0</v>
      </c>
      <c r="R1607" s="23" t="s">
        <v>1683</v>
      </c>
      <c r="S1607" s="23" t="s">
        <v>4591</v>
      </c>
      <c r="T1607" s="23" t="s">
        <v>1721</v>
      </c>
    </row>
    <row r="1608" spans="1:20" s="19" customFormat="1">
      <c r="A1608" s="23" t="s">
        <v>4063</v>
      </c>
      <c r="B1608" s="23" t="s">
        <v>4064</v>
      </c>
      <c r="C1608" s="23" t="s">
        <v>1687</v>
      </c>
      <c r="D1608" s="23" t="s">
        <v>4091</v>
      </c>
      <c r="E1608" s="23" t="s">
        <v>459</v>
      </c>
      <c r="F1608" s="23" t="s">
        <v>4202</v>
      </c>
      <c r="G1608" s="23" t="s">
        <v>1721</v>
      </c>
      <c r="H1608" s="23" t="s">
        <v>4638</v>
      </c>
      <c r="I1608" s="23" t="s">
        <v>4644</v>
      </c>
      <c r="J1608" s="23" t="s">
        <v>11</v>
      </c>
      <c r="K1608" s="23" t="s">
        <v>4628</v>
      </c>
      <c r="L1608" s="23" t="s">
        <v>11</v>
      </c>
      <c r="M1608" s="23" t="s">
        <v>5498</v>
      </c>
      <c r="N1608" s="23" t="s">
        <v>4640</v>
      </c>
      <c r="O1608" s="23" t="s">
        <v>4630</v>
      </c>
      <c r="P1608" s="23" t="s">
        <v>1166</v>
      </c>
      <c r="Q1608" s="23">
        <v>0</v>
      </c>
      <c r="R1608" s="23" t="s">
        <v>1760</v>
      </c>
      <c r="S1608" s="23" t="s">
        <v>4602</v>
      </c>
      <c r="T1608" s="23" t="s">
        <v>1721</v>
      </c>
    </row>
    <row r="1609" spans="1:20" s="19" customFormat="1">
      <c r="A1609" s="23" t="s">
        <v>2901</v>
      </c>
      <c r="B1609" s="23" t="s">
        <v>2902</v>
      </c>
      <c r="C1609" s="23" t="s">
        <v>10</v>
      </c>
      <c r="D1609" s="23" t="s">
        <v>1705</v>
      </c>
      <c r="E1609" s="23" t="s">
        <v>452</v>
      </c>
      <c r="F1609" s="23" t="s">
        <v>4190</v>
      </c>
      <c r="G1609" s="23" t="s">
        <v>1721</v>
      </c>
      <c r="H1609" s="23" t="s">
        <v>4633</v>
      </c>
      <c r="I1609" s="23" t="s">
        <v>4192</v>
      </c>
      <c r="J1609" s="23" t="s">
        <v>11</v>
      </c>
      <c r="K1609" s="23" t="s">
        <v>4628</v>
      </c>
      <c r="L1609" s="23" t="s">
        <v>11</v>
      </c>
      <c r="M1609" s="23" t="s">
        <v>5417</v>
      </c>
      <c r="N1609" s="23" t="s">
        <v>4629</v>
      </c>
      <c r="O1609" s="23" t="s">
        <v>4630</v>
      </c>
      <c r="P1609" s="23" t="s">
        <v>1026</v>
      </c>
      <c r="Q1609" s="23">
        <v>0</v>
      </c>
      <c r="R1609" s="23" t="s">
        <v>1683</v>
      </c>
      <c r="S1609" s="23" t="s">
        <v>4825</v>
      </c>
      <c r="T1609" s="23" t="s">
        <v>1721</v>
      </c>
    </row>
    <row r="1610" spans="1:20" s="19" customFormat="1">
      <c r="A1610" s="23" t="s">
        <v>4030</v>
      </c>
      <c r="B1610" s="23" t="s">
        <v>4031</v>
      </c>
      <c r="C1610" s="23" t="s">
        <v>14</v>
      </c>
      <c r="D1610" s="23" t="s">
        <v>1705</v>
      </c>
      <c r="E1610" s="23" t="s">
        <v>452</v>
      </c>
      <c r="F1610" s="23" t="s">
        <v>5344</v>
      </c>
      <c r="G1610" s="23" t="s">
        <v>1721</v>
      </c>
      <c r="H1610" s="23" t="s">
        <v>4643</v>
      </c>
      <c r="I1610" s="23" t="s">
        <v>5421</v>
      </c>
      <c r="J1610" s="23" t="s">
        <v>11</v>
      </c>
      <c r="K1610" s="23" t="s">
        <v>4628</v>
      </c>
      <c r="L1610" s="23" t="s">
        <v>11</v>
      </c>
      <c r="M1610" s="23" t="s">
        <v>5422</v>
      </c>
      <c r="N1610" s="23" t="s">
        <v>4629</v>
      </c>
      <c r="O1610" s="23" t="s">
        <v>4630</v>
      </c>
      <c r="P1610" s="23" t="s">
        <v>1026</v>
      </c>
      <c r="Q1610" s="23">
        <v>0</v>
      </c>
      <c r="R1610" s="23" t="s">
        <v>1760</v>
      </c>
      <c r="S1610" s="23" t="s">
        <v>4598</v>
      </c>
      <c r="T1610" s="23" t="s">
        <v>1721</v>
      </c>
    </row>
    <row r="1611" spans="1:20" s="19" customFormat="1">
      <c r="A1611" s="23" t="s">
        <v>3556</v>
      </c>
      <c r="B1611" s="23" t="s">
        <v>3557</v>
      </c>
      <c r="C1611" s="23" t="s">
        <v>13</v>
      </c>
      <c r="D1611" s="23" t="s">
        <v>1705</v>
      </c>
      <c r="E1611" s="23" t="s">
        <v>4289</v>
      </c>
      <c r="F1611" s="23" t="s">
        <v>4137</v>
      </c>
      <c r="G1611" s="23" t="s">
        <v>1721</v>
      </c>
      <c r="H1611" s="23" t="s">
        <v>4094</v>
      </c>
      <c r="I1611" s="23" t="s">
        <v>4644</v>
      </c>
      <c r="J1611" s="23" t="s">
        <v>11</v>
      </c>
      <c r="K1611" s="23" t="s">
        <v>4628</v>
      </c>
      <c r="L1611" s="23" t="s">
        <v>11</v>
      </c>
      <c r="M1611" s="23" t="s">
        <v>5441</v>
      </c>
      <c r="N1611" s="23" t="s">
        <v>4653</v>
      </c>
      <c r="O1611" s="23" t="s">
        <v>4630</v>
      </c>
      <c r="P1611" s="23" t="s">
        <v>4675</v>
      </c>
      <c r="Q1611" s="23">
        <v>0</v>
      </c>
      <c r="R1611" s="23" t="s">
        <v>3008</v>
      </c>
      <c r="S1611" s="23" t="s">
        <v>4525</v>
      </c>
      <c r="T1611" s="23" t="s">
        <v>1721</v>
      </c>
    </row>
    <row r="1612" spans="1:20" s="19" customFormat="1">
      <c r="A1612" s="23" t="s">
        <v>2856</v>
      </c>
      <c r="B1612" s="23" t="s">
        <v>2857</v>
      </c>
      <c r="C1612" s="23" t="s">
        <v>15</v>
      </c>
      <c r="D1612" s="23" t="s">
        <v>1705</v>
      </c>
      <c r="E1612" s="23" t="s">
        <v>452</v>
      </c>
      <c r="F1612" s="23" t="s">
        <v>4156</v>
      </c>
      <c r="G1612" s="23" t="s">
        <v>1721</v>
      </c>
      <c r="H1612" s="23" t="s">
        <v>4094</v>
      </c>
      <c r="I1612" s="23" t="s">
        <v>4106</v>
      </c>
      <c r="J1612" s="23" t="s">
        <v>11</v>
      </c>
      <c r="K1612" s="23" t="s">
        <v>4628</v>
      </c>
      <c r="L1612" s="23" t="s">
        <v>11</v>
      </c>
      <c r="M1612" s="23" t="s">
        <v>5428</v>
      </c>
      <c r="N1612" s="23" t="s">
        <v>4629</v>
      </c>
      <c r="O1612" s="23" t="s">
        <v>4630</v>
      </c>
      <c r="P1612" s="23" t="s">
        <v>4650</v>
      </c>
      <c r="Q1612" s="23">
        <v>0</v>
      </c>
      <c r="R1612" s="23" t="s">
        <v>1962</v>
      </c>
      <c r="S1612" s="23" t="s">
        <v>4391</v>
      </c>
      <c r="T1612" s="23" t="s">
        <v>1721</v>
      </c>
    </row>
    <row r="1613" spans="1:20" s="19" customFormat="1">
      <c r="A1613" s="23" t="s">
        <v>2016</v>
      </c>
      <c r="B1613" s="23" t="s">
        <v>2017</v>
      </c>
      <c r="C1613" s="23" t="s">
        <v>16</v>
      </c>
      <c r="D1613" s="23" t="s">
        <v>1705</v>
      </c>
      <c r="E1613" s="23" t="s">
        <v>452</v>
      </c>
      <c r="F1613" s="23" t="s">
        <v>5342</v>
      </c>
      <c r="G1613" s="23" t="s">
        <v>1721</v>
      </c>
      <c r="H1613" s="23" t="s">
        <v>4633</v>
      </c>
      <c r="I1613" s="23" t="s">
        <v>5447</v>
      </c>
      <c r="J1613" s="23" t="s">
        <v>11</v>
      </c>
      <c r="K1613" s="23" t="s">
        <v>4628</v>
      </c>
      <c r="L1613" s="23" t="s">
        <v>11</v>
      </c>
      <c r="M1613" s="23" t="s">
        <v>5448</v>
      </c>
      <c r="N1613" s="23" t="s">
        <v>4629</v>
      </c>
      <c r="O1613" s="23" t="s">
        <v>4630</v>
      </c>
      <c r="P1613" s="23" t="s">
        <v>4642</v>
      </c>
      <c r="Q1613" s="23">
        <v>0</v>
      </c>
      <c r="R1613" s="23" t="s">
        <v>1962</v>
      </c>
      <c r="S1613" s="23" t="s">
        <v>4888</v>
      </c>
      <c r="T1613" s="23" t="s">
        <v>1721</v>
      </c>
    </row>
    <row r="1614" spans="1:20" s="19" customFormat="1">
      <c r="A1614" s="23" t="s">
        <v>1775</v>
      </c>
      <c r="B1614" s="23" t="s">
        <v>1776</v>
      </c>
      <c r="C1614" s="23" t="s">
        <v>15</v>
      </c>
      <c r="D1614" s="23" t="s">
        <v>1705</v>
      </c>
      <c r="E1614" s="23" t="s">
        <v>452</v>
      </c>
      <c r="F1614" s="23" t="s">
        <v>5337</v>
      </c>
      <c r="G1614" s="23" t="s">
        <v>1721</v>
      </c>
      <c r="H1614" s="23" t="s">
        <v>4643</v>
      </c>
      <c r="I1614" s="23" t="s">
        <v>4192</v>
      </c>
      <c r="J1614" s="23" t="s">
        <v>11</v>
      </c>
      <c r="K1614" s="23" t="s">
        <v>4628</v>
      </c>
      <c r="L1614" s="23" t="s">
        <v>11</v>
      </c>
      <c r="M1614" s="23" t="s">
        <v>5433</v>
      </c>
      <c r="N1614" s="23" t="s">
        <v>4629</v>
      </c>
      <c r="O1614" s="23" t="s">
        <v>4630</v>
      </c>
      <c r="P1614" s="23" t="s">
        <v>4642</v>
      </c>
      <c r="Q1614" s="23">
        <v>0</v>
      </c>
      <c r="R1614" s="23" t="s">
        <v>1962</v>
      </c>
      <c r="S1614" s="23" t="s">
        <v>4505</v>
      </c>
      <c r="T1614" s="23" t="s">
        <v>1721</v>
      </c>
    </row>
    <row r="1615" spans="1:20" s="19" customFormat="1">
      <c r="A1615" s="23" t="s">
        <v>3755</v>
      </c>
      <c r="B1615" s="23" t="s">
        <v>3756</v>
      </c>
      <c r="C1615" s="23" t="s">
        <v>16</v>
      </c>
      <c r="D1615" s="23" t="s">
        <v>1705</v>
      </c>
      <c r="E1615" s="23" t="s">
        <v>1189</v>
      </c>
      <c r="F1615" s="23" t="s">
        <v>4199</v>
      </c>
      <c r="G1615" s="23" t="s">
        <v>1721</v>
      </c>
      <c r="H1615" s="23" t="s">
        <v>4643</v>
      </c>
      <c r="I1615" s="23" t="s">
        <v>4192</v>
      </c>
      <c r="J1615" s="23" t="s">
        <v>11</v>
      </c>
      <c r="K1615" s="23" t="s">
        <v>4628</v>
      </c>
      <c r="L1615" s="23" t="s">
        <v>11</v>
      </c>
      <c r="M1615" s="23" t="s">
        <v>5429</v>
      </c>
      <c r="N1615" s="23" t="s">
        <v>4629</v>
      </c>
      <c r="O1615" s="23" t="s">
        <v>4630</v>
      </c>
      <c r="P1615" s="23" t="s">
        <v>1026</v>
      </c>
      <c r="Q1615" s="23">
        <v>0</v>
      </c>
      <c r="R1615" s="23" t="s">
        <v>1782</v>
      </c>
      <c r="S1615" s="23" t="s">
        <v>4606</v>
      </c>
      <c r="T1615" s="23" t="s">
        <v>1721</v>
      </c>
    </row>
    <row r="1616" spans="1:20" s="19" customFormat="1">
      <c r="A1616" s="23" t="s">
        <v>3554</v>
      </c>
      <c r="B1616" s="23" t="s">
        <v>3555</v>
      </c>
      <c r="C1616" s="23" t="s">
        <v>12</v>
      </c>
      <c r="D1616" s="23" t="s">
        <v>1705</v>
      </c>
      <c r="E1616" s="23" t="s">
        <v>452</v>
      </c>
      <c r="F1616" s="23" t="s">
        <v>5338</v>
      </c>
      <c r="G1616" s="23" t="s">
        <v>1721</v>
      </c>
      <c r="H1616" s="23" t="s">
        <v>4643</v>
      </c>
      <c r="I1616" s="23" t="s">
        <v>4138</v>
      </c>
      <c r="J1616" s="23" t="s">
        <v>11</v>
      </c>
      <c r="K1616" s="23" t="s">
        <v>4628</v>
      </c>
      <c r="L1616" s="23" t="s">
        <v>11</v>
      </c>
      <c r="M1616" s="23" t="s">
        <v>5410</v>
      </c>
      <c r="N1616" s="23" t="s">
        <v>4629</v>
      </c>
      <c r="O1616" s="23" t="s">
        <v>4630</v>
      </c>
      <c r="P1616" s="23" t="s">
        <v>4660</v>
      </c>
      <c r="Q1616" s="23">
        <v>0</v>
      </c>
      <c r="R1616" s="23" t="s">
        <v>1950</v>
      </c>
      <c r="S1616" s="23" t="s">
        <v>5493</v>
      </c>
      <c r="T1616" s="23" t="s">
        <v>1721</v>
      </c>
    </row>
    <row r="1617" spans="1:20" s="19" customFormat="1">
      <c r="A1617" s="23" t="s">
        <v>2626</v>
      </c>
      <c r="B1617" s="23" t="s">
        <v>2627</v>
      </c>
      <c r="C1617" s="23" t="s">
        <v>14</v>
      </c>
      <c r="D1617" s="23" t="s">
        <v>1705</v>
      </c>
      <c r="E1617" s="23" t="s">
        <v>452</v>
      </c>
      <c r="F1617" s="23" t="s">
        <v>4173</v>
      </c>
      <c r="G1617" s="23" t="s">
        <v>1721</v>
      </c>
      <c r="H1617" s="23" t="s">
        <v>4099</v>
      </c>
      <c r="I1617" s="23" t="s">
        <v>4138</v>
      </c>
      <c r="J1617" s="23" t="s">
        <v>11</v>
      </c>
      <c r="K1617" s="23" t="s">
        <v>4628</v>
      </c>
      <c r="L1617" s="23" t="s">
        <v>11</v>
      </c>
      <c r="M1617" s="23" t="s">
        <v>5455</v>
      </c>
      <c r="N1617" s="23" t="s">
        <v>4629</v>
      </c>
      <c r="O1617" s="23" t="s">
        <v>4630</v>
      </c>
      <c r="P1617" s="23" t="s">
        <v>7</v>
      </c>
      <c r="Q1617" s="23">
        <v>0</v>
      </c>
      <c r="R1617" s="23" t="s">
        <v>4700</v>
      </c>
      <c r="S1617" s="23" t="s">
        <v>4701</v>
      </c>
      <c r="T1617" s="23" t="s">
        <v>1721</v>
      </c>
    </row>
    <row r="1618" spans="1:20" s="19" customFormat="1">
      <c r="A1618" s="23" t="s">
        <v>3248</v>
      </c>
      <c r="B1618" s="23" t="s">
        <v>3249</v>
      </c>
      <c r="C1618" s="23" t="s">
        <v>10</v>
      </c>
      <c r="D1618" s="23" t="s">
        <v>1705</v>
      </c>
      <c r="E1618" s="23" t="s">
        <v>1189</v>
      </c>
      <c r="F1618" s="23" t="s">
        <v>4207</v>
      </c>
      <c r="G1618" s="23" t="s">
        <v>1721</v>
      </c>
      <c r="H1618" s="23" t="s">
        <v>4633</v>
      </c>
      <c r="I1618" s="23" t="s">
        <v>5438</v>
      </c>
      <c r="J1618" s="23" t="s">
        <v>11</v>
      </c>
      <c r="K1618" s="23" t="s">
        <v>4628</v>
      </c>
      <c r="L1618" s="23" t="s">
        <v>11</v>
      </c>
      <c r="M1618" s="23" t="s">
        <v>5422</v>
      </c>
      <c r="N1618" s="23" t="s">
        <v>4629</v>
      </c>
      <c r="O1618" s="23" t="s">
        <v>4630</v>
      </c>
      <c r="P1618" s="23" t="s">
        <v>4675</v>
      </c>
      <c r="Q1618" s="23">
        <v>0</v>
      </c>
      <c r="R1618" s="23" t="s">
        <v>1962</v>
      </c>
      <c r="S1618" s="23" t="s">
        <v>4866</v>
      </c>
      <c r="T1618" s="23" t="s">
        <v>1721</v>
      </c>
    </row>
    <row r="1619" spans="1:20" s="19" customFormat="1">
      <c r="A1619" s="23" t="s">
        <v>2450</v>
      </c>
      <c r="B1619" s="23" t="s">
        <v>2451</v>
      </c>
      <c r="C1619" s="23" t="s">
        <v>14</v>
      </c>
      <c r="D1619" s="23" t="s">
        <v>1705</v>
      </c>
      <c r="E1619" s="23" t="s">
        <v>452</v>
      </c>
      <c r="F1619" s="23" t="s">
        <v>5349</v>
      </c>
      <c r="G1619" s="23" t="s">
        <v>1721</v>
      </c>
      <c r="H1619" s="23" t="s">
        <v>4099</v>
      </c>
      <c r="I1619" s="23" t="s">
        <v>5438</v>
      </c>
      <c r="J1619" s="23" t="s">
        <v>11</v>
      </c>
      <c r="K1619" s="23" t="s">
        <v>4628</v>
      </c>
      <c r="L1619" s="23" t="s">
        <v>11</v>
      </c>
      <c r="M1619" s="23" t="s">
        <v>5432</v>
      </c>
      <c r="N1619" s="23" t="s">
        <v>4629</v>
      </c>
      <c r="O1619" s="23" t="s">
        <v>4630</v>
      </c>
      <c r="P1619" s="23" t="s">
        <v>4642</v>
      </c>
      <c r="Q1619" s="23">
        <v>0</v>
      </c>
      <c r="R1619" s="23" t="s">
        <v>1962</v>
      </c>
      <c r="S1619" s="23" t="s">
        <v>4767</v>
      </c>
      <c r="T1619" s="23" t="s">
        <v>1721</v>
      </c>
    </row>
    <row r="1620" spans="1:20" s="19" customFormat="1">
      <c r="A1620" s="23" t="s">
        <v>3306</v>
      </c>
      <c r="B1620" s="23" t="s">
        <v>3307</v>
      </c>
      <c r="C1620" s="23" t="s">
        <v>10</v>
      </c>
      <c r="D1620" s="23" t="s">
        <v>1705</v>
      </c>
      <c r="E1620" s="23" t="s">
        <v>452</v>
      </c>
      <c r="F1620" s="23" t="s">
        <v>5342</v>
      </c>
      <c r="G1620" s="23" t="s">
        <v>1721</v>
      </c>
      <c r="H1620" s="23" t="s">
        <v>4633</v>
      </c>
      <c r="I1620" s="23" t="s">
        <v>4192</v>
      </c>
      <c r="J1620" s="23" t="s">
        <v>11</v>
      </c>
      <c r="K1620" s="23" t="s">
        <v>4628</v>
      </c>
      <c r="L1620" s="23" t="s">
        <v>11</v>
      </c>
      <c r="M1620" s="23" t="s">
        <v>5435</v>
      </c>
      <c r="N1620" s="23" t="s">
        <v>4629</v>
      </c>
      <c r="O1620" s="23" t="s">
        <v>4630</v>
      </c>
      <c r="P1620" s="23" t="s">
        <v>4642</v>
      </c>
      <c r="Q1620" s="23">
        <v>0</v>
      </c>
      <c r="R1620" s="23" t="s">
        <v>1962</v>
      </c>
      <c r="S1620" s="23" t="s">
        <v>4705</v>
      </c>
      <c r="T1620" s="23" t="s">
        <v>1721</v>
      </c>
    </row>
    <row r="1621" spans="1:20" s="19" customFormat="1">
      <c r="A1621" s="23" t="s">
        <v>2965</v>
      </c>
      <c r="B1621" s="23" t="s">
        <v>2966</v>
      </c>
      <c r="C1621" s="23" t="s">
        <v>18</v>
      </c>
      <c r="D1621" s="23" t="s">
        <v>1705</v>
      </c>
      <c r="E1621" s="23" t="s">
        <v>452</v>
      </c>
      <c r="F1621" s="23" t="s">
        <v>5336</v>
      </c>
      <c r="G1621" s="23" t="s">
        <v>1721</v>
      </c>
      <c r="H1621" s="23" t="s">
        <v>4638</v>
      </c>
      <c r="I1621" s="23" t="s">
        <v>4636</v>
      </c>
      <c r="J1621" s="23" t="s">
        <v>11</v>
      </c>
      <c r="K1621" s="23" t="s">
        <v>4628</v>
      </c>
      <c r="L1621" s="23" t="s">
        <v>11</v>
      </c>
      <c r="M1621" s="23" t="s">
        <v>5419</v>
      </c>
      <c r="N1621" s="23" t="s">
        <v>4629</v>
      </c>
      <c r="O1621" s="23" t="s">
        <v>4630</v>
      </c>
      <c r="P1621" s="23" t="s">
        <v>1026</v>
      </c>
      <c r="Q1621" s="23">
        <v>0</v>
      </c>
      <c r="R1621" s="23" t="s">
        <v>1955</v>
      </c>
      <c r="S1621" s="23" t="s">
        <v>4727</v>
      </c>
      <c r="T1621" s="23" t="s">
        <v>1721</v>
      </c>
    </row>
    <row r="1622" spans="1:20" s="19" customFormat="1">
      <c r="A1622" s="23" t="s">
        <v>3722</v>
      </c>
      <c r="B1622" s="23" t="s">
        <v>3723</v>
      </c>
      <c r="C1622" s="23" t="s">
        <v>1687</v>
      </c>
      <c r="D1622" s="23" t="s">
        <v>4091</v>
      </c>
      <c r="E1622" s="23" t="s">
        <v>459</v>
      </c>
      <c r="F1622" s="23" t="s">
        <v>4202</v>
      </c>
      <c r="G1622" s="23" t="s">
        <v>1721</v>
      </c>
      <c r="H1622" s="23" t="s">
        <v>4643</v>
      </c>
      <c r="I1622" s="23" t="s">
        <v>4644</v>
      </c>
      <c r="J1622" s="23" t="s">
        <v>11</v>
      </c>
      <c r="K1622" s="23" t="s">
        <v>4628</v>
      </c>
      <c r="L1622" s="23" t="s">
        <v>11</v>
      </c>
      <c r="M1622" s="23" t="s">
        <v>5501</v>
      </c>
      <c r="N1622" s="23" t="s">
        <v>4640</v>
      </c>
      <c r="O1622" s="23" t="s">
        <v>4630</v>
      </c>
      <c r="P1622" s="23" t="s">
        <v>1166</v>
      </c>
      <c r="Q1622" s="23">
        <v>0</v>
      </c>
      <c r="R1622" s="23" t="s">
        <v>1760</v>
      </c>
      <c r="S1622" s="23" t="s">
        <v>4600</v>
      </c>
      <c r="T1622" s="23" t="s">
        <v>1721</v>
      </c>
    </row>
    <row r="1623" spans="1:20" s="19" customFormat="1">
      <c r="A1623" s="23" t="s">
        <v>3767</v>
      </c>
      <c r="B1623" s="23" t="s">
        <v>3768</v>
      </c>
      <c r="C1623" s="23" t="s">
        <v>10</v>
      </c>
      <c r="D1623" s="23" t="s">
        <v>1705</v>
      </c>
      <c r="E1623" s="23" t="s">
        <v>452</v>
      </c>
      <c r="F1623" s="23" t="s">
        <v>4164</v>
      </c>
      <c r="G1623" s="23" t="s">
        <v>1721</v>
      </c>
      <c r="H1623" s="23" t="s">
        <v>4632</v>
      </c>
      <c r="I1623" s="23" t="s">
        <v>4203</v>
      </c>
      <c r="J1623" s="23" t="s">
        <v>11</v>
      </c>
      <c r="K1623" s="23" t="s">
        <v>4628</v>
      </c>
      <c r="L1623" s="23" t="s">
        <v>11</v>
      </c>
      <c r="M1623" s="23" t="s">
        <v>5408</v>
      </c>
      <c r="N1623" s="23" t="s">
        <v>4629</v>
      </c>
      <c r="O1623" s="23" t="s">
        <v>4630</v>
      </c>
      <c r="P1623" s="23" t="s">
        <v>4675</v>
      </c>
      <c r="Q1623" s="23">
        <v>0</v>
      </c>
      <c r="R1623" s="23" t="s">
        <v>4808</v>
      </c>
      <c r="S1623" s="23" t="s">
        <v>4809</v>
      </c>
      <c r="T1623" s="23" t="s">
        <v>1721</v>
      </c>
    </row>
    <row r="1624" spans="1:20" s="19" customFormat="1">
      <c r="A1624" s="23" t="s">
        <v>2667</v>
      </c>
      <c r="B1624" s="23" t="s">
        <v>2668</v>
      </c>
      <c r="C1624" s="23" t="s">
        <v>10</v>
      </c>
      <c r="D1624" s="23" t="s">
        <v>1705</v>
      </c>
      <c r="E1624" s="23" t="s">
        <v>452</v>
      </c>
      <c r="F1624" s="23" t="s">
        <v>5344</v>
      </c>
      <c r="G1624" s="23" t="s">
        <v>1721</v>
      </c>
      <c r="H1624" s="23" t="s">
        <v>4643</v>
      </c>
      <c r="I1624" s="23" t="s">
        <v>5421</v>
      </c>
      <c r="J1624" s="23" t="s">
        <v>11</v>
      </c>
      <c r="K1624" s="23" t="s">
        <v>4628</v>
      </c>
      <c r="L1624" s="23" t="s">
        <v>11</v>
      </c>
      <c r="M1624" s="23" t="s">
        <v>5422</v>
      </c>
      <c r="N1624" s="23" t="s">
        <v>4629</v>
      </c>
      <c r="O1624" s="23" t="s">
        <v>4630</v>
      </c>
      <c r="P1624" s="23" t="s">
        <v>4662</v>
      </c>
      <c r="Q1624" s="23">
        <v>0</v>
      </c>
      <c r="R1624" s="23" t="s">
        <v>1662</v>
      </c>
      <c r="S1624" s="23" t="s">
        <v>4834</v>
      </c>
      <c r="T1624" s="23" t="s">
        <v>1721</v>
      </c>
    </row>
    <row r="1625" spans="1:20" s="19" customFormat="1">
      <c r="A1625" s="23" t="s">
        <v>5188</v>
      </c>
      <c r="B1625" s="23" t="s">
        <v>5189</v>
      </c>
      <c r="C1625" s="23" t="s">
        <v>15</v>
      </c>
      <c r="D1625" s="23" t="s">
        <v>1705</v>
      </c>
      <c r="E1625" s="23" t="s">
        <v>452</v>
      </c>
      <c r="F1625" s="23" t="s">
        <v>4158</v>
      </c>
      <c r="G1625" s="23" t="s">
        <v>1721</v>
      </c>
      <c r="H1625" s="23" t="s">
        <v>4638</v>
      </c>
      <c r="I1625" s="23" t="s">
        <v>4636</v>
      </c>
      <c r="J1625" s="23" t="s">
        <v>11</v>
      </c>
      <c r="K1625" s="23" t="s">
        <v>4628</v>
      </c>
      <c r="L1625" s="23" t="s">
        <v>11</v>
      </c>
      <c r="M1625" s="23" t="s">
        <v>5415</v>
      </c>
      <c r="N1625" s="23" t="s">
        <v>4629</v>
      </c>
      <c r="O1625" s="23" t="s">
        <v>4630</v>
      </c>
      <c r="P1625" s="23" t="s">
        <v>7</v>
      </c>
      <c r="Q1625" s="23">
        <v>0</v>
      </c>
      <c r="R1625" s="23" t="s">
        <v>4928</v>
      </c>
      <c r="S1625" s="23" t="s">
        <v>5374</v>
      </c>
      <c r="T1625" s="23" t="s">
        <v>1721</v>
      </c>
    </row>
    <row r="1626" spans="1:20" s="19" customFormat="1">
      <c r="A1626" s="23" t="s">
        <v>2938</v>
      </c>
      <c r="B1626" s="23" t="s">
        <v>2939</v>
      </c>
      <c r="C1626" s="23" t="s">
        <v>16</v>
      </c>
      <c r="D1626" s="23" t="s">
        <v>1705</v>
      </c>
      <c r="E1626" s="23" t="s">
        <v>452</v>
      </c>
      <c r="F1626" s="23" t="s">
        <v>4185</v>
      </c>
      <c r="G1626" s="23" t="s">
        <v>1721</v>
      </c>
      <c r="H1626" s="23" t="s">
        <v>4633</v>
      </c>
      <c r="I1626" s="23" t="s">
        <v>4203</v>
      </c>
      <c r="J1626" s="23" t="s">
        <v>11</v>
      </c>
      <c r="K1626" s="23" t="s">
        <v>4628</v>
      </c>
      <c r="L1626" s="23" t="s">
        <v>11</v>
      </c>
      <c r="M1626" s="23" t="s">
        <v>5428</v>
      </c>
      <c r="N1626" s="23" t="s">
        <v>4629</v>
      </c>
      <c r="O1626" s="23" t="s">
        <v>4630</v>
      </c>
      <c r="P1626" s="23" t="s">
        <v>1026</v>
      </c>
      <c r="Q1626" s="23">
        <v>0</v>
      </c>
      <c r="R1626" s="23" t="s">
        <v>2942</v>
      </c>
      <c r="S1626" s="23" t="s">
        <v>4612</v>
      </c>
      <c r="T1626" s="23" t="s">
        <v>1721</v>
      </c>
    </row>
    <row r="1627" spans="1:20" s="19" customFormat="1">
      <c r="A1627" s="23" t="s">
        <v>2513</v>
      </c>
      <c r="B1627" s="23" t="s">
        <v>2514</v>
      </c>
      <c r="C1627" s="23" t="s">
        <v>1687</v>
      </c>
      <c r="D1627" s="23" t="s">
        <v>4091</v>
      </c>
      <c r="E1627" s="23" t="s">
        <v>459</v>
      </c>
      <c r="F1627" s="23" t="s">
        <v>4202</v>
      </c>
      <c r="G1627" s="23" t="s">
        <v>1721</v>
      </c>
      <c r="H1627" s="23" t="s">
        <v>4638</v>
      </c>
      <c r="I1627" s="23" t="s">
        <v>4644</v>
      </c>
      <c r="J1627" s="23" t="s">
        <v>11</v>
      </c>
      <c r="K1627" s="23" t="s">
        <v>4628</v>
      </c>
      <c r="L1627" s="23" t="s">
        <v>11</v>
      </c>
      <c r="M1627" s="23" t="s">
        <v>5498</v>
      </c>
      <c r="N1627" s="23" t="s">
        <v>4640</v>
      </c>
      <c r="O1627" s="23" t="s">
        <v>4630</v>
      </c>
      <c r="P1627" s="23" t="s">
        <v>1166</v>
      </c>
      <c r="Q1627" s="23">
        <v>0</v>
      </c>
      <c r="R1627" s="23" t="s">
        <v>1760</v>
      </c>
      <c r="S1627" s="23" t="s">
        <v>4599</v>
      </c>
      <c r="T1627" s="23" t="s">
        <v>1721</v>
      </c>
    </row>
    <row r="1628" spans="1:20" s="19" customFormat="1">
      <c r="A1628" s="23" t="s">
        <v>2698</v>
      </c>
      <c r="B1628" s="23" t="s">
        <v>2699</v>
      </c>
      <c r="C1628" s="23" t="s">
        <v>16</v>
      </c>
      <c r="D1628" s="23" t="s">
        <v>1705</v>
      </c>
      <c r="E1628" s="23" t="s">
        <v>1189</v>
      </c>
      <c r="F1628" s="23" t="s">
        <v>4197</v>
      </c>
      <c r="G1628" s="23" t="s">
        <v>1721</v>
      </c>
      <c r="H1628" s="23" t="s">
        <v>4099</v>
      </c>
      <c r="I1628" s="23" t="s">
        <v>4106</v>
      </c>
      <c r="J1628" s="23" t="s">
        <v>11</v>
      </c>
      <c r="K1628" s="23" t="s">
        <v>4628</v>
      </c>
      <c r="L1628" s="23" t="s">
        <v>11</v>
      </c>
      <c r="M1628" s="23" t="s">
        <v>5478</v>
      </c>
      <c r="N1628" s="23" t="s">
        <v>4629</v>
      </c>
      <c r="O1628" s="23" t="s">
        <v>4630</v>
      </c>
      <c r="P1628" s="23" t="s">
        <v>4642</v>
      </c>
      <c r="Q1628" s="23">
        <v>0</v>
      </c>
      <c r="R1628" s="23" t="s">
        <v>1962</v>
      </c>
      <c r="S1628" s="23" t="s">
        <v>4404</v>
      </c>
      <c r="T1628" s="23" t="s">
        <v>1721</v>
      </c>
    </row>
    <row r="1629" spans="1:20" s="19" customFormat="1">
      <c r="A1629" s="23" t="s">
        <v>3515</v>
      </c>
      <c r="B1629" s="23" t="s">
        <v>3516</v>
      </c>
      <c r="C1629" s="23" t="s">
        <v>1687</v>
      </c>
      <c r="D1629" s="23" t="s">
        <v>4091</v>
      </c>
      <c r="E1629" s="23" t="s">
        <v>464</v>
      </c>
      <c r="F1629" s="23" t="s">
        <v>4191</v>
      </c>
      <c r="G1629" s="23" t="s">
        <v>1721</v>
      </c>
      <c r="H1629" s="23" t="s">
        <v>4632</v>
      </c>
      <c r="I1629" s="23" t="s">
        <v>4644</v>
      </c>
      <c r="J1629" s="23" t="s">
        <v>11</v>
      </c>
      <c r="K1629" s="23" t="s">
        <v>4628</v>
      </c>
      <c r="L1629" s="23" t="s">
        <v>11</v>
      </c>
      <c r="M1629" s="23" t="s">
        <v>5479</v>
      </c>
      <c r="N1629" s="23" t="s">
        <v>4640</v>
      </c>
      <c r="O1629" s="23" t="s">
        <v>4630</v>
      </c>
      <c r="P1629" s="23" t="s">
        <v>1166</v>
      </c>
      <c r="Q1629" s="23">
        <v>0</v>
      </c>
      <c r="R1629" s="23" t="s">
        <v>1944</v>
      </c>
      <c r="S1629" s="23" t="s">
        <v>4613</v>
      </c>
      <c r="T1629" s="23" t="s">
        <v>1721</v>
      </c>
    </row>
    <row r="1630" spans="1:20" s="19" customFormat="1">
      <c r="A1630" s="23" t="s">
        <v>2824</v>
      </c>
      <c r="B1630" s="23" t="s">
        <v>2825</v>
      </c>
      <c r="C1630" s="23" t="s">
        <v>1669</v>
      </c>
      <c r="D1630" s="23" t="s">
        <v>4091</v>
      </c>
      <c r="E1630" s="23" t="s">
        <v>464</v>
      </c>
      <c r="F1630" s="23" t="s">
        <v>4122</v>
      </c>
      <c r="G1630" s="23" t="s">
        <v>1721</v>
      </c>
      <c r="H1630" s="23" t="s">
        <v>4638</v>
      </c>
      <c r="I1630" s="23" t="s">
        <v>4644</v>
      </c>
      <c r="J1630" s="23" t="s">
        <v>11</v>
      </c>
      <c r="K1630" s="23" t="s">
        <v>4628</v>
      </c>
      <c r="L1630" s="23" t="s">
        <v>11</v>
      </c>
      <c r="M1630" s="23" t="s">
        <v>5408</v>
      </c>
      <c r="N1630" s="23" t="s">
        <v>4640</v>
      </c>
      <c r="O1630" s="23" t="s">
        <v>4630</v>
      </c>
      <c r="P1630" s="23" t="s">
        <v>1166</v>
      </c>
      <c r="Q1630" s="23">
        <v>0</v>
      </c>
      <c r="R1630" s="23" t="s">
        <v>1760</v>
      </c>
      <c r="S1630" s="23" t="s">
        <v>4605</v>
      </c>
      <c r="T1630" s="23" t="s">
        <v>1721</v>
      </c>
    </row>
    <row r="1631" spans="1:20" s="19" customFormat="1">
      <c r="A1631" s="23" t="s">
        <v>3133</v>
      </c>
      <c r="B1631" s="23" t="s">
        <v>3134</v>
      </c>
      <c r="C1631" s="23" t="s">
        <v>16</v>
      </c>
      <c r="D1631" s="23" t="s">
        <v>1705</v>
      </c>
      <c r="E1631" s="23" t="s">
        <v>452</v>
      </c>
      <c r="F1631" s="23" t="s">
        <v>4185</v>
      </c>
      <c r="G1631" s="23" t="s">
        <v>1721</v>
      </c>
      <c r="H1631" s="23" t="s">
        <v>4633</v>
      </c>
      <c r="I1631" s="23" t="s">
        <v>4203</v>
      </c>
      <c r="J1631" s="23" t="s">
        <v>11</v>
      </c>
      <c r="K1631" s="23" t="s">
        <v>4628</v>
      </c>
      <c r="L1631" s="23" t="s">
        <v>11</v>
      </c>
      <c r="M1631" s="23" t="s">
        <v>5408</v>
      </c>
      <c r="N1631" s="23" t="s">
        <v>4629</v>
      </c>
      <c r="O1631" s="23" t="s">
        <v>4630</v>
      </c>
      <c r="P1631" s="23" t="s">
        <v>4662</v>
      </c>
      <c r="Q1631" s="23">
        <v>0</v>
      </c>
      <c r="R1631" s="23" t="s">
        <v>1922</v>
      </c>
      <c r="S1631" s="23" t="s">
        <v>4772</v>
      </c>
      <c r="T1631" s="23" t="s">
        <v>1721</v>
      </c>
    </row>
    <row r="1632" spans="1:20" s="19" customFormat="1">
      <c r="A1632" s="23" t="s">
        <v>2938</v>
      </c>
      <c r="B1632" s="23" t="s">
        <v>2939</v>
      </c>
      <c r="C1632" s="23" t="s">
        <v>16</v>
      </c>
      <c r="D1632" s="23" t="s">
        <v>1705</v>
      </c>
      <c r="E1632" s="23" t="s">
        <v>452</v>
      </c>
      <c r="F1632" s="23" t="s">
        <v>4185</v>
      </c>
      <c r="G1632" s="23" t="s">
        <v>1721</v>
      </c>
      <c r="H1632" s="23" t="s">
        <v>4633</v>
      </c>
      <c r="I1632" s="23" t="s">
        <v>4203</v>
      </c>
      <c r="J1632" s="23" t="s">
        <v>11</v>
      </c>
      <c r="K1632" s="23" t="s">
        <v>4628</v>
      </c>
      <c r="L1632" s="23" t="s">
        <v>11</v>
      </c>
      <c r="M1632" s="23" t="s">
        <v>5424</v>
      </c>
      <c r="N1632" s="23" t="s">
        <v>4629</v>
      </c>
      <c r="O1632" s="23" t="s">
        <v>4630</v>
      </c>
      <c r="P1632" s="23" t="s">
        <v>1026</v>
      </c>
      <c r="Q1632" s="23">
        <v>0</v>
      </c>
      <c r="R1632" s="23" t="s">
        <v>2942</v>
      </c>
      <c r="S1632" s="23" t="s">
        <v>4612</v>
      </c>
      <c r="T1632" s="23" t="s">
        <v>1721</v>
      </c>
    </row>
    <row r="1633" spans="1:20" s="19" customFormat="1">
      <c r="A1633" s="23" t="s">
        <v>3853</v>
      </c>
      <c r="B1633" s="23" t="s">
        <v>3854</v>
      </c>
      <c r="C1633" s="23" t="s">
        <v>14</v>
      </c>
      <c r="D1633" s="23" t="s">
        <v>1705</v>
      </c>
      <c r="E1633" s="23" t="s">
        <v>452</v>
      </c>
      <c r="F1633" s="23" t="s">
        <v>4166</v>
      </c>
      <c r="G1633" s="23" t="s">
        <v>1721</v>
      </c>
      <c r="H1633" s="23" t="s">
        <v>4094</v>
      </c>
      <c r="I1633" s="23" t="s">
        <v>5421</v>
      </c>
      <c r="J1633" s="23" t="s">
        <v>11</v>
      </c>
      <c r="K1633" s="23" t="s">
        <v>4628</v>
      </c>
      <c r="L1633" s="23" t="s">
        <v>11</v>
      </c>
      <c r="M1633" s="23" t="s">
        <v>5460</v>
      </c>
      <c r="N1633" s="23" t="s">
        <v>4629</v>
      </c>
      <c r="O1633" s="23" t="s">
        <v>4630</v>
      </c>
      <c r="P1633" s="23" t="s">
        <v>7</v>
      </c>
      <c r="Q1633" s="23">
        <v>0</v>
      </c>
      <c r="R1633" s="23" t="s">
        <v>2050</v>
      </c>
      <c r="S1633" s="23" t="s">
        <v>4637</v>
      </c>
      <c r="T1633" s="23" t="s">
        <v>1721</v>
      </c>
    </row>
    <row r="1634" spans="1:20" s="19" customFormat="1">
      <c r="A1634" s="23" t="s">
        <v>1788</v>
      </c>
      <c r="B1634" s="23" t="s">
        <v>1789</v>
      </c>
      <c r="C1634" s="23" t="s">
        <v>16</v>
      </c>
      <c r="D1634" s="23" t="s">
        <v>1705</v>
      </c>
      <c r="E1634" s="23" t="s">
        <v>1189</v>
      </c>
      <c r="F1634" s="23" t="s">
        <v>4197</v>
      </c>
      <c r="G1634" s="23" t="s">
        <v>1721</v>
      </c>
      <c r="H1634" s="23" t="s">
        <v>4099</v>
      </c>
      <c r="I1634" s="23" t="s">
        <v>4106</v>
      </c>
      <c r="J1634" s="23" t="s">
        <v>11</v>
      </c>
      <c r="K1634" s="23" t="s">
        <v>4628</v>
      </c>
      <c r="L1634" s="23" t="s">
        <v>11</v>
      </c>
      <c r="M1634" s="23" t="s">
        <v>5416</v>
      </c>
      <c r="N1634" s="23" t="s">
        <v>4629</v>
      </c>
      <c r="O1634" s="23" t="s">
        <v>4630</v>
      </c>
      <c r="P1634" s="23" t="s">
        <v>4829</v>
      </c>
      <c r="Q1634" s="23">
        <v>0</v>
      </c>
      <c r="R1634" s="23" t="s">
        <v>1962</v>
      </c>
      <c r="S1634" s="23" t="s">
        <v>4830</v>
      </c>
      <c r="T1634" s="23" t="s">
        <v>1721</v>
      </c>
    </row>
    <row r="1635" spans="1:20" s="19" customFormat="1">
      <c r="A1635" s="23" t="s">
        <v>2487</v>
      </c>
      <c r="B1635" s="23" t="s">
        <v>2488</v>
      </c>
      <c r="C1635" s="23" t="s">
        <v>1687</v>
      </c>
      <c r="D1635" s="23" t="s">
        <v>4091</v>
      </c>
      <c r="E1635" s="23" t="s">
        <v>459</v>
      </c>
      <c r="F1635" s="23" t="s">
        <v>4194</v>
      </c>
      <c r="G1635" s="23" t="s">
        <v>1721</v>
      </c>
      <c r="H1635" s="23" t="s">
        <v>4632</v>
      </c>
      <c r="I1635" s="23" t="s">
        <v>4639</v>
      </c>
      <c r="J1635" s="23" t="s">
        <v>11</v>
      </c>
      <c r="K1635" s="23" t="s">
        <v>4628</v>
      </c>
      <c r="L1635" s="23" t="s">
        <v>11</v>
      </c>
      <c r="M1635" s="23" t="s">
        <v>5499</v>
      </c>
      <c r="N1635" s="23" t="s">
        <v>4640</v>
      </c>
      <c r="O1635" s="23" t="s">
        <v>4630</v>
      </c>
      <c r="P1635" s="23" t="s">
        <v>1168</v>
      </c>
      <c r="Q1635" s="23">
        <v>0</v>
      </c>
      <c r="R1635" s="23" t="s">
        <v>1782</v>
      </c>
      <c r="S1635" s="23" t="s">
        <v>4607</v>
      </c>
      <c r="T1635" s="23" t="s">
        <v>1721</v>
      </c>
    </row>
    <row r="1636" spans="1:20" s="19" customFormat="1">
      <c r="A1636" s="23" t="s">
        <v>3949</v>
      </c>
      <c r="B1636" s="23" t="s">
        <v>3950</v>
      </c>
      <c r="C1636" s="23" t="s">
        <v>12</v>
      </c>
      <c r="D1636" s="23" t="s">
        <v>1705</v>
      </c>
      <c r="E1636" s="23" t="s">
        <v>452</v>
      </c>
      <c r="F1636" s="23" t="s">
        <v>4175</v>
      </c>
      <c r="G1636" s="23" t="s">
        <v>1721</v>
      </c>
      <c r="H1636" s="23" t="s">
        <v>4638</v>
      </c>
      <c r="I1636" s="23" t="s">
        <v>4656</v>
      </c>
      <c r="J1636" s="23" t="s">
        <v>11</v>
      </c>
      <c r="K1636" s="23" t="s">
        <v>4628</v>
      </c>
      <c r="L1636" s="23" t="s">
        <v>11</v>
      </c>
      <c r="M1636" s="23" t="s">
        <v>5426</v>
      </c>
      <c r="N1636" s="23" t="s">
        <v>4629</v>
      </c>
      <c r="O1636" s="23" t="s">
        <v>4630</v>
      </c>
      <c r="P1636" s="23" t="s">
        <v>4697</v>
      </c>
      <c r="Q1636" s="23">
        <v>0</v>
      </c>
      <c r="R1636" s="23" t="s">
        <v>1962</v>
      </c>
      <c r="S1636" s="23" t="s">
        <v>4698</v>
      </c>
      <c r="T1636" s="23" t="s">
        <v>1721</v>
      </c>
    </row>
    <row r="1637" spans="1:20" s="19" customFormat="1">
      <c r="A1637" s="23" t="s">
        <v>1956</v>
      </c>
      <c r="B1637" s="23" t="s">
        <v>1957</v>
      </c>
      <c r="C1637" s="23" t="s">
        <v>14</v>
      </c>
      <c r="D1637" s="23" t="s">
        <v>1705</v>
      </c>
      <c r="E1637" s="23" t="s">
        <v>1189</v>
      </c>
      <c r="F1637" s="23" t="s">
        <v>4207</v>
      </c>
      <c r="G1637" s="23" t="s">
        <v>1721</v>
      </c>
      <c r="H1637" s="23" t="s">
        <v>4633</v>
      </c>
      <c r="I1637" s="23" t="s">
        <v>4106</v>
      </c>
      <c r="J1637" s="23" t="s">
        <v>11</v>
      </c>
      <c r="K1637" s="23" t="s">
        <v>4628</v>
      </c>
      <c r="L1637" s="23" t="s">
        <v>11</v>
      </c>
      <c r="M1637" s="23" t="s">
        <v>5426</v>
      </c>
      <c r="N1637" s="23" t="s">
        <v>4629</v>
      </c>
      <c r="O1637" s="23" t="s">
        <v>4630</v>
      </c>
      <c r="P1637" s="23" t="s">
        <v>4642</v>
      </c>
      <c r="Q1637" s="23">
        <v>0</v>
      </c>
      <c r="R1637" s="23" t="s">
        <v>1962</v>
      </c>
      <c r="S1637" s="23" t="s">
        <v>4693</v>
      </c>
      <c r="T1637" s="23" t="s">
        <v>1721</v>
      </c>
    </row>
    <row r="1638" spans="1:20" s="19" customFormat="1">
      <c r="A1638" s="23" t="s">
        <v>2856</v>
      </c>
      <c r="B1638" s="23" t="s">
        <v>2857</v>
      </c>
      <c r="C1638" s="23" t="s">
        <v>15</v>
      </c>
      <c r="D1638" s="23" t="s">
        <v>1705</v>
      </c>
      <c r="E1638" s="23" t="s">
        <v>452</v>
      </c>
      <c r="F1638" s="23" t="s">
        <v>4156</v>
      </c>
      <c r="G1638" s="23" t="s">
        <v>1721</v>
      </c>
      <c r="H1638" s="23" t="s">
        <v>4094</v>
      </c>
      <c r="I1638" s="23" t="s">
        <v>4636</v>
      </c>
      <c r="J1638" s="23" t="s">
        <v>11</v>
      </c>
      <c r="K1638" s="23" t="s">
        <v>4628</v>
      </c>
      <c r="L1638" s="23" t="s">
        <v>11</v>
      </c>
      <c r="M1638" s="23" t="s">
        <v>5434</v>
      </c>
      <c r="N1638" s="23" t="s">
        <v>4629</v>
      </c>
      <c r="O1638" s="23" t="s">
        <v>4630</v>
      </c>
      <c r="P1638" s="23" t="s">
        <v>4650</v>
      </c>
      <c r="Q1638" s="23">
        <v>0</v>
      </c>
      <c r="R1638" s="23" t="s">
        <v>1962</v>
      </c>
      <c r="S1638" s="23" t="s">
        <v>4391</v>
      </c>
      <c r="T1638" s="23" t="s">
        <v>1721</v>
      </c>
    </row>
    <row r="1639" spans="1:20" s="19" customFormat="1">
      <c r="A1639" s="23" t="s">
        <v>4024</v>
      </c>
      <c r="B1639" s="23" t="s">
        <v>4025</v>
      </c>
      <c r="C1639" s="23" t="s">
        <v>15</v>
      </c>
      <c r="D1639" s="23" t="s">
        <v>1705</v>
      </c>
      <c r="E1639" s="23" t="s">
        <v>452</v>
      </c>
      <c r="F1639" s="23" t="s">
        <v>4172</v>
      </c>
      <c r="G1639" s="23" t="s">
        <v>1721</v>
      </c>
      <c r="H1639" s="23" t="s">
        <v>4094</v>
      </c>
      <c r="I1639" s="23" t="s">
        <v>4203</v>
      </c>
      <c r="J1639" s="23" t="s">
        <v>11</v>
      </c>
      <c r="K1639" s="23" t="s">
        <v>4628</v>
      </c>
      <c r="L1639" s="23" t="s">
        <v>11</v>
      </c>
      <c r="M1639" s="23" t="s">
        <v>5432</v>
      </c>
      <c r="N1639" s="23" t="s">
        <v>4629</v>
      </c>
      <c r="O1639" s="23" t="s">
        <v>4630</v>
      </c>
      <c r="P1639" s="23" t="s">
        <v>4675</v>
      </c>
      <c r="Q1639" s="23">
        <v>0</v>
      </c>
      <c r="R1639" s="23" t="s">
        <v>4711</v>
      </c>
      <c r="S1639" s="23" t="s">
        <v>4712</v>
      </c>
      <c r="T1639" s="23" t="s">
        <v>1721</v>
      </c>
    </row>
    <row r="1640" spans="1:20" s="19" customFormat="1">
      <c r="A1640" s="23" t="s">
        <v>2793</v>
      </c>
      <c r="B1640" s="23" t="s">
        <v>2794</v>
      </c>
      <c r="C1640" s="23" t="s">
        <v>17</v>
      </c>
      <c r="D1640" s="23" t="s">
        <v>1705</v>
      </c>
      <c r="E1640" s="23" t="s">
        <v>452</v>
      </c>
      <c r="F1640" s="23" t="s">
        <v>5336</v>
      </c>
      <c r="G1640" s="23" t="s">
        <v>1721</v>
      </c>
      <c r="H1640" s="23" t="s">
        <v>4638</v>
      </c>
      <c r="I1640" s="23" t="s">
        <v>5458</v>
      </c>
      <c r="J1640" s="23" t="s">
        <v>11</v>
      </c>
      <c r="K1640" s="23" t="s">
        <v>4628</v>
      </c>
      <c r="L1640" s="23" t="s">
        <v>11</v>
      </c>
      <c r="M1640" s="23" t="s">
        <v>5448</v>
      </c>
      <c r="N1640" s="23" t="s">
        <v>4629</v>
      </c>
      <c r="O1640" s="23" t="s">
        <v>4630</v>
      </c>
      <c r="P1640" s="23" t="s">
        <v>4672</v>
      </c>
      <c r="Q1640" s="23">
        <v>0</v>
      </c>
      <c r="R1640" s="23" t="s">
        <v>1962</v>
      </c>
      <c r="S1640" s="23" t="s">
        <v>4399</v>
      </c>
      <c r="T1640" s="23" t="s">
        <v>1721</v>
      </c>
    </row>
    <row r="1641" spans="1:20" s="19" customFormat="1">
      <c r="A1641" s="23" t="s">
        <v>2450</v>
      </c>
      <c r="B1641" s="23" t="s">
        <v>2451</v>
      </c>
      <c r="C1641" s="23" t="s">
        <v>14</v>
      </c>
      <c r="D1641" s="23" t="s">
        <v>1705</v>
      </c>
      <c r="E1641" s="23" t="s">
        <v>452</v>
      </c>
      <c r="F1641" s="23" t="s">
        <v>5349</v>
      </c>
      <c r="G1641" s="23" t="s">
        <v>1721</v>
      </c>
      <c r="H1641" s="23" t="s">
        <v>4099</v>
      </c>
      <c r="I1641" s="23" t="s">
        <v>4203</v>
      </c>
      <c r="J1641" s="23" t="s">
        <v>11</v>
      </c>
      <c r="K1641" s="23" t="s">
        <v>4628</v>
      </c>
      <c r="L1641" s="23" t="s">
        <v>11</v>
      </c>
      <c r="M1641" s="23" t="s">
        <v>5407</v>
      </c>
      <c r="N1641" s="23" t="s">
        <v>4629</v>
      </c>
      <c r="O1641" s="23" t="s">
        <v>4630</v>
      </c>
      <c r="P1641" s="23" t="s">
        <v>4642</v>
      </c>
      <c r="Q1641" s="23">
        <v>0</v>
      </c>
      <c r="R1641" s="23" t="s">
        <v>1962</v>
      </c>
      <c r="S1641" s="23" t="s">
        <v>4767</v>
      </c>
      <c r="T1641" s="23" t="s">
        <v>1721</v>
      </c>
    </row>
    <row r="1642" spans="1:20" s="19" customFormat="1">
      <c r="A1642" s="23" t="s">
        <v>4001</v>
      </c>
      <c r="B1642" s="23" t="s">
        <v>4002</v>
      </c>
      <c r="C1642" s="23" t="s">
        <v>16</v>
      </c>
      <c r="D1642" s="23" t="s">
        <v>1705</v>
      </c>
      <c r="E1642" s="23" t="s">
        <v>452</v>
      </c>
      <c r="F1642" s="23" t="s">
        <v>4185</v>
      </c>
      <c r="G1642" s="23" t="s">
        <v>1721</v>
      </c>
      <c r="H1642" s="23" t="s">
        <v>4633</v>
      </c>
      <c r="I1642" s="23" t="s">
        <v>4203</v>
      </c>
      <c r="J1642" s="23" t="s">
        <v>11</v>
      </c>
      <c r="K1642" s="23" t="s">
        <v>4628</v>
      </c>
      <c r="L1642" s="23" t="s">
        <v>11</v>
      </c>
      <c r="M1642" s="23" t="s">
        <v>5424</v>
      </c>
      <c r="N1642" s="23" t="s">
        <v>4629</v>
      </c>
      <c r="O1642" s="23" t="s">
        <v>4630</v>
      </c>
      <c r="P1642" s="23" t="s">
        <v>4662</v>
      </c>
      <c r="Q1642" s="23">
        <v>0</v>
      </c>
      <c r="R1642" s="23" t="s">
        <v>1922</v>
      </c>
      <c r="S1642" s="23" t="s">
        <v>4734</v>
      </c>
      <c r="T1642" s="23" t="s">
        <v>1721</v>
      </c>
    </row>
    <row r="1643" spans="1:20" s="19" customFormat="1">
      <c r="A1643" s="23" t="s">
        <v>3361</v>
      </c>
      <c r="B1643" s="23" t="s">
        <v>3362</v>
      </c>
      <c r="C1643" s="23" t="s">
        <v>15</v>
      </c>
      <c r="D1643" s="23" t="s">
        <v>1705</v>
      </c>
      <c r="E1643" s="23" t="s">
        <v>452</v>
      </c>
      <c r="F1643" s="23" t="s">
        <v>4163</v>
      </c>
      <c r="G1643" s="23" t="s">
        <v>1721</v>
      </c>
      <c r="H1643" s="23" t="s">
        <v>4094</v>
      </c>
      <c r="I1643" s="23" t="s">
        <v>4649</v>
      </c>
      <c r="J1643" s="23" t="s">
        <v>11</v>
      </c>
      <c r="K1643" s="23" t="s">
        <v>4628</v>
      </c>
      <c r="L1643" s="23" t="s">
        <v>11</v>
      </c>
      <c r="M1643" s="23" t="s">
        <v>5471</v>
      </c>
      <c r="N1643" s="23" t="s">
        <v>4629</v>
      </c>
      <c r="O1643" s="23" t="s">
        <v>4630</v>
      </c>
      <c r="P1643" s="23" t="s">
        <v>4642</v>
      </c>
      <c r="Q1643" s="23">
        <v>0</v>
      </c>
      <c r="R1643" s="23" t="s">
        <v>1962</v>
      </c>
      <c r="S1643" s="23" t="s">
        <v>4343</v>
      </c>
      <c r="T1643" s="23" t="s">
        <v>1721</v>
      </c>
    </row>
    <row r="1644" spans="1:20" s="19" customFormat="1">
      <c r="A1644" s="23" t="s">
        <v>2247</v>
      </c>
      <c r="B1644" s="23" t="s">
        <v>2248</v>
      </c>
      <c r="C1644" s="23" t="s">
        <v>15</v>
      </c>
      <c r="D1644" s="23" t="s">
        <v>1705</v>
      </c>
      <c r="E1644" s="23" t="s">
        <v>452</v>
      </c>
      <c r="F1644" s="23" t="s">
        <v>4148</v>
      </c>
      <c r="G1644" s="23" t="s">
        <v>1721</v>
      </c>
      <c r="H1644" s="23" t="s">
        <v>4094</v>
      </c>
      <c r="I1644" s="23" t="s">
        <v>4192</v>
      </c>
      <c r="J1644" s="23" t="s">
        <v>11</v>
      </c>
      <c r="K1644" s="23" t="s">
        <v>4628</v>
      </c>
      <c r="L1644" s="23" t="s">
        <v>11</v>
      </c>
      <c r="M1644" s="23" t="s">
        <v>5442</v>
      </c>
      <c r="N1644" s="23" t="s">
        <v>4629</v>
      </c>
      <c r="O1644" s="23" t="s">
        <v>4630</v>
      </c>
      <c r="P1644" s="23" t="s">
        <v>4675</v>
      </c>
      <c r="Q1644" s="23">
        <v>0</v>
      </c>
      <c r="R1644" s="23" t="s">
        <v>1962</v>
      </c>
      <c r="S1644" s="23" t="s">
        <v>4454</v>
      </c>
      <c r="T1644" s="23" t="s">
        <v>1721</v>
      </c>
    </row>
    <row r="1645" spans="1:20" s="19" customFormat="1">
      <c r="A1645" s="23" t="s">
        <v>3521</v>
      </c>
      <c r="B1645" s="23" t="s">
        <v>3522</v>
      </c>
      <c r="C1645" s="23" t="s">
        <v>16</v>
      </c>
      <c r="D1645" s="23" t="s">
        <v>1705</v>
      </c>
      <c r="E1645" s="23" t="s">
        <v>1189</v>
      </c>
      <c r="F1645" s="23" t="s">
        <v>4182</v>
      </c>
      <c r="G1645" s="23" t="s">
        <v>1721</v>
      </c>
      <c r="H1645" s="23" t="s">
        <v>4638</v>
      </c>
      <c r="I1645" s="23" t="s">
        <v>4636</v>
      </c>
      <c r="J1645" s="23" t="s">
        <v>11</v>
      </c>
      <c r="K1645" s="23" t="s">
        <v>4628</v>
      </c>
      <c r="L1645" s="23" t="s">
        <v>11</v>
      </c>
      <c r="M1645" s="23" t="s">
        <v>5480</v>
      </c>
      <c r="N1645" s="23" t="s">
        <v>4629</v>
      </c>
      <c r="O1645" s="23" t="s">
        <v>4630</v>
      </c>
      <c r="P1645" s="23" t="s">
        <v>7</v>
      </c>
      <c r="Q1645" s="23">
        <v>0</v>
      </c>
      <c r="R1645" s="23" t="s">
        <v>3476</v>
      </c>
      <c r="S1645" s="23" t="s">
        <v>4673</v>
      </c>
      <c r="T1645" s="23" t="s">
        <v>1721</v>
      </c>
    </row>
    <row r="1646" spans="1:20" s="19" customFormat="1">
      <c r="A1646" s="23" t="s">
        <v>3117</v>
      </c>
      <c r="B1646" s="23" t="s">
        <v>3118</v>
      </c>
      <c r="C1646" s="23" t="s">
        <v>16</v>
      </c>
      <c r="D1646" s="23" t="s">
        <v>1705</v>
      </c>
      <c r="E1646" s="23" t="s">
        <v>1189</v>
      </c>
      <c r="F1646" s="23" t="s">
        <v>5351</v>
      </c>
      <c r="G1646" s="23" t="s">
        <v>1721</v>
      </c>
      <c r="H1646" s="23" t="s">
        <v>4633</v>
      </c>
      <c r="I1646" s="23" t="s">
        <v>4192</v>
      </c>
      <c r="J1646" s="23" t="s">
        <v>11</v>
      </c>
      <c r="K1646" s="23" t="s">
        <v>4628</v>
      </c>
      <c r="L1646" s="23" t="s">
        <v>11</v>
      </c>
      <c r="M1646" s="23" t="s">
        <v>5455</v>
      </c>
      <c r="N1646" s="23" t="s">
        <v>4629</v>
      </c>
      <c r="O1646" s="23" t="s">
        <v>4630</v>
      </c>
      <c r="P1646" s="23" t="s">
        <v>9</v>
      </c>
      <c r="Q1646" s="23">
        <v>0</v>
      </c>
      <c r="R1646" s="23" t="s">
        <v>2933</v>
      </c>
      <c r="S1646" s="23" t="s">
        <v>4532</v>
      </c>
      <c r="T1646" s="23" t="s">
        <v>1721</v>
      </c>
    </row>
    <row r="1647" spans="1:20" s="19" customFormat="1">
      <c r="A1647" s="23" t="s">
        <v>3949</v>
      </c>
      <c r="B1647" s="23" t="s">
        <v>3950</v>
      </c>
      <c r="C1647" s="23" t="s">
        <v>12</v>
      </c>
      <c r="D1647" s="23" t="s">
        <v>1705</v>
      </c>
      <c r="E1647" s="23" t="s">
        <v>452</v>
      </c>
      <c r="F1647" s="23" t="s">
        <v>4175</v>
      </c>
      <c r="G1647" s="23" t="s">
        <v>1721</v>
      </c>
      <c r="H1647" s="23" t="s">
        <v>4638</v>
      </c>
      <c r="I1647" s="23" t="s">
        <v>4656</v>
      </c>
      <c r="J1647" s="23" t="s">
        <v>11</v>
      </c>
      <c r="K1647" s="23" t="s">
        <v>4628</v>
      </c>
      <c r="L1647" s="23" t="s">
        <v>11</v>
      </c>
      <c r="M1647" s="23" t="s">
        <v>5416</v>
      </c>
      <c r="N1647" s="23" t="s">
        <v>4629</v>
      </c>
      <c r="O1647" s="23" t="s">
        <v>4630</v>
      </c>
      <c r="P1647" s="23" t="s">
        <v>4697</v>
      </c>
      <c r="Q1647" s="23">
        <v>0</v>
      </c>
      <c r="R1647" s="23" t="s">
        <v>1962</v>
      </c>
      <c r="S1647" s="23" t="s">
        <v>4698</v>
      </c>
      <c r="T1647" s="23" t="s">
        <v>1721</v>
      </c>
    </row>
    <row r="1648" spans="1:20" s="19" customFormat="1">
      <c r="A1648" s="23" t="s">
        <v>3031</v>
      </c>
      <c r="B1648" s="23" t="s">
        <v>3032</v>
      </c>
      <c r="C1648" s="23" t="s">
        <v>10</v>
      </c>
      <c r="D1648" s="23" t="s">
        <v>1705</v>
      </c>
      <c r="E1648" s="23" t="s">
        <v>452</v>
      </c>
      <c r="F1648" s="23" t="s">
        <v>4179</v>
      </c>
      <c r="G1648" s="23" t="s">
        <v>1721</v>
      </c>
      <c r="H1648" s="23" t="s">
        <v>4682</v>
      </c>
      <c r="I1648" s="23" t="s">
        <v>4192</v>
      </c>
      <c r="J1648" s="23" t="s">
        <v>11</v>
      </c>
      <c r="K1648" s="23" t="s">
        <v>4628</v>
      </c>
      <c r="L1648" s="23" t="s">
        <v>11</v>
      </c>
      <c r="M1648" s="23" t="s">
        <v>5412</v>
      </c>
      <c r="N1648" s="23" t="s">
        <v>4629</v>
      </c>
      <c r="O1648" s="23" t="s">
        <v>4630</v>
      </c>
      <c r="P1648" s="23" t="s">
        <v>4642</v>
      </c>
      <c r="Q1648" s="23">
        <v>0</v>
      </c>
      <c r="R1648" s="23" t="s">
        <v>1962</v>
      </c>
      <c r="S1648" s="23" t="s">
        <v>4846</v>
      </c>
      <c r="T1648" s="23" t="s">
        <v>1721</v>
      </c>
    </row>
    <row r="1649" spans="1:20" s="19" customFormat="1">
      <c r="A1649" s="23" t="s">
        <v>2698</v>
      </c>
      <c r="B1649" s="23" t="s">
        <v>2699</v>
      </c>
      <c r="C1649" s="23" t="s">
        <v>16</v>
      </c>
      <c r="D1649" s="23" t="s">
        <v>1705</v>
      </c>
      <c r="E1649" s="23" t="s">
        <v>1189</v>
      </c>
      <c r="F1649" s="23" t="s">
        <v>4197</v>
      </c>
      <c r="G1649" s="23" t="s">
        <v>1721</v>
      </c>
      <c r="H1649" s="23" t="s">
        <v>4099</v>
      </c>
      <c r="I1649" s="23" t="s">
        <v>4192</v>
      </c>
      <c r="J1649" s="23" t="s">
        <v>11</v>
      </c>
      <c r="K1649" s="23" t="s">
        <v>4628</v>
      </c>
      <c r="L1649" s="23" t="s">
        <v>11</v>
      </c>
      <c r="M1649" s="23" t="s">
        <v>5427</v>
      </c>
      <c r="N1649" s="23" t="s">
        <v>4629</v>
      </c>
      <c r="O1649" s="23" t="s">
        <v>4630</v>
      </c>
      <c r="P1649" s="23" t="s">
        <v>4642</v>
      </c>
      <c r="Q1649" s="23">
        <v>0</v>
      </c>
      <c r="R1649" s="23" t="s">
        <v>1962</v>
      </c>
      <c r="S1649" s="23" t="s">
        <v>4404</v>
      </c>
      <c r="T1649" s="23" t="s">
        <v>1721</v>
      </c>
    </row>
    <row r="1650" spans="1:20" s="19" customFormat="1">
      <c r="A1650" s="23" t="s">
        <v>4063</v>
      </c>
      <c r="B1650" s="23" t="s">
        <v>4064</v>
      </c>
      <c r="C1650" s="23" t="s">
        <v>1687</v>
      </c>
      <c r="D1650" s="23" t="s">
        <v>4091</v>
      </c>
      <c r="E1650" s="23" t="s">
        <v>459</v>
      </c>
      <c r="F1650" s="23" t="s">
        <v>4202</v>
      </c>
      <c r="G1650" s="23" t="s">
        <v>1721</v>
      </c>
      <c r="H1650" s="23" t="s">
        <v>4643</v>
      </c>
      <c r="I1650" s="23" t="s">
        <v>4644</v>
      </c>
      <c r="J1650" s="23" t="s">
        <v>11</v>
      </c>
      <c r="K1650" s="23" t="s">
        <v>4628</v>
      </c>
      <c r="L1650" s="23" t="s">
        <v>11</v>
      </c>
      <c r="M1650" s="23" t="s">
        <v>5501</v>
      </c>
      <c r="N1650" s="23" t="s">
        <v>4640</v>
      </c>
      <c r="O1650" s="23" t="s">
        <v>4630</v>
      </c>
      <c r="P1650" s="23" t="s">
        <v>1166</v>
      </c>
      <c r="Q1650" s="23">
        <v>0</v>
      </c>
      <c r="R1650" s="23" t="s">
        <v>1760</v>
      </c>
      <c r="S1650" s="23" t="s">
        <v>4602</v>
      </c>
      <c r="T1650" s="23" t="s">
        <v>1721</v>
      </c>
    </row>
    <row r="1651" spans="1:20" s="19" customFormat="1">
      <c r="A1651" s="23" t="s">
        <v>1904</v>
      </c>
      <c r="B1651" s="23" t="s">
        <v>1905</v>
      </c>
      <c r="C1651" s="23" t="s">
        <v>10</v>
      </c>
      <c r="D1651" s="23" t="s">
        <v>1705</v>
      </c>
      <c r="E1651" s="23" t="s">
        <v>452</v>
      </c>
      <c r="F1651" s="23" t="s">
        <v>4179</v>
      </c>
      <c r="G1651" s="23" t="s">
        <v>1721</v>
      </c>
      <c r="H1651" s="23" t="s">
        <v>4682</v>
      </c>
      <c r="I1651" s="23" t="s">
        <v>4106</v>
      </c>
      <c r="J1651" s="23" t="s">
        <v>11</v>
      </c>
      <c r="K1651" s="23" t="s">
        <v>4628</v>
      </c>
      <c r="L1651" s="23" t="s">
        <v>11</v>
      </c>
      <c r="M1651" s="23" t="s">
        <v>5426</v>
      </c>
      <c r="N1651" s="23" t="s">
        <v>4629</v>
      </c>
      <c r="O1651" s="23" t="s">
        <v>4630</v>
      </c>
      <c r="P1651" s="23" t="s">
        <v>4662</v>
      </c>
      <c r="Q1651" s="23">
        <v>0</v>
      </c>
      <c r="R1651" s="23" t="s">
        <v>3700</v>
      </c>
      <c r="S1651" s="23" t="s">
        <v>4552</v>
      </c>
      <c r="T1651" s="23" t="s">
        <v>1721</v>
      </c>
    </row>
    <row r="1652" spans="1:20" s="19" customFormat="1">
      <c r="A1652" s="23" t="s">
        <v>2481</v>
      </c>
      <c r="B1652" s="23" t="s">
        <v>2482</v>
      </c>
      <c r="C1652" s="23" t="s">
        <v>16</v>
      </c>
      <c r="D1652" s="23" t="s">
        <v>1705</v>
      </c>
      <c r="E1652" s="23" t="s">
        <v>1189</v>
      </c>
      <c r="F1652" s="23" t="s">
        <v>4197</v>
      </c>
      <c r="G1652" s="23" t="s">
        <v>1721</v>
      </c>
      <c r="H1652" s="23" t="s">
        <v>4099</v>
      </c>
      <c r="I1652" s="23" t="s">
        <v>4192</v>
      </c>
      <c r="J1652" s="23" t="s">
        <v>11</v>
      </c>
      <c r="K1652" s="23" t="s">
        <v>4628</v>
      </c>
      <c r="L1652" s="23" t="s">
        <v>11</v>
      </c>
      <c r="M1652" s="23" t="s">
        <v>5427</v>
      </c>
      <c r="N1652" s="23" t="s">
        <v>4629</v>
      </c>
      <c r="O1652" s="23" t="s">
        <v>4630</v>
      </c>
      <c r="P1652" s="23" t="s">
        <v>4642</v>
      </c>
      <c r="Q1652" s="23">
        <v>0</v>
      </c>
      <c r="R1652" s="23" t="s">
        <v>1962</v>
      </c>
      <c r="S1652" s="23" t="s">
        <v>4840</v>
      </c>
      <c r="T1652" s="23" t="s">
        <v>1721</v>
      </c>
    </row>
    <row r="1653" spans="1:20" s="19" customFormat="1">
      <c r="A1653" s="23" t="s">
        <v>2044</v>
      </c>
      <c r="B1653" s="23" t="s">
        <v>2045</v>
      </c>
      <c r="C1653" s="23" t="s">
        <v>10</v>
      </c>
      <c r="D1653" s="23" t="s">
        <v>1705</v>
      </c>
      <c r="E1653" s="23" t="s">
        <v>452</v>
      </c>
      <c r="F1653" s="23" t="s">
        <v>4185</v>
      </c>
      <c r="G1653" s="23" t="s">
        <v>1721</v>
      </c>
      <c r="H1653" s="23" t="s">
        <v>4633</v>
      </c>
      <c r="I1653" s="23" t="s">
        <v>4203</v>
      </c>
      <c r="J1653" s="23" t="s">
        <v>11</v>
      </c>
      <c r="K1653" s="23" t="s">
        <v>4628</v>
      </c>
      <c r="L1653" s="23" t="s">
        <v>11</v>
      </c>
      <c r="M1653" s="23" t="s">
        <v>5424</v>
      </c>
      <c r="N1653" s="23" t="s">
        <v>4629</v>
      </c>
      <c r="O1653" s="23" t="s">
        <v>4630</v>
      </c>
      <c r="P1653" s="23" t="s">
        <v>4903</v>
      </c>
      <c r="Q1653" s="23">
        <v>0</v>
      </c>
      <c r="R1653" s="23" t="s">
        <v>1747</v>
      </c>
      <c r="S1653" s="23" t="s">
        <v>4624</v>
      </c>
      <c r="T1653" s="23" t="s">
        <v>1721</v>
      </c>
    </row>
    <row r="1654" spans="1:20" s="19" customFormat="1">
      <c r="A1654" s="23" t="s">
        <v>3824</v>
      </c>
      <c r="B1654" s="23" t="s">
        <v>3825</v>
      </c>
      <c r="C1654" s="23" t="s">
        <v>16</v>
      </c>
      <c r="D1654" s="23" t="s">
        <v>1705</v>
      </c>
      <c r="E1654" s="23" t="s">
        <v>1189</v>
      </c>
      <c r="F1654" s="23" t="s">
        <v>5351</v>
      </c>
      <c r="G1654" s="23" t="s">
        <v>1721</v>
      </c>
      <c r="H1654" s="23" t="s">
        <v>4633</v>
      </c>
      <c r="I1654" s="23" t="s">
        <v>4192</v>
      </c>
      <c r="J1654" s="23" t="s">
        <v>11</v>
      </c>
      <c r="K1654" s="23" t="s">
        <v>4628</v>
      </c>
      <c r="L1654" s="23" t="s">
        <v>11</v>
      </c>
      <c r="M1654" s="23" t="s">
        <v>5412</v>
      </c>
      <c r="N1654" s="23" t="s">
        <v>4629</v>
      </c>
      <c r="O1654" s="23" t="s">
        <v>4630</v>
      </c>
      <c r="P1654" s="23" t="s">
        <v>9</v>
      </c>
      <c r="Q1654" s="23">
        <v>0</v>
      </c>
      <c r="R1654" s="23" t="s">
        <v>3828</v>
      </c>
      <c r="S1654" s="23" t="s">
        <v>4876</v>
      </c>
      <c r="T1654" s="23" t="s">
        <v>1721</v>
      </c>
    </row>
    <row r="1655" spans="1:20" s="19" customFormat="1">
      <c r="A1655" s="23" t="s">
        <v>2126</v>
      </c>
      <c r="B1655" s="23" t="s">
        <v>2127</v>
      </c>
      <c r="C1655" s="23" t="s">
        <v>1686</v>
      </c>
      <c r="D1655" s="23" t="s">
        <v>4091</v>
      </c>
      <c r="E1655" s="23" t="s">
        <v>464</v>
      </c>
      <c r="F1655" s="23" t="s">
        <v>4122</v>
      </c>
      <c r="G1655" s="23" t="s">
        <v>1721</v>
      </c>
      <c r="H1655" s="23" t="s">
        <v>4638</v>
      </c>
      <c r="I1655" s="23" t="s">
        <v>4644</v>
      </c>
      <c r="J1655" s="23" t="s">
        <v>11</v>
      </c>
      <c r="K1655" s="23" t="s">
        <v>4628</v>
      </c>
      <c r="L1655" s="23" t="s">
        <v>11</v>
      </c>
      <c r="M1655" s="23" t="s">
        <v>5460</v>
      </c>
      <c r="N1655" s="23" t="s">
        <v>4640</v>
      </c>
      <c r="O1655" s="23" t="s">
        <v>4630</v>
      </c>
      <c r="P1655" s="23" t="s">
        <v>4736</v>
      </c>
      <c r="Q1655" s="23">
        <v>0</v>
      </c>
      <c r="R1655" s="23" t="s">
        <v>2150</v>
      </c>
      <c r="S1655" s="23" t="s">
        <v>4559</v>
      </c>
      <c r="T1655" s="23" t="s">
        <v>1721</v>
      </c>
    </row>
    <row r="1656" spans="1:20" s="19" customFormat="1">
      <c r="A1656" s="23" t="s">
        <v>2901</v>
      </c>
      <c r="B1656" s="23" t="s">
        <v>2902</v>
      </c>
      <c r="C1656" s="23" t="s">
        <v>10</v>
      </c>
      <c r="D1656" s="23" t="s">
        <v>1705</v>
      </c>
      <c r="E1656" s="23" t="s">
        <v>452</v>
      </c>
      <c r="F1656" s="23" t="s">
        <v>4190</v>
      </c>
      <c r="G1656" s="23" t="s">
        <v>1721</v>
      </c>
      <c r="H1656" s="23" t="s">
        <v>4633</v>
      </c>
      <c r="I1656" s="23" t="s">
        <v>4192</v>
      </c>
      <c r="J1656" s="23" t="s">
        <v>11</v>
      </c>
      <c r="K1656" s="23" t="s">
        <v>4628</v>
      </c>
      <c r="L1656" s="23" t="s">
        <v>11</v>
      </c>
      <c r="M1656" s="23" t="s">
        <v>5443</v>
      </c>
      <c r="N1656" s="23" t="s">
        <v>4629</v>
      </c>
      <c r="O1656" s="23" t="s">
        <v>4630</v>
      </c>
      <c r="P1656" s="23" t="s">
        <v>1026</v>
      </c>
      <c r="Q1656" s="23">
        <v>0</v>
      </c>
      <c r="R1656" s="23" t="s">
        <v>1683</v>
      </c>
      <c r="S1656" s="23" t="s">
        <v>4825</v>
      </c>
      <c r="T1656" s="23" t="s">
        <v>1721</v>
      </c>
    </row>
    <row r="1657" spans="1:20" s="19" customFormat="1">
      <c r="A1657" s="23" t="s">
        <v>3433</v>
      </c>
      <c r="B1657" s="23" t="s">
        <v>3434</v>
      </c>
      <c r="C1657" s="23" t="s">
        <v>14</v>
      </c>
      <c r="D1657" s="23" t="s">
        <v>1705</v>
      </c>
      <c r="E1657" s="23" t="s">
        <v>452</v>
      </c>
      <c r="F1657" s="23" t="s">
        <v>4173</v>
      </c>
      <c r="G1657" s="23" t="s">
        <v>1721</v>
      </c>
      <c r="H1657" s="23" t="s">
        <v>4099</v>
      </c>
      <c r="I1657" s="23" t="s">
        <v>5461</v>
      </c>
      <c r="J1657" s="23" t="s">
        <v>11</v>
      </c>
      <c r="K1657" s="23" t="s">
        <v>4628</v>
      </c>
      <c r="L1657" s="23" t="s">
        <v>11</v>
      </c>
      <c r="M1657" s="23" t="s">
        <v>5441</v>
      </c>
      <c r="N1657" s="23" t="s">
        <v>4629</v>
      </c>
      <c r="O1657" s="23" t="s">
        <v>4630</v>
      </c>
      <c r="P1657" s="23" t="s">
        <v>7</v>
      </c>
      <c r="Q1657" s="23">
        <v>0</v>
      </c>
      <c r="R1657" s="23" t="s">
        <v>4812</v>
      </c>
      <c r="S1657" s="23" t="s">
        <v>4813</v>
      </c>
      <c r="T1657" s="23" t="s">
        <v>1721</v>
      </c>
    </row>
    <row r="1658" spans="1:20" s="19" customFormat="1">
      <c r="A1658" s="23" t="s">
        <v>2368</v>
      </c>
      <c r="B1658" s="23" t="s">
        <v>2369</v>
      </c>
      <c r="C1658" s="23" t="s">
        <v>16</v>
      </c>
      <c r="D1658" s="23" t="s">
        <v>1705</v>
      </c>
      <c r="E1658" s="23" t="s">
        <v>1189</v>
      </c>
      <c r="F1658" s="23" t="s">
        <v>4197</v>
      </c>
      <c r="G1658" s="23" t="s">
        <v>1721</v>
      </c>
      <c r="H1658" s="23" t="s">
        <v>4099</v>
      </c>
      <c r="I1658" s="23" t="s">
        <v>4106</v>
      </c>
      <c r="J1658" s="23" t="s">
        <v>1808</v>
      </c>
      <c r="K1658" s="23" t="s">
        <v>4628</v>
      </c>
      <c r="L1658" s="23" t="s">
        <v>11</v>
      </c>
      <c r="M1658" s="23" t="s">
        <v>5418</v>
      </c>
      <c r="N1658" s="23" t="s">
        <v>4629</v>
      </c>
      <c r="O1658" s="23" t="s">
        <v>4630</v>
      </c>
      <c r="P1658" s="23" t="s">
        <v>9</v>
      </c>
      <c r="Q1658" s="23">
        <v>0</v>
      </c>
      <c r="R1658" s="23" t="s">
        <v>3208</v>
      </c>
      <c r="S1658" s="23" t="s">
        <v>4438</v>
      </c>
      <c r="T1658" s="23" t="s">
        <v>1721</v>
      </c>
    </row>
    <row r="1659" spans="1:20" s="19" customFormat="1">
      <c r="A1659" s="23" t="s">
        <v>3209</v>
      </c>
      <c r="B1659" s="23" t="s">
        <v>3210</v>
      </c>
      <c r="C1659" s="23" t="s">
        <v>14</v>
      </c>
      <c r="D1659" s="23" t="s">
        <v>1705</v>
      </c>
      <c r="E1659" s="23" t="s">
        <v>452</v>
      </c>
      <c r="F1659" s="23" t="s">
        <v>5334</v>
      </c>
      <c r="G1659" s="23" t="s">
        <v>1721</v>
      </c>
      <c r="H1659" s="23" t="s">
        <v>4633</v>
      </c>
      <c r="I1659" s="23" t="s">
        <v>4192</v>
      </c>
      <c r="J1659" s="23" t="s">
        <v>11</v>
      </c>
      <c r="K1659" s="23" t="s">
        <v>4628</v>
      </c>
      <c r="L1659" s="23" t="s">
        <v>11</v>
      </c>
      <c r="M1659" s="23" t="s">
        <v>5415</v>
      </c>
      <c r="N1659" s="23" t="s">
        <v>4629</v>
      </c>
      <c r="O1659" s="23" t="s">
        <v>4630</v>
      </c>
      <c r="P1659" s="23" t="s">
        <v>4662</v>
      </c>
      <c r="Q1659" s="23">
        <v>0</v>
      </c>
      <c r="R1659" s="23" t="s">
        <v>2033</v>
      </c>
      <c r="S1659" s="23" t="s">
        <v>4884</v>
      </c>
      <c r="T1659" s="23" t="s">
        <v>1721</v>
      </c>
    </row>
    <row r="1660" spans="1:20" s="19" customFormat="1">
      <c r="A1660" s="23" t="s">
        <v>2146</v>
      </c>
      <c r="B1660" s="23" t="s">
        <v>2147</v>
      </c>
      <c r="C1660" s="23" t="s">
        <v>10</v>
      </c>
      <c r="D1660" s="23" t="s">
        <v>1705</v>
      </c>
      <c r="E1660" s="23" t="s">
        <v>452</v>
      </c>
      <c r="F1660" s="23" t="s">
        <v>4185</v>
      </c>
      <c r="G1660" s="23" t="s">
        <v>1721</v>
      </c>
      <c r="H1660" s="23" t="s">
        <v>4633</v>
      </c>
      <c r="I1660" s="23" t="s">
        <v>4203</v>
      </c>
      <c r="J1660" s="23" t="s">
        <v>11</v>
      </c>
      <c r="K1660" s="23" t="s">
        <v>4628</v>
      </c>
      <c r="L1660" s="23" t="s">
        <v>11</v>
      </c>
      <c r="M1660" s="23" t="s">
        <v>5415</v>
      </c>
      <c r="N1660" s="23" t="s">
        <v>4629</v>
      </c>
      <c r="O1660" s="23" t="s">
        <v>4630</v>
      </c>
      <c r="P1660" s="23" t="s">
        <v>4662</v>
      </c>
      <c r="Q1660" s="23">
        <v>0</v>
      </c>
      <c r="R1660" s="23" t="s">
        <v>1676</v>
      </c>
      <c r="S1660" s="23" t="s">
        <v>4818</v>
      </c>
      <c r="T1660" s="23" t="s">
        <v>1721</v>
      </c>
    </row>
    <row r="1661" spans="1:20" s="19" customFormat="1">
      <c r="A1661" s="23" t="s">
        <v>2834</v>
      </c>
      <c r="B1661" s="23" t="s">
        <v>2835</v>
      </c>
      <c r="C1661" s="23" t="s">
        <v>13</v>
      </c>
      <c r="D1661" s="23" t="s">
        <v>1705</v>
      </c>
      <c r="E1661" s="23" t="s">
        <v>452</v>
      </c>
      <c r="F1661" s="23" t="s">
        <v>4176</v>
      </c>
      <c r="G1661" s="23" t="s">
        <v>1721</v>
      </c>
      <c r="H1661" s="23" t="s">
        <v>4094</v>
      </c>
      <c r="I1661" s="23" t="s">
        <v>5430</v>
      </c>
      <c r="J1661" s="23" t="s">
        <v>11</v>
      </c>
      <c r="K1661" s="23" t="s">
        <v>4628</v>
      </c>
      <c r="L1661" s="23" t="s">
        <v>11</v>
      </c>
      <c r="M1661" s="23" t="s">
        <v>5437</v>
      </c>
      <c r="N1661" s="23" t="s">
        <v>4629</v>
      </c>
      <c r="O1661" s="23" t="s">
        <v>4630</v>
      </c>
      <c r="P1661" s="23" t="s">
        <v>4642</v>
      </c>
      <c r="Q1661" s="23">
        <v>0</v>
      </c>
      <c r="R1661" s="23" t="s">
        <v>1962</v>
      </c>
      <c r="S1661" s="23" t="s">
        <v>4393</v>
      </c>
      <c r="T1661" s="23" t="s">
        <v>1721</v>
      </c>
    </row>
    <row r="1662" spans="1:20" s="19" customFormat="1">
      <c r="A1662" s="23" t="s">
        <v>3689</v>
      </c>
      <c r="B1662" s="23" t="s">
        <v>3690</v>
      </c>
      <c r="C1662" s="23" t="s">
        <v>10</v>
      </c>
      <c r="D1662" s="23" t="s">
        <v>1705</v>
      </c>
      <c r="E1662" s="23" t="s">
        <v>452</v>
      </c>
      <c r="F1662" s="23" t="s">
        <v>5349</v>
      </c>
      <c r="G1662" s="23" t="s">
        <v>1721</v>
      </c>
      <c r="H1662" s="23" t="s">
        <v>4099</v>
      </c>
      <c r="I1662" s="23" t="s">
        <v>4203</v>
      </c>
      <c r="J1662" s="23" t="s">
        <v>11</v>
      </c>
      <c r="K1662" s="23" t="s">
        <v>4628</v>
      </c>
      <c r="L1662" s="23" t="s">
        <v>11</v>
      </c>
      <c r="M1662" s="23" t="s">
        <v>5417</v>
      </c>
      <c r="N1662" s="23" t="s">
        <v>4629</v>
      </c>
      <c r="O1662" s="23" t="s">
        <v>4630</v>
      </c>
      <c r="P1662" s="23" t="s">
        <v>4642</v>
      </c>
      <c r="Q1662" s="23">
        <v>0</v>
      </c>
      <c r="R1662" s="23" t="s">
        <v>1962</v>
      </c>
      <c r="S1662" s="23" t="s">
        <v>4850</v>
      </c>
      <c r="T1662" s="23" t="s">
        <v>1721</v>
      </c>
    </row>
    <row r="1663" spans="1:20" s="19" customFormat="1">
      <c r="A1663" s="23" t="s">
        <v>2223</v>
      </c>
      <c r="B1663" s="23" t="s">
        <v>2224</v>
      </c>
      <c r="C1663" s="23" t="s">
        <v>16</v>
      </c>
      <c r="D1663" s="23" t="s">
        <v>1705</v>
      </c>
      <c r="E1663" s="23" t="s">
        <v>1189</v>
      </c>
      <c r="F1663" s="23" t="s">
        <v>4199</v>
      </c>
      <c r="G1663" s="23" t="s">
        <v>1721</v>
      </c>
      <c r="H1663" s="23" t="s">
        <v>4643</v>
      </c>
      <c r="I1663" s="23" t="s">
        <v>4192</v>
      </c>
      <c r="J1663" s="23" t="s">
        <v>11</v>
      </c>
      <c r="K1663" s="23" t="s">
        <v>4628</v>
      </c>
      <c r="L1663" s="23" t="s">
        <v>11</v>
      </c>
      <c r="M1663" s="23" t="s">
        <v>5413</v>
      </c>
      <c r="N1663" s="23" t="s">
        <v>4629</v>
      </c>
      <c r="O1663" s="23" t="s">
        <v>4630</v>
      </c>
      <c r="P1663" s="23" t="s">
        <v>1026</v>
      </c>
      <c r="Q1663" s="23">
        <v>0</v>
      </c>
      <c r="R1663" s="23" t="s">
        <v>1683</v>
      </c>
      <c r="S1663" s="23" t="s">
        <v>4584</v>
      </c>
      <c r="T1663" s="23" t="s">
        <v>1721</v>
      </c>
    </row>
    <row r="1664" spans="1:20" s="19" customFormat="1">
      <c r="A1664" s="23" t="s">
        <v>2349</v>
      </c>
      <c r="B1664" s="23" t="s">
        <v>2350</v>
      </c>
      <c r="C1664" s="23" t="s">
        <v>12</v>
      </c>
      <c r="D1664" s="23" t="s">
        <v>1705</v>
      </c>
      <c r="E1664" s="23" t="s">
        <v>452</v>
      </c>
      <c r="F1664" s="23" t="s">
        <v>5338</v>
      </c>
      <c r="G1664" s="23" t="s">
        <v>1721</v>
      </c>
      <c r="H1664" s="23" t="s">
        <v>4643</v>
      </c>
      <c r="I1664" s="23" t="s">
        <v>4138</v>
      </c>
      <c r="J1664" s="23" t="s">
        <v>11</v>
      </c>
      <c r="K1664" s="23" t="s">
        <v>4628</v>
      </c>
      <c r="L1664" s="23" t="s">
        <v>11</v>
      </c>
      <c r="M1664" s="23" t="s">
        <v>5419</v>
      </c>
      <c r="N1664" s="23" t="s">
        <v>4629</v>
      </c>
      <c r="O1664" s="23" t="s">
        <v>4630</v>
      </c>
      <c r="P1664" s="23" t="s">
        <v>4642</v>
      </c>
      <c r="Q1664" s="23">
        <v>0</v>
      </c>
      <c r="R1664" s="23" t="s">
        <v>1962</v>
      </c>
      <c r="S1664" s="23" t="s">
        <v>4835</v>
      </c>
      <c r="T1664" s="23" t="s">
        <v>1721</v>
      </c>
    </row>
    <row r="1665" spans="1:20" s="19" customFormat="1">
      <c r="A1665" s="23" t="s">
        <v>1879</v>
      </c>
      <c r="B1665" s="23" t="s">
        <v>1880</v>
      </c>
      <c r="C1665" s="23" t="s">
        <v>10</v>
      </c>
      <c r="D1665" s="23" t="s">
        <v>1705</v>
      </c>
      <c r="E1665" s="23" t="s">
        <v>452</v>
      </c>
      <c r="F1665" s="23" t="s">
        <v>5349</v>
      </c>
      <c r="G1665" s="23" t="s">
        <v>1721</v>
      </c>
      <c r="H1665" s="23" t="s">
        <v>4099</v>
      </c>
      <c r="I1665" s="23" t="s">
        <v>4203</v>
      </c>
      <c r="J1665" s="23" t="s">
        <v>11</v>
      </c>
      <c r="K1665" s="23" t="s">
        <v>4628</v>
      </c>
      <c r="L1665" s="23" t="s">
        <v>11</v>
      </c>
      <c r="M1665" s="23" t="s">
        <v>5417</v>
      </c>
      <c r="N1665" s="23" t="s">
        <v>4629</v>
      </c>
      <c r="O1665" s="23" t="s">
        <v>4630</v>
      </c>
      <c r="P1665" s="23" t="s">
        <v>4660</v>
      </c>
      <c r="Q1665" s="23">
        <v>0</v>
      </c>
      <c r="R1665" s="23" t="s">
        <v>1962</v>
      </c>
      <c r="S1665" s="23" t="s">
        <v>4497</v>
      </c>
      <c r="T1665" s="23" t="s">
        <v>1721</v>
      </c>
    </row>
    <row r="1666" spans="1:20" s="19" customFormat="1">
      <c r="A1666" s="23" t="s">
        <v>3316</v>
      </c>
      <c r="B1666" s="23" t="s">
        <v>3317</v>
      </c>
      <c r="C1666" s="23" t="s">
        <v>1669</v>
      </c>
      <c r="D1666" s="23" t="s">
        <v>1705</v>
      </c>
      <c r="E1666" s="23" t="s">
        <v>452</v>
      </c>
      <c r="F1666" s="23" t="s">
        <v>4179</v>
      </c>
      <c r="G1666" s="23" t="s">
        <v>1721</v>
      </c>
      <c r="H1666" s="23" t="s">
        <v>4682</v>
      </c>
      <c r="I1666" s="23" t="s">
        <v>5421</v>
      </c>
      <c r="J1666" s="23" t="s">
        <v>11</v>
      </c>
      <c r="K1666" s="23" t="s">
        <v>4628</v>
      </c>
      <c r="L1666" s="23" t="s">
        <v>11</v>
      </c>
      <c r="M1666" s="23" t="s">
        <v>5422</v>
      </c>
      <c r="N1666" s="23" t="s">
        <v>4629</v>
      </c>
      <c r="O1666" s="23" t="s">
        <v>4630</v>
      </c>
      <c r="P1666" s="23" t="s">
        <v>4900</v>
      </c>
      <c r="Q1666" s="23">
        <v>0</v>
      </c>
      <c r="R1666" s="23" t="s">
        <v>1962</v>
      </c>
      <c r="S1666" s="23" t="s">
        <v>4901</v>
      </c>
      <c r="T1666" s="23" t="s">
        <v>1721</v>
      </c>
    </row>
    <row r="1667" spans="1:20" s="19" customFormat="1">
      <c r="A1667" s="23" t="s">
        <v>3092</v>
      </c>
      <c r="B1667" s="23" t="s">
        <v>3093</v>
      </c>
      <c r="C1667" s="23" t="s">
        <v>14</v>
      </c>
      <c r="D1667" s="23" t="s">
        <v>1705</v>
      </c>
      <c r="E1667" s="23" t="s">
        <v>452</v>
      </c>
      <c r="F1667" s="23" t="s">
        <v>4173</v>
      </c>
      <c r="G1667" s="23" t="s">
        <v>1721</v>
      </c>
      <c r="H1667" s="23" t="s">
        <v>4099</v>
      </c>
      <c r="I1667" s="23" t="s">
        <v>5461</v>
      </c>
      <c r="J1667" s="23" t="s">
        <v>11</v>
      </c>
      <c r="K1667" s="23" t="s">
        <v>4628</v>
      </c>
      <c r="L1667" s="23" t="s">
        <v>11</v>
      </c>
      <c r="M1667" s="23" t="s">
        <v>5441</v>
      </c>
      <c r="N1667" s="23" t="s">
        <v>4629</v>
      </c>
      <c r="O1667" s="23" t="s">
        <v>4630</v>
      </c>
      <c r="P1667" s="23" t="s">
        <v>4713</v>
      </c>
      <c r="Q1667" s="23">
        <v>0</v>
      </c>
      <c r="R1667" s="23" t="s">
        <v>3647</v>
      </c>
      <c r="S1667" s="23" t="s">
        <v>4851</v>
      </c>
      <c r="T1667" s="23" t="s">
        <v>1721</v>
      </c>
    </row>
    <row r="1668" spans="1:20" s="19" customFormat="1">
      <c r="A1668" s="23" t="s">
        <v>3755</v>
      </c>
      <c r="B1668" s="23" t="s">
        <v>3756</v>
      </c>
      <c r="C1668" s="23" t="s">
        <v>16</v>
      </c>
      <c r="D1668" s="23" t="s">
        <v>1705</v>
      </c>
      <c r="E1668" s="23" t="s">
        <v>1189</v>
      </c>
      <c r="F1668" s="23" t="s">
        <v>4199</v>
      </c>
      <c r="G1668" s="23" t="s">
        <v>1721</v>
      </c>
      <c r="H1668" s="23" t="s">
        <v>4643</v>
      </c>
      <c r="I1668" s="23" t="s">
        <v>4192</v>
      </c>
      <c r="J1668" s="23" t="s">
        <v>11</v>
      </c>
      <c r="K1668" s="23" t="s">
        <v>4628</v>
      </c>
      <c r="L1668" s="23" t="s">
        <v>11</v>
      </c>
      <c r="M1668" s="23" t="s">
        <v>5455</v>
      </c>
      <c r="N1668" s="23" t="s">
        <v>4629</v>
      </c>
      <c r="O1668" s="23" t="s">
        <v>4630</v>
      </c>
      <c r="P1668" s="23" t="s">
        <v>1026</v>
      </c>
      <c r="Q1668" s="23">
        <v>0</v>
      </c>
      <c r="R1668" s="23" t="s">
        <v>1782</v>
      </c>
      <c r="S1668" s="23" t="s">
        <v>4606</v>
      </c>
      <c r="T1668" s="23" t="s">
        <v>1721</v>
      </c>
    </row>
    <row r="1669" spans="1:20" s="19" customFormat="1">
      <c r="A1669" s="23" t="s">
        <v>2223</v>
      </c>
      <c r="B1669" s="23" t="s">
        <v>2224</v>
      </c>
      <c r="C1669" s="23" t="s">
        <v>16</v>
      </c>
      <c r="D1669" s="23" t="s">
        <v>1705</v>
      </c>
      <c r="E1669" s="23" t="s">
        <v>1189</v>
      </c>
      <c r="F1669" s="23" t="s">
        <v>4199</v>
      </c>
      <c r="G1669" s="23" t="s">
        <v>1721</v>
      </c>
      <c r="H1669" s="23" t="s">
        <v>4643</v>
      </c>
      <c r="I1669" s="23" t="s">
        <v>4192</v>
      </c>
      <c r="J1669" s="23" t="s">
        <v>11</v>
      </c>
      <c r="K1669" s="23" t="s">
        <v>4628</v>
      </c>
      <c r="L1669" s="23" t="s">
        <v>11</v>
      </c>
      <c r="M1669" s="23" t="s">
        <v>5441</v>
      </c>
      <c r="N1669" s="23" t="s">
        <v>4629</v>
      </c>
      <c r="O1669" s="23" t="s">
        <v>4630</v>
      </c>
      <c r="P1669" s="23" t="s">
        <v>1026</v>
      </c>
      <c r="Q1669" s="23">
        <v>0</v>
      </c>
      <c r="R1669" s="23" t="s">
        <v>1683</v>
      </c>
      <c r="S1669" s="23" t="s">
        <v>4584</v>
      </c>
      <c r="T1669" s="23" t="s">
        <v>1721</v>
      </c>
    </row>
    <row r="1670" spans="1:20" s="19" customFormat="1">
      <c r="A1670" s="23" t="s">
        <v>2623</v>
      </c>
      <c r="B1670" s="23" t="s">
        <v>2624</v>
      </c>
      <c r="C1670" s="23" t="s">
        <v>13</v>
      </c>
      <c r="D1670" s="23" t="s">
        <v>1705</v>
      </c>
      <c r="E1670" s="23" t="s">
        <v>452</v>
      </c>
      <c r="F1670" s="23" t="s">
        <v>4176</v>
      </c>
      <c r="G1670" s="23" t="s">
        <v>1721</v>
      </c>
      <c r="H1670" s="23" t="s">
        <v>4094</v>
      </c>
      <c r="I1670" s="23" t="s">
        <v>4192</v>
      </c>
      <c r="J1670" s="23" t="s">
        <v>11</v>
      </c>
      <c r="K1670" s="23" t="s">
        <v>4628</v>
      </c>
      <c r="L1670" s="23" t="s">
        <v>11</v>
      </c>
      <c r="M1670" s="23" t="s">
        <v>5416</v>
      </c>
      <c r="N1670" s="23" t="s">
        <v>4629</v>
      </c>
      <c r="O1670" s="23" t="s">
        <v>4630</v>
      </c>
      <c r="P1670" s="23" t="s">
        <v>4748</v>
      </c>
      <c r="Q1670" s="23">
        <v>0</v>
      </c>
      <c r="R1670" s="23" t="s">
        <v>1962</v>
      </c>
      <c r="S1670" s="23" t="s">
        <v>4414</v>
      </c>
      <c r="T1670" s="23" t="s">
        <v>1721</v>
      </c>
    </row>
    <row r="1671" spans="1:20" s="19" customFormat="1">
      <c r="A1671" s="23" t="s">
        <v>4024</v>
      </c>
      <c r="B1671" s="23" t="s">
        <v>4025</v>
      </c>
      <c r="C1671" s="23" t="s">
        <v>15</v>
      </c>
      <c r="D1671" s="23" t="s">
        <v>1705</v>
      </c>
      <c r="E1671" s="23" t="s">
        <v>452</v>
      </c>
      <c r="F1671" s="23" t="s">
        <v>4172</v>
      </c>
      <c r="G1671" s="23" t="s">
        <v>1721</v>
      </c>
      <c r="H1671" s="23" t="s">
        <v>4094</v>
      </c>
      <c r="I1671" s="23" t="s">
        <v>4203</v>
      </c>
      <c r="J1671" s="23" t="s">
        <v>11</v>
      </c>
      <c r="K1671" s="23" t="s">
        <v>4628</v>
      </c>
      <c r="L1671" s="23" t="s">
        <v>11</v>
      </c>
      <c r="M1671" s="23" t="s">
        <v>5429</v>
      </c>
      <c r="N1671" s="23" t="s">
        <v>4629</v>
      </c>
      <c r="O1671" s="23" t="s">
        <v>4630</v>
      </c>
      <c r="P1671" s="23" t="s">
        <v>4675</v>
      </c>
      <c r="Q1671" s="23">
        <v>0</v>
      </c>
      <c r="R1671" s="23" t="s">
        <v>4711</v>
      </c>
      <c r="S1671" s="23" t="s">
        <v>4712</v>
      </c>
      <c r="T1671" s="23" t="s">
        <v>1721</v>
      </c>
    </row>
    <row r="1672" spans="1:20" s="19" customFormat="1">
      <c r="A1672" s="23" t="s">
        <v>3002</v>
      </c>
      <c r="B1672" s="23" t="s">
        <v>3003</v>
      </c>
      <c r="C1672" s="23" t="s">
        <v>17</v>
      </c>
      <c r="D1672" s="23" t="s">
        <v>1705</v>
      </c>
      <c r="E1672" s="23" t="s">
        <v>452</v>
      </c>
      <c r="F1672" s="23" t="s">
        <v>5336</v>
      </c>
      <c r="G1672" s="23" t="s">
        <v>1721</v>
      </c>
      <c r="H1672" s="23" t="s">
        <v>4638</v>
      </c>
      <c r="I1672" s="23" t="s">
        <v>4636</v>
      </c>
      <c r="J1672" s="23" t="s">
        <v>11</v>
      </c>
      <c r="K1672" s="23" t="s">
        <v>4628</v>
      </c>
      <c r="L1672" s="23" t="s">
        <v>11</v>
      </c>
      <c r="M1672" s="23" t="s">
        <v>5471</v>
      </c>
      <c r="N1672" s="23" t="s">
        <v>4629</v>
      </c>
      <c r="O1672" s="23" t="s">
        <v>4630</v>
      </c>
      <c r="P1672" s="23" t="s">
        <v>4642</v>
      </c>
      <c r="Q1672" s="23">
        <v>0</v>
      </c>
      <c r="R1672" s="23" t="s">
        <v>3902</v>
      </c>
      <c r="S1672" s="23" t="s">
        <v>4856</v>
      </c>
      <c r="T1672" s="23" t="s">
        <v>1721</v>
      </c>
    </row>
    <row r="1673" spans="1:20" s="19" customFormat="1">
      <c r="A1673" s="23" t="s">
        <v>3812</v>
      </c>
      <c r="B1673" s="23" t="s">
        <v>3813</v>
      </c>
      <c r="C1673" s="23" t="s">
        <v>10</v>
      </c>
      <c r="D1673" s="23" t="s">
        <v>1705</v>
      </c>
      <c r="E1673" s="23" t="s">
        <v>452</v>
      </c>
      <c r="F1673" s="23" t="s">
        <v>4179</v>
      </c>
      <c r="G1673" s="23" t="s">
        <v>1721</v>
      </c>
      <c r="H1673" s="23" t="s">
        <v>4682</v>
      </c>
      <c r="I1673" s="23" t="s">
        <v>4106</v>
      </c>
      <c r="J1673" s="23" t="s">
        <v>11</v>
      </c>
      <c r="K1673" s="23" t="s">
        <v>4628</v>
      </c>
      <c r="L1673" s="23" t="s">
        <v>11</v>
      </c>
      <c r="M1673" s="23" t="s">
        <v>5426</v>
      </c>
      <c r="N1673" s="23" t="s">
        <v>4629</v>
      </c>
      <c r="O1673" s="23" t="s">
        <v>4630</v>
      </c>
      <c r="P1673" s="23" t="s">
        <v>4675</v>
      </c>
      <c r="Q1673" s="23">
        <v>0</v>
      </c>
      <c r="R1673" s="23" t="s">
        <v>4808</v>
      </c>
      <c r="S1673" s="23" t="s">
        <v>4881</v>
      </c>
      <c r="T1673" s="23" t="s">
        <v>1721</v>
      </c>
    </row>
    <row r="1674" spans="1:20" s="19" customFormat="1">
      <c r="A1674" s="23" t="s">
        <v>1982</v>
      </c>
      <c r="B1674" s="23" t="s">
        <v>1983</v>
      </c>
      <c r="C1674" s="23" t="s">
        <v>14</v>
      </c>
      <c r="D1674" s="23" t="s">
        <v>1705</v>
      </c>
      <c r="E1674" s="23" t="s">
        <v>452</v>
      </c>
      <c r="F1674" s="23" t="s">
        <v>5338</v>
      </c>
      <c r="G1674" s="23" t="s">
        <v>1721</v>
      </c>
      <c r="H1674" s="23" t="s">
        <v>4643</v>
      </c>
      <c r="I1674" s="23" t="s">
        <v>5486</v>
      </c>
      <c r="J1674" s="23" t="s">
        <v>11</v>
      </c>
      <c r="K1674" s="23" t="s">
        <v>4628</v>
      </c>
      <c r="L1674" s="23" t="s">
        <v>11</v>
      </c>
      <c r="M1674" s="23" t="s">
        <v>5448</v>
      </c>
      <c r="N1674" s="23" t="s">
        <v>4629</v>
      </c>
      <c r="O1674" s="23" t="s">
        <v>4630</v>
      </c>
      <c r="P1674" s="23" t="s">
        <v>4730</v>
      </c>
      <c r="Q1674" s="23">
        <v>0</v>
      </c>
      <c r="R1674" s="23" t="s">
        <v>1962</v>
      </c>
      <c r="S1674" s="23" t="s">
        <v>4731</v>
      </c>
      <c r="T1674" s="23" t="s">
        <v>1721</v>
      </c>
    </row>
    <row r="1675" spans="1:20" s="19" customFormat="1">
      <c r="A1675" s="23" t="s">
        <v>3265</v>
      </c>
      <c r="B1675" s="23" t="s">
        <v>3266</v>
      </c>
      <c r="C1675" s="23" t="s">
        <v>16</v>
      </c>
      <c r="D1675" s="23" t="s">
        <v>1705</v>
      </c>
      <c r="E1675" s="23" t="s">
        <v>1189</v>
      </c>
      <c r="F1675" s="23" t="s">
        <v>5351</v>
      </c>
      <c r="G1675" s="23" t="s">
        <v>1721</v>
      </c>
      <c r="H1675" s="23" t="s">
        <v>4633</v>
      </c>
      <c r="I1675" s="23" t="s">
        <v>4192</v>
      </c>
      <c r="J1675" s="23" t="s">
        <v>11</v>
      </c>
      <c r="K1675" s="23" t="s">
        <v>4628</v>
      </c>
      <c r="L1675" s="23" t="s">
        <v>11</v>
      </c>
      <c r="M1675" s="23" t="s">
        <v>5407</v>
      </c>
      <c r="N1675" s="23" t="s">
        <v>4629</v>
      </c>
      <c r="O1675" s="23" t="s">
        <v>4630</v>
      </c>
      <c r="P1675" s="23" t="s">
        <v>7</v>
      </c>
      <c r="Q1675" s="23">
        <v>0</v>
      </c>
      <c r="R1675" s="23" t="s">
        <v>4732</v>
      </c>
      <c r="S1675" s="23" t="s">
        <v>4562</v>
      </c>
      <c r="T1675" s="23" t="s">
        <v>1721</v>
      </c>
    </row>
    <row r="1676" spans="1:20" s="19" customFormat="1">
      <c r="A1676" s="23" t="s">
        <v>3312</v>
      </c>
      <c r="B1676" s="23" t="s">
        <v>3313</v>
      </c>
      <c r="C1676" s="23" t="s">
        <v>16</v>
      </c>
      <c r="D1676" s="23" t="s">
        <v>1705</v>
      </c>
      <c r="E1676" s="23" t="s">
        <v>1189</v>
      </c>
      <c r="F1676" s="23" t="s">
        <v>4199</v>
      </c>
      <c r="G1676" s="23" t="s">
        <v>1721</v>
      </c>
      <c r="H1676" s="23" t="s">
        <v>4643</v>
      </c>
      <c r="I1676" s="23" t="s">
        <v>4192</v>
      </c>
      <c r="J1676" s="23" t="s">
        <v>11</v>
      </c>
      <c r="K1676" s="23" t="s">
        <v>4628</v>
      </c>
      <c r="L1676" s="23" t="s">
        <v>11</v>
      </c>
      <c r="M1676" s="23" t="s">
        <v>5429</v>
      </c>
      <c r="N1676" s="23" t="s">
        <v>4629</v>
      </c>
      <c r="O1676" s="23" t="s">
        <v>4630</v>
      </c>
      <c r="P1676" s="23" t="s">
        <v>1026</v>
      </c>
      <c r="Q1676" s="23">
        <v>0</v>
      </c>
      <c r="R1676" s="23" t="s">
        <v>1760</v>
      </c>
      <c r="S1676" s="23" t="s">
        <v>4604</v>
      </c>
      <c r="T1676" s="23" t="s">
        <v>1721</v>
      </c>
    </row>
    <row r="1677" spans="1:20" s="19" customFormat="1">
      <c r="A1677" s="23" t="s">
        <v>1985</v>
      </c>
      <c r="B1677" s="23" t="s">
        <v>1986</v>
      </c>
      <c r="C1677" s="23" t="s">
        <v>14</v>
      </c>
      <c r="D1677" s="23" t="s">
        <v>1705</v>
      </c>
      <c r="E1677" s="23" t="s">
        <v>452</v>
      </c>
      <c r="F1677" s="23" t="s">
        <v>5334</v>
      </c>
      <c r="G1677" s="23" t="s">
        <v>1721</v>
      </c>
      <c r="H1677" s="23" t="s">
        <v>4633</v>
      </c>
      <c r="I1677" s="23" t="s">
        <v>4192</v>
      </c>
      <c r="J1677" s="23" t="s">
        <v>11</v>
      </c>
      <c r="K1677" s="23" t="s">
        <v>4628</v>
      </c>
      <c r="L1677" s="23" t="s">
        <v>11</v>
      </c>
      <c r="M1677" s="23" t="s">
        <v>5422</v>
      </c>
      <c r="N1677" s="23" t="s">
        <v>4629</v>
      </c>
      <c r="O1677" s="23" t="s">
        <v>4630</v>
      </c>
      <c r="P1677" s="23" t="s">
        <v>4634</v>
      </c>
      <c r="Q1677" s="23">
        <v>0</v>
      </c>
      <c r="R1677" s="23" t="s">
        <v>2442</v>
      </c>
      <c r="S1677" s="23" t="s">
        <v>4487</v>
      </c>
      <c r="T1677" s="23" t="s">
        <v>1721</v>
      </c>
    </row>
    <row r="1678" spans="1:20" s="19" customFormat="1">
      <c r="A1678" s="23" t="s">
        <v>2901</v>
      </c>
      <c r="B1678" s="23" t="s">
        <v>2902</v>
      </c>
      <c r="C1678" s="23" t="s">
        <v>10</v>
      </c>
      <c r="D1678" s="23" t="s">
        <v>1705</v>
      </c>
      <c r="E1678" s="23" t="s">
        <v>452</v>
      </c>
      <c r="F1678" s="23" t="s">
        <v>4190</v>
      </c>
      <c r="G1678" s="23" t="s">
        <v>1721</v>
      </c>
      <c r="H1678" s="23" t="s">
        <v>4633</v>
      </c>
      <c r="I1678" s="23" t="s">
        <v>4192</v>
      </c>
      <c r="J1678" s="23" t="s">
        <v>11</v>
      </c>
      <c r="K1678" s="23" t="s">
        <v>4628</v>
      </c>
      <c r="L1678" s="23" t="s">
        <v>11</v>
      </c>
      <c r="M1678" s="23" t="s">
        <v>5455</v>
      </c>
      <c r="N1678" s="23" t="s">
        <v>4629</v>
      </c>
      <c r="O1678" s="23" t="s">
        <v>4630</v>
      </c>
      <c r="P1678" s="23" t="s">
        <v>1026</v>
      </c>
      <c r="Q1678" s="23">
        <v>0</v>
      </c>
      <c r="R1678" s="23" t="s">
        <v>1683</v>
      </c>
      <c r="S1678" s="23" t="s">
        <v>4825</v>
      </c>
      <c r="T1678" s="23" t="s">
        <v>1721</v>
      </c>
    </row>
    <row r="1679" spans="1:20" s="19" customFormat="1">
      <c r="A1679" s="23" t="s">
        <v>1997</v>
      </c>
      <c r="B1679" s="23" t="s">
        <v>1998</v>
      </c>
      <c r="C1679" s="23" t="s">
        <v>10</v>
      </c>
      <c r="D1679" s="23" t="s">
        <v>1705</v>
      </c>
      <c r="E1679" s="23" t="s">
        <v>452</v>
      </c>
      <c r="F1679" s="23" t="s">
        <v>4173</v>
      </c>
      <c r="G1679" s="23" t="s">
        <v>1721</v>
      </c>
      <c r="H1679" s="23" t="s">
        <v>4099</v>
      </c>
      <c r="I1679" s="23" t="s">
        <v>5461</v>
      </c>
      <c r="J1679" s="23" t="s">
        <v>11</v>
      </c>
      <c r="K1679" s="23" t="s">
        <v>4628</v>
      </c>
      <c r="L1679" s="23" t="s">
        <v>11</v>
      </c>
      <c r="M1679" s="23" t="s">
        <v>5441</v>
      </c>
      <c r="N1679" s="23" t="s">
        <v>4629</v>
      </c>
      <c r="O1679" s="23" t="s">
        <v>4630</v>
      </c>
      <c r="P1679" s="23" t="s">
        <v>4642</v>
      </c>
      <c r="Q1679" s="23">
        <v>0</v>
      </c>
      <c r="R1679" s="23" t="s">
        <v>1962</v>
      </c>
      <c r="S1679" s="23" t="s">
        <v>4889</v>
      </c>
      <c r="T1679" s="23" t="s">
        <v>1721</v>
      </c>
    </row>
    <row r="1680" spans="1:20" s="19" customFormat="1">
      <c r="A1680" s="23" t="s">
        <v>3031</v>
      </c>
      <c r="B1680" s="23" t="s">
        <v>3032</v>
      </c>
      <c r="C1680" s="23" t="s">
        <v>10</v>
      </c>
      <c r="D1680" s="23" t="s">
        <v>1705</v>
      </c>
      <c r="E1680" s="23" t="s">
        <v>452</v>
      </c>
      <c r="F1680" s="23" t="s">
        <v>4179</v>
      </c>
      <c r="G1680" s="23" t="s">
        <v>1721</v>
      </c>
      <c r="H1680" s="23" t="s">
        <v>4682</v>
      </c>
      <c r="I1680" s="23" t="s">
        <v>4203</v>
      </c>
      <c r="J1680" s="23" t="s">
        <v>11</v>
      </c>
      <c r="K1680" s="23" t="s">
        <v>4628</v>
      </c>
      <c r="L1680" s="23" t="s">
        <v>11</v>
      </c>
      <c r="M1680" s="23" t="s">
        <v>5418</v>
      </c>
      <c r="N1680" s="23" t="s">
        <v>4629</v>
      </c>
      <c r="O1680" s="23" t="s">
        <v>4630</v>
      </c>
      <c r="P1680" s="23" t="s">
        <v>4642</v>
      </c>
      <c r="Q1680" s="23">
        <v>0</v>
      </c>
      <c r="R1680" s="23" t="s">
        <v>1962</v>
      </c>
      <c r="S1680" s="23" t="s">
        <v>4846</v>
      </c>
      <c r="T1680" s="23" t="s">
        <v>1721</v>
      </c>
    </row>
    <row r="1681" spans="1:20" s="19" customFormat="1">
      <c r="A1681" s="23" t="s">
        <v>3399</v>
      </c>
      <c r="B1681" s="23" t="s">
        <v>3400</v>
      </c>
      <c r="C1681" s="23" t="s">
        <v>1669</v>
      </c>
      <c r="D1681" s="23" t="s">
        <v>4091</v>
      </c>
      <c r="E1681" s="23" t="s">
        <v>459</v>
      </c>
      <c r="F1681" s="23" t="s">
        <v>4086</v>
      </c>
      <c r="G1681" s="23" t="s">
        <v>1721</v>
      </c>
      <c r="H1681" s="23" t="s">
        <v>4643</v>
      </c>
      <c r="I1681" s="23" t="s">
        <v>4644</v>
      </c>
      <c r="J1681" s="23" t="s">
        <v>1808</v>
      </c>
      <c r="K1681" s="23" t="s">
        <v>4628</v>
      </c>
      <c r="L1681" s="23" t="s">
        <v>11</v>
      </c>
      <c r="M1681" s="23" t="s">
        <v>5404</v>
      </c>
      <c r="N1681" s="23" t="s">
        <v>4640</v>
      </c>
      <c r="O1681" s="23" t="s">
        <v>4630</v>
      </c>
      <c r="P1681" s="23" t="s">
        <v>1026</v>
      </c>
      <c r="Q1681" s="23">
        <v>0</v>
      </c>
      <c r="R1681" s="23" t="s">
        <v>1698</v>
      </c>
      <c r="S1681" s="23" t="s">
        <v>5513</v>
      </c>
      <c r="T1681" s="23" t="s">
        <v>1721</v>
      </c>
    </row>
    <row r="1682" spans="1:20" s="19" customFormat="1">
      <c r="A1682" s="23" t="s">
        <v>3674</v>
      </c>
      <c r="B1682" s="23" t="s">
        <v>3675</v>
      </c>
      <c r="C1682" s="23" t="s">
        <v>10</v>
      </c>
      <c r="D1682" s="23" t="s">
        <v>1705</v>
      </c>
      <c r="E1682" s="23" t="s">
        <v>452</v>
      </c>
      <c r="F1682" s="23" t="s">
        <v>5349</v>
      </c>
      <c r="G1682" s="23" t="s">
        <v>1721</v>
      </c>
      <c r="H1682" s="23" t="s">
        <v>4099</v>
      </c>
      <c r="I1682" s="23" t="s">
        <v>4106</v>
      </c>
      <c r="J1682" s="23" t="s">
        <v>11</v>
      </c>
      <c r="K1682" s="23" t="s">
        <v>4628</v>
      </c>
      <c r="L1682" s="23" t="s">
        <v>11</v>
      </c>
      <c r="M1682" s="23" t="s">
        <v>5443</v>
      </c>
      <c r="N1682" s="23" t="s">
        <v>4629</v>
      </c>
      <c r="O1682" s="23" t="s">
        <v>4630</v>
      </c>
      <c r="P1682" s="23" t="s">
        <v>4713</v>
      </c>
      <c r="Q1682" s="23">
        <v>0</v>
      </c>
      <c r="R1682" s="23" t="s">
        <v>1962</v>
      </c>
      <c r="S1682" s="23" t="s">
        <v>4792</v>
      </c>
      <c r="T1682" s="23" t="s">
        <v>1721</v>
      </c>
    </row>
    <row r="1683" spans="1:20" s="19" customFormat="1">
      <c r="A1683" s="23" t="s">
        <v>2518</v>
      </c>
      <c r="B1683" s="23" t="s">
        <v>2519</v>
      </c>
      <c r="C1683" s="23" t="s">
        <v>14</v>
      </c>
      <c r="D1683" s="23" t="s">
        <v>1705</v>
      </c>
      <c r="E1683" s="23" t="s">
        <v>452</v>
      </c>
      <c r="F1683" s="23" t="s">
        <v>4173</v>
      </c>
      <c r="G1683" s="23" t="s">
        <v>1721</v>
      </c>
      <c r="H1683" s="23" t="s">
        <v>4099</v>
      </c>
      <c r="I1683" s="23" t="s">
        <v>4138</v>
      </c>
      <c r="J1683" s="23" t="s">
        <v>11</v>
      </c>
      <c r="K1683" s="23" t="s">
        <v>4628</v>
      </c>
      <c r="L1683" s="23" t="s">
        <v>11</v>
      </c>
      <c r="M1683" s="23" t="s">
        <v>5417</v>
      </c>
      <c r="N1683" s="23" t="s">
        <v>4629</v>
      </c>
      <c r="O1683" s="23" t="s">
        <v>4630</v>
      </c>
      <c r="P1683" s="23" t="s">
        <v>4642</v>
      </c>
      <c r="Q1683" s="23">
        <v>0</v>
      </c>
      <c r="R1683" s="23" t="s">
        <v>1962</v>
      </c>
      <c r="S1683" s="23" t="s">
        <v>4828</v>
      </c>
      <c r="T1683" s="23" t="s">
        <v>1721</v>
      </c>
    </row>
    <row r="1684" spans="1:20" s="19" customFormat="1">
      <c r="A1684" s="23" t="s">
        <v>2965</v>
      </c>
      <c r="B1684" s="23" t="s">
        <v>2966</v>
      </c>
      <c r="C1684" s="23" t="s">
        <v>18</v>
      </c>
      <c r="D1684" s="23" t="s">
        <v>1705</v>
      </c>
      <c r="E1684" s="23" t="s">
        <v>452</v>
      </c>
      <c r="F1684" s="23" t="s">
        <v>5336</v>
      </c>
      <c r="G1684" s="23" t="s">
        <v>1721</v>
      </c>
      <c r="H1684" s="23" t="s">
        <v>4638</v>
      </c>
      <c r="I1684" s="23" t="s">
        <v>4636</v>
      </c>
      <c r="J1684" s="23" t="s">
        <v>11</v>
      </c>
      <c r="K1684" s="23" t="s">
        <v>4628</v>
      </c>
      <c r="L1684" s="23" t="s">
        <v>11</v>
      </c>
      <c r="M1684" s="23" t="s">
        <v>5436</v>
      </c>
      <c r="N1684" s="23" t="s">
        <v>4629</v>
      </c>
      <c r="O1684" s="23" t="s">
        <v>4630</v>
      </c>
      <c r="P1684" s="23" t="s">
        <v>1026</v>
      </c>
      <c r="Q1684" s="23">
        <v>0</v>
      </c>
      <c r="R1684" s="23" t="s">
        <v>1955</v>
      </c>
      <c r="S1684" s="23" t="s">
        <v>4727</v>
      </c>
      <c r="T1684" s="23" t="s">
        <v>1721</v>
      </c>
    </row>
    <row r="1685" spans="1:20" s="19" customFormat="1">
      <c r="A1685" s="23" t="s">
        <v>3674</v>
      </c>
      <c r="B1685" s="23" t="s">
        <v>3675</v>
      </c>
      <c r="C1685" s="23" t="s">
        <v>10</v>
      </c>
      <c r="D1685" s="23" t="s">
        <v>1705</v>
      </c>
      <c r="E1685" s="23" t="s">
        <v>452</v>
      </c>
      <c r="F1685" s="23" t="s">
        <v>5349</v>
      </c>
      <c r="G1685" s="23" t="s">
        <v>1721</v>
      </c>
      <c r="H1685" s="23" t="s">
        <v>4099</v>
      </c>
      <c r="I1685" s="23" t="s">
        <v>4106</v>
      </c>
      <c r="J1685" s="23" t="s">
        <v>11</v>
      </c>
      <c r="K1685" s="23" t="s">
        <v>4628</v>
      </c>
      <c r="L1685" s="23" t="s">
        <v>11</v>
      </c>
      <c r="M1685" s="23" t="s">
        <v>5429</v>
      </c>
      <c r="N1685" s="23" t="s">
        <v>4629</v>
      </c>
      <c r="O1685" s="23" t="s">
        <v>4630</v>
      </c>
      <c r="P1685" s="23" t="s">
        <v>4713</v>
      </c>
      <c r="Q1685" s="23">
        <v>0</v>
      </c>
      <c r="R1685" s="23" t="s">
        <v>1962</v>
      </c>
      <c r="S1685" s="23" t="s">
        <v>4792</v>
      </c>
      <c r="T1685" s="23" t="s">
        <v>1721</v>
      </c>
    </row>
    <row r="1686" spans="1:20" s="19" customFormat="1">
      <c r="A1686" s="23" t="s">
        <v>2916</v>
      </c>
      <c r="B1686" s="23" t="s">
        <v>2917</v>
      </c>
      <c r="C1686" s="23" t="s">
        <v>14</v>
      </c>
      <c r="D1686" s="23" t="s">
        <v>1705</v>
      </c>
      <c r="E1686" s="23" t="s">
        <v>452</v>
      </c>
      <c r="F1686" s="23" t="s">
        <v>5334</v>
      </c>
      <c r="G1686" s="23" t="s">
        <v>1721</v>
      </c>
      <c r="H1686" s="23" t="s">
        <v>4633</v>
      </c>
      <c r="I1686" s="23" t="s">
        <v>4192</v>
      </c>
      <c r="J1686" s="23" t="s">
        <v>11</v>
      </c>
      <c r="K1686" s="23" t="s">
        <v>4628</v>
      </c>
      <c r="L1686" s="23" t="s">
        <v>11</v>
      </c>
      <c r="M1686" s="23" t="s">
        <v>5422</v>
      </c>
      <c r="N1686" s="23" t="s">
        <v>4629</v>
      </c>
      <c r="O1686" s="23" t="s">
        <v>4630</v>
      </c>
      <c r="P1686" s="23" t="s">
        <v>4704</v>
      </c>
      <c r="Q1686" s="23">
        <v>0</v>
      </c>
      <c r="R1686" s="23" t="s">
        <v>1962</v>
      </c>
      <c r="S1686" s="23" t="s">
        <v>4387</v>
      </c>
      <c r="T1686" s="23" t="s">
        <v>1721</v>
      </c>
    </row>
    <row r="1687" spans="1:20" s="19" customFormat="1">
      <c r="A1687" s="23" t="s">
        <v>2799</v>
      </c>
      <c r="B1687" s="23" t="s">
        <v>2800</v>
      </c>
      <c r="C1687" s="23" t="s">
        <v>16</v>
      </c>
      <c r="D1687" s="23" t="s">
        <v>1705</v>
      </c>
      <c r="E1687" s="23" t="s">
        <v>1189</v>
      </c>
      <c r="F1687" s="23" t="s">
        <v>4207</v>
      </c>
      <c r="G1687" s="23" t="s">
        <v>1721</v>
      </c>
      <c r="H1687" s="23" t="s">
        <v>4633</v>
      </c>
      <c r="I1687" s="23" t="s">
        <v>5438</v>
      </c>
      <c r="J1687" s="23" t="s">
        <v>11</v>
      </c>
      <c r="K1687" s="23" t="s">
        <v>4628</v>
      </c>
      <c r="L1687" s="23" t="s">
        <v>11</v>
      </c>
      <c r="M1687" s="23" t="s">
        <v>5422</v>
      </c>
      <c r="N1687" s="23" t="s">
        <v>4629</v>
      </c>
      <c r="O1687" s="23" t="s">
        <v>4630</v>
      </c>
      <c r="P1687" s="23" t="s">
        <v>4806</v>
      </c>
      <c r="Q1687" s="23">
        <v>0</v>
      </c>
      <c r="R1687" s="23" t="s">
        <v>1962</v>
      </c>
      <c r="S1687" s="23" t="s">
        <v>4807</v>
      </c>
      <c r="T1687" s="23" t="s">
        <v>1721</v>
      </c>
    </row>
    <row r="1688" spans="1:20" s="19" customFormat="1">
      <c r="A1688" s="23" t="s">
        <v>3843</v>
      </c>
      <c r="B1688" s="23" t="s">
        <v>3844</v>
      </c>
      <c r="C1688" s="23" t="s">
        <v>16</v>
      </c>
      <c r="D1688" s="23" t="s">
        <v>1705</v>
      </c>
      <c r="E1688" s="23" t="s">
        <v>1189</v>
      </c>
      <c r="F1688" s="23" t="s">
        <v>4199</v>
      </c>
      <c r="G1688" s="23" t="s">
        <v>1721</v>
      </c>
      <c r="H1688" s="23" t="s">
        <v>4643</v>
      </c>
      <c r="I1688" s="23" t="s">
        <v>4192</v>
      </c>
      <c r="J1688" s="23" t="s">
        <v>11</v>
      </c>
      <c r="K1688" s="23" t="s">
        <v>4628</v>
      </c>
      <c r="L1688" s="23" t="s">
        <v>11</v>
      </c>
      <c r="M1688" s="23" t="s">
        <v>5455</v>
      </c>
      <c r="N1688" s="23" t="s">
        <v>4629</v>
      </c>
      <c r="O1688" s="23" t="s">
        <v>4630</v>
      </c>
      <c r="P1688" s="23" t="s">
        <v>1026</v>
      </c>
      <c r="Q1688" s="23">
        <v>0</v>
      </c>
      <c r="R1688" s="23" t="s">
        <v>1683</v>
      </c>
      <c r="S1688" s="23" t="s">
        <v>4583</v>
      </c>
      <c r="T1688" s="23" t="s">
        <v>1721</v>
      </c>
    </row>
    <row r="1689" spans="1:20" s="19" customFormat="1">
      <c r="A1689" s="23" t="s">
        <v>3254</v>
      </c>
      <c r="B1689" s="23" t="s">
        <v>3255</v>
      </c>
      <c r="C1689" s="23" t="s">
        <v>12</v>
      </c>
      <c r="D1689" s="23" t="s">
        <v>1705</v>
      </c>
      <c r="E1689" s="23" t="s">
        <v>452</v>
      </c>
      <c r="F1689" s="23" t="s">
        <v>4175</v>
      </c>
      <c r="G1689" s="23" t="s">
        <v>1721</v>
      </c>
      <c r="H1689" s="23" t="s">
        <v>4638</v>
      </c>
      <c r="I1689" s="23" t="s">
        <v>4656</v>
      </c>
      <c r="J1689" s="23" t="s">
        <v>11</v>
      </c>
      <c r="K1689" s="23" t="s">
        <v>4628</v>
      </c>
      <c r="L1689" s="23" t="s">
        <v>11</v>
      </c>
      <c r="M1689" s="23" t="s">
        <v>5418</v>
      </c>
      <c r="N1689" s="23" t="s">
        <v>4629</v>
      </c>
      <c r="O1689" s="23" t="s">
        <v>4630</v>
      </c>
      <c r="P1689" s="23" t="s">
        <v>4642</v>
      </c>
      <c r="Q1689" s="23">
        <v>0</v>
      </c>
      <c r="R1689" s="23" t="s">
        <v>1962</v>
      </c>
      <c r="S1689" s="23" t="s">
        <v>4359</v>
      </c>
      <c r="T1689" s="23" t="s">
        <v>1721</v>
      </c>
    </row>
    <row r="1690" spans="1:20" s="19" customFormat="1">
      <c r="A1690" s="23" t="s">
        <v>2667</v>
      </c>
      <c r="B1690" s="23" t="s">
        <v>2668</v>
      </c>
      <c r="C1690" s="23" t="s">
        <v>10</v>
      </c>
      <c r="D1690" s="23" t="s">
        <v>1705</v>
      </c>
      <c r="E1690" s="23" t="s">
        <v>452</v>
      </c>
      <c r="F1690" s="23" t="s">
        <v>5344</v>
      </c>
      <c r="G1690" s="23" t="s">
        <v>1721</v>
      </c>
      <c r="H1690" s="23" t="s">
        <v>4643</v>
      </c>
      <c r="I1690" s="23" t="s">
        <v>4649</v>
      </c>
      <c r="J1690" s="23" t="s">
        <v>11</v>
      </c>
      <c r="K1690" s="23" t="s">
        <v>4628</v>
      </c>
      <c r="L1690" s="23" t="s">
        <v>11</v>
      </c>
      <c r="M1690" s="23" t="s">
        <v>5426</v>
      </c>
      <c r="N1690" s="23" t="s">
        <v>4629</v>
      </c>
      <c r="O1690" s="23" t="s">
        <v>4630</v>
      </c>
      <c r="P1690" s="23" t="s">
        <v>4662</v>
      </c>
      <c r="Q1690" s="23">
        <v>0</v>
      </c>
      <c r="R1690" s="23" t="s">
        <v>1662</v>
      </c>
      <c r="S1690" s="23" t="s">
        <v>4834</v>
      </c>
      <c r="T1690" s="23" t="s">
        <v>1721</v>
      </c>
    </row>
    <row r="1691" spans="1:20" s="19" customFormat="1">
      <c r="A1691" s="23" t="s">
        <v>3898</v>
      </c>
      <c r="B1691" s="23" t="s">
        <v>3899</v>
      </c>
      <c r="C1691" s="23" t="s">
        <v>10</v>
      </c>
      <c r="D1691" s="23" t="s">
        <v>1705</v>
      </c>
      <c r="E1691" s="23" t="s">
        <v>1189</v>
      </c>
      <c r="F1691" s="23" t="s">
        <v>5351</v>
      </c>
      <c r="G1691" s="23" t="s">
        <v>1721</v>
      </c>
      <c r="H1691" s="23" t="s">
        <v>4633</v>
      </c>
      <c r="I1691" s="23" t="s">
        <v>4192</v>
      </c>
      <c r="J1691" s="23" t="s">
        <v>11</v>
      </c>
      <c r="K1691" s="23" t="s">
        <v>4628</v>
      </c>
      <c r="L1691" s="23" t="s">
        <v>11</v>
      </c>
      <c r="M1691" s="23" t="s">
        <v>5406</v>
      </c>
      <c r="N1691" s="23" t="s">
        <v>4629</v>
      </c>
      <c r="O1691" s="23" t="s">
        <v>4630</v>
      </c>
      <c r="P1691" s="23" t="s">
        <v>4695</v>
      </c>
      <c r="Q1691" s="23">
        <v>0</v>
      </c>
      <c r="R1691" s="23" t="s">
        <v>3902</v>
      </c>
      <c r="S1691" s="23" t="s">
        <v>4696</v>
      </c>
      <c r="T1691" s="23" t="s">
        <v>1721</v>
      </c>
    </row>
    <row r="1692" spans="1:20" s="19" customFormat="1">
      <c r="A1692" s="23" t="s">
        <v>2725</v>
      </c>
      <c r="B1692" s="23" t="s">
        <v>2726</v>
      </c>
      <c r="C1692" s="23" t="s">
        <v>16</v>
      </c>
      <c r="D1692" s="23" t="s">
        <v>1705</v>
      </c>
      <c r="E1692" s="23" t="s">
        <v>452</v>
      </c>
      <c r="F1692" s="23" t="s">
        <v>4185</v>
      </c>
      <c r="G1692" s="23" t="s">
        <v>1721</v>
      </c>
      <c r="H1692" s="23" t="s">
        <v>4633</v>
      </c>
      <c r="I1692" s="23" t="s">
        <v>4203</v>
      </c>
      <c r="J1692" s="23" t="s">
        <v>11</v>
      </c>
      <c r="K1692" s="23" t="s">
        <v>4628</v>
      </c>
      <c r="L1692" s="23" t="s">
        <v>11</v>
      </c>
      <c r="M1692" s="23" t="s">
        <v>5434</v>
      </c>
      <c r="N1692" s="23" t="s">
        <v>4629</v>
      </c>
      <c r="O1692" s="23" t="s">
        <v>4630</v>
      </c>
      <c r="P1692" s="23" t="s">
        <v>4662</v>
      </c>
      <c r="Q1692" s="23">
        <v>0</v>
      </c>
      <c r="R1692" s="23" t="s">
        <v>2033</v>
      </c>
      <c r="S1692" s="23" t="s">
        <v>4817</v>
      </c>
      <c r="T1692" s="23" t="s">
        <v>1721</v>
      </c>
    </row>
    <row r="1693" spans="1:20" s="19" customFormat="1">
      <c r="A1693" s="23" t="s">
        <v>2588</v>
      </c>
      <c r="B1693" s="23" t="s">
        <v>2589</v>
      </c>
      <c r="C1693" s="23" t="s">
        <v>15</v>
      </c>
      <c r="D1693" s="23" t="s">
        <v>1705</v>
      </c>
      <c r="E1693" s="23" t="s">
        <v>452</v>
      </c>
      <c r="F1693" s="23" t="s">
        <v>4172</v>
      </c>
      <c r="G1693" s="23" t="s">
        <v>1721</v>
      </c>
      <c r="H1693" s="23" t="s">
        <v>4094</v>
      </c>
      <c r="I1693" s="23" t="s">
        <v>4203</v>
      </c>
      <c r="J1693" s="23" t="s">
        <v>11</v>
      </c>
      <c r="K1693" s="23" t="s">
        <v>4628</v>
      </c>
      <c r="L1693" s="23" t="s">
        <v>11</v>
      </c>
      <c r="M1693" s="23" t="s">
        <v>5441</v>
      </c>
      <c r="N1693" s="23" t="s">
        <v>4629</v>
      </c>
      <c r="O1693" s="23" t="s">
        <v>4630</v>
      </c>
      <c r="P1693" s="23" t="s">
        <v>4655</v>
      </c>
      <c r="Q1693" s="23">
        <v>0</v>
      </c>
      <c r="R1693" s="23" t="s">
        <v>1962</v>
      </c>
      <c r="S1693" s="23" t="s">
        <v>4416</v>
      </c>
      <c r="T1693" s="23" t="s">
        <v>1721</v>
      </c>
    </row>
    <row r="1694" spans="1:20" s="19" customFormat="1">
      <c r="A1694" s="23" t="s">
        <v>2036</v>
      </c>
      <c r="B1694" s="23" t="s">
        <v>2037</v>
      </c>
      <c r="C1694" s="23" t="s">
        <v>14</v>
      </c>
      <c r="D1694" s="23" t="s">
        <v>1705</v>
      </c>
      <c r="E1694" s="23" t="s">
        <v>452</v>
      </c>
      <c r="F1694" s="23" t="s">
        <v>5344</v>
      </c>
      <c r="G1694" s="23" t="s">
        <v>1721</v>
      </c>
      <c r="H1694" s="23" t="s">
        <v>4643</v>
      </c>
      <c r="I1694" s="23" t="s">
        <v>4649</v>
      </c>
      <c r="J1694" s="23" t="s">
        <v>11</v>
      </c>
      <c r="K1694" s="23" t="s">
        <v>4628</v>
      </c>
      <c r="L1694" s="23" t="s">
        <v>11</v>
      </c>
      <c r="M1694" s="23" t="s">
        <v>5412</v>
      </c>
      <c r="N1694" s="23" t="s">
        <v>4629</v>
      </c>
      <c r="O1694" s="23" t="s">
        <v>4630</v>
      </c>
      <c r="P1694" s="23" t="s">
        <v>5487</v>
      </c>
      <c r="Q1694" s="23">
        <v>0</v>
      </c>
      <c r="R1694" s="23" t="s">
        <v>2050</v>
      </c>
      <c r="S1694" s="23" t="s">
        <v>5357</v>
      </c>
      <c r="T1694" s="23" t="s">
        <v>1721</v>
      </c>
    </row>
    <row r="1695" spans="1:20" s="19" customFormat="1">
      <c r="A1695" s="23" t="s">
        <v>4027</v>
      </c>
      <c r="B1695" s="23" t="s">
        <v>4028</v>
      </c>
      <c r="C1695" s="23" t="s">
        <v>1669</v>
      </c>
      <c r="D1695" s="23" t="s">
        <v>4091</v>
      </c>
      <c r="E1695" s="23" t="s">
        <v>459</v>
      </c>
      <c r="F1695" s="23" t="s">
        <v>4086</v>
      </c>
      <c r="G1695" s="23" t="s">
        <v>1721</v>
      </c>
      <c r="H1695" s="23" t="s">
        <v>4643</v>
      </c>
      <c r="I1695" s="23" t="s">
        <v>4644</v>
      </c>
      <c r="J1695" s="23" t="s">
        <v>1808</v>
      </c>
      <c r="K1695" s="23" t="s">
        <v>4628</v>
      </c>
      <c r="L1695" s="23" t="s">
        <v>11</v>
      </c>
      <c r="M1695" s="23" t="s">
        <v>5404</v>
      </c>
      <c r="N1695" s="23" t="s">
        <v>4640</v>
      </c>
      <c r="O1695" s="23" t="s">
        <v>4630</v>
      </c>
      <c r="P1695" s="23" t="s">
        <v>4645</v>
      </c>
      <c r="Q1695" s="23">
        <v>0</v>
      </c>
      <c r="R1695" s="23" t="s">
        <v>1962</v>
      </c>
      <c r="S1695" s="23" t="s">
        <v>4646</v>
      </c>
      <c r="T1695" s="23" t="s">
        <v>1721</v>
      </c>
    </row>
    <row r="1696" spans="1:20" s="19" customFormat="1">
      <c r="A1696" s="23" t="s">
        <v>3710</v>
      </c>
      <c r="B1696" s="23" t="s">
        <v>3711</v>
      </c>
      <c r="C1696" s="23" t="s">
        <v>13</v>
      </c>
      <c r="D1696" s="23" t="s">
        <v>1705</v>
      </c>
      <c r="E1696" s="23" t="s">
        <v>1189</v>
      </c>
      <c r="F1696" s="23" t="s">
        <v>4186</v>
      </c>
      <c r="G1696" s="23" t="s">
        <v>1721</v>
      </c>
      <c r="H1696" s="23" t="s">
        <v>4094</v>
      </c>
      <c r="I1696" s="23" t="s">
        <v>4203</v>
      </c>
      <c r="J1696" s="23" t="s">
        <v>11</v>
      </c>
      <c r="K1696" s="23" t="s">
        <v>4628</v>
      </c>
      <c r="L1696" s="23" t="s">
        <v>11</v>
      </c>
      <c r="M1696" s="23" t="s">
        <v>5459</v>
      </c>
      <c r="N1696" s="23" t="s">
        <v>4629</v>
      </c>
      <c r="O1696" s="23" t="s">
        <v>4630</v>
      </c>
      <c r="P1696" s="23" t="s">
        <v>1026</v>
      </c>
      <c r="Q1696" s="23">
        <v>0</v>
      </c>
      <c r="R1696" s="23" t="s">
        <v>1971</v>
      </c>
      <c r="S1696" s="23" t="s">
        <v>5514</v>
      </c>
      <c r="T1696" s="23" t="s">
        <v>1721</v>
      </c>
    </row>
    <row r="1697" spans="1:20" s="19" customFormat="1">
      <c r="A1697" s="23" t="s">
        <v>3790</v>
      </c>
      <c r="B1697" s="23" t="s">
        <v>3791</v>
      </c>
      <c r="C1697" s="23" t="s">
        <v>1687</v>
      </c>
      <c r="D1697" s="23" t="s">
        <v>4091</v>
      </c>
      <c r="E1697" s="23" t="s">
        <v>459</v>
      </c>
      <c r="F1697" s="23" t="s">
        <v>4202</v>
      </c>
      <c r="G1697" s="23" t="s">
        <v>1721</v>
      </c>
      <c r="H1697" s="23" t="s">
        <v>4643</v>
      </c>
      <c r="I1697" s="23" t="s">
        <v>4644</v>
      </c>
      <c r="J1697" s="23" t="s">
        <v>11</v>
      </c>
      <c r="K1697" s="23" t="s">
        <v>4628</v>
      </c>
      <c r="L1697" s="23" t="s">
        <v>11</v>
      </c>
      <c r="M1697" s="23" t="s">
        <v>5501</v>
      </c>
      <c r="N1697" s="23" t="s">
        <v>4640</v>
      </c>
      <c r="O1697" s="23" t="s">
        <v>4630</v>
      </c>
      <c r="P1697" s="23" t="s">
        <v>4863</v>
      </c>
      <c r="Q1697" s="23">
        <v>0</v>
      </c>
      <c r="R1697" s="23" t="s">
        <v>1684</v>
      </c>
      <c r="S1697" s="23" t="s">
        <v>4619</v>
      </c>
      <c r="T1697" s="23" t="s">
        <v>1721</v>
      </c>
    </row>
    <row r="1698" spans="1:20" s="19" customFormat="1">
      <c r="A1698" s="23" t="s">
        <v>3009</v>
      </c>
      <c r="B1698" s="23" t="s">
        <v>3010</v>
      </c>
      <c r="C1698" s="23" t="s">
        <v>14</v>
      </c>
      <c r="D1698" s="23" t="s">
        <v>1705</v>
      </c>
      <c r="E1698" s="23" t="s">
        <v>452</v>
      </c>
      <c r="F1698" s="23" t="s">
        <v>5344</v>
      </c>
      <c r="G1698" s="23" t="s">
        <v>1721</v>
      </c>
      <c r="H1698" s="23" t="s">
        <v>4643</v>
      </c>
      <c r="I1698" s="23" t="s">
        <v>4649</v>
      </c>
      <c r="J1698" s="23" t="s">
        <v>11</v>
      </c>
      <c r="K1698" s="23" t="s">
        <v>4628</v>
      </c>
      <c r="L1698" s="23" t="s">
        <v>11</v>
      </c>
      <c r="M1698" s="23" t="s">
        <v>5412</v>
      </c>
      <c r="N1698" s="23" t="s">
        <v>4629</v>
      </c>
      <c r="O1698" s="23" t="s">
        <v>4630</v>
      </c>
      <c r="P1698" s="23" t="s">
        <v>1026</v>
      </c>
      <c r="Q1698" s="23">
        <v>0</v>
      </c>
      <c r="R1698" s="23" t="s">
        <v>1683</v>
      </c>
      <c r="S1698" s="23" t="s">
        <v>4587</v>
      </c>
      <c r="T1698" s="23" t="s">
        <v>1721</v>
      </c>
    </row>
    <row r="1699" spans="1:20" s="19" customFormat="1">
      <c r="A1699" s="23" t="s">
        <v>3133</v>
      </c>
      <c r="B1699" s="23" t="s">
        <v>3134</v>
      </c>
      <c r="C1699" s="23" t="s">
        <v>16</v>
      </c>
      <c r="D1699" s="23" t="s">
        <v>1705</v>
      </c>
      <c r="E1699" s="23" t="s">
        <v>452</v>
      </c>
      <c r="F1699" s="23" t="s">
        <v>4185</v>
      </c>
      <c r="G1699" s="23" t="s">
        <v>1721</v>
      </c>
      <c r="H1699" s="23" t="s">
        <v>4633</v>
      </c>
      <c r="I1699" s="23" t="s">
        <v>4203</v>
      </c>
      <c r="J1699" s="23" t="s">
        <v>11</v>
      </c>
      <c r="K1699" s="23" t="s">
        <v>4628</v>
      </c>
      <c r="L1699" s="23" t="s">
        <v>11</v>
      </c>
      <c r="M1699" s="23" t="s">
        <v>5405</v>
      </c>
      <c r="N1699" s="23" t="s">
        <v>4629</v>
      </c>
      <c r="O1699" s="23" t="s">
        <v>4630</v>
      </c>
      <c r="P1699" s="23" t="s">
        <v>4662</v>
      </c>
      <c r="Q1699" s="23">
        <v>0</v>
      </c>
      <c r="R1699" s="23" t="s">
        <v>1922</v>
      </c>
      <c r="S1699" s="23" t="s">
        <v>4772</v>
      </c>
      <c r="T1699" s="23" t="s">
        <v>1721</v>
      </c>
    </row>
    <row r="1700" spans="1:20" s="19" customFormat="1">
      <c r="A1700" s="23" t="s">
        <v>2349</v>
      </c>
      <c r="B1700" s="23" t="s">
        <v>2350</v>
      </c>
      <c r="C1700" s="23" t="s">
        <v>12</v>
      </c>
      <c r="D1700" s="23" t="s">
        <v>1705</v>
      </c>
      <c r="E1700" s="23" t="s">
        <v>452</v>
      </c>
      <c r="F1700" s="23" t="s">
        <v>5338</v>
      </c>
      <c r="G1700" s="23" t="s">
        <v>1721</v>
      </c>
      <c r="H1700" s="23" t="s">
        <v>4643</v>
      </c>
      <c r="I1700" s="23" t="s">
        <v>4138</v>
      </c>
      <c r="J1700" s="23" t="s">
        <v>11</v>
      </c>
      <c r="K1700" s="23" t="s">
        <v>4628</v>
      </c>
      <c r="L1700" s="23" t="s">
        <v>11</v>
      </c>
      <c r="M1700" s="23" t="s">
        <v>5425</v>
      </c>
      <c r="N1700" s="23" t="s">
        <v>4629</v>
      </c>
      <c r="O1700" s="23" t="s">
        <v>4630</v>
      </c>
      <c r="P1700" s="23" t="s">
        <v>4642</v>
      </c>
      <c r="Q1700" s="23">
        <v>0</v>
      </c>
      <c r="R1700" s="23" t="s">
        <v>1962</v>
      </c>
      <c r="S1700" s="23" t="s">
        <v>4835</v>
      </c>
      <c r="T1700" s="23" t="s">
        <v>1721</v>
      </c>
    </row>
    <row r="1701" spans="1:20" s="19" customFormat="1">
      <c r="A1701" s="23" t="s">
        <v>2834</v>
      </c>
      <c r="B1701" s="23" t="s">
        <v>2835</v>
      </c>
      <c r="C1701" s="23" t="s">
        <v>13</v>
      </c>
      <c r="D1701" s="23" t="s">
        <v>1705</v>
      </c>
      <c r="E1701" s="23" t="s">
        <v>452</v>
      </c>
      <c r="F1701" s="23" t="s">
        <v>4176</v>
      </c>
      <c r="G1701" s="23" t="s">
        <v>1721</v>
      </c>
      <c r="H1701" s="23" t="s">
        <v>4094</v>
      </c>
      <c r="I1701" s="23" t="s">
        <v>5430</v>
      </c>
      <c r="J1701" s="23" t="s">
        <v>11</v>
      </c>
      <c r="K1701" s="23" t="s">
        <v>4628</v>
      </c>
      <c r="L1701" s="23" t="s">
        <v>11</v>
      </c>
      <c r="M1701" s="23" t="s">
        <v>5422</v>
      </c>
      <c r="N1701" s="23" t="s">
        <v>4629</v>
      </c>
      <c r="O1701" s="23" t="s">
        <v>4630</v>
      </c>
      <c r="P1701" s="23" t="s">
        <v>4642</v>
      </c>
      <c r="Q1701" s="23">
        <v>0</v>
      </c>
      <c r="R1701" s="23" t="s">
        <v>1962</v>
      </c>
      <c r="S1701" s="23" t="s">
        <v>4393</v>
      </c>
      <c r="T1701" s="23" t="s">
        <v>1721</v>
      </c>
    </row>
    <row r="1702" spans="1:20" s="19" customFormat="1">
      <c r="A1702" s="23" t="s">
        <v>2333</v>
      </c>
      <c r="B1702" s="23" t="s">
        <v>2334</v>
      </c>
      <c r="C1702" s="23" t="s">
        <v>16</v>
      </c>
      <c r="D1702" s="23" t="s">
        <v>1705</v>
      </c>
      <c r="E1702" s="23" t="s">
        <v>452</v>
      </c>
      <c r="F1702" s="23" t="s">
        <v>4164</v>
      </c>
      <c r="G1702" s="23" t="s">
        <v>1721</v>
      </c>
      <c r="H1702" s="23" t="s">
        <v>4632</v>
      </c>
      <c r="I1702" s="23" t="s">
        <v>4203</v>
      </c>
      <c r="J1702" s="23" t="s">
        <v>11</v>
      </c>
      <c r="K1702" s="23" t="s">
        <v>4628</v>
      </c>
      <c r="L1702" s="23" t="s">
        <v>11</v>
      </c>
      <c r="M1702" s="23" t="s">
        <v>5415</v>
      </c>
      <c r="N1702" s="23" t="s">
        <v>4629</v>
      </c>
      <c r="O1702" s="23" t="s">
        <v>4630</v>
      </c>
      <c r="P1702" s="23" t="s">
        <v>4675</v>
      </c>
      <c r="Q1702" s="23">
        <v>0</v>
      </c>
      <c r="R1702" s="23" t="s">
        <v>1962</v>
      </c>
      <c r="S1702" s="23" t="s">
        <v>4741</v>
      </c>
      <c r="T1702" s="23" t="s">
        <v>1721</v>
      </c>
    </row>
    <row r="1703" spans="1:20" s="19" customFormat="1">
      <c r="A1703" s="23" t="s">
        <v>2663</v>
      </c>
      <c r="B1703" s="23" t="s">
        <v>2664</v>
      </c>
      <c r="C1703" s="23" t="s">
        <v>14</v>
      </c>
      <c r="D1703" s="23" t="s">
        <v>1705</v>
      </c>
      <c r="E1703" s="23" t="s">
        <v>452</v>
      </c>
      <c r="F1703" s="23" t="s">
        <v>4175</v>
      </c>
      <c r="G1703" s="23" t="s">
        <v>1721</v>
      </c>
      <c r="H1703" s="23" t="s">
        <v>4638</v>
      </c>
      <c r="I1703" s="23" t="s">
        <v>5466</v>
      </c>
      <c r="J1703" s="23" t="s">
        <v>11</v>
      </c>
      <c r="K1703" s="23" t="s">
        <v>4628</v>
      </c>
      <c r="L1703" s="23" t="s">
        <v>11</v>
      </c>
      <c r="M1703" s="23" t="s">
        <v>5422</v>
      </c>
      <c r="N1703" s="23" t="s">
        <v>4629</v>
      </c>
      <c r="O1703" s="23" t="s">
        <v>4630</v>
      </c>
      <c r="P1703" s="23" t="s">
        <v>7</v>
      </c>
      <c r="Q1703" s="23">
        <v>0</v>
      </c>
      <c r="R1703" s="23" t="s">
        <v>4800</v>
      </c>
      <c r="S1703" s="23" t="s">
        <v>4801</v>
      </c>
      <c r="T1703" s="23" t="s">
        <v>1721</v>
      </c>
    </row>
    <row r="1704" spans="1:20" s="19" customFormat="1">
      <c r="A1704" s="23" t="s">
        <v>3588</v>
      </c>
      <c r="B1704" s="23" t="s">
        <v>3589</v>
      </c>
      <c r="C1704" s="23" t="s">
        <v>15</v>
      </c>
      <c r="D1704" s="23" t="s">
        <v>1705</v>
      </c>
      <c r="E1704" s="23" t="s">
        <v>452</v>
      </c>
      <c r="F1704" s="23" t="s">
        <v>4163</v>
      </c>
      <c r="G1704" s="23" t="s">
        <v>1721</v>
      </c>
      <c r="H1704" s="23" t="s">
        <v>4094</v>
      </c>
      <c r="I1704" s="23" t="s">
        <v>4649</v>
      </c>
      <c r="J1704" s="23" t="s">
        <v>11</v>
      </c>
      <c r="K1704" s="23" t="s">
        <v>4628</v>
      </c>
      <c r="L1704" s="23" t="s">
        <v>11</v>
      </c>
      <c r="M1704" s="23" t="s">
        <v>5436</v>
      </c>
      <c r="N1704" s="23" t="s">
        <v>4629</v>
      </c>
      <c r="O1704" s="23" t="s">
        <v>4630</v>
      </c>
      <c r="P1704" s="23" t="s">
        <v>4655</v>
      </c>
      <c r="Q1704" s="23">
        <v>0</v>
      </c>
      <c r="R1704" s="23" t="s">
        <v>1962</v>
      </c>
      <c r="S1704" s="23" t="s">
        <v>4324</v>
      </c>
      <c r="T1704" s="23" t="s">
        <v>1721</v>
      </c>
    </row>
    <row r="1705" spans="1:20" s="19" customFormat="1">
      <c r="A1705" s="23" t="s">
        <v>2683</v>
      </c>
      <c r="B1705" s="23" t="s">
        <v>2684</v>
      </c>
      <c r="C1705" s="23" t="s">
        <v>16</v>
      </c>
      <c r="D1705" s="23" t="s">
        <v>1705</v>
      </c>
      <c r="E1705" s="23" t="s">
        <v>452</v>
      </c>
      <c r="F1705" s="23" t="s">
        <v>5342</v>
      </c>
      <c r="G1705" s="23" t="s">
        <v>1721</v>
      </c>
      <c r="H1705" s="23" t="s">
        <v>4633</v>
      </c>
      <c r="I1705" s="23" t="s">
        <v>4192</v>
      </c>
      <c r="J1705" s="23" t="s">
        <v>11</v>
      </c>
      <c r="K1705" s="23" t="s">
        <v>4628</v>
      </c>
      <c r="L1705" s="23" t="s">
        <v>11</v>
      </c>
      <c r="M1705" s="23" t="s">
        <v>5436</v>
      </c>
      <c r="N1705" s="23" t="s">
        <v>4629</v>
      </c>
      <c r="O1705" s="23" t="s">
        <v>4630</v>
      </c>
      <c r="P1705" s="23" t="s">
        <v>7</v>
      </c>
      <c r="Q1705" s="23">
        <v>0</v>
      </c>
      <c r="R1705" s="23" t="s">
        <v>4773</v>
      </c>
      <c r="S1705" s="23" t="s">
        <v>4872</v>
      </c>
      <c r="T1705" s="23" t="s">
        <v>1721</v>
      </c>
    </row>
    <row r="1706" spans="1:20" s="19" customFormat="1">
      <c r="A1706" s="23" t="s">
        <v>2361</v>
      </c>
      <c r="B1706" s="23" t="s">
        <v>2362</v>
      </c>
      <c r="C1706" s="23" t="s">
        <v>16</v>
      </c>
      <c r="D1706" s="23" t="s">
        <v>1705</v>
      </c>
      <c r="E1706" s="23" t="s">
        <v>452</v>
      </c>
      <c r="F1706" s="23" t="s">
        <v>4190</v>
      </c>
      <c r="G1706" s="23" t="s">
        <v>1721</v>
      </c>
      <c r="H1706" s="23" t="s">
        <v>4633</v>
      </c>
      <c r="I1706" s="23" t="s">
        <v>4192</v>
      </c>
      <c r="J1706" s="23" t="s">
        <v>11</v>
      </c>
      <c r="K1706" s="23" t="s">
        <v>4628</v>
      </c>
      <c r="L1706" s="23" t="s">
        <v>11</v>
      </c>
      <c r="M1706" s="23" t="s">
        <v>5443</v>
      </c>
      <c r="N1706" s="23" t="s">
        <v>4629</v>
      </c>
      <c r="O1706" s="23" t="s">
        <v>4630</v>
      </c>
      <c r="P1706" s="23" t="s">
        <v>9</v>
      </c>
      <c r="Q1706" s="23">
        <v>0</v>
      </c>
      <c r="R1706" s="23" t="s">
        <v>2365</v>
      </c>
      <c r="S1706" s="23" t="s">
        <v>4671</v>
      </c>
      <c r="T1706" s="23" t="s">
        <v>1721</v>
      </c>
    </row>
    <row r="1707" spans="1:20" s="19" customFormat="1">
      <c r="A1707" s="23" t="s">
        <v>2652</v>
      </c>
      <c r="B1707" s="23" t="s">
        <v>2653</v>
      </c>
      <c r="C1707" s="23" t="s">
        <v>16</v>
      </c>
      <c r="D1707" s="23" t="s">
        <v>1705</v>
      </c>
      <c r="E1707" s="23" t="s">
        <v>452</v>
      </c>
      <c r="F1707" s="23" t="s">
        <v>4185</v>
      </c>
      <c r="G1707" s="23" t="s">
        <v>1721</v>
      </c>
      <c r="H1707" s="23" t="s">
        <v>4633</v>
      </c>
      <c r="I1707" s="23" t="s">
        <v>4203</v>
      </c>
      <c r="J1707" s="23" t="s">
        <v>11</v>
      </c>
      <c r="K1707" s="23" t="s">
        <v>4628</v>
      </c>
      <c r="L1707" s="23" t="s">
        <v>11</v>
      </c>
      <c r="M1707" s="23" t="s">
        <v>5405</v>
      </c>
      <c r="N1707" s="23" t="s">
        <v>4629</v>
      </c>
      <c r="O1707" s="23" t="s">
        <v>4630</v>
      </c>
      <c r="P1707" s="23" t="s">
        <v>1026</v>
      </c>
      <c r="Q1707" s="23">
        <v>0</v>
      </c>
      <c r="R1707" s="23" t="s">
        <v>1676</v>
      </c>
      <c r="S1707" s="23" t="s">
        <v>4609</v>
      </c>
      <c r="T1707" s="23" t="s">
        <v>1721</v>
      </c>
    </row>
    <row r="1708" spans="1:20" s="19" customFormat="1">
      <c r="A1708" s="23" t="s">
        <v>2753</v>
      </c>
      <c r="B1708" s="23" t="s">
        <v>2754</v>
      </c>
      <c r="C1708" s="23" t="s">
        <v>16</v>
      </c>
      <c r="D1708" s="23" t="s">
        <v>1705</v>
      </c>
      <c r="E1708" s="23" t="s">
        <v>452</v>
      </c>
      <c r="F1708" s="23" t="s">
        <v>4185</v>
      </c>
      <c r="G1708" s="23" t="s">
        <v>1721</v>
      </c>
      <c r="H1708" s="23" t="s">
        <v>4633</v>
      </c>
      <c r="I1708" s="23" t="s">
        <v>4203</v>
      </c>
      <c r="J1708" s="23" t="s">
        <v>11</v>
      </c>
      <c r="K1708" s="23" t="s">
        <v>4628</v>
      </c>
      <c r="L1708" s="23" t="s">
        <v>11</v>
      </c>
      <c r="M1708" s="23" t="s">
        <v>5424</v>
      </c>
      <c r="N1708" s="23" t="s">
        <v>4629</v>
      </c>
      <c r="O1708" s="23" t="s">
        <v>4630</v>
      </c>
      <c r="P1708" s="23" t="s">
        <v>1026</v>
      </c>
      <c r="Q1708" s="23">
        <v>0</v>
      </c>
      <c r="R1708" s="23" t="s">
        <v>1683</v>
      </c>
      <c r="S1708" s="23" t="s">
        <v>4586</v>
      </c>
      <c r="T1708" s="23" t="s">
        <v>1721</v>
      </c>
    </row>
    <row r="1709" spans="1:20" s="19" customFormat="1">
      <c r="A1709" s="23" t="s">
        <v>2695</v>
      </c>
      <c r="B1709" s="23" t="s">
        <v>2696</v>
      </c>
      <c r="C1709" s="23" t="s">
        <v>16</v>
      </c>
      <c r="D1709" s="23" t="s">
        <v>1705</v>
      </c>
      <c r="E1709" s="23" t="s">
        <v>1189</v>
      </c>
      <c r="F1709" s="23" t="s">
        <v>4197</v>
      </c>
      <c r="G1709" s="23" t="s">
        <v>1721</v>
      </c>
      <c r="H1709" s="23" t="s">
        <v>4099</v>
      </c>
      <c r="I1709" s="23" t="s">
        <v>4106</v>
      </c>
      <c r="J1709" s="23" t="s">
        <v>11</v>
      </c>
      <c r="K1709" s="23" t="s">
        <v>4628</v>
      </c>
      <c r="L1709" s="23" t="s">
        <v>11</v>
      </c>
      <c r="M1709" s="23" t="s">
        <v>5478</v>
      </c>
      <c r="N1709" s="23" t="s">
        <v>4629</v>
      </c>
      <c r="O1709" s="23" t="s">
        <v>4630</v>
      </c>
      <c r="P1709" s="23" t="s">
        <v>4786</v>
      </c>
      <c r="Q1709" s="23">
        <v>0</v>
      </c>
      <c r="R1709" s="23" t="s">
        <v>1962</v>
      </c>
      <c r="S1709" s="23" t="s">
        <v>4787</v>
      </c>
      <c r="T1709" s="23" t="s">
        <v>1721</v>
      </c>
    </row>
    <row r="1710" spans="1:20" s="19" customFormat="1">
      <c r="A1710" s="23" t="s">
        <v>2884</v>
      </c>
      <c r="B1710" s="23" t="s">
        <v>2885</v>
      </c>
      <c r="C1710" s="23" t="s">
        <v>16</v>
      </c>
      <c r="D1710" s="23" t="s">
        <v>1705</v>
      </c>
      <c r="E1710" s="23" t="s">
        <v>1189</v>
      </c>
      <c r="F1710" s="23" t="s">
        <v>5351</v>
      </c>
      <c r="G1710" s="23" t="s">
        <v>1721</v>
      </c>
      <c r="H1710" s="23" t="s">
        <v>4633</v>
      </c>
      <c r="I1710" s="23" t="s">
        <v>4192</v>
      </c>
      <c r="J1710" s="23" t="s">
        <v>11</v>
      </c>
      <c r="K1710" s="23" t="s">
        <v>4628</v>
      </c>
      <c r="L1710" s="23" t="s">
        <v>11</v>
      </c>
      <c r="M1710" s="23" t="s">
        <v>5443</v>
      </c>
      <c r="N1710" s="23" t="s">
        <v>4629</v>
      </c>
      <c r="O1710" s="23" t="s">
        <v>4630</v>
      </c>
      <c r="P1710" s="23" t="s">
        <v>4662</v>
      </c>
      <c r="Q1710" s="23">
        <v>0</v>
      </c>
      <c r="R1710" s="23" t="s">
        <v>2888</v>
      </c>
      <c r="S1710" s="23" t="s">
        <v>4725</v>
      </c>
      <c r="T1710" s="23" t="s">
        <v>1721</v>
      </c>
    </row>
    <row r="1711" spans="1:20" s="19" customFormat="1">
      <c r="A1711" s="23" t="s">
        <v>3956</v>
      </c>
      <c r="B1711" s="23" t="s">
        <v>3957</v>
      </c>
      <c r="C1711" s="23" t="s">
        <v>10</v>
      </c>
      <c r="D1711" s="23" t="s">
        <v>1705</v>
      </c>
      <c r="E1711" s="23" t="s">
        <v>452</v>
      </c>
      <c r="F1711" s="23" t="s">
        <v>4173</v>
      </c>
      <c r="G1711" s="23" t="s">
        <v>1721</v>
      </c>
      <c r="H1711" s="23" t="s">
        <v>4099</v>
      </c>
      <c r="I1711" s="23" t="s">
        <v>5461</v>
      </c>
      <c r="J1711" s="23" t="s">
        <v>11</v>
      </c>
      <c r="K1711" s="23" t="s">
        <v>4628</v>
      </c>
      <c r="L1711" s="23" t="s">
        <v>11</v>
      </c>
      <c r="M1711" s="23" t="s">
        <v>5432</v>
      </c>
      <c r="N1711" s="23" t="s">
        <v>4629</v>
      </c>
      <c r="O1711" s="23" t="s">
        <v>4630</v>
      </c>
      <c r="P1711" s="23" t="s">
        <v>4664</v>
      </c>
      <c r="Q1711" s="23">
        <v>0</v>
      </c>
      <c r="R1711" s="23" t="s">
        <v>1962</v>
      </c>
      <c r="S1711" s="23" t="s">
        <v>4723</v>
      </c>
      <c r="T1711" s="23" t="s">
        <v>1721</v>
      </c>
    </row>
    <row r="1712" spans="1:20" s="19" customFormat="1">
      <c r="A1712" s="23" t="s">
        <v>3121</v>
      </c>
      <c r="B1712" s="23" t="s">
        <v>3122</v>
      </c>
      <c r="C1712" s="23" t="s">
        <v>16</v>
      </c>
      <c r="D1712" s="23" t="s">
        <v>1705</v>
      </c>
      <c r="E1712" s="23" t="s">
        <v>452</v>
      </c>
      <c r="F1712" s="23" t="s">
        <v>4164</v>
      </c>
      <c r="G1712" s="23" t="s">
        <v>1721</v>
      </c>
      <c r="H1712" s="23" t="s">
        <v>4632</v>
      </c>
      <c r="I1712" s="23" t="s">
        <v>4203</v>
      </c>
      <c r="J1712" s="23" t="s">
        <v>11</v>
      </c>
      <c r="K1712" s="23" t="s">
        <v>4628</v>
      </c>
      <c r="L1712" s="23" t="s">
        <v>11</v>
      </c>
      <c r="M1712" s="23" t="s">
        <v>5408</v>
      </c>
      <c r="N1712" s="23" t="s">
        <v>4629</v>
      </c>
      <c r="O1712" s="23" t="s">
        <v>4630</v>
      </c>
      <c r="P1712" s="23" t="s">
        <v>4642</v>
      </c>
      <c r="Q1712" s="23">
        <v>0</v>
      </c>
      <c r="R1712" s="23" t="s">
        <v>1962</v>
      </c>
      <c r="S1712" s="23" t="s">
        <v>4687</v>
      </c>
      <c r="T1712" s="23" t="s">
        <v>1721</v>
      </c>
    </row>
    <row r="1713" spans="1:20" s="19" customFormat="1">
      <c r="A1713" s="23" t="s">
        <v>3461</v>
      </c>
      <c r="B1713" s="23" t="s">
        <v>3462</v>
      </c>
      <c r="C1713" s="23" t="s">
        <v>14</v>
      </c>
      <c r="D1713" s="23" t="s">
        <v>1705</v>
      </c>
      <c r="E1713" s="23" t="s">
        <v>452</v>
      </c>
      <c r="F1713" s="23" t="s">
        <v>5334</v>
      </c>
      <c r="G1713" s="23" t="s">
        <v>1721</v>
      </c>
      <c r="H1713" s="23" t="s">
        <v>4633</v>
      </c>
      <c r="I1713" s="23" t="s">
        <v>4192</v>
      </c>
      <c r="J1713" s="23" t="s">
        <v>11</v>
      </c>
      <c r="K1713" s="23" t="s">
        <v>4628</v>
      </c>
      <c r="L1713" s="23" t="s">
        <v>11</v>
      </c>
      <c r="M1713" s="23" t="s">
        <v>5422</v>
      </c>
      <c r="N1713" s="23" t="s">
        <v>4629</v>
      </c>
      <c r="O1713" s="23" t="s">
        <v>4630</v>
      </c>
      <c r="P1713" s="23" t="s">
        <v>4634</v>
      </c>
      <c r="Q1713" s="23">
        <v>0</v>
      </c>
      <c r="R1713" s="23" t="s">
        <v>1962</v>
      </c>
      <c r="S1713" s="23" t="s">
        <v>4686</v>
      </c>
      <c r="T1713" s="23" t="s">
        <v>1721</v>
      </c>
    </row>
    <row r="1714" spans="1:20" s="19" customFormat="1">
      <c r="A1714" s="23" t="s">
        <v>2190</v>
      </c>
      <c r="B1714" s="23" t="s">
        <v>2191</v>
      </c>
      <c r="C1714" s="23" t="s">
        <v>16</v>
      </c>
      <c r="D1714" s="23" t="s">
        <v>1705</v>
      </c>
      <c r="E1714" s="23" t="s">
        <v>1189</v>
      </c>
      <c r="F1714" s="23" t="s">
        <v>4182</v>
      </c>
      <c r="G1714" s="23" t="s">
        <v>1721</v>
      </c>
      <c r="H1714" s="23" t="s">
        <v>4638</v>
      </c>
      <c r="I1714" s="23" t="s">
        <v>5452</v>
      </c>
      <c r="J1714" s="23" t="s">
        <v>11</v>
      </c>
      <c r="K1714" s="23" t="s">
        <v>4628</v>
      </c>
      <c r="L1714" s="23" t="s">
        <v>11</v>
      </c>
      <c r="M1714" s="23" t="s">
        <v>5453</v>
      </c>
      <c r="N1714" s="23" t="s">
        <v>4629</v>
      </c>
      <c r="O1714" s="23" t="s">
        <v>4630</v>
      </c>
      <c r="P1714" s="23" t="s">
        <v>4642</v>
      </c>
      <c r="Q1714" s="23">
        <v>0</v>
      </c>
      <c r="R1714" s="23" t="s">
        <v>1962</v>
      </c>
      <c r="S1714" s="23" t="s">
        <v>4461</v>
      </c>
      <c r="T1714" s="23" t="s">
        <v>1721</v>
      </c>
    </row>
    <row r="1715" spans="1:20" s="19" customFormat="1">
      <c r="A1715" s="23" t="s">
        <v>3643</v>
      </c>
      <c r="B1715" s="23" t="s">
        <v>3644</v>
      </c>
      <c r="C1715" s="23" t="s">
        <v>16</v>
      </c>
      <c r="D1715" s="23" t="s">
        <v>1705</v>
      </c>
      <c r="E1715" s="23" t="s">
        <v>452</v>
      </c>
      <c r="F1715" s="23" t="s">
        <v>4164</v>
      </c>
      <c r="G1715" s="23" t="s">
        <v>1721</v>
      </c>
      <c r="H1715" s="23" t="s">
        <v>4632</v>
      </c>
      <c r="I1715" s="23" t="s">
        <v>4203</v>
      </c>
      <c r="J1715" s="23" t="s">
        <v>11</v>
      </c>
      <c r="K1715" s="23" t="s">
        <v>4628</v>
      </c>
      <c r="L1715" s="23" t="s">
        <v>11</v>
      </c>
      <c r="M1715" s="23" t="s">
        <v>5405</v>
      </c>
      <c r="N1715" s="23" t="s">
        <v>4629</v>
      </c>
      <c r="O1715" s="23" t="s">
        <v>4630</v>
      </c>
      <c r="P1715" s="23" t="s">
        <v>9</v>
      </c>
      <c r="Q1715" s="23">
        <v>0</v>
      </c>
      <c r="R1715" s="23" t="s">
        <v>4745</v>
      </c>
      <c r="S1715" s="23" t="s">
        <v>4538</v>
      </c>
      <c r="T1715" s="23" t="s">
        <v>1721</v>
      </c>
    </row>
    <row r="1716" spans="1:20" s="19" customFormat="1">
      <c r="A1716" s="23" t="s">
        <v>2478</v>
      </c>
      <c r="B1716" s="23" t="s">
        <v>2479</v>
      </c>
      <c r="C1716" s="23" t="s">
        <v>15</v>
      </c>
      <c r="D1716" s="23" t="s">
        <v>1705</v>
      </c>
      <c r="E1716" s="23" t="s">
        <v>452</v>
      </c>
      <c r="F1716" s="23" t="s">
        <v>4148</v>
      </c>
      <c r="G1716" s="23" t="s">
        <v>1721</v>
      </c>
      <c r="H1716" s="23" t="s">
        <v>4094</v>
      </c>
      <c r="I1716" s="23" t="s">
        <v>4192</v>
      </c>
      <c r="J1716" s="23" t="s">
        <v>11</v>
      </c>
      <c r="K1716" s="23" t="s">
        <v>4628</v>
      </c>
      <c r="L1716" s="23" t="s">
        <v>11</v>
      </c>
      <c r="M1716" s="23" t="s">
        <v>5416</v>
      </c>
      <c r="N1716" s="23" t="s">
        <v>4629</v>
      </c>
      <c r="O1716" s="23" t="s">
        <v>4630</v>
      </c>
      <c r="P1716" s="23" t="s">
        <v>4811</v>
      </c>
      <c r="Q1716" s="23">
        <v>0</v>
      </c>
      <c r="R1716" s="23" t="s">
        <v>1962</v>
      </c>
      <c r="S1716" s="23" t="s">
        <v>4428</v>
      </c>
      <c r="T1716" s="23" t="s">
        <v>1721</v>
      </c>
    </row>
    <row r="1717" spans="1:20" s="19" customFormat="1">
      <c r="A1717" s="23" t="s">
        <v>2471</v>
      </c>
      <c r="B1717" s="23" t="s">
        <v>2472</v>
      </c>
      <c r="C1717" s="23" t="s">
        <v>13</v>
      </c>
      <c r="D1717" s="23" t="s">
        <v>1705</v>
      </c>
      <c r="E1717" s="23" t="s">
        <v>452</v>
      </c>
      <c r="F1717" s="23" t="s">
        <v>4176</v>
      </c>
      <c r="G1717" s="23" t="s">
        <v>1721</v>
      </c>
      <c r="H1717" s="23" t="s">
        <v>4094</v>
      </c>
      <c r="I1717" s="23" t="s">
        <v>5430</v>
      </c>
      <c r="J1717" s="23" t="s">
        <v>11</v>
      </c>
      <c r="K1717" s="23" t="s">
        <v>4628</v>
      </c>
      <c r="L1717" s="23" t="s">
        <v>11</v>
      </c>
      <c r="M1717" s="23" t="s">
        <v>5422</v>
      </c>
      <c r="N1717" s="23" t="s">
        <v>4629</v>
      </c>
      <c r="O1717" s="23" t="s">
        <v>4630</v>
      </c>
      <c r="P1717" s="23" t="s">
        <v>4664</v>
      </c>
      <c r="Q1717" s="23">
        <v>0</v>
      </c>
      <c r="R1717" s="23" t="s">
        <v>1962</v>
      </c>
      <c r="S1717" s="23" t="s">
        <v>4429</v>
      </c>
      <c r="T1717" s="23" t="s">
        <v>1721</v>
      </c>
    </row>
    <row r="1718" spans="1:20" s="19" customFormat="1">
      <c r="A1718" s="23" t="s">
        <v>3794</v>
      </c>
      <c r="B1718" s="23" t="s">
        <v>3795</v>
      </c>
      <c r="C1718" s="23" t="s">
        <v>10</v>
      </c>
      <c r="D1718" s="23" t="s">
        <v>1705</v>
      </c>
      <c r="E1718" s="23" t="s">
        <v>1189</v>
      </c>
      <c r="F1718" s="23" t="s">
        <v>4182</v>
      </c>
      <c r="G1718" s="23" t="s">
        <v>1721</v>
      </c>
      <c r="H1718" s="23" t="s">
        <v>4638</v>
      </c>
      <c r="I1718" s="23" t="s">
        <v>4636</v>
      </c>
      <c r="J1718" s="23" t="s">
        <v>11</v>
      </c>
      <c r="K1718" s="23" t="s">
        <v>4628</v>
      </c>
      <c r="L1718" s="23" t="s">
        <v>11</v>
      </c>
      <c r="M1718" s="23" t="s">
        <v>5423</v>
      </c>
      <c r="N1718" s="23" t="s">
        <v>4629</v>
      </c>
      <c r="O1718" s="23" t="s">
        <v>4630</v>
      </c>
      <c r="P1718" s="23" t="s">
        <v>1026</v>
      </c>
      <c r="Q1718" s="23">
        <v>0</v>
      </c>
      <c r="R1718" s="23" t="s">
        <v>1782</v>
      </c>
      <c r="S1718" s="23" t="s">
        <v>5449</v>
      </c>
      <c r="T1718" s="23" t="s">
        <v>1721</v>
      </c>
    </row>
    <row r="1719" spans="1:20" s="19" customFormat="1">
      <c r="A1719" s="23" t="s">
        <v>2716</v>
      </c>
      <c r="B1719" s="23" t="s">
        <v>2717</v>
      </c>
      <c r="C1719" s="23" t="s">
        <v>10</v>
      </c>
      <c r="D1719" s="23" t="s">
        <v>1705</v>
      </c>
      <c r="E1719" s="23" t="s">
        <v>452</v>
      </c>
      <c r="F1719" s="23" t="s">
        <v>4179</v>
      </c>
      <c r="G1719" s="23" t="s">
        <v>1721</v>
      </c>
      <c r="H1719" s="23" t="s">
        <v>4682</v>
      </c>
      <c r="I1719" s="23" t="s">
        <v>4649</v>
      </c>
      <c r="J1719" s="23" t="s">
        <v>11</v>
      </c>
      <c r="K1719" s="23" t="s">
        <v>4628</v>
      </c>
      <c r="L1719" s="23" t="s">
        <v>11</v>
      </c>
      <c r="M1719" s="23" t="s">
        <v>5416</v>
      </c>
      <c r="N1719" s="23" t="s">
        <v>4629</v>
      </c>
      <c r="O1719" s="23" t="s">
        <v>4630</v>
      </c>
      <c r="P1719" s="23" t="s">
        <v>1026</v>
      </c>
      <c r="Q1719" s="23">
        <v>0</v>
      </c>
      <c r="R1719" s="23" t="s">
        <v>1683</v>
      </c>
      <c r="S1719" s="23" t="s">
        <v>4594</v>
      </c>
      <c r="T1719" s="23" t="s">
        <v>1721</v>
      </c>
    </row>
    <row r="1720" spans="1:20" s="19" customFormat="1">
      <c r="A1720" s="23" t="s">
        <v>1876</v>
      </c>
      <c r="B1720" s="23" t="s">
        <v>1877</v>
      </c>
      <c r="C1720" s="23" t="s">
        <v>10</v>
      </c>
      <c r="D1720" s="23" t="s">
        <v>1705</v>
      </c>
      <c r="E1720" s="23" t="s">
        <v>452</v>
      </c>
      <c r="F1720" s="23" t="s">
        <v>4164</v>
      </c>
      <c r="G1720" s="23" t="s">
        <v>1721</v>
      </c>
      <c r="H1720" s="23" t="s">
        <v>4632</v>
      </c>
      <c r="I1720" s="23" t="s">
        <v>4203</v>
      </c>
      <c r="J1720" s="23" t="s">
        <v>11</v>
      </c>
      <c r="K1720" s="23" t="s">
        <v>4628</v>
      </c>
      <c r="L1720" s="23" t="s">
        <v>11</v>
      </c>
      <c r="M1720" s="23" t="s">
        <v>5405</v>
      </c>
      <c r="N1720" s="23" t="s">
        <v>4629</v>
      </c>
      <c r="O1720" s="23" t="s">
        <v>4630</v>
      </c>
      <c r="P1720" s="23" t="s">
        <v>9</v>
      </c>
      <c r="Q1720" s="23">
        <v>0</v>
      </c>
      <c r="R1720" s="23" t="s">
        <v>2165</v>
      </c>
      <c r="S1720" s="23" t="s">
        <v>4665</v>
      </c>
      <c r="T1720" s="23" t="s">
        <v>1721</v>
      </c>
    </row>
    <row r="1721" spans="1:20" s="19" customFormat="1">
      <c r="A1721" s="23" t="s">
        <v>3433</v>
      </c>
      <c r="B1721" s="23" t="s">
        <v>3434</v>
      </c>
      <c r="C1721" s="23" t="s">
        <v>14</v>
      </c>
      <c r="D1721" s="23" t="s">
        <v>1705</v>
      </c>
      <c r="E1721" s="23" t="s">
        <v>452</v>
      </c>
      <c r="F1721" s="23" t="s">
        <v>4173</v>
      </c>
      <c r="G1721" s="23" t="s">
        <v>1721</v>
      </c>
      <c r="H1721" s="23" t="s">
        <v>4099</v>
      </c>
      <c r="I1721" s="23" t="s">
        <v>4138</v>
      </c>
      <c r="J1721" s="23" t="s">
        <v>11</v>
      </c>
      <c r="K1721" s="23" t="s">
        <v>4628</v>
      </c>
      <c r="L1721" s="23" t="s">
        <v>11</v>
      </c>
      <c r="M1721" s="23" t="s">
        <v>5413</v>
      </c>
      <c r="N1721" s="23" t="s">
        <v>4629</v>
      </c>
      <c r="O1721" s="23" t="s">
        <v>4630</v>
      </c>
      <c r="P1721" s="23" t="s">
        <v>7</v>
      </c>
      <c r="Q1721" s="23">
        <v>0</v>
      </c>
      <c r="R1721" s="23" t="s">
        <v>4812</v>
      </c>
      <c r="S1721" s="23" t="s">
        <v>4813</v>
      </c>
      <c r="T1721" s="23" t="s">
        <v>1721</v>
      </c>
    </row>
    <row r="1722" spans="1:20" s="19" customFormat="1">
      <c r="A1722" s="23" t="s">
        <v>2103</v>
      </c>
      <c r="B1722" s="23" t="s">
        <v>2104</v>
      </c>
      <c r="C1722" s="23" t="s">
        <v>10</v>
      </c>
      <c r="D1722" s="23" t="s">
        <v>1705</v>
      </c>
      <c r="E1722" s="23" t="s">
        <v>452</v>
      </c>
      <c r="F1722" s="23" t="s">
        <v>4164</v>
      </c>
      <c r="G1722" s="23" t="s">
        <v>1721</v>
      </c>
      <c r="H1722" s="23" t="s">
        <v>4632</v>
      </c>
      <c r="I1722" s="23" t="s">
        <v>4203</v>
      </c>
      <c r="J1722" s="23" t="s">
        <v>11</v>
      </c>
      <c r="K1722" s="23" t="s">
        <v>4628</v>
      </c>
      <c r="L1722" s="23" t="s">
        <v>11</v>
      </c>
      <c r="M1722" s="23" t="s">
        <v>5405</v>
      </c>
      <c r="N1722" s="23" t="s">
        <v>4629</v>
      </c>
      <c r="O1722" s="23" t="s">
        <v>4630</v>
      </c>
      <c r="P1722" s="23" t="s">
        <v>4713</v>
      </c>
      <c r="Q1722" s="23">
        <v>0</v>
      </c>
      <c r="R1722" s="23" t="s">
        <v>1962</v>
      </c>
      <c r="S1722" s="23" t="s">
        <v>4473</v>
      </c>
      <c r="T1722" s="23" t="s">
        <v>1721</v>
      </c>
    </row>
    <row r="1723" spans="1:20" s="19" customFormat="1">
      <c r="A1723" s="23" t="s">
        <v>2044</v>
      </c>
      <c r="B1723" s="23" t="s">
        <v>2045</v>
      </c>
      <c r="C1723" s="23" t="s">
        <v>10</v>
      </c>
      <c r="D1723" s="23" t="s">
        <v>1705</v>
      </c>
      <c r="E1723" s="23" t="s">
        <v>452</v>
      </c>
      <c r="F1723" s="23" t="s">
        <v>4185</v>
      </c>
      <c r="G1723" s="23" t="s">
        <v>1721</v>
      </c>
      <c r="H1723" s="23" t="s">
        <v>4633</v>
      </c>
      <c r="I1723" s="23" t="s">
        <v>4203</v>
      </c>
      <c r="J1723" s="23" t="s">
        <v>11</v>
      </c>
      <c r="K1723" s="23" t="s">
        <v>4628</v>
      </c>
      <c r="L1723" s="23" t="s">
        <v>11</v>
      </c>
      <c r="M1723" s="23" t="s">
        <v>5434</v>
      </c>
      <c r="N1723" s="23" t="s">
        <v>4629</v>
      </c>
      <c r="O1723" s="23" t="s">
        <v>4630</v>
      </c>
      <c r="P1723" s="23" t="s">
        <v>4903</v>
      </c>
      <c r="Q1723" s="23">
        <v>0</v>
      </c>
      <c r="R1723" s="23" t="s">
        <v>1747</v>
      </c>
      <c r="S1723" s="23" t="s">
        <v>4624</v>
      </c>
      <c r="T1723" s="23" t="s">
        <v>1721</v>
      </c>
    </row>
    <row r="1724" spans="1:20" s="19" customFormat="1">
      <c r="A1724" s="23" t="s">
        <v>3309</v>
      </c>
      <c r="B1724" s="23" t="s">
        <v>3310</v>
      </c>
      <c r="C1724" s="23" t="s">
        <v>12</v>
      </c>
      <c r="D1724" s="23" t="s">
        <v>1705</v>
      </c>
      <c r="E1724" s="23" t="s">
        <v>452</v>
      </c>
      <c r="F1724" s="23" t="s">
        <v>5340</v>
      </c>
      <c r="G1724" s="23" t="s">
        <v>1721</v>
      </c>
      <c r="H1724" s="23" t="s">
        <v>4099</v>
      </c>
      <c r="I1724" s="23" t="s">
        <v>4192</v>
      </c>
      <c r="J1724" s="23" t="s">
        <v>11</v>
      </c>
      <c r="K1724" s="23" t="s">
        <v>4628</v>
      </c>
      <c r="L1724" s="23" t="s">
        <v>11</v>
      </c>
      <c r="M1724" s="23" t="s">
        <v>5425</v>
      </c>
      <c r="N1724" s="23" t="s">
        <v>4629</v>
      </c>
      <c r="O1724" s="23" t="s">
        <v>4630</v>
      </c>
      <c r="P1724" s="23" t="s">
        <v>1026</v>
      </c>
      <c r="Q1724" s="23">
        <v>0</v>
      </c>
      <c r="R1724" s="23" t="s">
        <v>1683</v>
      </c>
      <c r="S1724" s="23" t="s">
        <v>5359</v>
      </c>
      <c r="T1724" s="23" t="s">
        <v>1721</v>
      </c>
    </row>
    <row r="1725" spans="1:20" s="19" customFormat="1">
      <c r="A1725" s="23" t="s">
        <v>1997</v>
      </c>
      <c r="B1725" s="23" t="s">
        <v>1998</v>
      </c>
      <c r="C1725" s="23" t="s">
        <v>10</v>
      </c>
      <c r="D1725" s="23" t="s">
        <v>1705</v>
      </c>
      <c r="E1725" s="23" t="s">
        <v>452</v>
      </c>
      <c r="F1725" s="23" t="s">
        <v>4173</v>
      </c>
      <c r="G1725" s="23" t="s">
        <v>1721</v>
      </c>
      <c r="H1725" s="23" t="s">
        <v>4099</v>
      </c>
      <c r="I1725" s="23" t="s">
        <v>4138</v>
      </c>
      <c r="J1725" s="23" t="s">
        <v>11</v>
      </c>
      <c r="K1725" s="23" t="s">
        <v>4628</v>
      </c>
      <c r="L1725" s="23" t="s">
        <v>11</v>
      </c>
      <c r="M1725" s="23" t="s">
        <v>5443</v>
      </c>
      <c r="N1725" s="23" t="s">
        <v>4629</v>
      </c>
      <c r="O1725" s="23" t="s">
        <v>4630</v>
      </c>
      <c r="P1725" s="23" t="s">
        <v>4642</v>
      </c>
      <c r="Q1725" s="23">
        <v>0</v>
      </c>
      <c r="R1725" s="23" t="s">
        <v>1962</v>
      </c>
      <c r="S1725" s="23" t="s">
        <v>4889</v>
      </c>
      <c r="T1725" s="23" t="s">
        <v>1721</v>
      </c>
    </row>
    <row r="1726" spans="1:20" s="19" customFormat="1">
      <c r="A1726" s="23" t="s">
        <v>3168</v>
      </c>
      <c r="B1726" s="23" t="s">
        <v>3169</v>
      </c>
      <c r="C1726" s="23" t="s">
        <v>10</v>
      </c>
      <c r="D1726" s="23" t="s">
        <v>1705</v>
      </c>
      <c r="E1726" s="23" t="s">
        <v>452</v>
      </c>
      <c r="F1726" s="23" t="s">
        <v>4179</v>
      </c>
      <c r="G1726" s="23" t="s">
        <v>1721</v>
      </c>
      <c r="H1726" s="23" t="s">
        <v>4682</v>
      </c>
      <c r="I1726" s="23" t="s">
        <v>4106</v>
      </c>
      <c r="J1726" s="23" t="s">
        <v>11</v>
      </c>
      <c r="K1726" s="23" t="s">
        <v>4628</v>
      </c>
      <c r="L1726" s="23" t="s">
        <v>11</v>
      </c>
      <c r="M1726" s="23" t="s">
        <v>5406</v>
      </c>
      <c r="N1726" s="23" t="s">
        <v>4629</v>
      </c>
      <c r="O1726" s="23" t="s">
        <v>4630</v>
      </c>
      <c r="P1726" s="23" t="s">
        <v>9</v>
      </c>
      <c r="Q1726" s="23">
        <v>0</v>
      </c>
      <c r="R1726" s="23" t="s">
        <v>1795</v>
      </c>
      <c r="S1726" s="23" t="s">
        <v>4543</v>
      </c>
      <c r="T1726" s="23" t="s">
        <v>1721</v>
      </c>
    </row>
    <row r="1727" spans="1:20" s="19" customFormat="1">
      <c r="A1727" s="23" t="s">
        <v>2868</v>
      </c>
      <c r="B1727" s="23" t="s">
        <v>2869</v>
      </c>
      <c r="C1727" s="23" t="s">
        <v>13</v>
      </c>
      <c r="D1727" s="23" t="s">
        <v>1705</v>
      </c>
      <c r="E1727" s="23" t="s">
        <v>452</v>
      </c>
      <c r="F1727" s="23" t="s">
        <v>4176</v>
      </c>
      <c r="G1727" s="23" t="s">
        <v>1721</v>
      </c>
      <c r="H1727" s="23" t="s">
        <v>4094</v>
      </c>
      <c r="I1727" s="23" t="s">
        <v>4192</v>
      </c>
      <c r="J1727" s="23" t="s">
        <v>11</v>
      </c>
      <c r="K1727" s="23" t="s">
        <v>4628</v>
      </c>
      <c r="L1727" s="23" t="s">
        <v>11</v>
      </c>
      <c r="M1727" s="23" t="s">
        <v>5416</v>
      </c>
      <c r="N1727" s="23" t="s">
        <v>4629</v>
      </c>
      <c r="O1727" s="23" t="s">
        <v>4630</v>
      </c>
      <c r="P1727" s="23" t="s">
        <v>4660</v>
      </c>
      <c r="Q1727" s="23">
        <v>0</v>
      </c>
      <c r="R1727" s="23" t="s">
        <v>1962</v>
      </c>
      <c r="S1727" s="23" t="s">
        <v>4740</v>
      </c>
      <c r="T1727" s="23" t="s">
        <v>1721</v>
      </c>
    </row>
    <row r="1728" spans="1:20" s="19" customFormat="1">
      <c r="A1728" s="23" t="s">
        <v>3849</v>
      </c>
      <c r="B1728" s="23" t="s">
        <v>3850</v>
      </c>
      <c r="C1728" s="23" t="s">
        <v>1686</v>
      </c>
      <c r="D1728" s="23" t="s">
        <v>4091</v>
      </c>
      <c r="E1728" s="23" t="s">
        <v>464</v>
      </c>
      <c r="F1728" s="23" t="s">
        <v>4122</v>
      </c>
      <c r="G1728" s="23" t="s">
        <v>1721</v>
      </c>
      <c r="H1728" s="23" t="s">
        <v>4638</v>
      </c>
      <c r="I1728" s="23" t="s">
        <v>4644</v>
      </c>
      <c r="J1728" s="23" t="s">
        <v>11</v>
      </c>
      <c r="K1728" s="23" t="s">
        <v>4628</v>
      </c>
      <c r="L1728" s="23" t="s">
        <v>11</v>
      </c>
      <c r="M1728" s="23" t="s">
        <v>5460</v>
      </c>
      <c r="N1728" s="23" t="s">
        <v>4640</v>
      </c>
      <c r="O1728" s="23" t="s">
        <v>4630</v>
      </c>
      <c r="P1728" s="23" t="s">
        <v>4871</v>
      </c>
      <c r="Q1728" s="23">
        <v>0</v>
      </c>
      <c r="R1728" s="23" t="s">
        <v>3208</v>
      </c>
      <c r="S1728" s="23" t="s">
        <v>4558</v>
      </c>
      <c r="T1728" s="23" t="s">
        <v>1721</v>
      </c>
    </row>
    <row r="1729" spans="1:20" s="19" customFormat="1">
      <c r="A1729" s="23" t="s">
        <v>3358</v>
      </c>
      <c r="B1729" s="23" t="s">
        <v>3359</v>
      </c>
      <c r="C1729" s="23" t="s">
        <v>14</v>
      </c>
      <c r="D1729" s="23" t="s">
        <v>1705</v>
      </c>
      <c r="E1729" s="23" t="s">
        <v>452</v>
      </c>
      <c r="F1729" s="23" t="s">
        <v>4166</v>
      </c>
      <c r="G1729" s="23" t="s">
        <v>1721</v>
      </c>
      <c r="H1729" s="23" t="s">
        <v>4094</v>
      </c>
      <c r="I1729" s="23" t="s">
        <v>5421</v>
      </c>
      <c r="J1729" s="23" t="s">
        <v>11</v>
      </c>
      <c r="K1729" s="23" t="s">
        <v>4628</v>
      </c>
      <c r="L1729" s="23" t="s">
        <v>11</v>
      </c>
      <c r="M1729" s="23" t="s">
        <v>5460</v>
      </c>
      <c r="N1729" s="23" t="s">
        <v>4629</v>
      </c>
      <c r="O1729" s="23" t="s">
        <v>4630</v>
      </c>
      <c r="P1729" s="23" t="s">
        <v>7</v>
      </c>
      <c r="Q1729" s="23">
        <v>0</v>
      </c>
      <c r="R1729" s="23" t="s">
        <v>1771</v>
      </c>
      <c r="S1729" s="23" t="s">
        <v>4896</v>
      </c>
      <c r="T1729" s="23" t="s">
        <v>1721</v>
      </c>
    </row>
    <row r="1730" spans="1:20" s="19" customFormat="1">
      <c r="A1730" s="23" t="s">
        <v>2131</v>
      </c>
      <c r="B1730" s="23" t="s">
        <v>2132</v>
      </c>
      <c r="C1730" s="23" t="s">
        <v>14</v>
      </c>
      <c r="D1730" s="23" t="s">
        <v>1705</v>
      </c>
      <c r="E1730" s="23" t="s">
        <v>452</v>
      </c>
      <c r="F1730" s="23" t="s">
        <v>5340</v>
      </c>
      <c r="G1730" s="23" t="s">
        <v>1721</v>
      </c>
      <c r="H1730" s="23" t="s">
        <v>4099</v>
      </c>
      <c r="I1730" s="23" t="s">
        <v>4192</v>
      </c>
      <c r="J1730" s="23" t="s">
        <v>11</v>
      </c>
      <c r="K1730" s="23" t="s">
        <v>4628</v>
      </c>
      <c r="L1730" s="23" t="s">
        <v>11</v>
      </c>
      <c r="M1730" s="23" t="s">
        <v>5471</v>
      </c>
      <c r="N1730" s="23" t="s">
        <v>4629</v>
      </c>
      <c r="O1730" s="23" t="s">
        <v>4630</v>
      </c>
      <c r="P1730" s="23" t="s">
        <v>7</v>
      </c>
      <c r="Q1730" s="23">
        <v>0</v>
      </c>
      <c r="R1730" s="23" t="s">
        <v>4746</v>
      </c>
      <c r="S1730" s="23" t="s">
        <v>4827</v>
      </c>
      <c r="T1730" s="23" t="s">
        <v>1721</v>
      </c>
    </row>
    <row r="1731" spans="1:20">
      <c r="A1731" s="22" t="s">
        <v>2161</v>
      </c>
      <c r="B1731" s="22" t="s">
        <v>2162</v>
      </c>
      <c r="C1731" s="22" t="s">
        <v>16</v>
      </c>
      <c r="D1731" s="22" t="s">
        <v>1705</v>
      </c>
      <c r="E1731" s="22" t="s">
        <v>1189</v>
      </c>
      <c r="F1731" s="22" t="s">
        <v>5351</v>
      </c>
      <c r="G1731" s="22" t="s">
        <v>1721</v>
      </c>
      <c r="H1731" s="22" t="s">
        <v>4633</v>
      </c>
      <c r="I1731" s="22" t="s">
        <v>4192</v>
      </c>
      <c r="J1731" s="22" t="s">
        <v>11</v>
      </c>
      <c r="K1731" s="22" t="s">
        <v>4628</v>
      </c>
      <c r="L1731" s="22" t="s">
        <v>11</v>
      </c>
      <c r="M1731" s="22" t="s">
        <v>5455</v>
      </c>
      <c r="N1731" s="22" t="s">
        <v>4629</v>
      </c>
      <c r="O1731" s="22" t="s">
        <v>4630</v>
      </c>
      <c r="P1731" s="22" t="s">
        <v>7</v>
      </c>
      <c r="Q1731" s="22">
        <v>0</v>
      </c>
      <c r="R1731" s="22" t="s">
        <v>4800</v>
      </c>
      <c r="S1731" s="22" t="s">
        <v>4810</v>
      </c>
      <c r="T1731" s="22" t="s">
        <v>1721</v>
      </c>
    </row>
    <row r="1732" spans="1:20">
      <c r="A1732" s="22" t="s">
        <v>3574</v>
      </c>
      <c r="B1732" s="22" t="s">
        <v>3575</v>
      </c>
      <c r="C1732" s="22" t="s">
        <v>16</v>
      </c>
      <c r="D1732" s="22" t="s">
        <v>1705</v>
      </c>
      <c r="E1732" s="22" t="s">
        <v>452</v>
      </c>
      <c r="F1732" s="22" t="s">
        <v>4185</v>
      </c>
      <c r="G1732" s="22" t="s">
        <v>1721</v>
      </c>
      <c r="H1732" s="22" t="s">
        <v>4633</v>
      </c>
      <c r="I1732" s="22" t="s">
        <v>4203</v>
      </c>
      <c r="J1732" s="22" t="s">
        <v>11</v>
      </c>
      <c r="K1732" s="22" t="s">
        <v>4628</v>
      </c>
      <c r="L1732" s="22" t="s">
        <v>11</v>
      </c>
      <c r="M1732" s="22" t="s">
        <v>5405</v>
      </c>
      <c r="N1732" s="22" t="s">
        <v>4629</v>
      </c>
      <c r="O1732" s="22" t="s">
        <v>4630</v>
      </c>
      <c r="P1732" s="22" t="s">
        <v>1026</v>
      </c>
      <c r="Q1732" s="22">
        <v>0</v>
      </c>
      <c r="R1732" s="22" t="s">
        <v>1683</v>
      </c>
      <c r="S1732" s="22" t="s">
        <v>4580</v>
      </c>
      <c r="T1732" s="22" t="s">
        <v>1721</v>
      </c>
    </row>
    <row r="1733" spans="1:20">
      <c r="A1733" s="22" t="s">
        <v>2712</v>
      </c>
      <c r="B1733" s="22" t="s">
        <v>2713</v>
      </c>
      <c r="C1733" s="22" t="s">
        <v>16</v>
      </c>
      <c r="D1733" s="22" t="s">
        <v>1705</v>
      </c>
      <c r="E1733" s="22" t="s">
        <v>1189</v>
      </c>
      <c r="F1733" s="22" t="s">
        <v>4182</v>
      </c>
      <c r="G1733" s="22" t="s">
        <v>1721</v>
      </c>
      <c r="H1733" s="22" t="s">
        <v>4638</v>
      </c>
      <c r="I1733" s="22" t="s">
        <v>4636</v>
      </c>
      <c r="J1733" s="22" t="s">
        <v>11</v>
      </c>
      <c r="K1733" s="22" t="s">
        <v>4628</v>
      </c>
      <c r="L1733" s="22" t="s">
        <v>11</v>
      </c>
      <c r="M1733" s="22" t="s">
        <v>5480</v>
      </c>
      <c r="N1733" s="22" t="s">
        <v>4629</v>
      </c>
      <c r="O1733" s="22" t="s">
        <v>4630</v>
      </c>
      <c r="P1733" s="22" t="s">
        <v>1026</v>
      </c>
      <c r="Q1733" s="22">
        <v>0</v>
      </c>
      <c r="R1733" s="22" t="s">
        <v>1683</v>
      </c>
      <c r="S1733" s="22" t="s">
        <v>4590</v>
      </c>
      <c r="T1733" s="22" t="s">
        <v>1721</v>
      </c>
    </row>
    <row r="1734" spans="1:20">
      <c r="A1734" s="22" t="s">
        <v>2284</v>
      </c>
      <c r="B1734" s="22" t="s">
        <v>2285</v>
      </c>
      <c r="C1734" s="22" t="s">
        <v>10</v>
      </c>
      <c r="D1734" s="22" t="s">
        <v>1705</v>
      </c>
      <c r="E1734" s="22" t="s">
        <v>1189</v>
      </c>
      <c r="F1734" s="22" t="s">
        <v>4207</v>
      </c>
      <c r="G1734" s="22" t="s">
        <v>1721</v>
      </c>
      <c r="H1734" s="22" t="s">
        <v>4633</v>
      </c>
      <c r="I1734" s="22" t="s">
        <v>4203</v>
      </c>
      <c r="J1734" s="22" t="s">
        <v>11</v>
      </c>
      <c r="K1734" s="22" t="s">
        <v>4628</v>
      </c>
      <c r="L1734" s="22" t="s">
        <v>11</v>
      </c>
      <c r="M1734" s="22" t="s">
        <v>5412</v>
      </c>
      <c r="N1734" s="22" t="s">
        <v>4629</v>
      </c>
      <c r="O1734" s="22" t="s">
        <v>4630</v>
      </c>
      <c r="P1734" s="22" t="s">
        <v>4642</v>
      </c>
      <c r="Q1734" s="22">
        <v>0</v>
      </c>
      <c r="R1734" s="22" t="s">
        <v>1962</v>
      </c>
      <c r="S1734" s="22" t="s">
        <v>4676</v>
      </c>
      <c r="T1734" s="22" t="s">
        <v>1721</v>
      </c>
    </row>
    <row r="1735" spans="1:20">
      <c r="A1735" s="22" t="s">
        <v>1832</v>
      </c>
      <c r="B1735" s="22" t="s">
        <v>1833</v>
      </c>
      <c r="C1735" s="22" t="s">
        <v>13</v>
      </c>
      <c r="D1735" s="22" t="s">
        <v>1705</v>
      </c>
      <c r="E1735" s="22" t="s">
        <v>452</v>
      </c>
      <c r="F1735" s="22" t="s">
        <v>4176</v>
      </c>
      <c r="G1735" s="22" t="s">
        <v>1721</v>
      </c>
      <c r="H1735" s="22" t="s">
        <v>4094</v>
      </c>
      <c r="I1735" s="22" t="s">
        <v>4192</v>
      </c>
      <c r="J1735" s="22" t="s">
        <v>11</v>
      </c>
      <c r="K1735" s="22" t="s">
        <v>4628</v>
      </c>
      <c r="L1735" s="22" t="s">
        <v>11</v>
      </c>
      <c r="M1735" s="22" t="s">
        <v>5418</v>
      </c>
      <c r="N1735" s="22" t="s">
        <v>4629</v>
      </c>
      <c r="O1735" s="22" t="s">
        <v>4630</v>
      </c>
      <c r="P1735" s="22" t="s">
        <v>1026</v>
      </c>
      <c r="Q1735" s="22">
        <v>0</v>
      </c>
      <c r="R1735" s="22" t="s">
        <v>1683</v>
      </c>
      <c r="S1735" s="22" t="s">
        <v>5512</v>
      </c>
      <c r="T1735" s="22" t="s">
        <v>1721</v>
      </c>
    </row>
    <row r="1736" spans="1:20">
      <c r="A1736" s="22" t="s">
        <v>2820</v>
      </c>
      <c r="B1736" s="22" t="s">
        <v>2821</v>
      </c>
      <c r="C1736" s="22" t="s">
        <v>10</v>
      </c>
      <c r="D1736" s="22" t="s">
        <v>1705</v>
      </c>
      <c r="E1736" s="22" t="s">
        <v>452</v>
      </c>
      <c r="F1736" s="22" t="s">
        <v>5342</v>
      </c>
      <c r="G1736" s="22" t="s">
        <v>1721</v>
      </c>
      <c r="H1736" s="22" t="s">
        <v>4633</v>
      </c>
      <c r="I1736" s="22" t="s">
        <v>4192</v>
      </c>
      <c r="J1736" s="22" t="s">
        <v>11</v>
      </c>
      <c r="K1736" s="22" t="s">
        <v>4628</v>
      </c>
      <c r="L1736" s="22" t="s">
        <v>11</v>
      </c>
      <c r="M1736" s="22" t="s">
        <v>5435</v>
      </c>
      <c r="N1736" s="22" t="s">
        <v>4629</v>
      </c>
      <c r="O1736" s="22" t="s">
        <v>4630</v>
      </c>
      <c r="P1736" s="22" t="s">
        <v>7</v>
      </c>
      <c r="Q1736" s="22">
        <v>0</v>
      </c>
      <c r="R1736" s="22" t="s">
        <v>2790</v>
      </c>
      <c r="S1736" s="22" t="s">
        <v>4749</v>
      </c>
      <c r="T1736" s="22" t="s">
        <v>1721</v>
      </c>
    </row>
    <row r="1737" spans="1:20">
      <c r="A1737" s="22" t="s">
        <v>3133</v>
      </c>
      <c r="B1737" s="22" t="s">
        <v>3134</v>
      </c>
      <c r="C1737" s="22" t="s">
        <v>16</v>
      </c>
      <c r="D1737" s="22" t="s">
        <v>1705</v>
      </c>
      <c r="E1737" s="22" t="s">
        <v>452</v>
      </c>
      <c r="F1737" s="22" t="s">
        <v>4185</v>
      </c>
      <c r="G1737" s="22" t="s">
        <v>1721</v>
      </c>
      <c r="H1737" s="22" t="s">
        <v>4633</v>
      </c>
      <c r="I1737" s="22" t="s">
        <v>4203</v>
      </c>
      <c r="J1737" s="22" t="s">
        <v>11</v>
      </c>
      <c r="K1737" s="22" t="s">
        <v>4628</v>
      </c>
      <c r="L1737" s="22" t="s">
        <v>11</v>
      </c>
      <c r="M1737" s="22" t="s">
        <v>5424</v>
      </c>
      <c r="N1737" s="22" t="s">
        <v>4629</v>
      </c>
      <c r="O1737" s="22" t="s">
        <v>4630</v>
      </c>
      <c r="P1737" s="22" t="s">
        <v>4662</v>
      </c>
      <c r="Q1737" s="22">
        <v>0</v>
      </c>
      <c r="R1737" s="22" t="s">
        <v>1922</v>
      </c>
      <c r="S1737" s="22" t="s">
        <v>4772</v>
      </c>
      <c r="T1737" s="22" t="s">
        <v>1721</v>
      </c>
    </row>
    <row r="1738" spans="1:20">
      <c r="A1738" s="22" t="s">
        <v>3833</v>
      </c>
      <c r="B1738" s="22" t="s">
        <v>3834</v>
      </c>
      <c r="C1738" s="22" t="s">
        <v>16</v>
      </c>
      <c r="D1738" s="22" t="s">
        <v>1705</v>
      </c>
      <c r="E1738" s="22" t="s">
        <v>452</v>
      </c>
      <c r="F1738" s="22" t="s">
        <v>5342</v>
      </c>
      <c r="G1738" s="22" t="s">
        <v>1721</v>
      </c>
      <c r="H1738" s="22" t="s">
        <v>4633</v>
      </c>
      <c r="I1738" s="22" t="s">
        <v>5447</v>
      </c>
      <c r="J1738" s="22" t="s">
        <v>11</v>
      </c>
      <c r="K1738" s="22" t="s">
        <v>4628</v>
      </c>
      <c r="L1738" s="22" t="s">
        <v>11</v>
      </c>
      <c r="M1738" s="22" t="s">
        <v>5448</v>
      </c>
      <c r="N1738" s="22" t="s">
        <v>4629</v>
      </c>
      <c r="O1738" s="22" t="s">
        <v>4630</v>
      </c>
      <c r="P1738" s="22" t="s">
        <v>7</v>
      </c>
      <c r="Q1738" s="22">
        <v>0</v>
      </c>
      <c r="R1738" s="22" t="s">
        <v>2933</v>
      </c>
      <c r="S1738" s="22" t="s">
        <v>4743</v>
      </c>
      <c r="T1738" s="22" t="s">
        <v>1721</v>
      </c>
    </row>
    <row r="1739" spans="1:20">
      <c r="A1739" s="22" t="s">
        <v>3092</v>
      </c>
      <c r="B1739" s="22" t="s">
        <v>3093</v>
      </c>
      <c r="C1739" s="22" t="s">
        <v>14</v>
      </c>
      <c r="D1739" s="22" t="s">
        <v>1705</v>
      </c>
      <c r="E1739" s="22" t="s">
        <v>452</v>
      </c>
      <c r="F1739" s="22" t="s">
        <v>4173</v>
      </c>
      <c r="G1739" s="22" t="s">
        <v>1721</v>
      </c>
      <c r="H1739" s="22" t="s">
        <v>4099</v>
      </c>
      <c r="I1739" s="22" t="s">
        <v>5461</v>
      </c>
      <c r="J1739" s="22" t="s">
        <v>11</v>
      </c>
      <c r="K1739" s="22" t="s">
        <v>4628</v>
      </c>
      <c r="L1739" s="22" t="s">
        <v>11</v>
      </c>
      <c r="M1739" s="22" t="s">
        <v>5432</v>
      </c>
      <c r="N1739" s="22" t="s">
        <v>4629</v>
      </c>
      <c r="O1739" s="22" t="s">
        <v>4630</v>
      </c>
      <c r="P1739" s="22" t="s">
        <v>4713</v>
      </c>
      <c r="Q1739" s="22">
        <v>0</v>
      </c>
      <c r="R1739" s="22" t="s">
        <v>3647</v>
      </c>
      <c r="S1739" s="22" t="s">
        <v>4851</v>
      </c>
      <c r="T1739" s="22" t="s">
        <v>1721</v>
      </c>
    </row>
    <row r="1740" spans="1:20">
      <c r="A1740" s="22" t="s">
        <v>3602</v>
      </c>
      <c r="B1740" s="22" t="s">
        <v>3603</v>
      </c>
      <c r="C1740" s="22" t="s">
        <v>1669</v>
      </c>
      <c r="D1740" s="22" t="s">
        <v>1705</v>
      </c>
      <c r="E1740" s="22" t="s">
        <v>1189</v>
      </c>
      <c r="F1740" s="22" t="s">
        <v>4197</v>
      </c>
      <c r="G1740" s="22" t="s">
        <v>1721</v>
      </c>
      <c r="H1740" s="22" t="s">
        <v>4099</v>
      </c>
      <c r="I1740" s="22" t="s">
        <v>4106</v>
      </c>
      <c r="J1740" s="22" t="s">
        <v>1808</v>
      </c>
      <c r="K1740" s="22" t="s">
        <v>4628</v>
      </c>
      <c r="L1740" s="22" t="s">
        <v>11</v>
      </c>
      <c r="M1740" s="22" t="s">
        <v>5420</v>
      </c>
      <c r="N1740" s="22" t="s">
        <v>4629</v>
      </c>
      <c r="O1740" s="22" t="s">
        <v>4630</v>
      </c>
      <c r="P1740" s="22" t="s">
        <v>4675</v>
      </c>
      <c r="Q1740" s="22">
        <v>0</v>
      </c>
      <c r="R1740" s="22" t="s">
        <v>3208</v>
      </c>
      <c r="S1740" s="22" t="s">
        <v>4323</v>
      </c>
      <c r="T1740" s="22" t="s">
        <v>1721</v>
      </c>
    </row>
    <row r="1741" spans="1:20">
      <c r="A1741" s="22" t="s">
        <v>3696</v>
      </c>
      <c r="B1741" s="22" t="s">
        <v>3697</v>
      </c>
      <c r="C1741" s="22" t="s">
        <v>14</v>
      </c>
      <c r="D1741" s="22" t="s">
        <v>1705</v>
      </c>
      <c r="E1741" s="22" t="s">
        <v>452</v>
      </c>
      <c r="F1741" s="22" t="s">
        <v>5334</v>
      </c>
      <c r="G1741" s="22" t="s">
        <v>1721</v>
      </c>
      <c r="H1741" s="22" t="s">
        <v>4633</v>
      </c>
      <c r="I1741" s="22" t="s">
        <v>4192</v>
      </c>
      <c r="J1741" s="22" t="s">
        <v>11</v>
      </c>
      <c r="K1741" s="22" t="s">
        <v>4628</v>
      </c>
      <c r="L1741" s="22" t="s">
        <v>11</v>
      </c>
      <c r="M1741" s="22" t="s">
        <v>5408</v>
      </c>
      <c r="N1741" s="22" t="s">
        <v>4629</v>
      </c>
      <c r="O1741" s="22" t="s">
        <v>4630</v>
      </c>
      <c r="P1741" s="22" t="s">
        <v>4662</v>
      </c>
      <c r="Q1741" s="22">
        <v>0</v>
      </c>
      <c r="R1741" s="22" t="s">
        <v>3700</v>
      </c>
      <c r="S1741" s="22" t="s">
        <v>4554</v>
      </c>
      <c r="T1741" s="22" t="s">
        <v>1721</v>
      </c>
    </row>
    <row r="1742" spans="1:20">
      <c r="A1742" s="22" t="s">
        <v>3440</v>
      </c>
      <c r="B1742" s="22" t="s">
        <v>3441</v>
      </c>
      <c r="C1742" s="22" t="s">
        <v>1669</v>
      </c>
      <c r="D1742" s="22" t="s">
        <v>4091</v>
      </c>
      <c r="E1742" s="22" t="s">
        <v>459</v>
      </c>
      <c r="F1742" s="22" t="s">
        <v>4202</v>
      </c>
      <c r="G1742" s="22" t="s">
        <v>1721</v>
      </c>
      <c r="H1742" s="22" t="s">
        <v>4638</v>
      </c>
      <c r="I1742" s="22" t="s">
        <v>4644</v>
      </c>
      <c r="J1742" s="22" t="s">
        <v>11</v>
      </c>
      <c r="K1742" s="22" t="s">
        <v>4628</v>
      </c>
      <c r="L1742" s="22" t="s">
        <v>11</v>
      </c>
      <c r="M1742" s="22" t="s">
        <v>5498</v>
      </c>
      <c r="N1742" s="22" t="s">
        <v>4640</v>
      </c>
      <c r="O1742" s="22" t="s">
        <v>4630</v>
      </c>
      <c r="P1742" s="22" t="s">
        <v>1166</v>
      </c>
      <c r="Q1742" s="22">
        <v>0</v>
      </c>
      <c r="R1742" s="22" t="s">
        <v>1683</v>
      </c>
      <c r="S1742" s="22" t="s">
        <v>4582</v>
      </c>
      <c r="T1742" s="22" t="s">
        <v>1721</v>
      </c>
    </row>
    <row r="1743" spans="1:20">
      <c r="A1743" s="22" t="s">
        <v>2439</v>
      </c>
      <c r="B1743" s="22" t="s">
        <v>2440</v>
      </c>
      <c r="C1743" s="22" t="s">
        <v>16</v>
      </c>
      <c r="D1743" s="22" t="s">
        <v>1705</v>
      </c>
      <c r="E1743" s="22" t="s">
        <v>452</v>
      </c>
      <c r="F1743" s="22" t="s">
        <v>4190</v>
      </c>
      <c r="G1743" s="22" t="s">
        <v>1721</v>
      </c>
      <c r="H1743" s="22" t="s">
        <v>4633</v>
      </c>
      <c r="I1743" s="22" t="s">
        <v>5430</v>
      </c>
      <c r="J1743" s="22" t="s">
        <v>11</v>
      </c>
      <c r="K1743" s="22" t="s">
        <v>4628</v>
      </c>
      <c r="L1743" s="22" t="s">
        <v>11</v>
      </c>
      <c r="M1743" s="22" t="s">
        <v>5432</v>
      </c>
      <c r="N1743" s="22" t="s">
        <v>4629</v>
      </c>
      <c r="O1743" s="22" t="s">
        <v>4630</v>
      </c>
      <c r="P1743" s="22" t="s">
        <v>7</v>
      </c>
      <c r="Q1743" s="22">
        <v>0</v>
      </c>
      <c r="R1743" s="22" t="s">
        <v>2442</v>
      </c>
      <c r="S1743" s="22" t="s">
        <v>4515</v>
      </c>
      <c r="T1743" s="22" t="s">
        <v>1721</v>
      </c>
    </row>
    <row r="1744" spans="1:20">
      <c r="A1744" s="22" t="s">
        <v>1851</v>
      </c>
      <c r="B1744" s="22" t="s">
        <v>1852</v>
      </c>
      <c r="C1744" s="22" t="s">
        <v>10</v>
      </c>
      <c r="D1744" s="22" t="s">
        <v>1705</v>
      </c>
      <c r="E1744" s="22" t="s">
        <v>1189</v>
      </c>
      <c r="F1744" s="22" t="s">
        <v>4207</v>
      </c>
      <c r="G1744" s="22" t="s">
        <v>1721</v>
      </c>
      <c r="H1744" s="22" t="s">
        <v>4633</v>
      </c>
      <c r="I1744" s="22" t="s">
        <v>4203</v>
      </c>
      <c r="J1744" s="22" t="s">
        <v>11</v>
      </c>
      <c r="K1744" s="22" t="s">
        <v>4628</v>
      </c>
      <c r="L1744" s="22" t="s">
        <v>11</v>
      </c>
      <c r="M1744" s="22" t="s">
        <v>5412</v>
      </c>
      <c r="N1744" s="22" t="s">
        <v>4629</v>
      </c>
      <c r="O1744" s="22" t="s">
        <v>4630</v>
      </c>
      <c r="P1744" s="22" t="s">
        <v>4642</v>
      </c>
      <c r="Q1744" s="22">
        <v>0</v>
      </c>
      <c r="R1744" s="22" t="s">
        <v>1962</v>
      </c>
      <c r="S1744" s="22" t="s">
        <v>4699</v>
      </c>
      <c r="T1744" s="22" t="s">
        <v>1721</v>
      </c>
    </row>
    <row r="1745" spans="1:20">
      <c r="A1745" s="22" t="s">
        <v>3474</v>
      </c>
      <c r="B1745" s="22" t="s">
        <v>3475</v>
      </c>
      <c r="C1745" s="22" t="s">
        <v>16</v>
      </c>
      <c r="D1745" s="22" t="s">
        <v>1705</v>
      </c>
      <c r="E1745" s="22" t="s">
        <v>1189</v>
      </c>
      <c r="F1745" s="22" t="s">
        <v>4197</v>
      </c>
      <c r="G1745" s="22" t="s">
        <v>1721</v>
      </c>
      <c r="H1745" s="22" t="s">
        <v>4099</v>
      </c>
      <c r="I1745" s="22" t="s">
        <v>4192</v>
      </c>
      <c r="J1745" s="22" t="s">
        <v>11</v>
      </c>
      <c r="K1745" s="22" t="s">
        <v>4628</v>
      </c>
      <c r="L1745" s="22" t="s">
        <v>11</v>
      </c>
      <c r="M1745" s="22" t="s">
        <v>5427</v>
      </c>
      <c r="N1745" s="22" t="s">
        <v>4629</v>
      </c>
      <c r="O1745" s="22" t="s">
        <v>4630</v>
      </c>
      <c r="P1745" s="22" t="s">
        <v>9</v>
      </c>
      <c r="Q1745" s="22">
        <v>0</v>
      </c>
      <c r="R1745" s="22" t="s">
        <v>3476</v>
      </c>
      <c r="S1745" s="22" t="s">
        <v>4855</v>
      </c>
      <c r="T1745" s="22" t="s">
        <v>1721</v>
      </c>
    </row>
    <row r="1746" spans="1:20">
      <c r="A1746" s="22" t="s">
        <v>5035</v>
      </c>
      <c r="B1746" s="22" t="s">
        <v>5036</v>
      </c>
      <c r="C1746" s="22" t="s">
        <v>1669</v>
      </c>
      <c r="D1746" s="22" t="s">
        <v>4091</v>
      </c>
      <c r="E1746" s="22" t="s">
        <v>459</v>
      </c>
      <c r="F1746" s="22" t="s">
        <v>4205</v>
      </c>
      <c r="G1746" s="22" t="s">
        <v>1721</v>
      </c>
      <c r="H1746" s="22" t="s">
        <v>4632</v>
      </c>
      <c r="I1746" s="22" t="s">
        <v>4644</v>
      </c>
      <c r="J1746" s="22" t="s">
        <v>11</v>
      </c>
      <c r="K1746" s="22" t="s">
        <v>4628</v>
      </c>
      <c r="L1746" s="22" t="s">
        <v>11</v>
      </c>
      <c r="M1746" s="22" t="s">
        <v>5503</v>
      </c>
      <c r="N1746" s="22" t="s">
        <v>4640</v>
      </c>
      <c r="O1746" s="22" t="s">
        <v>4630</v>
      </c>
      <c r="P1746" s="22" t="s">
        <v>1166</v>
      </c>
      <c r="Q1746" s="22">
        <v>0</v>
      </c>
      <c r="R1746" s="22" t="s">
        <v>5474</v>
      </c>
      <c r="S1746" s="22" t="s">
        <v>5363</v>
      </c>
      <c r="T1746" s="22" t="s">
        <v>1721</v>
      </c>
    </row>
    <row r="1747" spans="1:20">
      <c r="A1747" s="22" t="s">
        <v>2550</v>
      </c>
      <c r="B1747" s="22" t="s">
        <v>2551</v>
      </c>
      <c r="C1747" s="22" t="s">
        <v>16</v>
      </c>
      <c r="D1747" s="22" t="s">
        <v>1705</v>
      </c>
      <c r="E1747" s="22" t="s">
        <v>452</v>
      </c>
      <c r="F1747" s="22" t="s">
        <v>5342</v>
      </c>
      <c r="G1747" s="22" t="s">
        <v>1721</v>
      </c>
      <c r="H1747" s="22" t="s">
        <v>4633</v>
      </c>
      <c r="I1747" s="22" t="s">
        <v>4192</v>
      </c>
      <c r="J1747" s="22" t="s">
        <v>11</v>
      </c>
      <c r="K1747" s="22" t="s">
        <v>4628</v>
      </c>
      <c r="L1747" s="22" t="s">
        <v>11</v>
      </c>
      <c r="M1747" s="22" t="s">
        <v>5419</v>
      </c>
      <c r="N1747" s="22" t="s">
        <v>4629</v>
      </c>
      <c r="O1747" s="22" t="s">
        <v>4630</v>
      </c>
      <c r="P1747" s="22" t="s">
        <v>4642</v>
      </c>
      <c r="Q1747" s="22">
        <v>0</v>
      </c>
      <c r="R1747" s="22" t="s">
        <v>1962</v>
      </c>
      <c r="S1747" s="22" t="s">
        <v>4648</v>
      </c>
      <c r="T1747" s="22" t="s">
        <v>1721</v>
      </c>
    </row>
    <row r="1748" spans="1:20">
      <c r="A1748" s="22" t="s">
        <v>3812</v>
      </c>
      <c r="B1748" s="22" t="s">
        <v>3813</v>
      </c>
      <c r="C1748" s="22" t="s">
        <v>10</v>
      </c>
      <c r="D1748" s="22" t="s">
        <v>1705</v>
      </c>
      <c r="E1748" s="22" t="s">
        <v>452</v>
      </c>
      <c r="F1748" s="22" t="s">
        <v>4179</v>
      </c>
      <c r="G1748" s="22" t="s">
        <v>1721</v>
      </c>
      <c r="H1748" s="22" t="s">
        <v>4682</v>
      </c>
      <c r="I1748" s="22" t="s">
        <v>4649</v>
      </c>
      <c r="J1748" s="22" t="s">
        <v>11</v>
      </c>
      <c r="K1748" s="22" t="s">
        <v>4628</v>
      </c>
      <c r="L1748" s="22" t="s">
        <v>11</v>
      </c>
      <c r="M1748" s="22" t="s">
        <v>5442</v>
      </c>
      <c r="N1748" s="22" t="s">
        <v>4629</v>
      </c>
      <c r="O1748" s="22" t="s">
        <v>4630</v>
      </c>
      <c r="P1748" s="22" t="s">
        <v>4675</v>
      </c>
      <c r="Q1748" s="22">
        <v>0</v>
      </c>
      <c r="R1748" s="22" t="s">
        <v>4808</v>
      </c>
      <c r="S1748" s="22" t="s">
        <v>4881</v>
      </c>
      <c r="T1748" s="22" t="s">
        <v>1721</v>
      </c>
    </row>
    <row r="1749" spans="1:20">
      <c r="A1749" s="22" t="s">
        <v>3121</v>
      </c>
      <c r="B1749" s="22" t="s">
        <v>3122</v>
      </c>
      <c r="C1749" s="22" t="s">
        <v>16</v>
      </c>
      <c r="D1749" s="22" t="s">
        <v>1705</v>
      </c>
      <c r="E1749" s="22" t="s">
        <v>452</v>
      </c>
      <c r="F1749" s="22" t="s">
        <v>4164</v>
      </c>
      <c r="G1749" s="22" t="s">
        <v>1721</v>
      </c>
      <c r="H1749" s="22" t="s">
        <v>4632</v>
      </c>
      <c r="I1749" s="22" t="s">
        <v>4203</v>
      </c>
      <c r="J1749" s="22" t="s">
        <v>11</v>
      </c>
      <c r="K1749" s="22" t="s">
        <v>4628</v>
      </c>
      <c r="L1749" s="22" t="s">
        <v>11</v>
      </c>
      <c r="M1749" s="22" t="s">
        <v>5415</v>
      </c>
      <c r="N1749" s="22" t="s">
        <v>4629</v>
      </c>
      <c r="O1749" s="22" t="s">
        <v>4630</v>
      </c>
      <c r="P1749" s="22" t="s">
        <v>4642</v>
      </c>
      <c r="Q1749" s="22">
        <v>0</v>
      </c>
      <c r="R1749" s="22" t="s">
        <v>1962</v>
      </c>
      <c r="S1749" s="22" t="s">
        <v>4687</v>
      </c>
      <c r="T1749" s="22" t="s">
        <v>1721</v>
      </c>
    </row>
    <row r="1750" spans="1:20">
      <c r="A1750" s="22" t="s">
        <v>1993</v>
      </c>
      <c r="B1750" s="22" t="s">
        <v>1994</v>
      </c>
      <c r="C1750" s="22" t="s">
        <v>1669</v>
      </c>
      <c r="D1750" s="22" t="s">
        <v>1705</v>
      </c>
      <c r="E1750" s="22" t="s">
        <v>452</v>
      </c>
      <c r="F1750" s="22" t="s">
        <v>4164</v>
      </c>
      <c r="G1750" s="22" t="s">
        <v>1721</v>
      </c>
      <c r="H1750" s="22" t="s">
        <v>4632</v>
      </c>
      <c r="I1750" s="22" t="s">
        <v>4203</v>
      </c>
      <c r="J1750" s="22" t="s">
        <v>11</v>
      </c>
      <c r="K1750" s="22" t="s">
        <v>4628</v>
      </c>
      <c r="L1750" s="22" t="s">
        <v>11</v>
      </c>
      <c r="M1750" s="22" t="s">
        <v>5415</v>
      </c>
      <c r="N1750" s="22" t="s">
        <v>4629</v>
      </c>
      <c r="O1750" s="22" t="s">
        <v>4630</v>
      </c>
      <c r="P1750" s="22" t="s">
        <v>7</v>
      </c>
      <c r="Q1750" s="22">
        <v>0</v>
      </c>
      <c r="R1750" s="22" t="s">
        <v>2307</v>
      </c>
      <c r="S1750" s="22" t="s">
        <v>4486</v>
      </c>
      <c r="T1750" s="22" t="s">
        <v>1721</v>
      </c>
    </row>
    <row r="1751" spans="1:20">
      <c r="A1751" s="22" t="s">
        <v>2206</v>
      </c>
      <c r="B1751" s="22" t="s">
        <v>2207</v>
      </c>
      <c r="C1751" s="22" t="s">
        <v>17</v>
      </c>
      <c r="D1751" s="22" t="s">
        <v>1705</v>
      </c>
      <c r="E1751" s="22" t="s">
        <v>452</v>
      </c>
      <c r="F1751" s="22" t="s">
        <v>5336</v>
      </c>
      <c r="G1751" s="22" t="s">
        <v>1721</v>
      </c>
      <c r="H1751" s="22" t="s">
        <v>4638</v>
      </c>
      <c r="I1751" s="22" t="s">
        <v>5458</v>
      </c>
      <c r="J1751" s="22" t="s">
        <v>11</v>
      </c>
      <c r="K1751" s="22" t="s">
        <v>4628</v>
      </c>
      <c r="L1751" s="22" t="s">
        <v>11</v>
      </c>
      <c r="M1751" s="22" t="s">
        <v>5448</v>
      </c>
      <c r="N1751" s="22" t="s">
        <v>4629</v>
      </c>
      <c r="O1751" s="22" t="s">
        <v>4630</v>
      </c>
      <c r="P1751" s="22" t="s">
        <v>4666</v>
      </c>
      <c r="Q1751" s="22">
        <v>0</v>
      </c>
      <c r="R1751" s="22" t="s">
        <v>2050</v>
      </c>
      <c r="S1751" s="22" t="s">
        <v>4460</v>
      </c>
      <c r="T1751" s="22" t="s">
        <v>1721</v>
      </c>
    </row>
    <row r="1752" spans="1:20">
      <c r="A1752" s="22" t="s">
        <v>2083</v>
      </c>
      <c r="B1752" s="22" t="s">
        <v>2084</v>
      </c>
      <c r="C1752" s="22" t="s">
        <v>13</v>
      </c>
      <c r="D1752" s="22" t="s">
        <v>1705</v>
      </c>
      <c r="E1752" s="22" t="s">
        <v>452</v>
      </c>
      <c r="F1752" s="22" t="s">
        <v>4158</v>
      </c>
      <c r="G1752" s="22" t="s">
        <v>1721</v>
      </c>
      <c r="H1752" s="22" t="s">
        <v>4638</v>
      </c>
      <c r="I1752" s="22" t="s">
        <v>4636</v>
      </c>
      <c r="J1752" s="22" t="s">
        <v>11</v>
      </c>
      <c r="K1752" s="22" t="s">
        <v>4628</v>
      </c>
      <c r="L1752" s="22" t="s">
        <v>11</v>
      </c>
      <c r="M1752" s="22" t="s">
        <v>5408</v>
      </c>
      <c r="N1752" s="22" t="s">
        <v>4629</v>
      </c>
      <c r="O1752" s="22" t="s">
        <v>4630</v>
      </c>
      <c r="P1752" s="22" t="s">
        <v>4642</v>
      </c>
      <c r="Q1752" s="22">
        <v>0</v>
      </c>
      <c r="R1752" s="22" t="s">
        <v>1696</v>
      </c>
      <c r="S1752" s="22" t="s">
        <v>4885</v>
      </c>
      <c r="T1752" s="22" t="s">
        <v>1721</v>
      </c>
    </row>
    <row r="1753" spans="1:20">
      <c r="A1753" s="22" t="s">
        <v>2712</v>
      </c>
      <c r="B1753" s="22" t="s">
        <v>2713</v>
      </c>
      <c r="C1753" s="22" t="s">
        <v>16</v>
      </c>
      <c r="D1753" s="22" t="s">
        <v>1705</v>
      </c>
      <c r="E1753" s="22" t="s">
        <v>1189</v>
      </c>
      <c r="F1753" s="22" t="s">
        <v>4182</v>
      </c>
      <c r="G1753" s="22" t="s">
        <v>1721</v>
      </c>
      <c r="H1753" s="22" t="s">
        <v>4638</v>
      </c>
      <c r="I1753" s="22" t="s">
        <v>4636</v>
      </c>
      <c r="J1753" s="22" t="s">
        <v>11</v>
      </c>
      <c r="K1753" s="22" t="s">
        <v>4628</v>
      </c>
      <c r="L1753" s="22" t="s">
        <v>11</v>
      </c>
      <c r="M1753" s="22" t="s">
        <v>5423</v>
      </c>
      <c r="N1753" s="22" t="s">
        <v>4629</v>
      </c>
      <c r="O1753" s="22" t="s">
        <v>4630</v>
      </c>
      <c r="P1753" s="22" t="s">
        <v>1026</v>
      </c>
      <c r="Q1753" s="22">
        <v>0</v>
      </c>
      <c r="R1753" s="22" t="s">
        <v>1683</v>
      </c>
      <c r="S1753" s="22" t="s">
        <v>4590</v>
      </c>
      <c r="T1753" s="22" t="s">
        <v>1721</v>
      </c>
    </row>
    <row r="1754" spans="1:20">
      <c r="A1754" s="22" t="s">
        <v>2601</v>
      </c>
      <c r="B1754" s="22" t="s">
        <v>2602</v>
      </c>
      <c r="C1754" s="22" t="s">
        <v>15</v>
      </c>
      <c r="D1754" s="22" t="s">
        <v>1705</v>
      </c>
      <c r="E1754" s="22" t="s">
        <v>452</v>
      </c>
      <c r="F1754" s="22" t="s">
        <v>4148</v>
      </c>
      <c r="G1754" s="22" t="s">
        <v>1721</v>
      </c>
      <c r="H1754" s="22" t="s">
        <v>4094</v>
      </c>
      <c r="I1754" s="22" t="s">
        <v>5430</v>
      </c>
      <c r="J1754" s="22" t="s">
        <v>11</v>
      </c>
      <c r="K1754" s="22" t="s">
        <v>4628</v>
      </c>
      <c r="L1754" s="22" t="s">
        <v>11</v>
      </c>
      <c r="M1754" s="22" t="s">
        <v>5422</v>
      </c>
      <c r="N1754" s="22" t="s">
        <v>4629</v>
      </c>
      <c r="O1754" s="22" t="s">
        <v>4630</v>
      </c>
      <c r="P1754" s="22" t="s">
        <v>4675</v>
      </c>
      <c r="Q1754" s="22">
        <v>0</v>
      </c>
      <c r="R1754" s="22" t="s">
        <v>1962</v>
      </c>
      <c r="S1754" s="22" t="s">
        <v>4794</v>
      </c>
      <c r="T1754" s="22" t="s">
        <v>1721</v>
      </c>
    </row>
    <row r="1755" spans="1:20">
      <c r="A1755" s="22" t="s">
        <v>3853</v>
      </c>
      <c r="B1755" s="22" t="s">
        <v>3854</v>
      </c>
      <c r="C1755" s="22" t="s">
        <v>14</v>
      </c>
      <c r="D1755" s="22" t="s">
        <v>1705</v>
      </c>
      <c r="E1755" s="22" t="s">
        <v>452</v>
      </c>
      <c r="F1755" s="22" t="s">
        <v>4166</v>
      </c>
      <c r="G1755" s="22" t="s">
        <v>1721</v>
      </c>
      <c r="H1755" s="22" t="s">
        <v>4094</v>
      </c>
      <c r="I1755" s="22" t="s">
        <v>5421</v>
      </c>
      <c r="J1755" s="22" t="s">
        <v>11</v>
      </c>
      <c r="K1755" s="22" t="s">
        <v>4628</v>
      </c>
      <c r="L1755" s="22" t="s">
        <v>11</v>
      </c>
      <c r="M1755" s="22" t="s">
        <v>5408</v>
      </c>
      <c r="N1755" s="22" t="s">
        <v>4629</v>
      </c>
      <c r="O1755" s="22" t="s">
        <v>4630</v>
      </c>
      <c r="P1755" s="22" t="s">
        <v>7</v>
      </c>
      <c r="Q1755" s="22">
        <v>0</v>
      </c>
      <c r="R1755" s="22" t="s">
        <v>2050</v>
      </c>
      <c r="S1755" s="22" t="s">
        <v>4637</v>
      </c>
      <c r="T1755" s="22" t="s">
        <v>1721</v>
      </c>
    </row>
    <row r="1756" spans="1:20">
      <c r="A1756" s="22" t="s">
        <v>2389</v>
      </c>
      <c r="B1756" s="22" t="s">
        <v>2390</v>
      </c>
      <c r="C1756" s="22" t="s">
        <v>14</v>
      </c>
      <c r="D1756" s="22" t="s">
        <v>1705</v>
      </c>
      <c r="E1756" s="22" t="s">
        <v>452</v>
      </c>
      <c r="F1756" s="22" t="s">
        <v>4175</v>
      </c>
      <c r="G1756" s="22" t="s">
        <v>1721</v>
      </c>
      <c r="H1756" s="22" t="s">
        <v>4638</v>
      </c>
      <c r="I1756" s="22" t="s">
        <v>4656</v>
      </c>
      <c r="J1756" s="22" t="s">
        <v>11</v>
      </c>
      <c r="K1756" s="22" t="s">
        <v>4628</v>
      </c>
      <c r="L1756" s="22" t="s">
        <v>11</v>
      </c>
      <c r="M1756" s="22" t="s">
        <v>5426</v>
      </c>
      <c r="N1756" s="22" t="s">
        <v>4629</v>
      </c>
      <c r="O1756" s="22" t="s">
        <v>4630</v>
      </c>
      <c r="P1756" s="22" t="s">
        <v>4642</v>
      </c>
      <c r="Q1756" s="22">
        <v>0</v>
      </c>
      <c r="R1756" s="22" t="s">
        <v>1962</v>
      </c>
      <c r="S1756" s="22" t="s">
        <v>4435</v>
      </c>
      <c r="T1756" s="22" t="s">
        <v>1721</v>
      </c>
    </row>
    <row r="1757" spans="1:20">
      <c r="A1757" s="22" t="s">
        <v>3689</v>
      </c>
      <c r="B1757" s="22" t="s">
        <v>3690</v>
      </c>
      <c r="C1757" s="22" t="s">
        <v>10</v>
      </c>
      <c r="D1757" s="22" t="s">
        <v>1705</v>
      </c>
      <c r="E1757" s="22" t="s">
        <v>452</v>
      </c>
      <c r="F1757" s="22" t="s">
        <v>5349</v>
      </c>
      <c r="G1757" s="22" t="s">
        <v>1721</v>
      </c>
      <c r="H1757" s="22" t="s">
        <v>4099</v>
      </c>
      <c r="I1757" s="22" t="s">
        <v>5421</v>
      </c>
      <c r="J1757" s="22" t="s">
        <v>11</v>
      </c>
      <c r="K1757" s="22" t="s">
        <v>4628</v>
      </c>
      <c r="L1757" s="22" t="s">
        <v>11</v>
      </c>
      <c r="M1757" s="22" t="s">
        <v>5441</v>
      </c>
      <c r="N1757" s="22" t="s">
        <v>4629</v>
      </c>
      <c r="O1757" s="22" t="s">
        <v>4630</v>
      </c>
      <c r="P1757" s="22" t="s">
        <v>4642</v>
      </c>
      <c r="Q1757" s="22">
        <v>0</v>
      </c>
      <c r="R1757" s="22" t="s">
        <v>1962</v>
      </c>
      <c r="S1757" s="22" t="s">
        <v>4850</v>
      </c>
      <c r="T1757" s="22" t="s">
        <v>1721</v>
      </c>
    </row>
    <row r="1758" spans="1:20">
      <c r="A1758" s="22" t="s">
        <v>2938</v>
      </c>
      <c r="B1758" s="22" t="s">
        <v>2939</v>
      </c>
      <c r="C1758" s="22" t="s">
        <v>16</v>
      </c>
      <c r="D1758" s="22" t="s">
        <v>1705</v>
      </c>
      <c r="E1758" s="22" t="s">
        <v>452</v>
      </c>
      <c r="F1758" s="22" t="s">
        <v>4185</v>
      </c>
      <c r="G1758" s="22" t="s">
        <v>1721</v>
      </c>
      <c r="H1758" s="22" t="s">
        <v>4633</v>
      </c>
      <c r="I1758" s="22" t="s">
        <v>4203</v>
      </c>
      <c r="J1758" s="22" t="s">
        <v>11</v>
      </c>
      <c r="K1758" s="22" t="s">
        <v>4628</v>
      </c>
      <c r="L1758" s="22" t="s">
        <v>11</v>
      </c>
      <c r="M1758" s="22" t="s">
        <v>5434</v>
      </c>
      <c r="N1758" s="22" t="s">
        <v>4629</v>
      </c>
      <c r="O1758" s="22" t="s">
        <v>4630</v>
      </c>
      <c r="P1758" s="22" t="s">
        <v>1026</v>
      </c>
      <c r="Q1758" s="22">
        <v>0</v>
      </c>
      <c r="R1758" s="22" t="s">
        <v>2942</v>
      </c>
      <c r="S1758" s="22" t="s">
        <v>4612</v>
      </c>
      <c r="T1758" s="22" t="s">
        <v>1721</v>
      </c>
    </row>
    <row r="1759" spans="1:20">
      <c r="A1759" s="22" t="s">
        <v>3399</v>
      </c>
      <c r="B1759" s="22" t="s">
        <v>3400</v>
      </c>
      <c r="C1759" s="22" t="s">
        <v>1669</v>
      </c>
      <c r="D1759" s="22" t="s">
        <v>4091</v>
      </c>
      <c r="E1759" s="22" t="s">
        <v>459</v>
      </c>
      <c r="F1759" s="22" t="s">
        <v>4086</v>
      </c>
      <c r="G1759" s="22" t="s">
        <v>1721</v>
      </c>
      <c r="H1759" s="22" t="s">
        <v>4643</v>
      </c>
      <c r="I1759" s="22" t="s">
        <v>4644</v>
      </c>
      <c r="J1759" s="22" t="s">
        <v>1808</v>
      </c>
      <c r="K1759" s="22" t="s">
        <v>4628</v>
      </c>
      <c r="L1759" s="22" t="s">
        <v>11</v>
      </c>
      <c r="M1759" s="22" t="s">
        <v>5502</v>
      </c>
      <c r="N1759" s="22" t="s">
        <v>4640</v>
      </c>
      <c r="O1759" s="22" t="s">
        <v>4630</v>
      </c>
      <c r="P1759" s="22" t="s">
        <v>1026</v>
      </c>
      <c r="Q1759" s="22">
        <v>0</v>
      </c>
      <c r="R1759" s="22" t="s">
        <v>1698</v>
      </c>
      <c r="S1759" s="22" t="s">
        <v>5513</v>
      </c>
      <c r="T1759" s="22" t="s">
        <v>1721</v>
      </c>
    </row>
    <row r="1760" spans="1:20">
      <c r="A1760" s="22" t="s">
        <v>2814</v>
      </c>
      <c r="B1760" s="22" t="s">
        <v>2815</v>
      </c>
      <c r="C1760" s="22" t="s">
        <v>16</v>
      </c>
      <c r="D1760" s="22" t="s">
        <v>1705</v>
      </c>
      <c r="E1760" s="22" t="s">
        <v>1189</v>
      </c>
      <c r="F1760" s="22" t="s">
        <v>4199</v>
      </c>
      <c r="G1760" s="22" t="s">
        <v>1721</v>
      </c>
      <c r="H1760" s="22" t="s">
        <v>4643</v>
      </c>
      <c r="I1760" s="22" t="s">
        <v>4192</v>
      </c>
      <c r="J1760" s="22" t="s">
        <v>11</v>
      </c>
      <c r="K1760" s="22" t="s">
        <v>4628</v>
      </c>
      <c r="L1760" s="22" t="s">
        <v>11</v>
      </c>
      <c r="M1760" s="22" t="s">
        <v>5455</v>
      </c>
      <c r="N1760" s="22" t="s">
        <v>4629</v>
      </c>
      <c r="O1760" s="22" t="s">
        <v>4630</v>
      </c>
      <c r="P1760" s="22" t="s">
        <v>1026</v>
      </c>
      <c r="Q1760" s="22">
        <v>0</v>
      </c>
      <c r="R1760" s="22" t="s">
        <v>5045</v>
      </c>
      <c r="S1760" s="22" t="s">
        <v>5358</v>
      </c>
      <c r="T1760" s="22" t="s">
        <v>1721</v>
      </c>
    </row>
    <row r="1761" spans="1:20">
      <c r="A1761" s="22" t="s">
        <v>2471</v>
      </c>
      <c r="B1761" s="22" t="s">
        <v>2472</v>
      </c>
      <c r="C1761" s="22" t="s">
        <v>13</v>
      </c>
      <c r="D1761" s="22" t="s">
        <v>1705</v>
      </c>
      <c r="E1761" s="22" t="s">
        <v>452</v>
      </c>
      <c r="F1761" s="22" t="s">
        <v>4176</v>
      </c>
      <c r="G1761" s="22" t="s">
        <v>1721</v>
      </c>
      <c r="H1761" s="22" t="s">
        <v>4094</v>
      </c>
      <c r="I1761" s="22" t="s">
        <v>4192</v>
      </c>
      <c r="J1761" s="22" t="s">
        <v>11</v>
      </c>
      <c r="K1761" s="22" t="s">
        <v>4628</v>
      </c>
      <c r="L1761" s="22" t="s">
        <v>11</v>
      </c>
      <c r="M1761" s="22" t="s">
        <v>5418</v>
      </c>
      <c r="N1761" s="22" t="s">
        <v>4629</v>
      </c>
      <c r="O1761" s="22" t="s">
        <v>4630</v>
      </c>
      <c r="P1761" s="22" t="s">
        <v>4664</v>
      </c>
      <c r="Q1761" s="22">
        <v>0</v>
      </c>
      <c r="R1761" s="22" t="s">
        <v>1962</v>
      </c>
      <c r="S1761" s="22" t="s">
        <v>4429</v>
      </c>
      <c r="T1761" s="22" t="s">
        <v>1721</v>
      </c>
    </row>
    <row r="1762" spans="1:20">
      <c r="A1762" s="22" t="s">
        <v>3843</v>
      </c>
      <c r="B1762" s="22" t="s">
        <v>3844</v>
      </c>
      <c r="C1762" s="22" t="s">
        <v>16</v>
      </c>
      <c r="D1762" s="22" t="s">
        <v>1705</v>
      </c>
      <c r="E1762" s="22" t="s">
        <v>1189</v>
      </c>
      <c r="F1762" s="22" t="s">
        <v>4199</v>
      </c>
      <c r="G1762" s="22" t="s">
        <v>1721</v>
      </c>
      <c r="H1762" s="22" t="s">
        <v>4643</v>
      </c>
      <c r="I1762" s="22" t="s">
        <v>4192</v>
      </c>
      <c r="J1762" s="22" t="s">
        <v>11</v>
      </c>
      <c r="K1762" s="22" t="s">
        <v>4628</v>
      </c>
      <c r="L1762" s="22" t="s">
        <v>11</v>
      </c>
      <c r="M1762" s="22" t="s">
        <v>5413</v>
      </c>
      <c r="N1762" s="22" t="s">
        <v>4629</v>
      </c>
      <c r="O1762" s="22" t="s">
        <v>4630</v>
      </c>
      <c r="P1762" s="22" t="s">
        <v>1026</v>
      </c>
      <c r="Q1762" s="22">
        <v>0</v>
      </c>
      <c r="R1762" s="22" t="s">
        <v>1683</v>
      </c>
      <c r="S1762" s="22" t="s">
        <v>4583</v>
      </c>
      <c r="T1762" s="22" t="s">
        <v>1721</v>
      </c>
    </row>
    <row r="1763" spans="1:20">
      <c r="A1763" s="22" t="s">
        <v>3843</v>
      </c>
      <c r="B1763" s="22" t="s">
        <v>3844</v>
      </c>
      <c r="C1763" s="22" t="s">
        <v>16</v>
      </c>
      <c r="D1763" s="22" t="s">
        <v>1705</v>
      </c>
      <c r="E1763" s="22" t="s">
        <v>1189</v>
      </c>
      <c r="F1763" s="22" t="s">
        <v>4199</v>
      </c>
      <c r="G1763" s="22" t="s">
        <v>1721</v>
      </c>
      <c r="H1763" s="22" t="s">
        <v>4643</v>
      </c>
      <c r="I1763" s="22" t="s">
        <v>4192</v>
      </c>
      <c r="J1763" s="22" t="s">
        <v>11</v>
      </c>
      <c r="K1763" s="22" t="s">
        <v>4628</v>
      </c>
      <c r="L1763" s="22" t="s">
        <v>11</v>
      </c>
      <c r="M1763" s="22" t="s">
        <v>5441</v>
      </c>
      <c r="N1763" s="22" t="s">
        <v>4629</v>
      </c>
      <c r="O1763" s="22" t="s">
        <v>4630</v>
      </c>
      <c r="P1763" s="22" t="s">
        <v>1026</v>
      </c>
      <c r="Q1763" s="22">
        <v>0</v>
      </c>
      <c r="R1763" s="22" t="s">
        <v>1683</v>
      </c>
      <c r="S1763" s="22" t="s">
        <v>4583</v>
      </c>
      <c r="T1763" s="22" t="s">
        <v>1721</v>
      </c>
    </row>
    <row r="1764" spans="1:20">
      <c r="A1764" s="22" t="s">
        <v>2317</v>
      </c>
      <c r="B1764" s="22" t="s">
        <v>2318</v>
      </c>
      <c r="C1764" s="22" t="s">
        <v>16</v>
      </c>
      <c r="D1764" s="22" t="s">
        <v>1705</v>
      </c>
      <c r="E1764" s="22" t="s">
        <v>1189</v>
      </c>
      <c r="F1764" s="22" t="s">
        <v>4207</v>
      </c>
      <c r="G1764" s="22" t="s">
        <v>1721</v>
      </c>
      <c r="H1764" s="22" t="s">
        <v>4633</v>
      </c>
      <c r="I1764" s="22" t="s">
        <v>4106</v>
      </c>
      <c r="J1764" s="22" t="s">
        <v>11</v>
      </c>
      <c r="K1764" s="22" t="s">
        <v>4628</v>
      </c>
      <c r="L1764" s="22" t="s">
        <v>11</v>
      </c>
      <c r="M1764" s="22" t="s">
        <v>5426</v>
      </c>
      <c r="N1764" s="22" t="s">
        <v>4629</v>
      </c>
      <c r="O1764" s="22" t="s">
        <v>4630</v>
      </c>
      <c r="P1764" s="22" t="s">
        <v>4815</v>
      </c>
      <c r="Q1764" s="22">
        <v>0</v>
      </c>
      <c r="R1764" s="22" t="s">
        <v>1962</v>
      </c>
      <c r="S1764" s="22" t="s">
        <v>4816</v>
      </c>
      <c r="T1764" s="22" t="s">
        <v>1721</v>
      </c>
    </row>
    <row r="1765" spans="1:20">
      <c r="A1765" s="22" t="s">
        <v>5194</v>
      </c>
      <c r="B1765" s="22" t="s">
        <v>5195</v>
      </c>
      <c r="C1765" s="22" t="s">
        <v>1687</v>
      </c>
      <c r="D1765" s="22" t="s">
        <v>4091</v>
      </c>
      <c r="E1765" s="22" t="s">
        <v>459</v>
      </c>
      <c r="F1765" s="22" t="s">
        <v>4202</v>
      </c>
      <c r="G1765" s="22" t="s">
        <v>1721</v>
      </c>
      <c r="H1765" s="22" t="s">
        <v>4638</v>
      </c>
      <c r="I1765" s="22" t="s">
        <v>4644</v>
      </c>
      <c r="J1765" s="22" t="s">
        <v>11</v>
      </c>
      <c r="K1765" s="22" t="s">
        <v>4628</v>
      </c>
      <c r="L1765" s="22" t="s">
        <v>11</v>
      </c>
      <c r="M1765" s="22" t="s">
        <v>5498</v>
      </c>
      <c r="N1765" s="22" t="s">
        <v>4640</v>
      </c>
      <c r="O1765" s="22" t="s">
        <v>4630</v>
      </c>
      <c r="P1765" s="22" t="s">
        <v>993</v>
      </c>
      <c r="Q1765" s="22">
        <v>0</v>
      </c>
      <c r="R1765" s="22" t="s">
        <v>5474</v>
      </c>
      <c r="S1765" s="22" t="s">
        <v>5495</v>
      </c>
      <c r="T1765" s="22" t="s">
        <v>1721</v>
      </c>
    </row>
    <row r="1766" spans="1:20">
      <c r="A1766" s="22" t="s">
        <v>1723</v>
      </c>
      <c r="B1766" s="22" t="s">
        <v>1724</v>
      </c>
      <c r="C1766" s="22" t="s">
        <v>13</v>
      </c>
      <c r="D1766" s="22" t="s">
        <v>1705</v>
      </c>
      <c r="E1766" s="22" t="s">
        <v>452</v>
      </c>
      <c r="F1766" s="22" t="s">
        <v>4176</v>
      </c>
      <c r="G1766" s="22" t="s">
        <v>1721</v>
      </c>
      <c r="H1766" s="22" t="s">
        <v>4094</v>
      </c>
      <c r="I1766" s="22" t="s">
        <v>5430</v>
      </c>
      <c r="J1766" s="22" t="s">
        <v>11</v>
      </c>
      <c r="K1766" s="22" t="s">
        <v>4628</v>
      </c>
      <c r="L1766" s="22" t="s">
        <v>11</v>
      </c>
      <c r="M1766" s="22" t="s">
        <v>5442</v>
      </c>
      <c r="N1766" s="22" t="s">
        <v>4629</v>
      </c>
      <c r="O1766" s="22" t="s">
        <v>4630</v>
      </c>
      <c r="P1766" s="22" t="s">
        <v>4841</v>
      </c>
      <c r="Q1766" s="22">
        <v>0</v>
      </c>
      <c r="R1766" s="22" t="s">
        <v>1962</v>
      </c>
      <c r="S1766" s="22" t="s">
        <v>4842</v>
      </c>
      <c r="T1766" s="22" t="s">
        <v>1721</v>
      </c>
    </row>
    <row r="1767" spans="1:20">
      <c r="A1767" s="22" t="s">
        <v>2695</v>
      </c>
      <c r="B1767" s="22" t="s">
        <v>2696</v>
      </c>
      <c r="C1767" s="22" t="s">
        <v>16</v>
      </c>
      <c r="D1767" s="22" t="s">
        <v>1705</v>
      </c>
      <c r="E1767" s="22" t="s">
        <v>1189</v>
      </c>
      <c r="F1767" s="22" t="s">
        <v>4197</v>
      </c>
      <c r="G1767" s="22" t="s">
        <v>1721</v>
      </c>
      <c r="H1767" s="22" t="s">
        <v>4099</v>
      </c>
      <c r="I1767" s="22" t="s">
        <v>4656</v>
      </c>
      <c r="J1767" s="22" t="s">
        <v>11</v>
      </c>
      <c r="K1767" s="22" t="s">
        <v>4628</v>
      </c>
      <c r="L1767" s="22" t="s">
        <v>11</v>
      </c>
      <c r="M1767" s="22" t="s">
        <v>5445</v>
      </c>
      <c r="N1767" s="22" t="s">
        <v>4629</v>
      </c>
      <c r="O1767" s="22" t="s">
        <v>4630</v>
      </c>
      <c r="P1767" s="22" t="s">
        <v>4786</v>
      </c>
      <c r="Q1767" s="22">
        <v>0</v>
      </c>
      <c r="R1767" s="22" t="s">
        <v>1962</v>
      </c>
      <c r="S1767" s="22" t="s">
        <v>4787</v>
      </c>
      <c r="T1767" s="22" t="s">
        <v>1721</v>
      </c>
    </row>
    <row r="1768" spans="1:20">
      <c r="A1768" s="22" t="s">
        <v>2190</v>
      </c>
      <c r="B1768" s="22" t="s">
        <v>2191</v>
      </c>
      <c r="C1768" s="22" t="s">
        <v>16</v>
      </c>
      <c r="D1768" s="22" t="s">
        <v>1705</v>
      </c>
      <c r="E1768" s="22" t="s">
        <v>1189</v>
      </c>
      <c r="F1768" s="22" t="s">
        <v>4182</v>
      </c>
      <c r="G1768" s="22" t="s">
        <v>1721</v>
      </c>
      <c r="H1768" s="22" t="s">
        <v>4638</v>
      </c>
      <c r="I1768" s="22" t="s">
        <v>4636</v>
      </c>
      <c r="J1768" s="22" t="s">
        <v>11</v>
      </c>
      <c r="K1768" s="22" t="s">
        <v>4628</v>
      </c>
      <c r="L1768" s="22" t="s">
        <v>11</v>
      </c>
      <c r="M1768" s="22" t="s">
        <v>5456</v>
      </c>
      <c r="N1768" s="22" t="s">
        <v>4629</v>
      </c>
      <c r="O1768" s="22" t="s">
        <v>4630</v>
      </c>
      <c r="P1768" s="22" t="s">
        <v>4642</v>
      </c>
      <c r="Q1768" s="22">
        <v>0</v>
      </c>
      <c r="R1768" s="22" t="s">
        <v>1962</v>
      </c>
      <c r="S1768" s="22" t="s">
        <v>4461</v>
      </c>
      <c r="T1768" s="22" t="s">
        <v>1721</v>
      </c>
    </row>
    <row r="1769" spans="1:20">
      <c r="A1769" s="22" t="s">
        <v>2264</v>
      </c>
      <c r="B1769" s="22" t="s">
        <v>2265</v>
      </c>
      <c r="C1769" s="22" t="s">
        <v>14</v>
      </c>
      <c r="D1769" s="22" t="s">
        <v>1705</v>
      </c>
      <c r="E1769" s="22" t="s">
        <v>452</v>
      </c>
      <c r="F1769" s="22" t="s">
        <v>5334</v>
      </c>
      <c r="G1769" s="22" t="s">
        <v>1721</v>
      </c>
      <c r="H1769" s="22" t="s">
        <v>4633</v>
      </c>
      <c r="I1769" s="22" t="s">
        <v>4192</v>
      </c>
      <c r="J1769" s="22" t="s">
        <v>11</v>
      </c>
      <c r="K1769" s="22" t="s">
        <v>4628</v>
      </c>
      <c r="L1769" s="22" t="s">
        <v>11</v>
      </c>
      <c r="M1769" s="22" t="s">
        <v>5414</v>
      </c>
      <c r="N1769" s="22" t="s">
        <v>4629</v>
      </c>
      <c r="O1769" s="22" t="s">
        <v>4630</v>
      </c>
      <c r="P1769" s="22" t="s">
        <v>9</v>
      </c>
      <c r="Q1769" s="22">
        <v>0</v>
      </c>
      <c r="R1769" s="22" t="s">
        <v>4756</v>
      </c>
      <c r="S1769" s="22" t="s">
        <v>4757</v>
      </c>
      <c r="T1769" s="22" t="s">
        <v>1721</v>
      </c>
    </row>
    <row r="1770" spans="1:20">
      <c r="A1770" s="22" t="s">
        <v>2824</v>
      </c>
      <c r="B1770" s="22" t="s">
        <v>2825</v>
      </c>
      <c r="C1770" s="22" t="s">
        <v>1669</v>
      </c>
      <c r="D1770" s="22" t="s">
        <v>4091</v>
      </c>
      <c r="E1770" s="22" t="s">
        <v>464</v>
      </c>
      <c r="F1770" s="22" t="s">
        <v>4122</v>
      </c>
      <c r="G1770" s="22" t="s">
        <v>1721</v>
      </c>
      <c r="H1770" s="22" t="s">
        <v>4638</v>
      </c>
      <c r="I1770" s="22" t="s">
        <v>4644</v>
      </c>
      <c r="J1770" s="22" t="s">
        <v>11</v>
      </c>
      <c r="K1770" s="22" t="s">
        <v>4628</v>
      </c>
      <c r="L1770" s="22" t="s">
        <v>11</v>
      </c>
      <c r="M1770" s="22" t="s">
        <v>5460</v>
      </c>
      <c r="N1770" s="22" t="s">
        <v>4640</v>
      </c>
      <c r="O1770" s="22" t="s">
        <v>4630</v>
      </c>
      <c r="P1770" s="22" t="s">
        <v>1166</v>
      </c>
      <c r="Q1770" s="22">
        <v>0</v>
      </c>
      <c r="R1770" s="22" t="s">
        <v>1760</v>
      </c>
      <c r="S1770" s="22" t="s">
        <v>4605</v>
      </c>
      <c r="T1770" s="22" t="s">
        <v>1721</v>
      </c>
    </row>
    <row r="1771" spans="1:20">
      <c r="A1771" s="22" t="s">
        <v>3922</v>
      </c>
      <c r="B1771" s="22" t="s">
        <v>3923</v>
      </c>
      <c r="C1771" s="22" t="s">
        <v>15</v>
      </c>
      <c r="D1771" s="22" t="s">
        <v>1705</v>
      </c>
      <c r="E1771" s="22" t="s">
        <v>452</v>
      </c>
      <c r="F1771" s="22" t="s">
        <v>4148</v>
      </c>
      <c r="G1771" s="22" t="s">
        <v>1721</v>
      </c>
      <c r="H1771" s="22" t="s">
        <v>4094</v>
      </c>
      <c r="I1771" s="22" t="s">
        <v>4192</v>
      </c>
      <c r="J1771" s="22" t="s">
        <v>11</v>
      </c>
      <c r="K1771" s="22" t="s">
        <v>4628</v>
      </c>
      <c r="L1771" s="22" t="s">
        <v>11</v>
      </c>
      <c r="M1771" s="22" t="s">
        <v>5437</v>
      </c>
      <c r="N1771" s="22" t="s">
        <v>4629</v>
      </c>
      <c r="O1771" s="22" t="s">
        <v>4630</v>
      </c>
      <c r="P1771" s="22" t="s">
        <v>4631</v>
      </c>
      <c r="Q1771" s="22">
        <v>0</v>
      </c>
      <c r="R1771" s="22" t="s">
        <v>1962</v>
      </c>
      <c r="S1771" s="22" t="s">
        <v>4297</v>
      </c>
      <c r="T1771" s="22" t="s">
        <v>1721</v>
      </c>
    </row>
    <row r="1772" spans="1:20">
      <c r="A1772" s="22" t="s">
        <v>1843</v>
      </c>
      <c r="B1772" s="22" t="s">
        <v>1844</v>
      </c>
      <c r="C1772" s="22" t="s">
        <v>14</v>
      </c>
      <c r="D1772" s="22" t="s">
        <v>1705</v>
      </c>
      <c r="E1772" s="22" t="s">
        <v>452</v>
      </c>
      <c r="F1772" s="22" t="s">
        <v>4175</v>
      </c>
      <c r="G1772" s="22" t="s">
        <v>1721</v>
      </c>
      <c r="H1772" s="22" t="s">
        <v>4638</v>
      </c>
      <c r="I1772" s="22" t="s">
        <v>4656</v>
      </c>
      <c r="J1772" s="22" t="s">
        <v>11</v>
      </c>
      <c r="K1772" s="22" t="s">
        <v>4628</v>
      </c>
      <c r="L1772" s="22" t="s">
        <v>11</v>
      </c>
      <c r="M1772" s="22" t="s">
        <v>5416</v>
      </c>
      <c r="N1772" s="22" t="s">
        <v>4629</v>
      </c>
      <c r="O1772" s="22" t="s">
        <v>4630</v>
      </c>
      <c r="P1772" s="22" t="s">
        <v>7</v>
      </c>
      <c r="Q1772" s="22">
        <v>0</v>
      </c>
      <c r="R1772" s="22" t="s">
        <v>2905</v>
      </c>
      <c r="S1772" s="22" t="s">
        <v>4895</v>
      </c>
      <c r="T1772" s="22" t="s">
        <v>1721</v>
      </c>
    </row>
    <row r="1773" spans="1:20">
      <c r="A1773" s="22" t="s">
        <v>2827</v>
      </c>
      <c r="B1773" s="22" t="s">
        <v>2828</v>
      </c>
      <c r="C1773" s="22" t="s">
        <v>14</v>
      </c>
      <c r="D1773" s="22" t="s">
        <v>1705</v>
      </c>
      <c r="E1773" s="22" t="s">
        <v>452</v>
      </c>
      <c r="F1773" s="22" t="s">
        <v>5340</v>
      </c>
      <c r="G1773" s="22" t="s">
        <v>1721</v>
      </c>
      <c r="H1773" s="22" t="s">
        <v>4099</v>
      </c>
      <c r="I1773" s="22" t="s">
        <v>4192</v>
      </c>
      <c r="J1773" s="22" t="s">
        <v>11</v>
      </c>
      <c r="K1773" s="22" t="s">
        <v>4628</v>
      </c>
      <c r="L1773" s="22" t="s">
        <v>11</v>
      </c>
      <c r="M1773" s="22" t="s">
        <v>5433</v>
      </c>
      <c r="N1773" s="22" t="s">
        <v>4629</v>
      </c>
      <c r="O1773" s="22" t="s">
        <v>4630</v>
      </c>
      <c r="P1773" s="22" t="s">
        <v>4642</v>
      </c>
      <c r="Q1773" s="22">
        <v>0</v>
      </c>
      <c r="R1773" s="22" t="s">
        <v>1962</v>
      </c>
      <c r="S1773" s="22" t="s">
        <v>4395</v>
      </c>
      <c r="T1773" s="22" t="s">
        <v>1721</v>
      </c>
    </row>
    <row r="1774" spans="1:20">
      <c r="A1774" s="22" t="s">
        <v>2683</v>
      </c>
      <c r="B1774" s="22" t="s">
        <v>2684</v>
      </c>
      <c r="C1774" s="22" t="s">
        <v>16</v>
      </c>
      <c r="D1774" s="22" t="s">
        <v>1705</v>
      </c>
      <c r="E1774" s="22" t="s">
        <v>452</v>
      </c>
      <c r="F1774" s="22" t="s">
        <v>5342</v>
      </c>
      <c r="G1774" s="22" t="s">
        <v>1721</v>
      </c>
      <c r="H1774" s="22" t="s">
        <v>4633</v>
      </c>
      <c r="I1774" s="22" t="s">
        <v>4192</v>
      </c>
      <c r="J1774" s="22" t="s">
        <v>11</v>
      </c>
      <c r="K1774" s="22" t="s">
        <v>4628</v>
      </c>
      <c r="L1774" s="22" t="s">
        <v>11</v>
      </c>
      <c r="M1774" s="22" t="s">
        <v>5433</v>
      </c>
      <c r="N1774" s="22" t="s">
        <v>4629</v>
      </c>
      <c r="O1774" s="22" t="s">
        <v>4630</v>
      </c>
      <c r="P1774" s="22" t="s">
        <v>7</v>
      </c>
      <c r="Q1774" s="22">
        <v>0</v>
      </c>
      <c r="R1774" s="22" t="s">
        <v>4773</v>
      </c>
      <c r="S1774" s="22" t="s">
        <v>4872</v>
      </c>
      <c r="T1774" s="22" t="s">
        <v>1721</v>
      </c>
    </row>
    <row r="1775" spans="1:20">
      <c r="A1775" s="22" t="s">
        <v>3500</v>
      </c>
      <c r="B1775" s="22" t="s">
        <v>3501</v>
      </c>
      <c r="C1775" s="22" t="s">
        <v>1669</v>
      </c>
      <c r="D1775" s="22" t="s">
        <v>4091</v>
      </c>
      <c r="E1775" s="22" t="s">
        <v>459</v>
      </c>
      <c r="F1775" s="22" t="s">
        <v>4086</v>
      </c>
      <c r="G1775" s="22" t="s">
        <v>1721</v>
      </c>
      <c r="H1775" s="22" t="s">
        <v>4643</v>
      </c>
      <c r="I1775" s="22" t="s">
        <v>4644</v>
      </c>
      <c r="J1775" s="22" t="s">
        <v>1808</v>
      </c>
      <c r="K1775" s="22" t="s">
        <v>4628</v>
      </c>
      <c r="L1775" s="22" t="s">
        <v>11</v>
      </c>
      <c r="M1775" s="22" t="s">
        <v>5502</v>
      </c>
      <c r="N1775" s="22" t="s">
        <v>4640</v>
      </c>
      <c r="O1775" s="22" t="s">
        <v>4630</v>
      </c>
      <c r="P1775" s="22" t="s">
        <v>4843</v>
      </c>
      <c r="Q1775" s="22">
        <v>0</v>
      </c>
      <c r="R1775" s="22" t="s">
        <v>1962</v>
      </c>
      <c r="S1775" s="22" t="s">
        <v>4844</v>
      </c>
      <c r="T1775" s="22" t="s">
        <v>1721</v>
      </c>
    </row>
    <row r="1776" spans="1:20">
      <c r="A1776" s="22" t="s">
        <v>1997</v>
      </c>
      <c r="B1776" s="22" t="s">
        <v>1998</v>
      </c>
      <c r="C1776" s="22" t="s">
        <v>10</v>
      </c>
      <c r="D1776" s="22" t="s">
        <v>1705</v>
      </c>
      <c r="E1776" s="22" t="s">
        <v>452</v>
      </c>
      <c r="F1776" s="22" t="s">
        <v>4173</v>
      </c>
      <c r="G1776" s="22" t="s">
        <v>1721</v>
      </c>
      <c r="H1776" s="22" t="s">
        <v>4099</v>
      </c>
      <c r="I1776" s="22" t="s">
        <v>5461</v>
      </c>
      <c r="J1776" s="22" t="s">
        <v>11</v>
      </c>
      <c r="K1776" s="22" t="s">
        <v>4628</v>
      </c>
      <c r="L1776" s="22" t="s">
        <v>11</v>
      </c>
      <c r="M1776" s="22" t="s">
        <v>5432</v>
      </c>
      <c r="N1776" s="22" t="s">
        <v>4629</v>
      </c>
      <c r="O1776" s="22" t="s">
        <v>4630</v>
      </c>
      <c r="P1776" s="22" t="s">
        <v>4642</v>
      </c>
      <c r="Q1776" s="22">
        <v>0</v>
      </c>
      <c r="R1776" s="22" t="s">
        <v>1962</v>
      </c>
      <c r="S1776" s="22" t="s">
        <v>4889</v>
      </c>
      <c r="T1776" s="22" t="s">
        <v>1721</v>
      </c>
    </row>
    <row r="1777" spans="1:20">
      <c r="A1777" s="22" t="s">
        <v>2692</v>
      </c>
      <c r="B1777" s="22" t="s">
        <v>2693</v>
      </c>
      <c r="C1777" s="22" t="s">
        <v>13</v>
      </c>
      <c r="D1777" s="22" t="s">
        <v>1705</v>
      </c>
      <c r="E1777" s="22" t="s">
        <v>452</v>
      </c>
      <c r="F1777" s="22" t="s">
        <v>4176</v>
      </c>
      <c r="G1777" s="22" t="s">
        <v>1721</v>
      </c>
      <c r="H1777" s="22" t="s">
        <v>4094</v>
      </c>
      <c r="I1777" s="22" t="s">
        <v>4192</v>
      </c>
      <c r="J1777" s="22" t="s">
        <v>11</v>
      </c>
      <c r="K1777" s="22" t="s">
        <v>4628</v>
      </c>
      <c r="L1777" s="22" t="s">
        <v>11</v>
      </c>
      <c r="M1777" s="22" t="s">
        <v>5426</v>
      </c>
      <c r="N1777" s="22" t="s">
        <v>4629</v>
      </c>
      <c r="O1777" s="22" t="s">
        <v>4630</v>
      </c>
      <c r="P1777" s="22" t="s">
        <v>4650</v>
      </c>
      <c r="Q1777" s="22">
        <v>0</v>
      </c>
      <c r="R1777" s="22" t="s">
        <v>1962</v>
      </c>
      <c r="S1777" s="22" t="s">
        <v>4652</v>
      </c>
      <c r="T1777" s="22" t="s">
        <v>1721</v>
      </c>
    </row>
    <row r="1778" spans="1:20">
      <c r="A1778" s="22" t="s">
        <v>3833</v>
      </c>
      <c r="B1778" s="22" t="s">
        <v>3834</v>
      </c>
      <c r="C1778" s="22" t="s">
        <v>16</v>
      </c>
      <c r="D1778" s="22" t="s">
        <v>1705</v>
      </c>
      <c r="E1778" s="22" t="s">
        <v>452</v>
      </c>
      <c r="F1778" s="22" t="s">
        <v>5342</v>
      </c>
      <c r="G1778" s="22" t="s">
        <v>1721</v>
      </c>
      <c r="H1778" s="22" t="s">
        <v>4633</v>
      </c>
      <c r="I1778" s="22" t="s">
        <v>4192</v>
      </c>
      <c r="J1778" s="22" t="s">
        <v>11</v>
      </c>
      <c r="K1778" s="22" t="s">
        <v>4628</v>
      </c>
      <c r="L1778" s="22" t="s">
        <v>11</v>
      </c>
      <c r="M1778" s="22" t="s">
        <v>5436</v>
      </c>
      <c r="N1778" s="22" t="s">
        <v>4629</v>
      </c>
      <c r="O1778" s="22" t="s">
        <v>4630</v>
      </c>
      <c r="P1778" s="22" t="s">
        <v>7</v>
      </c>
      <c r="Q1778" s="22">
        <v>0</v>
      </c>
      <c r="R1778" s="22" t="s">
        <v>2933</v>
      </c>
      <c r="S1778" s="22" t="s">
        <v>4743</v>
      </c>
      <c r="T1778" s="22" t="s">
        <v>1721</v>
      </c>
    </row>
    <row r="1779" spans="1:20">
      <c r="A1779" s="22" t="s">
        <v>3190</v>
      </c>
      <c r="B1779" s="22" t="s">
        <v>3191</v>
      </c>
      <c r="C1779" s="22" t="s">
        <v>10</v>
      </c>
      <c r="D1779" s="22" t="s">
        <v>1705</v>
      </c>
      <c r="E1779" s="22" t="s">
        <v>452</v>
      </c>
      <c r="F1779" s="22" t="s">
        <v>4190</v>
      </c>
      <c r="G1779" s="22" t="s">
        <v>1721</v>
      </c>
      <c r="H1779" s="22" t="s">
        <v>4633</v>
      </c>
      <c r="I1779" s="22" t="s">
        <v>5430</v>
      </c>
      <c r="J1779" s="22" t="s">
        <v>11</v>
      </c>
      <c r="K1779" s="22" t="s">
        <v>4628</v>
      </c>
      <c r="L1779" s="22" t="s">
        <v>11</v>
      </c>
      <c r="M1779" s="22" t="s">
        <v>5432</v>
      </c>
      <c r="N1779" s="22" t="s">
        <v>4629</v>
      </c>
      <c r="O1779" s="22" t="s">
        <v>4630</v>
      </c>
      <c r="P1779" s="22" t="s">
        <v>1026</v>
      </c>
      <c r="Q1779" s="22">
        <v>0</v>
      </c>
      <c r="R1779" s="22" t="s">
        <v>1683</v>
      </c>
      <c r="S1779" s="22" t="s">
        <v>4596</v>
      </c>
      <c r="T1779" s="22" t="s">
        <v>1721</v>
      </c>
    </row>
    <row r="1780" spans="1:20">
      <c r="A1780" s="22" t="s">
        <v>3306</v>
      </c>
      <c r="B1780" s="22" t="s">
        <v>3307</v>
      </c>
      <c r="C1780" s="22" t="s">
        <v>10</v>
      </c>
      <c r="D1780" s="22" t="s">
        <v>1705</v>
      </c>
      <c r="E1780" s="22" t="s">
        <v>452</v>
      </c>
      <c r="F1780" s="22" t="s">
        <v>5342</v>
      </c>
      <c r="G1780" s="22" t="s">
        <v>1721</v>
      </c>
      <c r="H1780" s="22" t="s">
        <v>4633</v>
      </c>
      <c r="I1780" s="22" t="s">
        <v>4192</v>
      </c>
      <c r="J1780" s="22" t="s">
        <v>11</v>
      </c>
      <c r="K1780" s="22" t="s">
        <v>4628</v>
      </c>
      <c r="L1780" s="22" t="s">
        <v>11</v>
      </c>
      <c r="M1780" s="22" t="s">
        <v>5425</v>
      </c>
      <c r="N1780" s="22" t="s">
        <v>4629</v>
      </c>
      <c r="O1780" s="22" t="s">
        <v>4630</v>
      </c>
      <c r="P1780" s="22" t="s">
        <v>4642</v>
      </c>
      <c r="Q1780" s="22">
        <v>0</v>
      </c>
      <c r="R1780" s="22" t="s">
        <v>1962</v>
      </c>
      <c r="S1780" s="22" t="s">
        <v>4705</v>
      </c>
      <c r="T1780" s="22" t="s">
        <v>1721</v>
      </c>
    </row>
    <row r="1781" spans="1:20">
      <c r="A1781" s="22" t="s">
        <v>2176</v>
      </c>
      <c r="B1781" s="22" t="s">
        <v>2177</v>
      </c>
      <c r="C1781" s="22" t="s">
        <v>14</v>
      </c>
      <c r="D1781" s="22" t="s">
        <v>1705</v>
      </c>
      <c r="E1781" s="22" t="s">
        <v>452</v>
      </c>
      <c r="F1781" s="22" t="s">
        <v>4175</v>
      </c>
      <c r="G1781" s="22" t="s">
        <v>1721</v>
      </c>
      <c r="H1781" s="22" t="s">
        <v>4638</v>
      </c>
      <c r="I1781" s="22" t="s">
        <v>4656</v>
      </c>
      <c r="J1781" s="22" t="s">
        <v>11</v>
      </c>
      <c r="K1781" s="22" t="s">
        <v>4628</v>
      </c>
      <c r="L1781" s="22" t="s">
        <v>11</v>
      </c>
      <c r="M1781" s="22" t="s">
        <v>5416</v>
      </c>
      <c r="N1781" s="22" t="s">
        <v>4629</v>
      </c>
      <c r="O1781" s="22" t="s">
        <v>4630</v>
      </c>
      <c r="P1781" s="22" t="s">
        <v>4718</v>
      </c>
      <c r="Q1781" s="22">
        <v>0</v>
      </c>
      <c r="R1781" s="22" t="s">
        <v>1962</v>
      </c>
      <c r="S1781" s="22" t="s">
        <v>4465</v>
      </c>
      <c r="T1781" s="22" t="s">
        <v>1721</v>
      </c>
    </row>
    <row r="1782" spans="1:20">
      <c r="A1782" s="22" t="s">
        <v>2709</v>
      </c>
      <c r="B1782" s="22" t="s">
        <v>2710</v>
      </c>
      <c r="C1782" s="22" t="s">
        <v>13</v>
      </c>
      <c r="D1782" s="22" t="s">
        <v>1705</v>
      </c>
      <c r="E1782" s="22" t="s">
        <v>452</v>
      </c>
      <c r="F1782" s="22" t="s">
        <v>4158</v>
      </c>
      <c r="G1782" s="22" t="s">
        <v>1721</v>
      </c>
      <c r="H1782" s="22" t="s">
        <v>4638</v>
      </c>
      <c r="I1782" s="22" t="s">
        <v>4636</v>
      </c>
      <c r="J1782" s="22" t="s">
        <v>11</v>
      </c>
      <c r="K1782" s="22" t="s">
        <v>4628</v>
      </c>
      <c r="L1782" s="22" t="s">
        <v>11</v>
      </c>
      <c r="M1782" s="22" t="s">
        <v>5408</v>
      </c>
      <c r="N1782" s="22" t="s">
        <v>4629</v>
      </c>
      <c r="O1782" s="22" t="s">
        <v>4630</v>
      </c>
      <c r="P1782" s="22" t="s">
        <v>4660</v>
      </c>
      <c r="Q1782" s="22">
        <v>0</v>
      </c>
      <c r="R1782" s="22" t="s">
        <v>1962</v>
      </c>
      <c r="S1782" s="22" t="s">
        <v>4728</v>
      </c>
      <c r="T1782" s="22" t="s">
        <v>1721</v>
      </c>
    </row>
    <row r="1783" spans="1:20">
      <c r="A1783" s="22" t="s">
        <v>3521</v>
      </c>
      <c r="B1783" s="22" t="s">
        <v>3522</v>
      </c>
      <c r="C1783" s="22" t="s">
        <v>16</v>
      </c>
      <c r="D1783" s="22" t="s">
        <v>1705</v>
      </c>
      <c r="E1783" s="22" t="s">
        <v>1189</v>
      </c>
      <c r="F1783" s="22" t="s">
        <v>4182</v>
      </c>
      <c r="G1783" s="22" t="s">
        <v>1721</v>
      </c>
      <c r="H1783" s="22" t="s">
        <v>4638</v>
      </c>
      <c r="I1783" s="22" t="s">
        <v>4636</v>
      </c>
      <c r="J1783" s="22" t="s">
        <v>11</v>
      </c>
      <c r="K1783" s="22" t="s">
        <v>4628</v>
      </c>
      <c r="L1783" s="22" t="s">
        <v>11</v>
      </c>
      <c r="M1783" s="22" t="s">
        <v>5427</v>
      </c>
      <c r="N1783" s="22" t="s">
        <v>4629</v>
      </c>
      <c r="O1783" s="22" t="s">
        <v>4630</v>
      </c>
      <c r="P1783" s="22" t="s">
        <v>7</v>
      </c>
      <c r="Q1783" s="22">
        <v>0</v>
      </c>
      <c r="R1783" s="22" t="s">
        <v>3476</v>
      </c>
      <c r="S1783" s="22" t="s">
        <v>4673</v>
      </c>
      <c r="T1783" s="22" t="s">
        <v>1721</v>
      </c>
    </row>
    <row r="1784" spans="1:20">
      <c r="A1784" s="22" t="s">
        <v>4041</v>
      </c>
      <c r="B1784" s="22" t="s">
        <v>4042</v>
      </c>
      <c r="C1784" s="22" t="s">
        <v>14</v>
      </c>
      <c r="D1784" s="22" t="s">
        <v>1705</v>
      </c>
      <c r="E1784" s="22" t="s">
        <v>452</v>
      </c>
      <c r="F1784" s="22" t="s">
        <v>5334</v>
      </c>
      <c r="G1784" s="22" t="s">
        <v>1721</v>
      </c>
      <c r="H1784" s="22" t="s">
        <v>4633</v>
      </c>
      <c r="I1784" s="22" t="s">
        <v>4192</v>
      </c>
      <c r="J1784" s="22" t="s">
        <v>11</v>
      </c>
      <c r="K1784" s="22" t="s">
        <v>4628</v>
      </c>
      <c r="L1784" s="22" t="s">
        <v>11</v>
      </c>
      <c r="M1784" s="22" t="s">
        <v>5408</v>
      </c>
      <c r="N1784" s="22" t="s">
        <v>4629</v>
      </c>
      <c r="O1784" s="22" t="s">
        <v>4630</v>
      </c>
      <c r="P1784" s="22" t="s">
        <v>4634</v>
      </c>
      <c r="Q1784" s="22">
        <v>0</v>
      </c>
      <c r="R1784" s="22" t="s">
        <v>1962</v>
      </c>
      <c r="S1784" s="22" t="s">
        <v>4680</v>
      </c>
      <c r="T1784" s="22" t="s">
        <v>1721</v>
      </c>
    </row>
    <row r="1785" spans="1:20">
      <c r="A1785" s="22" t="s">
        <v>2089</v>
      </c>
      <c r="B1785" s="22" t="s">
        <v>2090</v>
      </c>
      <c r="C1785" s="22" t="s">
        <v>1669</v>
      </c>
      <c r="D1785" s="22" t="s">
        <v>4091</v>
      </c>
      <c r="E1785" s="22" t="s">
        <v>464</v>
      </c>
      <c r="F1785" s="22" t="s">
        <v>4122</v>
      </c>
      <c r="G1785" s="22" t="s">
        <v>1721</v>
      </c>
      <c r="H1785" s="22" t="s">
        <v>4638</v>
      </c>
      <c r="I1785" s="22" t="s">
        <v>4644</v>
      </c>
      <c r="J1785" s="22" t="s">
        <v>11</v>
      </c>
      <c r="K1785" s="22" t="s">
        <v>4628</v>
      </c>
      <c r="L1785" s="22" t="s">
        <v>11</v>
      </c>
      <c r="M1785" s="22" t="s">
        <v>5408</v>
      </c>
      <c r="N1785" s="22" t="s">
        <v>4640</v>
      </c>
      <c r="O1785" s="22" t="s">
        <v>4630</v>
      </c>
      <c r="P1785" s="22" t="s">
        <v>4641</v>
      </c>
      <c r="Q1785" s="22">
        <v>0</v>
      </c>
      <c r="R1785" s="22" t="s">
        <v>2905</v>
      </c>
      <c r="S1785" s="22" t="s">
        <v>4845</v>
      </c>
      <c r="T1785" s="22" t="s">
        <v>1721</v>
      </c>
    </row>
    <row r="1786" spans="1:20">
      <c r="A1786" s="22" t="s">
        <v>1937</v>
      </c>
      <c r="B1786" s="22" t="s">
        <v>1938</v>
      </c>
      <c r="C1786" s="22" t="s">
        <v>12</v>
      </c>
      <c r="D1786" s="22" t="s">
        <v>1705</v>
      </c>
      <c r="E1786" s="22" t="s">
        <v>452</v>
      </c>
      <c r="F1786" s="22" t="s">
        <v>5338</v>
      </c>
      <c r="G1786" s="22" t="s">
        <v>1721</v>
      </c>
      <c r="H1786" s="22" t="s">
        <v>4643</v>
      </c>
      <c r="I1786" s="22" t="s">
        <v>4138</v>
      </c>
      <c r="J1786" s="22" t="s">
        <v>11</v>
      </c>
      <c r="K1786" s="22" t="s">
        <v>4628</v>
      </c>
      <c r="L1786" s="22" t="s">
        <v>11</v>
      </c>
      <c r="M1786" s="22" t="s">
        <v>5425</v>
      </c>
      <c r="N1786" s="22" t="s">
        <v>4629</v>
      </c>
      <c r="O1786" s="22" t="s">
        <v>4630</v>
      </c>
      <c r="P1786" s="22" t="s">
        <v>4642</v>
      </c>
      <c r="Q1786" s="22">
        <v>0</v>
      </c>
      <c r="R1786" s="22" t="s">
        <v>1962</v>
      </c>
      <c r="S1786" s="22" t="s">
        <v>4492</v>
      </c>
      <c r="T1786" s="22" t="s">
        <v>1721</v>
      </c>
    </row>
    <row r="1787" spans="1:20">
      <c r="A1787" s="22" t="s">
        <v>2176</v>
      </c>
      <c r="B1787" s="22" t="s">
        <v>2177</v>
      </c>
      <c r="C1787" s="22" t="s">
        <v>14</v>
      </c>
      <c r="D1787" s="22" t="s">
        <v>1705</v>
      </c>
      <c r="E1787" s="22" t="s">
        <v>452</v>
      </c>
      <c r="F1787" s="22" t="s">
        <v>4175</v>
      </c>
      <c r="G1787" s="22" t="s">
        <v>1721</v>
      </c>
      <c r="H1787" s="22" t="s">
        <v>4638</v>
      </c>
      <c r="I1787" s="22" t="s">
        <v>4656</v>
      </c>
      <c r="J1787" s="22" t="s">
        <v>11</v>
      </c>
      <c r="K1787" s="22" t="s">
        <v>4628</v>
      </c>
      <c r="L1787" s="22" t="s">
        <v>11</v>
      </c>
      <c r="M1787" s="22" t="s">
        <v>5412</v>
      </c>
      <c r="N1787" s="22" t="s">
        <v>4629</v>
      </c>
      <c r="O1787" s="22" t="s">
        <v>4630</v>
      </c>
      <c r="P1787" s="22" t="s">
        <v>4718</v>
      </c>
      <c r="Q1787" s="22">
        <v>0</v>
      </c>
      <c r="R1787" s="22" t="s">
        <v>1962</v>
      </c>
      <c r="S1787" s="22" t="s">
        <v>4465</v>
      </c>
      <c r="T1787" s="22" t="s">
        <v>1721</v>
      </c>
    </row>
    <row r="1788" spans="1:20">
      <c r="A1788" s="22" t="s">
        <v>2916</v>
      </c>
      <c r="B1788" s="22" t="s">
        <v>2917</v>
      </c>
      <c r="C1788" s="22" t="s">
        <v>14</v>
      </c>
      <c r="D1788" s="22" t="s">
        <v>1705</v>
      </c>
      <c r="E1788" s="22" t="s">
        <v>452</v>
      </c>
      <c r="F1788" s="22" t="s">
        <v>5334</v>
      </c>
      <c r="G1788" s="22" t="s">
        <v>1721</v>
      </c>
      <c r="H1788" s="22" t="s">
        <v>4633</v>
      </c>
      <c r="I1788" s="22" t="s">
        <v>4192</v>
      </c>
      <c r="J1788" s="22" t="s">
        <v>11</v>
      </c>
      <c r="K1788" s="22" t="s">
        <v>4628</v>
      </c>
      <c r="L1788" s="22" t="s">
        <v>11</v>
      </c>
      <c r="M1788" s="22" t="s">
        <v>5405</v>
      </c>
      <c r="N1788" s="22" t="s">
        <v>4629</v>
      </c>
      <c r="O1788" s="22" t="s">
        <v>4630</v>
      </c>
      <c r="P1788" s="22" t="s">
        <v>4704</v>
      </c>
      <c r="Q1788" s="22">
        <v>0</v>
      </c>
      <c r="R1788" s="22" t="s">
        <v>1962</v>
      </c>
      <c r="S1788" s="22" t="s">
        <v>4387</v>
      </c>
      <c r="T1788" s="22" t="s">
        <v>1721</v>
      </c>
    </row>
    <row r="1789" spans="1:20">
      <c r="A1789" s="22" t="s">
        <v>2304</v>
      </c>
      <c r="B1789" s="22" t="s">
        <v>2305</v>
      </c>
      <c r="C1789" s="22" t="s">
        <v>16</v>
      </c>
      <c r="D1789" s="22" t="s">
        <v>1705</v>
      </c>
      <c r="E1789" s="22" t="s">
        <v>1189</v>
      </c>
      <c r="F1789" s="22" t="s">
        <v>4182</v>
      </c>
      <c r="G1789" s="22" t="s">
        <v>1721</v>
      </c>
      <c r="H1789" s="22" t="s">
        <v>4638</v>
      </c>
      <c r="I1789" s="22" t="s">
        <v>4636</v>
      </c>
      <c r="J1789" s="22" t="s">
        <v>11</v>
      </c>
      <c r="K1789" s="22" t="s">
        <v>4628</v>
      </c>
      <c r="L1789" s="22" t="s">
        <v>11</v>
      </c>
      <c r="M1789" s="22" t="s">
        <v>5423</v>
      </c>
      <c r="N1789" s="22" t="s">
        <v>4629</v>
      </c>
      <c r="O1789" s="22" t="s">
        <v>4630</v>
      </c>
      <c r="P1789" s="22" t="s">
        <v>9</v>
      </c>
      <c r="Q1789" s="22">
        <v>0</v>
      </c>
      <c r="R1789" s="22" t="s">
        <v>2307</v>
      </c>
      <c r="S1789" s="22" t="s">
        <v>4521</v>
      </c>
      <c r="T1789" s="22" t="s">
        <v>1721</v>
      </c>
    </row>
    <row r="1790" spans="1:20">
      <c r="A1790" s="22" t="s">
        <v>2716</v>
      </c>
      <c r="B1790" s="22" t="s">
        <v>2717</v>
      </c>
      <c r="C1790" s="22" t="s">
        <v>10</v>
      </c>
      <c r="D1790" s="22" t="s">
        <v>1705</v>
      </c>
      <c r="E1790" s="22" t="s">
        <v>452</v>
      </c>
      <c r="F1790" s="22" t="s">
        <v>4179</v>
      </c>
      <c r="G1790" s="22" t="s">
        <v>1721</v>
      </c>
      <c r="H1790" s="22" t="s">
        <v>4682</v>
      </c>
      <c r="I1790" s="22" t="s">
        <v>4106</v>
      </c>
      <c r="J1790" s="22" t="s">
        <v>11</v>
      </c>
      <c r="K1790" s="22" t="s">
        <v>4628</v>
      </c>
      <c r="L1790" s="22" t="s">
        <v>11</v>
      </c>
      <c r="M1790" s="22" t="s">
        <v>5406</v>
      </c>
      <c r="N1790" s="22" t="s">
        <v>4629</v>
      </c>
      <c r="O1790" s="22" t="s">
        <v>4630</v>
      </c>
      <c r="P1790" s="22" t="s">
        <v>1026</v>
      </c>
      <c r="Q1790" s="22">
        <v>0</v>
      </c>
      <c r="R1790" s="22" t="s">
        <v>1683</v>
      </c>
      <c r="S1790" s="22" t="s">
        <v>4594</v>
      </c>
      <c r="T1790" s="22" t="s">
        <v>1721</v>
      </c>
    </row>
    <row r="1791" spans="1:20">
      <c r="A1791" s="22" t="s">
        <v>3205</v>
      </c>
      <c r="B1791" s="22" t="s">
        <v>3206</v>
      </c>
      <c r="C1791" s="22" t="s">
        <v>13</v>
      </c>
      <c r="D1791" s="22" t="s">
        <v>1705</v>
      </c>
      <c r="E1791" s="22" t="s">
        <v>452</v>
      </c>
      <c r="F1791" s="22" t="s">
        <v>4176</v>
      </c>
      <c r="G1791" s="22" t="s">
        <v>1721</v>
      </c>
      <c r="H1791" s="22" t="s">
        <v>4094</v>
      </c>
      <c r="I1791" s="22" t="s">
        <v>4192</v>
      </c>
      <c r="J1791" s="22" t="s">
        <v>11</v>
      </c>
      <c r="K1791" s="22" t="s">
        <v>4628</v>
      </c>
      <c r="L1791" s="22" t="s">
        <v>11</v>
      </c>
      <c r="M1791" s="22" t="s">
        <v>5418</v>
      </c>
      <c r="N1791" s="22" t="s">
        <v>4629</v>
      </c>
      <c r="O1791" s="22" t="s">
        <v>4630</v>
      </c>
      <c r="P1791" s="22" t="s">
        <v>7</v>
      </c>
      <c r="Q1791" s="22">
        <v>0</v>
      </c>
      <c r="R1791" s="22" t="s">
        <v>4745</v>
      </c>
      <c r="S1791" s="22" t="s">
        <v>4556</v>
      </c>
      <c r="T1791" s="22" t="s">
        <v>1721</v>
      </c>
    </row>
    <row r="1792" spans="1:20">
      <c r="A1792" s="22" t="s">
        <v>2317</v>
      </c>
      <c r="B1792" s="22" t="s">
        <v>2318</v>
      </c>
      <c r="C1792" s="22" t="s">
        <v>16</v>
      </c>
      <c r="D1792" s="22" t="s">
        <v>1705</v>
      </c>
      <c r="E1792" s="22" t="s">
        <v>1189</v>
      </c>
      <c r="F1792" s="22" t="s">
        <v>4207</v>
      </c>
      <c r="G1792" s="22" t="s">
        <v>1721</v>
      </c>
      <c r="H1792" s="22" t="s">
        <v>4633</v>
      </c>
      <c r="I1792" s="22" t="s">
        <v>4106</v>
      </c>
      <c r="J1792" s="22" t="s">
        <v>11</v>
      </c>
      <c r="K1792" s="22" t="s">
        <v>4628</v>
      </c>
      <c r="L1792" s="22" t="s">
        <v>11</v>
      </c>
      <c r="M1792" s="22" t="s">
        <v>5418</v>
      </c>
      <c r="N1792" s="22" t="s">
        <v>4629</v>
      </c>
      <c r="O1792" s="22" t="s">
        <v>4630</v>
      </c>
      <c r="P1792" s="22" t="s">
        <v>4815</v>
      </c>
      <c r="Q1792" s="22">
        <v>0</v>
      </c>
      <c r="R1792" s="22" t="s">
        <v>1962</v>
      </c>
      <c r="S1792" s="22" t="s">
        <v>4816</v>
      </c>
      <c r="T1792" s="22" t="s">
        <v>1721</v>
      </c>
    </row>
    <row r="1793" spans="1:20">
      <c r="A1793" s="22" t="s">
        <v>3824</v>
      </c>
      <c r="B1793" s="22" t="s">
        <v>3825</v>
      </c>
      <c r="C1793" s="22" t="s">
        <v>16</v>
      </c>
      <c r="D1793" s="22" t="s">
        <v>1705</v>
      </c>
      <c r="E1793" s="22" t="s">
        <v>1189</v>
      </c>
      <c r="F1793" s="22" t="s">
        <v>4141</v>
      </c>
      <c r="G1793" s="22" t="s">
        <v>1721</v>
      </c>
      <c r="H1793" s="22" t="s">
        <v>4633</v>
      </c>
      <c r="I1793" s="22" t="s">
        <v>5430</v>
      </c>
      <c r="J1793" s="22" t="s">
        <v>11</v>
      </c>
      <c r="K1793" s="22" t="s">
        <v>4628</v>
      </c>
      <c r="L1793" s="22" t="s">
        <v>11</v>
      </c>
      <c r="M1793" s="22" t="s">
        <v>5450</v>
      </c>
      <c r="N1793" s="22" t="s">
        <v>4629</v>
      </c>
      <c r="O1793" s="22" t="s">
        <v>4630</v>
      </c>
      <c r="P1793" s="22" t="s">
        <v>9</v>
      </c>
      <c r="Q1793" s="22">
        <v>0</v>
      </c>
      <c r="R1793" s="22" t="s">
        <v>3828</v>
      </c>
      <c r="S1793" s="22" t="s">
        <v>4876</v>
      </c>
      <c r="T1793" s="22" t="s">
        <v>1721</v>
      </c>
    </row>
    <row r="1794" spans="1:20">
      <c r="A1794" s="22" t="s">
        <v>2247</v>
      </c>
      <c r="B1794" s="22" t="s">
        <v>2248</v>
      </c>
      <c r="C1794" s="22" t="s">
        <v>15</v>
      </c>
      <c r="D1794" s="22" t="s">
        <v>1705</v>
      </c>
      <c r="E1794" s="22" t="s">
        <v>452</v>
      </c>
      <c r="F1794" s="22" t="s">
        <v>4148</v>
      </c>
      <c r="G1794" s="22" t="s">
        <v>1721</v>
      </c>
      <c r="H1794" s="22" t="s">
        <v>4094</v>
      </c>
      <c r="I1794" s="22" t="s">
        <v>4192</v>
      </c>
      <c r="J1794" s="22" t="s">
        <v>11</v>
      </c>
      <c r="K1794" s="22" t="s">
        <v>4628</v>
      </c>
      <c r="L1794" s="22" t="s">
        <v>11</v>
      </c>
      <c r="M1794" s="22" t="s">
        <v>5412</v>
      </c>
      <c r="N1794" s="22" t="s">
        <v>4629</v>
      </c>
      <c r="O1794" s="22" t="s">
        <v>4630</v>
      </c>
      <c r="P1794" s="22" t="s">
        <v>4675</v>
      </c>
      <c r="Q1794" s="22">
        <v>0</v>
      </c>
      <c r="R1794" s="22" t="s">
        <v>1962</v>
      </c>
      <c r="S1794" s="22" t="s">
        <v>4454</v>
      </c>
      <c r="T1794" s="22" t="s">
        <v>1721</v>
      </c>
    </row>
    <row r="1795" spans="1:20">
      <c r="A1795" s="22" t="s">
        <v>3949</v>
      </c>
      <c r="B1795" s="22" t="s">
        <v>3950</v>
      </c>
      <c r="C1795" s="22" t="s">
        <v>12</v>
      </c>
      <c r="D1795" s="22" t="s">
        <v>1705</v>
      </c>
      <c r="E1795" s="22" t="s">
        <v>452</v>
      </c>
      <c r="F1795" s="22" t="s">
        <v>4175</v>
      </c>
      <c r="G1795" s="22" t="s">
        <v>1721</v>
      </c>
      <c r="H1795" s="22" t="s">
        <v>4638</v>
      </c>
      <c r="I1795" s="22" t="s">
        <v>4656</v>
      </c>
      <c r="J1795" s="22" t="s">
        <v>11</v>
      </c>
      <c r="K1795" s="22" t="s">
        <v>4628</v>
      </c>
      <c r="L1795" s="22" t="s">
        <v>11</v>
      </c>
      <c r="M1795" s="22" t="s">
        <v>5418</v>
      </c>
      <c r="N1795" s="22" t="s">
        <v>4629</v>
      </c>
      <c r="O1795" s="22" t="s">
        <v>4630</v>
      </c>
      <c r="P1795" s="22" t="s">
        <v>4697</v>
      </c>
      <c r="Q1795" s="22">
        <v>0</v>
      </c>
      <c r="R1795" s="22" t="s">
        <v>1962</v>
      </c>
      <c r="S1795" s="22" t="s">
        <v>4698</v>
      </c>
      <c r="T1795" s="22" t="s">
        <v>1721</v>
      </c>
    </row>
    <row r="1796" spans="1:20">
      <c r="A1796" s="22" t="s">
        <v>3962</v>
      </c>
      <c r="B1796" s="22" t="s">
        <v>3963</v>
      </c>
      <c r="C1796" s="22" t="s">
        <v>1669</v>
      </c>
      <c r="D1796" s="22" t="s">
        <v>1705</v>
      </c>
      <c r="E1796" s="22" t="s">
        <v>452</v>
      </c>
      <c r="F1796" s="22" t="s">
        <v>4179</v>
      </c>
      <c r="G1796" s="22" t="s">
        <v>1721</v>
      </c>
      <c r="H1796" s="22" t="s">
        <v>4682</v>
      </c>
      <c r="I1796" s="22" t="s">
        <v>4106</v>
      </c>
      <c r="J1796" s="22" t="s">
        <v>11</v>
      </c>
      <c r="K1796" s="22" t="s">
        <v>4628</v>
      </c>
      <c r="L1796" s="22" t="s">
        <v>11</v>
      </c>
      <c r="M1796" s="22" t="s">
        <v>5406</v>
      </c>
      <c r="N1796" s="22" t="s">
        <v>4629</v>
      </c>
      <c r="O1796" s="22" t="s">
        <v>4630</v>
      </c>
      <c r="P1796" s="22" t="s">
        <v>4642</v>
      </c>
      <c r="Q1796" s="22">
        <v>0</v>
      </c>
      <c r="R1796" s="22" t="s">
        <v>1962</v>
      </c>
      <c r="S1796" s="22" t="s">
        <v>4824</v>
      </c>
      <c r="T1796" s="22" t="s">
        <v>1721</v>
      </c>
    </row>
    <row r="1797" spans="1:20">
      <c r="A1797" s="22" t="s">
        <v>3785</v>
      </c>
      <c r="B1797" s="22" t="s">
        <v>3786</v>
      </c>
      <c r="C1797" s="22" t="s">
        <v>10</v>
      </c>
      <c r="D1797" s="22" t="s">
        <v>1705</v>
      </c>
      <c r="E1797" s="22" t="s">
        <v>452</v>
      </c>
      <c r="F1797" s="22" t="s">
        <v>4185</v>
      </c>
      <c r="G1797" s="22" t="s">
        <v>1721</v>
      </c>
      <c r="H1797" s="22" t="s">
        <v>4633</v>
      </c>
      <c r="I1797" s="22" t="s">
        <v>4203</v>
      </c>
      <c r="J1797" s="22" t="s">
        <v>11</v>
      </c>
      <c r="K1797" s="22" t="s">
        <v>4628</v>
      </c>
      <c r="L1797" s="22" t="s">
        <v>11</v>
      </c>
      <c r="M1797" s="22" t="s">
        <v>5460</v>
      </c>
      <c r="N1797" s="22" t="s">
        <v>4629</v>
      </c>
      <c r="O1797" s="22" t="s">
        <v>4630</v>
      </c>
      <c r="P1797" s="22" t="s">
        <v>1026</v>
      </c>
      <c r="Q1797" s="22">
        <v>0</v>
      </c>
      <c r="R1797" s="22" t="s">
        <v>1683</v>
      </c>
      <c r="S1797" s="22" t="s">
        <v>4585</v>
      </c>
      <c r="T1797" s="22" t="s">
        <v>1721</v>
      </c>
    </row>
    <row r="1798" spans="1:20">
      <c r="A1798" s="22" t="s">
        <v>2949</v>
      </c>
      <c r="B1798" s="22" t="s">
        <v>2950</v>
      </c>
      <c r="C1798" s="22" t="s">
        <v>13</v>
      </c>
      <c r="D1798" s="22" t="s">
        <v>1705</v>
      </c>
      <c r="E1798" s="22" t="s">
        <v>452</v>
      </c>
      <c r="F1798" s="22" t="s">
        <v>5338</v>
      </c>
      <c r="G1798" s="22" t="s">
        <v>1721</v>
      </c>
      <c r="H1798" s="22" t="s">
        <v>4643</v>
      </c>
      <c r="I1798" s="22" t="s">
        <v>4138</v>
      </c>
      <c r="J1798" s="22" t="s">
        <v>11</v>
      </c>
      <c r="K1798" s="22" t="s">
        <v>4628</v>
      </c>
      <c r="L1798" s="22" t="s">
        <v>11</v>
      </c>
      <c r="M1798" s="22" t="s">
        <v>5433</v>
      </c>
      <c r="N1798" s="22" t="s">
        <v>4629</v>
      </c>
      <c r="O1798" s="22" t="s">
        <v>4630</v>
      </c>
      <c r="P1798" s="22" t="s">
        <v>1026</v>
      </c>
      <c r="Q1798" s="22">
        <v>0</v>
      </c>
      <c r="R1798" s="22" t="s">
        <v>1760</v>
      </c>
      <c r="S1798" s="22" t="s">
        <v>5505</v>
      </c>
      <c r="T1798" s="22" t="s">
        <v>1721</v>
      </c>
    </row>
    <row r="1799" spans="1:20">
      <c r="A1799" s="22" t="s">
        <v>2086</v>
      </c>
      <c r="B1799" s="22" t="s">
        <v>2087</v>
      </c>
      <c r="C1799" s="22" t="s">
        <v>1669</v>
      </c>
      <c r="D1799" s="22" t="s">
        <v>4091</v>
      </c>
      <c r="E1799" s="22" t="s">
        <v>459</v>
      </c>
      <c r="F1799" s="22" t="s">
        <v>4086</v>
      </c>
      <c r="G1799" s="22" t="s">
        <v>1721</v>
      </c>
      <c r="H1799" s="22" t="s">
        <v>4643</v>
      </c>
      <c r="I1799" s="22" t="s">
        <v>4644</v>
      </c>
      <c r="J1799" s="22" t="s">
        <v>1808</v>
      </c>
      <c r="K1799" s="22" t="s">
        <v>4628</v>
      </c>
      <c r="L1799" s="22" t="s">
        <v>11</v>
      </c>
      <c r="M1799" s="22" t="s">
        <v>5502</v>
      </c>
      <c r="N1799" s="22" t="s">
        <v>4640</v>
      </c>
      <c r="O1799" s="22" t="s">
        <v>4630</v>
      </c>
      <c r="P1799" s="22" t="s">
        <v>4669</v>
      </c>
      <c r="Q1799" s="22">
        <v>0</v>
      </c>
      <c r="R1799" s="22" t="s">
        <v>1962</v>
      </c>
      <c r="S1799" s="22" t="s">
        <v>4670</v>
      </c>
      <c r="T1799" s="22" t="s">
        <v>1721</v>
      </c>
    </row>
    <row r="1800" spans="1:20">
      <c r="A1800" s="22" t="s">
        <v>2223</v>
      </c>
      <c r="B1800" s="22" t="s">
        <v>2224</v>
      </c>
      <c r="C1800" s="22" t="s">
        <v>16</v>
      </c>
      <c r="D1800" s="22" t="s">
        <v>1705</v>
      </c>
      <c r="E1800" s="22" t="s">
        <v>1189</v>
      </c>
      <c r="F1800" s="22" t="s">
        <v>4199</v>
      </c>
      <c r="G1800" s="22" t="s">
        <v>1721</v>
      </c>
      <c r="H1800" s="22" t="s">
        <v>4643</v>
      </c>
      <c r="I1800" s="22" t="s">
        <v>4192</v>
      </c>
      <c r="J1800" s="22" t="s">
        <v>11</v>
      </c>
      <c r="K1800" s="22" t="s">
        <v>4628</v>
      </c>
      <c r="L1800" s="22" t="s">
        <v>11</v>
      </c>
      <c r="M1800" s="22" t="s">
        <v>5455</v>
      </c>
      <c r="N1800" s="22" t="s">
        <v>4629</v>
      </c>
      <c r="O1800" s="22" t="s">
        <v>4630</v>
      </c>
      <c r="P1800" s="22" t="s">
        <v>1026</v>
      </c>
      <c r="Q1800" s="22">
        <v>0</v>
      </c>
      <c r="R1800" s="22" t="s">
        <v>1683</v>
      </c>
      <c r="S1800" s="22" t="s">
        <v>4584</v>
      </c>
      <c r="T1800" s="22" t="s">
        <v>1721</v>
      </c>
    </row>
    <row r="1801" spans="1:20">
      <c r="A1801" s="22" t="s">
        <v>2227</v>
      </c>
      <c r="B1801" s="22" t="s">
        <v>2228</v>
      </c>
      <c r="C1801" s="22" t="s">
        <v>16</v>
      </c>
      <c r="D1801" s="22" t="s">
        <v>1705</v>
      </c>
      <c r="E1801" s="22" t="s">
        <v>1189</v>
      </c>
      <c r="F1801" s="22" t="s">
        <v>4197</v>
      </c>
      <c r="G1801" s="22" t="s">
        <v>1721</v>
      </c>
      <c r="H1801" s="22" t="s">
        <v>4099</v>
      </c>
      <c r="I1801" s="22" t="s">
        <v>4106</v>
      </c>
      <c r="J1801" s="22" t="s">
        <v>11</v>
      </c>
      <c r="K1801" s="22" t="s">
        <v>4628</v>
      </c>
      <c r="L1801" s="22" t="s">
        <v>11</v>
      </c>
      <c r="M1801" s="22" t="s">
        <v>5418</v>
      </c>
      <c r="N1801" s="22" t="s">
        <v>4629</v>
      </c>
      <c r="O1801" s="22" t="s">
        <v>4630</v>
      </c>
      <c r="P1801" s="22" t="s">
        <v>4678</v>
      </c>
      <c r="Q1801" s="22">
        <v>0</v>
      </c>
      <c r="R1801" s="22" t="s">
        <v>1962</v>
      </c>
      <c r="S1801" s="22" t="s">
        <v>4679</v>
      </c>
      <c r="T1801" s="22" t="s">
        <v>1721</v>
      </c>
    </row>
    <row r="1802" spans="1:20">
      <c r="A1802" s="22" t="s">
        <v>1847</v>
      </c>
      <c r="B1802" s="22" t="s">
        <v>1848</v>
      </c>
      <c r="C1802" s="22" t="s">
        <v>1669</v>
      </c>
      <c r="D1802" s="22" t="s">
        <v>4091</v>
      </c>
      <c r="E1802" s="22" t="s">
        <v>459</v>
      </c>
      <c r="F1802" s="22" t="s">
        <v>4205</v>
      </c>
      <c r="G1802" s="22" t="s">
        <v>1721</v>
      </c>
      <c r="H1802" s="22" t="s">
        <v>4632</v>
      </c>
      <c r="I1802" s="22" t="s">
        <v>4644</v>
      </c>
      <c r="J1802" s="22" t="s">
        <v>11</v>
      </c>
      <c r="K1802" s="22" t="s">
        <v>4628</v>
      </c>
      <c r="L1802" s="22" t="s">
        <v>11</v>
      </c>
      <c r="M1802" s="22" t="s">
        <v>5467</v>
      </c>
      <c r="N1802" s="22" t="s">
        <v>4640</v>
      </c>
      <c r="O1802" s="22" t="s">
        <v>4630</v>
      </c>
      <c r="P1802" s="22" t="s">
        <v>4863</v>
      </c>
      <c r="Q1802" s="22">
        <v>0</v>
      </c>
      <c r="R1802" s="22" t="s">
        <v>1662</v>
      </c>
      <c r="S1802" s="22" t="s">
        <v>4615</v>
      </c>
      <c r="T1802" s="22" t="s">
        <v>1721</v>
      </c>
    </row>
    <row r="1803" spans="1:20">
      <c r="A1803" s="22" t="s">
        <v>1862</v>
      </c>
      <c r="B1803" s="22" t="s">
        <v>1863</v>
      </c>
      <c r="C1803" s="22" t="s">
        <v>1669</v>
      </c>
      <c r="D1803" s="22" t="s">
        <v>1705</v>
      </c>
      <c r="E1803" s="22" t="s">
        <v>452</v>
      </c>
      <c r="F1803" s="22" t="s">
        <v>4179</v>
      </c>
      <c r="G1803" s="22" t="s">
        <v>1721</v>
      </c>
      <c r="H1803" s="22" t="s">
        <v>4682</v>
      </c>
      <c r="I1803" s="22" t="s">
        <v>5421</v>
      </c>
      <c r="J1803" s="22" t="s">
        <v>11</v>
      </c>
      <c r="K1803" s="22" t="s">
        <v>4628</v>
      </c>
      <c r="L1803" s="22" t="s">
        <v>11</v>
      </c>
      <c r="M1803" s="22" t="s">
        <v>5422</v>
      </c>
      <c r="N1803" s="22" t="s">
        <v>4629</v>
      </c>
      <c r="O1803" s="22" t="s">
        <v>4630</v>
      </c>
      <c r="P1803" s="22" t="s">
        <v>7</v>
      </c>
      <c r="Q1803" s="22">
        <v>0</v>
      </c>
      <c r="R1803" s="22" t="s">
        <v>1922</v>
      </c>
      <c r="S1803" s="22" t="s">
        <v>4819</v>
      </c>
      <c r="T1803" s="22" t="s">
        <v>1721</v>
      </c>
    </row>
    <row r="1804" spans="1:20">
      <c r="A1804" s="22" t="s">
        <v>3665</v>
      </c>
      <c r="B1804" s="22" t="s">
        <v>3666</v>
      </c>
      <c r="C1804" s="22" t="s">
        <v>14</v>
      </c>
      <c r="D1804" s="22" t="s">
        <v>1705</v>
      </c>
      <c r="E1804" s="22" t="s">
        <v>452</v>
      </c>
      <c r="F1804" s="22" t="s">
        <v>4173</v>
      </c>
      <c r="G1804" s="22" t="s">
        <v>1721</v>
      </c>
      <c r="H1804" s="22" t="s">
        <v>4099</v>
      </c>
      <c r="I1804" s="22" t="s">
        <v>4138</v>
      </c>
      <c r="J1804" s="22" t="s">
        <v>11</v>
      </c>
      <c r="K1804" s="22" t="s">
        <v>4628</v>
      </c>
      <c r="L1804" s="22" t="s">
        <v>11</v>
      </c>
      <c r="M1804" s="22" t="s">
        <v>5443</v>
      </c>
      <c r="N1804" s="22" t="s">
        <v>4629</v>
      </c>
      <c r="O1804" s="22" t="s">
        <v>4630</v>
      </c>
      <c r="P1804" s="22" t="s">
        <v>4642</v>
      </c>
      <c r="Q1804" s="22">
        <v>0</v>
      </c>
      <c r="R1804" s="22" t="s">
        <v>1962</v>
      </c>
      <c r="S1804" s="22" t="s">
        <v>4892</v>
      </c>
      <c r="T1804" s="22" t="s">
        <v>1721</v>
      </c>
    </row>
    <row r="1805" spans="1:20">
      <c r="A1805" s="22" t="s">
        <v>4041</v>
      </c>
      <c r="B1805" s="22" t="s">
        <v>4042</v>
      </c>
      <c r="C1805" s="22" t="s">
        <v>14</v>
      </c>
      <c r="D1805" s="22" t="s">
        <v>1705</v>
      </c>
      <c r="E1805" s="22" t="s">
        <v>452</v>
      </c>
      <c r="F1805" s="22" t="s">
        <v>5334</v>
      </c>
      <c r="G1805" s="22" t="s">
        <v>1721</v>
      </c>
      <c r="H1805" s="22" t="s">
        <v>4633</v>
      </c>
      <c r="I1805" s="22" t="s">
        <v>4192</v>
      </c>
      <c r="J1805" s="22" t="s">
        <v>11</v>
      </c>
      <c r="K1805" s="22" t="s">
        <v>4628</v>
      </c>
      <c r="L1805" s="22" t="s">
        <v>11</v>
      </c>
      <c r="M1805" s="22" t="s">
        <v>5405</v>
      </c>
      <c r="N1805" s="22" t="s">
        <v>4629</v>
      </c>
      <c r="O1805" s="22" t="s">
        <v>4630</v>
      </c>
      <c r="P1805" s="22" t="s">
        <v>4634</v>
      </c>
      <c r="Q1805" s="22">
        <v>0</v>
      </c>
      <c r="R1805" s="22" t="s">
        <v>1962</v>
      </c>
      <c r="S1805" s="22" t="s">
        <v>4680</v>
      </c>
      <c r="T1805" s="22" t="s">
        <v>1721</v>
      </c>
    </row>
    <row r="1806" spans="1:20">
      <c r="A1806" s="22" t="s">
        <v>2161</v>
      </c>
      <c r="B1806" s="22" t="s">
        <v>2162</v>
      </c>
      <c r="C1806" s="22" t="s">
        <v>16</v>
      </c>
      <c r="D1806" s="22" t="s">
        <v>1705</v>
      </c>
      <c r="E1806" s="22" t="s">
        <v>1189</v>
      </c>
      <c r="F1806" s="22" t="s">
        <v>4141</v>
      </c>
      <c r="G1806" s="22" t="s">
        <v>1721</v>
      </c>
      <c r="H1806" s="22" t="s">
        <v>4633</v>
      </c>
      <c r="I1806" s="22" t="s">
        <v>4192</v>
      </c>
      <c r="J1806" s="22" t="s">
        <v>11</v>
      </c>
      <c r="K1806" s="22" t="s">
        <v>4628</v>
      </c>
      <c r="L1806" s="22" t="s">
        <v>11</v>
      </c>
      <c r="M1806" s="22" t="s">
        <v>5457</v>
      </c>
      <c r="N1806" s="22" t="s">
        <v>4629</v>
      </c>
      <c r="O1806" s="22" t="s">
        <v>4630</v>
      </c>
      <c r="P1806" s="22" t="s">
        <v>7</v>
      </c>
      <c r="Q1806" s="22">
        <v>0</v>
      </c>
      <c r="R1806" s="22" t="s">
        <v>4800</v>
      </c>
      <c r="S1806" s="22" t="s">
        <v>4810</v>
      </c>
      <c r="T1806" s="22" t="s">
        <v>1721</v>
      </c>
    </row>
    <row r="1807" spans="1:20">
      <c r="A1807" s="22" t="s">
        <v>3546</v>
      </c>
      <c r="B1807" s="22" t="s">
        <v>3547</v>
      </c>
      <c r="C1807" s="22" t="s">
        <v>14</v>
      </c>
      <c r="D1807" s="22" t="s">
        <v>1705</v>
      </c>
      <c r="E1807" s="22" t="s">
        <v>452</v>
      </c>
      <c r="F1807" s="22" t="s">
        <v>4166</v>
      </c>
      <c r="G1807" s="22" t="s">
        <v>1721</v>
      </c>
      <c r="H1807" s="22" t="s">
        <v>4094</v>
      </c>
      <c r="I1807" s="22" t="s">
        <v>4656</v>
      </c>
      <c r="J1807" s="22" t="s">
        <v>11</v>
      </c>
      <c r="K1807" s="22" t="s">
        <v>4628</v>
      </c>
      <c r="L1807" s="22" t="s">
        <v>11</v>
      </c>
      <c r="M1807" s="22" t="s">
        <v>5414</v>
      </c>
      <c r="N1807" s="22" t="s">
        <v>4629</v>
      </c>
      <c r="O1807" s="22" t="s">
        <v>4630</v>
      </c>
      <c r="P1807" s="22" t="s">
        <v>4893</v>
      </c>
      <c r="Q1807" s="22">
        <v>0</v>
      </c>
      <c r="R1807" s="22" t="s">
        <v>1962</v>
      </c>
      <c r="S1807" s="22" t="s">
        <v>4327</v>
      </c>
      <c r="T1807" s="22" t="s">
        <v>1721</v>
      </c>
    </row>
    <row r="1808" spans="1:20">
      <c r="A1808" s="22" t="s">
        <v>3696</v>
      </c>
      <c r="B1808" s="22" t="s">
        <v>3697</v>
      </c>
      <c r="C1808" s="22" t="s">
        <v>14</v>
      </c>
      <c r="D1808" s="22" t="s">
        <v>1705</v>
      </c>
      <c r="E1808" s="22" t="s">
        <v>452</v>
      </c>
      <c r="F1808" s="22" t="s">
        <v>5334</v>
      </c>
      <c r="G1808" s="22" t="s">
        <v>1721</v>
      </c>
      <c r="H1808" s="22" t="s">
        <v>4633</v>
      </c>
      <c r="I1808" s="22" t="s">
        <v>4192</v>
      </c>
      <c r="J1808" s="22" t="s">
        <v>11</v>
      </c>
      <c r="K1808" s="22" t="s">
        <v>4628</v>
      </c>
      <c r="L1808" s="22" t="s">
        <v>11</v>
      </c>
      <c r="M1808" s="22" t="s">
        <v>5422</v>
      </c>
      <c r="N1808" s="22" t="s">
        <v>4629</v>
      </c>
      <c r="O1808" s="22" t="s">
        <v>4630</v>
      </c>
      <c r="P1808" s="22" t="s">
        <v>4662</v>
      </c>
      <c r="Q1808" s="22">
        <v>0</v>
      </c>
      <c r="R1808" s="22" t="s">
        <v>3700</v>
      </c>
      <c r="S1808" s="22" t="s">
        <v>4554</v>
      </c>
      <c r="T1808" s="22" t="s">
        <v>1721</v>
      </c>
    </row>
    <row r="1809" spans="1:20">
      <c r="A1809" s="22" t="s">
        <v>2247</v>
      </c>
      <c r="B1809" s="22" t="s">
        <v>2248</v>
      </c>
      <c r="C1809" s="22" t="s">
        <v>15</v>
      </c>
      <c r="D1809" s="22" t="s">
        <v>1705</v>
      </c>
      <c r="E1809" s="22" t="s">
        <v>452</v>
      </c>
      <c r="F1809" s="22" t="s">
        <v>4148</v>
      </c>
      <c r="G1809" s="22" t="s">
        <v>1721</v>
      </c>
      <c r="H1809" s="22" t="s">
        <v>4094</v>
      </c>
      <c r="I1809" s="22" t="s">
        <v>4192</v>
      </c>
      <c r="J1809" s="22" t="s">
        <v>11</v>
      </c>
      <c r="K1809" s="22" t="s">
        <v>4628</v>
      </c>
      <c r="L1809" s="22" t="s">
        <v>11</v>
      </c>
      <c r="M1809" s="22" t="s">
        <v>5416</v>
      </c>
      <c r="N1809" s="22" t="s">
        <v>4629</v>
      </c>
      <c r="O1809" s="22" t="s">
        <v>4630</v>
      </c>
      <c r="P1809" s="22" t="s">
        <v>4675</v>
      </c>
      <c r="Q1809" s="22">
        <v>0</v>
      </c>
      <c r="R1809" s="22" t="s">
        <v>1962</v>
      </c>
      <c r="S1809" s="22" t="s">
        <v>4454</v>
      </c>
      <c r="T1809" s="22" t="s">
        <v>1721</v>
      </c>
    </row>
    <row r="1810" spans="1:20">
      <c r="A1810" s="22" t="s">
        <v>3608</v>
      </c>
      <c r="B1810" s="22" t="s">
        <v>3609</v>
      </c>
      <c r="C1810" s="22" t="s">
        <v>1687</v>
      </c>
      <c r="D1810" s="22" t="s">
        <v>4091</v>
      </c>
      <c r="E1810" s="22" t="s">
        <v>464</v>
      </c>
      <c r="F1810" s="22" t="s">
        <v>4122</v>
      </c>
      <c r="G1810" s="22" t="s">
        <v>1721</v>
      </c>
      <c r="H1810" s="22" t="s">
        <v>4638</v>
      </c>
      <c r="I1810" s="22" t="s">
        <v>4644</v>
      </c>
      <c r="J1810" s="22" t="s">
        <v>11</v>
      </c>
      <c r="K1810" s="22" t="s">
        <v>4628</v>
      </c>
      <c r="L1810" s="22" t="s">
        <v>11</v>
      </c>
      <c r="M1810" s="22" t="s">
        <v>5460</v>
      </c>
      <c r="N1810" s="22" t="s">
        <v>4640</v>
      </c>
      <c r="O1810" s="22" t="s">
        <v>4630</v>
      </c>
      <c r="P1810" s="22" t="s">
        <v>4733</v>
      </c>
      <c r="Q1810" s="22">
        <v>0</v>
      </c>
      <c r="R1810" s="22" t="s">
        <v>3611</v>
      </c>
      <c r="S1810" s="22" t="s">
        <v>4569</v>
      </c>
      <c r="T1810" s="22" t="s">
        <v>1721</v>
      </c>
    </row>
    <row r="1811" spans="1:20">
      <c r="A1811" s="22" t="s">
        <v>3114</v>
      </c>
      <c r="B1811" s="22" t="s">
        <v>3115</v>
      </c>
      <c r="C1811" s="22" t="s">
        <v>14</v>
      </c>
      <c r="D1811" s="22" t="s">
        <v>1705</v>
      </c>
      <c r="E1811" s="22" t="s">
        <v>452</v>
      </c>
      <c r="F1811" s="22" t="s">
        <v>4166</v>
      </c>
      <c r="G1811" s="22" t="s">
        <v>1721</v>
      </c>
      <c r="H1811" s="22" t="s">
        <v>4094</v>
      </c>
      <c r="I1811" s="22" t="s">
        <v>4106</v>
      </c>
      <c r="J1811" s="22" t="s">
        <v>11</v>
      </c>
      <c r="K1811" s="22" t="s">
        <v>4628</v>
      </c>
      <c r="L1811" s="22" t="s">
        <v>11</v>
      </c>
      <c r="M1811" s="22" t="s">
        <v>5424</v>
      </c>
      <c r="N1811" s="22" t="s">
        <v>4629</v>
      </c>
      <c r="O1811" s="22" t="s">
        <v>4630</v>
      </c>
      <c r="P1811" s="22" t="s">
        <v>4642</v>
      </c>
      <c r="Q1811" s="22">
        <v>0</v>
      </c>
      <c r="R1811" s="22" t="s">
        <v>1962</v>
      </c>
      <c r="S1811" s="22" t="s">
        <v>4366</v>
      </c>
      <c r="T1811" s="22" t="s">
        <v>1721</v>
      </c>
    </row>
    <row r="1812" spans="1:20">
      <c r="A1812" s="22" t="s">
        <v>3882</v>
      </c>
      <c r="B1812" s="22" t="s">
        <v>3883</v>
      </c>
      <c r="C1812" s="22" t="s">
        <v>10</v>
      </c>
      <c r="D1812" s="22" t="s">
        <v>1705</v>
      </c>
      <c r="E1812" s="22" t="s">
        <v>1189</v>
      </c>
      <c r="F1812" s="22" t="s">
        <v>5351</v>
      </c>
      <c r="G1812" s="22" t="s">
        <v>1721</v>
      </c>
      <c r="H1812" s="22" t="s">
        <v>4633</v>
      </c>
      <c r="I1812" s="22" t="s">
        <v>4192</v>
      </c>
      <c r="J1812" s="22" t="s">
        <v>11</v>
      </c>
      <c r="K1812" s="22" t="s">
        <v>4628</v>
      </c>
      <c r="L1812" s="22" t="s">
        <v>11</v>
      </c>
      <c r="M1812" s="22" t="s">
        <v>5407</v>
      </c>
      <c r="N1812" s="22" t="s">
        <v>4629</v>
      </c>
      <c r="O1812" s="22" t="s">
        <v>4630</v>
      </c>
      <c r="P1812" s="22" t="s">
        <v>4662</v>
      </c>
      <c r="Q1812" s="22">
        <v>0</v>
      </c>
      <c r="R1812" s="22" t="s">
        <v>1908</v>
      </c>
      <c r="S1812" s="22" t="s">
        <v>4860</v>
      </c>
      <c r="T1812" s="22" t="s">
        <v>1721</v>
      </c>
    </row>
    <row r="1813" spans="1:20">
      <c r="A1813" s="22" t="s">
        <v>2379</v>
      </c>
      <c r="B1813" s="22" t="s">
        <v>2380</v>
      </c>
      <c r="C1813" s="22" t="s">
        <v>15</v>
      </c>
      <c r="D1813" s="22" t="s">
        <v>1705</v>
      </c>
      <c r="E1813" s="22" t="s">
        <v>452</v>
      </c>
      <c r="F1813" s="22" t="s">
        <v>4148</v>
      </c>
      <c r="G1813" s="22" t="s">
        <v>1721</v>
      </c>
      <c r="H1813" s="22" t="s">
        <v>4094</v>
      </c>
      <c r="I1813" s="22" t="s">
        <v>4192</v>
      </c>
      <c r="J1813" s="22" t="s">
        <v>11</v>
      </c>
      <c r="K1813" s="22" t="s">
        <v>4628</v>
      </c>
      <c r="L1813" s="22" t="s">
        <v>11</v>
      </c>
      <c r="M1813" s="22" t="s">
        <v>5412</v>
      </c>
      <c r="N1813" s="22" t="s">
        <v>4629</v>
      </c>
      <c r="O1813" s="22" t="s">
        <v>4630</v>
      </c>
      <c r="P1813" s="22" t="s">
        <v>4751</v>
      </c>
      <c r="Q1813" s="22">
        <v>0</v>
      </c>
      <c r="R1813" s="22" t="s">
        <v>1962</v>
      </c>
      <c r="S1813" s="22" t="s">
        <v>4437</v>
      </c>
      <c r="T1813" s="22" t="s">
        <v>1721</v>
      </c>
    </row>
    <row r="1814" spans="1:20">
      <c r="A1814" s="22" t="s">
        <v>1791</v>
      </c>
      <c r="B1814" s="22" t="s">
        <v>1792</v>
      </c>
      <c r="C1814" s="22" t="s">
        <v>16</v>
      </c>
      <c r="D1814" s="22" t="s">
        <v>1705</v>
      </c>
      <c r="E1814" s="22" t="s">
        <v>1189</v>
      </c>
      <c r="F1814" s="22" t="s">
        <v>4141</v>
      </c>
      <c r="G1814" s="22" t="s">
        <v>1721</v>
      </c>
      <c r="H1814" s="22" t="s">
        <v>4633</v>
      </c>
      <c r="I1814" s="22" t="s">
        <v>4192</v>
      </c>
      <c r="J1814" s="22" t="s">
        <v>11</v>
      </c>
      <c r="K1814" s="22" t="s">
        <v>4628</v>
      </c>
      <c r="L1814" s="22" t="s">
        <v>11</v>
      </c>
      <c r="M1814" s="22" t="s">
        <v>5457</v>
      </c>
      <c r="N1814" s="22" t="s">
        <v>4629</v>
      </c>
      <c r="O1814" s="22" t="s">
        <v>4630</v>
      </c>
      <c r="P1814" s="22" t="s">
        <v>4662</v>
      </c>
      <c r="Q1814" s="22">
        <v>0</v>
      </c>
      <c r="R1814" s="22" t="s">
        <v>1795</v>
      </c>
      <c r="S1814" s="22" t="s">
        <v>4545</v>
      </c>
      <c r="T1814" s="22" t="s">
        <v>1721</v>
      </c>
    </row>
    <row r="1815" spans="1:20">
      <c r="A1815" s="22" t="s">
        <v>2513</v>
      </c>
      <c r="B1815" s="22" t="s">
        <v>2514</v>
      </c>
      <c r="C1815" s="22" t="s">
        <v>1687</v>
      </c>
      <c r="D1815" s="22" t="s">
        <v>4091</v>
      </c>
      <c r="E1815" s="22" t="s">
        <v>459</v>
      </c>
      <c r="F1815" s="22" t="s">
        <v>4202</v>
      </c>
      <c r="G1815" s="22" t="s">
        <v>1721</v>
      </c>
      <c r="H1815" s="22" t="s">
        <v>4643</v>
      </c>
      <c r="I1815" s="22" t="s">
        <v>4644</v>
      </c>
      <c r="J1815" s="22" t="s">
        <v>11</v>
      </c>
      <c r="K1815" s="22" t="s">
        <v>4628</v>
      </c>
      <c r="L1815" s="22" t="s">
        <v>11</v>
      </c>
      <c r="M1815" s="22" t="s">
        <v>5446</v>
      </c>
      <c r="N1815" s="22" t="s">
        <v>4640</v>
      </c>
      <c r="O1815" s="22" t="s">
        <v>4630</v>
      </c>
      <c r="P1815" s="22" t="s">
        <v>1166</v>
      </c>
      <c r="Q1815" s="22">
        <v>0</v>
      </c>
      <c r="R1815" s="22" t="s">
        <v>1760</v>
      </c>
      <c r="S1815" s="22" t="s">
        <v>4599</v>
      </c>
      <c r="T1815" s="22" t="s">
        <v>1721</v>
      </c>
    </row>
    <row r="1816" spans="1:20">
      <c r="A1816" s="22" t="s">
        <v>2253</v>
      </c>
      <c r="B1816" s="22" t="s">
        <v>2254</v>
      </c>
      <c r="C1816" s="22" t="s">
        <v>16</v>
      </c>
      <c r="D1816" s="22" t="s">
        <v>1705</v>
      </c>
      <c r="E1816" s="22" t="s">
        <v>452</v>
      </c>
      <c r="F1816" s="22" t="s">
        <v>4179</v>
      </c>
      <c r="G1816" s="22" t="s">
        <v>1721</v>
      </c>
      <c r="H1816" s="22" t="s">
        <v>4682</v>
      </c>
      <c r="I1816" s="22" t="s">
        <v>4649</v>
      </c>
      <c r="J1816" s="22" t="s">
        <v>11</v>
      </c>
      <c r="K1816" s="22" t="s">
        <v>4628</v>
      </c>
      <c r="L1816" s="22" t="s">
        <v>11</v>
      </c>
      <c r="M1816" s="22" t="s">
        <v>5437</v>
      </c>
      <c r="N1816" s="22" t="s">
        <v>4629</v>
      </c>
      <c r="O1816" s="22" t="s">
        <v>4630</v>
      </c>
      <c r="P1816" s="22" t="s">
        <v>7</v>
      </c>
      <c r="Q1816" s="22">
        <v>0</v>
      </c>
      <c r="R1816" s="22" t="s">
        <v>2442</v>
      </c>
      <c r="S1816" s="22" t="s">
        <v>4451</v>
      </c>
      <c r="T1816" s="22" t="s">
        <v>1721</v>
      </c>
    </row>
    <row r="1817" spans="1:20">
      <c r="A1817" s="22" t="s">
        <v>3217</v>
      </c>
      <c r="B1817" s="22" t="s">
        <v>3218</v>
      </c>
      <c r="C1817" s="22" t="s">
        <v>16</v>
      </c>
      <c r="D1817" s="22" t="s">
        <v>1705</v>
      </c>
      <c r="E1817" s="22" t="s">
        <v>452</v>
      </c>
      <c r="F1817" s="22" t="s">
        <v>4185</v>
      </c>
      <c r="G1817" s="22" t="s">
        <v>1721</v>
      </c>
      <c r="H1817" s="22" t="s">
        <v>4633</v>
      </c>
      <c r="I1817" s="22" t="s">
        <v>4203</v>
      </c>
      <c r="J1817" s="22" t="s">
        <v>11</v>
      </c>
      <c r="K1817" s="22" t="s">
        <v>4628</v>
      </c>
      <c r="L1817" s="22" t="s">
        <v>11</v>
      </c>
      <c r="M1817" s="22" t="s">
        <v>5408</v>
      </c>
      <c r="N1817" s="22" t="s">
        <v>4629</v>
      </c>
      <c r="O1817" s="22" t="s">
        <v>4630</v>
      </c>
      <c r="P1817" s="22" t="s">
        <v>1026</v>
      </c>
      <c r="Q1817" s="22">
        <v>0</v>
      </c>
      <c r="R1817" s="22" t="s">
        <v>1922</v>
      </c>
      <c r="S1817" s="22" t="s">
        <v>4576</v>
      </c>
      <c r="T1817" s="22" t="s">
        <v>1721</v>
      </c>
    </row>
    <row r="1818" spans="1:20">
      <c r="A1818" s="22" t="s">
        <v>2850</v>
      </c>
      <c r="B1818" s="22" t="s">
        <v>1222</v>
      </c>
      <c r="C1818" s="22" t="s">
        <v>1687</v>
      </c>
      <c r="D1818" s="22" t="s">
        <v>4091</v>
      </c>
      <c r="E1818" s="22" t="s">
        <v>459</v>
      </c>
      <c r="F1818" s="22" t="s">
        <v>4194</v>
      </c>
      <c r="G1818" s="22" t="s">
        <v>1721</v>
      </c>
      <c r="H1818" s="22" t="s">
        <v>4632</v>
      </c>
      <c r="I1818" s="22" t="s">
        <v>4639</v>
      </c>
      <c r="J1818" s="22" t="s">
        <v>11</v>
      </c>
      <c r="K1818" s="22" t="s">
        <v>4628</v>
      </c>
      <c r="L1818" s="22" t="s">
        <v>11</v>
      </c>
      <c r="M1818" s="22" t="s">
        <v>5469</v>
      </c>
      <c r="N1818" s="22" t="s">
        <v>4640</v>
      </c>
      <c r="O1818" s="22" t="s">
        <v>4630</v>
      </c>
      <c r="P1818" s="22" t="s">
        <v>1168</v>
      </c>
      <c r="Q1818" s="22">
        <v>0</v>
      </c>
      <c r="R1818" s="22" t="s">
        <v>4833</v>
      </c>
      <c r="S1818" s="22" t="s">
        <v>4857</v>
      </c>
      <c r="T1818" s="22" t="s">
        <v>1721</v>
      </c>
    </row>
    <row r="1819" spans="1:20">
      <c r="A1819" s="22" t="s">
        <v>1718</v>
      </c>
      <c r="B1819" s="22" t="s">
        <v>1719</v>
      </c>
      <c r="C1819" s="22" t="s">
        <v>10</v>
      </c>
      <c r="D1819" s="22" t="s">
        <v>1705</v>
      </c>
      <c r="E1819" s="22" t="s">
        <v>452</v>
      </c>
      <c r="F1819" s="22" t="s">
        <v>5349</v>
      </c>
      <c r="G1819" s="22" t="s">
        <v>1721</v>
      </c>
      <c r="H1819" s="22" t="s">
        <v>4099</v>
      </c>
      <c r="I1819" s="22" t="s">
        <v>4106</v>
      </c>
      <c r="J1819" s="22" t="s">
        <v>11</v>
      </c>
      <c r="K1819" s="22" t="s">
        <v>4628</v>
      </c>
      <c r="L1819" s="22" t="s">
        <v>11</v>
      </c>
      <c r="M1819" s="22" t="s">
        <v>5455</v>
      </c>
      <c r="N1819" s="22" t="s">
        <v>4629</v>
      </c>
      <c r="O1819" s="22" t="s">
        <v>4630</v>
      </c>
      <c r="P1819" s="22" t="s">
        <v>4713</v>
      </c>
      <c r="Q1819" s="22">
        <v>0</v>
      </c>
      <c r="R1819" s="22" t="s">
        <v>1962</v>
      </c>
      <c r="S1819" s="22" t="s">
        <v>4854</v>
      </c>
      <c r="T1819" s="22" t="s">
        <v>1721</v>
      </c>
    </row>
    <row r="1820" spans="1:20">
      <c r="A1820" s="22" t="s">
        <v>2938</v>
      </c>
      <c r="B1820" s="22" t="s">
        <v>2939</v>
      </c>
      <c r="C1820" s="22" t="s">
        <v>16</v>
      </c>
      <c r="D1820" s="22" t="s">
        <v>1705</v>
      </c>
      <c r="E1820" s="22" t="s">
        <v>452</v>
      </c>
      <c r="F1820" s="22" t="s">
        <v>4185</v>
      </c>
      <c r="G1820" s="22" t="s">
        <v>1721</v>
      </c>
      <c r="H1820" s="22" t="s">
        <v>4633</v>
      </c>
      <c r="I1820" s="22" t="s">
        <v>4203</v>
      </c>
      <c r="J1820" s="22" t="s">
        <v>11</v>
      </c>
      <c r="K1820" s="22" t="s">
        <v>4628</v>
      </c>
      <c r="L1820" s="22" t="s">
        <v>11</v>
      </c>
      <c r="M1820" s="22" t="s">
        <v>5408</v>
      </c>
      <c r="N1820" s="22" t="s">
        <v>4629</v>
      </c>
      <c r="O1820" s="22" t="s">
        <v>4630</v>
      </c>
      <c r="P1820" s="22" t="s">
        <v>1026</v>
      </c>
      <c r="Q1820" s="22">
        <v>0</v>
      </c>
      <c r="R1820" s="22" t="s">
        <v>2942</v>
      </c>
      <c r="S1820" s="22" t="s">
        <v>4612</v>
      </c>
      <c r="T1820" s="22" t="s">
        <v>1721</v>
      </c>
    </row>
    <row r="1821" spans="1:20">
      <c r="A1821" s="22" t="s">
        <v>2083</v>
      </c>
      <c r="B1821" s="22" t="s">
        <v>2084</v>
      </c>
      <c r="C1821" s="22" t="s">
        <v>13</v>
      </c>
      <c r="D1821" s="22" t="s">
        <v>1705</v>
      </c>
      <c r="E1821" s="22" t="s">
        <v>452</v>
      </c>
      <c r="F1821" s="22" t="s">
        <v>4158</v>
      </c>
      <c r="G1821" s="22" t="s">
        <v>1721</v>
      </c>
      <c r="H1821" s="22" t="s">
        <v>4638</v>
      </c>
      <c r="I1821" s="22" t="s">
        <v>4636</v>
      </c>
      <c r="J1821" s="22" t="s">
        <v>11</v>
      </c>
      <c r="K1821" s="22" t="s">
        <v>4628</v>
      </c>
      <c r="L1821" s="22" t="s">
        <v>11</v>
      </c>
      <c r="M1821" s="22" t="s">
        <v>5434</v>
      </c>
      <c r="N1821" s="22" t="s">
        <v>4629</v>
      </c>
      <c r="O1821" s="22" t="s">
        <v>4630</v>
      </c>
      <c r="P1821" s="22" t="s">
        <v>4642</v>
      </c>
      <c r="Q1821" s="22">
        <v>0</v>
      </c>
      <c r="R1821" s="22" t="s">
        <v>1696</v>
      </c>
      <c r="S1821" s="22" t="s">
        <v>4885</v>
      </c>
      <c r="T1821" s="22" t="s">
        <v>1721</v>
      </c>
    </row>
    <row r="1822" spans="1:20">
      <c r="A1822" s="22" t="s">
        <v>3643</v>
      </c>
      <c r="B1822" s="22" t="s">
        <v>3644</v>
      </c>
      <c r="C1822" s="22" t="s">
        <v>16</v>
      </c>
      <c r="D1822" s="22" t="s">
        <v>1705</v>
      </c>
      <c r="E1822" s="22" t="s">
        <v>452</v>
      </c>
      <c r="F1822" s="22" t="s">
        <v>4164</v>
      </c>
      <c r="G1822" s="22" t="s">
        <v>1721</v>
      </c>
      <c r="H1822" s="22" t="s">
        <v>4632</v>
      </c>
      <c r="I1822" s="22" t="s">
        <v>4649</v>
      </c>
      <c r="J1822" s="22" t="s">
        <v>11</v>
      </c>
      <c r="K1822" s="22" t="s">
        <v>4628</v>
      </c>
      <c r="L1822" s="22" t="s">
        <v>11</v>
      </c>
      <c r="M1822" s="22" t="s">
        <v>5460</v>
      </c>
      <c r="N1822" s="22" t="s">
        <v>4629</v>
      </c>
      <c r="O1822" s="22" t="s">
        <v>4630</v>
      </c>
      <c r="P1822" s="22" t="s">
        <v>9</v>
      </c>
      <c r="Q1822" s="22">
        <v>0</v>
      </c>
      <c r="R1822" s="22" t="s">
        <v>4745</v>
      </c>
      <c r="S1822" s="22" t="s">
        <v>4538</v>
      </c>
      <c r="T1822" s="22" t="s">
        <v>1721</v>
      </c>
    </row>
    <row r="1823" spans="1:20">
      <c r="A1823" s="22" t="s">
        <v>1997</v>
      </c>
      <c r="B1823" s="22" t="s">
        <v>1998</v>
      </c>
      <c r="C1823" s="22" t="s">
        <v>10</v>
      </c>
      <c r="D1823" s="22" t="s">
        <v>1705</v>
      </c>
      <c r="E1823" s="22" t="s">
        <v>452</v>
      </c>
      <c r="F1823" s="22" t="s">
        <v>4173</v>
      </c>
      <c r="G1823" s="22" t="s">
        <v>1721</v>
      </c>
      <c r="H1823" s="22" t="s">
        <v>4099</v>
      </c>
      <c r="I1823" s="22" t="s">
        <v>4138</v>
      </c>
      <c r="J1823" s="22" t="s">
        <v>11</v>
      </c>
      <c r="K1823" s="22" t="s">
        <v>4628</v>
      </c>
      <c r="L1823" s="22" t="s">
        <v>11</v>
      </c>
      <c r="M1823" s="22" t="s">
        <v>5407</v>
      </c>
      <c r="N1823" s="22" t="s">
        <v>4629</v>
      </c>
      <c r="O1823" s="22" t="s">
        <v>4630</v>
      </c>
      <c r="P1823" s="22" t="s">
        <v>4642</v>
      </c>
      <c r="Q1823" s="22">
        <v>0</v>
      </c>
      <c r="R1823" s="22" t="s">
        <v>1962</v>
      </c>
      <c r="S1823" s="22" t="s">
        <v>4889</v>
      </c>
      <c r="T1823" s="22" t="s">
        <v>1721</v>
      </c>
    </row>
    <row r="1824" spans="1:20">
      <c r="A1824" s="22" t="s">
        <v>2016</v>
      </c>
      <c r="B1824" s="22" t="s">
        <v>2017</v>
      </c>
      <c r="C1824" s="22" t="s">
        <v>16</v>
      </c>
      <c r="D1824" s="22" t="s">
        <v>1705</v>
      </c>
      <c r="E1824" s="22" t="s">
        <v>452</v>
      </c>
      <c r="F1824" s="22" t="s">
        <v>5342</v>
      </c>
      <c r="G1824" s="22" t="s">
        <v>1721</v>
      </c>
      <c r="H1824" s="22" t="s">
        <v>4633</v>
      </c>
      <c r="I1824" s="22" t="s">
        <v>4192</v>
      </c>
      <c r="J1824" s="22" t="s">
        <v>11</v>
      </c>
      <c r="K1824" s="22" t="s">
        <v>4628</v>
      </c>
      <c r="L1824" s="22" t="s">
        <v>11</v>
      </c>
      <c r="M1824" s="22" t="s">
        <v>5410</v>
      </c>
      <c r="N1824" s="22" t="s">
        <v>4629</v>
      </c>
      <c r="O1824" s="22" t="s">
        <v>4630</v>
      </c>
      <c r="P1824" s="22" t="s">
        <v>4642</v>
      </c>
      <c r="Q1824" s="22">
        <v>0</v>
      </c>
      <c r="R1824" s="22" t="s">
        <v>1962</v>
      </c>
      <c r="S1824" s="22" t="s">
        <v>4888</v>
      </c>
      <c r="T1824" s="22" t="s">
        <v>1721</v>
      </c>
    </row>
    <row r="1825" spans="1:20">
      <c r="A1825" s="22" t="s">
        <v>5165</v>
      </c>
      <c r="B1825" s="22" t="s">
        <v>5166</v>
      </c>
      <c r="C1825" s="22" t="s">
        <v>15</v>
      </c>
      <c r="D1825" s="22" t="s">
        <v>1705</v>
      </c>
      <c r="E1825" s="22" t="s">
        <v>452</v>
      </c>
      <c r="F1825" s="22" t="s">
        <v>4158</v>
      </c>
      <c r="G1825" s="22" t="s">
        <v>1721</v>
      </c>
      <c r="H1825" s="22" t="s">
        <v>4638</v>
      </c>
      <c r="I1825" s="22" t="s">
        <v>4636</v>
      </c>
      <c r="J1825" s="22" t="s">
        <v>11</v>
      </c>
      <c r="K1825" s="22" t="s">
        <v>4628</v>
      </c>
      <c r="L1825" s="22" t="s">
        <v>11</v>
      </c>
      <c r="M1825" s="22" t="s">
        <v>5434</v>
      </c>
      <c r="N1825" s="22" t="s">
        <v>4629</v>
      </c>
      <c r="O1825" s="22" t="s">
        <v>4630</v>
      </c>
      <c r="P1825" s="22" t="s">
        <v>5439</v>
      </c>
      <c r="Q1825" s="22">
        <v>0</v>
      </c>
      <c r="R1825" s="22" t="s">
        <v>4928</v>
      </c>
      <c r="S1825" s="22" t="s">
        <v>5373</v>
      </c>
      <c r="T1825" s="22" t="s">
        <v>1721</v>
      </c>
    </row>
    <row r="1826" spans="1:20">
      <c r="A1826" s="22" t="s">
        <v>3531</v>
      </c>
      <c r="B1826" s="22" t="s">
        <v>3532</v>
      </c>
      <c r="C1826" s="22" t="s">
        <v>16</v>
      </c>
      <c r="D1826" s="22" t="s">
        <v>1705</v>
      </c>
      <c r="E1826" s="22" t="s">
        <v>1189</v>
      </c>
      <c r="F1826" s="22" t="s">
        <v>4207</v>
      </c>
      <c r="G1826" s="22" t="s">
        <v>1721</v>
      </c>
      <c r="H1826" s="22" t="s">
        <v>4633</v>
      </c>
      <c r="I1826" s="22" t="s">
        <v>4106</v>
      </c>
      <c r="J1826" s="22" t="s">
        <v>11</v>
      </c>
      <c r="K1826" s="22" t="s">
        <v>4628</v>
      </c>
      <c r="L1826" s="22" t="s">
        <v>11</v>
      </c>
      <c r="M1826" s="22" t="s">
        <v>5426</v>
      </c>
      <c r="N1826" s="22" t="s">
        <v>4629</v>
      </c>
      <c r="O1826" s="22" t="s">
        <v>4630</v>
      </c>
      <c r="P1826" s="22" t="s">
        <v>4642</v>
      </c>
      <c r="Q1826" s="22">
        <v>0</v>
      </c>
      <c r="R1826" s="22" t="s">
        <v>1962</v>
      </c>
      <c r="S1826" s="22" t="s">
        <v>4891</v>
      </c>
      <c r="T1826" s="22" t="s">
        <v>1721</v>
      </c>
    </row>
    <row r="1827" spans="1:20">
      <c r="A1827" s="22" t="s">
        <v>2919</v>
      </c>
      <c r="B1827" s="22" t="s">
        <v>2920</v>
      </c>
      <c r="C1827" s="22" t="s">
        <v>14</v>
      </c>
      <c r="D1827" s="22" t="s">
        <v>1705</v>
      </c>
      <c r="E1827" s="22" t="s">
        <v>452</v>
      </c>
      <c r="F1827" s="22" t="s">
        <v>5334</v>
      </c>
      <c r="G1827" s="22" t="s">
        <v>1721</v>
      </c>
      <c r="H1827" s="22" t="s">
        <v>4633</v>
      </c>
      <c r="I1827" s="22" t="s">
        <v>4192</v>
      </c>
      <c r="J1827" s="22" t="s">
        <v>11</v>
      </c>
      <c r="K1827" s="22" t="s">
        <v>4628</v>
      </c>
      <c r="L1827" s="22" t="s">
        <v>11</v>
      </c>
      <c r="M1827" s="22" t="s">
        <v>5428</v>
      </c>
      <c r="N1827" s="22" t="s">
        <v>4629</v>
      </c>
      <c r="O1827" s="22" t="s">
        <v>4630</v>
      </c>
      <c r="P1827" s="22" t="s">
        <v>4642</v>
      </c>
      <c r="Q1827" s="22">
        <v>0</v>
      </c>
      <c r="R1827" s="22" t="s">
        <v>1962</v>
      </c>
      <c r="S1827" s="22" t="s">
        <v>4386</v>
      </c>
      <c r="T1827" s="22" t="s">
        <v>1721</v>
      </c>
    </row>
    <row r="1828" spans="1:20">
      <c r="A1828" s="22" t="s">
        <v>2769</v>
      </c>
      <c r="B1828" s="22" t="s">
        <v>2770</v>
      </c>
      <c r="C1828" s="22" t="s">
        <v>14</v>
      </c>
      <c r="D1828" s="22" t="s">
        <v>1705</v>
      </c>
      <c r="E1828" s="22" t="s">
        <v>452</v>
      </c>
      <c r="F1828" s="22" t="s">
        <v>5349</v>
      </c>
      <c r="G1828" s="22" t="s">
        <v>1721</v>
      </c>
      <c r="H1828" s="22" t="s">
        <v>4099</v>
      </c>
      <c r="I1828" s="22" t="s">
        <v>5421</v>
      </c>
      <c r="J1828" s="22" t="s">
        <v>11</v>
      </c>
      <c r="K1828" s="22" t="s">
        <v>4628</v>
      </c>
      <c r="L1828" s="22" t="s">
        <v>11</v>
      </c>
      <c r="M1828" s="22" t="s">
        <v>5441</v>
      </c>
      <c r="N1828" s="22" t="s">
        <v>4629</v>
      </c>
      <c r="O1828" s="22" t="s">
        <v>4630</v>
      </c>
      <c r="P1828" s="22" t="s">
        <v>4634</v>
      </c>
      <c r="Q1828" s="22">
        <v>0</v>
      </c>
      <c r="R1828" s="22" t="s">
        <v>1962</v>
      </c>
      <c r="S1828" s="22" t="s">
        <v>4875</v>
      </c>
      <c r="T1828" s="22" t="s">
        <v>1721</v>
      </c>
    </row>
    <row r="1829" spans="1:20">
      <c r="A1829" s="22" t="s">
        <v>3284</v>
      </c>
      <c r="B1829" s="22" t="s">
        <v>3285</v>
      </c>
      <c r="C1829" s="22" t="s">
        <v>14</v>
      </c>
      <c r="D1829" s="22" t="s">
        <v>1705</v>
      </c>
      <c r="E1829" s="22" t="s">
        <v>452</v>
      </c>
      <c r="F1829" s="22" t="s">
        <v>5334</v>
      </c>
      <c r="G1829" s="22" t="s">
        <v>1721</v>
      </c>
      <c r="H1829" s="22" t="s">
        <v>4633</v>
      </c>
      <c r="I1829" s="22" t="s">
        <v>4192</v>
      </c>
      <c r="J1829" s="22" t="s">
        <v>11</v>
      </c>
      <c r="K1829" s="22" t="s">
        <v>4628</v>
      </c>
      <c r="L1829" s="22" t="s">
        <v>11</v>
      </c>
      <c r="M1829" s="22" t="s">
        <v>5422</v>
      </c>
      <c r="N1829" s="22" t="s">
        <v>4629</v>
      </c>
      <c r="O1829" s="22" t="s">
        <v>4630</v>
      </c>
      <c r="P1829" s="22" t="s">
        <v>4642</v>
      </c>
      <c r="Q1829" s="22">
        <v>0</v>
      </c>
      <c r="R1829" s="22" t="s">
        <v>1962</v>
      </c>
      <c r="S1829" s="22" t="s">
        <v>4355</v>
      </c>
      <c r="T1829" s="22" t="s">
        <v>1721</v>
      </c>
    </row>
    <row r="1830" spans="1:20">
      <c r="A1830" s="22" t="s">
        <v>3659</v>
      </c>
      <c r="B1830" s="22" t="s">
        <v>3660</v>
      </c>
      <c r="C1830" s="22" t="s">
        <v>12</v>
      </c>
      <c r="D1830" s="22" t="s">
        <v>1705</v>
      </c>
      <c r="E1830" s="22" t="s">
        <v>452</v>
      </c>
      <c r="F1830" s="22" t="s">
        <v>4158</v>
      </c>
      <c r="G1830" s="22" t="s">
        <v>1721</v>
      </c>
      <c r="H1830" s="22" t="s">
        <v>4638</v>
      </c>
      <c r="I1830" s="22" t="s">
        <v>4636</v>
      </c>
      <c r="J1830" s="22" t="s">
        <v>11</v>
      </c>
      <c r="K1830" s="22" t="s">
        <v>4628</v>
      </c>
      <c r="L1830" s="22" t="s">
        <v>11</v>
      </c>
      <c r="M1830" s="22" t="s">
        <v>5405</v>
      </c>
      <c r="N1830" s="22" t="s">
        <v>4629</v>
      </c>
      <c r="O1830" s="22" t="s">
        <v>4630</v>
      </c>
      <c r="P1830" s="22" t="s">
        <v>4858</v>
      </c>
      <c r="Q1830" s="22">
        <v>0</v>
      </c>
      <c r="R1830" s="22" t="s">
        <v>1962</v>
      </c>
      <c r="S1830" s="22" t="s">
        <v>4859</v>
      </c>
      <c r="T1830" s="22" t="s">
        <v>1721</v>
      </c>
    </row>
    <row r="1831" spans="1:20">
      <c r="A1831" s="22" t="s">
        <v>2820</v>
      </c>
      <c r="B1831" s="22" t="s">
        <v>2821</v>
      </c>
      <c r="C1831" s="22" t="s">
        <v>10</v>
      </c>
      <c r="D1831" s="22" t="s">
        <v>1705</v>
      </c>
      <c r="E1831" s="22" t="s">
        <v>452</v>
      </c>
      <c r="F1831" s="22" t="s">
        <v>5342</v>
      </c>
      <c r="G1831" s="22" t="s">
        <v>1721</v>
      </c>
      <c r="H1831" s="22" t="s">
        <v>4633</v>
      </c>
      <c r="I1831" s="22" t="s">
        <v>4192</v>
      </c>
      <c r="J1831" s="22" t="s">
        <v>11</v>
      </c>
      <c r="K1831" s="22" t="s">
        <v>4628</v>
      </c>
      <c r="L1831" s="22" t="s">
        <v>11</v>
      </c>
      <c r="M1831" s="22" t="s">
        <v>5471</v>
      </c>
      <c r="N1831" s="22" t="s">
        <v>4629</v>
      </c>
      <c r="O1831" s="22" t="s">
        <v>4630</v>
      </c>
      <c r="P1831" s="22" t="s">
        <v>7</v>
      </c>
      <c r="Q1831" s="22">
        <v>0</v>
      </c>
      <c r="R1831" s="22" t="s">
        <v>2790</v>
      </c>
      <c r="S1831" s="22" t="s">
        <v>4749</v>
      </c>
      <c r="T1831" s="22" t="s">
        <v>1721</v>
      </c>
    </row>
    <row r="1832" spans="1:20">
      <c r="A1832" s="22" t="s">
        <v>1718</v>
      </c>
      <c r="B1832" s="22" t="s">
        <v>1719</v>
      </c>
      <c r="C1832" s="22" t="s">
        <v>10</v>
      </c>
      <c r="D1832" s="22" t="s">
        <v>1705</v>
      </c>
      <c r="E1832" s="22" t="s">
        <v>452</v>
      </c>
      <c r="F1832" s="22" t="s">
        <v>5349</v>
      </c>
      <c r="G1832" s="22" t="s">
        <v>1721</v>
      </c>
      <c r="H1832" s="22" t="s">
        <v>4099</v>
      </c>
      <c r="I1832" s="22" t="s">
        <v>4106</v>
      </c>
      <c r="J1832" s="22" t="s">
        <v>11</v>
      </c>
      <c r="K1832" s="22" t="s">
        <v>4628</v>
      </c>
      <c r="L1832" s="22" t="s">
        <v>11</v>
      </c>
      <c r="M1832" s="22" t="s">
        <v>5429</v>
      </c>
      <c r="N1832" s="22" t="s">
        <v>4629</v>
      </c>
      <c r="O1832" s="22" t="s">
        <v>4630</v>
      </c>
      <c r="P1832" s="22" t="s">
        <v>4713</v>
      </c>
      <c r="Q1832" s="22">
        <v>0</v>
      </c>
      <c r="R1832" s="22" t="s">
        <v>1962</v>
      </c>
      <c r="S1832" s="22" t="s">
        <v>4854</v>
      </c>
      <c r="T1832" s="22" t="s">
        <v>1721</v>
      </c>
    </row>
    <row r="1833" spans="1:20">
      <c r="A1833" s="22" t="s">
        <v>3643</v>
      </c>
      <c r="B1833" s="22" t="s">
        <v>3644</v>
      </c>
      <c r="C1833" s="22" t="s">
        <v>16</v>
      </c>
      <c r="D1833" s="22" t="s">
        <v>1705</v>
      </c>
      <c r="E1833" s="22" t="s">
        <v>452</v>
      </c>
      <c r="F1833" s="22" t="s">
        <v>4164</v>
      </c>
      <c r="G1833" s="22" t="s">
        <v>1721</v>
      </c>
      <c r="H1833" s="22" t="s">
        <v>4632</v>
      </c>
      <c r="I1833" s="22" t="s">
        <v>4203</v>
      </c>
      <c r="J1833" s="22" t="s">
        <v>11</v>
      </c>
      <c r="K1833" s="22" t="s">
        <v>4628</v>
      </c>
      <c r="L1833" s="22" t="s">
        <v>11</v>
      </c>
      <c r="M1833" s="22" t="s">
        <v>5415</v>
      </c>
      <c r="N1833" s="22" t="s">
        <v>4629</v>
      </c>
      <c r="O1833" s="22" t="s">
        <v>4630</v>
      </c>
      <c r="P1833" s="22" t="s">
        <v>9</v>
      </c>
      <c r="Q1833" s="22">
        <v>0</v>
      </c>
      <c r="R1833" s="22" t="s">
        <v>4745</v>
      </c>
      <c r="S1833" s="22" t="s">
        <v>4538</v>
      </c>
      <c r="T1833" s="22" t="s">
        <v>1721</v>
      </c>
    </row>
    <row r="1834" spans="1:20">
      <c r="A1834" s="22" t="s">
        <v>2601</v>
      </c>
      <c r="B1834" s="22" t="s">
        <v>2602</v>
      </c>
      <c r="C1834" s="22" t="s">
        <v>15</v>
      </c>
      <c r="D1834" s="22" t="s">
        <v>1705</v>
      </c>
      <c r="E1834" s="22" t="s">
        <v>452</v>
      </c>
      <c r="F1834" s="22" t="s">
        <v>4148</v>
      </c>
      <c r="G1834" s="22" t="s">
        <v>1721</v>
      </c>
      <c r="H1834" s="22" t="s">
        <v>4094</v>
      </c>
      <c r="I1834" s="22" t="s">
        <v>4192</v>
      </c>
      <c r="J1834" s="22" t="s">
        <v>11</v>
      </c>
      <c r="K1834" s="22" t="s">
        <v>4628</v>
      </c>
      <c r="L1834" s="22" t="s">
        <v>11</v>
      </c>
      <c r="M1834" s="22" t="s">
        <v>5437</v>
      </c>
      <c r="N1834" s="22" t="s">
        <v>4629</v>
      </c>
      <c r="O1834" s="22" t="s">
        <v>4630</v>
      </c>
      <c r="P1834" s="22" t="s">
        <v>4675</v>
      </c>
      <c r="Q1834" s="22">
        <v>0</v>
      </c>
      <c r="R1834" s="22" t="s">
        <v>1962</v>
      </c>
      <c r="S1834" s="22" t="s">
        <v>4794</v>
      </c>
      <c r="T1834" s="22" t="s">
        <v>1721</v>
      </c>
    </row>
    <row r="1835" spans="1:20">
      <c r="A1835" s="22" t="s">
        <v>2230</v>
      </c>
      <c r="B1835" s="22" t="s">
        <v>2231</v>
      </c>
      <c r="C1835" s="22" t="s">
        <v>10</v>
      </c>
      <c r="D1835" s="22" t="s">
        <v>1705</v>
      </c>
      <c r="E1835" s="22" t="s">
        <v>452</v>
      </c>
      <c r="F1835" s="22" t="s">
        <v>5342</v>
      </c>
      <c r="G1835" s="22" t="s">
        <v>1721</v>
      </c>
      <c r="H1835" s="22" t="s">
        <v>4633</v>
      </c>
      <c r="I1835" s="22" t="s">
        <v>4192</v>
      </c>
      <c r="J1835" s="22" t="s">
        <v>11</v>
      </c>
      <c r="K1835" s="22" t="s">
        <v>4628</v>
      </c>
      <c r="L1835" s="22" t="s">
        <v>11</v>
      </c>
      <c r="M1835" s="22" t="s">
        <v>5425</v>
      </c>
      <c r="N1835" s="22" t="s">
        <v>4629</v>
      </c>
      <c r="O1835" s="22" t="s">
        <v>4630</v>
      </c>
      <c r="P1835" s="22" t="s">
        <v>7</v>
      </c>
      <c r="Q1835" s="22">
        <v>0</v>
      </c>
      <c r="R1835" s="22" t="s">
        <v>4756</v>
      </c>
      <c r="S1835" s="22" t="s">
        <v>4793</v>
      </c>
      <c r="T1835" s="22" t="s">
        <v>1721</v>
      </c>
    </row>
    <row r="1836" spans="1:20">
      <c r="A1836" s="22" t="s">
        <v>3898</v>
      </c>
      <c r="B1836" s="22" t="s">
        <v>3899</v>
      </c>
      <c r="C1836" s="22" t="s">
        <v>10</v>
      </c>
      <c r="D1836" s="22" t="s">
        <v>1705</v>
      </c>
      <c r="E1836" s="22" t="s">
        <v>1189</v>
      </c>
      <c r="F1836" s="22" t="s">
        <v>4141</v>
      </c>
      <c r="G1836" s="22" t="s">
        <v>1721</v>
      </c>
      <c r="H1836" s="22" t="s">
        <v>4633</v>
      </c>
      <c r="I1836" s="22" t="s">
        <v>4192</v>
      </c>
      <c r="J1836" s="22" t="s">
        <v>11</v>
      </c>
      <c r="K1836" s="22" t="s">
        <v>4628</v>
      </c>
      <c r="L1836" s="22" t="s">
        <v>11</v>
      </c>
      <c r="M1836" s="22" t="s">
        <v>5457</v>
      </c>
      <c r="N1836" s="22" t="s">
        <v>4629</v>
      </c>
      <c r="O1836" s="22" t="s">
        <v>4630</v>
      </c>
      <c r="P1836" s="22" t="s">
        <v>4695</v>
      </c>
      <c r="Q1836" s="22">
        <v>0</v>
      </c>
      <c r="R1836" s="22" t="s">
        <v>3902</v>
      </c>
      <c r="S1836" s="22" t="s">
        <v>4696</v>
      </c>
      <c r="T1836" s="22" t="s">
        <v>1721</v>
      </c>
    </row>
    <row r="1837" spans="1:20">
      <c r="A1837" s="22" t="s">
        <v>2296</v>
      </c>
      <c r="B1837" s="22" t="s">
        <v>2297</v>
      </c>
      <c r="C1837" s="22" t="s">
        <v>13</v>
      </c>
      <c r="D1837" s="22" t="s">
        <v>1705</v>
      </c>
      <c r="E1837" s="22" t="s">
        <v>452</v>
      </c>
      <c r="F1837" s="22" t="s">
        <v>4172</v>
      </c>
      <c r="G1837" s="22" t="s">
        <v>1721</v>
      </c>
      <c r="H1837" s="22" t="s">
        <v>4094</v>
      </c>
      <c r="I1837" s="22" t="s">
        <v>4203</v>
      </c>
      <c r="J1837" s="22" t="s">
        <v>11</v>
      </c>
      <c r="K1837" s="22" t="s">
        <v>4628</v>
      </c>
      <c r="L1837" s="22" t="s">
        <v>11</v>
      </c>
      <c r="M1837" s="22" t="s">
        <v>5407</v>
      </c>
      <c r="N1837" s="22" t="s">
        <v>4629</v>
      </c>
      <c r="O1837" s="22" t="s">
        <v>4630</v>
      </c>
      <c r="P1837" s="22" t="s">
        <v>4655</v>
      </c>
      <c r="Q1837" s="22">
        <v>0</v>
      </c>
      <c r="R1837" s="22" t="s">
        <v>1962</v>
      </c>
      <c r="S1837" s="22" t="s">
        <v>4444</v>
      </c>
      <c r="T1837" s="22" t="s">
        <v>1721</v>
      </c>
    </row>
    <row r="1838" spans="1:20">
      <c r="A1838" s="22" t="s">
        <v>3782</v>
      </c>
      <c r="B1838" s="22" t="s">
        <v>3783</v>
      </c>
      <c r="C1838" s="22" t="s">
        <v>12</v>
      </c>
      <c r="D1838" s="22" t="s">
        <v>1705</v>
      </c>
      <c r="E1838" s="22" t="s">
        <v>452</v>
      </c>
      <c r="F1838" s="22" t="s">
        <v>4175</v>
      </c>
      <c r="G1838" s="22" t="s">
        <v>1721</v>
      </c>
      <c r="H1838" s="22" t="s">
        <v>4638</v>
      </c>
      <c r="I1838" s="22" t="s">
        <v>4656</v>
      </c>
      <c r="J1838" s="22" t="s">
        <v>11</v>
      </c>
      <c r="K1838" s="22" t="s">
        <v>4628</v>
      </c>
      <c r="L1838" s="22" t="s">
        <v>11</v>
      </c>
      <c r="M1838" s="22" t="s">
        <v>5416</v>
      </c>
      <c r="N1838" s="22" t="s">
        <v>4629</v>
      </c>
      <c r="O1838" s="22" t="s">
        <v>4630</v>
      </c>
      <c r="P1838" s="22" t="s">
        <v>4662</v>
      </c>
      <c r="Q1838" s="22">
        <v>0</v>
      </c>
      <c r="R1838" s="22" t="s">
        <v>4838</v>
      </c>
      <c r="S1838" s="22" t="s">
        <v>4839</v>
      </c>
      <c r="T1838" s="22" t="s">
        <v>1721</v>
      </c>
    </row>
    <row r="1839" spans="1:20">
      <c r="A1839" s="22" t="s">
        <v>2660</v>
      </c>
      <c r="B1839" s="22" t="s">
        <v>2661</v>
      </c>
      <c r="C1839" s="22" t="s">
        <v>13</v>
      </c>
      <c r="D1839" s="22" t="s">
        <v>1705</v>
      </c>
      <c r="E1839" s="22" t="s">
        <v>452</v>
      </c>
      <c r="F1839" s="22" t="s">
        <v>4176</v>
      </c>
      <c r="G1839" s="22" t="s">
        <v>1721</v>
      </c>
      <c r="H1839" s="22" t="s">
        <v>4094</v>
      </c>
      <c r="I1839" s="22" t="s">
        <v>5430</v>
      </c>
      <c r="J1839" s="22" t="s">
        <v>11</v>
      </c>
      <c r="K1839" s="22" t="s">
        <v>4628</v>
      </c>
      <c r="L1839" s="22" t="s">
        <v>11</v>
      </c>
      <c r="M1839" s="22" t="s">
        <v>5437</v>
      </c>
      <c r="N1839" s="22" t="s">
        <v>4629</v>
      </c>
      <c r="O1839" s="22" t="s">
        <v>4630</v>
      </c>
      <c r="P1839" s="22" t="s">
        <v>4868</v>
      </c>
      <c r="Q1839" s="22">
        <v>0</v>
      </c>
      <c r="R1839" s="22" t="s">
        <v>1962</v>
      </c>
      <c r="S1839" s="22" t="s">
        <v>4869</v>
      </c>
      <c r="T1839" s="22" t="s">
        <v>1721</v>
      </c>
    </row>
  </sheetData>
  <sheetProtection password="CC99" sheet="1" autoFilter="0" pivotTables="0"/>
  <protectedRanges>
    <protectedRange sqref="A1:T1048576" name="区域1"/>
  </protectedRanges>
  <autoFilter ref="A1:T4966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C31" sqref="C31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1414</v>
      </c>
      <c r="B1" s="23" t="s">
        <v>1415</v>
      </c>
      <c r="C1" s="23" t="s">
        <v>1416</v>
      </c>
      <c r="D1" s="23" t="s">
        <v>1417</v>
      </c>
      <c r="E1" s="23" t="s">
        <v>1418</v>
      </c>
      <c r="F1" s="23" t="s">
        <v>1419</v>
      </c>
      <c r="G1" s="23" t="s">
        <v>1420</v>
      </c>
      <c r="H1" s="23" t="s">
        <v>1421</v>
      </c>
      <c r="I1" s="23" t="s">
        <v>1422</v>
      </c>
      <c r="J1" s="23" t="s">
        <v>1423</v>
      </c>
      <c r="K1" s="23" t="s">
        <v>1424</v>
      </c>
      <c r="L1" s="23" t="s">
        <v>1425</v>
      </c>
      <c r="M1" s="23" t="s">
        <v>1426</v>
      </c>
    </row>
    <row r="2" spans="1:13">
      <c r="A2" s="23" t="s">
        <v>4134</v>
      </c>
      <c r="B2" s="23" t="s">
        <v>2790</v>
      </c>
      <c r="C2" s="23" t="s">
        <v>1782</v>
      </c>
      <c r="D2" s="23" t="s">
        <v>4088</v>
      </c>
      <c r="E2" s="23" t="s">
        <v>4904</v>
      </c>
      <c r="F2" s="23" t="s">
        <v>4905</v>
      </c>
      <c r="G2" s="23">
        <v>3</v>
      </c>
      <c r="H2" s="23">
        <v>1.5</v>
      </c>
      <c r="I2" s="23">
        <v>1</v>
      </c>
      <c r="J2" s="23">
        <v>0.5</v>
      </c>
      <c r="K2" s="23" t="s">
        <v>4633</v>
      </c>
      <c r="L2" s="23" t="s">
        <v>4632</v>
      </c>
      <c r="M2" s="23" t="s">
        <v>4644</v>
      </c>
    </row>
    <row r="3" spans="1:13">
      <c r="A3" s="23" t="s">
        <v>4171</v>
      </c>
      <c r="B3" s="23" t="s">
        <v>4906</v>
      </c>
      <c r="C3" s="23" t="s">
        <v>4907</v>
      </c>
      <c r="D3" s="23" t="s">
        <v>4081</v>
      </c>
      <c r="E3" s="23" t="s">
        <v>4904</v>
      </c>
      <c r="F3" s="23" t="s">
        <v>4905</v>
      </c>
      <c r="G3" s="23">
        <v>3</v>
      </c>
      <c r="H3" s="23">
        <v>1.5</v>
      </c>
      <c r="I3" s="23">
        <v>1</v>
      </c>
      <c r="J3" s="23">
        <v>0.5</v>
      </c>
      <c r="K3" s="23" t="s">
        <v>4094</v>
      </c>
      <c r="L3" s="23" t="s">
        <v>4632</v>
      </c>
      <c r="M3" s="23" t="s">
        <v>4644</v>
      </c>
    </row>
    <row r="4" spans="1:13">
      <c r="A4" s="23" t="s">
        <v>4172</v>
      </c>
      <c r="B4" s="23" t="s">
        <v>4906</v>
      </c>
      <c r="C4" s="23" t="s">
        <v>4907</v>
      </c>
      <c r="D4" s="23" t="s">
        <v>4072</v>
      </c>
      <c r="E4" s="23" t="s">
        <v>4904</v>
      </c>
      <c r="F4" s="23" t="s">
        <v>4908</v>
      </c>
      <c r="G4" s="23">
        <v>3</v>
      </c>
      <c r="H4" s="23">
        <v>1.5</v>
      </c>
      <c r="I4" s="23">
        <v>1</v>
      </c>
      <c r="J4" s="23">
        <v>0.5</v>
      </c>
      <c r="K4" s="23" t="s">
        <v>4094</v>
      </c>
      <c r="L4" s="23" t="s">
        <v>4099</v>
      </c>
      <c r="M4" s="23" t="s">
        <v>4644</v>
      </c>
    </row>
    <row r="5" spans="1:13">
      <c r="A5" s="23" t="s">
        <v>5334</v>
      </c>
      <c r="B5" s="23" t="s">
        <v>1698</v>
      </c>
      <c r="C5" s="23" t="s">
        <v>5515</v>
      </c>
      <c r="D5" s="23" t="s">
        <v>4121</v>
      </c>
      <c r="E5" s="23" t="s">
        <v>4921</v>
      </c>
      <c r="F5" s="23" t="s">
        <v>5516</v>
      </c>
      <c r="G5" s="23">
        <v>3</v>
      </c>
      <c r="H5" s="23">
        <v>1.5</v>
      </c>
      <c r="I5" s="23">
        <v>1</v>
      </c>
      <c r="J5" s="23">
        <v>0.5</v>
      </c>
      <c r="K5" s="23" t="s">
        <v>4633</v>
      </c>
      <c r="L5" s="23" t="s">
        <v>4632</v>
      </c>
      <c r="M5" s="23" t="s">
        <v>4644</v>
      </c>
    </row>
    <row r="6" spans="1:13">
      <c r="A6" s="23" t="s">
        <v>4182</v>
      </c>
      <c r="B6" s="23" t="s">
        <v>4909</v>
      </c>
      <c r="C6" s="23" t="s">
        <v>4910</v>
      </c>
      <c r="D6" s="23" t="s">
        <v>4088</v>
      </c>
      <c r="E6" s="23" t="s">
        <v>4911</v>
      </c>
      <c r="F6" s="23" t="s">
        <v>4912</v>
      </c>
      <c r="G6" s="23">
        <v>3</v>
      </c>
      <c r="H6" s="23">
        <v>1.5</v>
      </c>
      <c r="I6" s="23">
        <v>1</v>
      </c>
      <c r="J6" s="23">
        <v>0.5</v>
      </c>
      <c r="K6" s="23" t="s">
        <v>4638</v>
      </c>
      <c r="L6" s="23" t="s">
        <v>4099</v>
      </c>
      <c r="M6" s="23" t="s">
        <v>4777</v>
      </c>
    </row>
    <row r="7" spans="1:13">
      <c r="A7" s="23" t="s">
        <v>4141</v>
      </c>
      <c r="B7" s="23" t="s">
        <v>1823</v>
      </c>
      <c r="C7" s="23" t="s">
        <v>3681</v>
      </c>
      <c r="D7" s="23" t="s">
        <v>4121</v>
      </c>
      <c r="E7" s="23" t="s">
        <v>4913</v>
      </c>
      <c r="F7" s="23" t="s">
        <v>4914</v>
      </c>
      <c r="G7" s="23">
        <v>3</v>
      </c>
      <c r="H7" s="23">
        <v>1.5</v>
      </c>
      <c r="I7" s="23">
        <v>1</v>
      </c>
      <c r="J7" s="23">
        <v>0.5</v>
      </c>
      <c r="K7" s="23" t="s">
        <v>4633</v>
      </c>
      <c r="L7" s="23" t="s">
        <v>4160</v>
      </c>
      <c r="M7" s="23" t="s">
        <v>4644</v>
      </c>
    </row>
    <row r="8" spans="1:13">
      <c r="A8" s="23" t="s">
        <v>4245</v>
      </c>
      <c r="B8" s="23" t="s">
        <v>4915</v>
      </c>
      <c r="C8" s="23" t="s">
        <v>4916</v>
      </c>
      <c r="D8" s="23" t="s">
        <v>4088</v>
      </c>
      <c r="E8" s="23" t="s">
        <v>4917</v>
      </c>
      <c r="F8" s="23" t="s">
        <v>4914</v>
      </c>
      <c r="G8" s="23">
        <v>1.5</v>
      </c>
      <c r="H8" s="23">
        <v>1.1299999999999999</v>
      </c>
      <c r="I8" s="23">
        <v>0</v>
      </c>
      <c r="J8" s="23">
        <v>0.38</v>
      </c>
      <c r="K8" s="23" t="s">
        <v>11</v>
      </c>
      <c r="L8" s="23" t="s">
        <v>11</v>
      </c>
      <c r="M8" s="23" t="s">
        <v>4639</v>
      </c>
    </row>
    <row r="9" spans="1:13">
      <c r="A9" s="23" t="s">
        <v>4247</v>
      </c>
      <c r="B9" s="23" t="s">
        <v>4919</v>
      </c>
      <c r="C9" s="23" t="s">
        <v>4920</v>
      </c>
      <c r="D9" s="23" t="s">
        <v>4124</v>
      </c>
      <c r="E9" s="23" t="s">
        <v>4921</v>
      </c>
      <c r="F9" s="23" t="s">
        <v>4922</v>
      </c>
      <c r="G9" s="23">
        <v>3</v>
      </c>
      <c r="H9" s="23">
        <v>1.5</v>
      </c>
      <c r="I9" s="23">
        <v>1</v>
      </c>
      <c r="J9" s="23">
        <v>0.5</v>
      </c>
      <c r="K9" s="23" t="s">
        <v>11</v>
      </c>
      <c r="L9" s="23" t="s">
        <v>4094</v>
      </c>
      <c r="M9" s="23" t="s">
        <v>11</v>
      </c>
    </row>
    <row r="10" spans="1:13">
      <c r="A10" s="23" t="s">
        <v>4227</v>
      </c>
      <c r="B10" s="23" t="s">
        <v>4924</v>
      </c>
      <c r="C10" s="23" t="s">
        <v>4732</v>
      </c>
      <c r="D10" s="23" t="s">
        <v>4117</v>
      </c>
      <c r="E10" s="23" t="s">
        <v>4921</v>
      </c>
      <c r="F10" s="23" t="s">
        <v>4905</v>
      </c>
      <c r="G10" s="23">
        <v>3</v>
      </c>
      <c r="H10" s="23">
        <v>1.5</v>
      </c>
      <c r="I10" s="23">
        <v>1</v>
      </c>
      <c r="J10" s="23">
        <v>0.5</v>
      </c>
      <c r="K10" s="23" t="s">
        <v>11</v>
      </c>
      <c r="L10" s="23" t="s">
        <v>4925</v>
      </c>
      <c r="M10" s="23" t="s">
        <v>11</v>
      </c>
    </row>
    <row r="11" spans="1:13">
      <c r="A11" s="23" t="s">
        <v>4156</v>
      </c>
      <c r="B11" s="23" t="s">
        <v>3208</v>
      </c>
      <c r="C11" s="23" t="s">
        <v>4928</v>
      </c>
      <c r="D11" s="23" t="s">
        <v>4077</v>
      </c>
      <c r="E11" s="23" t="s">
        <v>4921</v>
      </c>
      <c r="F11" s="23" t="s">
        <v>4905</v>
      </c>
      <c r="G11" s="23">
        <v>3</v>
      </c>
      <c r="H11" s="23">
        <v>1.5</v>
      </c>
      <c r="I11" s="23">
        <v>1</v>
      </c>
      <c r="J11" s="23">
        <v>0.5</v>
      </c>
      <c r="K11" s="23" t="s">
        <v>4094</v>
      </c>
      <c r="L11" s="23" t="s">
        <v>4099</v>
      </c>
      <c r="M11" s="23" t="s">
        <v>4644</v>
      </c>
    </row>
    <row r="12" spans="1:13">
      <c r="A12" s="23" t="s">
        <v>4185</v>
      </c>
      <c r="B12" s="23" t="s">
        <v>1922</v>
      </c>
      <c r="C12" s="23" t="s">
        <v>4929</v>
      </c>
      <c r="D12" s="23" t="s">
        <v>4117</v>
      </c>
      <c r="E12" s="23" t="s">
        <v>4921</v>
      </c>
      <c r="F12" s="23" t="s">
        <v>4905</v>
      </c>
      <c r="G12" s="23">
        <v>3</v>
      </c>
      <c r="H12" s="23">
        <v>1.5</v>
      </c>
      <c r="I12" s="23">
        <v>1</v>
      </c>
      <c r="J12" s="23">
        <v>0.5</v>
      </c>
      <c r="K12" s="23" t="s">
        <v>4633</v>
      </c>
      <c r="L12" s="23" t="s">
        <v>4643</v>
      </c>
      <c r="M12" s="23" t="s">
        <v>4777</v>
      </c>
    </row>
    <row r="13" spans="1:13">
      <c r="A13" s="23" t="s">
        <v>4086</v>
      </c>
      <c r="B13" s="23" t="s">
        <v>2582</v>
      </c>
      <c r="C13" s="23" t="s">
        <v>4930</v>
      </c>
      <c r="D13" s="23" t="s">
        <v>4088</v>
      </c>
      <c r="E13" s="23" t="s">
        <v>4931</v>
      </c>
      <c r="F13" s="23" t="s">
        <v>4932</v>
      </c>
      <c r="G13" s="23">
        <v>1.5</v>
      </c>
      <c r="H13" s="23">
        <v>1.1299999999999999</v>
      </c>
      <c r="I13" s="23">
        <v>0</v>
      </c>
      <c r="J13" s="23">
        <v>0.38</v>
      </c>
      <c r="K13" s="23" t="s">
        <v>11</v>
      </c>
      <c r="L13" s="23" t="s">
        <v>11</v>
      </c>
      <c r="M13" s="23" t="s">
        <v>11</v>
      </c>
    </row>
    <row r="14" spans="1:13">
      <c r="A14" s="23" t="s">
        <v>4186</v>
      </c>
      <c r="B14" s="23" t="s">
        <v>4746</v>
      </c>
      <c r="C14" s="23" t="s">
        <v>4933</v>
      </c>
      <c r="D14" s="23" t="s">
        <v>4100</v>
      </c>
      <c r="E14" s="23" t="s">
        <v>4934</v>
      </c>
      <c r="F14" s="23" t="s">
        <v>4912</v>
      </c>
      <c r="G14" s="23">
        <v>3</v>
      </c>
      <c r="H14" s="23">
        <v>1.5</v>
      </c>
      <c r="I14" s="23">
        <v>1</v>
      </c>
      <c r="J14" s="23">
        <v>0.5</v>
      </c>
      <c r="K14" s="23" t="s">
        <v>4094</v>
      </c>
      <c r="L14" s="23" t="s">
        <v>4633</v>
      </c>
      <c r="M14" s="23" t="s">
        <v>4777</v>
      </c>
    </row>
    <row r="15" spans="1:13">
      <c r="A15" s="23" t="s">
        <v>4205</v>
      </c>
      <c r="B15" s="23" t="s">
        <v>4937</v>
      </c>
      <c r="C15" s="23" t="s">
        <v>4938</v>
      </c>
      <c r="D15" s="23" t="s">
        <v>4088</v>
      </c>
      <c r="E15" s="23" t="s">
        <v>4939</v>
      </c>
      <c r="F15" s="23" t="s">
        <v>4932</v>
      </c>
      <c r="G15" s="23">
        <v>1.5</v>
      </c>
      <c r="H15" s="23">
        <v>1.1299999999999999</v>
      </c>
      <c r="I15" s="23">
        <v>0</v>
      </c>
      <c r="J15" s="23">
        <v>0.38</v>
      </c>
      <c r="K15" s="23" t="s">
        <v>4632</v>
      </c>
      <c r="L15" s="23" t="s">
        <v>11</v>
      </c>
      <c r="M15" s="23" t="s">
        <v>4644</v>
      </c>
    </row>
    <row r="16" spans="1:13">
      <c r="A16" s="23" t="s">
        <v>4176</v>
      </c>
      <c r="B16" s="23" t="s">
        <v>4906</v>
      </c>
      <c r="C16" s="23" t="s">
        <v>4907</v>
      </c>
      <c r="D16" s="23" t="s">
        <v>4177</v>
      </c>
      <c r="E16" s="23" t="s">
        <v>4921</v>
      </c>
      <c r="F16" s="23" t="s">
        <v>4908</v>
      </c>
      <c r="G16" s="23">
        <v>3</v>
      </c>
      <c r="H16" s="23">
        <v>1.5</v>
      </c>
      <c r="I16" s="23">
        <v>1</v>
      </c>
      <c r="J16" s="23">
        <v>0.5</v>
      </c>
      <c r="K16" s="23" t="s">
        <v>4094</v>
      </c>
      <c r="L16" s="23" t="s">
        <v>4632</v>
      </c>
      <c r="M16" s="23" t="s">
        <v>4644</v>
      </c>
    </row>
    <row r="17" spans="1:13">
      <c r="A17" s="23" t="s">
        <v>4163</v>
      </c>
      <c r="B17" s="23" t="s">
        <v>2888</v>
      </c>
      <c r="C17" s="23" t="s">
        <v>4942</v>
      </c>
      <c r="D17" s="23" t="s">
        <v>4121</v>
      </c>
      <c r="E17" s="23" t="s">
        <v>4904</v>
      </c>
      <c r="F17" s="23" t="s">
        <v>4905</v>
      </c>
      <c r="G17" s="23">
        <v>3</v>
      </c>
      <c r="H17" s="23">
        <v>1.5</v>
      </c>
      <c r="I17" s="23">
        <v>1</v>
      </c>
      <c r="J17" s="23">
        <v>0.5</v>
      </c>
      <c r="K17" s="23" t="s">
        <v>4094</v>
      </c>
      <c r="L17" s="23" t="s">
        <v>4633</v>
      </c>
      <c r="M17" s="23" t="s">
        <v>4644</v>
      </c>
    </row>
    <row r="18" spans="1:13">
      <c r="A18" s="23" t="s">
        <v>4272</v>
      </c>
      <c r="B18" s="23" t="s">
        <v>3485</v>
      </c>
      <c r="C18" s="23" t="s">
        <v>1677</v>
      </c>
      <c r="D18" s="23" t="s">
        <v>4100</v>
      </c>
      <c r="E18" s="23" t="s">
        <v>4904</v>
      </c>
      <c r="F18" s="23" t="s">
        <v>4905</v>
      </c>
      <c r="G18" s="23">
        <v>3</v>
      </c>
      <c r="H18" s="23">
        <v>1.5</v>
      </c>
      <c r="I18" s="23">
        <v>1</v>
      </c>
      <c r="J18" s="23">
        <v>0.5</v>
      </c>
      <c r="K18" s="23" t="s">
        <v>4094</v>
      </c>
      <c r="L18" s="23" t="s">
        <v>4638</v>
      </c>
      <c r="M18" s="23" t="s">
        <v>4644</v>
      </c>
    </row>
    <row r="19" spans="1:13">
      <c r="A19" s="23" t="s">
        <v>4255</v>
      </c>
      <c r="B19" s="23" t="s">
        <v>4943</v>
      </c>
      <c r="C19" s="23" t="s">
        <v>4944</v>
      </c>
      <c r="D19" s="23" t="s">
        <v>4257</v>
      </c>
      <c r="E19" s="23" t="s">
        <v>4945</v>
      </c>
      <c r="F19" s="23" t="s">
        <v>4908</v>
      </c>
      <c r="G19" s="23">
        <v>2</v>
      </c>
      <c r="H19" s="23">
        <v>2</v>
      </c>
      <c r="I19" s="23">
        <v>0</v>
      </c>
      <c r="J19" s="23">
        <v>0</v>
      </c>
      <c r="K19" s="23" t="s">
        <v>11</v>
      </c>
      <c r="L19" s="23" t="s">
        <v>11</v>
      </c>
      <c r="M19" s="23" t="s">
        <v>11</v>
      </c>
    </row>
    <row r="20" spans="1:13">
      <c r="A20" s="23" t="s">
        <v>4223</v>
      </c>
      <c r="B20" s="23" t="s">
        <v>3294</v>
      </c>
      <c r="C20" s="23" t="s">
        <v>2933</v>
      </c>
      <c r="D20" s="23" t="s">
        <v>4121</v>
      </c>
      <c r="E20" s="23" t="s">
        <v>4946</v>
      </c>
      <c r="F20" s="23" t="s">
        <v>4908</v>
      </c>
      <c r="G20" s="23">
        <v>3</v>
      </c>
      <c r="H20" s="23">
        <v>1.5</v>
      </c>
      <c r="I20" s="23">
        <v>1</v>
      </c>
      <c r="J20" s="23">
        <v>0.5</v>
      </c>
      <c r="K20" s="23" t="s">
        <v>11</v>
      </c>
      <c r="L20" s="23" t="s">
        <v>11</v>
      </c>
      <c r="M20" s="23" t="s">
        <v>11</v>
      </c>
    </row>
    <row r="21" spans="1:13">
      <c r="A21" s="23" t="s">
        <v>4179</v>
      </c>
      <c r="B21" s="23" t="s">
        <v>4947</v>
      </c>
      <c r="C21" s="23" t="s">
        <v>4948</v>
      </c>
      <c r="D21" s="23" t="s">
        <v>4072</v>
      </c>
      <c r="E21" s="23" t="s">
        <v>4921</v>
      </c>
      <c r="F21" s="23" t="s">
        <v>4908</v>
      </c>
      <c r="G21" s="23">
        <v>3</v>
      </c>
      <c r="H21" s="23">
        <v>1.5</v>
      </c>
      <c r="I21" s="23">
        <v>1</v>
      </c>
      <c r="J21" s="23">
        <v>0.5</v>
      </c>
      <c r="K21" s="23" t="s">
        <v>4682</v>
      </c>
      <c r="L21" s="23" t="s">
        <v>4633</v>
      </c>
      <c r="M21" s="23" t="s">
        <v>4644</v>
      </c>
    </row>
    <row r="22" spans="1:13">
      <c r="A22" s="23" t="s">
        <v>5337</v>
      </c>
      <c r="B22" s="23" t="s">
        <v>1698</v>
      </c>
      <c r="C22" s="23" t="s">
        <v>5517</v>
      </c>
      <c r="D22" s="23" t="s">
        <v>4072</v>
      </c>
      <c r="E22" s="23" t="s">
        <v>4904</v>
      </c>
      <c r="F22" s="23" t="s">
        <v>4905</v>
      </c>
      <c r="G22" s="23">
        <v>3</v>
      </c>
      <c r="H22" s="23">
        <v>1.5</v>
      </c>
      <c r="I22" s="23">
        <v>1</v>
      </c>
      <c r="J22" s="23">
        <v>0.5</v>
      </c>
      <c r="K22" s="23" t="s">
        <v>4643</v>
      </c>
      <c r="L22" s="23" t="s">
        <v>4632</v>
      </c>
      <c r="M22" s="23" t="s">
        <v>4644</v>
      </c>
    </row>
    <row r="23" spans="1:13">
      <c r="A23" s="23" t="s">
        <v>4158</v>
      </c>
      <c r="B23" s="23" t="s">
        <v>3208</v>
      </c>
      <c r="C23" s="23" t="s">
        <v>4928</v>
      </c>
      <c r="D23" s="23" t="s">
        <v>4100</v>
      </c>
      <c r="E23" s="23" t="s">
        <v>4921</v>
      </c>
      <c r="F23" s="23" t="s">
        <v>4905</v>
      </c>
      <c r="G23" s="23">
        <v>3</v>
      </c>
      <c r="H23" s="23">
        <v>1.5</v>
      </c>
      <c r="I23" s="23">
        <v>1</v>
      </c>
      <c r="J23" s="23">
        <v>0.5</v>
      </c>
      <c r="K23" s="23" t="s">
        <v>4638</v>
      </c>
      <c r="L23" s="23" t="s">
        <v>4099</v>
      </c>
      <c r="M23" s="23" t="s">
        <v>4644</v>
      </c>
    </row>
    <row r="24" spans="1:13">
      <c r="A24" s="23" t="s">
        <v>4216</v>
      </c>
      <c r="B24" s="23" t="s">
        <v>4949</v>
      </c>
      <c r="C24" s="23" t="s">
        <v>4950</v>
      </c>
      <c r="D24" s="23" t="s">
        <v>4088</v>
      </c>
      <c r="E24" s="23" t="s">
        <v>4921</v>
      </c>
      <c r="F24" s="23" t="s">
        <v>4905</v>
      </c>
      <c r="G24" s="23">
        <v>3</v>
      </c>
      <c r="H24" s="23">
        <v>1.5</v>
      </c>
      <c r="I24" s="23">
        <v>1</v>
      </c>
      <c r="J24" s="23">
        <v>0.5</v>
      </c>
      <c r="K24" s="23" t="s">
        <v>11</v>
      </c>
      <c r="L24" s="23" t="s">
        <v>11</v>
      </c>
      <c r="M24" s="23" t="s">
        <v>11</v>
      </c>
    </row>
    <row r="25" spans="1:13">
      <c r="A25" s="23" t="s">
        <v>4122</v>
      </c>
      <c r="B25" s="23" t="s">
        <v>2050</v>
      </c>
      <c r="C25" s="23" t="s">
        <v>4951</v>
      </c>
      <c r="D25" s="23" t="s">
        <v>4124</v>
      </c>
      <c r="E25" s="23" t="s">
        <v>4952</v>
      </c>
      <c r="F25" s="23" t="s">
        <v>4905</v>
      </c>
      <c r="G25" s="23">
        <v>1.5</v>
      </c>
      <c r="H25" s="23">
        <v>1.1299999999999999</v>
      </c>
      <c r="I25" s="23">
        <v>0</v>
      </c>
      <c r="J25" s="23">
        <v>0.38</v>
      </c>
      <c r="K25" s="23" t="s">
        <v>11</v>
      </c>
      <c r="L25" s="23" t="s">
        <v>11</v>
      </c>
      <c r="M25" s="23" t="s">
        <v>11</v>
      </c>
    </row>
    <row r="26" spans="1:13">
      <c r="A26" s="23" t="s">
        <v>4273</v>
      </c>
      <c r="B26" s="23" t="s">
        <v>2790</v>
      </c>
      <c r="C26" s="23" t="s">
        <v>1782</v>
      </c>
      <c r="D26" s="23" t="s">
        <v>4081</v>
      </c>
      <c r="E26" s="23" t="s">
        <v>4911</v>
      </c>
      <c r="F26" s="23" t="s">
        <v>4912</v>
      </c>
      <c r="G26" s="23">
        <v>3</v>
      </c>
      <c r="H26" s="23">
        <v>1.5</v>
      </c>
      <c r="I26" s="23">
        <v>1</v>
      </c>
      <c r="J26" s="23">
        <v>0.5</v>
      </c>
      <c r="K26" s="23" t="s">
        <v>4633</v>
      </c>
      <c r="L26" s="23" t="s">
        <v>4094</v>
      </c>
      <c r="M26" s="23" t="s">
        <v>4953</v>
      </c>
    </row>
    <row r="27" spans="1:13">
      <c r="A27" s="23" t="s">
        <v>4209</v>
      </c>
      <c r="B27" s="23" t="s">
        <v>4954</v>
      </c>
      <c r="C27" s="23" t="s">
        <v>3828</v>
      </c>
      <c r="D27" s="23" t="s">
        <v>4117</v>
      </c>
      <c r="E27" s="23" t="s">
        <v>4955</v>
      </c>
      <c r="F27" s="23" t="s">
        <v>4905</v>
      </c>
      <c r="G27" s="23">
        <v>2</v>
      </c>
      <c r="H27" s="23">
        <v>1.5</v>
      </c>
      <c r="I27" s="23">
        <v>0</v>
      </c>
      <c r="J27" s="23">
        <v>0.5</v>
      </c>
      <c r="K27" s="23" t="s">
        <v>11</v>
      </c>
      <c r="L27" s="23" t="s">
        <v>11</v>
      </c>
      <c r="M27" s="23" t="s">
        <v>11</v>
      </c>
    </row>
    <row r="28" spans="1:13">
      <c r="A28" s="23" t="s">
        <v>4249</v>
      </c>
      <c r="B28" s="23" t="s">
        <v>4919</v>
      </c>
      <c r="C28" s="23" t="s">
        <v>4920</v>
      </c>
      <c r="D28" s="23" t="s">
        <v>4081</v>
      </c>
      <c r="E28" s="23" t="s">
        <v>4911</v>
      </c>
      <c r="F28" s="23" t="s">
        <v>4912</v>
      </c>
      <c r="G28" s="23">
        <v>3</v>
      </c>
      <c r="H28" s="23">
        <v>1.5</v>
      </c>
      <c r="I28" s="23">
        <v>1</v>
      </c>
      <c r="J28" s="23">
        <v>0.5</v>
      </c>
      <c r="K28" s="23" t="s">
        <v>11</v>
      </c>
      <c r="L28" s="23" t="s">
        <v>11</v>
      </c>
      <c r="M28" s="23" t="s">
        <v>11</v>
      </c>
    </row>
    <row r="29" spans="1:13">
      <c r="A29" s="23" t="s">
        <v>4277</v>
      </c>
      <c r="B29" s="23" t="s">
        <v>4935</v>
      </c>
      <c r="C29" s="23" t="s">
        <v>4956</v>
      </c>
      <c r="D29" s="23" t="s">
        <v>4121</v>
      </c>
      <c r="E29" s="23" t="s">
        <v>4921</v>
      </c>
      <c r="F29" s="23" t="s">
        <v>4905</v>
      </c>
      <c r="G29" s="23">
        <v>3</v>
      </c>
      <c r="H29" s="23">
        <v>1.5</v>
      </c>
      <c r="I29" s="23">
        <v>1</v>
      </c>
      <c r="J29" s="23">
        <v>0.5</v>
      </c>
      <c r="K29" s="23" t="s">
        <v>4925</v>
      </c>
      <c r="L29" s="23" t="s">
        <v>4094</v>
      </c>
      <c r="M29" s="23" t="s">
        <v>4644</v>
      </c>
    </row>
    <row r="30" spans="1:13">
      <c r="A30" s="23" t="s">
        <v>4069</v>
      </c>
      <c r="B30" s="23" t="s">
        <v>4940</v>
      </c>
      <c r="C30" s="23" t="s">
        <v>1908</v>
      </c>
      <c r="D30" s="23" t="s">
        <v>4072</v>
      </c>
      <c r="E30" s="23" t="s">
        <v>4904</v>
      </c>
      <c r="F30" s="23" t="s">
        <v>4905</v>
      </c>
      <c r="G30" s="23">
        <v>3</v>
      </c>
      <c r="H30" s="23">
        <v>1.5</v>
      </c>
      <c r="I30" s="23">
        <v>1</v>
      </c>
      <c r="J30" s="23">
        <v>0.5</v>
      </c>
      <c r="K30" s="23" t="s">
        <v>11</v>
      </c>
      <c r="L30" s="23" t="s">
        <v>11</v>
      </c>
      <c r="M30" s="23" t="s">
        <v>4644</v>
      </c>
    </row>
    <row r="31" spans="1:13">
      <c r="A31" s="23" t="s">
        <v>4167</v>
      </c>
      <c r="B31" s="23" t="s">
        <v>4906</v>
      </c>
      <c r="C31" s="23" t="s">
        <v>4938</v>
      </c>
      <c r="D31" s="23" t="s">
        <v>4088</v>
      </c>
      <c r="E31" s="23" t="s">
        <v>4917</v>
      </c>
      <c r="F31" s="23" t="s">
        <v>4914</v>
      </c>
      <c r="G31" s="23">
        <v>1.5</v>
      </c>
      <c r="H31" s="23">
        <v>1.1299999999999999</v>
      </c>
      <c r="I31" s="23">
        <v>0</v>
      </c>
      <c r="J31" s="23">
        <v>0.38</v>
      </c>
      <c r="K31" s="23" t="s">
        <v>4638</v>
      </c>
      <c r="L31" s="23" t="s">
        <v>11</v>
      </c>
      <c r="M31" s="23" t="s">
        <v>4639</v>
      </c>
    </row>
    <row r="32" spans="1:13">
      <c r="A32" s="23" t="s">
        <v>5349</v>
      </c>
      <c r="B32" s="23" t="s">
        <v>1698</v>
      </c>
      <c r="C32" s="23" t="s">
        <v>5518</v>
      </c>
      <c r="D32" s="23" t="s">
        <v>4121</v>
      </c>
      <c r="E32" s="23" t="s">
        <v>4904</v>
      </c>
      <c r="F32" s="23" t="s">
        <v>4908</v>
      </c>
      <c r="G32" s="23">
        <v>3</v>
      </c>
      <c r="H32" s="23">
        <v>1.5</v>
      </c>
      <c r="I32" s="23">
        <v>1</v>
      </c>
      <c r="J32" s="23">
        <v>0.5</v>
      </c>
      <c r="K32" s="23" t="s">
        <v>4099</v>
      </c>
      <c r="L32" s="23" t="s">
        <v>4638</v>
      </c>
      <c r="M32" s="23" t="s">
        <v>5519</v>
      </c>
    </row>
    <row r="33" spans="1:13">
      <c r="A33" s="23" t="s">
        <v>4250</v>
      </c>
      <c r="B33" s="23" t="s">
        <v>4957</v>
      </c>
      <c r="C33" s="23" t="s">
        <v>4958</v>
      </c>
      <c r="D33" s="23" t="s">
        <v>4100</v>
      </c>
      <c r="E33" s="23" t="s">
        <v>4959</v>
      </c>
      <c r="F33" s="23" t="s">
        <v>4912</v>
      </c>
      <c r="G33" s="23">
        <v>3</v>
      </c>
      <c r="H33" s="23">
        <v>1.5</v>
      </c>
      <c r="I33" s="23">
        <v>1</v>
      </c>
      <c r="J33" s="23">
        <v>0.5</v>
      </c>
      <c r="K33" s="23" t="s">
        <v>11</v>
      </c>
      <c r="L33" s="23" t="s">
        <v>11</v>
      </c>
      <c r="M33" s="23" t="s">
        <v>11</v>
      </c>
    </row>
    <row r="34" spans="1:13">
      <c r="A34" s="23" t="s">
        <v>4234</v>
      </c>
      <c r="B34" s="23" t="s">
        <v>4926</v>
      </c>
      <c r="C34" s="23" t="s">
        <v>4927</v>
      </c>
      <c r="D34" s="23" t="s">
        <v>4121</v>
      </c>
      <c r="E34" s="23" t="s">
        <v>4921</v>
      </c>
      <c r="F34" s="23" t="s">
        <v>4905</v>
      </c>
      <c r="G34" s="23">
        <v>3</v>
      </c>
      <c r="H34" s="23">
        <v>1.5</v>
      </c>
      <c r="I34" s="23">
        <v>1</v>
      </c>
      <c r="J34" s="23">
        <v>0.05</v>
      </c>
      <c r="K34" s="23" t="s">
        <v>11</v>
      </c>
      <c r="L34" s="23" t="s">
        <v>11</v>
      </c>
      <c r="M34" s="23" t="s">
        <v>11</v>
      </c>
    </row>
    <row r="35" spans="1:13">
      <c r="A35" s="23" t="s">
        <v>4275</v>
      </c>
      <c r="B35" s="23" t="s">
        <v>2790</v>
      </c>
      <c r="C35" s="23" t="s">
        <v>1782</v>
      </c>
      <c r="D35" s="23" t="s">
        <v>4088</v>
      </c>
      <c r="E35" s="23" t="s">
        <v>4911</v>
      </c>
      <c r="F35" s="23" t="s">
        <v>4912</v>
      </c>
      <c r="G35" s="23">
        <v>3</v>
      </c>
      <c r="H35" s="23">
        <v>1.5</v>
      </c>
      <c r="I35" s="23">
        <v>0.99</v>
      </c>
      <c r="J35" s="23">
        <v>0.51</v>
      </c>
      <c r="K35" s="23" t="s">
        <v>4160</v>
      </c>
      <c r="L35" s="23" t="s">
        <v>4638</v>
      </c>
      <c r="M35" s="23" t="s">
        <v>4953</v>
      </c>
    </row>
    <row r="36" spans="1:13">
      <c r="A36" s="23" t="s">
        <v>4239</v>
      </c>
      <c r="B36" s="23" t="s">
        <v>4960</v>
      </c>
      <c r="C36" s="23" t="s">
        <v>1810</v>
      </c>
      <c r="D36" s="23" t="s">
        <v>4077</v>
      </c>
      <c r="E36" s="23" t="s">
        <v>4921</v>
      </c>
      <c r="F36" s="23" t="s">
        <v>4905</v>
      </c>
      <c r="G36" s="23">
        <v>3</v>
      </c>
      <c r="H36" s="23">
        <v>1.5</v>
      </c>
      <c r="I36" s="23">
        <v>1</v>
      </c>
      <c r="J36" s="23">
        <v>0.5</v>
      </c>
      <c r="K36" s="23" t="s">
        <v>11</v>
      </c>
      <c r="L36" s="23" t="s">
        <v>4961</v>
      </c>
      <c r="M36" s="23" t="s">
        <v>4644</v>
      </c>
    </row>
    <row r="37" spans="1:13">
      <c r="A37" s="23" t="s">
        <v>4258</v>
      </c>
      <c r="B37" s="23" t="s">
        <v>4962</v>
      </c>
      <c r="C37" s="23" t="s">
        <v>4963</v>
      </c>
      <c r="D37" s="23" t="s">
        <v>4257</v>
      </c>
      <c r="E37" s="23" t="s">
        <v>4964</v>
      </c>
      <c r="F37" s="23" t="s">
        <v>4912</v>
      </c>
      <c r="G37" s="23">
        <v>2</v>
      </c>
      <c r="H37" s="23">
        <v>1.6</v>
      </c>
      <c r="I37" s="23">
        <v>0</v>
      </c>
      <c r="J37" s="23">
        <v>0.4</v>
      </c>
      <c r="K37" s="23" t="s">
        <v>11</v>
      </c>
      <c r="L37" s="23" t="s">
        <v>11</v>
      </c>
      <c r="M37" s="23" t="s">
        <v>11</v>
      </c>
    </row>
    <row r="38" spans="1:13">
      <c r="A38" s="23" t="s">
        <v>4215</v>
      </c>
      <c r="B38" s="23" t="s">
        <v>4940</v>
      </c>
      <c r="C38" s="23" t="s">
        <v>4941</v>
      </c>
      <c r="D38" s="23" t="s">
        <v>4081</v>
      </c>
      <c r="E38" s="23" t="s">
        <v>4904</v>
      </c>
      <c r="F38" s="23" t="s">
        <v>4905</v>
      </c>
      <c r="G38" s="23">
        <v>3</v>
      </c>
      <c r="H38" s="23">
        <v>1.5</v>
      </c>
      <c r="I38" s="23">
        <v>1</v>
      </c>
      <c r="J38" s="23">
        <v>0.5</v>
      </c>
      <c r="K38" s="23" t="s">
        <v>11</v>
      </c>
      <c r="L38" s="23" t="s">
        <v>11</v>
      </c>
      <c r="M38" s="23" t="s">
        <v>11</v>
      </c>
    </row>
    <row r="39" spans="1:13">
      <c r="A39" s="23" t="s">
        <v>4154</v>
      </c>
      <c r="B39" s="23" t="s">
        <v>3208</v>
      </c>
      <c r="C39" s="23" t="s">
        <v>4928</v>
      </c>
      <c r="D39" s="23" t="s">
        <v>4077</v>
      </c>
      <c r="E39" s="23" t="s">
        <v>4904</v>
      </c>
      <c r="F39" s="23" t="s">
        <v>4908</v>
      </c>
      <c r="G39" s="23">
        <v>3</v>
      </c>
      <c r="H39" s="23">
        <v>1.5</v>
      </c>
      <c r="I39" s="23">
        <v>1</v>
      </c>
      <c r="J39" s="23">
        <v>0.5</v>
      </c>
      <c r="K39" s="23" t="s">
        <v>4638</v>
      </c>
      <c r="L39" s="23" t="s">
        <v>4633</v>
      </c>
      <c r="M39" s="23" t="s">
        <v>4644</v>
      </c>
    </row>
    <row r="40" spans="1:13">
      <c r="A40" s="23" t="s">
        <v>4197</v>
      </c>
      <c r="B40" s="23" t="s">
        <v>4965</v>
      </c>
      <c r="C40" s="23" t="s">
        <v>4966</v>
      </c>
      <c r="D40" s="23" t="s">
        <v>4072</v>
      </c>
      <c r="E40" s="23" t="s">
        <v>4911</v>
      </c>
      <c r="F40" s="23" t="s">
        <v>4912</v>
      </c>
      <c r="G40" s="23">
        <v>3</v>
      </c>
      <c r="H40" s="23">
        <v>1.5</v>
      </c>
      <c r="I40" s="23">
        <v>1</v>
      </c>
      <c r="J40" s="23">
        <v>0.5</v>
      </c>
      <c r="K40" s="23" t="s">
        <v>4099</v>
      </c>
      <c r="L40" s="23" t="s">
        <v>4638</v>
      </c>
      <c r="M40" s="23" t="s">
        <v>4777</v>
      </c>
    </row>
    <row r="41" spans="1:13">
      <c r="A41" s="23" t="s">
        <v>4190</v>
      </c>
      <c r="B41" s="23" t="s">
        <v>1955</v>
      </c>
      <c r="C41" s="23" t="s">
        <v>4967</v>
      </c>
      <c r="D41" s="23" t="s">
        <v>4088</v>
      </c>
      <c r="E41" s="23" t="s">
        <v>4904</v>
      </c>
      <c r="F41" s="23" t="s">
        <v>4908</v>
      </c>
      <c r="G41" s="23">
        <v>3</v>
      </c>
      <c r="H41" s="23">
        <v>1.5</v>
      </c>
      <c r="I41" s="23">
        <v>1</v>
      </c>
      <c r="J41" s="23">
        <v>0.5</v>
      </c>
      <c r="K41" s="23" t="s">
        <v>4633</v>
      </c>
      <c r="L41" s="23" t="s">
        <v>4632</v>
      </c>
      <c r="M41" s="23" t="s">
        <v>4644</v>
      </c>
    </row>
    <row r="42" spans="1:13">
      <c r="A42" s="23" t="s">
        <v>4270</v>
      </c>
      <c r="B42" s="23" t="s">
        <v>4789</v>
      </c>
      <c r="C42" s="23" t="s">
        <v>1747</v>
      </c>
      <c r="D42" s="23" t="s">
        <v>4100</v>
      </c>
      <c r="E42" s="23" t="s">
        <v>4934</v>
      </c>
      <c r="F42" s="23" t="s">
        <v>4912</v>
      </c>
      <c r="G42" s="23">
        <v>3</v>
      </c>
      <c r="H42" s="23">
        <v>1.5</v>
      </c>
      <c r="I42" s="23">
        <v>1</v>
      </c>
      <c r="J42" s="23">
        <v>0.5</v>
      </c>
      <c r="K42" s="23" t="s">
        <v>4094</v>
      </c>
      <c r="L42" s="23" t="s">
        <v>4633</v>
      </c>
      <c r="M42" s="23" t="s">
        <v>4953</v>
      </c>
    </row>
    <row r="43" spans="1:13">
      <c r="A43" s="23" t="s">
        <v>4237</v>
      </c>
      <c r="B43" s="23" t="s">
        <v>4926</v>
      </c>
      <c r="C43" s="23" t="s">
        <v>2888</v>
      </c>
      <c r="D43" s="23" t="s">
        <v>4121</v>
      </c>
      <c r="E43" s="23" t="s">
        <v>4904</v>
      </c>
      <c r="F43" s="23" t="s">
        <v>4905</v>
      </c>
      <c r="G43" s="23">
        <v>3</v>
      </c>
      <c r="H43" s="23">
        <v>1.5</v>
      </c>
      <c r="I43" s="23">
        <v>1</v>
      </c>
      <c r="J43" s="23">
        <v>0.5</v>
      </c>
      <c r="K43" s="23" t="s">
        <v>11</v>
      </c>
      <c r="L43" s="23" t="s">
        <v>11</v>
      </c>
      <c r="M43" s="23" t="s">
        <v>11</v>
      </c>
    </row>
    <row r="44" spans="1:13">
      <c r="A44" s="23" t="s">
        <v>5351</v>
      </c>
      <c r="B44" s="23" t="s">
        <v>4996</v>
      </c>
      <c r="C44" s="23" t="s">
        <v>5520</v>
      </c>
      <c r="D44" s="23" t="s">
        <v>4121</v>
      </c>
      <c r="E44" s="23" t="s">
        <v>4911</v>
      </c>
      <c r="F44" s="23" t="s">
        <v>4914</v>
      </c>
      <c r="G44" s="23">
        <v>3</v>
      </c>
      <c r="H44" s="23">
        <v>1.5</v>
      </c>
      <c r="I44" s="23">
        <v>1</v>
      </c>
      <c r="J44" s="23">
        <v>0.5</v>
      </c>
      <c r="K44" s="23" t="s">
        <v>4633</v>
      </c>
      <c r="L44" s="23" t="s">
        <v>4632</v>
      </c>
      <c r="M44" s="23" t="s">
        <v>4644</v>
      </c>
    </row>
    <row r="45" spans="1:13">
      <c r="A45" s="23" t="s">
        <v>4075</v>
      </c>
      <c r="B45" s="23" t="s">
        <v>4924</v>
      </c>
      <c r="C45" s="23" t="s">
        <v>4968</v>
      </c>
      <c r="D45" s="23" t="s">
        <v>4077</v>
      </c>
      <c r="E45" s="23" t="s">
        <v>4904</v>
      </c>
      <c r="F45" s="23" t="s">
        <v>4905</v>
      </c>
      <c r="G45" s="23">
        <v>3</v>
      </c>
      <c r="H45" s="23">
        <v>1.5</v>
      </c>
      <c r="I45" s="23">
        <v>1</v>
      </c>
      <c r="J45" s="23">
        <v>0.5</v>
      </c>
      <c r="K45" s="23" t="s">
        <v>4638</v>
      </c>
      <c r="L45" s="23" t="s">
        <v>4099</v>
      </c>
      <c r="M45" s="23" t="s">
        <v>4644</v>
      </c>
    </row>
    <row r="46" spans="1:13">
      <c r="A46" s="23" t="s">
        <v>4218</v>
      </c>
      <c r="B46" s="23" t="s">
        <v>4969</v>
      </c>
      <c r="C46" s="23" t="s">
        <v>4970</v>
      </c>
      <c r="D46" s="23" t="s">
        <v>4081</v>
      </c>
      <c r="E46" s="23" t="s">
        <v>4921</v>
      </c>
      <c r="F46" s="23" t="s">
        <v>4908</v>
      </c>
      <c r="G46" s="23">
        <v>3</v>
      </c>
      <c r="H46" s="23">
        <v>1.5</v>
      </c>
      <c r="I46" s="23">
        <v>1</v>
      </c>
      <c r="J46" s="23">
        <v>0.5</v>
      </c>
      <c r="K46" s="23" t="s">
        <v>4638</v>
      </c>
      <c r="L46" s="23" t="s">
        <v>11</v>
      </c>
      <c r="M46" s="23" t="s">
        <v>4644</v>
      </c>
    </row>
    <row r="47" spans="1:13">
      <c r="A47" s="23" t="s">
        <v>4225</v>
      </c>
      <c r="B47" s="23" t="s">
        <v>2442</v>
      </c>
      <c r="C47" s="23" t="s">
        <v>4971</v>
      </c>
      <c r="D47" s="23" t="s">
        <v>4077</v>
      </c>
      <c r="E47" s="23" t="s">
        <v>4921</v>
      </c>
      <c r="F47" s="23" t="s">
        <v>4908</v>
      </c>
      <c r="G47" s="23">
        <v>3</v>
      </c>
      <c r="H47" s="23">
        <v>1.5</v>
      </c>
      <c r="I47" s="23">
        <v>1</v>
      </c>
      <c r="J47" s="23">
        <v>0.5</v>
      </c>
      <c r="K47" s="23" t="s">
        <v>11</v>
      </c>
      <c r="L47" s="23" t="s">
        <v>4085</v>
      </c>
      <c r="M47" s="23" t="s">
        <v>11</v>
      </c>
    </row>
    <row r="48" spans="1:13">
      <c r="A48" s="23" t="s">
        <v>4079</v>
      </c>
      <c r="B48" s="23" t="s">
        <v>4972</v>
      </c>
      <c r="C48" s="23" t="s">
        <v>4763</v>
      </c>
      <c r="D48" s="23" t="s">
        <v>4081</v>
      </c>
      <c r="E48" s="23" t="s">
        <v>4904</v>
      </c>
      <c r="F48" s="23" t="s">
        <v>4905</v>
      </c>
      <c r="G48" s="23">
        <v>3</v>
      </c>
      <c r="H48" s="23">
        <v>1.5</v>
      </c>
      <c r="I48" s="23">
        <v>1</v>
      </c>
      <c r="J48" s="23">
        <v>0.5</v>
      </c>
      <c r="K48" s="23" t="s">
        <v>4099</v>
      </c>
      <c r="L48" s="23" t="s">
        <v>4632</v>
      </c>
      <c r="M48" s="23" t="s">
        <v>11</v>
      </c>
    </row>
    <row r="49" spans="1:13">
      <c r="A49" s="23" t="s">
        <v>4202</v>
      </c>
      <c r="B49" s="23" t="s">
        <v>4937</v>
      </c>
      <c r="C49" s="23" t="s">
        <v>4973</v>
      </c>
      <c r="D49" s="23" t="s">
        <v>4117</v>
      </c>
      <c r="E49" s="23" t="s">
        <v>4974</v>
      </c>
      <c r="F49" s="23" t="s">
        <v>4932</v>
      </c>
      <c r="G49" s="23">
        <v>1.5</v>
      </c>
      <c r="H49" s="23">
        <v>1.1299999999999999</v>
      </c>
      <c r="I49" s="23">
        <v>0</v>
      </c>
      <c r="J49" s="23">
        <v>0.38</v>
      </c>
      <c r="K49" s="23" t="s">
        <v>4643</v>
      </c>
      <c r="L49" s="23" t="s">
        <v>11</v>
      </c>
      <c r="M49" s="23" t="s">
        <v>4644</v>
      </c>
    </row>
    <row r="50" spans="1:13">
      <c r="A50" s="23" t="s">
        <v>4243</v>
      </c>
      <c r="B50" s="23" t="s">
        <v>3294</v>
      </c>
      <c r="C50" s="23" t="s">
        <v>1696</v>
      </c>
      <c r="D50" s="23" t="s">
        <v>4100</v>
      </c>
      <c r="E50" s="23" t="s">
        <v>4904</v>
      </c>
      <c r="F50" s="23" t="s">
        <v>4908</v>
      </c>
      <c r="G50" s="23">
        <v>3</v>
      </c>
      <c r="H50" s="23">
        <v>2</v>
      </c>
      <c r="I50" s="23">
        <v>1</v>
      </c>
      <c r="J50" s="23">
        <v>0</v>
      </c>
      <c r="K50" s="23" t="s">
        <v>11</v>
      </c>
      <c r="L50" s="23" t="s">
        <v>11</v>
      </c>
      <c r="M50" s="23" t="s">
        <v>11</v>
      </c>
    </row>
    <row r="51" spans="1:13">
      <c r="A51" s="23" t="s">
        <v>4148</v>
      </c>
      <c r="B51" s="23" t="s">
        <v>1698</v>
      </c>
      <c r="C51" s="23" t="s">
        <v>5515</v>
      </c>
      <c r="D51" s="23" t="s">
        <v>4121</v>
      </c>
      <c r="E51" s="23" t="s">
        <v>4921</v>
      </c>
      <c r="F51" s="23" t="s">
        <v>4908</v>
      </c>
      <c r="G51" s="23">
        <v>3</v>
      </c>
      <c r="H51" s="23">
        <v>1.5</v>
      </c>
      <c r="I51" s="23">
        <v>1</v>
      </c>
      <c r="J51" s="23">
        <v>0.5</v>
      </c>
      <c r="K51" s="23" t="s">
        <v>4094</v>
      </c>
      <c r="L51" s="23" t="s">
        <v>4632</v>
      </c>
      <c r="M51" s="23" t="s">
        <v>4644</v>
      </c>
    </row>
    <row r="52" spans="1:13">
      <c r="A52" s="23" t="s">
        <v>4151</v>
      </c>
      <c r="B52" s="23" t="s">
        <v>3208</v>
      </c>
      <c r="C52" s="23" t="s">
        <v>4928</v>
      </c>
      <c r="D52" s="23" t="s">
        <v>4100</v>
      </c>
      <c r="E52" s="23" t="s">
        <v>4921</v>
      </c>
      <c r="F52" s="23" t="s">
        <v>4908</v>
      </c>
      <c r="G52" s="23">
        <v>3</v>
      </c>
      <c r="H52" s="23">
        <v>1.5</v>
      </c>
      <c r="I52" s="23">
        <v>1</v>
      </c>
      <c r="J52" s="23">
        <v>0.5</v>
      </c>
      <c r="K52" s="23" t="s">
        <v>4643</v>
      </c>
      <c r="L52" s="23" t="s">
        <v>4638</v>
      </c>
      <c r="M52" s="23" t="s">
        <v>5519</v>
      </c>
    </row>
    <row r="53" spans="1:13">
      <c r="A53" s="23" t="s">
        <v>5342</v>
      </c>
      <c r="B53" s="23" t="s">
        <v>1698</v>
      </c>
      <c r="C53" s="23" t="s">
        <v>5515</v>
      </c>
      <c r="D53" s="23" t="s">
        <v>4088</v>
      </c>
      <c r="E53" s="23" t="s">
        <v>4904</v>
      </c>
      <c r="F53" s="23" t="s">
        <v>4905</v>
      </c>
      <c r="G53" s="23">
        <v>3</v>
      </c>
      <c r="H53" s="23">
        <v>1.5</v>
      </c>
      <c r="I53" s="23">
        <v>1</v>
      </c>
      <c r="J53" s="23">
        <v>0.5</v>
      </c>
      <c r="K53" s="23" t="s">
        <v>4633</v>
      </c>
      <c r="L53" s="23" t="s">
        <v>4632</v>
      </c>
      <c r="M53" s="23" t="s">
        <v>5521</v>
      </c>
    </row>
    <row r="54" spans="1:13">
      <c r="A54" s="23" t="s">
        <v>4191</v>
      </c>
      <c r="B54" s="23" t="s">
        <v>1955</v>
      </c>
      <c r="C54" s="23" t="s">
        <v>4975</v>
      </c>
      <c r="D54" s="23" t="s">
        <v>4088</v>
      </c>
      <c r="E54" s="23" t="s">
        <v>4976</v>
      </c>
      <c r="F54" s="23" t="s">
        <v>4908</v>
      </c>
      <c r="G54" s="23">
        <v>1.5</v>
      </c>
      <c r="H54" s="23">
        <v>1.1299999999999999</v>
      </c>
      <c r="I54" s="23">
        <v>0</v>
      </c>
      <c r="J54" s="23">
        <v>0.38</v>
      </c>
      <c r="K54" s="23" t="s">
        <v>4632</v>
      </c>
      <c r="L54" s="23" t="s">
        <v>11</v>
      </c>
      <c r="M54" s="23" t="s">
        <v>4644</v>
      </c>
    </row>
    <row r="55" spans="1:13">
      <c r="A55" s="23" t="s">
        <v>5346</v>
      </c>
      <c r="B55" s="23" t="s">
        <v>1698</v>
      </c>
      <c r="C55" s="23" t="s">
        <v>5515</v>
      </c>
      <c r="D55" s="23" t="s">
        <v>4124</v>
      </c>
      <c r="E55" s="23" t="s">
        <v>5522</v>
      </c>
      <c r="F55" s="23" t="s">
        <v>4908</v>
      </c>
      <c r="G55" s="23">
        <v>2</v>
      </c>
      <c r="H55" s="23">
        <v>2</v>
      </c>
      <c r="I55" s="23" t="s">
        <v>11</v>
      </c>
      <c r="J55" s="23" t="s">
        <v>11</v>
      </c>
      <c r="K55" s="23" t="s">
        <v>5347</v>
      </c>
      <c r="L55" s="23" t="s">
        <v>11</v>
      </c>
      <c r="M55" s="23" t="s">
        <v>11</v>
      </c>
    </row>
    <row r="56" spans="1:13">
      <c r="A56" s="23" t="s">
        <v>4137</v>
      </c>
      <c r="B56" s="23" t="s">
        <v>4977</v>
      </c>
      <c r="C56" s="23" t="s">
        <v>4928</v>
      </c>
      <c r="D56" s="23" t="s">
        <v>4117</v>
      </c>
      <c r="E56" s="23" t="s">
        <v>4978</v>
      </c>
      <c r="F56" s="23" t="s">
        <v>4905</v>
      </c>
      <c r="G56" s="23">
        <v>2</v>
      </c>
      <c r="H56" s="23">
        <v>1.5</v>
      </c>
      <c r="I56" s="23">
        <v>0</v>
      </c>
      <c r="J56" s="23">
        <v>0.5</v>
      </c>
      <c r="K56" s="23" t="s">
        <v>4094</v>
      </c>
      <c r="L56" s="23" t="s">
        <v>11</v>
      </c>
      <c r="M56" s="23" t="s">
        <v>4644</v>
      </c>
    </row>
    <row r="57" spans="1:13">
      <c r="A57" s="23" t="s">
        <v>4253</v>
      </c>
      <c r="B57" s="23" t="s">
        <v>4954</v>
      </c>
      <c r="C57" s="23" t="s">
        <v>4979</v>
      </c>
      <c r="D57" s="23" t="s">
        <v>4100</v>
      </c>
      <c r="E57" s="23" t="s">
        <v>4934</v>
      </c>
      <c r="F57" s="23" t="s">
        <v>4912</v>
      </c>
      <c r="G57" s="23">
        <v>3</v>
      </c>
      <c r="H57" s="23">
        <v>1.5</v>
      </c>
      <c r="I57" s="23">
        <v>1</v>
      </c>
      <c r="J57" s="23">
        <v>0.5</v>
      </c>
      <c r="K57" s="23" t="s">
        <v>11</v>
      </c>
      <c r="L57" s="23" t="s">
        <v>11</v>
      </c>
      <c r="M57" s="23" t="s">
        <v>11</v>
      </c>
    </row>
    <row r="58" spans="1:13">
      <c r="A58" s="23" t="s">
        <v>4175</v>
      </c>
      <c r="B58" s="23" t="s">
        <v>4906</v>
      </c>
      <c r="C58" s="23" t="s">
        <v>4907</v>
      </c>
      <c r="D58" s="23" t="s">
        <v>4077</v>
      </c>
      <c r="E58" s="23" t="s">
        <v>4921</v>
      </c>
      <c r="F58" s="23" t="s">
        <v>4908</v>
      </c>
      <c r="G58" s="23">
        <v>3</v>
      </c>
      <c r="H58" s="23">
        <v>1.5</v>
      </c>
      <c r="I58" s="23">
        <v>1</v>
      </c>
      <c r="J58" s="23">
        <v>0.5</v>
      </c>
      <c r="K58" s="23" t="s">
        <v>4638</v>
      </c>
      <c r="L58" s="23" t="s">
        <v>4633</v>
      </c>
      <c r="M58" s="23" t="s">
        <v>4644</v>
      </c>
    </row>
    <row r="59" spans="1:13">
      <c r="A59" s="23" t="s">
        <v>4194</v>
      </c>
      <c r="B59" s="23" t="s">
        <v>1701</v>
      </c>
      <c r="C59" s="23" t="s">
        <v>4980</v>
      </c>
      <c r="D59" s="23" t="s">
        <v>4088</v>
      </c>
      <c r="E59" s="23" t="s">
        <v>4981</v>
      </c>
      <c r="F59" s="23" t="s">
        <v>4914</v>
      </c>
      <c r="G59" s="23">
        <v>1.5</v>
      </c>
      <c r="H59" s="23">
        <v>1.1299999999999999</v>
      </c>
      <c r="I59" s="23">
        <v>0.38</v>
      </c>
      <c r="J59" s="23" t="s">
        <v>11</v>
      </c>
      <c r="K59" s="23" t="s">
        <v>4632</v>
      </c>
      <c r="L59" s="23" t="s">
        <v>11</v>
      </c>
      <c r="M59" s="23" t="s">
        <v>11</v>
      </c>
    </row>
    <row r="60" spans="1:13">
      <c r="A60" s="23" t="s">
        <v>4236</v>
      </c>
      <c r="B60" s="23" t="s">
        <v>4982</v>
      </c>
      <c r="C60" s="23" t="s">
        <v>3099</v>
      </c>
      <c r="D60" s="23" t="s">
        <v>4081</v>
      </c>
      <c r="E60" s="23" t="s">
        <v>4904</v>
      </c>
      <c r="F60" s="23" t="s">
        <v>4908</v>
      </c>
      <c r="G60" s="23">
        <v>3</v>
      </c>
      <c r="H60" s="23">
        <v>1.5</v>
      </c>
      <c r="I60" s="23">
        <v>1</v>
      </c>
      <c r="J60" s="23">
        <v>0.5</v>
      </c>
      <c r="K60" s="23" t="s">
        <v>11</v>
      </c>
      <c r="L60" s="23" t="s">
        <v>11</v>
      </c>
      <c r="M60" s="23" t="s">
        <v>11</v>
      </c>
    </row>
    <row r="61" spans="1:13">
      <c r="A61" s="23" t="s">
        <v>4199</v>
      </c>
      <c r="B61" s="23" t="s">
        <v>4965</v>
      </c>
      <c r="C61" s="23" t="s">
        <v>4966</v>
      </c>
      <c r="D61" s="23" t="s">
        <v>4077</v>
      </c>
      <c r="E61" s="23" t="s">
        <v>4911</v>
      </c>
      <c r="F61" s="23" t="s">
        <v>4912</v>
      </c>
      <c r="G61" s="23">
        <v>3</v>
      </c>
      <c r="H61" s="23">
        <v>1.5</v>
      </c>
      <c r="I61" s="23">
        <v>1</v>
      </c>
      <c r="J61" s="23">
        <v>0.5</v>
      </c>
      <c r="K61" s="23" t="s">
        <v>4643</v>
      </c>
      <c r="L61" s="23" t="s">
        <v>4632</v>
      </c>
      <c r="M61" s="23" t="s">
        <v>4644</v>
      </c>
    </row>
    <row r="62" spans="1:13">
      <c r="A62" s="23" t="s">
        <v>4268</v>
      </c>
      <c r="B62" s="23" t="s">
        <v>4789</v>
      </c>
      <c r="C62" s="23" t="s">
        <v>11</v>
      </c>
      <c r="D62" s="23" t="s">
        <v>4121</v>
      </c>
      <c r="E62" s="23" t="s">
        <v>4964</v>
      </c>
      <c r="F62" s="23" t="s">
        <v>4912</v>
      </c>
      <c r="G62" s="23">
        <v>2</v>
      </c>
      <c r="H62" s="23">
        <v>2</v>
      </c>
      <c r="I62" s="23">
        <v>0</v>
      </c>
      <c r="J62" s="23">
        <v>0</v>
      </c>
      <c r="K62" s="23" t="s">
        <v>4269</v>
      </c>
      <c r="L62" s="23" t="s">
        <v>11</v>
      </c>
      <c r="M62" s="23" t="s">
        <v>11</v>
      </c>
    </row>
    <row r="63" spans="1:13">
      <c r="A63" s="23" t="s">
        <v>5340</v>
      </c>
      <c r="B63" s="23" t="s">
        <v>1698</v>
      </c>
      <c r="C63" s="23" t="s">
        <v>5515</v>
      </c>
      <c r="D63" s="23" t="s">
        <v>4100</v>
      </c>
      <c r="E63" s="23" t="s">
        <v>4904</v>
      </c>
      <c r="F63" s="23" t="s">
        <v>4905</v>
      </c>
      <c r="G63" s="23">
        <v>3</v>
      </c>
      <c r="H63" s="23">
        <v>1.5</v>
      </c>
      <c r="I63" s="23">
        <v>1</v>
      </c>
      <c r="J63" s="23">
        <v>0.5</v>
      </c>
      <c r="K63" s="23" t="s">
        <v>4099</v>
      </c>
      <c r="L63" s="23" t="s">
        <v>4632</v>
      </c>
      <c r="M63" s="23" t="s">
        <v>5521</v>
      </c>
    </row>
    <row r="64" spans="1:13">
      <c r="A64" s="23" t="s">
        <v>4235</v>
      </c>
      <c r="B64" s="23" t="s">
        <v>4983</v>
      </c>
      <c r="C64" s="23" t="s">
        <v>4927</v>
      </c>
      <c r="D64" s="23" t="s">
        <v>4121</v>
      </c>
      <c r="E64" s="23" t="s">
        <v>4921</v>
      </c>
      <c r="F64" s="23" t="s">
        <v>4908</v>
      </c>
      <c r="G64" s="23">
        <v>3</v>
      </c>
      <c r="H64" s="23">
        <v>1.5</v>
      </c>
      <c r="I64" s="23">
        <v>1</v>
      </c>
      <c r="J64" s="23">
        <v>0.5</v>
      </c>
      <c r="K64" s="23" t="s">
        <v>11</v>
      </c>
      <c r="L64" s="23" t="s">
        <v>11</v>
      </c>
      <c r="M64" s="23" t="s">
        <v>11</v>
      </c>
    </row>
    <row r="65" spans="1:13">
      <c r="A65" s="23" t="s">
        <v>4166</v>
      </c>
      <c r="B65" s="23" t="s">
        <v>4906</v>
      </c>
      <c r="C65" s="23" t="s">
        <v>4984</v>
      </c>
      <c r="D65" s="23" t="s">
        <v>4081</v>
      </c>
      <c r="E65" s="23" t="s">
        <v>4921</v>
      </c>
      <c r="F65" s="23" t="s">
        <v>4905</v>
      </c>
      <c r="G65" s="23">
        <v>3</v>
      </c>
      <c r="H65" s="23">
        <v>1.5</v>
      </c>
      <c r="I65" s="23">
        <v>1</v>
      </c>
      <c r="J65" s="23">
        <v>0.5</v>
      </c>
      <c r="K65" s="23" t="s">
        <v>4094</v>
      </c>
      <c r="L65" s="23" t="s">
        <v>4633</v>
      </c>
      <c r="M65" s="23" t="s">
        <v>4644</v>
      </c>
    </row>
    <row r="66" spans="1:13">
      <c r="A66" s="23" t="s">
        <v>4144</v>
      </c>
      <c r="B66" s="23" t="s">
        <v>4887</v>
      </c>
      <c r="C66" s="23" t="s">
        <v>4985</v>
      </c>
      <c r="D66" s="23" t="s">
        <v>4124</v>
      </c>
      <c r="E66" s="23" t="s">
        <v>4986</v>
      </c>
      <c r="F66" s="23" t="s">
        <v>4905</v>
      </c>
      <c r="G66" s="23">
        <v>2</v>
      </c>
      <c r="H66" s="23">
        <v>1.5</v>
      </c>
      <c r="I66" s="23" t="s">
        <v>11</v>
      </c>
      <c r="J66" s="23">
        <v>0.3</v>
      </c>
      <c r="K66" s="23" t="s">
        <v>4099</v>
      </c>
      <c r="L66" s="23" t="s">
        <v>11</v>
      </c>
      <c r="M66" s="23" t="s">
        <v>4777</v>
      </c>
    </row>
    <row r="67" spans="1:13">
      <c r="A67" s="23" t="s">
        <v>4246</v>
      </c>
      <c r="B67" s="23" t="s">
        <v>4987</v>
      </c>
      <c r="C67" s="23" t="s">
        <v>4988</v>
      </c>
      <c r="D67" s="23" t="s">
        <v>4088</v>
      </c>
      <c r="E67" s="23" t="s">
        <v>4974</v>
      </c>
      <c r="F67" s="23" t="s">
        <v>4932</v>
      </c>
      <c r="G67" s="23">
        <v>1.5</v>
      </c>
      <c r="H67" s="23">
        <v>1.1299999999999999</v>
      </c>
      <c r="I67" s="23">
        <v>0</v>
      </c>
      <c r="J67" s="23">
        <v>0.38</v>
      </c>
      <c r="K67" s="23" t="s">
        <v>11</v>
      </c>
      <c r="L67" s="23" t="s">
        <v>11</v>
      </c>
      <c r="M67" s="23" t="s">
        <v>11</v>
      </c>
    </row>
    <row r="68" spans="1:13">
      <c r="A68" s="23" t="s">
        <v>4130</v>
      </c>
      <c r="B68" s="23" t="s">
        <v>4970</v>
      </c>
      <c r="C68" s="23" t="s">
        <v>1683</v>
      </c>
      <c r="D68" s="23" t="s">
        <v>4081</v>
      </c>
      <c r="E68" s="23" t="s">
        <v>4921</v>
      </c>
      <c r="F68" s="23" t="s">
        <v>4905</v>
      </c>
      <c r="G68" s="23">
        <v>3</v>
      </c>
      <c r="H68" s="23">
        <v>1.5</v>
      </c>
      <c r="I68" s="23">
        <v>1</v>
      </c>
      <c r="J68" s="23">
        <v>0.5</v>
      </c>
      <c r="K68" s="23" t="s">
        <v>4633</v>
      </c>
      <c r="L68" s="23" t="s">
        <v>4638</v>
      </c>
      <c r="M68" s="23" t="s">
        <v>4644</v>
      </c>
    </row>
    <row r="69" spans="1:13">
      <c r="A69" s="23" t="s">
        <v>4262</v>
      </c>
      <c r="B69" s="23" t="s">
        <v>2050</v>
      </c>
      <c r="C69" s="23" t="s">
        <v>1700</v>
      </c>
      <c r="D69" s="23" t="s">
        <v>4072</v>
      </c>
      <c r="E69" s="23" t="s">
        <v>4911</v>
      </c>
      <c r="F69" s="23" t="s">
        <v>4912</v>
      </c>
      <c r="G69" s="23">
        <v>3</v>
      </c>
      <c r="H69" s="23">
        <v>1.5</v>
      </c>
      <c r="I69" s="23">
        <v>1</v>
      </c>
      <c r="J69" s="23">
        <v>0.5</v>
      </c>
      <c r="K69" s="23" t="s">
        <v>11</v>
      </c>
      <c r="L69" s="23" t="s">
        <v>4925</v>
      </c>
      <c r="M69" s="23" t="s">
        <v>4953</v>
      </c>
    </row>
    <row r="70" spans="1:13">
      <c r="A70" s="23" t="s">
        <v>5344</v>
      </c>
      <c r="B70" s="23" t="s">
        <v>1698</v>
      </c>
      <c r="C70" s="23" t="s">
        <v>5515</v>
      </c>
      <c r="D70" s="23" t="s">
        <v>4100</v>
      </c>
      <c r="E70" s="23" t="s">
        <v>4921</v>
      </c>
      <c r="F70" s="23" t="s">
        <v>4908</v>
      </c>
      <c r="G70" s="23">
        <v>3</v>
      </c>
      <c r="H70" s="23">
        <v>1.5</v>
      </c>
      <c r="I70" s="23">
        <v>1</v>
      </c>
      <c r="J70" s="23">
        <v>0.5</v>
      </c>
      <c r="K70" s="23" t="s">
        <v>4643</v>
      </c>
      <c r="L70" s="23" t="s">
        <v>4638</v>
      </c>
      <c r="M70" s="23" t="s">
        <v>5519</v>
      </c>
    </row>
    <row r="71" spans="1:13">
      <c r="A71" s="23" t="s">
        <v>4207</v>
      </c>
      <c r="B71" s="23" t="s">
        <v>1747</v>
      </c>
      <c r="C71" s="23" t="s">
        <v>4989</v>
      </c>
      <c r="D71" s="23" t="s">
        <v>4077</v>
      </c>
      <c r="E71" s="23" t="s">
        <v>4934</v>
      </c>
      <c r="F71" s="23" t="s">
        <v>4912</v>
      </c>
      <c r="G71" s="23">
        <v>3</v>
      </c>
      <c r="H71" s="23">
        <v>1.5</v>
      </c>
      <c r="I71" s="23">
        <v>1</v>
      </c>
      <c r="J71" s="23">
        <v>0.5</v>
      </c>
      <c r="K71" s="23" t="s">
        <v>4633</v>
      </c>
      <c r="L71" s="23" t="s">
        <v>4094</v>
      </c>
      <c r="M71" s="23" t="s">
        <v>4990</v>
      </c>
    </row>
    <row r="72" spans="1:13">
      <c r="A72" s="23" t="s">
        <v>4213</v>
      </c>
      <c r="B72" s="23" t="s">
        <v>4935</v>
      </c>
      <c r="C72" s="23" t="s">
        <v>4936</v>
      </c>
      <c r="D72" s="23" t="s">
        <v>4088</v>
      </c>
      <c r="E72" s="23" t="s">
        <v>4921</v>
      </c>
      <c r="F72" s="23" t="s">
        <v>4908</v>
      </c>
      <c r="G72" s="23">
        <v>3</v>
      </c>
      <c r="H72" s="23">
        <v>1.5</v>
      </c>
      <c r="I72" s="23">
        <v>1</v>
      </c>
      <c r="J72" s="23">
        <v>0.5</v>
      </c>
      <c r="K72" s="23" t="s">
        <v>11</v>
      </c>
      <c r="L72" s="23" t="s">
        <v>4094</v>
      </c>
      <c r="M72" s="23" t="s">
        <v>4644</v>
      </c>
    </row>
    <row r="73" spans="1:13">
      <c r="A73" s="23" t="s">
        <v>5336</v>
      </c>
      <c r="B73" s="23" t="s">
        <v>1698</v>
      </c>
      <c r="C73" s="23" t="s">
        <v>5517</v>
      </c>
      <c r="D73" s="23" t="s">
        <v>4077</v>
      </c>
      <c r="E73" s="23" t="s">
        <v>4904</v>
      </c>
      <c r="F73" s="23" t="s">
        <v>4905</v>
      </c>
      <c r="G73" s="23">
        <v>3</v>
      </c>
      <c r="H73" s="23">
        <v>1.5</v>
      </c>
      <c r="I73" s="23">
        <v>1</v>
      </c>
      <c r="J73" s="23">
        <v>0.5</v>
      </c>
      <c r="K73" s="23" t="s">
        <v>4638</v>
      </c>
      <c r="L73" s="23" t="s">
        <v>4099</v>
      </c>
      <c r="M73" s="23" t="s">
        <v>4644</v>
      </c>
    </row>
    <row r="74" spans="1:13">
      <c r="A74" s="23" t="s">
        <v>4229</v>
      </c>
      <c r="B74" s="23" t="s">
        <v>4991</v>
      </c>
      <c r="C74" s="23" t="s">
        <v>4992</v>
      </c>
      <c r="D74" s="23" t="s">
        <v>4117</v>
      </c>
      <c r="E74" s="23" t="s">
        <v>4921</v>
      </c>
      <c r="F74" s="23" t="s">
        <v>4908</v>
      </c>
      <c r="G74" s="23">
        <v>3</v>
      </c>
      <c r="H74" s="23">
        <v>1.5</v>
      </c>
      <c r="I74" s="23">
        <v>1</v>
      </c>
      <c r="J74" s="23">
        <v>0.5</v>
      </c>
      <c r="K74" s="23" t="s">
        <v>11</v>
      </c>
      <c r="L74" s="23" t="s">
        <v>4094</v>
      </c>
      <c r="M74" s="23" t="s">
        <v>11</v>
      </c>
    </row>
    <row r="75" spans="1:13">
      <c r="A75" s="23" t="s">
        <v>4231</v>
      </c>
      <c r="B75" s="23" t="s">
        <v>4993</v>
      </c>
      <c r="C75" s="23" t="s">
        <v>4994</v>
      </c>
      <c r="D75" s="23" t="s">
        <v>4100</v>
      </c>
      <c r="E75" s="23" t="s">
        <v>4995</v>
      </c>
      <c r="F75" s="23" t="s">
        <v>4905</v>
      </c>
      <c r="G75" s="23">
        <v>3</v>
      </c>
      <c r="H75" s="23">
        <v>1.5</v>
      </c>
      <c r="I75" s="23">
        <v>1</v>
      </c>
      <c r="J75" s="23">
        <v>0.5</v>
      </c>
      <c r="K75" s="23" t="s">
        <v>11</v>
      </c>
      <c r="L75" s="23" t="s">
        <v>11</v>
      </c>
      <c r="M75" s="23" t="s">
        <v>11</v>
      </c>
    </row>
    <row r="76" spans="1:13">
      <c r="A76" s="23" t="s">
        <v>4221</v>
      </c>
      <c r="B76" s="23" t="s">
        <v>4935</v>
      </c>
      <c r="C76" s="23" t="s">
        <v>4936</v>
      </c>
      <c r="D76" s="23" t="s">
        <v>4077</v>
      </c>
      <c r="E76" s="23" t="s">
        <v>4904</v>
      </c>
      <c r="F76" s="23" t="s">
        <v>4908</v>
      </c>
      <c r="G76" s="23">
        <v>3</v>
      </c>
      <c r="H76" s="23">
        <v>1.5</v>
      </c>
      <c r="I76" s="23">
        <v>1</v>
      </c>
      <c r="J76" s="23">
        <v>0.5</v>
      </c>
      <c r="K76" s="23" t="s">
        <v>11</v>
      </c>
      <c r="L76" s="23" t="s">
        <v>4638</v>
      </c>
      <c r="M76" s="23" t="s">
        <v>11</v>
      </c>
    </row>
    <row r="77" spans="1:13">
      <c r="A77" s="23" t="s">
        <v>4164</v>
      </c>
      <c r="B77" s="23" t="s">
        <v>4906</v>
      </c>
      <c r="C77" s="23" t="s">
        <v>4984</v>
      </c>
      <c r="D77" s="23" t="s">
        <v>4072</v>
      </c>
      <c r="E77" s="23" t="s">
        <v>4921</v>
      </c>
      <c r="F77" s="23" t="s">
        <v>4905</v>
      </c>
      <c r="G77" s="23">
        <v>3</v>
      </c>
      <c r="H77" s="23">
        <v>1.5</v>
      </c>
      <c r="I77" s="23">
        <v>1</v>
      </c>
      <c r="J77" s="23">
        <v>0.5</v>
      </c>
      <c r="K77" s="23" t="s">
        <v>4632</v>
      </c>
      <c r="L77" s="23" t="s">
        <v>4643</v>
      </c>
      <c r="M77" s="23" t="s">
        <v>4644</v>
      </c>
    </row>
    <row r="78" spans="1:13">
      <c r="A78" s="23" t="s">
        <v>4159</v>
      </c>
      <c r="B78" s="23" t="s">
        <v>2130</v>
      </c>
      <c r="C78" s="23" t="s">
        <v>4996</v>
      </c>
      <c r="D78" s="23" t="s">
        <v>4077</v>
      </c>
      <c r="E78" s="23" t="s">
        <v>4997</v>
      </c>
      <c r="F78" s="23" t="s">
        <v>4914</v>
      </c>
      <c r="G78" s="23">
        <v>1</v>
      </c>
      <c r="H78" s="23">
        <v>1</v>
      </c>
      <c r="I78" s="23" t="s">
        <v>11</v>
      </c>
      <c r="J78" s="23" t="s">
        <v>11</v>
      </c>
      <c r="K78" s="23" t="s">
        <v>4160</v>
      </c>
      <c r="L78" s="23" t="s">
        <v>11</v>
      </c>
      <c r="M78" s="23" t="s">
        <v>11</v>
      </c>
    </row>
    <row r="79" spans="1:13">
      <c r="A79" s="23" t="s">
        <v>4219</v>
      </c>
      <c r="B79" s="23" t="s">
        <v>4926</v>
      </c>
      <c r="C79" s="23" t="s">
        <v>4927</v>
      </c>
      <c r="D79" s="23" t="s">
        <v>4100</v>
      </c>
      <c r="E79" s="23" t="s">
        <v>4921</v>
      </c>
      <c r="F79" s="23" t="s">
        <v>4905</v>
      </c>
      <c r="G79" s="23">
        <v>3</v>
      </c>
      <c r="H79" s="23">
        <v>1.5</v>
      </c>
      <c r="I79" s="23">
        <v>1</v>
      </c>
      <c r="J79" s="23">
        <v>0.5</v>
      </c>
      <c r="K79" s="23" t="s">
        <v>11</v>
      </c>
      <c r="L79" s="23" t="s">
        <v>11</v>
      </c>
      <c r="M79" s="23" t="s">
        <v>11</v>
      </c>
    </row>
    <row r="80" spans="1:13">
      <c r="A80" s="23" t="s">
        <v>4266</v>
      </c>
      <c r="B80" s="23" t="s">
        <v>4998</v>
      </c>
      <c r="C80" s="23" t="s">
        <v>1683</v>
      </c>
      <c r="D80" s="23" t="s">
        <v>4088</v>
      </c>
      <c r="E80" s="23" t="s">
        <v>4904</v>
      </c>
      <c r="F80" s="23" t="s">
        <v>4908</v>
      </c>
      <c r="G80" s="23">
        <v>3</v>
      </c>
      <c r="H80" s="23">
        <v>1.5</v>
      </c>
      <c r="I80" s="23">
        <v>1</v>
      </c>
      <c r="J80" s="23">
        <v>0.5</v>
      </c>
      <c r="K80" s="23" t="s">
        <v>11</v>
      </c>
      <c r="L80" s="23" t="s">
        <v>11</v>
      </c>
      <c r="M80" s="23" t="s">
        <v>11</v>
      </c>
    </row>
    <row r="81" spans="1:13">
      <c r="A81" s="23" t="s">
        <v>4098</v>
      </c>
      <c r="B81" s="23" t="s">
        <v>4999</v>
      </c>
      <c r="C81" s="23" t="s">
        <v>5000</v>
      </c>
      <c r="D81" s="23" t="s">
        <v>4257</v>
      </c>
      <c r="E81" s="23" t="s">
        <v>4945</v>
      </c>
      <c r="F81" s="23" t="s">
        <v>4908</v>
      </c>
      <c r="G81" s="23">
        <v>2</v>
      </c>
      <c r="H81" s="23">
        <v>2</v>
      </c>
      <c r="I81" s="23">
        <v>0</v>
      </c>
      <c r="J81" s="23">
        <v>0</v>
      </c>
      <c r="K81" s="23" t="s">
        <v>4099</v>
      </c>
      <c r="L81" s="23" t="s">
        <v>11</v>
      </c>
      <c r="M81" s="23" t="s">
        <v>11</v>
      </c>
    </row>
    <row r="82" spans="1:13">
      <c r="A82" s="23" t="s">
        <v>5353</v>
      </c>
      <c r="B82" s="23" t="s">
        <v>1698</v>
      </c>
      <c r="C82" s="23" t="s">
        <v>5523</v>
      </c>
      <c r="D82" s="23" t="s">
        <v>4088</v>
      </c>
      <c r="E82" s="23" t="s">
        <v>4981</v>
      </c>
      <c r="F82" s="23" t="s">
        <v>4914</v>
      </c>
      <c r="G82" s="23">
        <v>1.5</v>
      </c>
      <c r="H82" s="23">
        <v>1.1299999999999999</v>
      </c>
      <c r="I82" s="23">
        <v>0</v>
      </c>
      <c r="J82" s="23">
        <v>0.38</v>
      </c>
      <c r="K82" s="23" t="s">
        <v>4643</v>
      </c>
      <c r="L82" s="23" t="s">
        <v>11</v>
      </c>
      <c r="M82" s="23" t="s">
        <v>4644</v>
      </c>
    </row>
    <row r="83" spans="1:13">
      <c r="A83" s="23" t="s">
        <v>5338</v>
      </c>
      <c r="B83" s="23" t="s">
        <v>1698</v>
      </c>
      <c r="C83" s="23" t="s">
        <v>4973</v>
      </c>
      <c r="D83" s="23" t="s">
        <v>4081</v>
      </c>
      <c r="E83" s="23" t="s">
        <v>4904</v>
      </c>
      <c r="F83" s="23" t="s">
        <v>4905</v>
      </c>
      <c r="G83" s="23">
        <v>3</v>
      </c>
      <c r="H83" s="23">
        <v>1.5</v>
      </c>
      <c r="I83" s="23">
        <v>1</v>
      </c>
      <c r="J83" s="23">
        <v>0.5</v>
      </c>
      <c r="K83" s="23" t="s">
        <v>4643</v>
      </c>
      <c r="L83" s="23" t="s">
        <v>4094</v>
      </c>
      <c r="M83" s="23" t="s">
        <v>5521</v>
      </c>
    </row>
    <row r="84" spans="1:13">
      <c r="A84" s="23" t="s">
        <v>4173</v>
      </c>
      <c r="B84" s="23" t="s">
        <v>4906</v>
      </c>
      <c r="C84" s="23" t="s">
        <v>4907</v>
      </c>
      <c r="D84" s="23" t="s">
        <v>4077</v>
      </c>
      <c r="E84" s="23" t="s">
        <v>4904</v>
      </c>
      <c r="F84" s="23" t="s">
        <v>4908</v>
      </c>
      <c r="G84" s="23">
        <v>3</v>
      </c>
      <c r="H84" s="23">
        <v>1.5</v>
      </c>
      <c r="I84" s="23">
        <v>1</v>
      </c>
      <c r="J84" s="23">
        <v>0.5</v>
      </c>
      <c r="K84" s="23" t="s">
        <v>4099</v>
      </c>
      <c r="L84" s="23" t="s">
        <v>4633</v>
      </c>
      <c r="M84" s="23" t="s">
        <v>4644</v>
      </c>
    </row>
    <row r="85" spans="1:13">
      <c r="A85" s="23" t="s">
        <v>4104</v>
      </c>
      <c r="B85" s="23" t="s">
        <v>4808</v>
      </c>
      <c r="C85" s="23" t="s">
        <v>4923</v>
      </c>
      <c r="D85" s="23" t="s">
        <v>4088</v>
      </c>
      <c r="E85" s="23" t="s">
        <v>4921</v>
      </c>
      <c r="F85" s="23" t="s">
        <v>4908</v>
      </c>
      <c r="G85" s="23">
        <v>3</v>
      </c>
      <c r="H85" s="23" t="s">
        <v>11</v>
      </c>
      <c r="I85" s="23" t="s">
        <v>11</v>
      </c>
      <c r="J85" s="23" t="s">
        <v>11</v>
      </c>
      <c r="K85" s="23" t="s">
        <v>11</v>
      </c>
      <c r="L85" s="23" t="s">
        <v>11</v>
      </c>
      <c r="M85" s="23" t="s">
        <v>11</v>
      </c>
    </row>
    <row r="86" spans="1:13">
      <c r="A86" s="23" t="s">
        <v>4115</v>
      </c>
      <c r="B86" s="23" t="s">
        <v>4924</v>
      </c>
      <c r="C86" s="23" t="s">
        <v>4732</v>
      </c>
      <c r="D86" s="23" t="s">
        <v>4117</v>
      </c>
      <c r="E86" s="23" t="s">
        <v>4921</v>
      </c>
      <c r="F86" s="23" t="s">
        <v>4905</v>
      </c>
      <c r="G86" s="23">
        <v>3</v>
      </c>
      <c r="H86" s="23" t="s">
        <v>11</v>
      </c>
      <c r="I86" s="23" t="s">
        <v>11</v>
      </c>
      <c r="J86" s="23" t="s">
        <v>11</v>
      </c>
      <c r="K86" s="23" t="s">
        <v>11</v>
      </c>
      <c r="L86" s="23" t="s">
        <v>11</v>
      </c>
      <c r="M86" s="23" t="s">
        <v>11</v>
      </c>
    </row>
    <row r="87" spans="1:13">
      <c r="A87" s="23" t="s">
        <v>4118</v>
      </c>
      <c r="B87" s="23" t="s">
        <v>4972</v>
      </c>
      <c r="C87" s="23" t="s">
        <v>3700</v>
      </c>
      <c r="D87" s="23" t="s">
        <v>4081</v>
      </c>
      <c r="E87" s="23" t="s">
        <v>4904</v>
      </c>
      <c r="F87" s="23" t="s">
        <v>4905</v>
      </c>
      <c r="G87" s="23">
        <v>3</v>
      </c>
      <c r="H87" s="23" t="s">
        <v>11</v>
      </c>
      <c r="I87" s="23" t="s">
        <v>11</v>
      </c>
      <c r="J87" s="23" t="s">
        <v>11</v>
      </c>
      <c r="K87" s="23" t="s">
        <v>11</v>
      </c>
      <c r="L87" s="23" t="s">
        <v>11</v>
      </c>
      <c r="M87" s="23" t="s">
        <v>11</v>
      </c>
    </row>
    <row r="88" spans="1:13">
      <c r="A88" s="23" t="s">
        <v>4119</v>
      </c>
      <c r="B88" s="23" t="s">
        <v>4926</v>
      </c>
      <c r="C88" s="23" t="s">
        <v>4927</v>
      </c>
      <c r="D88" s="23" t="s">
        <v>4121</v>
      </c>
      <c r="E88" s="23" t="s">
        <v>4921</v>
      </c>
      <c r="F88" s="23" t="s">
        <v>4905</v>
      </c>
      <c r="G88" s="23">
        <v>3</v>
      </c>
      <c r="H88" s="23" t="s">
        <v>11</v>
      </c>
      <c r="I88" s="23" t="s">
        <v>11</v>
      </c>
      <c r="J88" s="23" t="s">
        <v>11</v>
      </c>
      <c r="K88" s="23" t="s">
        <v>11</v>
      </c>
      <c r="L88" s="23" t="s">
        <v>11</v>
      </c>
      <c r="M88" s="23" t="s">
        <v>11</v>
      </c>
    </row>
    <row r="89" spans="1:13">
      <c r="A89" s="23" t="s">
        <v>4112</v>
      </c>
      <c r="B89" s="23" t="s">
        <v>4935</v>
      </c>
      <c r="C89" s="23" t="s">
        <v>4936</v>
      </c>
      <c r="D89" s="23" t="s">
        <v>4077</v>
      </c>
      <c r="E89" s="23" t="s">
        <v>4904</v>
      </c>
      <c r="F89" s="23" t="s">
        <v>4908</v>
      </c>
      <c r="G89" s="23">
        <v>3</v>
      </c>
      <c r="H89" s="23" t="s">
        <v>11</v>
      </c>
      <c r="I89" s="23" t="s">
        <v>11</v>
      </c>
      <c r="J89" s="23" t="s">
        <v>11</v>
      </c>
      <c r="K89" s="23" t="s">
        <v>11</v>
      </c>
      <c r="L89" s="23" t="s">
        <v>11</v>
      </c>
      <c r="M89" s="23" t="s">
        <v>11</v>
      </c>
    </row>
    <row r="90" spans="1:13">
      <c r="A90" s="23" t="s">
        <v>4241</v>
      </c>
      <c r="B90" s="23" t="s">
        <v>4918</v>
      </c>
      <c r="C90" s="23" t="s">
        <v>4709</v>
      </c>
      <c r="D90" s="23" t="s">
        <v>4117</v>
      </c>
      <c r="E90" s="23" t="s">
        <v>4904</v>
      </c>
      <c r="F90" s="23" t="s">
        <v>4908</v>
      </c>
      <c r="G90" s="23">
        <v>3</v>
      </c>
      <c r="H90" s="23" t="s">
        <v>11</v>
      </c>
      <c r="I90" s="23" t="s">
        <v>11</v>
      </c>
      <c r="J90" s="23" t="s">
        <v>11</v>
      </c>
      <c r="K90" s="23" t="s">
        <v>11</v>
      </c>
      <c r="L90" s="23" t="s">
        <v>11</v>
      </c>
      <c r="M90" s="23" t="s">
        <v>11</v>
      </c>
    </row>
    <row r="91" spans="1:13">
      <c r="A91" s="23" t="s">
        <v>4110</v>
      </c>
      <c r="B91" s="23" t="s">
        <v>4940</v>
      </c>
      <c r="C91" s="23" t="s">
        <v>4941</v>
      </c>
      <c r="D91" s="23" t="s">
        <v>4081</v>
      </c>
      <c r="E91" s="23" t="s">
        <v>4904</v>
      </c>
      <c r="F91" s="23" t="s">
        <v>4908</v>
      </c>
      <c r="G91" s="23">
        <v>3</v>
      </c>
      <c r="H91" s="23" t="s">
        <v>11</v>
      </c>
      <c r="I91" s="23" t="s">
        <v>11</v>
      </c>
      <c r="J91" s="23" t="s">
        <v>11</v>
      </c>
      <c r="K91" s="23" t="s">
        <v>11</v>
      </c>
      <c r="L91" s="23" t="s">
        <v>11</v>
      </c>
      <c r="M91" s="23" t="s">
        <v>11</v>
      </c>
    </row>
    <row r="92" spans="1:13">
      <c r="A92" s="23" t="s">
        <v>4107</v>
      </c>
      <c r="B92" s="23" t="s">
        <v>4940</v>
      </c>
      <c r="C92" s="23" t="s">
        <v>1908</v>
      </c>
      <c r="D92" s="23" t="s">
        <v>4072</v>
      </c>
      <c r="E92" s="23" t="s">
        <v>4904</v>
      </c>
      <c r="F92" s="23" t="s">
        <v>4905</v>
      </c>
      <c r="G92" s="23">
        <v>3</v>
      </c>
      <c r="H92" s="23" t="s">
        <v>11</v>
      </c>
      <c r="I92" s="23" t="s">
        <v>11</v>
      </c>
      <c r="J92" s="23" t="s">
        <v>11</v>
      </c>
      <c r="K92" s="23" t="s">
        <v>11</v>
      </c>
      <c r="L92" s="23" t="s">
        <v>11</v>
      </c>
      <c r="M92" s="23" t="s">
        <v>11</v>
      </c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objects="1" scenarios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639"/>
  <sheetViews>
    <sheetView workbookViewId="0">
      <pane xSplit="6" ySplit="3" topLeftCell="G476" activePane="bottomRight" state="frozen"/>
      <selection pane="topRight" activeCell="F1" sqref="F1"/>
      <selection pane="bottomLeft" activeCell="A4" sqref="A4"/>
      <selection pane="bottomRight" activeCell="D501" sqref="D501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1427</v>
      </c>
      <c r="B1" s="23" t="s">
        <v>6</v>
      </c>
      <c r="C1" s="23" t="s">
        <v>437</v>
      </c>
      <c r="D1" s="23" t="s">
        <v>478</v>
      </c>
      <c r="E1" s="23" t="s">
        <v>439</v>
      </c>
      <c r="F1" s="23" t="s">
        <v>479</v>
      </c>
      <c r="G1" s="23" t="s">
        <v>704</v>
      </c>
      <c r="H1" s="23" t="s">
        <v>705</v>
      </c>
      <c r="I1" s="23"/>
    </row>
    <row r="2" spans="1:9">
      <c r="A2" s="23" t="s">
        <v>2490</v>
      </c>
      <c r="B2" s="23" t="s">
        <v>2491</v>
      </c>
      <c r="C2" s="23" t="s">
        <v>2492</v>
      </c>
      <c r="D2" s="23" t="s">
        <v>452</v>
      </c>
      <c r="E2" s="23" t="s">
        <v>11</v>
      </c>
      <c r="F2" s="23">
        <v>316</v>
      </c>
      <c r="G2" s="23" t="s">
        <v>1708</v>
      </c>
      <c r="H2" s="23">
        <v>41475.03</v>
      </c>
      <c r="I2" s="23"/>
    </row>
    <row r="3" spans="1:9">
      <c r="A3" s="23" t="s">
        <v>1916</v>
      </c>
      <c r="B3" s="23" t="s">
        <v>1917</v>
      </c>
      <c r="C3" s="23" t="s">
        <v>1918</v>
      </c>
      <c r="D3" s="23" t="s">
        <v>452</v>
      </c>
      <c r="E3" s="23" t="s">
        <v>11</v>
      </c>
      <c r="F3" s="23">
        <v>284</v>
      </c>
      <c r="G3" s="23" t="s">
        <v>1708</v>
      </c>
      <c r="H3" s="23">
        <v>34291</v>
      </c>
      <c r="I3" s="23"/>
    </row>
    <row r="4" spans="1:9">
      <c r="A4" s="23" t="s">
        <v>2709</v>
      </c>
      <c r="B4" s="23" t="s">
        <v>2710</v>
      </c>
      <c r="C4" s="23" t="s">
        <v>2711</v>
      </c>
      <c r="D4" s="23" t="s">
        <v>452</v>
      </c>
      <c r="E4" s="23" t="s">
        <v>11</v>
      </c>
      <c r="F4" s="23">
        <v>273</v>
      </c>
      <c r="G4" s="23" t="s">
        <v>1708</v>
      </c>
      <c r="H4" s="23">
        <v>35832</v>
      </c>
      <c r="I4" s="23"/>
    </row>
    <row r="5" spans="1:9">
      <c r="A5" s="23" t="s">
        <v>1879</v>
      </c>
      <c r="B5" s="23" t="s">
        <v>1880</v>
      </c>
      <c r="C5" s="23" t="s">
        <v>1881</v>
      </c>
      <c r="D5" s="23" t="s">
        <v>452</v>
      </c>
      <c r="E5" s="23" t="s">
        <v>11</v>
      </c>
      <c r="F5" s="23">
        <v>256</v>
      </c>
      <c r="G5" s="23" t="s">
        <v>1708</v>
      </c>
      <c r="H5" s="23">
        <v>33600</v>
      </c>
      <c r="I5" s="23"/>
    </row>
    <row r="6" spans="1:9">
      <c r="A6" s="23" t="s">
        <v>3546</v>
      </c>
      <c r="B6" s="23" t="s">
        <v>3547</v>
      </c>
      <c r="C6" s="23" t="s">
        <v>3548</v>
      </c>
      <c r="D6" s="23" t="s">
        <v>452</v>
      </c>
      <c r="E6" s="23" t="s">
        <v>11</v>
      </c>
      <c r="F6" s="23">
        <v>253</v>
      </c>
      <c r="G6" s="23" t="s">
        <v>1708</v>
      </c>
      <c r="H6" s="23">
        <v>33105.949999999997</v>
      </c>
      <c r="I6" s="23"/>
    </row>
    <row r="7" spans="1:9">
      <c r="A7" s="23" t="s">
        <v>2250</v>
      </c>
      <c r="B7" s="23" t="s">
        <v>2251</v>
      </c>
      <c r="C7" s="23" t="s">
        <v>2252</v>
      </c>
      <c r="D7" s="23" t="s">
        <v>452</v>
      </c>
      <c r="E7" s="23" t="s">
        <v>11</v>
      </c>
      <c r="F7" s="23">
        <v>250</v>
      </c>
      <c r="G7" s="23" t="s">
        <v>1708</v>
      </c>
      <c r="H7" s="23">
        <v>32812.5</v>
      </c>
      <c r="I7" s="23"/>
    </row>
    <row r="8" spans="1:9">
      <c r="A8" s="23" t="s">
        <v>1889</v>
      </c>
      <c r="B8" s="23" t="s">
        <v>1890</v>
      </c>
      <c r="C8" s="23" t="s">
        <v>1891</v>
      </c>
      <c r="D8" s="23" t="s">
        <v>452</v>
      </c>
      <c r="E8" s="23" t="s">
        <v>11</v>
      </c>
      <c r="F8" s="23">
        <v>250</v>
      </c>
      <c r="G8" s="23" t="s">
        <v>1708</v>
      </c>
      <c r="H8" s="23">
        <v>32813.25</v>
      </c>
      <c r="I8" s="23"/>
    </row>
    <row r="9" spans="1:9">
      <c r="A9" s="23" t="s">
        <v>3554</v>
      </c>
      <c r="B9" s="23" t="s">
        <v>3555</v>
      </c>
      <c r="C9" s="23" t="s">
        <v>3510</v>
      </c>
      <c r="D9" s="23" t="s">
        <v>452</v>
      </c>
      <c r="E9" s="23" t="s">
        <v>11</v>
      </c>
      <c r="F9" s="23">
        <v>248</v>
      </c>
      <c r="G9" s="23" t="s">
        <v>1708</v>
      </c>
      <c r="H9" s="23">
        <v>32549.98</v>
      </c>
      <c r="I9" s="23"/>
    </row>
    <row r="10" spans="1:9">
      <c r="A10" s="23" t="s">
        <v>2550</v>
      </c>
      <c r="B10" s="23" t="s">
        <v>2551</v>
      </c>
      <c r="C10" s="23" t="s">
        <v>2552</v>
      </c>
      <c r="D10" s="23" t="s">
        <v>452</v>
      </c>
      <c r="E10" s="23" t="s">
        <v>11</v>
      </c>
      <c r="F10" s="23">
        <v>244</v>
      </c>
      <c r="G10" s="23" t="s">
        <v>1708</v>
      </c>
      <c r="H10" s="23">
        <v>34371.040000000001</v>
      </c>
      <c r="I10" s="23"/>
    </row>
    <row r="11" spans="1:9">
      <c r="A11" s="23" t="s">
        <v>3904</v>
      </c>
      <c r="B11" s="23" t="s">
        <v>3905</v>
      </c>
      <c r="C11" s="23" t="s">
        <v>3906</v>
      </c>
      <c r="D11" s="23" t="s">
        <v>452</v>
      </c>
      <c r="E11" s="23" t="s">
        <v>11</v>
      </c>
      <c r="F11" s="23">
        <v>243</v>
      </c>
      <c r="G11" s="23" t="s">
        <v>1708</v>
      </c>
      <c r="H11" s="23">
        <v>31893.75</v>
      </c>
      <c r="I11" s="23"/>
    </row>
    <row r="12" spans="1:9">
      <c r="A12" s="23" t="s">
        <v>4051</v>
      </c>
      <c r="B12" s="23" t="s">
        <v>4052</v>
      </c>
      <c r="C12" s="23" t="s">
        <v>4053</v>
      </c>
      <c r="D12" s="23" t="s">
        <v>452</v>
      </c>
      <c r="E12" s="23" t="s">
        <v>11</v>
      </c>
      <c r="F12" s="23">
        <v>241</v>
      </c>
      <c r="G12" s="23" t="s">
        <v>1708</v>
      </c>
      <c r="H12" s="23">
        <v>31631.75</v>
      </c>
      <c r="I12" s="23"/>
    </row>
    <row r="13" spans="1:9">
      <c r="A13" s="23" t="s">
        <v>2979</v>
      </c>
      <c r="B13" s="23" t="s">
        <v>2980</v>
      </c>
      <c r="C13" s="23" t="s">
        <v>2981</v>
      </c>
      <c r="D13" s="23" t="s">
        <v>452</v>
      </c>
      <c r="E13" s="23" t="s">
        <v>11</v>
      </c>
      <c r="F13" s="23">
        <v>236</v>
      </c>
      <c r="G13" s="23" t="s">
        <v>1708</v>
      </c>
      <c r="H13" s="23">
        <v>30975</v>
      </c>
      <c r="I13" s="23"/>
    </row>
    <row r="14" spans="1:9">
      <c r="A14" s="23" t="s">
        <v>2089</v>
      </c>
      <c r="B14" s="23" t="s">
        <v>2090</v>
      </c>
      <c r="C14" s="23" t="s">
        <v>2091</v>
      </c>
      <c r="D14" s="23" t="s">
        <v>464</v>
      </c>
      <c r="E14" s="23" t="s">
        <v>11</v>
      </c>
      <c r="F14" s="23">
        <v>233</v>
      </c>
      <c r="G14" s="23" t="s">
        <v>1708</v>
      </c>
      <c r="H14" s="23">
        <v>40035.72</v>
      </c>
      <c r="I14" s="23"/>
    </row>
    <row r="15" spans="1:9">
      <c r="A15" s="23" t="s">
        <v>2111</v>
      </c>
      <c r="B15" s="23" t="s">
        <v>2112</v>
      </c>
      <c r="C15" s="23" t="s">
        <v>2113</v>
      </c>
      <c r="D15" s="23" t="s">
        <v>452</v>
      </c>
      <c r="E15" s="23" t="s">
        <v>11</v>
      </c>
      <c r="F15" s="23">
        <v>232</v>
      </c>
      <c r="G15" s="23" t="s">
        <v>1708</v>
      </c>
      <c r="H15" s="23">
        <v>30450</v>
      </c>
      <c r="I15" s="23"/>
    </row>
    <row r="16" spans="1:9">
      <c r="A16" s="23" t="s">
        <v>2146</v>
      </c>
      <c r="B16" s="23" t="s">
        <v>2147</v>
      </c>
      <c r="C16" s="23" t="s">
        <v>2149</v>
      </c>
      <c r="D16" s="23" t="s">
        <v>452</v>
      </c>
      <c r="E16" s="23" t="s">
        <v>11</v>
      </c>
      <c r="F16" s="23">
        <v>231</v>
      </c>
      <c r="G16" s="23" t="s">
        <v>1708</v>
      </c>
      <c r="H16" s="23">
        <v>23333.33</v>
      </c>
      <c r="I16" s="23"/>
    </row>
    <row r="17" spans="1:9">
      <c r="A17" s="23" t="s">
        <v>2667</v>
      </c>
      <c r="B17" s="23" t="s">
        <v>2668</v>
      </c>
      <c r="C17" s="23" t="s">
        <v>2670</v>
      </c>
      <c r="D17" s="23" t="s">
        <v>452</v>
      </c>
      <c r="E17" s="23" t="s">
        <v>11</v>
      </c>
      <c r="F17" s="23">
        <v>231</v>
      </c>
      <c r="G17" s="23" t="s">
        <v>1708</v>
      </c>
      <c r="H17" s="23">
        <v>23125</v>
      </c>
      <c r="I17" s="23"/>
    </row>
    <row r="18" spans="1:9">
      <c r="A18" s="23" t="s">
        <v>2868</v>
      </c>
      <c r="B18" s="23" t="s">
        <v>2869</v>
      </c>
      <c r="C18" s="23" t="s">
        <v>2870</v>
      </c>
      <c r="D18" s="23" t="s">
        <v>452</v>
      </c>
      <c r="E18" s="23" t="s">
        <v>11</v>
      </c>
      <c r="F18" s="23">
        <v>228</v>
      </c>
      <c r="G18" s="23" t="s">
        <v>1708</v>
      </c>
      <c r="H18" s="23">
        <v>29925.75</v>
      </c>
      <c r="I18" s="23"/>
    </row>
    <row r="19" spans="1:9">
      <c r="A19" s="23" t="s">
        <v>2161</v>
      </c>
      <c r="B19" s="23" t="s">
        <v>2162</v>
      </c>
      <c r="C19" s="23" t="s">
        <v>2164</v>
      </c>
      <c r="D19" s="23" t="s">
        <v>1189</v>
      </c>
      <c r="E19" s="23" t="s">
        <v>11</v>
      </c>
      <c r="F19" s="23">
        <v>225</v>
      </c>
      <c r="G19" s="23" t="s">
        <v>1708</v>
      </c>
      <c r="H19" s="23">
        <v>21400</v>
      </c>
      <c r="I19" s="23"/>
    </row>
    <row r="20" spans="1:9">
      <c r="A20" s="23" t="s">
        <v>3133</v>
      </c>
      <c r="B20" s="23" t="s">
        <v>3134</v>
      </c>
      <c r="C20" s="23" t="s">
        <v>3136</v>
      </c>
      <c r="D20" s="23" t="s">
        <v>452</v>
      </c>
      <c r="E20" s="23" t="s">
        <v>11</v>
      </c>
      <c r="F20" s="23">
        <v>224</v>
      </c>
      <c r="G20" s="23" t="s">
        <v>1708</v>
      </c>
      <c r="H20" s="23">
        <v>21666.67</v>
      </c>
      <c r="I20" s="23"/>
    </row>
    <row r="21" spans="1:9">
      <c r="A21" s="23" t="s">
        <v>4001</v>
      </c>
      <c r="B21" s="23" t="s">
        <v>4002</v>
      </c>
      <c r="C21" s="23" t="s">
        <v>4004</v>
      </c>
      <c r="D21" s="23" t="s">
        <v>452</v>
      </c>
      <c r="E21" s="23" t="s">
        <v>11</v>
      </c>
      <c r="F21" s="23">
        <v>224</v>
      </c>
      <c r="G21" s="23" t="s">
        <v>1708</v>
      </c>
      <c r="H21" s="23">
        <v>21666.67</v>
      </c>
      <c r="I21" s="23"/>
    </row>
    <row r="22" spans="1:9">
      <c r="A22" s="23" t="s">
        <v>3031</v>
      </c>
      <c r="B22" s="23" t="s">
        <v>3032</v>
      </c>
      <c r="C22" s="23" t="s">
        <v>3033</v>
      </c>
      <c r="D22" s="23" t="s">
        <v>452</v>
      </c>
      <c r="E22" s="23" t="s">
        <v>11</v>
      </c>
      <c r="F22" s="23">
        <v>219</v>
      </c>
      <c r="G22" s="23" t="s">
        <v>1708</v>
      </c>
      <c r="H22" s="23">
        <v>33241</v>
      </c>
      <c r="I22" s="23"/>
    </row>
    <row r="23" spans="1:9">
      <c r="A23" s="23" t="s">
        <v>3506</v>
      </c>
      <c r="B23" s="23" t="s">
        <v>3507</v>
      </c>
      <c r="C23" s="23" t="s">
        <v>3473</v>
      </c>
      <c r="D23" s="23" t="s">
        <v>452</v>
      </c>
      <c r="E23" s="23" t="s">
        <v>11</v>
      </c>
      <c r="F23" s="23">
        <v>217</v>
      </c>
      <c r="G23" s="23" t="s">
        <v>1708</v>
      </c>
      <c r="H23" s="23">
        <v>41846.78</v>
      </c>
      <c r="I23" s="23"/>
    </row>
    <row r="24" spans="1:9">
      <c r="A24" s="23" t="s">
        <v>2361</v>
      </c>
      <c r="B24" s="23" t="s">
        <v>2362</v>
      </c>
      <c r="C24" s="23" t="s">
        <v>2364</v>
      </c>
      <c r="D24" s="23" t="s">
        <v>452</v>
      </c>
      <c r="E24" s="23" t="s">
        <v>11</v>
      </c>
      <c r="F24" s="23">
        <v>206</v>
      </c>
      <c r="G24" s="23" t="s">
        <v>1708</v>
      </c>
      <c r="H24" s="23">
        <v>41200</v>
      </c>
      <c r="I24" s="23"/>
    </row>
    <row r="25" spans="1:9">
      <c r="A25" s="23" t="s">
        <v>2190</v>
      </c>
      <c r="B25" s="23" t="s">
        <v>2191</v>
      </c>
      <c r="C25" s="23" t="s">
        <v>2192</v>
      </c>
      <c r="D25" s="23" t="s">
        <v>1189</v>
      </c>
      <c r="E25" s="23" t="s">
        <v>11</v>
      </c>
      <c r="F25" s="23">
        <v>203</v>
      </c>
      <c r="G25" s="23" t="s">
        <v>1708</v>
      </c>
      <c r="H25" s="23">
        <v>35525</v>
      </c>
      <c r="I25" s="23"/>
    </row>
    <row r="26" spans="1:9">
      <c r="A26" s="23" t="s">
        <v>4044</v>
      </c>
      <c r="B26" s="23" t="s">
        <v>4045</v>
      </c>
      <c r="C26" s="23" t="s">
        <v>4047</v>
      </c>
      <c r="D26" s="23" t="s">
        <v>1189</v>
      </c>
      <c r="E26" s="23" t="s">
        <v>11</v>
      </c>
      <c r="F26" s="23">
        <v>203</v>
      </c>
      <c r="G26" s="23" t="s">
        <v>1708</v>
      </c>
      <c r="H26" s="23">
        <v>48756.26</v>
      </c>
      <c r="I26" s="23"/>
    </row>
    <row r="27" spans="1:9">
      <c r="A27" s="23" t="s">
        <v>2083</v>
      </c>
      <c r="B27" s="23" t="s">
        <v>2084</v>
      </c>
      <c r="C27" s="23" t="s">
        <v>2085</v>
      </c>
      <c r="D27" s="23" t="s">
        <v>452</v>
      </c>
      <c r="E27" s="23" t="s">
        <v>11</v>
      </c>
      <c r="F27" s="23">
        <v>199</v>
      </c>
      <c r="G27" s="23" t="s">
        <v>1708</v>
      </c>
      <c r="H27" s="23">
        <v>34825.01</v>
      </c>
      <c r="I27" s="23"/>
    </row>
    <row r="28" spans="1:9">
      <c r="A28" s="23" t="s">
        <v>3665</v>
      </c>
      <c r="B28" s="23" t="s">
        <v>3666</v>
      </c>
      <c r="C28" s="23" t="s">
        <v>3667</v>
      </c>
      <c r="D28" s="23" t="s">
        <v>452</v>
      </c>
      <c r="E28" s="23" t="s">
        <v>11</v>
      </c>
      <c r="F28" s="23">
        <v>199</v>
      </c>
      <c r="G28" s="23" t="s">
        <v>1708</v>
      </c>
      <c r="H28" s="23">
        <v>34825</v>
      </c>
      <c r="I28" s="23"/>
    </row>
    <row r="29" spans="1:9">
      <c r="A29" s="23" t="s">
        <v>2182</v>
      </c>
      <c r="B29" s="23" t="s">
        <v>2183</v>
      </c>
      <c r="C29" s="23" t="s">
        <v>2184</v>
      </c>
      <c r="D29" s="23" t="s">
        <v>452</v>
      </c>
      <c r="E29" s="23" t="s">
        <v>11</v>
      </c>
      <c r="F29" s="23">
        <v>198</v>
      </c>
      <c r="G29" s="23" t="s">
        <v>1708</v>
      </c>
      <c r="H29" s="23">
        <v>44000</v>
      </c>
      <c r="I29" s="23"/>
    </row>
    <row r="30" spans="1:9">
      <c r="A30" s="23" t="s">
        <v>2481</v>
      </c>
      <c r="B30" s="23" t="s">
        <v>2482</v>
      </c>
      <c r="C30" s="23" t="s">
        <v>2483</v>
      </c>
      <c r="D30" s="23" t="s">
        <v>1189</v>
      </c>
      <c r="E30" s="23" t="s">
        <v>11</v>
      </c>
      <c r="F30" s="23">
        <v>196</v>
      </c>
      <c r="G30" s="23" t="s">
        <v>1708</v>
      </c>
      <c r="H30" s="23">
        <v>34300</v>
      </c>
      <c r="I30" s="23"/>
    </row>
    <row r="31" spans="1:9">
      <c r="A31" s="23" t="s">
        <v>1851</v>
      </c>
      <c r="B31" s="23" t="s">
        <v>1852</v>
      </c>
      <c r="C31" s="23" t="s">
        <v>1853</v>
      </c>
      <c r="D31" s="23" t="s">
        <v>1189</v>
      </c>
      <c r="E31" s="23" t="s">
        <v>11</v>
      </c>
      <c r="F31" s="23">
        <v>195</v>
      </c>
      <c r="G31" s="23" t="s">
        <v>1708</v>
      </c>
      <c r="H31" s="23">
        <v>29925</v>
      </c>
      <c r="I31" s="23"/>
    </row>
    <row r="32" spans="1:9">
      <c r="A32" s="23" t="s">
        <v>2026</v>
      </c>
      <c r="B32" s="23" t="s">
        <v>2027</v>
      </c>
      <c r="C32" s="23" t="s">
        <v>2028</v>
      </c>
      <c r="D32" s="23" t="s">
        <v>1189</v>
      </c>
      <c r="E32" s="23" t="s">
        <v>11</v>
      </c>
      <c r="F32" s="23">
        <v>195</v>
      </c>
      <c r="G32" s="23" t="s">
        <v>1708</v>
      </c>
      <c r="H32" s="23">
        <v>30713</v>
      </c>
      <c r="I32" s="23"/>
    </row>
    <row r="33" spans="1:9">
      <c r="A33" s="23" t="s">
        <v>2284</v>
      </c>
      <c r="B33" s="23" t="s">
        <v>2285</v>
      </c>
      <c r="C33" s="23" t="s">
        <v>2286</v>
      </c>
      <c r="D33" s="23" t="s">
        <v>1189</v>
      </c>
      <c r="E33" s="23" t="s">
        <v>11</v>
      </c>
      <c r="F33" s="23">
        <v>195</v>
      </c>
      <c r="G33" s="23" t="s">
        <v>1708</v>
      </c>
      <c r="H33" s="23">
        <v>34725</v>
      </c>
      <c r="I33" s="23"/>
    </row>
    <row r="34" spans="1:9">
      <c r="A34" s="23" t="s">
        <v>2179</v>
      </c>
      <c r="B34" s="23" t="s">
        <v>2180</v>
      </c>
      <c r="C34" s="23" t="s">
        <v>2181</v>
      </c>
      <c r="D34" s="23" t="s">
        <v>1189</v>
      </c>
      <c r="E34" s="23" t="s">
        <v>11</v>
      </c>
      <c r="F34" s="23">
        <v>195</v>
      </c>
      <c r="G34" s="23" t="s">
        <v>1708</v>
      </c>
      <c r="H34" s="23">
        <v>29925</v>
      </c>
      <c r="I34" s="23"/>
    </row>
    <row r="35" spans="1:9">
      <c r="A35" s="23" t="s">
        <v>3640</v>
      </c>
      <c r="B35" s="23" t="s">
        <v>3641</v>
      </c>
      <c r="C35" s="23" t="s">
        <v>3642</v>
      </c>
      <c r="D35" s="23" t="s">
        <v>1189</v>
      </c>
      <c r="E35" s="23" t="s">
        <v>11</v>
      </c>
      <c r="F35" s="23">
        <v>193</v>
      </c>
      <c r="G35" s="23" t="s">
        <v>1708</v>
      </c>
      <c r="H35" s="23">
        <v>29575</v>
      </c>
      <c r="I35" s="23"/>
    </row>
    <row r="36" spans="1:9">
      <c r="A36" s="23" t="s">
        <v>3998</v>
      </c>
      <c r="B36" s="23" t="s">
        <v>3999</v>
      </c>
      <c r="C36" s="23" t="s">
        <v>4000</v>
      </c>
      <c r="D36" s="23" t="s">
        <v>452</v>
      </c>
      <c r="E36" s="23" t="s">
        <v>11</v>
      </c>
      <c r="F36" s="23">
        <v>192</v>
      </c>
      <c r="G36" s="23" t="s">
        <v>1708</v>
      </c>
      <c r="H36" s="23">
        <v>33600.01</v>
      </c>
      <c r="I36" s="23"/>
    </row>
    <row r="37" spans="1:9">
      <c r="A37" s="23" t="s">
        <v>2103</v>
      </c>
      <c r="B37" s="23" t="s">
        <v>2104</v>
      </c>
      <c r="C37" s="23" t="s">
        <v>2105</v>
      </c>
      <c r="D37" s="23" t="s">
        <v>452</v>
      </c>
      <c r="E37" s="23" t="s">
        <v>11</v>
      </c>
      <c r="F37" s="23">
        <v>192</v>
      </c>
      <c r="G37" s="23" t="s">
        <v>1708</v>
      </c>
      <c r="H37" s="23">
        <v>31831.56</v>
      </c>
      <c r="I37" s="23"/>
    </row>
    <row r="38" spans="1:9">
      <c r="A38" s="23" t="s">
        <v>3689</v>
      </c>
      <c r="B38" s="23" t="s">
        <v>3690</v>
      </c>
      <c r="C38" s="23" t="s">
        <v>3691</v>
      </c>
      <c r="D38" s="23" t="s">
        <v>452</v>
      </c>
      <c r="E38" s="23" t="s">
        <v>11</v>
      </c>
      <c r="F38" s="23">
        <v>191</v>
      </c>
      <c r="G38" s="23" t="s">
        <v>1708</v>
      </c>
      <c r="H38" s="23">
        <v>29225</v>
      </c>
      <c r="I38" s="23"/>
    </row>
    <row r="39" spans="1:9">
      <c r="A39" s="23" t="s">
        <v>2016</v>
      </c>
      <c r="B39" s="23" t="s">
        <v>2017</v>
      </c>
      <c r="C39" s="23" t="s">
        <v>2006</v>
      </c>
      <c r="D39" s="23" t="s">
        <v>452</v>
      </c>
      <c r="E39" s="23" t="s">
        <v>11</v>
      </c>
      <c r="F39" s="23">
        <v>190</v>
      </c>
      <c r="G39" s="23" t="s">
        <v>1708</v>
      </c>
      <c r="H39" s="23">
        <v>31150</v>
      </c>
      <c r="I39" s="23"/>
    </row>
    <row r="40" spans="1:9">
      <c r="A40" s="23" t="s">
        <v>2575</v>
      </c>
      <c r="B40" s="23" t="s">
        <v>2576</v>
      </c>
      <c r="C40" s="23" t="s">
        <v>2577</v>
      </c>
      <c r="D40" s="23" t="s">
        <v>452</v>
      </c>
      <c r="E40" s="23" t="s">
        <v>11</v>
      </c>
      <c r="F40" s="23">
        <v>188</v>
      </c>
      <c r="G40" s="23" t="s">
        <v>1708</v>
      </c>
      <c r="H40" s="23">
        <v>31168.400000000001</v>
      </c>
      <c r="I40" s="23"/>
    </row>
    <row r="41" spans="1:9">
      <c r="A41" s="23" t="s">
        <v>3361</v>
      </c>
      <c r="B41" s="23" t="s">
        <v>3362</v>
      </c>
      <c r="C41" s="23" t="s">
        <v>3363</v>
      </c>
      <c r="D41" s="23" t="s">
        <v>452</v>
      </c>
      <c r="E41" s="23" t="s">
        <v>11</v>
      </c>
      <c r="F41" s="23">
        <v>184</v>
      </c>
      <c r="G41" s="23" t="s">
        <v>1708</v>
      </c>
      <c r="H41" s="23">
        <v>32200</v>
      </c>
      <c r="I41" s="23"/>
    </row>
    <row r="42" spans="1:9">
      <c r="A42" s="23" t="s">
        <v>3306</v>
      </c>
      <c r="B42" s="23" t="s">
        <v>3307</v>
      </c>
      <c r="C42" s="23" t="s">
        <v>3308</v>
      </c>
      <c r="D42" s="23" t="s">
        <v>452</v>
      </c>
      <c r="E42" s="23" t="s">
        <v>11</v>
      </c>
      <c r="F42" s="23">
        <v>183</v>
      </c>
      <c r="G42" s="23" t="s">
        <v>1708</v>
      </c>
      <c r="H42" s="23">
        <v>29925</v>
      </c>
      <c r="I42" s="23"/>
    </row>
    <row r="43" spans="1:9">
      <c r="A43" s="23" t="s">
        <v>1956</v>
      </c>
      <c r="B43" s="23" t="s">
        <v>1957</v>
      </c>
      <c r="C43" s="23" t="s">
        <v>1931</v>
      </c>
      <c r="D43" s="23" t="s">
        <v>1189</v>
      </c>
      <c r="E43" s="23" t="s">
        <v>11</v>
      </c>
      <c r="F43" s="23">
        <v>182</v>
      </c>
      <c r="G43" s="23" t="s">
        <v>1708</v>
      </c>
      <c r="H43" s="23">
        <v>29750</v>
      </c>
      <c r="I43" s="23"/>
    </row>
    <row r="44" spans="1:9">
      <c r="A44" s="23" t="s">
        <v>2450</v>
      </c>
      <c r="B44" s="23" t="s">
        <v>2451</v>
      </c>
      <c r="C44" s="23" t="s">
        <v>2452</v>
      </c>
      <c r="D44" s="23" t="s">
        <v>452</v>
      </c>
      <c r="E44" s="23" t="s">
        <v>11</v>
      </c>
      <c r="F44" s="23">
        <v>180</v>
      </c>
      <c r="G44" s="23" t="s">
        <v>1708</v>
      </c>
      <c r="H44" s="23">
        <v>31500</v>
      </c>
      <c r="I44" s="23"/>
    </row>
    <row r="45" spans="1:9">
      <c r="A45" s="23" t="s">
        <v>3367</v>
      </c>
      <c r="B45" s="23" t="s">
        <v>3368</v>
      </c>
      <c r="C45" s="23" t="s">
        <v>3369</v>
      </c>
      <c r="D45" s="23" t="s">
        <v>459</v>
      </c>
      <c r="E45" s="23" t="s">
        <v>1808</v>
      </c>
      <c r="F45" s="23">
        <v>180</v>
      </c>
      <c r="G45" s="23" t="s">
        <v>1708</v>
      </c>
      <c r="H45" s="23">
        <v>30500.12</v>
      </c>
      <c r="I45" s="23"/>
    </row>
    <row r="46" spans="1:9">
      <c r="A46" s="23" t="s">
        <v>3962</v>
      </c>
      <c r="B46" s="23" t="s">
        <v>3963</v>
      </c>
      <c r="C46" s="23" t="s">
        <v>3964</v>
      </c>
      <c r="D46" s="23" t="s">
        <v>452</v>
      </c>
      <c r="E46" s="23" t="s">
        <v>11</v>
      </c>
      <c r="F46" s="23">
        <v>176</v>
      </c>
      <c r="G46" s="23" t="s">
        <v>1708</v>
      </c>
      <c r="H46" s="23">
        <v>30100</v>
      </c>
      <c r="I46" s="23"/>
    </row>
    <row r="47" spans="1:9">
      <c r="A47" s="23" t="s">
        <v>1997</v>
      </c>
      <c r="B47" s="23" t="s">
        <v>1998</v>
      </c>
      <c r="C47" s="23" t="s">
        <v>1999</v>
      </c>
      <c r="D47" s="23" t="s">
        <v>452</v>
      </c>
      <c r="E47" s="23" t="s">
        <v>11</v>
      </c>
      <c r="F47" s="23">
        <v>176</v>
      </c>
      <c r="G47" s="23" t="s">
        <v>1708</v>
      </c>
      <c r="H47" s="23">
        <v>30800</v>
      </c>
      <c r="I47" s="23"/>
    </row>
    <row r="48" spans="1:9">
      <c r="A48" s="23" t="s">
        <v>3605</v>
      </c>
      <c r="B48" s="23" t="s">
        <v>3606</v>
      </c>
      <c r="C48" s="23" t="s">
        <v>3607</v>
      </c>
      <c r="D48" s="23" t="s">
        <v>1189</v>
      </c>
      <c r="E48" s="23" t="s">
        <v>11</v>
      </c>
      <c r="F48" s="23">
        <v>175</v>
      </c>
      <c r="G48" s="23" t="s">
        <v>1708</v>
      </c>
      <c r="H48" s="23">
        <v>30825</v>
      </c>
      <c r="I48" s="23"/>
    </row>
    <row r="49" spans="1:9">
      <c r="A49" s="23" t="s">
        <v>2389</v>
      </c>
      <c r="B49" s="23" t="s">
        <v>2390</v>
      </c>
      <c r="C49" s="23" t="s">
        <v>2391</v>
      </c>
      <c r="D49" s="23" t="s">
        <v>452</v>
      </c>
      <c r="E49" s="23" t="s">
        <v>11</v>
      </c>
      <c r="F49" s="23">
        <v>175</v>
      </c>
      <c r="G49" s="23" t="s">
        <v>1708</v>
      </c>
      <c r="H49" s="23">
        <v>30625</v>
      </c>
      <c r="I49" s="23"/>
    </row>
    <row r="50" spans="1:9">
      <c r="A50" s="23" t="s">
        <v>3254</v>
      </c>
      <c r="B50" s="23" t="s">
        <v>3255</v>
      </c>
      <c r="C50" s="23" t="s">
        <v>3256</v>
      </c>
      <c r="D50" s="23" t="s">
        <v>452</v>
      </c>
      <c r="E50" s="23" t="s">
        <v>11</v>
      </c>
      <c r="F50" s="23">
        <v>174</v>
      </c>
      <c r="G50" s="23" t="s">
        <v>1708</v>
      </c>
      <c r="H50" s="23">
        <v>30450</v>
      </c>
      <c r="I50" s="23"/>
    </row>
    <row r="51" spans="1:9">
      <c r="A51" s="23" t="s">
        <v>2518</v>
      </c>
      <c r="B51" s="23" t="s">
        <v>2519</v>
      </c>
      <c r="C51" s="23" t="s">
        <v>2520</v>
      </c>
      <c r="D51" s="23" t="s">
        <v>452</v>
      </c>
      <c r="E51" s="23" t="s">
        <v>11</v>
      </c>
      <c r="F51" s="23">
        <v>174</v>
      </c>
      <c r="G51" s="23" t="s">
        <v>1708</v>
      </c>
      <c r="H51" s="23">
        <v>30450</v>
      </c>
      <c r="I51" s="23"/>
    </row>
    <row r="52" spans="1:9">
      <c r="A52" s="23" t="s">
        <v>3121</v>
      </c>
      <c r="B52" s="23" t="s">
        <v>3122</v>
      </c>
      <c r="C52" s="23" t="s">
        <v>3123</v>
      </c>
      <c r="D52" s="23" t="s">
        <v>452</v>
      </c>
      <c r="E52" s="23" t="s">
        <v>11</v>
      </c>
      <c r="F52" s="23">
        <v>174</v>
      </c>
      <c r="G52" s="23" t="s">
        <v>1708</v>
      </c>
      <c r="H52" s="23">
        <v>30463</v>
      </c>
      <c r="I52" s="23"/>
    </row>
    <row r="53" spans="1:9">
      <c r="A53" s="23" t="s">
        <v>3626</v>
      </c>
      <c r="B53" s="23" t="s">
        <v>3627</v>
      </c>
      <c r="C53" s="23" t="s">
        <v>3628</v>
      </c>
      <c r="D53" s="23" t="s">
        <v>1189</v>
      </c>
      <c r="E53" s="23" t="s">
        <v>11</v>
      </c>
      <c r="F53" s="23">
        <v>173</v>
      </c>
      <c r="G53" s="23" t="s">
        <v>1708</v>
      </c>
      <c r="H53" s="23">
        <v>30275</v>
      </c>
      <c r="I53" s="23"/>
    </row>
    <row r="54" spans="1:9">
      <c r="A54" s="23" t="s">
        <v>3284</v>
      </c>
      <c r="B54" s="23" t="s">
        <v>3285</v>
      </c>
      <c r="C54" s="23" t="s">
        <v>3286</v>
      </c>
      <c r="D54" s="23" t="s">
        <v>452</v>
      </c>
      <c r="E54" s="23" t="s">
        <v>11</v>
      </c>
      <c r="F54" s="23">
        <v>173</v>
      </c>
      <c r="G54" s="23" t="s">
        <v>1708</v>
      </c>
      <c r="H54" s="23">
        <v>30275</v>
      </c>
      <c r="I54" s="23"/>
    </row>
    <row r="55" spans="1:9">
      <c r="A55" s="23" t="s">
        <v>2345</v>
      </c>
      <c r="B55" s="23" t="s">
        <v>2346</v>
      </c>
      <c r="C55" s="23" t="s">
        <v>2347</v>
      </c>
      <c r="D55" s="23" t="s">
        <v>459</v>
      </c>
      <c r="E55" s="23" t="s">
        <v>1808</v>
      </c>
      <c r="F55" s="23">
        <v>172</v>
      </c>
      <c r="G55" s="23" t="s">
        <v>1708</v>
      </c>
      <c r="H55" s="23">
        <v>27887.34</v>
      </c>
      <c r="I55" s="23"/>
    </row>
    <row r="56" spans="1:9">
      <c r="A56" s="23" t="s">
        <v>2827</v>
      </c>
      <c r="B56" s="23" t="s">
        <v>2828</v>
      </c>
      <c r="C56" s="23" t="s">
        <v>2829</v>
      </c>
      <c r="D56" s="23" t="s">
        <v>452</v>
      </c>
      <c r="E56" s="23" t="s">
        <v>11</v>
      </c>
      <c r="F56" s="23">
        <v>172</v>
      </c>
      <c r="G56" s="23" t="s">
        <v>1708</v>
      </c>
      <c r="H56" s="23">
        <v>30100</v>
      </c>
      <c r="I56" s="23"/>
    </row>
    <row r="57" spans="1:9">
      <c r="A57" s="23" t="s">
        <v>3531</v>
      </c>
      <c r="B57" s="23" t="s">
        <v>3532</v>
      </c>
      <c r="C57" s="23" t="s">
        <v>3533</v>
      </c>
      <c r="D57" s="23" t="s">
        <v>1189</v>
      </c>
      <c r="E57" s="23" t="s">
        <v>11</v>
      </c>
      <c r="F57" s="23">
        <v>172</v>
      </c>
      <c r="G57" s="23" t="s">
        <v>1708</v>
      </c>
      <c r="H57" s="23">
        <v>30100</v>
      </c>
      <c r="I57" s="23"/>
    </row>
    <row r="58" spans="1:9">
      <c r="A58" s="23" t="s">
        <v>3430</v>
      </c>
      <c r="B58" s="23" t="s">
        <v>3431</v>
      </c>
      <c r="C58" s="23" t="s">
        <v>3432</v>
      </c>
      <c r="D58" s="23" t="s">
        <v>452</v>
      </c>
      <c r="E58" s="23" t="s">
        <v>11</v>
      </c>
      <c r="F58" s="23">
        <v>171</v>
      </c>
      <c r="G58" s="23" t="s">
        <v>1708</v>
      </c>
      <c r="H58" s="23">
        <v>29925</v>
      </c>
      <c r="I58" s="23"/>
    </row>
    <row r="59" spans="1:9">
      <c r="A59" s="23" t="s">
        <v>3380</v>
      </c>
      <c r="B59" s="23" t="s">
        <v>3381</v>
      </c>
      <c r="C59" s="23" t="s">
        <v>3382</v>
      </c>
      <c r="D59" s="23" t="s">
        <v>452</v>
      </c>
      <c r="E59" s="23" t="s">
        <v>11</v>
      </c>
      <c r="F59" s="23">
        <v>170</v>
      </c>
      <c r="G59" s="23" t="s">
        <v>1708</v>
      </c>
      <c r="H59" s="23">
        <v>29750</v>
      </c>
      <c r="I59" s="23"/>
    </row>
    <row r="60" spans="1:9">
      <c r="A60" s="23" t="s">
        <v>3704</v>
      </c>
      <c r="B60" s="23" t="s">
        <v>3705</v>
      </c>
      <c r="C60" s="23" t="s">
        <v>3706</v>
      </c>
      <c r="D60" s="23" t="s">
        <v>452</v>
      </c>
      <c r="E60" s="23" t="s">
        <v>11</v>
      </c>
      <c r="F60" s="23">
        <v>169</v>
      </c>
      <c r="G60" s="23" t="s">
        <v>1708</v>
      </c>
      <c r="H60" s="23">
        <v>29575</v>
      </c>
      <c r="I60" s="23"/>
    </row>
    <row r="61" spans="1:9">
      <c r="A61" s="23" t="s">
        <v>2349</v>
      </c>
      <c r="B61" s="23" t="s">
        <v>2350</v>
      </c>
      <c r="C61" s="23" t="s">
        <v>2351</v>
      </c>
      <c r="D61" s="23" t="s">
        <v>452</v>
      </c>
      <c r="E61" s="23" t="s">
        <v>11</v>
      </c>
      <c r="F61" s="23">
        <v>169</v>
      </c>
      <c r="G61" s="23" t="s">
        <v>1708</v>
      </c>
      <c r="H61" s="23">
        <v>29575</v>
      </c>
      <c r="I61" s="23"/>
    </row>
    <row r="62" spans="1:9">
      <c r="A62" s="23" t="s">
        <v>2698</v>
      </c>
      <c r="B62" s="23" t="s">
        <v>2699</v>
      </c>
      <c r="C62" s="23" t="s">
        <v>2700</v>
      </c>
      <c r="D62" s="23" t="s">
        <v>1189</v>
      </c>
      <c r="E62" s="23" t="s">
        <v>11</v>
      </c>
      <c r="F62" s="23">
        <v>169</v>
      </c>
      <c r="G62" s="23" t="s">
        <v>1708</v>
      </c>
      <c r="H62" s="23">
        <v>29575</v>
      </c>
      <c r="I62" s="23"/>
    </row>
    <row r="63" spans="1:9">
      <c r="A63" s="23" t="s">
        <v>3114</v>
      </c>
      <c r="B63" s="23" t="s">
        <v>3115</v>
      </c>
      <c r="C63" s="23" t="s">
        <v>3116</v>
      </c>
      <c r="D63" s="23" t="s">
        <v>452</v>
      </c>
      <c r="E63" s="23" t="s">
        <v>11</v>
      </c>
      <c r="F63" s="23">
        <v>169</v>
      </c>
      <c r="G63" s="23" t="s">
        <v>1708</v>
      </c>
      <c r="H63" s="23">
        <v>29575</v>
      </c>
      <c r="I63" s="23"/>
    </row>
    <row r="64" spans="1:9">
      <c r="A64" s="23" t="s">
        <v>1937</v>
      </c>
      <c r="B64" s="23" t="s">
        <v>1938</v>
      </c>
      <c r="C64" s="23" t="s">
        <v>1939</v>
      </c>
      <c r="D64" s="23" t="s">
        <v>452</v>
      </c>
      <c r="E64" s="23" t="s">
        <v>11</v>
      </c>
      <c r="F64" s="23">
        <v>169</v>
      </c>
      <c r="G64" s="23" t="s">
        <v>1708</v>
      </c>
      <c r="H64" s="23">
        <v>29575</v>
      </c>
      <c r="I64" s="23"/>
    </row>
    <row r="65" spans="1:9">
      <c r="A65" s="23" t="s">
        <v>2834</v>
      </c>
      <c r="B65" s="23" t="s">
        <v>2835</v>
      </c>
      <c r="C65" s="23" t="s">
        <v>2836</v>
      </c>
      <c r="D65" s="23" t="s">
        <v>452</v>
      </c>
      <c r="E65" s="23" t="s">
        <v>11</v>
      </c>
      <c r="F65" s="23">
        <v>168</v>
      </c>
      <c r="G65" s="23" t="s">
        <v>1708</v>
      </c>
      <c r="H65" s="23">
        <v>29400</v>
      </c>
      <c r="I65" s="23"/>
    </row>
    <row r="66" spans="1:9">
      <c r="A66" s="23" t="s">
        <v>3103</v>
      </c>
      <c r="B66" s="23" t="s">
        <v>3104</v>
      </c>
      <c r="C66" s="23" t="s">
        <v>3105</v>
      </c>
      <c r="D66" s="23" t="s">
        <v>452</v>
      </c>
      <c r="E66" s="23" t="s">
        <v>11</v>
      </c>
      <c r="F66" s="23">
        <v>167</v>
      </c>
      <c r="G66" s="23" t="s">
        <v>1708</v>
      </c>
      <c r="H66" s="23">
        <v>29225</v>
      </c>
      <c r="I66" s="23"/>
    </row>
    <row r="67" spans="1:9">
      <c r="A67" s="23" t="s">
        <v>3258</v>
      </c>
      <c r="B67" s="23" t="s">
        <v>3259</v>
      </c>
      <c r="C67" s="23" t="s">
        <v>3260</v>
      </c>
      <c r="D67" s="23" t="s">
        <v>452</v>
      </c>
      <c r="E67" s="23" t="s">
        <v>11</v>
      </c>
      <c r="F67" s="23">
        <v>164</v>
      </c>
      <c r="G67" s="23" t="s">
        <v>1708</v>
      </c>
      <c r="H67" s="23">
        <v>28700</v>
      </c>
      <c r="I67" s="23"/>
    </row>
    <row r="68" spans="1:9">
      <c r="A68" s="23" t="s">
        <v>1982</v>
      </c>
      <c r="B68" s="23" t="s">
        <v>1983</v>
      </c>
      <c r="C68" s="23" t="s">
        <v>1984</v>
      </c>
      <c r="D68" s="23" t="s">
        <v>452</v>
      </c>
      <c r="E68" s="23" t="s">
        <v>11</v>
      </c>
      <c r="F68" s="23">
        <v>158</v>
      </c>
      <c r="G68" s="23" t="s">
        <v>1708</v>
      </c>
      <c r="H68" s="23">
        <v>27784.36</v>
      </c>
      <c r="I68" s="23"/>
    </row>
    <row r="69" spans="1:9">
      <c r="A69" s="23" t="s">
        <v>2333</v>
      </c>
      <c r="B69" s="23" t="s">
        <v>2334</v>
      </c>
      <c r="C69" s="23" t="s">
        <v>2335</v>
      </c>
      <c r="D69" s="23" t="s">
        <v>452</v>
      </c>
      <c r="E69" s="23" t="s">
        <v>11</v>
      </c>
      <c r="F69" s="23">
        <v>146</v>
      </c>
      <c r="G69" s="23" t="s">
        <v>1708</v>
      </c>
      <c r="H69" s="23">
        <v>20990.5</v>
      </c>
      <c r="I69" s="23"/>
    </row>
    <row r="70" spans="1:9">
      <c r="A70" s="23" t="s">
        <v>2126</v>
      </c>
      <c r="B70" s="23" t="s">
        <v>2127</v>
      </c>
      <c r="C70" s="23" t="s">
        <v>2129</v>
      </c>
      <c r="D70" s="23" t="s">
        <v>1189</v>
      </c>
      <c r="E70" s="23" t="s">
        <v>11</v>
      </c>
      <c r="F70" s="23">
        <v>144</v>
      </c>
      <c r="G70" s="23" t="s">
        <v>1708</v>
      </c>
      <c r="H70" s="23">
        <v>23316</v>
      </c>
      <c r="I70" s="23"/>
    </row>
    <row r="71" spans="1:9">
      <c r="A71" s="23" t="s">
        <v>2884</v>
      </c>
      <c r="B71" s="23" t="s">
        <v>2885</v>
      </c>
      <c r="C71" s="23" t="s">
        <v>2887</v>
      </c>
      <c r="D71" s="23" t="s">
        <v>1189</v>
      </c>
      <c r="E71" s="23" t="s">
        <v>11</v>
      </c>
      <c r="F71" s="23">
        <v>144</v>
      </c>
      <c r="G71" s="23" t="s">
        <v>1708</v>
      </c>
      <c r="H71" s="23">
        <v>23316</v>
      </c>
      <c r="I71" s="23"/>
    </row>
    <row r="72" spans="1:9">
      <c r="A72" s="23" t="s">
        <v>3882</v>
      </c>
      <c r="B72" s="23" t="s">
        <v>3883</v>
      </c>
      <c r="C72" s="23" t="s">
        <v>3885</v>
      </c>
      <c r="D72" s="23" t="s">
        <v>1189</v>
      </c>
      <c r="E72" s="23" t="s">
        <v>11</v>
      </c>
      <c r="F72" s="23">
        <v>143</v>
      </c>
      <c r="G72" s="23" t="s">
        <v>1708</v>
      </c>
      <c r="H72" s="23">
        <v>23107.67</v>
      </c>
      <c r="I72" s="23"/>
    </row>
    <row r="73" spans="1:9">
      <c r="A73" s="23" t="s">
        <v>3769</v>
      </c>
      <c r="B73" s="23" t="s">
        <v>3770</v>
      </c>
      <c r="C73" s="23" t="s">
        <v>3771</v>
      </c>
      <c r="D73" s="23" t="s">
        <v>459</v>
      </c>
      <c r="E73" s="23" t="s">
        <v>11</v>
      </c>
      <c r="F73" s="23">
        <v>143</v>
      </c>
      <c r="G73" s="23" t="s">
        <v>1708</v>
      </c>
      <c r="H73" s="23">
        <v>21024</v>
      </c>
      <c r="I73" s="23"/>
    </row>
    <row r="74" spans="1:9">
      <c r="A74" s="23" t="s">
        <v>1819</v>
      </c>
      <c r="B74" s="23" t="s">
        <v>1820</v>
      </c>
      <c r="C74" s="23" t="s">
        <v>1822</v>
      </c>
      <c r="D74" s="23" t="s">
        <v>1189</v>
      </c>
      <c r="E74" s="23" t="s">
        <v>11</v>
      </c>
      <c r="F74" s="23">
        <v>142</v>
      </c>
      <c r="G74" s="23" t="s">
        <v>1708</v>
      </c>
      <c r="H74" s="23">
        <v>22899.33</v>
      </c>
      <c r="I74" s="23"/>
    </row>
    <row r="75" spans="1:9">
      <c r="A75" s="23" t="s">
        <v>3824</v>
      </c>
      <c r="B75" s="23" t="s">
        <v>3825</v>
      </c>
      <c r="C75" s="23" t="s">
        <v>3827</v>
      </c>
      <c r="D75" s="23" t="s">
        <v>1189</v>
      </c>
      <c r="E75" s="23" t="s">
        <v>11</v>
      </c>
      <c r="F75" s="23">
        <v>142</v>
      </c>
      <c r="G75" s="23" t="s">
        <v>1708</v>
      </c>
      <c r="H75" s="23">
        <v>22116</v>
      </c>
      <c r="I75" s="23"/>
    </row>
    <row r="76" spans="1:9">
      <c r="A76" s="23" t="s">
        <v>3668</v>
      </c>
      <c r="B76" s="23" t="s">
        <v>3669</v>
      </c>
      <c r="C76" s="23" t="s">
        <v>3671</v>
      </c>
      <c r="D76" s="23" t="s">
        <v>1189</v>
      </c>
      <c r="E76" s="23" t="s">
        <v>11</v>
      </c>
      <c r="F76" s="23">
        <v>142</v>
      </c>
      <c r="G76" s="23" t="s">
        <v>1708</v>
      </c>
      <c r="H76" s="23">
        <v>22116</v>
      </c>
      <c r="I76" s="23"/>
    </row>
    <row r="77" spans="1:9">
      <c r="A77" s="23" t="s">
        <v>3937</v>
      </c>
      <c r="B77" s="23" t="s">
        <v>3938</v>
      </c>
      <c r="C77" s="23" t="s">
        <v>3940</v>
      </c>
      <c r="D77" s="23" t="s">
        <v>1189</v>
      </c>
      <c r="E77" s="23" t="s">
        <v>11</v>
      </c>
      <c r="F77" s="23">
        <v>141</v>
      </c>
      <c r="G77" s="23" t="s">
        <v>1708</v>
      </c>
      <c r="H77" s="23">
        <v>21916</v>
      </c>
      <c r="I77" s="23"/>
    </row>
    <row r="78" spans="1:9">
      <c r="A78" s="23" t="s">
        <v>2158</v>
      </c>
      <c r="B78" s="23" t="s">
        <v>2159</v>
      </c>
      <c r="C78" s="23" t="s">
        <v>2160</v>
      </c>
      <c r="D78" s="23" t="s">
        <v>452</v>
      </c>
      <c r="E78" s="23" t="s">
        <v>11</v>
      </c>
      <c r="F78" s="23">
        <v>141</v>
      </c>
      <c r="G78" s="23" t="s">
        <v>1708</v>
      </c>
      <c r="H78" s="23">
        <v>20754</v>
      </c>
      <c r="I78" s="23"/>
    </row>
    <row r="79" spans="1:9">
      <c r="A79" s="23" t="s">
        <v>3591</v>
      </c>
      <c r="B79" s="23" t="s">
        <v>3592</v>
      </c>
      <c r="C79" s="23" t="s">
        <v>3594</v>
      </c>
      <c r="D79" s="23" t="s">
        <v>452</v>
      </c>
      <c r="E79" s="23" t="s">
        <v>11</v>
      </c>
      <c r="F79" s="23">
        <v>140</v>
      </c>
      <c r="G79" s="23" t="s">
        <v>1708</v>
      </c>
      <c r="H79" s="23">
        <v>21716</v>
      </c>
      <c r="I79" s="23"/>
    </row>
    <row r="80" spans="1:9">
      <c r="A80" s="23" t="s">
        <v>3474</v>
      </c>
      <c r="B80" s="23" t="s">
        <v>3475</v>
      </c>
      <c r="C80" s="23" t="s">
        <v>3477</v>
      </c>
      <c r="D80" s="23" t="s">
        <v>1189</v>
      </c>
      <c r="E80" s="23" t="s">
        <v>11</v>
      </c>
      <c r="F80" s="23">
        <v>139</v>
      </c>
      <c r="G80" s="23" t="s">
        <v>1708</v>
      </c>
      <c r="H80" s="23">
        <v>21516</v>
      </c>
      <c r="I80" s="23"/>
    </row>
    <row r="81" spans="1:9">
      <c r="A81" s="23" t="s">
        <v>2971</v>
      </c>
      <c r="B81" s="23" t="s">
        <v>2972</v>
      </c>
      <c r="C81" s="23" t="s">
        <v>2974</v>
      </c>
      <c r="D81" s="23" t="s">
        <v>452</v>
      </c>
      <c r="E81" s="23" t="s">
        <v>11</v>
      </c>
      <c r="F81" s="23">
        <v>138</v>
      </c>
      <c r="G81" s="23" t="s">
        <v>1708</v>
      </c>
      <c r="H81" s="23">
        <v>22066</v>
      </c>
      <c r="I81" s="23"/>
    </row>
    <row r="82" spans="1:9">
      <c r="A82" s="23" t="s">
        <v>3209</v>
      </c>
      <c r="B82" s="23" t="s">
        <v>3210</v>
      </c>
      <c r="C82" s="23" t="s">
        <v>3212</v>
      </c>
      <c r="D82" s="23" t="s">
        <v>452</v>
      </c>
      <c r="E82" s="23" t="s">
        <v>11</v>
      </c>
      <c r="F82" s="23">
        <v>138</v>
      </c>
      <c r="G82" s="23" t="s">
        <v>1708</v>
      </c>
      <c r="H82" s="23">
        <v>22066</v>
      </c>
      <c r="I82" s="23"/>
    </row>
    <row r="83" spans="1:9">
      <c r="A83" s="23" t="s">
        <v>2317</v>
      </c>
      <c r="B83" s="23" t="s">
        <v>2318</v>
      </c>
      <c r="C83" s="23" t="s">
        <v>2319</v>
      </c>
      <c r="D83" s="23" t="s">
        <v>1189</v>
      </c>
      <c r="E83" s="23" t="s">
        <v>11</v>
      </c>
      <c r="F83" s="23">
        <v>138</v>
      </c>
      <c r="G83" s="23" t="s">
        <v>1708</v>
      </c>
      <c r="H83" s="23">
        <v>19576</v>
      </c>
      <c r="I83" s="23"/>
    </row>
    <row r="84" spans="1:9">
      <c r="A84" s="23" t="s">
        <v>2750</v>
      </c>
      <c r="B84" s="23" t="s">
        <v>2751</v>
      </c>
      <c r="C84" s="23" t="s">
        <v>2752</v>
      </c>
      <c r="D84" s="23" t="s">
        <v>452</v>
      </c>
      <c r="E84" s="23" t="s">
        <v>11</v>
      </c>
      <c r="F84" s="23">
        <v>134</v>
      </c>
      <c r="G84" s="23" t="s">
        <v>1708</v>
      </c>
      <c r="H84" s="23">
        <v>16454.099999999999</v>
      </c>
      <c r="I84" s="23"/>
    </row>
    <row r="85" spans="1:9">
      <c r="A85" s="23" t="s">
        <v>2830</v>
      </c>
      <c r="B85" s="23" t="s">
        <v>2831</v>
      </c>
      <c r="C85" s="23" t="s">
        <v>2832</v>
      </c>
      <c r="D85" s="23" t="s">
        <v>452</v>
      </c>
      <c r="E85" s="23" t="s">
        <v>11</v>
      </c>
      <c r="F85" s="23">
        <v>133</v>
      </c>
      <c r="G85" s="23" t="s">
        <v>1708</v>
      </c>
      <c r="H85" s="23">
        <v>20316</v>
      </c>
      <c r="I85" s="23"/>
    </row>
    <row r="86" spans="1:9">
      <c r="A86" s="23" t="s">
        <v>1767</v>
      </c>
      <c r="B86" s="23" t="s">
        <v>1768</v>
      </c>
      <c r="C86" s="23" t="s">
        <v>1770</v>
      </c>
      <c r="D86" s="23" t="s">
        <v>452</v>
      </c>
      <c r="E86" s="23" t="s">
        <v>11</v>
      </c>
      <c r="F86" s="23">
        <v>130</v>
      </c>
      <c r="G86" s="23" t="s">
        <v>1708</v>
      </c>
      <c r="H86" s="23">
        <v>18800</v>
      </c>
      <c r="I86" s="23"/>
    </row>
    <row r="87" spans="1:9">
      <c r="A87" s="23" t="s">
        <v>3461</v>
      </c>
      <c r="B87" s="23" t="s">
        <v>3462</v>
      </c>
      <c r="C87" s="23" t="s">
        <v>3463</v>
      </c>
      <c r="D87" s="23" t="s">
        <v>452</v>
      </c>
      <c r="E87" s="23" t="s">
        <v>11</v>
      </c>
      <c r="F87" s="23">
        <v>128</v>
      </c>
      <c r="G87" s="23" t="s">
        <v>1708</v>
      </c>
      <c r="H87" s="23">
        <v>15916</v>
      </c>
      <c r="I87" s="23"/>
    </row>
    <row r="88" spans="1:9">
      <c r="A88" s="23" t="s">
        <v>2769</v>
      </c>
      <c r="B88" s="23" t="s">
        <v>2770</v>
      </c>
      <c r="C88" s="23" t="s">
        <v>2771</v>
      </c>
      <c r="D88" s="23" t="s">
        <v>452</v>
      </c>
      <c r="E88" s="23" t="s">
        <v>11</v>
      </c>
      <c r="F88" s="23">
        <v>127</v>
      </c>
      <c r="G88" s="23" t="s">
        <v>1708</v>
      </c>
      <c r="H88" s="23">
        <v>15758.5</v>
      </c>
      <c r="I88" s="23"/>
    </row>
    <row r="89" spans="1:9">
      <c r="A89" s="23" t="s">
        <v>4041</v>
      </c>
      <c r="B89" s="23" t="s">
        <v>4042</v>
      </c>
      <c r="C89" s="23" t="s">
        <v>4043</v>
      </c>
      <c r="D89" s="23" t="s">
        <v>452</v>
      </c>
      <c r="E89" s="23" t="s">
        <v>11</v>
      </c>
      <c r="F89" s="23">
        <v>127</v>
      </c>
      <c r="G89" s="23" t="s">
        <v>1708</v>
      </c>
      <c r="H89" s="23">
        <v>15758.5</v>
      </c>
      <c r="I89" s="23"/>
    </row>
    <row r="90" spans="1:9">
      <c r="A90" s="23" t="s">
        <v>3674</v>
      </c>
      <c r="B90" s="23" t="s">
        <v>3675</v>
      </c>
      <c r="C90" s="23" t="s">
        <v>3676</v>
      </c>
      <c r="D90" s="23" t="s">
        <v>452</v>
      </c>
      <c r="E90" s="23" t="s">
        <v>11</v>
      </c>
      <c r="F90" s="23">
        <v>123</v>
      </c>
      <c r="G90" s="23" t="s">
        <v>1708</v>
      </c>
      <c r="H90" s="23">
        <v>15750.19</v>
      </c>
      <c r="I90" s="23"/>
    </row>
    <row r="91" spans="1:9">
      <c r="A91" s="23" t="s">
        <v>1775</v>
      </c>
      <c r="B91" s="23" t="s">
        <v>1776</v>
      </c>
      <c r="C91" s="23" t="s">
        <v>1777</v>
      </c>
      <c r="D91" s="23" t="s">
        <v>452</v>
      </c>
      <c r="E91" s="23" t="s">
        <v>11</v>
      </c>
      <c r="F91" s="23">
        <v>117</v>
      </c>
      <c r="G91" s="23" t="s">
        <v>1708</v>
      </c>
      <c r="H91" s="23">
        <v>20475</v>
      </c>
      <c r="I91" s="23"/>
    </row>
    <row r="92" spans="1:9">
      <c r="A92" s="23" t="s">
        <v>1979</v>
      </c>
      <c r="B92" s="23" t="s">
        <v>1980</v>
      </c>
      <c r="C92" s="23" t="s">
        <v>1981</v>
      </c>
      <c r="D92" s="23" t="s">
        <v>452</v>
      </c>
      <c r="E92" s="23" t="s">
        <v>11</v>
      </c>
      <c r="F92" s="23">
        <v>117</v>
      </c>
      <c r="G92" s="23" t="s">
        <v>1708</v>
      </c>
      <c r="H92" s="23">
        <v>17062.73</v>
      </c>
      <c r="I92" s="23"/>
    </row>
    <row r="93" spans="1:9">
      <c r="A93" s="23" t="s">
        <v>2261</v>
      </c>
      <c r="B93" s="23" t="s">
        <v>2262</v>
      </c>
      <c r="C93" s="23" t="s">
        <v>2263</v>
      </c>
      <c r="D93" s="23" t="s">
        <v>452</v>
      </c>
      <c r="E93" s="23" t="s">
        <v>11</v>
      </c>
      <c r="F93" s="23">
        <v>117</v>
      </c>
      <c r="G93" s="23" t="s">
        <v>1708</v>
      </c>
      <c r="H93" s="23">
        <v>21937.5</v>
      </c>
      <c r="I93" s="23"/>
    </row>
    <row r="94" spans="1:9">
      <c r="A94" s="23" t="s">
        <v>2844</v>
      </c>
      <c r="B94" s="23" t="s">
        <v>2845</v>
      </c>
      <c r="C94" s="23" t="s">
        <v>2846</v>
      </c>
      <c r="D94" s="23" t="s">
        <v>4084</v>
      </c>
      <c r="E94" s="23" t="s">
        <v>11</v>
      </c>
      <c r="F94" s="23">
        <v>116</v>
      </c>
      <c r="G94" s="23" t="s">
        <v>1708</v>
      </c>
      <c r="H94" s="23">
        <v>29116</v>
      </c>
      <c r="I94" s="23"/>
    </row>
    <row r="95" spans="1:9">
      <c r="A95" s="23" t="s">
        <v>2725</v>
      </c>
      <c r="B95" s="23" t="s">
        <v>2726</v>
      </c>
      <c r="C95" s="23" t="s">
        <v>2727</v>
      </c>
      <c r="D95" s="23" t="s">
        <v>452</v>
      </c>
      <c r="E95" s="23" t="s">
        <v>11</v>
      </c>
      <c r="F95" s="23">
        <v>114</v>
      </c>
      <c r="G95" s="23" t="s">
        <v>1708</v>
      </c>
      <c r="H95" s="23">
        <v>22950</v>
      </c>
      <c r="I95" s="23"/>
    </row>
    <row r="96" spans="1:9">
      <c r="A96" s="23" t="s">
        <v>2982</v>
      </c>
      <c r="B96" s="23" t="s">
        <v>2983</v>
      </c>
      <c r="C96" s="23" t="s">
        <v>2984</v>
      </c>
      <c r="D96" s="23" t="s">
        <v>452</v>
      </c>
      <c r="E96" s="23" t="s">
        <v>11</v>
      </c>
      <c r="F96" s="23">
        <v>114</v>
      </c>
      <c r="G96" s="23" t="s">
        <v>1708</v>
      </c>
      <c r="H96" s="23">
        <v>19950</v>
      </c>
      <c r="I96" s="23"/>
    </row>
    <row r="97" spans="1:9">
      <c r="A97" s="23" t="s">
        <v>4060</v>
      </c>
      <c r="B97" s="23" t="s">
        <v>4061</v>
      </c>
      <c r="C97" s="23" t="s">
        <v>4062</v>
      </c>
      <c r="D97" s="23" t="s">
        <v>452</v>
      </c>
      <c r="E97" s="23" t="s">
        <v>11</v>
      </c>
      <c r="F97" s="23">
        <v>113</v>
      </c>
      <c r="G97" s="23" t="s">
        <v>1708</v>
      </c>
      <c r="H97" s="23">
        <v>16479.400000000001</v>
      </c>
      <c r="I97" s="23"/>
    </row>
    <row r="98" spans="1:9">
      <c r="A98" s="23" t="s">
        <v>3588</v>
      </c>
      <c r="B98" s="23" t="s">
        <v>3589</v>
      </c>
      <c r="C98" s="23" t="s">
        <v>3590</v>
      </c>
      <c r="D98" s="23" t="s">
        <v>452</v>
      </c>
      <c r="E98" s="23" t="s">
        <v>11</v>
      </c>
      <c r="F98" s="23">
        <v>108</v>
      </c>
      <c r="G98" s="23" t="s">
        <v>1708</v>
      </c>
      <c r="H98" s="23">
        <v>15750.09</v>
      </c>
      <c r="I98" s="23"/>
    </row>
    <row r="99" spans="1:9">
      <c r="A99" s="23" t="s">
        <v>2952</v>
      </c>
      <c r="B99" s="23" t="s">
        <v>2953</v>
      </c>
      <c r="C99" s="23" t="s">
        <v>2954</v>
      </c>
      <c r="D99" s="23" t="s">
        <v>452</v>
      </c>
      <c r="E99" s="23" t="s">
        <v>11</v>
      </c>
      <c r="F99" s="23">
        <v>106</v>
      </c>
      <c r="G99" s="23" t="s">
        <v>1708</v>
      </c>
      <c r="H99" s="23">
        <v>15459.59</v>
      </c>
      <c r="I99" s="23"/>
    </row>
    <row r="100" spans="1:9">
      <c r="A100" s="23" t="s">
        <v>2186</v>
      </c>
      <c r="B100" s="23" t="s">
        <v>2187</v>
      </c>
      <c r="C100" s="23" t="s">
        <v>2188</v>
      </c>
      <c r="D100" s="23" t="s">
        <v>452</v>
      </c>
      <c r="E100" s="23" t="s">
        <v>11</v>
      </c>
      <c r="F100" s="23">
        <v>105</v>
      </c>
      <c r="G100" s="23" t="s">
        <v>1708</v>
      </c>
      <c r="H100" s="23">
        <v>19687.5</v>
      </c>
      <c r="I100" s="23"/>
    </row>
    <row r="101" spans="1:9">
      <c r="A101" s="23" t="s">
        <v>2471</v>
      </c>
      <c r="B101" s="23" t="s">
        <v>2472</v>
      </c>
      <c r="C101" s="23" t="s">
        <v>2473</v>
      </c>
      <c r="D101" s="23" t="s">
        <v>452</v>
      </c>
      <c r="E101" s="23" t="s">
        <v>11</v>
      </c>
      <c r="F101" s="23">
        <v>104</v>
      </c>
      <c r="G101" s="23" t="s">
        <v>1708</v>
      </c>
      <c r="H101" s="23">
        <v>22285.59</v>
      </c>
      <c r="I101" s="23"/>
    </row>
    <row r="102" spans="1:9">
      <c r="A102" s="23" t="s">
        <v>2930</v>
      </c>
      <c r="B102" s="23" t="s">
        <v>2931</v>
      </c>
      <c r="C102" s="23" t="s">
        <v>2932</v>
      </c>
      <c r="D102" s="23" t="s">
        <v>464</v>
      </c>
      <c r="E102" s="23" t="s">
        <v>11</v>
      </c>
      <c r="F102" s="23">
        <v>103</v>
      </c>
      <c r="G102" s="23" t="s">
        <v>1708</v>
      </c>
      <c r="H102" s="23">
        <v>14714.29</v>
      </c>
      <c r="I102" s="23"/>
    </row>
    <row r="103" spans="1:9">
      <c r="A103" s="23" t="s">
        <v>3846</v>
      </c>
      <c r="B103" s="23" t="s">
        <v>3847</v>
      </c>
      <c r="C103" s="23" t="s">
        <v>3848</v>
      </c>
      <c r="D103" s="23" t="s">
        <v>452</v>
      </c>
      <c r="E103" s="23" t="s">
        <v>11</v>
      </c>
      <c r="F103" s="23">
        <v>102</v>
      </c>
      <c r="G103" s="23" t="s">
        <v>1708</v>
      </c>
      <c r="H103" s="23">
        <v>14875.1</v>
      </c>
      <c r="I103" s="23"/>
    </row>
    <row r="104" spans="1:9">
      <c r="A104" s="23" t="s">
        <v>3807</v>
      </c>
      <c r="B104" s="23" t="s">
        <v>3808</v>
      </c>
      <c r="C104" s="23" t="s">
        <v>3809</v>
      </c>
      <c r="D104" s="23" t="s">
        <v>4084</v>
      </c>
      <c r="E104" s="23" t="s">
        <v>11</v>
      </c>
      <c r="F104" s="23">
        <v>102</v>
      </c>
      <c r="G104" s="23" t="s">
        <v>1708</v>
      </c>
      <c r="H104" s="23">
        <v>22032</v>
      </c>
      <c r="I104" s="23"/>
    </row>
    <row r="105" spans="1:9">
      <c r="A105" s="23" t="s">
        <v>3643</v>
      </c>
      <c r="B105" s="23" t="s">
        <v>3644</v>
      </c>
      <c r="C105" s="23" t="s">
        <v>3646</v>
      </c>
      <c r="D105" s="23" t="s">
        <v>452</v>
      </c>
      <c r="E105" s="23" t="s">
        <v>11</v>
      </c>
      <c r="F105" s="23">
        <v>100</v>
      </c>
      <c r="G105" s="23" t="s">
        <v>1708</v>
      </c>
      <c r="H105" s="23">
        <v>20000</v>
      </c>
      <c r="I105" s="23"/>
    </row>
    <row r="106" spans="1:9">
      <c r="A106" s="23" t="s">
        <v>2985</v>
      </c>
      <c r="B106" s="23" t="s">
        <v>2986</v>
      </c>
      <c r="C106" s="23" t="s">
        <v>2987</v>
      </c>
      <c r="D106" s="23" t="s">
        <v>452</v>
      </c>
      <c r="E106" s="23" t="s">
        <v>11</v>
      </c>
      <c r="F106" s="23">
        <v>99</v>
      </c>
      <c r="G106" s="23" t="s">
        <v>1708</v>
      </c>
      <c r="H106" s="23">
        <v>20110.2</v>
      </c>
      <c r="I106" s="23"/>
    </row>
    <row r="107" spans="1:9">
      <c r="A107" s="23" t="s">
        <v>2296</v>
      </c>
      <c r="B107" s="23" t="s">
        <v>2297</v>
      </c>
      <c r="C107" s="23" t="s">
        <v>2298</v>
      </c>
      <c r="D107" s="23" t="s">
        <v>452</v>
      </c>
      <c r="E107" s="23" t="s">
        <v>11</v>
      </c>
      <c r="F107" s="23">
        <v>99</v>
      </c>
      <c r="G107" s="23" t="s">
        <v>1708</v>
      </c>
      <c r="H107" s="23">
        <v>14437.61</v>
      </c>
      <c r="I107" s="23"/>
    </row>
    <row r="108" spans="1:9">
      <c r="A108" s="23" t="s">
        <v>2692</v>
      </c>
      <c r="B108" s="23" t="s">
        <v>2693</v>
      </c>
      <c r="C108" s="23" t="s">
        <v>2694</v>
      </c>
      <c r="D108" s="23" t="s">
        <v>452</v>
      </c>
      <c r="E108" s="23" t="s">
        <v>11</v>
      </c>
      <c r="F108" s="23">
        <v>99</v>
      </c>
      <c r="G108" s="23" t="s">
        <v>1708</v>
      </c>
      <c r="H108" s="23">
        <v>18563</v>
      </c>
      <c r="I108" s="23"/>
    </row>
    <row r="109" spans="1:9">
      <c r="A109" s="23" t="s">
        <v>2100</v>
      </c>
      <c r="B109" s="23" t="s">
        <v>2101</v>
      </c>
      <c r="C109" s="23" t="s">
        <v>2102</v>
      </c>
      <c r="D109" s="23" t="s">
        <v>452</v>
      </c>
      <c r="E109" s="23" t="s">
        <v>11</v>
      </c>
      <c r="F109" s="23">
        <v>99</v>
      </c>
      <c r="G109" s="23" t="s">
        <v>1708</v>
      </c>
      <c r="H109" s="23">
        <v>14437.6</v>
      </c>
      <c r="I109" s="23"/>
    </row>
    <row r="110" spans="1:9">
      <c r="A110" s="23" t="s">
        <v>2588</v>
      </c>
      <c r="B110" s="23" t="s">
        <v>2589</v>
      </c>
      <c r="C110" s="23" t="s">
        <v>2590</v>
      </c>
      <c r="D110" s="23" t="s">
        <v>452</v>
      </c>
      <c r="E110" s="23" t="s">
        <v>11</v>
      </c>
      <c r="F110" s="23">
        <v>99</v>
      </c>
      <c r="G110" s="23" t="s">
        <v>1708</v>
      </c>
      <c r="H110" s="23">
        <v>14437.61</v>
      </c>
      <c r="I110" s="23"/>
    </row>
    <row r="111" spans="1:9">
      <c r="A111" s="23" t="s">
        <v>1876</v>
      </c>
      <c r="B111" s="23" t="s">
        <v>1877</v>
      </c>
      <c r="C111" s="23" t="s">
        <v>1878</v>
      </c>
      <c r="D111" s="23" t="s">
        <v>452</v>
      </c>
      <c r="E111" s="23" t="s">
        <v>11</v>
      </c>
      <c r="F111" s="23">
        <v>97</v>
      </c>
      <c r="G111" s="23" t="s">
        <v>1708</v>
      </c>
      <c r="H111" s="23">
        <v>19400</v>
      </c>
      <c r="I111" s="23"/>
    </row>
    <row r="112" spans="1:9">
      <c r="A112" s="23" t="s">
        <v>2007</v>
      </c>
      <c r="B112" s="23" t="s">
        <v>2008</v>
      </c>
      <c r="C112" s="23" t="s">
        <v>2009</v>
      </c>
      <c r="D112" s="23" t="s">
        <v>459</v>
      </c>
      <c r="E112" s="23" t="s">
        <v>11</v>
      </c>
      <c r="F112" s="23">
        <v>97</v>
      </c>
      <c r="G112" s="23" t="s">
        <v>1708</v>
      </c>
      <c r="H112" s="23">
        <v>19400</v>
      </c>
      <c r="I112" s="23"/>
    </row>
    <row r="113" spans="1:9">
      <c r="A113" s="23" t="s">
        <v>3447</v>
      </c>
      <c r="B113" s="23" t="s">
        <v>3448</v>
      </c>
      <c r="C113" s="23" t="s">
        <v>3449</v>
      </c>
      <c r="D113" s="23" t="s">
        <v>1189</v>
      </c>
      <c r="E113" s="23" t="s">
        <v>11</v>
      </c>
      <c r="F113" s="23">
        <v>96</v>
      </c>
      <c r="G113" s="23" t="s">
        <v>1708</v>
      </c>
      <c r="H113" s="23">
        <v>18460</v>
      </c>
      <c r="I113" s="23"/>
    </row>
    <row r="114" spans="1:9">
      <c r="A114" s="23" t="s">
        <v>5306</v>
      </c>
      <c r="B114" s="23" t="s">
        <v>5307</v>
      </c>
      <c r="C114" s="23" t="s">
        <v>5308</v>
      </c>
      <c r="D114" s="23" t="s">
        <v>1189</v>
      </c>
      <c r="E114" s="23" t="s">
        <v>11</v>
      </c>
      <c r="F114" s="23">
        <v>96</v>
      </c>
      <c r="G114" s="23" t="s">
        <v>1708</v>
      </c>
      <c r="H114" s="23">
        <v>18460</v>
      </c>
      <c r="I114" s="23"/>
    </row>
    <row r="115" spans="1:9">
      <c r="A115" s="23" t="s">
        <v>2566</v>
      </c>
      <c r="B115" s="23" t="s">
        <v>2567</v>
      </c>
      <c r="C115" s="23" t="s">
        <v>2568</v>
      </c>
      <c r="D115" s="23" t="s">
        <v>452</v>
      </c>
      <c r="E115" s="23" t="s">
        <v>11</v>
      </c>
      <c r="F115" s="23">
        <v>96</v>
      </c>
      <c r="G115" s="23" t="s">
        <v>1708</v>
      </c>
      <c r="H115" s="23">
        <v>19199.990000000002</v>
      </c>
      <c r="I115" s="23"/>
    </row>
    <row r="116" spans="1:9">
      <c r="A116" s="23" t="s">
        <v>1748</v>
      </c>
      <c r="B116" s="23" t="s">
        <v>1749</v>
      </c>
      <c r="C116" s="23" t="s">
        <v>1752</v>
      </c>
      <c r="D116" s="23" t="s">
        <v>452</v>
      </c>
      <c r="E116" s="23" t="s">
        <v>11</v>
      </c>
      <c r="F116" s="23">
        <v>96</v>
      </c>
      <c r="G116" s="23" t="s">
        <v>1708</v>
      </c>
      <c r="H116" s="23">
        <v>12916</v>
      </c>
      <c r="I116" s="23"/>
    </row>
    <row r="117" spans="1:9">
      <c r="A117" s="23" t="s">
        <v>2856</v>
      </c>
      <c r="B117" s="23" t="s">
        <v>2857</v>
      </c>
      <c r="C117" s="23" t="s">
        <v>2858</v>
      </c>
      <c r="D117" s="23" t="s">
        <v>452</v>
      </c>
      <c r="E117" s="23" t="s">
        <v>11</v>
      </c>
      <c r="F117" s="23">
        <v>95</v>
      </c>
      <c r="G117" s="23" t="s">
        <v>1708</v>
      </c>
      <c r="H117" s="23">
        <v>17812.5</v>
      </c>
      <c r="I117" s="23"/>
    </row>
    <row r="118" spans="1:9">
      <c r="A118" s="23" t="s">
        <v>2264</v>
      </c>
      <c r="B118" s="23" t="s">
        <v>2265</v>
      </c>
      <c r="C118" s="23" t="s">
        <v>2266</v>
      </c>
      <c r="D118" s="23" t="s">
        <v>452</v>
      </c>
      <c r="E118" s="23" t="s">
        <v>11</v>
      </c>
      <c r="F118" s="23">
        <v>94</v>
      </c>
      <c r="G118" s="23" t="s">
        <v>1708</v>
      </c>
      <c r="H118" s="23">
        <v>18800</v>
      </c>
      <c r="I118" s="23"/>
    </row>
    <row r="119" spans="1:9">
      <c r="A119" s="23" t="s">
        <v>3224</v>
      </c>
      <c r="B119" s="23" t="s">
        <v>3225</v>
      </c>
      <c r="C119" s="23" t="s">
        <v>3226</v>
      </c>
      <c r="D119" s="23" t="s">
        <v>452</v>
      </c>
      <c r="E119" s="23" t="s">
        <v>11</v>
      </c>
      <c r="F119" s="23">
        <v>93</v>
      </c>
      <c r="G119" s="23" t="s">
        <v>1708</v>
      </c>
      <c r="H119" s="23">
        <v>17437.5</v>
      </c>
      <c r="I119" s="23"/>
    </row>
    <row r="120" spans="1:9">
      <c r="A120" s="23" t="s">
        <v>3933</v>
      </c>
      <c r="B120" s="23" t="s">
        <v>3934</v>
      </c>
      <c r="C120" s="23" t="s">
        <v>3935</v>
      </c>
      <c r="D120" s="23" t="s">
        <v>452</v>
      </c>
      <c r="E120" s="23" t="s">
        <v>11</v>
      </c>
      <c r="F120" s="23">
        <v>93</v>
      </c>
      <c r="G120" s="23" t="s">
        <v>1708</v>
      </c>
      <c r="H120" s="23">
        <v>20548.43</v>
      </c>
      <c r="I120" s="23"/>
    </row>
    <row r="121" spans="1:9">
      <c r="A121" s="23" t="s">
        <v>3117</v>
      </c>
      <c r="B121" s="23" t="s">
        <v>3118</v>
      </c>
      <c r="C121" s="23" t="s">
        <v>3119</v>
      </c>
      <c r="D121" s="23" t="s">
        <v>1189</v>
      </c>
      <c r="E121" s="23" t="s">
        <v>11</v>
      </c>
      <c r="F121" s="23">
        <v>93</v>
      </c>
      <c r="G121" s="23" t="s">
        <v>1708</v>
      </c>
      <c r="H121" s="23">
        <v>18600</v>
      </c>
      <c r="I121" s="23"/>
    </row>
    <row r="122" spans="1:9">
      <c r="A122" s="23" t="s">
        <v>1763</v>
      </c>
      <c r="B122" s="23" t="s">
        <v>1764</v>
      </c>
      <c r="C122" s="23" t="s">
        <v>1765</v>
      </c>
      <c r="D122" s="23" t="s">
        <v>452</v>
      </c>
      <c r="E122" s="23" t="s">
        <v>11</v>
      </c>
      <c r="F122" s="23">
        <v>93</v>
      </c>
      <c r="G122" s="23" t="s">
        <v>1708</v>
      </c>
      <c r="H122" s="23">
        <v>15418.47</v>
      </c>
      <c r="I122" s="23"/>
    </row>
    <row r="123" spans="1:9">
      <c r="A123" s="23" t="s">
        <v>3549</v>
      </c>
      <c r="B123" s="23" t="s">
        <v>3550</v>
      </c>
      <c r="C123" s="23" t="s">
        <v>3552</v>
      </c>
      <c r="D123" s="23" t="s">
        <v>1189</v>
      </c>
      <c r="E123" s="23" t="s">
        <v>11</v>
      </c>
      <c r="F123" s="23">
        <v>93</v>
      </c>
      <c r="G123" s="23" t="s">
        <v>1708</v>
      </c>
      <c r="H123" s="23">
        <v>16200</v>
      </c>
      <c r="I123" s="23"/>
    </row>
    <row r="124" spans="1:9">
      <c r="A124" s="23" t="s">
        <v>1791</v>
      </c>
      <c r="B124" s="23" t="s">
        <v>1792</v>
      </c>
      <c r="C124" s="23" t="s">
        <v>1794</v>
      </c>
      <c r="D124" s="23" t="s">
        <v>1189</v>
      </c>
      <c r="E124" s="23" t="s">
        <v>11</v>
      </c>
      <c r="F124" s="23">
        <v>93</v>
      </c>
      <c r="G124" s="23" t="s">
        <v>1708</v>
      </c>
      <c r="H124" s="23">
        <v>19375</v>
      </c>
      <c r="I124" s="23"/>
    </row>
    <row r="125" spans="1:9">
      <c r="A125" s="23" t="s">
        <v>3782</v>
      </c>
      <c r="B125" s="23" t="s">
        <v>3783</v>
      </c>
      <c r="C125" s="23" t="s">
        <v>3784</v>
      </c>
      <c r="D125" s="23" t="s">
        <v>452</v>
      </c>
      <c r="E125" s="23" t="s">
        <v>11</v>
      </c>
      <c r="F125" s="23">
        <v>92</v>
      </c>
      <c r="G125" s="23" t="s">
        <v>1708</v>
      </c>
      <c r="H125" s="23">
        <v>19166.669999999998</v>
      </c>
      <c r="I125" s="23"/>
    </row>
    <row r="126" spans="1:9">
      <c r="A126" s="23" t="s">
        <v>2802</v>
      </c>
      <c r="B126" s="23" t="s">
        <v>2803</v>
      </c>
      <c r="C126" s="23" t="s">
        <v>2804</v>
      </c>
      <c r="D126" s="23" t="s">
        <v>1189</v>
      </c>
      <c r="E126" s="23" t="s">
        <v>11</v>
      </c>
      <c r="F126" s="23">
        <v>92</v>
      </c>
      <c r="G126" s="23" t="s">
        <v>1708</v>
      </c>
      <c r="H126" s="23">
        <v>13488.47</v>
      </c>
      <c r="I126" s="23"/>
    </row>
    <row r="127" spans="1:9">
      <c r="A127" s="23" t="s">
        <v>2368</v>
      </c>
      <c r="B127" s="23" t="s">
        <v>2369</v>
      </c>
      <c r="C127" s="23" t="s">
        <v>2370</v>
      </c>
      <c r="D127" s="23" t="s">
        <v>1189</v>
      </c>
      <c r="E127" s="23" t="s">
        <v>1808</v>
      </c>
      <c r="F127" s="23">
        <v>92</v>
      </c>
      <c r="G127" s="23" t="s">
        <v>1708</v>
      </c>
      <c r="H127" s="23">
        <v>18400</v>
      </c>
      <c r="I127" s="23"/>
    </row>
    <row r="128" spans="1:9">
      <c r="A128" s="23" t="s">
        <v>3014</v>
      </c>
      <c r="B128" s="23" t="s">
        <v>3015</v>
      </c>
      <c r="C128" s="23" t="s">
        <v>3016</v>
      </c>
      <c r="D128" s="23" t="s">
        <v>459</v>
      </c>
      <c r="E128" s="23" t="s">
        <v>1808</v>
      </c>
      <c r="F128" s="23">
        <v>91</v>
      </c>
      <c r="G128" s="23" t="s">
        <v>1708</v>
      </c>
      <c r="H128" s="23">
        <v>14300.01</v>
      </c>
      <c r="I128" s="23"/>
    </row>
    <row r="129" spans="1:9">
      <c r="A129" s="23" t="s">
        <v>2304</v>
      </c>
      <c r="B129" s="23" t="s">
        <v>2305</v>
      </c>
      <c r="C129" s="23" t="s">
        <v>2306</v>
      </c>
      <c r="D129" s="23" t="s">
        <v>1189</v>
      </c>
      <c r="E129" s="23" t="s">
        <v>11</v>
      </c>
      <c r="F129" s="23">
        <v>91</v>
      </c>
      <c r="G129" s="23" t="s">
        <v>1708</v>
      </c>
      <c r="H129" s="23">
        <v>18200</v>
      </c>
      <c r="I129" s="23"/>
    </row>
    <row r="130" spans="1:9">
      <c r="A130" s="23" t="s">
        <v>3696</v>
      </c>
      <c r="B130" s="23" t="s">
        <v>3697</v>
      </c>
      <c r="C130" s="23" t="s">
        <v>3699</v>
      </c>
      <c r="D130" s="23" t="s">
        <v>452</v>
      </c>
      <c r="E130" s="23" t="s">
        <v>11</v>
      </c>
      <c r="F130" s="23">
        <v>88</v>
      </c>
      <c r="G130" s="23" t="s">
        <v>1708</v>
      </c>
      <c r="H130" s="23">
        <v>18333.330000000002</v>
      </c>
      <c r="I130" s="23"/>
    </row>
    <row r="131" spans="1:9">
      <c r="A131" s="23" t="s">
        <v>2173</v>
      </c>
      <c r="B131" s="23" t="s">
        <v>2174</v>
      </c>
      <c r="C131" s="23" t="s">
        <v>2175</v>
      </c>
      <c r="D131" s="23" t="s">
        <v>452</v>
      </c>
      <c r="E131" s="23" t="s">
        <v>11</v>
      </c>
      <c r="F131" s="23">
        <v>88</v>
      </c>
      <c r="G131" s="23" t="s">
        <v>1708</v>
      </c>
      <c r="H131" s="23">
        <v>22127.040000000001</v>
      </c>
      <c r="I131" s="23"/>
    </row>
    <row r="132" spans="1:9">
      <c r="A132" s="23" t="s">
        <v>3471</v>
      </c>
      <c r="B132" s="23" t="s">
        <v>3472</v>
      </c>
      <c r="C132" s="23" t="s">
        <v>3473</v>
      </c>
      <c r="D132" s="23" t="s">
        <v>452</v>
      </c>
      <c r="E132" s="23" t="s">
        <v>11</v>
      </c>
      <c r="F132" s="23">
        <v>88</v>
      </c>
      <c r="G132" s="23" t="s">
        <v>1708</v>
      </c>
      <c r="H132" s="23">
        <v>25144.26</v>
      </c>
      <c r="I132" s="23"/>
    </row>
    <row r="133" spans="1:9">
      <c r="A133" s="23" t="s">
        <v>1985</v>
      </c>
      <c r="B133" s="23" t="s">
        <v>1986</v>
      </c>
      <c r="C133" s="23" t="s">
        <v>1987</v>
      </c>
      <c r="D133" s="23" t="s">
        <v>452</v>
      </c>
      <c r="E133" s="23" t="s">
        <v>11</v>
      </c>
      <c r="F133" s="23">
        <v>87</v>
      </c>
      <c r="G133" s="23" t="s">
        <v>1708</v>
      </c>
      <c r="H133" s="23">
        <v>13702.5</v>
      </c>
      <c r="I133" s="23"/>
    </row>
    <row r="134" spans="1:9">
      <c r="A134" s="23" t="s">
        <v>2673</v>
      </c>
      <c r="B134" s="23" t="s">
        <v>2674</v>
      </c>
      <c r="C134" s="23" t="s">
        <v>2675</v>
      </c>
      <c r="D134" s="23" t="s">
        <v>452</v>
      </c>
      <c r="E134" s="23" t="s">
        <v>11</v>
      </c>
      <c r="F134" s="23">
        <v>87</v>
      </c>
      <c r="G134" s="23" t="s">
        <v>1708</v>
      </c>
      <c r="H134" s="23">
        <v>18643.45</v>
      </c>
      <c r="I134" s="23"/>
    </row>
    <row r="135" spans="1:9">
      <c r="A135" s="23" t="s">
        <v>3092</v>
      </c>
      <c r="B135" s="23" t="s">
        <v>3093</v>
      </c>
      <c r="C135" s="23" t="s">
        <v>3094</v>
      </c>
      <c r="D135" s="23" t="s">
        <v>452</v>
      </c>
      <c r="E135" s="23" t="s">
        <v>11</v>
      </c>
      <c r="F135" s="23">
        <v>87</v>
      </c>
      <c r="G135" s="23" t="s">
        <v>1708</v>
      </c>
      <c r="H135" s="23">
        <v>14423.73</v>
      </c>
      <c r="I135" s="23"/>
    </row>
    <row r="136" spans="1:9">
      <c r="A136" s="23" t="s">
        <v>2995</v>
      </c>
      <c r="B136" s="23" t="s">
        <v>2996</v>
      </c>
      <c r="C136" s="23" t="s">
        <v>2997</v>
      </c>
      <c r="D136" s="23" t="s">
        <v>464</v>
      </c>
      <c r="E136" s="23" t="s">
        <v>11</v>
      </c>
      <c r="F136" s="23">
        <v>86</v>
      </c>
      <c r="G136" s="23" t="s">
        <v>1708</v>
      </c>
      <c r="H136" s="23">
        <v>15389.7</v>
      </c>
      <c r="I136" s="23"/>
    </row>
    <row r="137" spans="1:9">
      <c r="A137" s="23" t="s">
        <v>3107</v>
      </c>
      <c r="B137" s="23" t="s">
        <v>3108</v>
      </c>
      <c r="C137" s="23" t="s">
        <v>3110</v>
      </c>
      <c r="D137" s="23" t="s">
        <v>1189</v>
      </c>
      <c r="E137" s="23" t="s">
        <v>11</v>
      </c>
      <c r="F137" s="23">
        <v>86</v>
      </c>
      <c r="G137" s="23" t="s">
        <v>1708</v>
      </c>
      <c r="H137" s="23">
        <v>17200</v>
      </c>
      <c r="I137" s="23"/>
    </row>
    <row r="138" spans="1:9">
      <c r="A138" s="23" t="s">
        <v>1904</v>
      </c>
      <c r="B138" s="23" t="s">
        <v>1905</v>
      </c>
      <c r="C138" s="23" t="s">
        <v>1907</v>
      </c>
      <c r="D138" s="23" t="s">
        <v>452</v>
      </c>
      <c r="E138" s="23" t="s">
        <v>11</v>
      </c>
      <c r="F138" s="23">
        <v>85</v>
      </c>
      <c r="G138" s="23" t="s">
        <v>1708</v>
      </c>
      <c r="H138" s="23">
        <v>17708.330000000002</v>
      </c>
      <c r="I138" s="23"/>
    </row>
    <row r="139" spans="1:9">
      <c r="A139" s="23" t="s">
        <v>3168</v>
      </c>
      <c r="B139" s="23" t="s">
        <v>3169</v>
      </c>
      <c r="C139" s="23" t="s">
        <v>3171</v>
      </c>
      <c r="D139" s="23" t="s">
        <v>452</v>
      </c>
      <c r="E139" s="23" t="s">
        <v>11</v>
      </c>
      <c r="F139" s="23">
        <v>84</v>
      </c>
      <c r="G139" s="23" t="s">
        <v>1708</v>
      </c>
      <c r="H139" s="23">
        <v>16800</v>
      </c>
      <c r="I139" s="23"/>
    </row>
    <row r="140" spans="1:9">
      <c r="A140" s="23" t="s">
        <v>2636</v>
      </c>
      <c r="B140" s="23" t="s">
        <v>2637</v>
      </c>
      <c r="C140" s="23" t="s">
        <v>2635</v>
      </c>
      <c r="D140" s="23" t="s">
        <v>452</v>
      </c>
      <c r="E140" s="23" t="s">
        <v>11</v>
      </c>
      <c r="F140" s="23">
        <v>84</v>
      </c>
      <c r="G140" s="23" t="s">
        <v>1708</v>
      </c>
      <c r="H140" s="23">
        <v>19001.330000000002</v>
      </c>
      <c r="I140" s="23"/>
    </row>
    <row r="141" spans="1:9">
      <c r="A141" s="23" t="s">
        <v>3956</v>
      </c>
      <c r="B141" s="23" t="s">
        <v>3957</v>
      </c>
      <c r="C141" s="23" t="s">
        <v>3958</v>
      </c>
      <c r="D141" s="23" t="s">
        <v>452</v>
      </c>
      <c r="E141" s="23" t="s">
        <v>11</v>
      </c>
      <c r="F141" s="23">
        <v>82</v>
      </c>
      <c r="G141" s="23" t="s">
        <v>1708</v>
      </c>
      <c r="H141" s="23">
        <v>17571.71</v>
      </c>
      <c r="I141" s="23"/>
    </row>
    <row r="142" spans="1:9">
      <c r="A142" s="23" t="s">
        <v>2852</v>
      </c>
      <c r="B142" s="23" t="s">
        <v>2853</v>
      </c>
      <c r="C142" s="23" t="s">
        <v>2854</v>
      </c>
      <c r="D142" s="23" t="s">
        <v>4084</v>
      </c>
      <c r="E142" s="23" t="s">
        <v>11</v>
      </c>
      <c r="F142" s="23">
        <v>82</v>
      </c>
      <c r="G142" s="23" t="s">
        <v>1708</v>
      </c>
      <c r="H142" s="23">
        <v>22197.4</v>
      </c>
      <c r="I142" s="23"/>
    </row>
    <row r="143" spans="1:9">
      <c r="A143" s="23" t="s">
        <v>3608</v>
      </c>
      <c r="B143" s="23" t="s">
        <v>3609</v>
      </c>
      <c r="C143" s="23" t="s">
        <v>3607</v>
      </c>
      <c r="D143" s="23" t="s">
        <v>464</v>
      </c>
      <c r="E143" s="23" t="s">
        <v>11</v>
      </c>
      <c r="F143" s="23">
        <v>82</v>
      </c>
      <c r="G143" s="23" t="s">
        <v>1708</v>
      </c>
      <c r="H143" s="23">
        <v>13137.63</v>
      </c>
      <c r="I143" s="23"/>
    </row>
    <row r="144" spans="1:9">
      <c r="A144" s="23" t="s">
        <v>3926</v>
      </c>
      <c r="B144" s="23" t="s">
        <v>3927</v>
      </c>
      <c r="C144" s="23" t="s">
        <v>3928</v>
      </c>
      <c r="D144" s="23" t="s">
        <v>452</v>
      </c>
      <c r="E144" s="23" t="s">
        <v>11</v>
      </c>
      <c r="F144" s="23">
        <v>81</v>
      </c>
      <c r="G144" s="23" t="s">
        <v>1708</v>
      </c>
      <c r="H144" s="23">
        <v>10947</v>
      </c>
      <c r="I144" s="23"/>
    </row>
    <row r="145" spans="1:9">
      <c r="A145" s="23" t="s">
        <v>3095</v>
      </c>
      <c r="B145" s="23" t="s">
        <v>3096</v>
      </c>
      <c r="C145" s="23" t="s">
        <v>3098</v>
      </c>
      <c r="D145" s="23" t="s">
        <v>1189</v>
      </c>
      <c r="E145" s="23" t="s">
        <v>11</v>
      </c>
      <c r="F145" s="23">
        <v>80</v>
      </c>
      <c r="G145" s="23" t="s">
        <v>1708</v>
      </c>
      <c r="H145" s="23">
        <v>16580</v>
      </c>
      <c r="I145" s="23"/>
    </row>
    <row r="146" spans="1:9">
      <c r="A146" s="23" t="s">
        <v>2086</v>
      </c>
      <c r="B146" s="23" t="s">
        <v>2087</v>
      </c>
      <c r="C146" s="23" t="s">
        <v>2088</v>
      </c>
      <c r="D146" s="23" t="s">
        <v>459</v>
      </c>
      <c r="E146" s="23" t="s">
        <v>1808</v>
      </c>
      <c r="F146" s="23">
        <v>80</v>
      </c>
      <c r="G146" s="23" t="s">
        <v>1708</v>
      </c>
      <c r="H146" s="23">
        <v>12135.67</v>
      </c>
      <c r="I146" s="23"/>
    </row>
    <row r="147" spans="1:9">
      <c r="A147" s="23" t="s">
        <v>2553</v>
      </c>
      <c r="B147" s="23" t="s">
        <v>2554</v>
      </c>
      <c r="C147" s="23" t="s">
        <v>2555</v>
      </c>
      <c r="D147" s="23" t="s">
        <v>452</v>
      </c>
      <c r="E147" s="23" t="s">
        <v>11</v>
      </c>
      <c r="F147" s="23">
        <v>79</v>
      </c>
      <c r="G147" s="23" t="s">
        <v>1708</v>
      </c>
      <c r="H147" s="23">
        <v>16928.150000000001</v>
      </c>
      <c r="I147" s="23"/>
    </row>
    <row r="148" spans="1:9">
      <c r="A148" s="23" t="s">
        <v>3291</v>
      </c>
      <c r="B148" s="23" t="s">
        <v>3292</v>
      </c>
      <c r="C148" s="23" t="s">
        <v>3293</v>
      </c>
      <c r="D148" s="23" t="s">
        <v>452</v>
      </c>
      <c r="E148" s="23" t="s">
        <v>11</v>
      </c>
      <c r="F148" s="23">
        <v>77</v>
      </c>
      <c r="G148" s="23" t="s">
        <v>1708</v>
      </c>
      <c r="H148" s="23">
        <v>12127.5</v>
      </c>
      <c r="I148" s="23"/>
    </row>
    <row r="149" spans="1:9">
      <c r="A149" s="23" t="s">
        <v>1718</v>
      </c>
      <c r="B149" s="23" t="s">
        <v>1719</v>
      </c>
      <c r="C149" s="23" t="s">
        <v>1720</v>
      </c>
      <c r="D149" s="23" t="s">
        <v>452</v>
      </c>
      <c r="E149" s="23" t="s">
        <v>11</v>
      </c>
      <c r="F149" s="23">
        <v>74</v>
      </c>
      <c r="G149" s="23" t="s">
        <v>1708</v>
      </c>
      <c r="H149" s="23">
        <v>12268.61</v>
      </c>
      <c r="I149" s="23"/>
    </row>
    <row r="150" spans="1:9">
      <c r="A150" s="23" t="s">
        <v>2278</v>
      </c>
      <c r="B150" s="23" t="s">
        <v>2279</v>
      </c>
      <c r="C150" s="23" t="s">
        <v>2280</v>
      </c>
      <c r="D150" s="23" t="s">
        <v>452</v>
      </c>
      <c r="E150" s="23" t="s">
        <v>11</v>
      </c>
      <c r="F150" s="23">
        <v>73</v>
      </c>
      <c r="G150" s="23" t="s">
        <v>1708</v>
      </c>
      <c r="H150" s="23">
        <v>15642.72</v>
      </c>
      <c r="I150" s="23"/>
    </row>
    <row r="151" spans="1:9">
      <c r="A151" s="23" t="s">
        <v>3295</v>
      </c>
      <c r="B151" s="23" t="s">
        <v>3296</v>
      </c>
      <c r="C151" s="23" t="s">
        <v>3297</v>
      </c>
      <c r="D151" s="23" t="s">
        <v>1189</v>
      </c>
      <c r="E151" s="23" t="s">
        <v>11</v>
      </c>
      <c r="F151" s="23">
        <v>73</v>
      </c>
      <c r="G151" s="23" t="s">
        <v>1708</v>
      </c>
      <c r="H151" s="23">
        <v>9282.81</v>
      </c>
      <c r="I151" s="23"/>
    </row>
    <row r="152" spans="1:9">
      <c r="A152" s="23" t="s">
        <v>3898</v>
      </c>
      <c r="B152" s="23" t="s">
        <v>3899</v>
      </c>
      <c r="C152" s="23" t="s">
        <v>3901</v>
      </c>
      <c r="D152" s="23" t="s">
        <v>1189</v>
      </c>
      <c r="E152" s="23" t="s">
        <v>11</v>
      </c>
      <c r="F152" s="23">
        <v>73</v>
      </c>
      <c r="G152" s="23" t="s">
        <v>1708</v>
      </c>
      <c r="H152" s="23">
        <v>11024.33</v>
      </c>
      <c r="I152" s="23"/>
    </row>
    <row r="153" spans="1:9">
      <c r="A153" s="23" t="s">
        <v>2916</v>
      </c>
      <c r="B153" s="23" t="s">
        <v>2917</v>
      </c>
      <c r="C153" s="23" t="s">
        <v>2918</v>
      </c>
      <c r="D153" s="23" t="s">
        <v>452</v>
      </c>
      <c r="E153" s="23" t="s">
        <v>11</v>
      </c>
      <c r="F153" s="23">
        <v>72</v>
      </c>
      <c r="G153" s="23" t="s">
        <v>1708</v>
      </c>
      <c r="H153" s="23">
        <v>10080</v>
      </c>
      <c r="I153" s="23"/>
    </row>
    <row r="154" spans="1:9">
      <c r="A154" s="23" t="s">
        <v>3433</v>
      </c>
      <c r="B154" s="23" t="s">
        <v>3434</v>
      </c>
      <c r="C154" s="23" t="s">
        <v>3435</v>
      </c>
      <c r="D154" s="23" t="s">
        <v>452</v>
      </c>
      <c r="E154" s="23" t="s">
        <v>11</v>
      </c>
      <c r="F154" s="23">
        <v>72</v>
      </c>
      <c r="G154" s="23" t="s">
        <v>1708</v>
      </c>
      <c r="H154" s="23">
        <v>4565.7</v>
      </c>
      <c r="I154" s="23"/>
    </row>
    <row r="155" spans="1:9">
      <c r="A155" s="23" t="s">
        <v>3080</v>
      </c>
      <c r="B155" s="23" t="s">
        <v>3081</v>
      </c>
      <c r="C155" s="23" t="s">
        <v>3082</v>
      </c>
      <c r="D155" s="23" t="s">
        <v>4289</v>
      </c>
      <c r="E155" s="23" t="s">
        <v>11</v>
      </c>
      <c r="F155" s="23">
        <v>71</v>
      </c>
      <c r="G155" s="23" t="s">
        <v>1708</v>
      </c>
      <c r="H155" s="23">
        <v>15214.59</v>
      </c>
      <c r="I155" s="23"/>
    </row>
    <row r="156" spans="1:9">
      <c r="A156" s="23" t="s">
        <v>2919</v>
      </c>
      <c r="B156" s="23" t="s">
        <v>2920</v>
      </c>
      <c r="C156" s="23" t="s">
        <v>2918</v>
      </c>
      <c r="D156" s="23" t="s">
        <v>452</v>
      </c>
      <c r="E156" s="23" t="s">
        <v>11</v>
      </c>
      <c r="F156" s="23">
        <v>71</v>
      </c>
      <c r="G156" s="23" t="s">
        <v>1708</v>
      </c>
      <c r="H156" s="23">
        <v>12425</v>
      </c>
      <c r="I156" s="23"/>
    </row>
    <row r="157" spans="1:9">
      <c r="A157" s="23" t="s">
        <v>2626</v>
      </c>
      <c r="B157" s="23" t="s">
        <v>2627</v>
      </c>
      <c r="C157" s="23" t="s">
        <v>2628</v>
      </c>
      <c r="D157" s="23" t="s">
        <v>452</v>
      </c>
      <c r="E157" s="23" t="s">
        <v>11</v>
      </c>
      <c r="F157" s="23">
        <v>69</v>
      </c>
      <c r="G157" s="23" t="s">
        <v>1708</v>
      </c>
      <c r="H157" s="23">
        <v>3316</v>
      </c>
      <c r="I157" s="23"/>
    </row>
    <row r="158" spans="1:9">
      <c r="A158" s="23" t="s">
        <v>2457</v>
      </c>
      <c r="B158" s="23" t="s">
        <v>2458</v>
      </c>
      <c r="C158" s="23" t="s">
        <v>2459</v>
      </c>
      <c r="D158" s="23" t="s">
        <v>452</v>
      </c>
      <c r="E158" s="23" t="s">
        <v>11</v>
      </c>
      <c r="F158" s="23">
        <v>69</v>
      </c>
      <c r="G158" s="23" t="s">
        <v>1708</v>
      </c>
      <c r="H158" s="23">
        <v>14786.01</v>
      </c>
      <c r="I158" s="23"/>
    </row>
    <row r="159" spans="1:9">
      <c r="A159" s="23" t="s">
        <v>1723</v>
      </c>
      <c r="B159" s="23" t="s">
        <v>1724</v>
      </c>
      <c r="C159" s="23" t="s">
        <v>1725</v>
      </c>
      <c r="D159" s="23" t="s">
        <v>452</v>
      </c>
      <c r="E159" s="23" t="s">
        <v>11</v>
      </c>
      <c r="F159" s="23">
        <v>68</v>
      </c>
      <c r="G159" s="23" t="s">
        <v>1708</v>
      </c>
      <c r="H159" s="23">
        <v>8264.5300000000007</v>
      </c>
      <c r="I159" s="23"/>
    </row>
    <row r="160" spans="1:9">
      <c r="A160" s="23" t="s">
        <v>3242</v>
      </c>
      <c r="B160" s="23" t="s">
        <v>3243</v>
      </c>
      <c r="C160" s="23" t="s">
        <v>3245</v>
      </c>
      <c r="D160" s="23" t="s">
        <v>452</v>
      </c>
      <c r="E160" s="23" t="s">
        <v>11</v>
      </c>
      <c r="F160" s="23">
        <v>67</v>
      </c>
      <c r="G160" s="23" t="s">
        <v>1708</v>
      </c>
      <c r="H160" s="23">
        <v>3316</v>
      </c>
      <c r="I160" s="23"/>
    </row>
    <row r="161" spans="1:9">
      <c r="A161" s="23" t="s">
        <v>4035</v>
      </c>
      <c r="B161" s="23" t="s">
        <v>4036</v>
      </c>
      <c r="C161" s="23" t="s">
        <v>4037</v>
      </c>
      <c r="D161" s="23" t="s">
        <v>452</v>
      </c>
      <c r="E161" s="23" t="s">
        <v>11</v>
      </c>
      <c r="F161" s="23">
        <v>66</v>
      </c>
      <c r="G161" s="23" t="s">
        <v>1708</v>
      </c>
      <c r="H161" s="23">
        <v>8491</v>
      </c>
      <c r="I161" s="23"/>
    </row>
    <row r="162" spans="1:9">
      <c r="A162" s="23" t="s">
        <v>1993</v>
      </c>
      <c r="B162" s="23" t="s">
        <v>1994</v>
      </c>
      <c r="C162" s="23" t="s">
        <v>1966</v>
      </c>
      <c r="D162" s="23" t="s">
        <v>452</v>
      </c>
      <c r="E162" s="23" t="s">
        <v>11</v>
      </c>
      <c r="F162" s="23">
        <v>66</v>
      </c>
      <c r="G162" s="23" t="s">
        <v>1708</v>
      </c>
      <c r="H162" s="23">
        <v>3316.21</v>
      </c>
      <c r="I162" s="23"/>
    </row>
    <row r="163" spans="1:9">
      <c r="A163" s="23" t="s">
        <v>3340</v>
      </c>
      <c r="B163" s="23" t="s">
        <v>3341</v>
      </c>
      <c r="C163" s="23" t="s">
        <v>3342</v>
      </c>
      <c r="D163" s="23" t="s">
        <v>452</v>
      </c>
      <c r="E163" s="23" t="s">
        <v>11</v>
      </c>
      <c r="F163" s="23">
        <v>65</v>
      </c>
      <c r="G163" s="23" t="s">
        <v>1708</v>
      </c>
      <c r="H163" s="23">
        <v>8203.5</v>
      </c>
      <c r="I163" s="23"/>
    </row>
    <row r="164" spans="1:9">
      <c r="A164" s="23" t="s">
        <v>4021</v>
      </c>
      <c r="B164" s="23" t="s">
        <v>4022</v>
      </c>
      <c r="C164" s="23" t="s">
        <v>4023</v>
      </c>
      <c r="D164" s="23" t="s">
        <v>452</v>
      </c>
      <c r="E164" s="23" t="s">
        <v>11</v>
      </c>
      <c r="F164" s="23">
        <v>64</v>
      </c>
      <c r="G164" s="23" t="s">
        <v>1708</v>
      </c>
      <c r="H164" s="23">
        <v>7953.2</v>
      </c>
      <c r="I164" s="23"/>
    </row>
    <row r="165" spans="1:9">
      <c r="A165" s="23" t="s">
        <v>2118</v>
      </c>
      <c r="B165" s="23" t="s">
        <v>2119</v>
      </c>
      <c r="C165" s="23" t="s">
        <v>2120</v>
      </c>
      <c r="D165" s="23" t="s">
        <v>452</v>
      </c>
      <c r="E165" s="23" t="s">
        <v>11</v>
      </c>
      <c r="F165" s="23">
        <v>64</v>
      </c>
      <c r="G165" s="23" t="s">
        <v>1708</v>
      </c>
      <c r="H165" s="23">
        <v>8304.2800000000007</v>
      </c>
      <c r="I165" s="23"/>
    </row>
    <row r="166" spans="1:9">
      <c r="A166" s="23" t="s">
        <v>3077</v>
      </c>
      <c r="B166" s="23" t="s">
        <v>3078</v>
      </c>
      <c r="C166" s="23" t="s">
        <v>3079</v>
      </c>
      <c r="D166" s="23" t="s">
        <v>452</v>
      </c>
      <c r="E166" s="23" t="s">
        <v>11</v>
      </c>
      <c r="F166" s="23">
        <v>63</v>
      </c>
      <c r="G166" s="23" t="s">
        <v>1708</v>
      </c>
      <c r="H166" s="23">
        <v>13499.86</v>
      </c>
      <c r="I166" s="23"/>
    </row>
    <row r="167" spans="1:9">
      <c r="A167" s="23" t="s">
        <v>3767</v>
      </c>
      <c r="B167" s="23" t="s">
        <v>3768</v>
      </c>
      <c r="C167" s="23" t="s">
        <v>3766</v>
      </c>
      <c r="D167" s="23" t="s">
        <v>452</v>
      </c>
      <c r="E167" s="23" t="s">
        <v>11</v>
      </c>
      <c r="F167" s="23">
        <v>63</v>
      </c>
      <c r="G167" s="23" t="s">
        <v>1708</v>
      </c>
      <c r="H167" s="23">
        <v>7628.5</v>
      </c>
      <c r="I167" s="23"/>
    </row>
    <row r="168" spans="1:9">
      <c r="A168" s="23" t="s">
        <v>4007</v>
      </c>
      <c r="B168" s="23" t="s">
        <v>4008</v>
      </c>
      <c r="C168" s="23" t="s">
        <v>4009</v>
      </c>
      <c r="D168" s="23" t="s">
        <v>1189</v>
      </c>
      <c r="E168" s="23" t="s">
        <v>11</v>
      </c>
      <c r="F168" s="23">
        <v>63</v>
      </c>
      <c r="G168" s="23" t="s">
        <v>1708</v>
      </c>
      <c r="H168" s="23">
        <v>11025</v>
      </c>
      <c r="I168" s="23"/>
    </row>
    <row r="169" spans="1:9">
      <c r="A169" s="23" t="s">
        <v>4024</v>
      </c>
      <c r="B169" s="23" t="s">
        <v>4025</v>
      </c>
      <c r="C169" s="23" t="s">
        <v>4026</v>
      </c>
      <c r="D169" s="23" t="s">
        <v>452</v>
      </c>
      <c r="E169" s="23" t="s">
        <v>11</v>
      </c>
      <c r="F169" s="23">
        <v>63</v>
      </c>
      <c r="G169" s="23" t="s">
        <v>1708</v>
      </c>
      <c r="H169" s="23">
        <v>7649.39</v>
      </c>
      <c r="I169" s="23"/>
    </row>
    <row r="170" spans="1:9">
      <c r="A170" s="23" t="s">
        <v>2877</v>
      </c>
      <c r="B170" s="23" t="s">
        <v>2878</v>
      </c>
      <c r="C170" s="23" t="s">
        <v>2879</v>
      </c>
      <c r="D170" s="23" t="s">
        <v>452</v>
      </c>
      <c r="E170" s="23" t="s">
        <v>11</v>
      </c>
      <c r="F170" s="23">
        <v>63</v>
      </c>
      <c r="G170" s="23" t="s">
        <v>1708</v>
      </c>
      <c r="H170" s="23">
        <v>11025</v>
      </c>
      <c r="I170" s="23"/>
    </row>
    <row r="171" spans="1:9">
      <c r="A171" s="23" t="s">
        <v>3175</v>
      </c>
      <c r="B171" s="23" t="s">
        <v>3176</v>
      </c>
      <c r="C171" s="23" t="s">
        <v>3177</v>
      </c>
      <c r="D171" s="23" t="s">
        <v>452</v>
      </c>
      <c r="E171" s="23" t="s">
        <v>11</v>
      </c>
      <c r="F171" s="23">
        <v>62</v>
      </c>
      <c r="G171" s="23" t="s">
        <v>1708</v>
      </c>
      <c r="H171" s="23">
        <v>7350.88</v>
      </c>
      <c r="I171" s="23"/>
    </row>
    <row r="172" spans="1:9">
      <c r="A172" s="23" t="s">
        <v>3521</v>
      </c>
      <c r="B172" s="23" t="s">
        <v>3522</v>
      </c>
      <c r="C172" s="23" t="s">
        <v>3524</v>
      </c>
      <c r="D172" s="23" t="s">
        <v>1189</v>
      </c>
      <c r="E172" s="23" t="s">
        <v>11</v>
      </c>
      <c r="F172" s="23">
        <v>62</v>
      </c>
      <c r="G172" s="23" t="s">
        <v>1708</v>
      </c>
      <c r="H172" s="23">
        <v>3316</v>
      </c>
      <c r="I172" s="23"/>
    </row>
    <row r="173" spans="1:9">
      <c r="A173" s="23" t="s">
        <v>5088</v>
      </c>
      <c r="B173" s="23" t="s">
        <v>5089</v>
      </c>
      <c r="C173" s="23" t="s">
        <v>5090</v>
      </c>
      <c r="D173" s="23" t="s">
        <v>459</v>
      </c>
      <c r="E173" s="23" t="s">
        <v>11</v>
      </c>
      <c r="F173" s="23">
        <v>61</v>
      </c>
      <c r="G173" s="23" t="s">
        <v>1708</v>
      </c>
      <c r="H173" s="23">
        <v>4488.75</v>
      </c>
      <c r="I173" s="23"/>
    </row>
    <row r="174" spans="1:9">
      <c r="A174" s="23" t="s">
        <v>5194</v>
      </c>
      <c r="B174" s="23" t="s">
        <v>5195</v>
      </c>
      <c r="C174" s="23" t="s">
        <v>5196</v>
      </c>
      <c r="D174" s="23" t="s">
        <v>459</v>
      </c>
      <c r="E174" s="23" t="s">
        <v>11</v>
      </c>
      <c r="F174" s="23">
        <v>61</v>
      </c>
      <c r="G174" s="23" t="s">
        <v>1708</v>
      </c>
      <c r="H174" s="23">
        <v>4203.75</v>
      </c>
      <c r="I174" s="23"/>
    </row>
    <row r="175" spans="1:9">
      <c r="A175" s="23" t="s">
        <v>5278</v>
      </c>
      <c r="B175" s="23" t="s">
        <v>5279</v>
      </c>
      <c r="C175" s="23" t="s">
        <v>5280</v>
      </c>
      <c r="D175" s="23" t="s">
        <v>459</v>
      </c>
      <c r="E175" s="23" t="s">
        <v>11</v>
      </c>
      <c r="F175" s="23">
        <v>61</v>
      </c>
      <c r="G175" s="23" t="s">
        <v>1708</v>
      </c>
      <c r="H175" s="23">
        <v>4203.75</v>
      </c>
      <c r="I175" s="23"/>
    </row>
    <row r="176" spans="1:9">
      <c r="A176" s="23" t="s">
        <v>5182</v>
      </c>
      <c r="B176" s="23" t="s">
        <v>5183</v>
      </c>
      <c r="C176" s="23" t="s">
        <v>5184</v>
      </c>
      <c r="D176" s="23" t="s">
        <v>459</v>
      </c>
      <c r="E176" s="23" t="s">
        <v>11</v>
      </c>
      <c r="F176" s="23">
        <v>60</v>
      </c>
      <c r="G176" s="23" t="s">
        <v>1708</v>
      </c>
      <c r="H176" s="23">
        <v>4085</v>
      </c>
      <c r="I176" s="23"/>
    </row>
    <row r="177" spans="1:9">
      <c r="A177" s="23" t="s">
        <v>5198</v>
      </c>
      <c r="B177" s="23" t="s">
        <v>5199</v>
      </c>
      <c r="C177" s="23" t="s">
        <v>5200</v>
      </c>
      <c r="D177" s="23" t="s">
        <v>459</v>
      </c>
      <c r="E177" s="23" t="s">
        <v>11</v>
      </c>
      <c r="F177" s="23">
        <v>60</v>
      </c>
      <c r="G177" s="23" t="s">
        <v>1708</v>
      </c>
      <c r="H177" s="23">
        <v>4085</v>
      </c>
      <c r="I177" s="23"/>
    </row>
    <row r="178" spans="1:9">
      <c r="A178" s="23" t="s">
        <v>5209</v>
      </c>
      <c r="B178" s="23" t="s">
        <v>5210</v>
      </c>
      <c r="C178" s="23" t="s">
        <v>5211</v>
      </c>
      <c r="D178" s="23" t="s">
        <v>459</v>
      </c>
      <c r="E178" s="23" t="s">
        <v>11</v>
      </c>
      <c r="F178" s="23">
        <v>60</v>
      </c>
      <c r="G178" s="23" t="s">
        <v>1708</v>
      </c>
      <c r="H178" s="23">
        <v>4085</v>
      </c>
      <c r="I178" s="23"/>
    </row>
    <row r="179" spans="1:9">
      <c r="A179" s="23" t="s">
        <v>5244</v>
      </c>
      <c r="B179" s="23" t="s">
        <v>1236</v>
      </c>
      <c r="C179" s="23" t="s">
        <v>5245</v>
      </c>
      <c r="D179" s="23" t="s">
        <v>459</v>
      </c>
      <c r="E179" s="23" t="s">
        <v>11</v>
      </c>
      <c r="F179" s="23">
        <v>60</v>
      </c>
      <c r="G179" s="23" t="s">
        <v>1708</v>
      </c>
      <c r="H179" s="23">
        <v>4085</v>
      </c>
      <c r="I179" s="23"/>
    </row>
    <row r="180" spans="1:9">
      <c r="A180" s="23" t="s">
        <v>5082</v>
      </c>
      <c r="B180" s="23" t="s">
        <v>5083</v>
      </c>
      <c r="C180" s="23" t="s">
        <v>5084</v>
      </c>
      <c r="D180" s="23" t="s">
        <v>459</v>
      </c>
      <c r="E180" s="23" t="s">
        <v>11</v>
      </c>
      <c r="F180" s="23">
        <v>60</v>
      </c>
      <c r="G180" s="23" t="s">
        <v>1708</v>
      </c>
      <c r="H180" s="23">
        <v>4085</v>
      </c>
      <c r="I180" s="23"/>
    </row>
    <row r="181" spans="1:9">
      <c r="A181" s="23" t="s">
        <v>2439</v>
      </c>
      <c r="B181" s="23" t="s">
        <v>2440</v>
      </c>
      <c r="C181" s="23" t="s">
        <v>2441</v>
      </c>
      <c r="D181" s="23" t="s">
        <v>452</v>
      </c>
      <c r="E181" s="23" t="s">
        <v>11</v>
      </c>
      <c r="F181" s="23">
        <v>60</v>
      </c>
      <c r="G181" s="23" t="s">
        <v>1708</v>
      </c>
      <c r="H181" s="23">
        <v>3316</v>
      </c>
      <c r="I181" s="23"/>
    </row>
    <row r="182" spans="1:9">
      <c r="A182" s="23" t="s">
        <v>5143</v>
      </c>
      <c r="B182" s="23" t="s">
        <v>5144</v>
      </c>
      <c r="C182" s="23" t="s">
        <v>5145</v>
      </c>
      <c r="D182" s="23" t="s">
        <v>459</v>
      </c>
      <c r="E182" s="23" t="s">
        <v>11</v>
      </c>
      <c r="F182" s="23">
        <v>60</v>
      </c>
      <c r="G182" s="23" t="s">
        <v>1708</v>
      </c>
      <c r="H182" s="23">
        <v>4085</v>
      </c>
      <c r="I182" s="23"/>
    </row>
    <row r="183" spans="1:9">
      <c r="A183" s="23" t="s">
        <v>3316</v>
      </c>
      <c r="B183" s="23" t="s">
        <v>3317</v>
      </c>
      <c r="C183" s="23" t="s">
        <v>3318</v>
      </c>
      <c r="D183" s="23" t="s">
        <v>452</v>
      </c>
      <c r="E183" s="23" t="s">
        <v>11</v>
      </c>
      <c r="F183" s="23">
        <v>60</v>
      </c>
      <c r="G183" s="23" t="s">
        <v>1708</v>
      </c>
      <c r="H183" s="23">
        <v>12669.02</v>
      </c>
      <c r="I183" s="23"/>
    </row>
    <row r="184" spans="1:9">
      <c r="A184" s="23" t="s">
        <v>2253</v>
      </c>
      <c r="B184" s="23" t="s">
        <v>2254</v>
      </c>
      <c r="C184" s="23" t="s">
        <v>2255</v>
      </c>
      <c r="D184" s="23" t="s">
        <v>452</v>
      </c>
      <c r="E184" s="23" t="s">
        <v>11</v>
      </c>
      <c r="F184" s="23">
        <v>59</v>
      </c>
      <c r="G184" s="23" t="s">
        <v>1708</v>
      </c>
      <c r="H184" s="23">
        <v>3316</v>
      </c>
      <c r="I184" s="23"/>
    </row>
    <row r="185" spans="1:9">
      <c r="A185" s="23" t="s">
        <v>3812</v>
      </c>
      <c r="B185" s="23" t="s">
        <v>3813</v>
      </c>
      <c r="C185" s="23" t="s">
        <v>3814</v>
      </c>
      <c r="D185" s="23" t="s">
        <v>452</v>
      </c>
      <c r="E185" s="23" t="s">
        <v>11</v>
      </c>
      <c r="F185" s="23">
        <v>58</v>
      </c>
      <c r="G185" s="23" t="s">
        <v>1708</v>
      </c>
      <c r="H185" s="23">
        <v>6191</v>
      </c>
      <c r="I185" s="23"/>
    </row>
    <row r="186" spans="1:9">
      <c r="A186" s="23" t="s">
        <v>2524</v>
      </c>
      <c r="B186" s="23" t="s">
        <v>2525</v>
      </c>
      <c r="C186" s="23" t="s">
        <v>2527</v>
      </c>
      <c r="D186" s="23" t="s">
        <v>464</v>
      </c>
      <c r="E186" s="23" t="s">
        <v>11</v>
      </c>
      <c r="F186" s="23">
        <v>58</v>
      </c>
      <c r="G186" s="23" t="s">
        <v>1708</v>
      </c>
      <c r="H186" s="23">
        <v>5664.76</v>
      </c>
      <c r="I186" s="23"/>
    </row>
    <row r="187" spans="1:9">
      <c r="A187" s="23" t="s">
        <v>2633</v>
      </c>
      <c r="B187" s="23" t="s">
        <v>2634</v>
      </c>
      <c r="C187" s="23" t="s">
        <v>2635</v>
      </c>
      <c r="D187" s="23" t="s">
        <v>452</v>
      </c>
      <c r="E187" s="23" t="s">
        <v>11</v>
      </c>
      <c r="F187" s="23">
        <v>57</v>
      </c>
      <c r="G187" s="23" t="s">
        <v>1708</v>
      </c>
      <c r="H187" s="23">
        <v>9975</v>
      </c>
      <c r="I187" s="23"/>
    </row>
    <row r="188" spans="1:9">
      <c r="A188" s="23" t="s">
        <v>3893</v>
      </c>
      <c r="B188" s="23" t="s">
        <v>3894</v>
      </c>
      <c r="C188" s="23" t="s">
        <v>3895</v>
      </c>
      <c r="D188" s="23" t="s">
        <v>4084</v>
      </c>
      <c r="E188" s="23" t="s">
        <v>11</v>
      </c>
      <c r="F188" s="23">
        <v>57</v>
      </c>
      <c r="G188" s="23" t="s">
        <v>1708</v>
      </c>
      <c r="H188" s="23">
        <v>18650.740000000002</v>
      </c>
      <c r="I188" s="23"/>
    </row>
    <row r="189" spans="1:9">
      <c r="A189" s="23" t="s">
        <v>2660</v>
      </c>
      <c r="B189" s="23" t="s">
        <v>2661</v>
      </c>
      <c r="C189" s="23" t="s">
        <v>2662</v>
      </c>
      <c r="D189" s="23" t="s">
        <v>452</v>
      </c>
      <c r="E189" s="23" t="s">
        <v>11</v>
      </c>
      <c r="F189" s="23">
        <v>57</v>
      </c>
      <c r="G189" s="23" t="s">
        <v>1708</v>
      </c>
      <c r="H189" s="23">
        <v>5689.42</v>
      </c>
      <c r="I189" s="23"/>
    </row>
    <row r="190" spans="1:9">
      <c r="A190" s="23" t="s">
        <v>2663</v>
      </c>
      <c r="B190" s="23" t="s">
        <v>2664</v>
      </c>
      <c r="C190" s="23" t="s">
        <v>2665</v>
      </c>
      <c r="D190" s="23" t="s">
        <v>452</v>
      </c>
      <c r="E190" s="23" t="s">
        <v>11</v>
      </c>
      <c r="F190" s="23">
        <v>57</v>
      </c>
      <c r="G190" s="23" t="s">
        <v>1708</v>
      </c>
      <c r="H190" s="23">
        <v>3315.99</v>
      </c>
      <c r="I190" s="23"/>
    </row>
    <row r="191" spans="1:9">
      <c r="A191" s="23" t="s">
        <v>3974</v>
      </c>
      <c r="B191" s="23" t="s">
        <v>3975</v>
      </c>
      <c r="C191" s="23" t="s">
        <v>3976</v>
      </c>
      <c r="D191" s="23" t="s">
        <v>4084</v>
      </c>
      <c r="E191" s="23" t="s">
        <v>11</v>
      </c>
      <c r="F191" s="23">
        <v>56</v>
      </c>
      <c r="G191" s="23" t="s">
        <v>1708</v>
      </c>
      <c r="H191" s="23">
        <v>16043.98</v>
      </c>
      <c r="I191" s="23"/>
    </row>
    <row r="192" spans="1:9">
      <c r="A192" s="23" t="s">
        <v>3152</v>
      </c>
      <c r="B192" s="23" t="s">
        <v>3153</v>
      </c>
      <c r="C192" s="23" t="s">
        <v>3155</v>
      </c>
      <c r="D192" s="23" t="s">
        <v>459</v>
      </c>
      <c r="E192" s="23" t="s">
        <v>11</v>
      </c>
      <c r="F192" s="23">
        <v>55</v>
      </c>
      <c r="G192" s="23" t="s">
        <v>1708</v>
      </c>
      <c r="H192" s="23">
        <v>4490</v>
      </c>
      <c r="I192" s="23"/>
    </row>
    <row r="193" spans="1:9">
      <c r="A193" s="23" t="s">
        <v>3274</v>
      </c>
      <c r="B193" s="23" t="s">
        <v>3275</v>
      </c>
      <c r="C193" s="23" t="s">
        <v>3276</v>
      </c>
      <c r="D193" s="23" t="s">
        <v>452</v>
      </c>
      <c r="E193" s="23" t="s">
        <v>11</v>
      </c>
      <c r="F193" s="23">
        <v>55</v>
      </c>
      <c r="G193" s="23" t="s">
        <v>1708</v>
      </c>
      <c r="H193" s="23">
        <v>11000</v>
      </c>
      <c r="I193" s="23"/>
    </row>
    <row r="194" spans="1:9">
      <c r="A194" s="23" t="s">
        <v>1788</v>
      </c>
      <c r="B194" s="23" t="s">
        <v>1789</v>
      </c>
      <c r="C194" s="23" t="s">
        <v>1790</v>
      </c>
      <c r="D194" s="23" t="s">
        <v>1189</v>
      </c>
      <c r="E194" s="23" t="s">
        <v>11</v>
      </c>
      <c r="F194" s="23">
        <v>54</v>
      </c>
      <c r="G194" s="23" t="s">
        <v>1708</v>
      </c>
      <c r="H194" s="23">
        <v>10928.78</v>
      </c>
      <c r="I194" s="23"/>
    </row>
    <row r="195" spans="1:9">
      <c r="A195" s="23" t="s">
        <v>2209</v>
      </c>
      <c r="B195" s="23" t="s">
        <v>2210</v>
      </c>
      <c r="C195" s="23" t="s">
        <v>2211</v>
      </c>
      <c r="D195" s="23" t="s">
        <v>452</v>
      </c>
      <c r="E195" s="23" t="s">
        <v>11</v>
      </c>
      <c r="F195" s="23">
        <v>54</v>
      </c>
      <c r="G195" s="23" t="s">
        <v>1708</v>
      </c>
      <c r="H195" s="23">
        <v>9450</v>
      </c>
      <c r="I195" s="23"/>
    </row>
    <row r="196" spans="1:9">
      <c r="A196" s="23" t="s">
        <v>3364</v>
      </c>
      <c r="B196" s="23" t="s">
        <v>3365</v>
      </c>
      <c r="C196" s="23" t="s">
        <v>3366</v>
      </c>
      <c r="D196" s="23" t="s">
        <v>452</v>
      </c>
      <c r="E196" s="23" t="s">
        <v>11</v>
      </c>
      <c r="F196" s="23">
        <v>52</v>
      </c>
      <c r="G196" s="23" t="s">
        <v>1708</v>
      </c>
      <c r="H196" s="23">
        <v>4295.2</v>
      </c>
      <c r="I196" s="23"/>
    </row>
    <row r="197" spans="1:9">
      <c r="A197" s="23" t="s">
        <v>2695</v>
      </c>
      <c r="B197" s="23" t="s">
        <v>2696</v>
      </c>
      <c r="C197" s="23" t="s">
        <v>2697</v>
      </c>
      <c r="D197" s="23" t="s">
        <v>1189</v>
      </c>
      <c r="E197" s="23" t="s">
        <v>11</v>
      </c>
      <c r="F197" s="23">
        <v>51</v>
      </c>
      <c r="G197" s="23" t="s">
        <v>1708</v>
      </c>
      <c r="H197" s="23">
        <v>4172.93</v>
      </c>
      <c r="I197" s="23"/>
    </row>
    <row r="198" spans="1:9">
      <c r="A198" s="23" t="s">
        <v>2521</v>
      </c>
      <c r="B198" s="23" t="s">
        <v>2522</v>
      </c>
      <c r="C198" s="23" t="s">
        <v>2523</v>
      </c>
      <c r="D198" s="23" t="s">
        <v>452</v>
      </c>
      <c r="E198" s="23" t="s">
        <v>11</v>
      </c>
      <c r="F198" s="23">
        <v>51</v>
      </c>
      <c r="G198" s="23" t="s">
        <v>1708</v>
      </c>
      <c r="H198" s="23">
        <v>1436.82</v>
      </c>
      <c r="I198" s="23"/>
    </row>
    <row r="199" spans="1:9">
      <c r="A199" s="23" t="s">
        <v>2141</v>
      </c>
      <c r="B199" s="23" t="s">
        <v>2142</v>
      </c>
      <c r="C199" s="23" t="s">
        <v>2143</v>
      </c>
      <c r="D199" s="23" t="s">
        <v>452</v>
      </c>
      <c r="E199" s="23" t="s">
        <v>11</v>
      </c>
      <c r="F199" s="23">
        <v>51</v>
      </c>
      <c r="G199" s="23" t="s">
        <v>1708</v>
      </c>
      <c r="H199" s="23">
        <v>3316</v>
      </c>
      <c r="I199" s="23"/>
    </row>
    <row r="200" spans="1:9">
      <c r="A200" s="23" t="s">
        <v>3410</v>
      </c>
      <c r="B200" s="23" t="s">
        <v>3411</v>
      </c>
      <c r="C200" s="23" t="s">
        <v>3412</v>
      </c>
      <c r="D200" s="23" t="s">
        <v>4084</v>
      </c>
      <c r="E200" s="23" t="s">
        <v>11</v>
      </c>
      <c r="F200" s="23">
        <v>50</v>
      </c>
      <c r="G200" s="23" t="s">
        <v>1708</v>
      </c>
      <c r="H200" s="23">
        <v>16656.25</v>
      </c>
      <c r="I200" s="23"/>
    </row>
    <row r="201" spans="1:9">
      <c r="A201" s="23" t="s">
        <v>2243</v>
      </c>
      <c r="B201" s="23" t="s">
        <v>2244</v>
      </c>
      <c r="C201" s="23" t="s">
        <v>2245</v>
      </c>
      <c r="D201" s="23" t="s">
        <v>452</v>
      </c>
      <c r="E201" s="23" t="s">
        <v>11</v>
      </c>
      <c r="F201" s="23">
        <v>50</v>
      </c>
      <c r="G201" s="23" t="s">
        <v>1708</v>
      </c>
      <c r="H201" s="23">
        <v>12032.48</v>
      </c>
      <c r="I201" s="23"/>
    </row>
    <row r="202" spans="1:9">
      <c r="A202" s="23" t="s">
        <v>3659</v>
      </c>
      <c r="B202" s="23" t="s">
        <v>3660</v>
      </c>
      <c r="C202" s="23" t="s">
        <v>3661</v>
      </c>
      <c r="D202" s="23" t="s">
        <v>452</v>
      </c>
      <c r="E202" s="23" t="s">
        <v>11</v>
      </c>
      <c r="F202" s="23">
        <v>50</v>
      </c>
      <c r="G202" s="23" t="s">
        <v>1708</v>
      </c>
      <c r="H202" s="23">
        <v>3894.53</v>
      </c>
      <c r="I202" s="23"/>
    </row>
    <row r="203" spans="1:9">
      <c r="A203" s="23" t="s">
        <v>2054</v>
      </c>
      <c r="B203" s="23" t="s">
        <v>2055</v>
      </c>
      <c r="C203" s="23" t="s">
        <v>2057</v>
      </c>
      <c r="D203" s="23" t="s">
        <v>452</v>
      </c>
      <c r="E203" s="23" t="s">
        <v>11</v>
      </c>
      <c r="F203" s="23">
        <v>48</v>
      </c>
      <c r="G203" s="23" t="s">
        <v>1708</v>
      </c>
      <c r="H203" s="23">
        <v>3316</v>
      </c>
      <c r="I203" s="23"/>
    </row>
    <row r="204" spans="1:9">
      <c r="A204" s="23" t="s">
        <v>3406</v>
      </c>
      <c r="B204" s="23" t="s">
        <v>3407</v>
      </c>
      <c r="C204" s="23" t="s">
        <v>3408</v>
      </c>
      <c r="D204" s="23" t="s">
        <v>452</v>
      </c>
      <c r="E204" s="23" t="s">
        <v>11</v>
      </c>
      <c r="F204" s="23">
        <v>48</v>
      </c>
      <c r="G204" s="23" t="s">
        <v>1708</v>
      </c>
      <c r="H204" s="23">
        <v>3316</v>
      </c>
      <c r="I204" s="23"/>
    </row>
    <row r="205" spans="1:9">
      <c r="A205" s="23" t="s">
        <v>3918</v>
      </c>
      <c r="B205" s="23" t="s">
        <v>3919</v>
      </c>
      <c r="C205" s="23" t="s">
        <v>3920</v>
      </c>
      <c r="D205" s="23" t="s">
        <v>452</v>
      </c>
      <c r="E205" s="23" t="s">
        <v>11</v>
      </c>
      <c r="F205" s="23">
        <v>48</v>
      </c>
      <c r="G205" s="23" t="s">
        <v>1708</v>
      </c>
      <c r="H205" s="23">
        <v>3316</v>
      </c>
      <c r="I205" s="23"/>
    </row>
    <row r="206" spans="1:9">
      <c r="A206" s="23" t="s">
        <v>3456</v>
      </c>
      <c r="B206" s="23" t="s">
        <v>3457</v>
      </c>
      <c r="C206" s="23" t="s">
        <v>3459</v>
      </c>
      <c r="D206" s="23" t="s">
        <v>1189</v>
      </c>
      <c r="E206" s="23" t="s">
        <v>11</v>
      </c>
      <c r="F206" s="23">
        <v>48</v>
      </c>
      <c r="G206" s="23" t="s">
        <v>1708</v>
      </c>
      <c r="H206" s="23">
        <v>3316</v>
      </c>
      <c r="I206" s="23"/>
    </row>
    <row r="207" spans="1:9">
      <c r="A207" s="23" t="s">
        <v>2607</v>
      </c>
      <c r="B207" s="23" t="s">
        <v>2608</v>
      </c>
      <c r="C207" s="23" t="s">
        <v>2609</v>
      </c>
      <c r="D207" s="23" t="s">
        <v>452</v>
      </c>
      <c r="E207" s="23" t="s">
        <v>11</v>
      </c>
      <c r="F207" s="23">
        <v>48</v>
      </c>
      <c r="G207" s="23" t="s">
        <v>1708</v>
      </c>
      <c r="H207" s="23">
        <v>3316</v>
      </c>
      <c r="I207" s="23"/>
    </row>
    <row r="208" spans="1:9">
      <c r="A208" s="23" t="s">
        <v>3443</v>
      </c>
      <c r="B208" s="23" t="s">
        <v>3444</v>
      </c>
      <c r="C208" s="23" t="s">
        <v>3445</v>
      </c>
      <c r="D208" s="23" t="s">
        <v>1189</v>
      </c>
      <c r="E208" s="23" t="s">
        <v>11</v>
      </c>
      <c r="F208" s="23">
        <v>48</v>
      </c>
      <c r="G208" s="23" t="s">
        <v>1708</v>
      </c>
      <c r="H208" s="23">
        <v>3316</v>
      </c>
      <c r="I208" s="23"/>
    </row>
    <row r="209" spans="1:9">
      <c r="A209" s="23" t="s">
        <v>3125</v>
      </c>
      <c r="B209" s="23" t="s">
        <v>3126</v>
      </c>
      <c r="C209" s="23" t="s">
        <v>3127</v>
      </c>
      <c r="D209" s="23" t="s">
        <v>452</v>
      </c>
      <c r="E209" s="23" t="s">
        <v>11</v>
      </c>
      <c r="F209" s="23">
        <v>48</v>
      </c>
      <c r="G209" s="23" t="s">
        <v>1708</v>
      </c>
      <c r="H209" s="23">
        <v>3316</v>
      </c>
      <c r="I209" s="23"/>
    </row>
    <row r="210" spans="1:9">
      <c r="A210" s="23" t="s">
        <v>2592</v>
      </c>
      <c r="B210" s="23" t="s">
        <v>2593</v>
      </c>
      <c r="C210" s="23" t="s">
        <v>2594</v>
      </c>
      <c r="D210" s="23" t="s">
        <v>452</v>
      </c>
      <c r="E210" s="23" t="s">
        <v>11</v>
      </c>
      <c r="F210" s="23">
        <v>48</v>
      </c>
      <c r="G210" s="23" t="s">
        <v>1708</v>
      </c>
      <c r="H210" s="23">
        <v>3316</v>
      </c>
      <c r="I210" s="23"/>
    </row>
    <row r="211" spans="1:9">
      <c r="A211" s="23" t="s">
        <v>1897</v>
      </c>
      <c r="B211" s="23" t="s">
        <v>1898</v>
      </c>
      <c r="C211" s="23" t="s">
        <v>1900</v>
      </c>
      <c r="D211" s="23" t="s">
        <v>1189</v>
      </c>
      <c r="E211" s="23" t="s">
        <v>11</v>
      </c>
      <c r="F211" s="23">
        <v>48</v>
      </c>
      <c r="G211" s="23" t="s">
        <v>1708</v>
      </c>
      <c r="H211" s="23">
        <v>3316</v>
      </c>
      <c r="I211" s="23"/>
    </row>
    <row r="212" spans="1:9">
      <c r="A212" s="23" t="s">
        <v>3087</v>
      </c>
      <c r="B212" s="23" t="s">
        <v>3088</v>
      </c>
      <c r="C212" s="23" t="s">
        <v>3090</v>
      </c>
      <c r="D212" s="23" t="s">
        <v>452</v>
      </c>
      <c r="E212" s="23" t="s">
        <v>11</v>
      </c>
      <c r="F212" s="23">
        <v>48</v>
      </c>
      <c r="G212" s="23" t="s">
        <v>1708</v>
      </c>
      <c r="H212" s="23">
        <v>3316</v>
      </c>
      <c r="I212" s="23"/>
    </row>
    <row r="213" spans="1:9">
      <c r="A213" s="23" t="s">
        <v>3737</v>
      </c>
      <c r="B213" s="23" t="s">
        <v>3738</v>
      </c>
      <c r="C213" s="23" t="s">
        <v>3739</v>
      </c>
      <c r="D213" s="23" t="s">
        <v>1189</v>
      </c>
      <c r="E213" s="23" t="s">
        <v>11</v>
      </c>
      <c r="F213" s="23">
        <v>48</v>
      </c>
      <c r="G213" s="23" t="s">
        <v>1708</v>
      </c>
      <c r="H213" s="23">
        <v>3316</v>
      </c>
      <c r="I213" s="23"/>
    </row>
    <row r="214" spans="1:9">
      <c r="A214" s="23" t="s">
        <v>1871</v>
      </c>
      <c r="B214" s="23" t="s">
        <v>1872</v>
      </c>
      <c r="C214" s="23" t="s">
        <v>1874</v>
      </c>
      <c r="D214" s="23" t="s">
        <v>452</v>
      </c>
      <c r="E214" s="23" t="s">
        <v>11</v>
      </c>
      <c r="F214" s="23">
        <v>48</v>
      </c>
      <c r="G214" s="23" t="s">
        <v>1708</v>
      </c>
      <c r="H214" s="23">
        <v>3316</v>
      </c>
      <c r="I214" s="23"/>
    </row>
    <row r="215" spans="1:9">
      <c r="A215" s="23" t="s">
        <v>3636</v>
      </c>
      <c r="B215" s="23" t="s">
        <v>3637</v>
      </c>
      <c r="C215" s="23" t="s">
        <v>3639</v>
      </c>
      <c r="D215" s="23" t="s">
        <v>452</v>
      </c>
      <c r="E215" s="23" t="s">
        <v>11</v>
      </c>
      <c r="F215" s="23">
        <v>48</v>
      </c>
      <c r="G215" s="23" t="s">
        <v>1708</v>
      </c>
      <c r="H215" s="23">
        <v>3316</v>
      </c>
      <c r="I215" s="23"/>
    </row>
    <row r="216" spans="1:9">
      <c r="A216" s="23" t="s">
        <v>1988</v>
      </c>
      <c r="B216" s="23" t="s">
        <v>1989</v>
      </c>
      <c r="C216" s="23" t="s">
        <v>1991</v>
      </c>
      <c r="D216" s="23" t="s">
        <v>1189</v>
      </c>
      <c r="E216" s="23" t="s">
        <v>11</v>
      </c>
      <c r="F216" s="23">
        <v>48</v>
      </c>
      <c r="G216" s="23" t="s">
        <v>1708</v>
      </c>
      <c r="H216" s="23">
        <v>3316</v>
      </c>
      <c r="I216" s="23"/>
    </row>
    <row r="217" spans="1:9">
      <c r="A217" s="23" t="s">
        <v>2329</v>
      </c>
      <c r="B217" s="23" t="s">
        <v>2330</v>
      </c>
      <c r="C217" s="23" t="s">
        <v>2331</v>
      </c>
      <c r="D217" s="23" t="s">
        <v>1189</v>
      </c>
      <c r="E217" s="23" t="s">
        <v>11</v>
      </c>
      <c r="F217" s="23">
        <v>48</v>
      </c>
      <c r="G217" s="23" t="s">
        <v>1708</v>
      </c>
      <c r="H217" s="23">
        <v>3316</v>
      </c>
      <c r="I217" s="23"/>
    </row>
    <row r="218" spans="1:9">
      <c r="A218" s="23" t="s">
        <v>2786</v>
      </c>
      <c r="B218" s="23" t="s">
        <v>2787</v>
      </c>
      <c r="C218" s="23" t="s">
        <v>2789</v>
      </c>
      <c r="D218" s="23" t="s">
        <v>1189</v>
      </c>
      <c r="E218" s="23" t="s">
        <v>11</v>
      </c>
      <c r="F218" s="23">
        <v>48</v>
      </c>
      <c r="G218" s="23" t="s">
        <v>1708</v>
      </c>
      <c r="H218" s="23">
        <v>3316</v>
      </c>
      <c r="I218" s="23"/>
    </row>
    <row r="219" spans="1:9">
      <c r="A219" s="23" t="s">
        <v>2193</v>
      </c>
      <c r="B219" s="23" t="s">
        <v>2194</v>
      </c>
      <c r="C219" s="23" t="s">
        <v>2196</v>
      </c>
      <c r="D219" s="23" t="s">
        <v>1189</v>
      </c>
      <c r="E219" s="23" t="s">
        <v>11</v>
      </c>
      <c r="F219" s="23">
        <v>48</v>
      </c>
      <c r="G219" s="23" t="s">
        <v>1708</v>
      </c>
      <c r="H219" s="23">
        <v>3316</v>
      </c>
      <c r="I219" s="23"/>
    </row>
    <row r="220" spans="1:9">
      <c r="A220" s="23" t="s">
        <v>3620</v>
      </c>
      <c r="B220" s="23" t="s">
        <v>3621</v>
      </c>
      <c r="C220" s="23" t="s">
        <v>3622</v>
      </c>
      <c r="D220" s="23" t="s">
        <v>1189</v>
      </c>
      <c r="E220" s="23" t="s">
        <v>11</v>
      </c>
      <c r="F220" s="23">
        <v>48</v>
      </c>
      <c r="G220" s="23" t="s">
        <v>1708</v>
      </c>
      <c r="H220" s="23">
        <v>3316</v>
      </c>
      <c r="I220" s="23"/>
    </row>
    <row r="221" spans="1:9">
      <c r="A221" s="23" t="s">
        <v>2756</v>
      </c>
      <c r="B221" s="23" t="s">
        <v>2757</v>
      </c>
      <c r="C221" s="23" t="s">
        <v>2759</v>
      </c>
      <c r="D221" s="23" t="s">
        <v>452</v>
      </c>
      <c r="E221" s="23" t="s">
        <v>11</v>
      </c>
      <c r="F221" s="23">
        <v>48</v>
      </c>
      <c r="G221" s="23" t="s">
        <v>1708</v>
      </c>
      <c r="H221" s="23">
        <v>3316</v>
      </c>
      <c r="I221" s="23"/>
    </row>
    <row r="222" spans="1:9">
      <c r="A222" s="23" t="s">
        <v>3347</v>
      </c>
      <c r="B222" s="23" t="s">
        <v>3348</v>
      </c>
      <c r="C222" s="23" t="s">
        <v>3350</v>
      </c>
      <c r="D222" s="23" t="s">
        <v>1189</v>
      </c>
      <c r="E222" s="23" t="s">
        <v>11</v>
      </c>
      <c r="F222" s="23">
        <v>48</v>
      </c>
      <c r="G222" s="23" t="s">
        <v>1708</v>
      </c>
      <c r="H222" s="23">
        <v>3316</v>
      </c>
      <c r="I222" s="23"/>
    </row>
    <row r="223" spans="1:9">
      <c r="A223" s="23" t="s">
        <v>3489</v>
      </c>
      <c r="B223" s="23" t="s">
        <v>3490</v>
      </c>
      <c r="C223" s="23" t="s">
        <v>3492</v>
      </c>
      <c r="D223" s="23" t="s">
        <v>1189</v>
      </c>
      <c r="E223" s="23" t="s">
        <v>11</v>
      </c>
      <c r="F223" s="23">
        <v>48</v>
      </c>
      <c r="G223" s="23" t="s">
        <v>1708</v>
      </c>
      <c r="H223" s="23">
        <v>3316</v>
      </c>
      <c r="I223" s="23"/>
    </row>
    <row r="224" spans="1:9">
      <c r="A224" s="23" t="s">
        <v>2995</v>
      </c>
      <c r="B224" s="23" t="s">
        <v>2996</v>
      </c>
      <c r="C224" s="23" t="s">
        <v>2997</v>
      </c>
      <c r="D224" s="23" t="s">
        <v>452</v>
      </c>
      <c r="E224" s="23" t="s">
        <v>11</v>
      </c>
      <c r="F224" s="23">
        <v>48</v>
      </c>
      <c r="G224" s="23" t="s">
        <v>1708</v>
      </c>
      <c r="H224" s="23">
        <v>3316</v>
      </c>
      <c r="I224" s="23"/>
    </row>
    <row r="225" spans="1:9">
      <c r="A225" s="23" t="s">
        <v>3426</v>
      </c>
      <c r="B225" s="23" t="s">
        <v>3427</v>
      </c>
      <c r="C225" s="23" t="s">
        <v>3428</v>
      </c>
      <c r="D225" s="23" t="s">
        <v>452</v>
      </c>
      <c r="E225" s="23" t="s">
        <v>11</v>
      </c>
      <c r="F225" s="23">
        <v>48</v>
      </c>
      <c r="G225" s="23" t="s">
        <v>1708</v>
      </c>
      <c r="H225" s="23">
        <v>3316</v>
      </c>
      <c r="I225" s="23"/>
    </row>
    <row r="226" spans="1:9">
      <c r="A226" s="23" t="s">
        <v>3343</v>
      </c>
      <c r="B226" s="23" t="s">
        <v>3344</v>
      </c>
      <c r="C226" s="23" t="s">
        <v>3345</v>
      </c>
      <c r="D226" s="23" t="s">
        <v>1189</v>
      </c>
      <c r="E226" s="23" t="s">
        <v>11</v>
      </c>
      <c r="F226" s="23">
        <v>48</v>
      </c>
      <c r="G226" s="23" t="s">
        <v>1708</v>
      </c>
      <c r="H226" s="23">
        <v>3316</v>
      </c>
      <c r="I226" s="23"/>
    </row>
    <row r="227" spans="1:9">
      <c r="A227" s="23" t="s">
        <v>2325</v>
      </c>
      <c r="B227" s="23" t="s">
        <v>2326</v>
      </c>
      <c r="C227" s="23" t="s">
        <v>2327</v>
      </c>
      <c r="D227" s="23" t="s">
        <v>452</v>
      </c>
      <c r="E227" s="23" t="s">
        <v>11</v>
      </c>
      <c r="F227" s="23">
        <v>48</v>
      </c>
      <c r="G227" s="23" t="s">
        <v>1708</v>
      </c>
      <c r="H227" s="23">
        <v>3316</v>
      </c>
      <c r="I227" s="23"/>
    </row>
    <row r="228" spans="1:9">
      <c r="A228" s="23" t="s">
        <v>2837</v>
      </c>
      <c r="B228" s="23" t="s">
        <v>2838</v>
      </c>
      <c r="C228" s="23" t="s">
        <v>2839</v>
      </c>
      <c r="D228" s="23" t="s">
        <v>1189</v>
      </c>
      <c r="E228" s="23" t="s">
        <v>11</v>
      </c>
      <c r="F228" s="23">
        <v>48</v>
      </c>
      <c r="G228" s="23" t="s">
        <v>1708</v>
      </c>
      <c r="H228" s="23">
        <v>3316</v>
      </c>
      <c r="I228" s="23"/>
    </row>
    <row r="229" spans="1:9">
      <c r="A229" s="23" t="s">
        <v>3181</v>
      </c>
      <c r="B229" s="23" t="s">
        <v>3182</v>
      </c>
      <c r="C229" s="23" t="s">
        <v>3184</v>
      </c>
      <c r="D229" s="23" t="s">
        <v>1189</v>
      </c>
      <c r="E229" s="23" t="s">
        <v>11</v>
      </c>
      <c r="F229" s="23">
        <v>48</v>
      </c>
      <c r="G229" s="23" t="s">
        <v>1708</v>
      </c>
      <c r="H229" s="23">
        <v>3316</v>
      </c>
      <c r="I229" s="23"/>
    </row>
    <row r="230" spans="1:9">
      <c r="A230" s="23" t="s">
        <v>2805</v>
      </c>
      <c r="B230" s="23" t="s">
        <v>2806</v>
      </c>
      <c r="C230" s="23" t="s">
        <v>2807</v>
      </c>
      <c r="D230" s="23" t="s">
        <v>1189</v>
      </c>
      <c r="E230" s="23" t="s">
        <v>11</v>
      </c>
      <c r="F230" s="23">
        <v>48</v>
      </c>
      <c r="G230" s="23" t="s">
        <v>1708</v>
      </c>
      <c r="H230" s="23">
        <v>3316</v>
      </c>
      <c r="I230" s="23"/>
    </row>
    <row r="231" spans="1:9">
      <c r="A231" s="23" t="s">
        <v>2614</v>
      </c>
      <c r="B231" s="23" t="s">
        <v>2615</v>
      </c>
      <c r="C231" s="23" t="s">
        <v>2617</v>
      </c>
      <c r="D231" s="23" t="s">
        <v>1189</v>
      </c>
      <c r="E231" s="23" t="s">
        <v>11</v>
      </c>
      <c r="F231" s="23">
        <v>48</v>
      </c>
      <c r="G231" s="23" t="s">
        <v>1708</v>
      </c>
      <c r="H231" s="23">
        <v>3316</v>
      </c>
      <c r="I231" s="23"/>
    </row>
    <row r="232" spans="1:9">
      <c r="A232" s="23" t="s">
        <v>2075</v>
      </c>
      <c r="B232" s="23" t="s">
        <v>2076</v>
      </c>
      <c r="C232" s="23" t="s">
        <v>2077</v>
      </c>
      <c r="D232" s="23" t="s">
        <v>452</v>
      </c>
      <c r="E232" s="23" t="s">
        <v>11</v>
      </c>
      <c r="F232" s="23">
        <v>48</v>
      </c>
      <c r="G232" s="23" t="s">
        <v>1708</v>
      </c>
      <c r="H232" s="23">
        <v>3316</v>
      </c>
      <c r="I232" s="23"/>
    </row>
    <row r="233" spans="1:9">
      <c r="A233" s="23" t="s">
        <v>3914</v>
      </c>
      <c r="B233" s="23" t="s">
        <v>3915</v>
      </c>
      <c r="C233" s="23" t="s">
        <v>3917</v>
      </c>
      <c r="D233" s="23" t="s">
        <v>1189</v>
      </c>
      <c r="E233" s="23" t="s">
        <v>11</v>
      </c>
      <c r="F233" s="23">
        <v>48</v>
      </c>
      <c r="G233" s="23" t="s">
        <v>1708</v>
      </c>
      <c r="H233" s="23">
        <v>3316</v>
      </c>
      <c r="I233" s="23"/>
    </row>
    <row r="234" spans="1:9">
      <c r="A234" s="23" t="s">
        <v>3451</v>
      </c>
      <c r="B234" s="23" t="s">
        <v>3452</v>
      </c>
      <c r="C234" s="23" t="s">
        <v>3454</v>
      </c>
      <c r="D234" s="23" t="s">
        <v>1189</v>
      </c>
      <c r="E234" s="23" t="s">
        <v>11</v>
      </c>
      <c r="F234" s="23">
        <v>48</v>
      </c>
      <c r="G234" s="23" t="s">
        <v>1708</v>
      </c>
      <c r="H234" s="23">
        <v>3316</v>
      </c>
      <c r="I234" s="23"/>
    </row>
    <row r="235" spans="1:9">
      <c r="A235" s="23" t="s">
        <v>3503</v>
      </c>
      <c r="B235" s="23" t="s">
        <v>3504</v>
      </c>
      <c r="C235" s="23" t="s">
        <v>3505</v>
      </c>
      <c r="D235" s="23" t="s">
        <v>452</v>
      </c>
      <c r="E235" s="23" t="s">
        <v>11</v>
      </c>
      <c r="F235" s="23">
        <v>48</v>
      </c>
      <c r="G235" s="23" t="s">
        <v>1708</v>
      </c>
      <c r="H235" s="23">
        <v>3316</v>
      </c>
      <c r="I235" s="23"/>
    </row>
    <row r="236" spans="1:9">
      <c r="A236" s="23" t="s">
        <v>2648</v>
      </c>
      <c r="B236" s="23" t="s">
        <v>2649</v>
      </c>
      <c r="C236" s="23" t="s">
        <v>2651</v>
      </c>
      <c r="D236" s="23" t="s">
        <v>452</v>
      </c>
      <c r="E236" s="23" t="s">
        <v>11</v>
      </c>
      <c r="F236" s="23">
        <v>48</v>
      </c>
      <c r="G236" s="23" t="s">
        <v>1708</v>
      </c>
      <c r="H236" s="23">
        <v>3316</v>
      </c>
      <c r="I236" s="23"/>
    </row>
    <row r="237" spans="1:9">
      <c r="A237" s="23" t="s">
        <v>2645</v>
      </c>
      <c r="B237" s="23" t="s">
        <v>2646</v>
      </c>
      <c r="C237" s="23" t="s">
        <v>2647</v>
      </c>
      <c r="D237" s="23" t="s">
        <v>1189</v>
      </c>
      <c r="E237" s="23" t="s">
        <v>11</v>
      </c>
      <c r="F237" s="23">
        <v>48</v>
      </c>
      <c r="G237" s="23" t="s">
        <v>1708</v>
      </c>
      <c r="H237" s="23">
        <v>3316</v>
      </c>
      <c r="I237" s="23"/>
    </row>
    <row r="238" spans="1:9">
      <c r="A238" s="23" t="s">
        <v>2619</v>
      </c>
      <c r="B238" s="23" t="s">
        <v>2620</v>
      </c>
      <c r="C238" s="23" t="s">
        <v>2622</v>
      </c>
      <c r="D238" s="23" t="s">
        <v>452</v>
      </c>
      <c r="E238" s="23" t="s">
        <v>11</v>
      </c>
      <c r="F238" s="23">
        <v>48</v>
      </c>
      <c r="G238" s="23" t="s">
        <v>1708</v>
      </c>
      <c r="H238" s="23">
        <v>3316</v>
      </c>
      <c r="I238" s="23"/>
    </row>
    <row r="239" spans="1:9">
      <c r="A239" s="23" t="s">
        <v>2782</v>
      </c>
      <c r="B239" s="23" t="s">
        <v>2783</v>
      </c>
      <c r="C239" s="23" t="s">
        <v>2785</v>
      </c>
      <c r="D239" s="23" t="s">
        <v>452</v>
      </c>
      <c r="E239" s="23" t="s">
        <v>11</v>
      </c>
      <c r="F239" s="23">
        <v>48</v>
      </c>
      <c r="G239" s="23" t="s">
        <v>1708</v>
      </c>
      <c r="H239" s="23">
        <v>3316</v>
      </c>
      <c r="I239" s="23"/>
    </row>
    <row r="240" spans="1:9">
      <c r="A240" s="23" t="s">
        <v>2268</v>
      </c>
      <c r="B240" s="23" t="s">
        <v>2269</v>
      </c>
      <c r="C240" s="23" t="s">
        <v>2271</v>
      </c>
      <c r="D240" s="23" t="s">
        <v>1189</v>
      </c>
      <c r="E240" s="23" t="s">
        <v>11</v>
      </c>
      <c r="F240" s="23">
        <v>48</v>
      </c>
      <c r="G240" s="23" t="s">
        <v>1708</v>
      </c>
      <c r="H240" s="23">
        <v>3316</v>
      </c>
      <c r="I240" s="23"/>
    </row>
    <row r="241" spans="1:9">
      <c r="A241" s="23" t="s">
        <v>3879</v>
      </c>
      <c r="B241" s="23" t="s">
        <v>3880</v>
      </c>
      <c r="C241" s="23" t="s">
        <v>3881</v>
      </c>
      <c r="D241" s="23" t="s">
        <v>1189</v>
      </c>
      <c r="E241" s="23" t="s">
        <v>11</v>
      </c>
      <c r="F241" s="23">
        <v>48</v>
      </c>
      <c r="G241" s="23" t="s">
        <v>1708</v>
      </c>
      <c r="H241" s="23">
        <v>3316</v>
      </c>
      <c r="I241" s="23"/>
    </row>
    <row r="242" spans="1:9">
      <c r="A242" s="23" t="s">
        <v>3570</v>
      </c>
      <c r="B242" s="23" t="s">
        <v>3571</v>
      </c>
      <c r="C242" s="23" t="s">
        <v>3572</v>
      </c>
      <c r="D242" s="23" t="s">
        <v>452</v>
      </c>
      <c r="E242" s="23" t="s">
        <v>11</v>
      </c>
      <c r="F242" s="23">
        <v>48</v>
      </c>
      <c r="G242" s="23" t="s">
        <v>1708</v>
      </c>
      <c r="H242" s="23">
        <v>3316</v>
      </c>
      <c r="I242" s="23"/>
    </row>
    <row r="243" spans="1:9">
      <c r="A243" s="23" t="s">
        <v>3872</v>
      </c>
      <c r="B243" s="23" t="s">
        <v>3873</v>
      </c>
      <c r="C243" s="23" t="s">
        <v>3874</v>
      </c>
      <c r="D243" s="23" t="s">
        <v>1189</v>
      </c>
      <c r="E243" s="23" t="s">
        <v>11</v>
      </c>
      <c r="F243" s="23">
        <v>48</v>
      </c>
      <c r="G243" s="23" t="s">
        <v>1708</v>
      </c>
      <c r="H243" s="23">
        <v>3316</v>
      </c>
      <c r="I243" s="23"/>
    </row>
    <row r="244" spans="1:9">
      <c r="A244" s="23" t="s">
        <v>2687</v>
      </c>
      <c r="B244" s="23" t="s">
        <v>2688</v>
      </c>
      <c r="C244" s="23" t="s">
        <v>2689</v>
      </c>
      <c r="D244" s="23" t="s">
        <v>1189</v>
      </c>
      <c r="E244" s="23" t="s">
        <v>11</v>
      </c>
      <c r="F244" s="23">
        <v>48</v>
      </c>
      <c r="G244" s="23" t="s">
        <v>1708</v>
      </c>
      <c r="H244" s="23">
        <v>3316</v>
      </c>
      <c r="I244" s="23"/>
    </row>
    <row r="245" spans="1:9">
      <c r="A245" s="23" t="s">
        <v>1940</v>
      </c>
      <c r="B245" s="23" t="s">
        <v>1941</v>
      </c>
      <c r="C245" s="23" t="s">
        <v>1943</v>
      </c>
      <c r="D245" s="23" t="s">
        <v>1189</v>
      </c>
      <c r="E245" s="23" t="s">
        <v>11</v>
      </c>
      <c r="F245" s="23">
        <v>48</v>
      </c>
      <c r="G245" s="23" t="s">
        <v>1708</v>
      </c>
      <c r="H245" s="23">
        <v>3316</v>
      </c>
      <c r="I245" s="23"/>
    </row>
    <row r="246" spans="1:9">
      <c r="A246" s="23" t="s">
        <v>2895</v>
      </c>
      <c r="B246" s="23" t="s">
        <v>2896</v>
      </c>
      <c r="C246" s="23" t="s">
        <v>2897</v>
      </c>
      <c r="D246" s="23" t="s">
        <v>1189</v>
      </c>
      <c r="E246" s="23" t="s">
        <v>11</v>
      </c>
      <c r="F246" s="23">
        <v>48</v>
      </c>
      <c r="G246" s="23" t="s">
        <v>1708</v>
      </c>
      <c r="H246" s="23">
        <v>3316</v>
      </c>
      <c r="I246" s="23"/>
    </row>
    <row r="247" spans="1:9">
      <c r="A247" s="23" t="s">
        <v>1867</v>
      </c>
      <c r="B247" s="23" t="s">
        <v>1868</v>
      </c>
      <c r="C247" s="23" t="s">
        <v>1869</v>
      </c>
      <c r="D247" s="23" t="s">
        <v>452</v>
      </c>
      <c r="E247" s="23" t="s">
        <v>11</v>
      </c>
      <c r="F247" s="23">
        <v>48</v>
      </c>
      <c r="G247" s="23" t="s">
        <v>1708</v>
      </c>
      <c r="H247" s="23">
        <v>3316</v>
      </c>
      <c r="I247" s="23"/>
    </row>
    <row r="248" spans="1:9">
      <c r="A248" s="23" t="s">
        <v>3740</v>
      </c>
      <c r="B248" s="23" t="s">
        <v>3741</v>
      </c>
      <c r="C248" s="23" t="s">
        <v>3742</v>
      </c>
      <c r="D248" s="23" t="s">
        <v>1189</v>
      </c>
      <c r="E248" s="23" t="s">
        <v>11</v>
      </c>
      <c r="F248" s="23">
        <v>48</v>
      </c>
      <c r="G248" s="23" t="s">
        <v>1708</v>
      </c>
      <c r="H248" s="23">
        <v>3316</v>
      </c>
      <c r="I248" s="23"/>
    </row>
    <row r="249" spans="1:9">
      <c r="A249" s="23" t="s">
        <v>3145</v>
      </c>
      <c r="B249" s="23" t="s">
        <v>3146</v>
      </c>
      <c r="C249" s="23" t="s">
        <v>3147</v>
      </c>
      <c r="D249" s="23" t="s">
        <v>452</v>
      </c>
      <c r="E249" s="23" t="s">
        <v>11</v>
      </c>
      <c r="F249" s="23">
        <v>48</v>
      </c>
      <c r="G249" s="23" t="s">
        <v>1708</v>
      </c>
      <c r="H249" s="23">
        <v>3316</v>
      </c>
      <c r="I249" s="23"/>
    </row>
    <row r="250" spans="1:9">
      <c r="A250" s="23" t="s">
        <v>2018</v>
      </c>
      <c r="B250" s="23" t="s">
        <v>2019</v>
      </c>
      <c r="C250" s="23" t="s">
        <v>2020</v>
      </c>
      <c r="D250" s="23" t="s">
        <v>452</v>
      </c>
      <c r="E250" s="23" t="s">
        <v>11</v>
      </c>
      <c r="F250" s="23">
        <v>48</v>
      </c>
      <c r="G250" s="23" t="s">
        <v>1708</v>
      </c>
      <c r="H250" s="23">
        <v>3316</v>
      </c>
      <c r="I250" s="23"/>
    </row>
    <row r="251" spans="1:9">
      <c r="A251" s="23" t="s">
        <v>2121</v>
      </c>
      <c r="B251" s="23" t="s">
        <v>2122</v>
      </c>
      <c r="C251" s="23" t="s">
        <v>2124</v>
      </c>
      <c r="D251" s="23" t="s">
        <v>452</v>
      </c>
      <c r="E251" s="23" t="s">
        <v>11</v>
      </c>
      <c r="F251" s="23">
        <v>48</v>
      </c>
      <c r="G251" s="23" t="s">
        <v>1708</v>
      </c>
      <c r="H251" s="23">
        <v>3316</v>
      </c>
      <c r="I251" s="23"/>
    </row>
    <row r="252" spans="1:9">
      <c r="A252" s="23" t="s">
        <v>3383</v>
      </c>
      <c r="B252" s="23" t="s">
        <v>3384</v>
      </c>
      <c r="C252" s="23" t="s">
        <v>3386</v>
      </c>
      <c r="D252" s="23" t="s">
        <v>1189</v>
      </c>
      <c r="E252" s="23" t="s">
        <v>11</v>
      </c>
      <c r="F252" s="23">
        <v>48</v>
      </c>
      <c r="G252" s="23" t="s">
        <v>1708</v>
      </c>
      <c r="H252" s="23">
        <v>3316</v>
      </c>
      <c r="I252" s="23"/>
    </row>
    <row r="253" spans="1:9">
      <c r="A253" s="23" t="s">
        <v>3536</v>
      </c>
      <c r="B253" s="23" t="s">
        <v>3537</v>
      </c>
      <c r="C253" s="23" t="s">
        <v>3538</v>
      </c>
      <c r="D253" s="23" t="s">
        <v>1189</v>
      </c>
      <c r="E253" s="23" t="s">
        <v>11</v>
      </c>
      <c r="F253" s="23">
        <v>48</v>
      </c>
      <c r="G253" s="23" t="s">
        <v>1708</v>
      </c>
      <c r="H253" s="23">
        <v>3316</v>
      </c>
      <c r="I253" s="23"/>
    </row>
    <row r="254" spans="1:9">
      <c r="A254" s="23" t="s">
        <v>2464</v>
      </c>
      <c r="B254" s="23" t="s">
        <v>2465</v>
      </c>
      <c r="C254" s="23" t="s">
        <v>2466</v>
      </c>
      <c r="D254" s="23" t="s">
        <v>452</v>
      </c>
      <c r="E254" s="23" t="s">
        <v>11</v>
      </c>
      <c r="F254" s="23">
        <v>48</v>
      </c>
      <c r="G254" s="23" t="s">
        <v>1708</v>
      </c>
      <c r="H254" s="23">
        <v>3316</v>
      </c>
      <c r="I254" s="23"/>
    </row>
    <row r="255" spans="1:9">
      <c r="A255" s="23" t="s">
        <v>2991</v>
      </c>
      <c r="B255" s="23" t="s">
        <v>2992</v>
      </c>
      <c r="C255" s="23" t="s">
        <v>2994</v>
      </c>
      <c r="D255" s="23" t="s">
        <v>452</v>
      </c>
      <c r="E255" s="23" t="s">
        <v>11</v>
      </c>
      <c r="F255" s="23">
        <v>48</v>
      </c>
      <c r="G255" s="23" t="s">
        <v>1708</v>
      </c>
      <c r="H255" s="23">
        <v>3316</v>
      </c>
      <c r="I255" s="23"/>
    </row>
    <row r="256" spans="1:9">
      <c r="A256" s="23" t="s">
        <v>3332</v>
      </c>
      <c r="B256" s="23" t="s">
        <v>3333</v>
      </c>
      <c r="C256" s="23" t="s">
        <v>3335</v>
      </c>
      <c r="D256" s="23" t="s">
        <v>1189</v>
      </c>
      <c r="E256" s="23" t="s">
        <v>11</v>
      </c>
      <c r="F256" s="23">
        <v>48</v>
      </c>
      <c r="G256" s="23" t="s">
        <v>1708</v>
      </c>
      <c r="H256" s="23">
        <v>3316</v>
      </c>
      <c r="I256" s="23"/>
    </row>
    <row r="257" spans="1:9">
      <c r="A257" s="23" t="s">
        <v>1734</v>
      </c>
      <c r="B257" s="23" t="s">
        <v>1735</v>
      </c>
      <c r="C257" s="23" t="s">
        <v>1736</v>
      </c>
      <c r="D257" s="23" t="s">
        <v>1189</v>
      </c>
      <c r="E257" s="23" t="s">
        <v>11</v>
      </c>
      <c r="F257" s="23">
        <v>48</v>
      </c>
      <c r="G257" s="23" t="s">
        <v>1708</v>
      </c>
      <c r="H257" s="23">
        <v>3316</v>
      </c>
      <c r="I257" s="23"/>
    </row>
    <row r="258" spans="1:9">
      <c r="A258" s="23" t="s">
        <v>2059</v>
      </c>
      <c r="B258" s="23" t="s">
        <v>2060</v>
      </c>
      <c r="C258" s="23" t="s">
        <v>2057</v>
      </c>
      <c r="D258" s="23" t="s">
        <v>452</v>
      </c>
      <c r="E258" s="23" t="s">
        <v>11</v>
      </c>
      <c r="F258" s="23">
        <v>48</v>
      </c>
      <c r="G258" s="23" t="s">
        <v>1708</v>
      </c>
      <c r="H258" s="23">
        <v>3316</v>
      </c>
      <c r="I258" s="23"/>
    </row>
    <row r="259" spans="1:9">
      <c r="A259" s="23" t="s">
        <v>2556</v>
      </c>
      <c r="B259" s="23" t="s">
        <v>2557</v>
      </c>
      <c r="C259" s="23" t="s">
        <v>2559</v>
      </c>
      <c r="D259" s="23" t="s">
        <v>1189</v>
      </c>
      <c r="E259" s="23" t="s">
        <v>11</v>
      </c>
      <c r="F259" s="23">
        <v>48</v>
      </c>
      <c r="G259" s="23" t="s">
        <v>1708</v>
      </c>
      <c r="H259" s="23">
        <v>3316</v>
      </c>
      <c r="I259" s="23"/>
    </row>
    <row r="260" spans="1:9">
      <c r="A260" s="23" t="s">
        <v>2215</v>
      </c>
      <c r="B260" s="23" t="s">
        <v>2216</v>
      </c>
      <c r="C260" s="23" t="s">
        <v>2217</v>
      </c>
      <c r="D260" s="23" t="s">
        <v>452</v>
      </c>
      <c r="E260" s="23" t="s">
        <v>11</v>
      </c>
      <c r="F260" s="23">
        <v>48</v>
      </c>
      <c r="G260" s="23" t="s">
        <v>1708</v>
      </c>
      <c r="H260" s="23">
        <v>3316</v>
      </c>
      <c r="I260" s="23"/>
    </row>
    <row r="261" spans="1:9">
      <c r="A261" s="23" t="s">
        <v>3500</v>
      </c>
      <c r="B261" s="23" t="s">
        <v>3501</v>
      </c>
      <c r="C261" s="23" t="s">
        <v>3502</v>
      </c>
      <c r="D261" s="23" t="s">
        <v>452</v>
      </c>
      <c r="E261" s="23" t="s">
        <v>1808</v>
      </c>
      <c r="F261" s="23">
        <v>48</v>
      </c>
      <c r="G261" s="23" t="s">
        <v>1708</v>
      </c>
      <c r="H261" s="23">
        <v>3316</v>
      </c>
      <c r="I261" s="23"/>
    </row>
    <row r="262" spans="1:9">
      <c r="A262" s="23" t="s">
        <v>3602</v>
      </c>
      <c r="B262" s="23" t="s">
        <v>3603</v>
      </c>
      <c r="C262" s="23" t="s">
        <v>3604</v>
      </c>
      <c r="D262" s="23" t="s">
        <v>452</v>
      </c>
      <c r="E262" s="23" t="s">
        <v>1808</v>
      </c>
      <c r="F262" s="23">
        <v>48</v>
      </c>
      <c r="G262" s="23" t="s">
        <v>1708</v>
      </c>
      <c r="H262" s="23">
        <v>3316</v>
      </c>
      <c r="I262" s="23"/>
    </row>
    <row r="263" spans="1:9">
      <c r="A263" s="23" t="s">
        <v>3580</v>
      </c>
      <c r="B263" s="23" t="s">
        <v>3581</v>
      </c>
      <c r="C263" s="23" t="s">
        <v>3583</v>
      </c>
      <c r="D263" s="23" t="s">
        <v>452</v>
      </c>
      <c r="E263" s="23" t="s">
        <v>11</v>
      </c>
      <c r="F263" s="23">
        <v>48</v>
      </c>
      <c r="G263" s="23" t="s">
        <v>1708</v>
      </c>
      <c r="H263" s="23">
        <v>3316</v>
      </c>
      <c r="I263" s="23"/>
    </row>
    <row r="264" spans="1:9">
      <c r="A264" s="23" t="s">
        <v>1919</v>
      </c>
      <c r="B264" s="23" t="s">
        <v>1920</v>
      </c>
      <c r="C264" s="23" t="s">
        <v>1921</v>
      </c>
      <c r="D264" s="23" t="s">
        <v>452</v>
      </c>
      <c r="E264" s="23" t="s">
        <v>11</v>
      </c>
      <c r="F264" s="23">
        <v>48</v>
      </c>
      <c r="G264" s="23" t="s">
        <v>1708</v>
      </c>
      <c r="H264" s="23">
        <v>3316</v>
      </c>
      <c r="I264" s="23"/>
    </row>
    <row r="265" spans="1:9">
      <c r="A265" s="23" t="s">
        <v>2114</v>
      </c>
      <c r="B265" s="23" t="s">
        <v>2115</v>
      </c>
      <c r="C265" s="23" t="s">
        <v>2116</v>
      </c>
      <c r="D265" s="23" t="s">
        <v>1189</v>
      </c>
      <c r="E265" s="23" t="s">
        <v>11</v>
      </c>
      <c r="F265" s="23">
        <v>48</v>
      </c>
      <c r="G265" s="23" t="s">
        <v>1708</v>
      </c>
      <c r="H265" s="23">
        <v>3316</v>
      </c>
      <c r="I265" s="23"/>
    </row>
    <row r="266" spans="1:9">
      <c r="A266" s="23" t="s">
        <v>2138</v>
      </c>
      <c r="B266" s="23" t="s">
        <v>2139</v>
      </c>
      <c r="C266" s="23" t="s">
        <v>2140</v>
      </c>
      <c r="D266" s="23" t="s">
        <v>452</v>
      </c>
      <c r="E266" s="23" t="s">
        <v>11</v>
      </c>
      <c r="F266" s="23">
        <v>48</v>
      </c>
      <c r="G266" s="23" t="s">
        <v>1708</v>
      </c>
      <c r="H266" s="23">
        <v>3316</v>
      </c>
      <c r="I266" s="23"/>
    </row>
    <row r="267" spans="1:9">
      <c r="A267" s="23" t="s">
        <v>3052</v>
      </c>
      <c r="B267" s="23" t="s">
        <v>3053</v>
      </c>
      <c r="C267" s="23" t="s">
        <v>3054</v>
      </c>
      <c r="D267" s="23" t="s">
        <v>452</v>
      </c>
      <c r="E267" s="23" t="s">
        <v>11</v>
      </c>
      <c r="F267" s="23">
        <v>48</v>
      </c>
      <c r="G267" s="23" t="s">
        <v>1708</v>
      </c>
      <c r="H267" s="23">
        <v>3316</v>
      </c>
      <c r="I267" s="23"/>
    </row>
    <row r="268" spans="1:9">
      <c r="A268" s="23" t="s">
        <v>2431</v>
      </c>
      <c r="B268" s="23" t="s">
        <v>2432</v>
      </c>
      <c r="C268" s="23" t="s">
        <v>2429</v>
      </c>
      <c r="D268" s="23" t="s">
        <v>464</v>
      </c>
      <c r="E268" s="23" t="s">
        <v>11</v>
      </c>
      <c r="F268" s="23">
        <v>48</v>
      </c>
      <c r="G268" s="23" t="s">
        <v>1708</v>
      </c>
      <c r="H268" s="23">
        <v>960</v>
      </c>
      <c r="I268" s="23"/>
    </row>
    <row r="269" spans="1:9">
      <c r="A269" s="23" t="s">
        <v>2201</v>
      </c>
      <c r="B269" s="23" t="s">
        <v>2202</v>
      </c>
      <c r="C269" s="23" t="s">
        <v>2204</v>
      </c>
      <c r="D269" s="23" t="s">
        <v>452</v>
      </c>
      <c r="E269" s="23" t="s">
        <v>11</v>
      </c>
      <c r="F269" s="23">
        <v>48</v>
      </c>
      <c r="G269" s="23" t="s">
        <v>1708</v>
      </c>
      <c r="H269" s="23">
        <v>3316</v>
      </c>
      <c r="I269" s="23"/>
    </row>
    <row r="270" spans="1:9">
      <c r="A270" s="23" t="s">
        <v>3857</v>
      </c>
      <c r="B270" s="23" t="s">
        <v>3858</v>
      </c>
      <c r="C270" s="23" t="s">
        <v>3859</v>
      </c>
      <c r="D270" s="23" t="s">
        <v>1189</v>
      </c>
      <c r="E270" s="23" t="s">
        <v>11</v>
      </c>
      <c r="F270" s="23">
        <v>48</v>
      </c>
      <c r="G270" s="23" t="s">
        <v>1708</v>
      </c>
      <c r="H270" s="23">
        <v>3316</v>
      </c>
      <c r="I270" s="23"/>
    </row>
    <row r="271" spans="1:9">
      <c r="A271" s="23" t="s">
        <v>2383</v>
      </c>
      <c r="B271" s="23" t="s">
        <v>2384</v>
      </c>
      <c r="C271" s="23" t="s">
        <v>2385</v>
      </c>
      <c r="D271" s="23" t="s">
        <v>452</v>
      </c>
      <c r="E271" s="23" t="s">
        <v>11</v>
      </c>
      <c r="F271" s="23">
        <v>48</v>
      </c>
      <c r="G271" s="23" t="s">
        <v>1708</v>
      </c>
      <c r="H271" s="23">
        <v>3316</v>
      </c>
      <c r="I271" s="23"/>
    </row>
    <row r="272" spans="1:9">
      <c r="A272" s="23" t="s">
        <v>3726</v>
      </c>
      <c r="B272" s="23" t="s">
        <v>3727</v>
      </c>
      <c r="C272" s="23" t="s">
        <v>3728</v>
      </c>
      <c r="D272" s="23" t="s">
        <v>1189</v>
      </c>
      <c r="E272" s="23" t="s">
        <v>11</v>
      </c>
      <c r="F272" s="23">
        <v>48</v>
      </c>
      <c r="G272" s="23" t="s">
        <v>1708</v>
      </c>
      <c r="H272" s="23">
        <v>3316</v>
      </c>
      <c r="I272" s="23"/>
    </row>
    <row r="273" spans="1:9">
      <c r="A273" s="23" t="s">
        <v>3684</v>
      </c>
      <c r="B273" s="23" t="s">
        <v>3685</v>
      </c>
      <c r="C273" s="23" t="s">
        <v>3687</v>
      </c>
      <c r="D273" s="23" t="s">
        <v>452</v>
      </c>
      <c r="E273" s="23" t="s">
        <v>11</v>
      </c>
      <c r="F273" s="23">
        <v>48</v>
      </c>
      <c r="G273" s="23" t="s">
        <v>1708</v>
      </c>
      <c r="H273" s="23">
        <v>3316</v>
      </c>
      <c r="I273" s="23"/>
    </row>
    <row r="274" spans="1:9">
      <c r="A274" s="23" t="s">
        <v>2467</v>
      </c>
      <c r="B274" s="23" t="s">
        <v>2468</v>
      </c>
      <c r="C274" s="23" t="s">
        <v>2470</v>
      </c>
      <c r="D274" s="23" t="s">
        <v>1189</v>
      </c>
      <c r="E274" s="23" t="s">
        <v>11</v>
      </c>
      <c r="F274" s="23">
        <v>48</v>
      </c>
      <c r="G274" s="23" t="s">
        <v>1708</v>
      </c>
      <c r="H274" s="23">
        <v>3316</v>
      </c>
      <c r="I274" s="23"/>
    </row>
    <row r="275" spans="1:9">
      <c r="A275" s="23" t="s">
        <v>2078</v>
      </c>
      <c r="B275" s="23" t="s">
        <v>2079</v>
      </c>
      <c r="C275" s="23" t="s">
        <v>2081</v>
      </c>
      <c r="D275" s="23" t="s">
        <v>1189</v>
      </c>
      <c r="E275" s="23" t="s">
        <v>11</v>
      </c>
      <c r="F275" s="23">
        <v>48</v>
      </c>
      <c r="G275" s="23" t="s">
        <v>1708</v>
      </c>
      <c r="H275" s="23">
        <v>3316</v>
      </c>
      <c r="I275" s="23"/>
    </row>
    <row r="276" spans="1:9">
      <c r="A276" s="23" t="s">
        <v>3028</v>
      </c>
      <c r="B276" s="23" t="s">
        <v>3029</v>
      </c>
      <c r="C276" s="23" t="s">
        <v>3030</v>
      </c>
      <c r="D276" s="23" t="s">
        <v>452</v>
      </c>
      <c r="E276" s="23" t="s">
        <v>11</v>
      </c>
      <c r="F276" s="23">
        <v>48</v>
      </c>
      <c r="G276" s="23" t="s">
        <v>1708</v>
      </c>
      <c r="H276" s="23">
        <v>3316</v>
      </c>
      <c r="I276" s="23"/>
    </row>
    <row r="277" spans="1:9">
      <c r="A277" s="23" t="s">
        <v>2287</v>
      </c>
      <c r="B277" s="23" t="s">
        <v>2288</v>
      </c>
      <c r="C277" s="23" t="s">
        <v>2289</v>
      </c>
      <c r="D277" s="23" t="s">
        <v>452</v>
      </c>
      <c r="E277" s="23" t="s">
        <v>1808</v>
      </c>
      <c r="F277" s="23">
        <v>48</v>
      </c>
      <c r="G277" s="23" t="s">
        <v>1708</v>
      </c>
      <c r="H277" s="23">
        <v>3316</v>
      </c>
      <c r="I277" s="23"/>
    </row>
    <row r="278" spans="1:9">
      <c r="A278" s="23" t="s">
        <v>4018</v>
      </c>
      <c r="B278" s="23" t="s">
        <v>4019</v>
      </c>
      <c r="C278" s="23" t="s">
        <v>4020</v>
      </c>
      <c r="D278" s="23" t="s">
        <v>1189</v>
      </c>
      <c r="E278" s="23" t="s">
        <v>11</v>
      </c>
      <c r="F278" s="23">
        <v>48</v>
      </c>
      <c r="G278" s="23" t="s">
        <v>1708</v>
      </c>
      <c r="H278" s="23">
        <v>3316</v>
      </c>
      <c r="I278" s="23"/>
    </row>
    <row r="279" spans="1:9">
      <c r="A279" s="23" t="s">
        <v>2776</v>
      </c>
      <c r="B279" s="23" t="s">
        <v>2777</v>
      </c>
      <c r="C279" s="23" t="s">
        <v>2778</v>
      </c>
      <c r="D279" s="23" t="s">
        <v>452</v>
      </c>
      <c r="E279" s="23" t="s">
        <v>11</v>
      </c>
      <c r="F279" s="23">
        <v>48</v>
      </c>
      <c r="G279" s="23" t="s">
        <v>1708</v>
      </c>
      <c r="H279" s="23">
        <v>3316</v>
      </c>
      <c r="I279" s="23"/>
    </row>
    <row r="280" spans="1:9">
      <c r="A280" s="23" t="s">
        <v>3262</v>
      </c>
      <c r="B280" s="23" t="s">
        <v>3263</v>
      </c>
      <c r="C280" s="23" t="s">
        <v>3264</v>
      </c>
      <c r="D280" s="23" t="s">
        <v>452</v>
      </c>
      <c r="E280" s="23" t="s">
        <v>1808</v>
      </c>
      <c r="F280" s="23">
        <v>48</v>
      </c>
      <c r="G280" s="23" t="s">
        <v>1708</v>
      </c>
      <c r="H280" s="23">
        <v>3316</v>
      </c>
      <c r="I280" s="23"/>
    </row>
    <row r="281" spans="1:9">
      <c r="A281" s="23" t="s">
        <v>2690</v>
      </c>
      <c r="B281" s="23" t="s">
        <v>2691</v>
      </c>
      <c r="C281" s="23" t="s">
        <v>2689</v>
      </c>
      <c r="D281" s="23" t="s">
        <v>1189</v>
      </c>
      <c r="E281" s="23" t="s">
        <v>11</v>
      </c>
      <c r="F281" s="23">
        <v>48</v>
      </c>
      <c r="G281" s="23" t="s">
        <v>1708</v>
      </c>
      <c r="H281" s="23">
        <v>3316</v>
      </c>
      <c r="I281" s="23"/>
    </row>
    <row r="282" spans="1:9">
      <c r="A282" s="23" t="s">
        <v>2545</v>
      </c>
      <c r="B282" s="23" t="s">
        <v>2546</v>
      </c>
      <c r="C282" s="23" t="s">
        <v>2548</v>
      </c>
      <c r="D282" s="23" t="s">
        <v>452</v>
      </c>
      <c r="E282" s="23" t="s">
        <v>11</v>
      </c>
      <c r="F282" s="23">
        <v>48</v>
      </c>
      <c r="G282" s="23" t="s">
        <v>1708</v>
      </c>
      <c r="H282" s="23">
        <v>3316</v>
      </c>
      <c r="I282" s="23"/>
    </row>
    <row r="283" spans="1:9">
      <c r="A283" s="23" t="s">
        <v>2889</v>
      </c>
      <c r="B283" s="23" t="s">
        <v>2890</v>
      </c>
      <c r="C283" s="23" t="s">
        <v>2891</v>
      </c>
      <c r="D283" s="23" t="s">
        <v>1189</v>
      </c>
      <c r="E283" s="23" t="s">
        <v>11</v>
      </c>
      <c r="F283" s="23">
        <v>48</v>
      </c>
      <c r="G283" s="23" t="s">
        <v>1708</v>
      </c>
      <c r="H283" s="23">
        <v>3316</v>
      </c>
      <c r="I283" s="23"/>
    </row>
    <row r="284" spans="1:9">
      <c r="A284" s="23" t="s">
        <v>3959</v>
      </c>
      <c r="B284" s="23" t="s">
        <v>3960</v>
      </c>
      <c r="C284" s="23" t="s">
        <v>3961</v>
      </c>
      <c r="D284" s="23" t="s">
        <v>452</v>
      </c>
      <c r="E284" s="23" t="s">
        <v>1808</v>
      </c>
      <c r="F284" s="23">
        <v>48</v>
      </c>
      <c r="G284" s="23" t="s">
        <v>1708</v>
      </c>
      <c r="H284" s="23">
        <v>3316</v>
      </c>
      <c r="I284" s="23"/>
    </row>
    <row r="285" spans="1:9">
      <c r="A285" s="23" t="s">
        <v>2764</v>
      </c>
      <c r="B285" s="23" t="s">
        <v>2765</v>
      </c>
      <c r="C285" s="23" t="s">
        <v>2767</v>
      </c>
      <c r="D285" s="23" t="s">
        <v>1189</v>
      </c>
      <c r="E285" s="23" t="s">
        <v>11</v>
      </c>
      <c r="F285" s="23">
        <v>48</v>
      </c>
      <c r="G285" s="23" t="s">
        <v>1708</v>
      </c>
      <c r="H285" s="23">
        <v>3316</v>
      </c>
      <c r="I285" s="23"/>
    </row>
    <row r="286" spans="1:9">
      <c r="A286" s="23" t="s">
        <v>2291</v>
      </c>
      <c r="B286" s="23" t="s">
        <v>2292</v>
      </c>
      <c r="C286" s="23" t="s">
        <v>2294</v>
      </c>
      <c r="D286" s="23" t="s">
        <v>1189</v>
      </c>
      <c r="E286" s="23" t="s">
        <v>11</v>
      </c>
      <c r="F286" s="23">
        <v>48</v>
      </c>
      <c r="G286" s="23" t="s">
        <v>1708</v>
      </c>
      <c r="H286" s="23">
        <v>3316</v>
      </c>
      <c r="I286" s="23"/>
    </row>
    <row r="287" spans="1:9">
      <c r="A287" s="23" t="s">
        <v>2541</v>
      </c>
      <c r="B287" s="23" t="s">
        <v>2542</v>
      </c>
      <c r="C287" s="23" t="s">
        <v>2544</v>
      </c>
      <c r="D287" s="23" t="s">
        <v>1189</v>
      </c>
      <c r="E287" s="23" t="s">
        <v>11</v>
      </c>
      <c r="F287" s="23">
        <v>48</v>
      </c>
      <c r="G287" s="23" t="s">
        <v>1708</v>
      </c>
      <c r="H287" s="23">
        <v>3316</v>
      </c>
      <c r="I287" s="23"/>
    </row>
    <row r="288" spans="1:9">
      <c r="A288" s="23" t="s">
        <v>3017</v>
      </c>
      <c r="B288" s="23" t="s">
        <v>3018</v>
      </c>
      <c r="C288" s="23" t="s">
        <v>3020</v>
      </c>
      <c r="D288" s="23" t="s">
        <v>452</v>
      </c>
      <c r="E288" s="23" t="s">
        <v>11</v>
      </c>
      <c r="F288" s="23">
        <v>48</v>
      </c>
      <c r="G288" s="23" t="s">
        <v>1708</v>
      </c>
      <c r="H288" s="23">
        <v>3316</v>
      </c>
      <c r="I288" s="23"/>
    </row>
    <row r="289" spans="1:9">
      <c r="A289" s="23" t="s">
        <v>1951</v>
      </c>
      <c r="B289" s="23" t="s">
        <v>1952</v>
      </c>
      <c r="C289" s="23" t="s">
        <v>1954</v>
      </c>
      <c r="D289" s="23" t="s">
        <v>452</v>
      </c>
      <c r="E289" s="23" t="s">
        <v>11</v>
      </c>
      <c r="F289" s="23">
        <v>48</v>
      </c>
      <c r="G289" s="23" t="s">
        <v>1708</v>
      </c>
      <c r="H289" s="23">
        <v>3316</v>
      </c>
      <c r="I289" s="23"/>
    </row>
    <row r="290" spans="1:9">
      <c r="A290" s="23" t="s">
        <v>2435</v>
      </c>
      <c r="B290" s="23" t="s">
        <v>2436</v>
      </c>
      <c r="C290" s="23" t="s">
        <v>2437</v>
      </c>
      <c r="D290" s="23" t="s">
        <v>452</v>
      </c>
      <c r="E290" s="23" t="s">
        <v>11</v>
      </c>
      <c r="F290" s="23">
        <v>48</v>
      </c>
      <c r="G290" s="23" t="s">
        <v>1708</v>
      </c>
      <c r="H290" s="23">
        <v>3316</v>
      </c>
      <c r="I290" s="23"/>
    </row>
    <row r="291" spans="1:9">
      <c r="A291" s="23" t="s">
        <v>2676</v>
      </c>
      <c r="B291" s="23" t="s">
        <v>2677</v>
      </c>
      <c r="C291" s="23" t="s">
        <v>2679</v>
      </c>
      <c r="D291" s="23" t="s">
        <v>452</v>
      </c>
      <c r="E291" s="23" t="s">
        <v>11</v>
      </c>
      <c r="F291" s="23">
        <v>48</v>
      </c>
      <c r="G291" s="23" t="s">
        <v>1708</v>
      </c>
      <c r="H291" s="23">
        <v>3316</v>
      </c>
      <c r="I291" s="23"/>
    </row>
    <row r="292" spans="1:9">
      <c r="A292" s="23" t="s">
        <v>2538</v>
      </c>
      <c r="B292" s="23" t="s">
        <v>2539</v>
      </c>
      <c r="C292" s="23" t="s">
        <v>2540</v>
      </c>
      <c r="D292" s="23" t="s">
        <v>452</v>
      </c>
      <c r="E292" s="23" t="s">
        <v>11</v>
      </c>
      <c r="F292" s="23">
        <v>48</v>
      </c>
      <c r="G292" s="23" t="s">
        <v>1708</v>
      </c>
      <c r="H292" s="23">
        <v>3316</v>
      </c>
      <c r="I292" s="23"/>
    </row>
    <row r="293" spans="1:9">
      <c r="A293" s="23" t="s">
        <v>3562</v>
      </c>
      <c r="B293" s="23" t="s">
        <v>3563</v>
      </c>
      <c r="C293" s="23" t="s">
        <v>3565</v>
      </c>
      <c r="D293" s="23" t="s">
        <v>452</v>
      </c>
      <c r="E293" s="23" t="s">
        <v>11</v>
      </c>
      <c r="F293" s="23">
        <v>48</v>
      </c>
      <c r="G293" s="23" t="s">
        <v>1708</v>
      </c>
      <c r="H293" s="23">
        <v>3316</v>
      </c>
      <c r="I293" s="23"/>
    </row>
    <row r="294" spans="1:9">
      <c r="A294" s="23" t="s">
        <v>3227</v>
      </c>
      <c r="B294" s="23" t="s">
        <v>3228</v>
      </c>
      <c r="C294" s="23" t="s">
        <v>3229</v>
      </c>
      <c r="D294" s="23" t="s">
        <v>1189</v>
      </c>
      <c r="E294" s="23" t="s">
        <v>11</v>
      </c>
      <c r="F294" s="23">
        <v>48</v>
      </c>
      <c r="G294" s="23" t="s">
        <v>1708</v>
      </c>
      <c r="H294" s="23">
        <v>3316</v>
      </c>
      <c r="I294" s="23"/>
    </row>
    <row r="295" spans="1:9">
      <c r="A295" s="23" t="s">
        <v>3849</v>
      </c>
      <c r="B295" s="23" t="s">
        <v>3850</v>
      </c>
      <c r="C295" s="23" t="s">
        <v>3852</v>
      </c>
      <c r="D295" s="23" t="s">
        <v>452</v>
      </c>
      <c r="E295" s="23" t="s">
        <v>11</v>
      </c>
      <c r="F295" s="23">
        <v>48</v>
      </c>
      <c r="G295" s="23" t="s">
        <v>1708</v>
      </c>
      <c r="H295" s="23">
        <v>3316</v>
      </c>
      <c r="I295" s="23"/>
    </row>
    <row r="296" spans="1:9">
      <c r="A296" s="23" t="s">
        <v>3710</v>
      </c>
      <c r="B296" s="23" t="s">
        <v>3711</v>
      </c>
      <c r="C296" s="23" t="s">
        <v>3712</v>
      </c>
      <c r="D296" s="23" t="s">
        <v>1189</v>
      </c>
      <c r="E296" s="23" t="s">
        <v>11</v>
      </c>
      <c r="F296" s="23">
        <v>47</v>
      </c>
      <c r="G296" s="23" t="s">
        <v>1708</v>
      </c>
      <c r="H296" s="23">
        <v>3246.92</v>
      </c>
      <c r="I296" s="23"/>
    </row>
    <row r="297" spans="1:9">
      <c r="A297" s="23" t="s">
        <v>2601</v>
      </c>
      <c r="B297" s="23" t="s">
        <v>2602</v>
      </c>
      <c r="C297" s="23" t="s">
        <v>2603</v>
      </c>
      <c r="D297" s="23" t="s">
        <v>452</v>
      </c>
      <c r="E297" s="23" t="s">
        <v>11</v>
      </c>
      <c r="F297" s="23">
        <v>46</v>
      </c>
      <c r="G297" s="23" t="s">
        <v>1708</v>
      </c>
      <c r="H297" s="23">
        <v>3177.83</v>
      </c>
      <c r="I297" s="23"/>
    </row>
    <row r="298" spans="1:9">
      <c r="A298" s="23" t="s">
        <v>2425</v>
      </c>
      <c r="B298" s="23" t="s">
        <v>2426</v>
      </c>
      <c r="C298" s="23" t="s">
        <v>2427</v>
      </c>
      <c r="D298" s="23" t="s">
        <v>452</v>
      </c>
      <c r="E298" s="23" t="s">
        <v>11</v>
      </c>
      <c r="F298" s="23">
        <v>46</v>
      </c>
      <c r="G298" s="23" t="s">
        <v>1708</v>
      </c>
      <c r="H298" s="23">
        <v>3177.83</v>
      </c>
      <c r="I298" s="23"/>
    </row>
    <row r="299" spans="1:9">
      <c r="A299" s="23" t="s">
        <v>2013</v>
      </c>
      <c r="B299" s="23" t="s">
        <v>2014</v>
      </c>
      <c r="C299" s="23" t="s">
        <v>2015</v>
      </c>
      <c r="D299" s="23" t="s">
        <v>452</v>
      </c>
      <c r="E299" s="23" t="s">
        <v>11</v>
      </c>
      <c r="F299" s="23">
        <v>46</v>
      </c>
      <c r="G299" s="23" t="s">
        <v>1708</v>
      </c>
      <c r="H299" s="23">
        <v>13068.36</v>
      </c>
      <c r="I299" s="23"/>
    </row>
    <row r="300" spans="1:9">
      <c r="A300" s="23" t="s">
        <v>1967</v>
      </c>
      <c r="B300" s="23" t="s">
        <v>1968</v>
      </c>
      <c r="C300" s="23" t="s">
        <v>1970</v>
      </c>
      <c r="D300" s="23" t="s">
        <v>452</v>
      </c>
      <c r="E300" s="23" t="s">
        <v>11</v>
      </c>
      <c r="F300" s="23">
        <v>46</v>
      </c>
      <c r="G300" s="23" t="s">
        <v>1708</v>
      </c>
      <c r="H300" s="23">
        <v>3177.83</v>
      </c>
      <c r="I300" s="23"/>
    </row>
    <row r="301" spans="1:9">
      <c r="A301" s="23" t="s">
        <v>1832</v>
      </c>
      <c r="B301" s="23" t="s">
        <v>1833</v>
      </c>
      <c r="C301" s="23" t="s">
        <v>1834</v>
      </c>
      <c r="D301" s="23" t="s">
        <v>452</v>
      </c>
      <c r="E301" s="23" t="s">
        <v>11</v>
      </c>
      <c r="F301" s="23">
        <v>45</v>
      </c>
      <c r="G301" s="23" t="s">
        <v>1708</v>
      </c>
      <c r="H301" s="23">
        <v>3108.77</v>
      </c>
      <c r="I301" s="23"/>
    </row>
    <row r="302" spans="1:9">
      <c r="A302" s="23" t="s">
        <v>2505</v>
      </c>
      <c r="B302" s="23" t="s">
        <v>2506</v>
      </c>
      <c r="C302" s="23" t="s">
        <v>2507</v>
      </c>
      <c r="D302" s="23" t="s">
        <v>452</v>
      </c>
      <c r="E302" s="23" t="s">
        <v>11</v>
      </c>
      <c r="F302" s="23">
        <v>45</v>
      </c>
      <c r="G302" s="23" t="s">
        <v>1708</v>
      </c>
      <c r="H302" s="23">
        <v>3108.75</v>
      </c>
      <c r="I302" s="23"/>
    </row>
    <row r="303" spans="1:9">
      <c r="A303" s="23" t="s">
        <v>3309</v>
      </c>
      <c r="B303" s="23" t="s">
        <v>3310</v>
      </c>
      <c r="C303" s="23" t="s">
        <v>3311</v>
      </c>
      <c r="D303" s="23" t="s">
        <v>452</v>
      </c>
      <c r="E303" s="23" t="s">
        <v>11</v>
      </c>
      <c r="F303" s="23">
        <v>45</v>
      </c>
      <c r="G303" s="23" t="s">
        <v>1708</v>
      </c>
      <c r="H303" s="23">
        <v>3108.75</v>
      </c>
      <c r="I303" s="23"/>
    </row>
    <row r="304" spans="1:9">
      <c r="A304" s="23" t="s">
        <v>2968</v>
      </c>
      <c r="B304" s="23" t="s">
        <v>2969</v>
      </c>
      <c r="C304" s="23" t="s">
        <v>2970</v>
      </c>
      <c r="D304" s="23" t="s">
        <v>452</v>
      </c>
      <c r="E304" s="23" t="s">
        <v>11</v>
      </c>
      <c r="F304" s="23">
        <v>45</v>
      </c>
      <c r="G304" s="23" t="s">
        <v>1708</v>
      </c>
      <c r="H304" s="23">
        <v>3108.78</v>
      </c>
      <c r="I304" s="23"/>
    </row>
    <row r="305" spans="1:9">
      <c r="A305" s="23" t="s">
        <v>3399</v>
      </c>
      <c r="B305" s="23" t="s">
        <v>3400</v>
      </c>
      <c r="C305" s="23" t="s">
        <v>3401</v>
      </c>
      <c r="D305" s="23" t="s">
        <v>459</v>
      </c>
      <c r="E305" s="23" t="s">
        <v>1808</v>
      </c>
      <c r="F305" s="23">
        <v>45</v>
      </c>
      <c r="G305" s="23" t="s">
        <v>1708</v>
      </c>
      <c r="H305" s="23">
        <v>3108.67</v>
      </c>
      <c r="I305" s="23"/>
    </row>
    <row r="306" spans="1:9">
      <c r="A306" s="23" t="s">
        <v>2218</v>
      </c>
      <c r="B306" s="23" t="s">
        <v>2219</v>
      </c>
      <c r="C306" s="23" t="s">
        <v>2220</v>
      </c>
      <c r="D306" s="23" t="s">
        <v>4084</v>
      </c>
      <c r="E306" s="23" t="s">
        <v>11</v>
      </c>
      <c r="F306" s="23">
        <v>45</v>
      </c>
      <c r="G306" s="23" t="s">
        <v>1708</v>
      </c>
      <c r="H306" s="23">
        <v>11404.11</v>
      </c>
      <c r="I306" s="23"/>
    </row>
    <row r="307" spans="1:9">
      <c r="A307" s="23" t="s">
        <v>3952</v>
      </c>
      <c r="B307" s="23" t="s">
        <v>3953</v>
      </c>
      <c r="C307" s="23" t="s">
        <v>3954</v>
      </c>
      <c r="D307" s="23" t="s">
        <v>4549</v>
      </c>
      <c r="E307" s="23" t="s">
        <v>11</v>
      </c>
      <c r="F307" s="23">
        <v>45</v>
      </c>
      <c r="G307" s="23" t="s">
        <v>1708</v>
      </c>
      <c r="H307" s="23">
        <v>3108.75</v>
      </c>
      <c r="I307" s="23"/>
    </row>
    <row r="308" spans="1:9">
      <c r="A308" s="23" t="s">
        <v>3743</v>
      </c>
      <c r="B308" s="23" t="s">
        <v>3744</v>
      </c>
      <c r="C308" s="23" t="s">
        <v>3745</v>
      </c>
      <c r="D308" s="23" t="s">
        <v>452</v>
      </c>
      <c r="E308" s="23" t="s">
        <v>11</v>
      </c>
      <c r="F308" s="23">
        <v>44</v>
      </c>
      <c r="G308" s="23" t="s">
        <v>1708</v>
      </c>
      <c r="H308" s="23">
        <v>3039.67</v>
      </c>
      <c r="I308" s="23"/>
    </row>
    <row r="309" spans="1:9">
      <c r="A309" s="23" t="s">
        <v>2961</v>
      </c>
      <c r="B309" s="23" t="s">
        <v>2962</v>
      </c>
      <c r="C309" s="23" t="s">
        <v>2964</v>
      </c>
      <c r="D309" s="23" t="s">
        <v>452</v>
      </c>
      <c r="E309" s="23" t="s">
        <v>11</v>
      </c>
      <c r="F309" s="23">
        <v>44</v>
      </c>
      <c r="G309" s="23" t="s">
        <v>1708</v>
      </c>
      <c r="H309" s="23">
        <v>3039.67</v>
      </c>
      <c r="I309" s="23"/>
    </row>
    <row r="310" spans="1:9">
      <c r="A310" s="23" t="s">
        <v>5188</v>
      </c>
      <c r="B310" s="23" t="s">
        <v>5189</v>
      </c>
      <c r="C310" s="23" t="s">
        <v>5167</v>
      </c>
      <c r="D310" s="23" t="s">
        <v>452</v>
      </c>
      <c r="E310" s="23" t="s">
        <v>11</v>
      </c>
      <c r="F310" s="23">
        <v>43</v>
      </c>
      <c r="G310" s="23" t="s">
        <v>1708</v>
      </c>
      <c r="H310" s="23">
        <v>0</v>
      </c>
      <c r="I310" s="23"/>
    </row>
    <row r="311" spans="1:9">
      <c r="A311" s="23" t="s">
        <v>5133</v>
      </c>
      <c r="B311" s="23" t="s">
        <v>5134</v>
      </c>
      <c r="C311" s="23" t="s">
        <v>5135</v>
      </c>
      <c r="D311" s="23" t="s">
        <v>452</v>
      </c>
      <c r="E311" s="23" t="s">
        <v>11</v>
      </c>
      <c r="F311" s="23">
        <v>43</v>
      </c>
      <c r="G311" s="23" t="s">
        <v>1708</v>
      </c>
      <c r="H311" s="23">
        <v>8911.75</v>
      </c>
      <c r="I311" s="23"/>
    </row>
    <row r="312" spans="1:9">
      <c r="A312" s="23" t="s">
        <v>5165</v>
      </c>
      <c r="B312" s="23" t="s">
        <v>5166</v>
      </c>
      <c r="C312" s="23" t="s">
        <v>5167</v>
      </c>
      <c r="D312" s="23" t="s">
        <v>452</v>
      </c>
      <c r="E312" s="23" t="s">
        <v>11</v>
      </c>
      <c r="F312" s="23">
        <v>43</v>
      </c>
      <c r="G312" s="23" t="s">
        <v>1708</v>
      </c>
      <c r="H312" s="23">
        <v>8911.75</v>
      </c>
      <c r="I312" s="23"/>
    </row>
    <row r="313" spans="1:9">
      <c r="A313" s="23" t="s">
        <v>2949</v>
      </c>
      <c r="B313" s="23" t="s">
        <v>2950</v>
      </c>
      <c r="C313" s="23" t="s">
        <v>2951</v>
      </c>
      <c r="D313" s="23" t="s">
        <v>452</v>
      </c>
      <c r="E313" s="23" t="s">
        <v>11</v>
      </c>
      <c r="F313" s="23">
        <v>42</v>
      </c>
      <c r="G313" s="23" t="s">
        <v>1708</v>
      </c>
      <c r="H313" s="23">
        <v>2901.5</v>
      </c>
      <c r="I313" s="23"/>
    </row>
    <row r="314" spans="1:9">
      <c r="A314" s="23" t="s">
        <v>2135</v>
      </c>
      <c r="B314" s="23" t="s">
        <v>2136</v>
      </c>
      <c r="C314" s="23" t="s">
        <v>2137</v>
      </c>
      <c r="D314" s="23" t="s">
        <v>459</v>
      </c>
      <c r="E314" s="23" t="s">
        <v>11</v>
      </c>
      <c r="F314" s="23">
        <v>42</v>
      </c>
      <c r="G314" s="23" t="s">
        <v>1708</v>
      </c>
      <c r="H314" s="23">
        <v>2388.6</v>
      </c>
      <c r="I314" s="23"/>
    </row>
    <row r="315" spans="1:9">
      <c r="A315" s="23" t="s">
        <v>1816</v>
      </c>
      <c r="B315" s="23" t="s">
        <v>1817</v>
      </c>
      <c r="C315" s="23" t="s">
        <v>1818</v>
      </c>
      <c r="D315" s="23" t="s">
        <v>1189</v>
      </c>
      <c r="E315" s="23" t="s">
        <v>11</v>
      </c>
      <c r="F315" s="23">
        <v>41</v>
      </c>
      <c r="G315" s="23" t="s">
        <v>1708</v>
      </c>
      <c r="H315" s="23">
        <v>10650.16</v>
      </c>
      <c r="I315" s="23"/>
    </row>
    <row r="316" spans="1:9">
      <c r="A316" s="23" t="s">
        <v>3970</v>
      </c>
      <c r="B316" s="23" t="s">
        <v>3971</v>
      </c>
      <c r="C316" s="23" t="s">
        <v>3972</v>
      </c>
      <c r="D316" s="23" t="s">
        <v>452</v>
      </c>
      <c r="E316" s="23" t="s">
        <v>11</v>
      </c>
      <c r="F316" s="23">
        <v>41</v>
      </c>
      <c r="G316" s="23" t="s">
        <v>1708</v>
      </c>
      <c r="H316" s="23">
        <v>2832.42</v>
      </c>
      <c r="I316" s="23"/>
    </row>
    <row r="317" spans="1:9">
      <c r="A317" s="23" t="s">
        <v>3794</v>
      </c>
      <c r="B317" s="23" t="s">
        <v>3795</v>
      </c>
      <c r="C317" s="23" t="s">
        <v>3797</v>
      </c>
      <c r="D317" s="23" t="s">
        <v>1189</v>
      </c>
      <c r="E317" s="23" t="s">
        <v>11</v>
      </c>
      <c r="F317" s="23">
        <v>40</v>
      </c>
      <c r="G317" s="23" t="s">
        <v>1708</v>
      </c>
      <c r="H317" s="23">
        <v>2763.33</v>
      </c>
      <c r="I317" s="23"/>
    </row>
    <row r="318" spans="1:9">
      <c r="A318" s="23" t="s">
        <v>2386</v>
      </c>
      <c r="B318" s="23" t="s">
        <v>2387</v>
      </c>
      <c r="C318" s="23" t="s">
        <v>2388</v>
      </c>
      <c r="D318" s="23" t="s">
        <v>452</v>
      </c>
      <c r="E318" s="23" t="s">
        <v>11</v>
      </c>
      <c r="F318" s="23">
        <v>40</v>
      </c>
      <c r="G318" s="23" t="s">
        <v>1708</v>
      </c>
      <c r="H318" s="23">
        <v>2763.35</v>
      </c>
      <c r="I318" s="23"/>
    </row>
    <row r="319" spans="1:9">
      <c r="A319" s="23" t="s">
        <v>2701</v>
      </c>
      <c r="B319" s="23" t="s">
        <v>2702</v>
      </c>
      <c r="C319" s="23" t="s">
        <v>2703</v>
      </c>
      <c r="D319" s="23" t="s">
        <v>452</v>
      </c>
      <c r="E319" s="23" t="s">
        <v>11</v>
      </c>
      <c r="F319" s="23">
        <v>40</v>
      </c>
      <c r="G319" s="23" t="s">
        <v>1708</v>
      </c>
      <c r="H319" s="23">
        <v>9900.2199999999993</v>
      </c>
      <c r="I319" s="23"/>
    </row>
    <row r="320" spans="1:9">
      <c r="A320" s="23" t="s">
        <v>2036</v>
      </c>
      <c r="B320" s="23" t="s">
        <v>2037</v>
      </c>
      <c r="C320" s="23" t="s">
        <v>2038</v>
      </c>
      <c r="D320" s="23" t="s">
        <v>452</v>
      </c>
      <c r="E320" s="23" t="s">
        <v>11</v>
      </c>
      <c r="F320" s="23">
        <v>39</v>
      </c>
      <c r="G320" s="23" t="s">
        <v>1708</v>
      </c>
      <c r="H320" s="23">
        <v>9605.27</v>
      </c>
      <c r="I320" s="23"/>
    </row>
    <row r="321" spans="1:9">
      <c r="A321" s="23" t="s">
        <v>1889</v>
      </c>
      <c r="B321" s="23" t="s">
        <v>1890</v>
      </c>
      <c r="C321" s="23" t="s">
        <v>1891</v>
      </c>
      <c r="D321" s="23" t="s">
        <v>4105</v>
      </c>
      <c r="E321" s="23" t="s">
        <v>11</v>
      </c>
      <c r="F321" s="23">
        <v>39</v>
      </c>
      <c r="G321" s="23" t="s">
        <v>1708</v>
      </c>
      <c r="H321" s="23">
        <v>12944</v>
      </c>
      <c r="I321" s="23"/>
    </row>
    <row r="322" spans="1:9">
      <c r="A322" s="23" t="s">
        <v>2901</v>
      </c>
      <c r="B322" s="23" t="s">
        <v>2902</v>
      </c>
      <c r="C322" s="23" t="s">
        <v>2904</v>
      </c>
      <c r="D322" s="23" t="s">
        <v>452</v>
      </c>
      <c r="E322" s="23" t="s">
        <v>11</v>
      </c>
      <c r="F322" s="23">
        <v>39</v>
      </c>
      <c r="G322" s="23" t="s">
        <v>1708</v>
      </c>
      <c r="H322" s="23">
        <v>2694.25</v>
      </c>
      <c r="I322" s="23"/>
    </row>
    <row r="323" spans="1:9">
      <c r="A323" s="23" t="s">
        <v>3312</v>
      </c>
      <c r="B323" s="23" t="s">
        <v>3313</v>
      </c>
      <c r="C323" s="23" t="s">
        <v>3314</v>
      </c>
      <c r="D323" s="23" t="s">
        <v>1189</v>
      </c>
      <c r="E323" s="23" t="s">
        <v>11</v>
      </c>
      <c r="F323" s="23">
        <v>38</v>
      </c>
      <c r="G323" s="23" t="s">
        <v>1708</v>
      </c>
      <c r="H323" s="23">
        <v>2625.17</v>
      </c>
      <c r="I323" s="23"/>
    </row>
    <row r="324" spans="1:9">
      <c r="A324" s="23" t="s">
        <v>1748</v>
      </c>
      <c r="B324" s="23" t="s">
        <v>1749</v>
      </c>
      <c r="C324" s="23" t="s">
        <v>1752</v>
      </c>
      <c r="D324" s="23" t="s">
        <v>459</v>
      </c>
      <c r="E324" s="23" t="s">
        <v>11</v>
      </c>
      <c r="F324" s="23">
        <v>38</v>
      </c>
      <c r="G324" s="23" t="s">
        <v>1708</v>
      </c>
      <c r="H324" s="23">
        <v>5428.57</v>
      </c>
      <c r="I324" s="23"/>
    </row>
    <row r="325" spans="1:9">
      <c r="A325" s="23" t="s">
        <v>2227</v>
      </c>
      <c r="B325" s="23" t="s">
        <v>2228</v>
      </c>
      <c r="C325" s="23" t="s">
        <v>2229</v>
      </c>
      <c r="D325" s="23" t="s">
        <v>1189</v>
      </c>
      <c r="E325" s="23" t="s">
        <v>11</v>
      </c>
      <c r="F325" s="23">
        <v>38</v>
      </c>
      <c r="G325" s="23" t="s">
        <v>1708</v>
      </c>
      <c r="H325" s="23">
        <v>9028</v>
      </c>
      <c r="I325" s="23"/>
    </row>
    <row r="326" spans="1:9">
      <c r="A326" s="23" t="s">
        <v>3785</v>
      </c>
      <c r="B326" s="23" t="s">
        <v>3786</v>
      </c>
      <c r="C326" s="23" t="s">
        <v>3788</v>
      </c>
      <c r="D326" s="23" t="s">
        <v>452</v>
      </c>
      <c r="E326" s="23" t="s">
        <v>11</v>
      </c>
      <c r="F326" s="23">
        <v>37</v>
      </c>
      <c r="G326" s="23" t="s">
        <v>1708</v>
      </c>
      <c r="H326" s="23">
        <v>2556.08</v>
      </c>
      <c r="I326" s="23"/>
    </row>
    <row r="327" spans="1:9">
      <c r="A327" s="23" t="s">
        <v>3843</v>
      </c>
      <c r="B327" s="23" t="s">
        <v>3844</v>
      </c>
      <c r="C327" s="23" t="s">
        <v>3845</v>
      </c>
      <c r="D327" s="23" t="s">
        <v>1189</v>
      </c>
      <c r="E327" s="23" t="s">
        <v>11</v>
      </c>
      <c r="F327" s="23">
        <v>37</v>
      </c>
      <c r="G327" s="23" t="s">
        <v>1708</v>
      </c>
      <c r="H327" s="23">
        <v>2556.08</v>
      </c>
      <c r="I327" s="23"/>
    </row>
    <row r="328" spans="1:9">
      <c r="A328" s="23" t="s">
        <v>2223</v>
      </c>
      <c r="B328" s="23" t="s">
        <v>2224</v>
      </c>
      <c r="C328" s="23" t="s">
        <v>2226</v>
      </c>
      <c r="D328" s="23" t="s">
        <v>1189</v>
      </c>
      <c r="E328" s="23" t="s">
        <v>11</v>
      </c>
      <c r="F328" s="23">
        <v>37</v>
      </c>
      <c r="G328" s="23" t="s">
        <v>1708</v>
      </c>
      <c r="H328" s="23">
        <v>2556.08</v>
      </c>
      <c r="I328" s="23"/>
    </row>
    <row r="329" spans="1:9">
      <c r="A329" s="23" t="s">
        <v>2965</v>
      </c>
      <c r="B329" s="23" t="s">
        <v>2966</v>
      </c>
      <c r="C329" s="23" t="s">
        <v>2967</v>
      </c>
      <c r="D329" s="23" t="s">
        <v>452</v>
      </c>
      <c r="E329" s="23" t="s">
        <v>11</v>
      </c>
      <c r="F329" s="23">
        <v>37</v>
      </c>
      <c r="G329" s="23" t="s">
        <v>1708</v>
      </c>
      <c r="H329" s="23">
        <v>2555.98</v>
      </c>
      <c r="I329" s="23"/>
    </row>
    <row r="330" spans="1:9">
      <c r="A330" s="23" t="s">
        <v>3617</v>
      </c>
      <c r="B330" s="23" t="s">
        <v>3618</v>
      </c>
      <c r="C330" s="23" t="s">
        <v>3619</v>
      </c>
      <c r="D330" s="23" t="s">
        <v>452</v>
      </c>
      <c r="E330" s="23" t="s">
        <v>11</v>
      </c>
      <c r="F330" s="23">
        <v>37</v>
      </c>
      <c r="G330" s="23" t="s">
        <v>1708</v>
      </c>
      <c r="H330" s="23">
        <v>2556.0500000000002</v>
      </c>
      <c r="I330" s="23"/>
    </row>
    <row r="331" spans="1:9">
      <c r="A331" s="23" t="s">
        <v>3632</v>
      </c>
      <c r="B331" s="23" t="s">
        <v>3633</v>
      </c>
      <c r="C331" s="23" t="s">
        <v>3634</v>
      </c>
      <c r="D331" s="23" t="s">
        <v>452</v>
      </c>
      <c r="E331" s="23" t="s">
        <v>11</v>
      </c>
      <c r="F331" s="23">
        <v>37</v>
      </c>
      <c r="G331" s="23" t="s">
        <v>1708</v>
      </c>
      <c r="H331" s="23">
        <v>10443.459999999999</v>
      </c>
      <c r="I331" s="23"/>
    </row>
    <row r="332" spans="1:9">
      <c r="A332" s="23" t="s">
        <v>3755</v>
      </c>
      <c r="B332" s="23" t="s">
        <v>3756</v>
      </c>
      <c r="C332" s="23" t="s">
        <v>3757</v>
      </c>
      <c r="D332" s="23" t="s">
        <v>1189</v>
      </c>
      <c r="E332" s="23" t="s">
        <v>11</v>
      </c>
      <c r="F332" s="23">
        <v>37</v>
      </c>
      <c r="G332" s="23" t="s">
        <v>1708</v>
      </c>
      <c r="H332" s="23">
        <v>2556.08</v>
      </c>
      <c r="I332" s="23"/>
    </row>
    <row r="333" spans="1:9">
      <c r="A333" s="23" t="s">
        <v>2310</v>
      </c>
      <c r="B333" s="23" t="s">
        <v>2311</v>
      </c>
      <c r="C333" s="23" t="s">
        <v>2313</v>
      </c>
      <c r="D333" s="23" t="s">
        <v>464</v>
      </c>
      <c r="E333" s="23" t="s">
        <v>11</v>
      </c>
      <c r="F333" s="23">
        <v>37</v>
      </c>
      <c r="G333" s="23" t="s">
        <v>1708</v>
      </c>
      <c r="H333" s="23">
        <v>0</v>
      </c>
      <c r="I333" s="23"/>
    </row>
    <row r="334" spans="1:9">
      <c r="A334" s="23" t="s">
        <v>2814</v>
      </c>
      <c r="B334" s="23" t="s">
        <v>2815</v>
      </c>
      <c r="C334" s="23" t="s">
        <v>2816</v>
      </c>
      <c r="D334" s="23" t="s">
        <v>1189</v>
      </c>
      <c r="E334" s="23" t="s">
        <v>11</v>
      </c>
      <c r="F334" s="23">
        <v>37</v>
      </c>
      <c r="G334" s="23" t="s">
        <v>1708</v>
      </c>
      <c r="H334" s="23">
        <v>2556.09</v>
      </c>
      <c r="I334" s="23"/>
    </row>
    <row r="335" spans="1:9">
      <c r="A335" s="23" t="s">
        <v>1964</v>
      </c>
      <c r="B335" s="23" t="s">
        <v>1965</v>
      </c>
      <c r="C335" s="23" t="s">
        <v>1966</v>
      </c>
      <c r="D335" s="23" t="s">
        <v>452</v>
      </c>
      <c r="E335" s="23" t="s">
        <v>11</v>
      </c>
      <c r="F335" s="23">
        <v>37</v>
      </c>
      <c r="G335" s="23" t="s">
        <v>1708</v>
      </c>
      <c r="H335" s="23">
        <v>2556.0500000000002</v>
      </c>
      <c r="I335" s="23"/>
    </row>
    <row r="336" spans="1:9">
      <c r="A336" s="23" t="s">
        <v>3009</v>
      </c>
      <c r="B336" s="23" t="s">
        <v>3010</v>
      </c>
      <c r="C336" s="23" t="s">
        <v>3012</v>
      </c>
      <c r="D336" s="23" t="s">
        <v>452</v>
      </c>
      <c r="E336" s="23" t="s">
        <v>11</v>
      </c>
      <c r="F336" s="23">
        <v>36</v>
      </c>
      <c r="G336" s="23" t="s">
        <v>1708</v>
      </c>
      <c r="H336" s="23">
        <v>2487</v>
      </c>
      <c r="I336" s="23"/>
    </row>
    <row r="337" spans="1:9">
      <c r="A337" s="23" t="s">
        <v>2182</v>
      </c>
      <c r="B337" s="23" t="s">
        <v>2183</v>
      </c>
      <c r="C337" s="23" t="s">
        <v>2184</v>
      </c>
      <c r="D337" s="23" t="s">
        <v>464</v>
      </c>
      <c r="E337" s="23" t="s">
        <v>11</v>
      </c>
      <c r="F337" s="23">
        <v>36</v>
      </c>
      <c r="G337" s="23" t="s">
        <v>1708</v>
      </c>
      <c r="H337" s="23">
        <v>5142.8599999999997</v>
      </c>
      <c r="I337" s="23"/>
    </row>
    <row r="338" spans="1:9">
      <c r="A338" s="23" t="s">
        <v>2712</v>
      </c>
      <c r="B338" s="23" t="s">
        <v>2713</v>
      </c>
      <c r="C338" s="23" t="s">
        <v>2714</v>
      </c>
      <c r="D338" s="23" t="s">
        <v>1189</v>
      </c>
      <c r="E338" s="23" t="s">
        <v>11</v>
      </c>
      <c r="F338" s="23">
        <v>36</v>
      </c>
      <c r="G338" s="23" t="s">
        <v>1708</v>
      </c>
      <c r="H338" s="23">
        <v>2487</v>
      </c>
      <c r="I338" s="23"/>
    </row>
    <row r="339" spans="1:9">
      <c r="A339" s="23" t="s">
        <v>3911</v>
      </c>
      <c r="B339" s="23" t="s">
        <v>3912</v>
      </c>
      <c r="C339" s="23" t="s">
        <v>3906</v>
      </c>
      <c r="D339" s="23" t="s">
        <v>452</v>
      </c>
      <c r="E339" s="23" t="s">
        <v>11</v>
      </c>
      <c r="F339" s="23">
        <v>36</v>
      </c>
      <c r="G339" s="23" t="s">
        <v>1708</v>
      </c>
      <c r="H339" s="23">
        <v>0.03</v>
      </c>
      <c r="I339" s="23"/>
    </row>
    <row r="340" spans="1:9">
      <c r="A340" s="23" t="s">
        <v>2131</v>
      </c>
      <c r="B340" s="23" t="s">
        <v>2132</v>
      </c>
      <c r="C340" s="23" t="s">
        <v>2133</v>
      </c>
      <c r="D340" s="23" t="s">
        <v>452</v>
      </c>
      <c r="E340" s="23" t="s">
        <v>11</v>
      </c>
      <c r="F340" s="23">
        <v>35</v>
      </c>
      <c r="G340" s="23" t="s">
        <v>1708</v>
      </c>
      <c r="H340" s="23">
        <v>-0.52</v>
      </c>
      <c r="I340" s="23"/>
    </row>
    <row r="341" spans="1:9">
      <c r="A341" s="23" t="s">
        <v>3684</v>
      </c>
      <c r="B341" s="23" t="s">
        <v>3685</v>
      </c>
      <c r="C341" s="23" t="s">
        <v>3687</v>
      </c>
      <c r="D341" s="23" t="s">
        <v>464</v>
      </c>
      <c r="E341" s="23" t="s">
        <v>11</v>
      </c>
      <c r="F341" s="23">
        <v>35</v>
      </c>
      <c r="G341" s="23" t="s">
        <v>1708</v>
      </c>
      <c r="H341" s="23">
        <v>6333.33</v>
      </c>
      <c r="I341" s="23"/>
    </row>
    <row r="342" spans="1:9">
      <c r="A342" s="23" t="s">
        <v>3047</v>
      </c>
      <c r="B342" s="23" t="s">
        <v>3048</v>
      </c>
      <c r="C342" s="23" t="s">
        <v>3049</v>
      </c>
      <c r="D342" s="23" t="s">
        <v>1189</v>
      </c>
      <c r="E342" s="23" t="s">
        <v>11</v>
      </c>
      <c r="F342" s="23">
        <v>35</v>
      </c>
      <c r="G342" s="23" t="s">
        <v>1708</v>
      </c>
      <c r="H342" s="23">
        <v>2417.92</v>
      </c>
      <c r="I342" s="23"/>
    </row>
    <row r="343" spans="1:9">
      <c r="A343" s="23" t="s">
        <v>3217</v>
      </c>
      <c r="B343" s="23" t="s">
        <v>3218</v>
      </c>
      <c r="C343" s="23" t="s">
        <v>3220</v>
      </c>
      <c r="D343" s="23" t="s">
        <v>452</v>
      </c>
      <c r="E343" s="23" t="s">
        <v>11</v>
      </c>
      <c r="F343" s="23">
        <v>34</v>
      </c>
      <c r="G343" s="23" t="s">
        <v>1708</v>
      </c>
      <c r="H343" s="23">
        <v>2348.83</v>
      </c>
      <c r="I343" s="23"/>
    </row>
    <row r="344" spans="1:9">
      <c r="A344" s="23" t="s">
        <v>3574</v>
      </c>
      <c r="B344" s="23" t="s">
        <v>3575</v>
      </c>
      <c r="C344" s="23" t="s">
        <v>3577</v>
      </c>
      <c r="D344" s="23" t="s">
        <v>452</v>
      </c>
      <c r="E344" s="23" t="s">
        <v>11</v>
      </c>
      <c r="F344" s="23">
        <v>34</v>
      </c>
      <c r="G344" s="23" t="s">
        <v>1708</v>
      </c>
      <c r="H344" s="23">
        <v>2348.83</v>
      </c>
      <c r="I344" s="23"/>
    </row>
    <row r="345" spans="1:9">
      <c r="A345" s="23" t="s">
        <v>3190</v>
      </c>
      <c r="B345" s="23" t="s">
        <v>3191</v>
      </c>
      <c r="C345" s="23" t="s">
        <v>3192</v>
      </c>
      <c r="D345" s="23" t="s">
        <v>452</v>
      </c>
      <c r="E345" s="23" t="s">
        <v>11</v>
      </c>
      <c r="F345" s="23">
        <v>34</v>
      </c>
      <c r="G345" s="23" t="s">
        <v>1708</v>
      </c>
      <c r="H345" s="23">
        <v>2348.83</v>
      </c>
      <c r="I345" s="23"/>
    </row>
    <row r="346" spans="1:9">
      <c r="A346" s="23" t="s">
        <v>3043</v>
      </c>
      <c r="B346" s="23" t="s">
        <v>3044</v>
      </c>
      <c r="C346" s="23" t="s">
        <v>3045</v>
      </c>
      <c r="D346" s="23" t="s">
        <v>452</v>
      </c>
      <c r="E346" s="23" t="s">
        <v>11</v>
      </c>
      <c r="F346" s="23">
        <v>34</v>
      </c>
      <c r="G346" s="23" t="s">
        <v>1708</v>
      </c>
      <c r="H346" s="23">
        <v>2348.83</v>
      </c>
      <c r="I346" s="23"/>
    </row>
    <row r="347" spans="1:9">
      <c r="A347" s="23" t="s">
        <v>2716</v>
      </c>
      <c r="B347" s="23" t="s">
        <v>2717</v>
      </c>
      <c r="C347" s="23" t="s">
        <v>2718</v>
      </c>
      <c r="D347" s="23" t="s">
        <v>452</v>
      </c>
      <c r="E347" s="23" t="s">
        <v>11</v>
      </c>
      <c r="F347" s="23">
        <v>34</v>
      </c>
      <c r="G347" s="23" t="s">
        <v>1708</v>
      </c>
      <c r="H347" s="23">
        <v>2348.83</v>
      </c>
      <c r="I347" s="23"/>
    </row>
    <row r="348" spans="1:9">
      <c r="A348" s="23" t="s">
        <v>2753</v>
      </c>
      <c r="B348" s="23" t="s">
        <v>2754</v>
      </c>
      <c r="C348" s="23" t="s">
        <v>2755</v>
      </c>
      <c r="D348" s="23" t="s">
        <v>452</v>
      </c>
      <c r="E348" s="23" t="s">
        <v>11</v>
      </c>
      <c r="F348" s="23">
        <v>34</v>
      </c>
      <c r="G348" s="23" t="s">
        <v>1708</v>
      </c>
      <c r="H348" s="23">
        <v>2348.83</v>
      </c>
      <c r="I348" s="23"/>
    </row>
    <row r="349" spans="1:9">
      <c r="A349" s="23" t="s">
        <v>4030</v>
      </c>
      <c r="B349" s="23" t="s">
        <v>4031</v>
      </c>
      <c r="C349" s="23" t="s">
        <v>4033</v>
      </c>
      <c r="D349" s="23" t="s">
        <v>452</v>
      </c>
      <c r="E349" s="23" t="s">
        <v>11</v>
      </c>
      <c r="F349" s="23">
        <v>34</v>
      </c>
      <c r="G349" s="23" t="s">
        <v>1708</v>
      </c>
      <c r="H349" s="23">
        <v>2348.83</v>
      </c>
      <c r="I349" s="23"/>
    </row>
    <row r="350" spans="1:9">
      <c r="A350" s="23" t="s">
        <v>3772</v>
      </c>
      <c r="B350" s="23" t="s">
        <v>3773</v>
      </c>
      <c r="C350" s="23" t="s">
        <v>3774</v>
      </c>
      <c r="D350" s="23" t="s">
        <v>4289</v>
      </c>
      <c r="E350" s="23" t="s">
        <v>11</v>
      </c>
      <c r="F350" s="23">
        <v>34</v>
      </c>
      <c r="G350" s="23" t="s">
        <v>1708</v>
      </c>
      <c r="H350" s="23">
        <v>10373.4</v>
      </c>
      <c r="I350" s="23"/>
    </row>
    <row r="351" spans="1:9">
      <c r="A351" s="23" t="s">
        <v>2652</v>
      </c>
      <c r="B351" s="23" t="s">
        <v>2653</v>
      </c>
      <c r="C351" s="23" t="s">
        <v>2655</v>
      </c>
      <c r="D351" s="23" t="s">
        <v>452</v>
      </c>
      <c r="E351" s="23" t="s">
        <v>11</v>
      </c>
      <c r="F351" s="23">
        <v>34</v>
      </c>
      <c r="G351" s="23" t="s">
        <v>1708</v>
      </c>
      <c r="H351" s="23">
        <v>2348.83</v>
      </c>
      <c r="I351" s="23"/>
    </row>
    <row r="352" spans="1:9">
      <c r="A352" s="23" t="s">
        <v>2938</v>
      </c>
      <c r="B352" s="23" t="s">
        <v>2939</v>
      </c>
      <c r="C352" s="23" t="s">
        <v>2941</v>
      </c>
      <c r="D352" s="23" t="s">
        <v>452</v>
      </c>
      <c r="E352" s="23" t="s">
        <v>11</v>
      </c>
      <c r="F352" s="23">
        <v>34</v>
      </c>
      <c r="G352" s="23" t="s">
        <v>1708</v>
      </c>
      <c r="H352" s="23">
        <v>2348.83</v>
      </c>
      <c r="I352" s="23"/>
    </row>
    <row r="353" spans="1:9">
      <c r="A353" s="23" t="s">
        <v>3397</v>
      </c>
      <c r="B353" s="23" t="s">
        <v>3398</v>
      </c>
      <c r="C353" s="23" t="s">
        <v>3396</v>
      </c>
      <c r="D353" s="23" t="s">
        <v>459</v>
      </c>
      <c r="E353" s="23" t="s">
        <v>11</v>
      </c>
      <c r="F353" s="23">
        <v>32</v>
      </c>
      <c r="G353" s="23" t="s">
        <v>1708</v>
      </c>
      <c r="H353" s="23">
        <v>760</v>
      </c>
      <c r="I353" s="23"/>
    </row>
    <row r="354" spans="1:9">
      <c r="A354" s="23" t="s">
        <v>3713</v>
      </c>
      <c r="B354" s="23" t="s">
        <v>3714</v>
      </c>
      <c r="C354" s="23" t="s">
        <v>3716</v>
      </c>
      <c r="D354" s="23" t="s">
        <v>464</v>
      </c>
      <c r="E354" s="23" t="s">
        <v>11</v>
      </c>
      <c r="F354" s="23">
        <v>32</v>
      </c>
      <c r="G354" s="23" t="s">
        <v>1708</v>
      </c>
      <c r="H354" s="23">
        <v>960</v>
      </c>
      <c r="I354" s="23"/>
    </row>
    <row r="355" spans="1:9">
      <c r="A355" s="23" t="s">
        <v>2680</v>
      </c>
      <c r="B355" s="23" t="s">
        <v>2681</v>
      </c>
      <c r="C355" s="23" t="s">
        <v>2682</v>
      </c>
      <c r="D355" s="23" t="s">
        <v>464</v>
      </c>
      <c r="E355" s="23" t="s">
        <v>11</v>
      </c>
      <c r="F355" s="23">
        <v>32</v>
      </c>
      <c r="G355" s="23" t="s">
        <v>1708</v>
      </c>
      <c r="H355" s="23">
        <v>960</v>
      </c>
      <c r="I355" s="23"/>
    </row>
    <row r="356" spans="1:9">
      <c r="A356" s="23" t="s">
        <v>1756</v>
      </c>
      <c r="B356" s="23" t="s">
        <v>1757</v>
      </c>
      <c r="C356" s="23" t="s">
        <v>1759</v>
      </c>
      <c r="D356" s="23" t="s">
        <v>459</v>
      </c>
      <c r="E356" s="23" t="s">
        <v>11</v>
      </c>
      <c r="F356" s="23">
        <v>32</v>
      </c>
      <c r="G356" s="23" t="s">
        <v>1708</v>
      </c>
      <c r="H356" s="23">
        <v>760</v>
      </c>
      <c r="I356" s="23"/>
    </row>
    <row r="357" spans="1:9">
      <c r="A357" s="23" t="s">
        <v>3394</v>
      </c>
      <c r="B357" s="23" t="s">
        <v>3395</v>
      </c>
      <c r="C357" s="23" t="s">
        <v>3396</v>
      </c>
      <c r="D357" s="23" t="s">
        <v>459</v>
      </c>
      <c r="E357" s="23" t="s">
        <v>11</v>
      </c>
      <c r="F357" s="23">
        <v>32</v>
      </c>
      <c r="G357" s="23" t="s">
        <v>1708</v>
      </c>
      <c r="H357" s="23">
        <v>760</v>
      </c>
      <c r="I357" s="23"/>
    </row>
    <row r="358" spans="1:9">
      <c r="A358" s="23" t="s">
        <v>2029</v>
      </c>
      <c r="B358" s="23" t="s">
        <v>2030</v>
      </c>
      <c r="C358" s="23" t="s">
        <v>2032</v>
      </c>
      <c r="D358" s="23" t="s">
        <v>452</v>
      </c>
      <c r="E358" s="23" t="s">
        <v>11</v>
      </c>
      <c r="F358" s="23">
        <v>32</v>
      </c>
      <c r="G358" s="23" t="s">
        <v>1708</v>
      </c>
      <c r="H358" s="23">
        <v>9150.48</v>
      </c>
      <c r="I358" s="23"/>
    </row>
    <row r="359" spans="1:9">
      <c r="A359" s="23" t="s">
        <v>2560</v>
      </c>
      <c r="B359" s="23" t="s">
        <v>2561</v>
      </c>
      <c r="C359" s="23" t="s">
        <v>2563</v>
      </c>
      <c r="D359" s="23" t="s">
        <v>459</v>
      </c>
      <c r="E359" s="23" t="s">
        <v>11</v>
      </c>
      <c r="F359" s="23">
        <v>32</v>
      </c>
      <c r="G359" s="23" t="s">
        <v>1708</v>
      </c>
      <c r="H359" s="23">
        <v>3800</v>
      </c>
      <c r="I359" s="23"/>
    </row>
    <row r="360" spans="1:9">
      <c r="A360" s="23" t="s">
        <v>1911</v>
      </c>
      <c r="B360" s="23" t="s">
        <v>1912</v>
      </c>
      <c r="C360" s="23" t="s">
        <v>1914</v>
      </c>
      <c r="D360" s="23" t="s">
        <v>459</v>
      </c>
      <c r="E360" s="23" t="s">
        <v>11</v>
      </c>
      <c r="F360" s="23">
        <v>32</v>
      </c>
      <c r="G360" s="23" t="s">
        <v>1708</v>
      </c>
      <c r="H360" s="23">
        <v>760</v>
      </c>
      <c r="I360" s="23"/>
    </row>
    <row r="361" spans="1:9">
      <c r="A361" s="23" t="s">
        <v>2532</v>
      </c>
      <c r="B361" s="23" t="s">
        <v>2533</v>
      </c>
      <c r="C361" s="23" t="s">
        <v>2535</v>
      </c>
      <c r="D361" s="23" t="s">
        <v>459</v>
      </c>
      <c r="E361" s="23" t="s">
        <v>11</v>
      </c>
      <c r="F361" s="23">
        <v>32</v>
      </c>
      <c r="G361" s="23" t="s">
        <v>1708</v>
      </c>
      <c r="H361" s="23">
        <v>760</v>
      </c>
      <c r="I361" s="23"/>
    </row>
    <row r="362" spans="1:9">
      <c r="A362" s="23" t="s">
        <v>3512</v>
      </c>
      <c r="B362" s="23" t="s">
        <v>3513</v>
      </c>
      <c r="C362" s="23" t="s">
        <v>3514</v>
      </c>
      <c r="D362" s="23" t="s">
        <v>464</v>
      </c>
      <c r="E362" s="23" t="s">
        <v>11</v>
      </c>
      <c r="F362" s="23">
        <v>32</v>
      </c>
      <c r="G362" s="23" t="s">
        <v>1708</v>
      </c>
      <c r="H362" s="23">
        <v>960</v>
      </c>
      <c r="I362" s="23"/>
    </row>
    <row r="363" spans="1:9">
      <c r="A363" s="23" t="s">
        <v>3222</v>
      </c>
      <c r="B363" s="23" t="s">
        <v>3223</v>
      </c>
      <c r="C363" s="23" t="s">
        <v>3221</v>
      </c>
      <c r="D363" s="23" t="s">
        <v>464</v>
      </c>
      <c r="E363" s="23" t="s">
        <v>11</v>
      </c>
      <c r="F363" s="23">
        <v>32</v>
      </c>
      <c r="G363" s="23" t="s">
        <v>1708</v>
      </c>
      <c r="H363" s="23">
        <v>960</v>
      </c>
      <c r="I363" s="23"/>
    </row>
    <row r="364" spans="1:9">
      <c r="A364" s="23" t="s">
        <v>2898</v>
      </c>
      <c r="B364" s="23" t="s">
        <v>2899</v>
      </c>
      <c r="C364" s="23" t="s">
        <v>2900</v>
      </c>
      <c r="D364" s="23" t="s">
        <v>464</v>
      </c>
      <c r="E364" s="23" t="s">
        <v>11</v>
      </c>
      <c r="F364" s="23">
        <v>32</v>
      </c>
      <c r="G364" s="23" t="s">
        <v>1708</v>
      </c>
      <c r="H364" s="23">
        <v>960</v>
      </c>
      <c r="I364" s="23"/>
    </row>
    <row r="365" spans="1:9">
      <c r="A365" s="23" t="s">
        <v>3990</v>
      </c>
      <c r="B365" s="23" t="s">
        <v>3991</v>
      </c>
      <c r="C365" s="23" t="s">
        <v>3992</v>
      </c>
      <c r="D365" s="23" t="s">
        <v>464</v>
      </c>
      <c r="E365" s="23" t="s">
        <v>11</v>
      </c>
      <c r="F365" s="23">
        <v>32</v>
      </c>
      <c r="G365" s="23" t="s">
        <v>1708</v>
      </c>
      <c r="H365" s="23">
        <v>960</v>
      </c>
      <c r="I365" s="23"/>
    </row>
    <row r="366" spans="1:9">
      <c r="A366" s="23" t="s">
        <v>3486</v>
      </c>
      <c r="B366" s="23" t="s">
        <v>3487</v>
      </c>
      <c r="C366" s="23" t="s">
        <v>3488</v>
      </c>
      <c r="D366" s="23" t="s">
        <v>464</v>
      </c>
      <c r="E366" s="23" t="s">
        <v>11</v>
      </c>
      <c r="F366" s="23">
        <v>32</v>
      </c>
      <c r="G366" s="23" t="s">
        <v>1708</v>
      </c>
      <c r="H366" s="23">
        <v>960</v>
      </c>
      <c r="I366" s="23"/>
    </row>
    <row r="367" spans="1:9">
      <c r="A367" s="23" t="s">
        <v>2840</v>
      </c>
      <c r="B367" s="23" t="s">
        <v>2841</v>
      </c>
      <c r="C367" s="23" t="s">
        <v>2842</v>
      </c>
      <c r="D367" s="23" t="s">
        <v>459</v>
      </c>
      <c r="E367" s="23" t="s">
        <v>11</v>
      </c>
      <c r="F367" s="23">
        <v>32</v>
      </c>
      <c r="G367" s="23" t="s">
        <v>1708</v>
      </c>
      <c r="H367" s="23">
        <v>760</v>
      </c>
      <c r="I367" s="23"/>
    </row>
    <row r="368" spans="1:9">
      <c r="A368" s="23" t="s">
        <v>3662</v>
      </c>
      <c r="B368" s="23" t="s">
        <v>3663</v>
      </c>
      <c r="C368" s="23" t="s">
        <v>3664</v>
      </c>
      <c r="D368" s="23" t="s">
        <v>464</v>
      </c>
      <c r="E368" s="23" t="s">
        <v>11</v>
      </c>
      <c r="F368" s="23">
        <v>32</v>
      </c>
      <c r="G368" s="23" t="s">
        <v>1708</v>
      </c>
      <c r="H368" s="23">
        <v>960</v>
      </c>
      <c r="I368" s="23"/>
    </row>
    <row r="369" spans="1:9">
      <c r="A369" s="23" t="s">
        <v>3946</v>
      </c>
      <c r="B369" s="23" t="s">
        <v>3947</v>
      </c>
      <c r="C369" s="23" t="s">
        <v>3948</v>
      </c>
      <c r="D369" s="23" t="s">
        <v>464</v>
      </c>
      <c r="E369" s="23" t="s">
        <v>11</v>
      </c>
      <c r="F369" s="23">
        <v>32</v>
      </c>
      <c r="G369" s="23" t="s">
        <v>1708</v>
      </c>
      <c r="H369" s="23">
        <v>960</v>
      </c>
      <c r="I369" s="23"/>
    </row>
    <row r="370" spans="1:9">
      <c r="A370" s="23" t="s">
        <v>3074</v>
      </c>
      <c r="B370" s="23" t="s">
        <v>3075</v>
      </c>
      <c r="C370" s="23" t="s">
        <v>3076</v>
      </c>
      <c r="D370" s="23" t="s">
        <v>459</v>
      </c>
      <c r="E370" s="23" t="s">
        <v>11</v>
      </c>
      <c r="F370" s="23">
        <v>32</v>
      </c>
      <c r="G370" s="23" t="s">
        <v>1708</v>
      </c>
      <c r="H370" s="23">
        <v>760</v>
      </c>
      <c r="I370" s="23"/>
    </row>
    <row r="371" spans="1:9">
      <c r="A371" s="23" t="s">
        <v>4054</v>
      </c>
      <c r="B371" s="23" t="s">
        <v>4055</v>
      </c>
      <c r="C371" s="23" t="s">
        <v>4056</v>
      </c>
      <c r="D371" s="23" t="s">
        <v>464</v>
      </c>
      <c r="E371" s="23" t="s">
        <v>11</v>
      </c>
      <c r="F371" s="23">
        <v>32</v>
      </c>
      <c r="G371" s="23" t="s">
        <v>1708</v>
      </c>
      <c r="H371" s="23">
        <v>960</v>
      </c>
      <c r="I371" s="23"/>
    </row>
    <row r="372" spans="1:9">
      <c r="A372" s="23" t="s">
        <v>2153</v>
      </c>
      <c r="B372" s="23" t="s">
        <v>2154</v>
      </c>
      <c r="C372" s="23" t="s">
        <v>2156</v>
      </c>
      <c r="D372" s="23" t="s">
        <v>459</v>
      </c>
      <c r="E372" s="23" t="s">
        <v>11</v>
      </c>
      <c r="F372" s="23">
        <v>32</v>
      </c>
      <c r="G372" s="23" t="s">
        <v>1708</v>
      </c>
      <c r="H372" s="23">
        <v>760</v>
      </c>
      <c r="I372" s="23"/>
    </row>
    <row r="373" spans="1:9">
      <c r="A373" s="23" t="s">
        <v>2445</v>
      </c>
      <c r="B373" s="23" t="s">
        <v>2446</v>
      </c>
      <c r="C373" s="23" t="s">
        <v>2448</v>
      </c>
      <c r="D373" s="23" t="s">
        <v>459</v>
      </c>
      <c r="E373" s="23" t="s">
        <v>11</v>
      </c>
      <c r="F373" s="23">
        <v>32</v>
      </c>
      <c r="G373" s="23" t="s">
        <v>1708</v>
      </c>
      <c r="H373" s="23">
        <v>760</v>
      </c>
      <c r="I373" s="23"/>
    </row>
    <row r="374" spans="1:9">
      <c r="A374" s="23" t="s">
        <v>2230</v>
      </c>
      <c r="B374" s="23" t="s">
        <v>2231</v>
      </c>
      <c r="C374" s="23" t="s">
        <v>2188</v>
      </c>
      <c r="D374" s="23" t="s">
        <v>452</v>
      </c>
      <c r="E374" s="23" t="s">
        <v>11</v>
      </c>
      <c r="F374" s="23">
        <v>32</v>
      </c>
      <c r="G374" s="23" t="s">
        <v>1708</v>
      </c>
      <c r="H374" s="23">
        <v>0</v>
      </c>
      <c r="I374" s="23"/>
    </row>
    <row r="375" spans="1:9">
      <c r="A375" s="23" t="s">
        <v>3038</v>
      </c>
      <c r="B375" s="23" t="s">
        <v>3039</v>
      </c>
      <c r="C375" s="23" t="s">
        <v>3041</v>
      </c>
      <c r="D375" s="23" t="s">
        <v>459</v>
      </c>
      <c r="E375" s="23" t="s">
        <v>11</v>
      </c>
      <c r="F375" s="23">
        <v>32</v>
      </c>
      <c r="G375" s="23" t="s">
        <v>1708</v>
      </c>
      <c r="H375" s="23">
        <v>960</v>
      </c>
      <c r="I375" s="23"/>
    </row>
    <row r="376" spans="1:9">
      <c r="A376" s="23" t="s">
        <v>3733</v>
      </c>
      <c r="B376" s="23" t="s">
        <v>3734</v>
      </c>
      <c r="C376" s="23" t="s">
        <v>3728</v>
      </c>
      <c r="D376" s="23" t="s">
        <v>459</v>
      </c>
      <c r="E376" s="23" t="s">
        <v>11</v>
      </c>
      <c r="F376" s="23">
        <v>32</v>
      </c>
      <c r="G376" s="23" t="s">
        <v>1708</v>
      </c>
      <c r="H376" s="23">
        <v>960</v>
      </c>
      <c r="I376" s="23"/>
    </row>
    <row r="377" spans="1:9">
      <c r="A377" s="23" t="s">
        <v>1827</v>
      </c>
      <c r="B377" s="23" t="s">
        <v>1828</v>
      </c>
      <c r="C377" s="23" t="s">
        <v>1830</v>
      </c>
      <c r="D377" s="23" t="s">
        <v>459</v>
      </c>
      <c r="E377" s="23" t="s">
        <v>11</v>
      </c>
      <c r="F377" s="23">
        <v>32</v>
      </c>
      <c r="G377" s="23" t="s">
        <v>1708</v>
      </c>
      <c r="H377" s="23">
        <v>960</v>
      </c>
      <c r="I377" s="23"/>
    </row>
    <row r="378" spans="1:9">
      <c r="A378" s="23" t="s">
        <v>2337</v>
      </c>
      <c r="B378" s="23" t="s">
        <v>2338</v>
      </c>
      <c r="C378" s="23" t="s">
        <v>2339</v>
      </c>
      <c r="D378" s="23" t="s">
        <v>464</v>
      </c>
      <c r="E378" s="23" t="s">
        <v>11</v>
      </c>
      <c r="F378" s="23">
        <v>32</v>
      </c>
      <c r="G378" s="23" t="s">
        <v>1708</v>
      </c>
      <c r="H378" s="23">
        <v>960</v>
      </c>
      <c r="I378" s="23"/>
    </row>
    <row r="379" spans="1:9">
      <c r="A379" s="23" t="s">
        <v>3987</v>
      </c>
      <c r="B379" s="23" t="s">
        <v>3988</v>
      </c>
      <c r="C379" s="23" t="s">
        <v>3989</v>
      </c>
      <c r="D379" s="23" t="s">
        <v>464</v>
      </c>
      <c r="E379" s="23" t="s">
        <v>11</v>
      </c>
      <c r="F379" s="23">
        <v>32</v>
      </c>
      <c r="G379" s="23" t="s">
        <v>1708</v>
      </c>
      <c r="H379" s="23">
        <v>960</v>
      </c>
      <c r="I379" s="23"/>
    </row>
    <row r="380" spans="1:9">
      <c r="A380" s="23" t="s">
        <v>2256</v>
      </c>
      <c r="B380" s="23" t="s">
        <v>2257</v>
      </c>
      <c r="C380" s="23" t="s">
        <v>2258</v>
      </c>
      <c r="D380" s="23" t="s">
        <v>464</v>
      </c>
      <c r="E380" s="23" t="s">
        <v>11</v>
      </c>
      <c r="F380" s="23">
        <v>32</v>
      </c>
      <c r="G380" s="23" t="s">
        <v>1708</v>
      </c>
      <c r="H380" s="23">
        <v>960</v>
      </c>
      <c r="I380" s="23"/>
    </row>
    <row r="381" spans="1:9">
      <c r="A381" s="23" t="s">
        <v>3875</v>
      </c>
      <c r="B381" s="23" t="s">
        <v>3876</v>
      </c>
      <c r="C381" s="23" t="s">
        <v>3877</v>
      </c>
      <c r="D381" s="23" t="s">
        <v>4084</v>
      </c>
      <c r="E381" s="23" t="s">
        <v>11</v>
      </c>
      <c r="F381" s="23">
        <v>32</v>
      </c>
      <c r="G381" s="23" t="s">
        <v>1708</v>
      </c>
      <c r="H381" s="23">
        <v>7656</v>
      </c>
      <c r="I381" s="23"/>
    </row>
    <row r="382" spans="1:9">
      <c r="A382" s="23" t="s">
        <v>2474</v>
      </c>
      <c r="B382" s="23" t="s">
        <v>2475</v>
      </c>
      <c r="C382" s="23" t="s">
        <v>2476</v>
      </c>
      <c r="D382" s="23" t="s">
        <v>464</v>
      </c>
      <c r="E382" s="23" t="s">
        <v>11</v>
      </c>
      <c r="F382" s="23">
        <v>32</v>
      </c>
      <c r="G382" s="23" t="s">
        <v>1708</v>
      </c>
      <c r="H382" s="23">
        <v>960</v>
      </c>
      <c r="I382" s="23"/>
    </row>
    <row r="383" spans="1:9">
      <c r="A383" s="23" t="s">
        <v>3682</v>
      </c>
      <c r="B383" s="23" t="s">
        <v>3683</v>
      </c>
      <c r="C383" s="23" t="s">
        <v>1970</v>
      </c>
      <c r="D383" s="23" t="s">
        <v>464</v>
      </c>
      <c r="E383" s="23" t="s">
        <v>11</v>
      </c>
      <c r="F383" s="23">
        <v>32</v>
      </c>
      <c r="G383" s="23" t="s">
        <v>1708</v>
      </c>
      <c r="H383" s="23">
        <v>960</v>
      </c>
      <c r="I383" s="23"/>
    </row>
    <row r="384" spans="1:9">
      <c r="A384" s="23" t="s">
        <v>3764</v>
      </c>
      <c r="B384" s="23" t="s">
        <v>3765</v>
      </c>
      <c r="C384" s="23" t="s">
        <v>3766</v>
      </c>
      <c r="D384" s="23" t="s">
        <v>464</v>
      </c>
      <c r="E384" s="23" t="s">
        <v>11</v>
      </c>
      <c r="F384" s="23">
        <v>32</v>
      </c>
      <c r="G384" s="23" t="s">
        <v>1708</v>
      </c>
      <c r="H384" s="23">
        <v>960</v>
      </c>
      <c r="I384" s="23"/>
    </row>
    <row r="385" spans="1:9">
      <c r="A385" s="23" t="s">
        <v>2168</v>
      </c>
      <c r="B385" s="23" t="s">
        <v>2169</v>
      </c>
      <c r="C385" s="23" t="s">
        <v>2170</v>
      </c>
      <c r="D385" s="23" t="s">
        <v>4084</v>
      </c>
      <c r="E385" s="23" t="s">
        <v>11</v>
      </c>
      <c r="F385" s="23">
        <v>32</v>
      </c>
      <c r="G385" s="23" t="s">
        <v>1708</v>
      </c>
      <c r="H385" s="23">
        <v>9504</v>
      </c>
      <c r="I385" s="23"/>
    </row>
    <row r="386" spans="1:9">
      <c r="A386" s="23" t="s">
        <v>3596</v>
      </c>
      <c r="B386" s="23" t="s">
        <v>3597</v>
      </c>
      <c r="C386" s="23" t="s">
        <v>3599</v>
      </c>
      <c r="D386" s="23" t="s">
        <v>459</v>
      </c>
      <c r="E386" s="23" t="s">
        <v>11</v>
      </c>
      <c r="F386" s="23">
        <v>32</v>
      </c>
      <c r="G386" s="23" t="s">
        <v>1708</v>
      </c>
      <c r="H386" s="23">
        <v>960</v>
      </c>
      <c r="I386" s="23"/>
    </row>
    <row r="387" spans="1:9">
      <c r="A387" s="23" t="s">
        <v>3820</v>
      </c>
      <c r="B387" s="23" t="s">
        <v>3821</v>
      </c>
      <c r="C387" s="23" t="s">
        <v>3822</v>
      </c>
      <c r="D387" s="23" t="s">
        <v>459</v>
      </c>
      <c r="E387" s="23" t="s">
        <v>11</v>
      </c>
      <c r="F387" s="23">
        <v>32</v>
      </c>
      <c r="G387" s="23" t="s">
        <v>1708</v>
      </c>
      <c r="H387" s="23">
        <v>760</v>
      </c>
      <c r="I387" s="23"/>
    </row>
    <row r="388" spans="1:9">
      <c r="A388" s="23" t="s">
        <v>1779</v>
      </c>
      <c r="B388" s="23" t="s">
        <v>1780</v>
      </c>
      <c r="C388" s="23" t="s">
        <v>1781</v>
      </c>
      <c r="D388" s="23" t="s">
        <v>459</v>
      </c>
      <c r="E388" s="23" t="s">
        <v>11</v>
      </c>
      <c r="F388" s="23">
        <v>32</v>
      </c>
      <c r="G388" s="23" t="s">
        <v>1708</v>
      </c>
      <c r="H388" s="23">
        <v>960</v>
      </c>
      <c r="I388" s="23"/>
    </row>
    <row r="389" spans="1:9">
      <c r="A389" s="23" t="s">
        <v>3178</v>
      </c>
      <c r="B389" s="23" t="s">
        <v>3179</v>
      </c>
      <c r="C389" s="23" t="s">
        <v>3180</v>
      </c>
      <c r="D389" s="23" t="s">
        <v>464</v>
      </c>
      <c r="E389" s="23" t="s">
        <v>11</v>
      </c>
      <c r="F389" s="23">
        <v>32</v>
      </c>
      <c r="G389" s="23" t="s">
        <v>1708</v>
      </c>
      <c r="H389" s="23">
        <v>960</v>
      </c>
      <c r="I389" s="23"/>
    </row>
    <row r="390" spans="1:9">
      <c r="A390" s="23" t="s">
        <v>3959</v>
      </c>
      <c r="B390" s="23" t="s">
        <v>3960</v>
      </c>
      <c r="C390" s="23" t="s">
        <v>3961</v>
      </c>
      <c r="D390" s="23" t="s">
        <v>459</v>
      </c>
      <c r="E390" s="23" t="s">
        <v>1808</v>
      </c>
      <c r="F390" s="23">
        <v>31</v>
      </c>
      <c r="G390" s="23" t="s">
        <v>1708</v>
      </c>
      <c r="H390" s="23">
        <v>4650.0600000000004</v>
      </c>
      <c r="I390" s="23"/>
    </row>
    <row r="391" spans="1:9">
      <c r="A391" s="23" t="s">
        <v>2639</v>
      </c>
      <c r="B391" s="23" t="s">
        <v>2640</v>
      </c>
      <c r="C391" s="23" t="s">
        <v>2642</v>
      </c>
      <c r="D391" s="23" t="s">
        <v>1189</v>
      </c>
      <c r="E391" s="23" t="s">
        <v>11</v>
      </c>
      <c r="F391" s="23">
        <v>31</v>
      </c>
      <c r="G391" s="23" t="s">
        <v>1708</v>
      </c>
      <c r="H391" s="23">
        <v>0</v>
      </c>
      <c r="I391" s="23"/>
    </row>
    <row r="392" spans="1:9">
      <c r="A392" s="23" t="s">
        <v>3021</v>
      </c>
      <c r="B392" s="23" t="s">
        <v>3022</v>
      </c>
      <c r="C392" s="23" t="s">
        <v>3023</v>
      </c>
      <c r="D392" s="23" t="s">
        <v>1189</v>
      </c>
      <c r="E392" s="23" t="s">
        <v>11</v>
      </c>
      <c r="F392" s="23">
        <v>30</v>
      </c>
      <c r="G392" s="23" t="s">
        <v>1708</v>
      </c>
      <c r="H392" s="23">
        <v>0</v>
      </c>
      <c r="I392" s="23"/>
    </row>
    <row r="393" spans="1:9">
      <c r="A393" s="23" t="s">
        <v>1862</v>
      </c>
      <c r="B393" s="23" t="s">
        <v>1863</v>
      </c>
      <c r="C393" s="23" t="s">
        <v>1864</v>
      </c>
      <c r="D393" s="23" t="s">
        <v>452</v>
      </c>
      <c r="E393" s="23" t="s">
        <v>11</v>
      </c>
      <c r="F393" s="23">
        <v>30</v>
      </c>
      <c r="G393" s="23" t="s">
        <v>1708</v>
      </c>
      <c r="H393" s="23">
        <v>-0.08</v>
      </c>
      <c r="I393" s="23"/>
    </row>
    <row r="394" spans="1:9">
      <c r="A394" s="23" t="s">
        <v>3556</v>
      </c>
      <c r="B394" s="23" t="s">
        <v>3557</v>
      </c>
      <c r="C394" s="23" t="s">
        <v>3545</v>
      </c>
      <c r="D394" s="23" t="s">
        <v>4289</v>
      </c>
      <c r="E394" s="23" t="s">
        <v>11</v>
      </c>
      <c r="F394" s="23">
        <v>30</v>
      </c>
      <c r="G394" s="23" t="s">
        <v>1708</v>
      </c>
      <c r="H394" s="23">
        <v>8625</v>
      </c>
      <c r="I394" s="23"/>
    </row>
    <row r="395" spans="1:9">
      <c r="A395" s="23" t="s">
        <v>2453</v>
      </c>
      <c r="B395" s="23" t="s">
        <v>2454</v>
      </c>
      <c r="C395" s="23" t="s">
        <v>2455</v>
      </c>
      <c r="D395" s="23" t="s">
        <v>452</v>
      </c>
      <c r="E395" s="23" t="s">
        <v>11</v>
      </c>
      <c r="F395" s="23">
        <v>29</v>
      </c>
      <c r="G395" s="23" t="s">
        <v>1708</v>
      </c>
      <c r="H395" s="23">
        <v>3645.51</v>
      </c>
      <c r="I395" s="23"/>
    </row>
    <row r="396" spans="1:9">
      <c r="A396" s="23" t="s">
        <v>5269</v>
      </c>
      <c r="B396" s="23" t="s">
        <v>5270</v>
      </c>
      <c r="C396" s="23" t="s">
        <v>5037</v>
      </c>
      <c r="D396" s="23" t="s">
        <v>459</v>
      </c>
      <c r="E396" s="23" t="s">
        <v>11</v>
      </c>
      <c r="F396" s="23">
        <v>29</v>
      </c>
      <c r="G396" s="23" t="s">
        <v>1708</v>
      </c>
      <c r="H396" s="23">
        <v>870</v>
      </c>
      <c r="I396" s="23"/>
    </row>
    <row r="397" spans="1:9">
      <c r="A397" s="23" t="s">
        <v>3336</v>
      </c>
      <c r="B397" s="23" t="s">
        <v>3337</v>
      </c>
      <c r="C397" s="23" t="s">
        <v>3338</v>
      </c>
      <c r="D397" s="23" t="s">
        <v>4084</v>
      </c>
      <c r="E397" s="23" t="s">
        <v>11</v>
      </c>
      <c r="F397" s="23">
        <v>29</v>
      </c>
      <c r="G397" s="23" t="s">
        <v>1708</v>
      </c>
      <c r="H397" s="23">
        <v>5220</v>
      </c>
      <c r="I397" s="23"/>
    </row>
    <row r="398" spans="1:9">
      <c r="A398" s="23" t="s">
        <v>5035</v>
      </c>
      <c r="B398" s="23" t="s">
        <v>5036</v>
      </c>
      <c r="C398" s="23" t="s">
        <v>5037</v>
      </c>
      <c r="D398" s="23" t="s">
        <v>459</v>
      </c>
      <c r="E398" s="23" t="s">
        <v>11</v>
      </c>
      <c r="F398" s="23">
        <v>29</v>
      </c>
      <c r="G398" s="23" t="s">
        <v>1708</v>
      </c>
      <c r="H398" s="23">
        <v>870</v>
      </c>
      <c r="I398" s="23"/>
    </row>
    <row r="399" spans="1:9">
      <c r="A399" s="23" t="s">
        <v>1882</v>
      </c>
      <c r="B399" s="23" t="s">
        <v>1883</v>
      </c>
      <c r="C399" s="23" t="s">
        <v>1885</v>
      </c>
      <c r="D399" s="23" t="s">
        <v>4289</v>
      </c>
      <c r="E399" s="23" t="s">
        <v>11</v>
      </c>
      <c r="F399" s="23">
        <v>29</v>
      </c>
      <c r="G399" s="23" t="s">
        <v>1708</v>
      </c>
      <c r="H399" s="23">
        <v>8337.5</v>
      </c>
      <c r="I399" s="23"/>
    </row>
    <row r="400" spans="1:9">
      <c r="A400" s="23" t="s">
        <v>1783</v>
      </c>
      <c r="B400" s="23" t="s">
        <v>1784</v>
      </c>
      <c r="C400" s="23" t="s">
        <v>1785</v>
      </c>
      <c r="D400" s="23" t="s">
        <v>452</v>
      </c>
      <c r="E400" s="23" t="s">
        <v>11</v>
      </c>
      <c r="F400" s="23">
        <v>28</v>
      </c>
      <c r="G400" s="23" t="s">
        <v>1708</v>
      </c>
      <c r="H400" s="23">
        <v>4900</v>
      </c>
      <c r="I400" s="23"/>
    </row>
    <row r="401" spans="1:9">
      <c r="A401" s="23" t="s">
        <v>4014</v>
      </c>
      <c r="B401" s="23" t="s">
        <v>4015</v>
      </c>
      <c r="C401" s="23" t="s">
        <v>4016</v>
      </c>
      <c r="D401" s="23" t="s">
        <v>4084</v>
      </c>
      <c r="E401" s="23" t="s">
        <v>11</v>
      </c>
      <c r="F401" s="23">
        <v>28</v>
      </c>
      <c r="G401" s="23" t="s">
        <v>1708</v>
      </c>
      <c r="H401" s="23">
        <v>7724.92</v>
      </c>
      <c r="I401" s="23"/>
    </row>
    <row r="402" spans="1:9">
      <c r="A402" s="23" t="s">
        <v>1843</v>
      </c>
      <c r="B402" s="23" t="s">
        <v>1844</v>
      </c>
      <c r="C402" s="23" t="s">
        <v>1845</v>
      </c>
      <c r="D402" s="23" t="s">
        <v>452</v>
      </c>
      <c r="E402" s="23" t="s">
        <v>11</v>
      </c>
      <c r="F402" s="23">
        <v>27</v>
      </c>
      <c r="G402" s="23" t="s">
        <v>1708</v>
      </c>
      <c r="H402" s="23">
        <v>0</v>
      </c>
      <c r="I402" s="23"/>
    </row>
    <row r="403" spans="1:9">
      <c r="A403" s="23" t="s">
        <v>3863</v>
      </c>
      <c r="B403" s="23" t="s">
        <v>3864</v>
      </c>
      <c r="C403" s="23" t="s">
        <v>3865</v>
      </c>
      <c r="D403" s="23" t="s">
        <v>452</v>
      </c>
      <c r="E403" s="23" t="s">
        <v>11</v>
      </c>
      <c r="F403" s="23">
        <v>27</v>
      </c>
      <c r="G403" s="23" t="s">
        <v>1708</v>
      </c>
      <c r="H403" s="23">
        <v>6499.61</v>
      </c>
      <c r="I403" s="23"/>
    </row>
    <row r="404" spans="1:9">
      <c r="A404" s="23" t="s">
        <v>3251</v>
      </c>
      <c r="B404" s="23" t="s">
        <v>3252</v>
      </c>
      <c r="C404" s="23" t="s">
        <v>3253</v>
      </c>
      <c r="D404" s="23" t="s">
        <v>1189</v>
      </c>
      <c r="E404" s="23" t="s">
        <v>11</v>
      </c>
      <c r="F404" s="23">
        <v>27</v>
      </c>
      <c r="G404" s="23" t="s">
        <v>1708</v>
      </c>
      <c r="H404" s="23">
        <v>6701.79</v>
      </c>
      <c r="I404" s="23"/>
    </row>
    <row r="405" spans="1:9">
      <c r="A405" s="23" t="s">
        <v>3515</v>
      </c>
      <c r="B405" s="23" t="s">
        <v>3516</v>
      </c>
      <c r="C405" s="23" t="s">
        <v>3518</v>
      </c>
      <c r="D405" s="23" t="s">
        <v>464</v>
      </c>
      <c r="E405" s="23" t="s">
        <v>11</v>
      </c>
      <c r="F405" s="23">
        <v>27</v>
      </c>
      <c r="G405" s="23" t="s">
        <v>1708</v>
      </c>
      <c r="H405" s="23">
        <v>810</v>
      </c>
      <c r="I405" s="23"/>
    </row>
    <row r="406" spans="1:9">
      <c r="A406" s="23" t="s">
        <v>2747</v>
      </c>
      <c r="B406" s="23" t="s">
        <v>2748</v>
      </c>
      <c r="C406" s="23" t="s">
        <v>2749</v>
      </c>
      <c r="D406" s="23" t="s">
        <v>1189</v>
      </c>
      <c r="E406" s="23" t="s">
        <v>11</v>
      </c>
      <c r="F406" s="23">
        <v>27</v>
      </c>
      <c r="G406" s="23" t="s">
        <v>1708</v>
      </c>
      <c r="H406" s="23">
        <v>6824.9</v>
      </c>
      <c r="I406" s="23"/>
    </row>
    <row r="407" spans="1:9">
      <c r="A407" s="23" t="s">
        <v>2760</v>
      </c>
      <c r="B407" s="23" t="s">
        <v>2761</v>
      </c>
      <c r="C407" s="23" t="s">
        <v>2762</v>
      </c>
      <c r="D407" s="23" t="s">
        <v>464</v>
      </c>
      <c r="E407" s="23" t="s">
        <v>11</v>
      </c>
      <c r="F407" s="23">
        <v>26</v>
      </c>
      <c r="G407" s="23" t="s">
        <v>1708</v>
      </c>
      <c r="H407" s="23">
        <v>780</v>
      </c>
      <c r="I407" s="23"/>
    </row>
    <row r="408" spans="1:9">
      <c r="A408" s="23" t="s">
        <v>3320</v>
      </c>
      <c r="B408" s="23" t="s">
        <v>3321</v>
      </c>
      <c r="C408" s="23" t="s">
        <v>3322</v>
      </c>
      <c r="D408" s="23" t="s">
        <v>4084</v>
      </c>
      <c r="E408" s="23" t="s">
        <v>11</v>
      </c>
      <c r="F408" s="23">
        <v>26</v>
      </c>
      <c r="G408" s="23" t="s">
        <v>1708</v>
      </c>
      <c r="H408" s="23">
        <v>6552</v>
      </c>
      <c r="I408" s="23"/>
    </row>
    <row r="409" spans="1:9">
      <c r="A409" s="23" t="s">
        <v>2880</v>
      </c>
      <c r="B409" s="23" t="s">
        <v>2881</v>
      </c>
      <c r="C409" s="23" t="s">
        <v>2882</v>
      </c>
      <c r="D409" s="23" t="s">
        <v>459</v>
      </c>
      <c r="E409" s="23" t="s">
        <v>11</v>
      </c>
      <c r="F409" s="23">
        <v>25</v>
      </c>
      <c r="G409" s="23" t="s">
        <v>1708</v>
      </c>
      <c r="H409" s="23">
        <v>593.75</v>
      </c>
      <c r="I409" s="23"/>
    </row>
    <row r="410" spans="1:9">
      <c r="A410" s="23" t="s">
        <v>2786</v>
      </c>
      <c r="B410" s="23" t="s">
        <v>2787</v>
      </c>
      <c r="C410" s="23" t="s">
        <v>2789</v>
      </c>
      <c r="D410" s="23" t="s">
        <v>459</v>
      </c>
      <c r="E410" s="23" t="s">
        <v>11</v>
      </c>
      <c r="F410" s="23">
        <v>25</v>
      </c>
      <c r="G410" s="23" t="s">
        <v>1708</v>
      </c>
      <c r="H410" s="23">
        <v>3571.43</v>
      </c>
      <c r="I410" s="23"/>
    </row>
    <row r="411" spans="1:9">
      <c r="A411" s="23" t="s">
        <v>2850</v>
      </c>
      <c r="B411" s="23" t="s">
        <v>1222</v>
      </c>
      <c r="C411" s="23" t="s">
        <v>2851</v>
      </c>
      <c r="D411" s="23" t="s">
        <v>459</v>
      </c>
      <c r="E411" s="23" t="s">
        <v>11</v>
      </c>
      <c r="F411" s="23">
        <v>25</v>
      </c>
      <c r="G411" s="23" t="s">
        <v>1708</v>
      </c>
      <c r="H411" s="23">
        <v>593.75</v>
      </c>
      <c r="I411" s="23"/>
    </row>
    <row r="412" spans="1:9">
      <c r="A412" s="23" t="s">
        <v>2062</v>
      </c>
      <c r="B412" s="23" t="s">
        <v>2063</v>
      </c>
      <c r="C412" s="23" t="s">
        <v>2065</v>
      </c>
      <c r="D412" s="23" t="s">
        <v>464</v>
      </c>
      <c r="E412" s="23" t="s">
        <v>11</v>
      </c>
      <c r="F412" s="23">
        <v>25</v>
      </c>
      <c r="G412" s="23" t="s">
        <v>1708</v>
      </c>
      <c r="H412" s="23">
        <v>3571.43</v>
      </c>
      <c r="I412" s="23"/>
    </row>
    <row r="413" spans="1:9">
      <c r="A413" s="23" t="s">
        <v>3265</v>
      </c>
      <c r="B413" s="23" t="s">
        <v>3266</v>
      </c>
      <c r="C413" s="23" t="s">
        <v>3268</v>
      </c>
      <c r="D413" s="23" t="s">
        <v>1189</v>
      </c>
      <c r="E413" s="23" t="s">
        <v>11</v>
      </c>
      <c r="F413" s="23">
        <v>25</v>
      </c>
      <c r="G413" s="23" t="s">
        <v>1708</v>
      </c>
      <c r="H413" s="23">
        <v>0</v>
      </c>
      <c r="I413" s="23"/>
    </row>
    <row r="414" spans="1:9">
      <c r="A414" s="23" t="s">
        <v>2824</v>
      </c>
      <c r="B414" s="23" t="s">
        <v>2825</v>
      </c>
      <c r="C414" s="23" t="s">
        <v>2826</v>
      </c>
      <c r="D414" s="23" t="s">
        <v>464</v>
      </c>
      <c r="E414" s="23" t="s">
        <v>11</v>
      </c>
      <c r="F414" s="23">
        <v>25</v>
      </c>
      <c r="G414" s="23" t="s">
        <v>1708</v>
      </c>
      <c r="H414" s="23">
        <v>750</v>
      </c>
      <c r="I414" s="23"/>
    </row>
    <row r="415" spans="1:9">
      <c r="A415" s="23" t="s">
        <v>2004</v>
      </c>
      <c r="B415" s="23" t="s">
        <v>2005</v>
      </c>
      <c r="C415" s="23" t="s">
        <v>2006</v>
      </c>
      <c r="D415" s="23" t="s">
        <v>4289</v>
      </c>
      <c r="E415" s="23" t="s">
        <v>11</v>
      </c>
      <c r="F415" s="23">
        <v>24</v>
      </c>
      <c r="G415" s="23" t="s">
        <v>1708</v>
      </c>
      <c r="H415" s="23">
        <v>7028.16</v>
      </c>
      <c r="I415" s="23"/>
    </row>
    <row r="416" spans="1:9">
      <c r="A416" s="23" t="s">
        <v>4063</v>
      </c>
      <c r="B416" s="23" t="s">
        <v>4064</v>
      </c>
      <c r="C416" s="23" t="s">
        <v>4066</v>
      </c>
      <c r="D416" s="23" t="s">
        <v>459</v>
      </c>
      <c r="E416" s="23" t="s">
        <v>11</v>
      </c>
      <c r="F416" s="23">
        <v>24</v>
      </c>
      <c r="G416" s="23" t="s">
        <v>1708</v>
      </c>
      <c r="H416" s="23">
        <v>720</v>
      </c>
      <c r="I416" s="23"/>
    </row>
    <row r="417" spans="1:9">
      <c r="A417" s="23" t="s">
        <v>3867</v>
      </c>
      <c r="B417" s="23" t="s">
        <v>3868</v>
      </c>
      <c r="C417" s="23" t="s">
        <v>3870</v>
      </c>
      <c r="D417" s="23" t="s">
        <v>464</v>
      </c>
      <c r="E417" s="23" t="s">
        <v>11</v>
      </c>
      <c r="F417" s="23">
        <v>24</v>
      </c>
      <c r="G417" s="23" t="s">
        <v>1708</v>
      </c>
      <c r="H417" s="23">
        <v>720</v>
      </c>
      <c r="I417" s="23"/>
    </row>
    <row r="418" spans="1:9">
      <c r="A418" s="23" t="s">
        <v>3722</v>
      </c>
      <c r="B418" s="23" t="s">
        <v>3723</v>
      </c>
      <c r="C418" s="23" t="s">
        <v>3724</v>
      </c>
      <c r="D418" s="23" t="s">
        <v>459</v>
      </c>
      <c r="E418" s="23" t="s">
        <v>11</v>
      </c>
      <c r="F418" s="23">
        <v>24</v>
      </c>
      <c r="G418" s="23" t="s">
        <v>1708</v>
      </c>
      <c r="H418" s="23">
        <v>720</v>
      </c>
      <c r="I418" s="23"/>
    </row>
    <row r="419" spans="1:9">
      <c r="A419" s="23" t="s">
        <v>1812</v>
      </c>
      <c r="B419" s="23" t="s">
        <v>1813</v>
      </c>
      <c r="C419" s="23" t="s">
        <v>1814</v>
      </c>
      <c r="D419" s="23" t="s">
        <v>1189</v>
      </c>
      <c r="E419" s="23" t="s">
        <v>11</v>
      </c>
      <c r="F419" s="23">
        <v>24</v>
      </c>
      <c r="G419" s="23" t="s">
        <v>1708</v>
      </c>
      <c r="H419" s="23">
        <v>1658</v>
      </c>
      <c r="I419" s="23"/>
    </row>
    <row r="420" spans="1:9">
      <c r="A420" s="23" t="s">
        <v>3237</v>
      </c>
      <c r="B420" s="23" t="s">
        <v>3238</v>
      </c>
      <c r="C420" s="23" t="s">
        <v>3239</v>
      </c>
      <c r="D420" s="23" t="s">
        <v>4259</v>
      </c>
      <c r="E420" s="23" t="s">
        <v>11</v>
      </c>
      <c r="F420" s="23">
        <v>24</v>
      </c>
      <c r="G420" s="23" t="s">
        <v>1708</v>
      </c>
      <c r="H420" s="23">
        <v>6240</v>
      </c>
      <c r="I420" s="23"/>
    </row>
    <row r="421" spans="1:9">
      <c r="A421" s="23" t="s">
        <v>2927</v>
      </c>
      <c r="B421" s="23" t="s">
        <v>2928</v>
      </c>
      <c r="C421" s="23" t="s">
        <v>2929</v>
      </c>
      <c r="D421" s="23" t="s">
        <v>464</v>
      </c>
      <c r="E421" s="23" t="s">
        <v>11</v>
      </c>
      <c r="F421" s="23">
        <v>24</v>
      </c>
      <c r="G421" s="23" t="s">
        <v>1708</v>
      </c>
      <c r="H421" s="23">
        <v>720</v>
      </c>
      <c r="I421" s="23"/>
    </row>
    <row r="422" spans="1:9">
      <c r="A422" s="23" t="s">
        <v>2234</v>
      </c>
      <c r="B422" s="23" t="s">
        <v>2235</v>
      </c>
      <c r="C422" s="23" t="s">
        <v>2237</v>
      </c>
      <c r="D422" s="23" t="s">
        <v>459</v>
      </c>
      <c r="E422" s="23" t="s">
        <v>11</v>
      </c>
      <c r="F422" s="23">
        <v>24</v>
      </c>
      <c r="G422" s="23" t="s">
        <v>1708</v>
      </c>
      <c r="H422" s="23">
        <v>542.22</v>
      </c>
      <c r="I422" s="23"/>
    </row>
    <row r="423" spans="1:9">
      <c r="A423" s="23" t="s">
        <v>3440</v>
      </c>
      <c r="B423" s="23" t="s">
        <v>3441</v>
      </c>
      <c r="C423" s="23" t="s">
        <v>3442</v>
      </c>
      <c r="D423" s="23" t="s">
        <v>459</v>
      </c>
      <c r="E423" s="23" t="s">
        <v>11</v>
      </c>
      <c r="F423" s="23">
        <v>24</v>
      </c>
      <c r="G423" s="23" t="s">
        <v>1708</v>
      </c>
      <c r="H423" s="23">
        <v>720</v>
      </c>
      <c r="I423" s="23"/>
    </row>
    <row r="424" spans="1:9">
      <c r="A424" s="23" t="s">
        <v>3095</v>
      </c>
      <c r="B424" s="23" t="s">
        <v>3096</v>
      </c>
      <c r="C424" s="23" t="s">
        <v>3098</v>
      </c>
      <c r="D424" s="23" t="s">
        <v>459</v>
      </c>
      <c r="E424" s="23" t="s">
        <v>11</v>
      </c>
      <c r="F424" s="23">
        <v>24</v>
      </c>
      <c r="G424" s="23" t="s">
        <v>1708</v>
      </c>
      <c r="H424" s="23">
        <v>3600</v>
      </c>
      <c r="I424" s="23"/>
    </row>
    <row r="425" spans="1:9">
      <c r="A425" s="23" t="s">
        <v>2513</v>
      </c>
      <c r="B425" s="23" t="s">
        <v>2514</v>
      </c>
      <c r="C425" s="23" t="s">
        <v>2516</v>
      </c>
      <c r="D425" s="23" t="s">
        <v>459</v>
      </c>
      <c r="E425" s="23" t="s">
        <v>11</v>
      </c>
      <c r="F425" s="23">
        <v>24</v>
      </c>
      <c r="G425" s="23" t="s">
        <v>1708</v>
      </c>
      <c r="H425" s="23">
        <v>720</v>
      </c>
      <c r="I425" s="23"/>
    </row>
    <row r="426" spans="1:9">
      <c r="A426" s="23" t="s">
        <v>3065</v>
      </c>
      <c r="B426" s="23" t="s">
        <v>3066</v>
      </c>
      <c r="C426" s="23" t="s">
        <v>3068</v>
      </c>
      <c r="D426" s="23" t="s">
        <v>459</v>
      </c>
      <c r="E426" s="23" t="s">
        <v>11</v>
      </c>
      <c r="F426" s="23">
        <v>24</v>
      </c>
      <c r="G426" s="23" t="s">
        <v>1708</v>
      </c>
      <c r="H426" s="23">
        <v>720</v>
      </c>
      <c r="I426" s="23"/>
    </row>
    <row r="427" spans="1:9">
      <c r="A427" s="23" t="s">
        <v>2683</v>
      </c>
      <c r="B427" s="23" t="s">
        <v>2684</v>
      </c>
      <c r="C427" s="23" t="s">
        <v>2685</v>
      </c>
      <c r="D427" s="23" t="s">
        <v>452</v>
      </c>
      <c r="E427" s="23" t="s">
        <v>11</v>
      </c>
      <c r="F427" s="23">
        <v>23</v>
      </c>
      <c r="G427" s="23" t="s">
        <v>1708</v>
      </c>
      <c r="H427" s="23">
        <v>0</v>
      </c>
      <c r="I427" s="23"/>
    </row>
    <row r="428" spans="1:9">
      <c r="A428" s="23" t="s">
        <v>2022</v>
      </c>
      <c r="B428" s="23" t="s">
        <v>2023</v>
      </c>
      <c r="C428" s="23" t="s">
        <v>2024</v>
      </c>
      <c r="D428" s="23" t="s">
        <v>452</v>
      </c>
      <c r="E428" s="23" t="s">
        <v>11</v>
      </c>
      <c r="F428" s="23">
        <v>23</v>
      </c>
      <c r="G428" s="23" t="s">
        <v>1708</v>
      </c>
      <c r="H428" s="23">
        <v>2126.0100000000002</v>
      </c>
      <c r="I428" s="23"/>
    </row>
    <row r="429" spans="1:9">
      <c r="A429" s="23" t="s">
        <v>3539</v>
      </c>
      <c r="B429" s="23" t="s">
        <v>3540</v>
      </c>
      <c r="C429" s="23" t="s">
        <v>3542</v>
      </c>
      <c r="D429" s="23" t="s">
        <v>452</v>
      </c>
      <c r="E429" s="23" t="s">
        <v>11</v>
      </c>
      <c r="F429" s="23">
        <v>23</v>
      </c>
      <c r="G429" s="23" t="s">
        <v>1708</v>
      </c>
      <c r="H429" s="23">
        <v>6612.5</v>
      </c>
      <c r="I429" s="23"/>
    </row>
    <row r="430" spans="1:9">
      <c r="A430" s="23" t="s">
        <v>1739</v>
      </c>
      <c r="B430" s="23" t="s">
        <v>1740</v>
      </c>
      <c r="C430" s="23" t="s">
        <v>1741</v>
      </c>
      <c r="D430" s="23" t="s">
        <v>459</v>
      </c>
      <c r="E430" s="23" t="s">
        <v>11</v>
      </c>
      <c r="F430" s="23">
        <v>23</v>
      </c>
      <c r="G430" s="23" t="s">
        <v>1708</v>
      </c>
      <c r="H430" s="23">
        <v>546.25</v>
      </c>
      <c r="I430" s="23"/>
    </row>
    <row r="431" spans="1:9">
      <c r="A431" s="23" t="s">
        <v>3358</v>
      </c>
      <c r="B431" s="23" t="s">
        <v>3359</v>
      </c>
      <c r="C431" s="23" t="s">
        <v>3360</v>
      </c>
      <c r="D431" s="23" t="s">
        <v>452</v>
      </c>
      <c r="E431" s="23" t="s">
        <v>11</v>
      </c>
      <c r="F431" s="23">
        <v>23</v>
      </c>
      <c r="G431" s="23" t="s">
        <v>1708</v>
      </c>
      <c r="H431" s="23">
        <v>0.1</v>
      </c>
      <c r="I431" s="23"/>
    </row>
    <row r="432" spans="1:9">
      <c r="A432" s="23" t="s">
        <v>3374</v>
      </c>
      <c r="B432" s="23" t="s">
        <v>3375</v>
      </c>
      <c r="C432" s="23" t="s">
        <v>3376</v>
      </c>
      <c r="D432" s="23" t="s">
        <v>459</v>
      </c>
      <c r="E432" s="23" t="s">
        <v>11</v>
      </c>
      <c r="F432" s="23">
        <v>23</v>
      </c>
      <c r="G432" s="23" t="s">
        <v>1708</v>
      </c>
      <c r="H432" s="23">
        <v>546.25</v>
      </c>
      <c r="I432" s="23"/>
    </row>
    <row r="433" spans="1:9">
      <c r="A433" s="23" t="s">
        <v>3414</v>
      </c>
      <c r="B433" s="23" t="s">
        <v>3415</v>
      </c>
      <c r="C433" s="23" t="s">
        <v>3416</v>
      </c>
      <c r="D433" s="23" t="s">
        <v>459</v>
      </c>
      <c r="E433" s="23" t="s">
        <v>11</v>
      </c>
      <c r="F433" s="23">
        <v>23</v>
      </c>
      <c r="G433" s="23" t="s">
        <v>1708</v>
      </c>
      <c r="H433" s="23">
        <v>546.25</v>
      </c>
      <c r="I433" s="23"/>
    </row>
    <row r="434" spans="1:9">
      <c r="A434" s="23" t="s">
        <v>2743</v>
      </c>
      <c r="B434" s="23" t="s">
        <v>2744</v>
      </c>
      <c r="C434" s="23" t="s">
        <v>2746</v>
      </c>
      <c r="D434" s="23" t="s">
        <v>459</v>
      </c>
      <c r="E434" s="23" t="s">
        <v>11</v>
      </c>
      <c r="F434" s="23">
        <v>23</v>
      </c>
      <c r="G434" s="23" t="s">
        <v>1708</v>
      </c>
      <c r="H434" s="23">
        <v>546.25</v>
      </c>
      <c r="I434" s="23"/>
    </row>
    <row r="435" spans="1:9">
      <c r="A435" s="23" t="s">
        <v>2487</v>
      </c>
      <c r="B435" s="23" t="s">
        <v>2488</v>
      </c>
      <c r="C435" s="23" t="s">
        <v>2489</v>
      </c>
      <c r="D435" s="23" t="s">
        <v>459</v>
      </c>
      <c r="E435" s="23" t="s">
        <v>11</v>
      </c>
      <c r="F435" s="23">
        <v>23</v>
      </c>
      <c r="G435" s="23" t="s">
        <v>1708</v>
      </c>
      <c r="H435" s="23">
        <v>546.25</v>
      </c>
      <c r="I435" s="23"/>
    </row>
    <row r="436" spans="1:9">
      <c r="A436" s="23" t="s">
        <v>2494</v>
      </c>
      <c r="B436" s="23" t="s">
        <v>2495</v>
      </c>
      <c r="C436" s="23" t="s">
        <v>2497</v>
      </c>
      <c r="D436" s="23" t="s">
        <v>459</v>
      </c>
      <c r="E436" s="23" t="s">
        <v>11</v>
      </c>
      <c r="F436" s="23">
        <v>23</v>
      </c>
      <c r="G436" s="23" t="s">
        <v>1708</v>
      </c>
      <c r="H436" s="23">
        <v>546.25</v>
      </c>
      <c r="I436" s="23"/>
    </row>
    <row r="437" spans="1:9">
      <c r="A437" s="23" t="s">
        <v>3853</v>
      </c>
      <c r="B437" s="23" t="s">
        <v>3854</v>
      </c>
      <c r="C437" s="23" t="s">
        <v>3855</v>
      </c>
      <c r="D437" s="23" t="s">
        <v>452</v>
      </c>
      <c r="E437" s="23" t="s">
        <v>11</v>
      </c>
      <c r="F437" s="23">
        <v>22</v>
      </c>
      <c r="G437" s="23" t="s">
        <v>1708</v>
      </c>
      <c r="H437" s="23">
        <v>0</v>
      </c>
      <c r="I437" s="23"/>
    </row>
    <row r="438" spans="1:9">
      <c r="A438" s="23" t="s">
        <v>3747</v>
      </c>
      <c r="B438" s="23" t="s">
        <v>3748</v>
      </c>
      <c r="C438" s="23" t="s">
        <v>3750</v>
      </c>
      <c r="D438" s="23" t="s">
        <v>464</v>
      </c>
      <c r="E438" s="23" t="s">
        <v>11</v>
      </c>
      <c r="F438" s="23">
        <v>22</v>
      </c>
      <c r="G438" s="23" t="s">
        <v>1708</v>
      </c>
      <c r="H438" s="23">
        <v>3142.86</v>
      </c>
      <c r="I438" s="23"/>
    </row>
    <row r="439" spans="1:9">
      <c r="A439" s="23" t="s">
        <v>2569</v>
      </c>
      <c r="B439" s="23" t="s">
        <v>2570</v>
      </c>
      <c r="C439" s="23" t="s">
        <v>2571</v>
      </c>
      <c r="D439" s="23" t="s">
        <v>452</v>
      </c>
      <c r="E439" s="23" t="s">
        <v>11</v>
      </c>
      <c r="F439" s="23">
        <v>22</v>
      </c>
      <c r="G439" s="23" t="s">
        <v>1708</v>
      </c>
      <c r="H439" s="23">
        <v>5410.16</v>
      </c>
      <c r="I439" s="23"/>
    </row>
    <row r="440" spans="1:9">
      <c r="A440" s="23" t="s">
        <v>2629</v>
      </c>
      <c r="B440" s="23" t="s">
        <v>2630</v>
      </c>
      <c r="C440" s="23" t="s">
        <v>2631</v>
      </c>
      <c r="D440" s="23" t="s">
        <v>4084</v>
      </c>
      <c r="E440" s="23" t="s">
        <v>11</v>
      </c>
      <c r="F440" s="23">
        <v>22</v>
      </c>
      <c r="G440" s="23" t="s">
        <v>1708</v>
      </c>
      <c r="H440" s="23">
        <v>5265.33</v>
      </c>
      <c r="I440" s="23"/>
    </row>
    <row r="441" spans="1:9">
      <c r="A441" s="23" t="s">
        <v>3071</v>
      </c>
      <c r="B441" s="23" t="s">
        <v>3072</v>
      </c>
      <c r="C441" s="23" t="s">
        <v>3073</v>
      </c>
      <c r="D441" s="23" t="s">
        <v>4289</v>
      </c>
      <c r="E441" s="23" t="s">
        <v>11</v>
      </c>
      <c r="F441" s="23">
        <v>22</v>
      </c>
      <c r="G441" s="23" t="s">
        <v>1708</v>
      </c>
      <c r="H441" s="23">
        <v>4074.18</v>
      </c>
      <c r="I441" s="23"/>
    </row>
    <row r="442" spans="1:9">
      <c r="A442" s="23" t="s">
        <v>1835</v>
      </c>
      <c r="B442" s="23" t="s">
        <v>1836</v>
      </c>
      <c r="C442" s="23" t="s">
        <v>1839</v>
      </c>
      <c r="D442" s="23" t="s">
        <v>452</v>
      </c>
      <c r="E442" s="23" t="s">
        <v>11</v>
      </c>
      <c r="F442" s="23">
        <v>22</v>
      </c>
      <c r="G442" s="23" t="s">
        <v>1708</v>
      </c>
      <c r="H442" s="23">
        <v>0</v>
      </c>
      <c r="I442" s="23"/>
    </row>
    <row r="443" spans="1:9">
      <c r="A443" s="23" t="s">
        <v>2281</v>
      </c>
      <c r="B443" s="23" t="s">
        <v>2282</v>
      </c>
      <c r="C443" s="23" t="s">
        <v>2283</v>
      </c>
      <c r="D443" s="23" t="s">
        <v>459</v>
      </c>
      <c r="E443" s="23" t="s">
        <v>1808</v>
      </c>
      <c r="F443" s="23">
        <v>22</v>
      </c>
      <c r="G443" s="23" t="s">
        <v>1708</v>
      </c>
      <c r="H443" s="23">
        <v>660.04</v>
      </c>
      <c r="I443" s="23"/>
    </row>
    <row r="444" spans="1:9">
      <c r="A444" s="23" t="s">
        <v>3922</v>
      </c>
      <c r="B444" s="23" t="s">
        <v>3923</v>
      </c>
      <c r="C444" s="23" t="s">
        <v>3924</v>
      </c>
      <c r="D444" s="23" t="s">
        <v>452</v>
      </c>
      <c r="E444" s="23" t="s">
        <v>11</v>
      </c>
      <c r="F444" s="23">
        <v>21</v>
      </c>
      <c r="G444" s="23" t="s">
        <v>1708</v>
      </c>
      <c r="H444" s="23">
        <v>5351.84</v>
      </c>
      <c r="I444" s="23"/>
    </row>
    <row r="445" spans="1:9">
      <c r="A445" s="23" t="s">
        <v>3816</v>
      </c>
      <c r="B445" s="23" t="s">
        <v>3817</v>
      </c>
      <c r="C445" s="23" t="s">
        <v>3818</v>
      </c>
      <c r="D445" s="23" t="s">
        <v>4084</v>
      </c>
      <c r="E445" s="23" t="s">
        <v>11</v>
      </c>
      <c r="F445" s="23">
        <v>20</v>
      </c>
      <c r="G445" s="23" t="s">
        <v>1708</v>
      </c>
      <c r="H445" s="23">
        <v>4734.46</v>
      </c>
      <c r="I445" s="23"/>
    </row>
    <row r="446" spans="1:9">
      <c r="A446" s="23" t="s">
        <v>3833</v>
      </c>
      <c r="B446" s="23" t="s">
        <v>3834</v>
      </c>
      <c r="C446" s="23" t="s">
        <v>3835</v>
      </c>
      <c r="D446" s="23" t="s">
        <v>452</v>
      </c>
      <c r="E446" s="23" t="s">
        <v>11</v>
      </c>
      <c r="F446" s="23">
        <v>20</v>
      </c>
      <c r="G446" s="23" t="s">
        <v>1708</v>
      </c>
      <c r="H446" s="23">
        <v>0</v>
      </c>
      <c r="I446" s="23"/>
    </row>
    <row r="447" spans="1:9">
      <c r="A447" s="23" t="s">
        <v>2720</v>
      </c>
      <c r="B447" s="23" t="s">
        <v>2721</v>
      </c>
      <c r="C447" s="23" t="s">
        <v>2722</v>
      </c>
      <c r="D447" s="23" t="s">
        <v>452</v>
      </c>
      <c r="E447" s="23" t="s">
        <v>11</v>
      </c>
      <c r="F447" s="23">
        <v>20</v>
      </c>
      <c r="G447" s="23" t="s">
        <v>1708</v>
      </c>
      <c r="H447" s="23">
        <v>5218.07</v>
      </c>
      <c r="I447" s="23"/>
    </row>
    <row r="448" spans="1:9">
      <c r="A448" s="23" t="s">
        <v>3418</v>
      </c>
      <c r="B448" s="23" t="s">
        <v>3419</v>
      </c>
      <c r="C448" s="23" t="s">
        <v>3420</v>
      </c>
      <c r="D448" s="23" t="s">
        <v>4084</v>
      </c>
      <c r="E448" s="23" t="s">
        <v>11</v>
      </c>
      <c r="F448" s="23">
        <v>19</v>
      </c>
      <c r="G448" s="23" t="s">
        <v>1708</v>
      </c>
      <c r="H448" s="23">
        <v>5825.4</v>
      </c>
      <c r="I448" s="23"/>
    </row>
    <row r="449" spans="1:9">
      <c r="A449" s="23" t="s">
        <v>3602</v>
      </c>
      <c r="B449" s="23" t="s">
        <v>3603</v>
      </c>
      <c r="C449" s="23" t="s">
        <v>3604</v>
      </c>
      <c r="D449" s="23" t="s">
        <v>1189</v>
      </c>
      <c r="E449" s="23" t="s">
        <v>1808</v>
      </c>
      <c r="F449" s="23">
        <v>18</v>
      </c>
      <c r="G449" s="23" t="s">
        <v>1708</v>
      </c>
      <c r="H449" s="23">
        <v>5175</v>
      </c>
      <c r="I449" s="23"/>
    </row>
    <row r="450" spans="1:9">
      <c r="A450" s="23" t="s">
        <v>2820</v>
      </c>
      <c r="B450" s="23" t="s">
        <v>2821</v>
      </c>
      <c r="C450" s="23" t="s">
        <v>2822</v>
      </c>
      <c r="D450" s="23" t="s">
        <v>452</v>
      </c>
      <c r="E450" s="23" t="s">
        <v>11</v>
      </c>
      <c r="F450" s="23">
        <v>18</v>
      </c>
      <c r="G450" s="23" t="s">
        <v>1708</v>
      </c>
      <c r="H450" s="23">
        <v>0.12</v>
      </c>
      <c r="I450" s="23"/>
    </row>
    <row r="451" spans="1:9">
      <c r="A451" s="23" t="s">
        <v>4038</v>
      </c>
      <c r="B451" s="23" t="s">
        <v>4039</v>
      </c>
      <c r="C451" s="23" t="s">
        <v>4040</v>
      </c>
      <c r="D451" s="23" t="s">
        <v>452</v>
      </c>
      <c r="E451" s="23" t="s">
        <v>11</v>
      </c>
      <c r="F451" s="23">
        <v>18</v>
      </c>
      <c r="G451" s="23" t="s">
        <v>1708</v>
      </c>
      <c r="H451" s="23">
        <v>4377.08</v>
      </c>
      <c r="I451" s="23"/>
    </row>
    <row r="452" spans="1:9">
      <c r="A452" s="23" t="s">
        <v>3949</v>
      </c>
      <c r="B452" s="23" t="s">
        <v>3950</v>
      </c>
      <c r="C452" s="23" t="s">
        <v>3951</v>
      </c>
      <c r="D452" s="23" t="s">
        <v>452</v>
      </c>
      <c r="E452" s="23" t="s">
        <v>11</v>
      </c>
      <c r="F452" s="23">
        <v>18</v>
      </c>
      <c r="G452" s="23" t="s">
        <v>1708</v>
      </c>
      <c r="H452" s="23">
        <v>5414.69</v>
      </c>
      <c r="I452" s="23"/>
    </row>
    <row r="453" spans="1:9">
      <c r="A453" s="23" t="s">
        <v>3034</v>
      </c>
      <c r="B453" s="23" t="s">
        <v>3035</v>
      </c>
      <c r="C453" s="23" t="s">
        <v>3036</v>
      </c>
      <c r="D453" s="23" t="s">
        <v>4084</v>
      </c>
      <c r="E453" s="23" t="s">
        <v>11</v>
      </c>
      <c r="F453" s="23">
        <v>17</v>
      </c>
      <c r="G453" s="23" t="s">
        <v>1708</v>
      </c>
      <c r="H453" s="23">
        <v>5364.58</v>
      </c>
      <c r="I453" s="23"/>
    </row>
    <row r="454" spans="1:9">
      <c r="A454" s="23" t="s">
        <v>2484</v>
      </c>
      <c r="B454" s="23" t="s">
        <v>2485</v>
      </c>
      <c r="C454" s="23" t="s">
        <v>2486</v>
      </c>
      <c r="D454" s="23" t="s">
        <v>452</v>
      </c>
      <c r="E454" s="23" t="s">
        <v>11</v>
      </c>
      <c r="F454" s="23">
        <v>16</v>
      </c>
      <c r="G454" s="23" t="s">
        <v>1708</v>
      </c>
      <c r="H454" s="23">
        <v>1880</v>
      </c>
      <c r="I454" s="23"/>
    </row>
    <row r="455" spans="1:9">
      <c r="A455" s="23" t="s">
        <v>2375</v>
      </c>
      <c r="B455" s="23" t="s">
        <v>2376</v>
      </c>
      <c r="C455" s="23" t="s">
        <v>2378</v>
      </c>
      <c r="D455" s="23" t="s">
        <v>1189</v>
      </c>
      <c r="E455" s="23" t="s">
        <v>11</v>
      </c>
      <c r="F455" s="23">
        <v>16</v>
      </c>
      <c r="G455" s="23" t="s">
        <v>1708</v>
      </c>
      <c r="H455" s="23">
        <v>1880</v>
      </c>
      <c r="I455" s="23"/>
    </row>
    <row r="456" spans="1:9">
      <c r="A456" s="23" t="s">
        <v>2510</v>
      </c>
      <c r="B456" s="23" t="s">
        <v>2511</v>
      </c>
      <c r="C456" s="23" t="s">
        <v>2512</v>
      </c>
      <c r="D456" s="23" t="s">
        <v>452</v>
      </c>
      <c r="E456" s="23" t="s">
        <v>11</v>
      </c>
      <c r="F456" s="23">
        <v>16</v>
      </c>
      <c r="G456" s="23" t="s">
        <v>1708</v>
      </c>
      <c r="H456" s="23">
        <v>1880</v>
      </c>
      <c r="I456" s="23"/>
    </row>
    <row r="457" spans="1:9">
      <c r="A457" s="23" t="s">
        <v>5246</v>
      </c>
      <c r="B457" s="23" t="s">
        <v>5247</v>
      </c>
      <c r="C457" s="23" t="s">
        <v>5248</v>
      </c>
      <c r="D457" s="23" t="s">
        <v>1189</v>
      </c>
      <c r="E457" s="23" t="s">
        <v>11</v>
      </c>
      <c r="F457" s="23">
        <v>16</v>
      </c>
      <c r="G457" s="23" t="s">
        <v>1708</v>
      </c>
      <c r="H457" s="23">
        <v>1880</v>
      </c>
      <c r="I457" s="23"/>
    </row>
    <row r="458" spans="1:9">
      <c r="A458" s="23" t="s">
        <v>2864</v>
      </c>
      <c r="B458" s="23" t="s">
        <v>2865</v>
      </c>
      <c r="C458" s="23" t="s">
        <v>2867</v>
      </c>
      <c r="D458" s="23" t="s">
        <v>452</v>
      </c>
      <c r="E458" s="23" t="s">
        <v>11</v>
      </c>
      <c r="F458" s="23">
        <v>16</v>
      </c>
      <c r="G458" s="23" t="s">
        <v>1708</v>
      </c>
      <c r="H458" s="23">
        <v>1880</v>
      </c>
      <c r="I458" s="23"/>
    </row>
    <row r="459" spans="1:9">
      <c r="A459" s="23" t="s">
        <v>1854</v>
      </c>
      <c r="B459" s="23" t="s">
        <v>1855</v>
      </c>
      <c r="C459" s="23" t="s">
        <v>1856</v>
      </c>
      <c r="D459" s="23" t="s">
        <v>452</v>
      </c>
      <c r="E459" s="23" t="s">
        <v>11</v>
      </c>
      <c r="F459" s="23">
        <v>16</v>
      </c>
      <c r="G459" s="23" t="s">
        <v>1708</v>
      </c>
      <c r="H459" s="23">
        <v>1880</v>
      </c>
      <c r="I459" s="23"/>
    </row>
    <row r="460" spans="1:9">
      <c r="A460" s="23" t="s">
        <v>2772</v>
      </c>
      <c r="B460" s="23" t="s">
        <v>2773</v>
      </c>
      <c r="C460" s="23" t="s">
        <v>2775</v>
      </c>
      <c r="D460" s="23" t="s">
        <v>1189</v>
      </c>
      <c r="E460" s="23" t="s">
        <v>11</v>
      </c>
      <c r="F460" s="23">
        <v>16</v>
      </c>
      <c r="G460" s="23" t="s">
        <v>1708</v>
      </c>
      <c r="H460" s="23">
        <v>1880</v>
      </c>
      <c r="I460" s="23"/>
    </row>
    <row r="461" spans="1:9">
      <c r="A461" s="23" t="s">
        <v>1824</v>
      </c>
      <c r="B461" s="23" t="s">
        <v>1825</v>
      </c>
      <c r="C461" s="23" t="s">
        <v>1826</v>
      </c>
      <c r="D461" s="23" t="s">
        <v>464</v>
      </c>
      <c r="E461" s="23" t="s">
        <v>11</v>
      </c>
      <c r="F461" s="23">
        <v>16</v>
      </c>
      <c r="G461" s="23" t="s">
        <v>1708</v>
      </c>
      <c r="H461" s="23">
        <v>980</v>
      </c>
      <c r="I461" s="23"/>
    </row>
    <row r="462" spans="1:9">
      <c r="A462" s="23" t="s">
        <v>3614</v>
      </c>
      <c r="B462" s="23" t="s">
        <v>3615</v>
      </c>
      <c r="C462" s="23" t="s">
        <v>3616</v>
      </c>
      <c r="D462" s="23" t="s">
        <v>1189</v>
      </c>
      <c r="E462" s="23" t="s">
        <v>11</v>
      </c>
      <c r="F462" s="23">
        <v>16</v>
      </c>
      <c r="G462" s="23" t="s">
        <v>1708</v>
      </c>
      <c r="H462" s="23">
        <v>1880</v>
      </c>
      <c r="I462" s="23"/>
    </row>
    <row r="463" spans="1:9">
      <c r="A463" s="23" t="s">
        <v>2341</v>
      </c>
      <c r="B463" s="23" t="s">
        <v>2342</v>
      </c>
      <c r="C463" s="23" t="s">
        <v>2344</v>
      </c>
      <c r="D463" s="23" t="s">
        <v>1189</v>
      </c>
      <c r="E463" s="23" t="s">
        <v>11</v>
      </c>
      <c r="F463" s="23">
        <v>16</v>
      </c>
      <c r="G463" s="23" t="s">
        <v>1708</v>
      </c>
      <c r="H463" s="23">
        <v>1880</v>
      </c>
      <c r="I463" s="23"/>
    </row>
    <row r="464" spans="1:9">
      <c r="A464" s="23" t="s">
        <v>2320</v>
      </c>
      <c r="B464" s="23" t="s">
        <v>2321</v>
      </c>
      <c r="C464" s="23" t="s">
        <v>2322</v>
      </c>
      <c r="D464" s="23" t="s">
        <v>4084</v>
      </c>
      <c r="E464" s="23" t="s">
        <v>11</v>
      </c>
      <c r="F464" s="23">
        <v>16</v>
      </c>
      <c r="G464" s="23" t="s">
        <v>1708</v>
      </c>
      <c r="H464" s="23">
        <v>4819.04</v>
      </c>
      <c r="I464" s="23"/>
    </row>
    <row r="465" spans="1:9">
      <c r="A465" s="23" t="s">
        <v>3298</v>
      </c>
      <c r="B465" s="23" t="s">
        <v>3299</v>
      </c>
      <c r="C465" s="23" t="s">
        <v>3300</v>
      </c>
      <c r="D465" s="23" t="s">
        <v>4084</v>
      </c>
      <c r="E465" s="23" t="s">
        <v>11</v>
      </c>
      <c r="F465" s="23">
        <v>16</v>
      </c>
      <c r="G465" s="23" t="s">
        <v>1708</v>
      </c>
      <c r="H465" s="23">
        <v>5435.1</v>
      </c>
      <c r="I465" s="23"/>
    </row>
    <row r="466" spans="1:9">
      <c r="A466" s="23" t="s">
        <v>3677</v>
      </c>
      <c r="B466" s="23" t="s">
        <v>3678</v>
      </c>
      <c r="C466" s="23" t="s">
        <v>3680</v>
      </c>
      <c r="D466" s="23" t="s">
        <v>459</v>
      </c>
      <c r="E466" s="23" t="s">
        <v>11</v>
      </c>
      <c r="F466" s="23">
        <v>16</v>
      </c>
      <c r="G466" s="23" t="s">
        <v>1708</v>
      </c>
      <c r="H466" s="23">
        <v>980</v>
      </c>
      <c r="I466" s="23"/>
    </row>
    <row r="467" spans="1:9">
      <c r="A467" s="23" t="s">
        <v>2206</v>
      </c>
      <c r="B467" s="23" t="s">
        <v>2207</v>
      </c>
      <c r="C467" s="23" t="s">
        <v>2208</v>
      </c>
      <c r="D467" s="23" t="s">
        <v>452</v>
      </c>
      <c r="E467" s="23" t="s">
        <v>11</v>
      </c>
      <c r="F467" s="23">
        <v>16</v>
      </c>
      <c r="G467" s="23" t="s">
        <v>1708</v>
      </c>
      <c r="H467" s="23">
        <v>1400</v>
      </c>
      <c r="I467" s="23"/>
    </row>
    <row r="468" spans="1:9">
      <c r="A468" s="23" t="s">
        <v>3156</v>
      </c>
      <c r="B468" s="23" t="s">
        <v>3157</v>
      </c>
      <c r="C468" s="23" t="s">
        <v>3158</v>
      </c>
      <c r="D468" s="23" t="s">
        <v>1189</v>
      </c>
      <c r="E468" s="23" t="s">
        <v>11</v>
      </c>
      <c r="F468" s="23">
        <v>16</v>
      </c>
      <c r="G468" s="23" t="s">
        <v>1708</v>
      </c>
      <c r="H468" s="23">
        <v>1880</v>
      </c>
      <c r="I468" s="23"/>
    </row>
    <row r="469" spans="1:9">
      <c r="A469" s="23" t="s">
        <v>2299</v>
      </c>
      <c r="B469" s="23" t="s">
        <v>2300</v>
      </c>
      <c r="C469" s="23" t="s">
        <v>2302</v>
      </c>
      <c r="D469" s="23" t="s">
        <v>452</v>
      </c>
      <c r="E469" s="23" t="s">
        <v>11</v>
      </c>
      <c r="F469" s="23">
        <v>16</v>
      </c>
      <c r="G469" s="23" t="s">
        <v>1708</v>
      </c>
      <c r="H469" s="23">
        <v>1880</v>
      </c>
      <c r="I469" s="23"/>
    </row>
    <row r="470" spans="1:9">
      <c r="A470" s="23" t="s">
        <v>2422</v>
      </c>
      <c r="B470" s="23" t="s">
        <v>2423</v>
      </c>
      <c r="C470" s="23" t="s">
        <v>2424</v>
      </c>
      <c r="D470" s="23" t="s">
        <v>1189</v>
      </c>
      <c r="E470" s="23" t="s">
        <v>11</v>
      </c>
      <c r="F470" s="23">
        <v>16</v>
      </c>
      <c r="G470" s="23" t="s">
        <v>1708</v>
      </c>
      <c r="H470" s="23">
        <v>1880</v>
      </c>
      <c r="I470" s="23"/>
    </row>
    <row r="471" spans="1:9">
      <c r="A471" s="23" t="s">
        <v>1743</v>
      </c>
      <c r="B471" s="23" t="s">
        <v>1744</v>
      </c>
      <c r="C471" s="23" t="s">
        <v>1746</v>
      </c>
      <c r="D471" s="23" t="s">
        <v>464</v>
      </c>
      <c r="E471" s="23" t="s">
        <v>11</v>
      </c>
      <c r="F471" s="23">
        <v>16</v>
      </c>
      <c r="G471" s="23" t="s">
        <v>1708</v>
      </c>
      <c r="H471" s="23">
        <v>980</v>
      </c>
      <c r="I471" s="23"/>
    </row>
    <row r="472" spans="1:9">
      <c r="A472" s="23" t="s">
        <v>2352</v>
      </c>
      <c r="B472" s="23" t="s">
        <v>2353</v>
      </c>
      <c r="C472" s="23" t="s">
        <v>2355</v>
      </c>
      <c r="D472" s="23" t="s">
        <v>452</v>
      </c>
      <c r="E472" s="23" t="s">
        <v>11</v>
      </c>
      <c r="F472" s="23">
        <v>16</v>
      </c>
      <c r="G472" s="23" t="s">
        <v>1708</v>
      </c>
      <c r="H472" s="23">
        <v>1880</v>
      </c>
      <c r="I472" s="23"/>
    </row>
    <row r="473" spans="1:9">
      <c r="A473" s="23" t="s">
        <v>2197</v>
      </c>
      <c r="B473" s="23" t="s">
        <v>2198</v>
      </c>
      <c r="C473" s="23" t="s">
        <v>2200</v>
      </c>
      <c r="D473" s="23" t="s">
        <v>452</v>
      </c>
      <c r="E473" s="23" t="s">
        <v>11</v>
      </c>
      <c r="F473" s="23">
        <v>16</v>
      </c>
      <c r="G473" s="23" t="s">
        <v>1708</v>
      </c>
      <c r="H473" s="23">
        <v>1880</v>
      </c>
      <c r="I473" s="23"/>
    </row>
    <row r="474" spans="1:9">
      <c r="A474" s="23" t="s">
        <v>3979</v>
      </c>
      <c r="B474" s="23" t="s">
        <v>3980</v>
      </c>
      <c r="C474" s="23" t="s">
        <v>3982</v>
      </c>
      <c r="D474" s="23" t="s">
        <v>459</v>
      </c>
      <c r="E474" s="23" t="s">
        <v>11</v>
      </c>
      <c r="F474" s="23">
        <v>16</v>
      </c>
      <c r="G474" s="23" t="s">
        <v>1708</v>
      </c>
      <c r="H474" s="23">
        <v>980</v>
      </c>
      <c r="I474" s="23"/>
    </row>
    <row r="475" spans="1:9">
      <c r="A475" s="23" t="s">
        <v>2371</v>
      </c>
      <c r="B475" s="23" t="s">
        <v>2372</v>
      </c>
      <c r="C475" s="23" t="s">
        <v>2374</v>
      </c>
      <c r="D475" s="23" t="s">
        <v>1189</v>
      </c>
      <c r="E475" s="23" t="s">
        <v>11</v>
      </c>
      <c r="F475" s="23">
        <v>16</v>
      </c>
      <c r="G475" s="23" t="s">
        <v>1708</v>
      </c>
      <c r="H475" s="23">
        <v>1880</v>
      </c>
      <c r="I475" s="23"/>
    </row>
    <row r="476" spans="1:9">
      <c r="A476" s="23" t="s">
        <v>2872</v>
      </c>
      <c r="B476" s="23" t="s">
        <v>2873</v>
      </c>
      <c r="C476" s="23" t="s">
        <v>2875</v>
      </c>
      <c r="D476" s="23" t="s">
        <v>464</v>
      </c>
      <c r="E476" s="23" t="s">
        <v>11</v>
      </c>
      <c r="F476" s="23">
        <v>16</v>
      </c>
      <c r="G476" s="23" t="s">
        <v>1708</v>
      </c>
      <c r="H476" s="23">
        <v>980</v>
      </c>
      <c r="I476" s="23"/>
    </row>
    <row r="477" spans="1:9">
      <c r="A477" s="23" t="s">
        <v>2405</v>
      </c>
      <c r="B477" s="23" t="s">
        <v>2406</v>
      </c>
      <c r="C477" s="23" t="s">
        <v>2408</v>
      </c>
      <c r="D477" s="23" t="s">
        <v>452</v>
      </c>
      <c r="E477" s="23" t="s">
        <v>11</v>
      </c>
      <c r="F477" s="23">
        <v>16</v>
      </c>
      <c r="G477" s="23" t="s">
        <v>1708</v>
      </c>
      <c r="H477" s="23">
        <v>1880</v>
      </c>
      <c r="I477" s="23"/>
    </row>
    <row r="478" spans="1:9">
      <c r="A478" s="23" t="s">
        <v>2538</v>
      </c>
      <c r="B478" s="23" t="s">
        <v>2539</v>
      </c>
      <c r="C478" s="23" t="s">
        <v>2540</v>
      </c>
      <c r="D478" s="23" t="s">
        <v>459</v>
      </c>
      <c r="E478" s="23" t="s">
        <v>11</v>
      </c>
      <c r="F478" s="23">
        <v>16</v>
      </c>
      <c r="G478" s="23" t="s">
        <v>1708</v>
      </c>
      <c r="H478" s="23">
        <v>2857.14</v>
      </c>
      <c r="I478" s="23"/>
    </row>
    <row r="479" spans="1:9">
      <c r="A479" s="23" t="s">
        <v>3558</v>
      </c>
      <c r="B479" s="23" t="s">
        <v>3559</v>
      </c>
      <c r="C479" s="23" t="s">
        <v>3561</v>
      </c>
      <c r="D479" s="23" t="s">
        <v>1189</v>
      </c>
      <c r="E479" s="23" t="s">
        <v>11</v>
      </c>
      <c r="F479" s="23">
        <v>16</v>
      </c>
      <c r="G479" s="23" t="s">
        <v>1708</v>
      </c>
      <c r="H479" s="23">
        <v>1880</v>
      </c>
      <c r="I479" s="23"/>
    </row>
    <row r="480" spans="1:9">
      <c r="A480" s="23" t="s">
        <v>2734</v>
      </c>
      <c r="B480" s="23" t="s">
        <v>2735</v>
      </c>
      <c r="C480" s="23" t="s">
        <v>2737</v>
      </c>
      <c r="D480" s="23" t="s">
        <v>459</v>
      </c>
      <c r="E480" s="23" t="s">
        <v>11</v>
      </c>
      <c r="F480" s="23">
        <v>16</v>
      </c>
      <c r="G480" s="23" t="s">
        <v>1708</v>
      </c>
      <c r="H480" s="23">
        <v>980</v>
      </c>
      <c r="I480" s="23"/>
    </row>
    <row r="481" spans="1:9">
      <c r="A481" s="23" t="s">
        <v>3422</v>
      </c>
      <c r="B481" s="23" t="s">
        <v>3423</v>
      </c>
      <c r="C481" s="23" t="s">
        <v>3425</v>
      </c>
      <c r="D481" s="23" t="s">
        <v>452</v>
      </c>
      <c r="E481" s="23" t="s">
        <v>11</v>
      </c>
      <c r="F481" s="23">
        <v>16</v>
      </c>
      <c r="G481" s="23" t="s">
        <v>1708</v>
      </c>
      <c r="H481" s="23">
        <v>1880</v>
      </c>
      <c r="I481" s="23"/>
    </row>
    <row r="482" spans="1:9">
      <c r="A482" s="23" t="s">
        <v>5023</v>
      </c>
      <c r="B482" s="23" t="s">
        <v>5024</v>
      </c>
      <c r="C482" s="23" t="s">
        <v>5025</v>
      </c>
      <c r="D482" s="23" t="s">
        <v>459</v>
      </c>
      <c r="E482" s="23" t="s">
        <v>11</v>
      </c>
      <c r="F482" s="23">
        <v>16</v>
      </c>
      <c r="G482" s="23" t="s">
        <v>1708</v>
      </c>
      <c r="H482" s="23">
        <v>980</v>
      </c>
      <c r="I482" s="23"/>
    </row>
    <row r="483" spans="1:9">
      <c r="A483" s="23" t="s">
        <v>3758</v>
      </c>
      <c r="B483" s="23" t="s">
        <v>3759</v>
      </c>
      <c r="C483" s="23" t="s">
        <v>3760</v>
      </c>
      <c r="D483" s="23" t="s">
        <v>452</v>
      </c>
      <c r="E483" s="23" t="s">
        <v>11</v>
      </c>
      <c r="F483" s="23">
        <v>16</v>
      </c>
      <c r="G483" s="23" t="s">
        <v>1708</v>
      </c>
      <c r="H483" s="23">
        <v>1880</v>
      </c>
      <c r="I483" s="23"/>
    </row>
    <row r="484" spans="1:9">
      <c r="A484" s="23" t="s">
        <v>3929</v>
      </c>
      <c r="B484" s="23" t="s">
        <v>3930</v>
      </c>
      <c r="C484" s="23" t="s">
        <v>3932</v>
      </c>
      <c r="D484" s="23" t="s">
        <v>452</v>
      </c>
      <c r="E484" s="23" t="s">
        <v>11</v>
      </c>
      <c r="F484" s="23">
        <v>16</v>
      </c>
      <c r="G484" s="23" t="s">
        <v>1708</v>
      </c>
      <c r="H484" s="23">
        <v>1880</v>
      </c>
      <c r="I484" s="23"/>
    </row>
    <row r="485" spans="1:9">
      <c r="A485" s="23" t="s">
        <v>1799</v>
      </c>
      <c r="B485" s="23" t="s">
        <v>1800</v>
      </c>
      <c r="C485" s="23" t="s">
        <v>1802</v>
      </c>
      <c r="D485" s="23" t="s">
        <v>452</v>
      </c>
      <c r="E485" s="23" t="s">
        <v>11</v>
      </c>
      <c r="F485" s="23">
        <v>16</v>
      </c>
      <c r="G485" s="23" t="s">
        <v>1708</v>
      </c>
      <c r="H485" s="23">
        <v>1880</v>
      </c>
      <c r="I485" s="23"/>
    </row>
    <row r="486" spans="1:9">
      <c r="A486" s="23" t="s">
        <v>2730</v>
      </c>
      <c r="B486" s="23" t="s">
        <v>2731</v>
      </c>
      <c r="C486" s="23" t="s">
        <v>2732</v>
      </c>
      <c r="D486" s="23" t="s">
        <v>459</v>
      </c>
      <c r="E486" s="23" t="s">
        <v>11</v>
      </c>
      <c r="F486" s="23">
        <v>16</v>
      </c>
      <c r="G486" s="23" t="s">
        <v>1708</v>
      </c>
      <c r="H486" s="23">
        <v>980</v>
      </c>
      <c r="I486" s="23"/>
    </row>
    <row r="487" spans="1:9">
      <c r="A487" s="23" t="s">
        <v>3994</v>
      </c>
      <c r="B487" s="23" t="s">
        <v>3995</v>
      </c>
      <c r="C487" s="23" t="s">
        <v>3997</v>
      </c>
      <c r="D487" s="23" t="s">
        <v>452</v>
      </c>
      <c r="E487" s="23" t="s">
        <v>11</v>
      </c>
      <c r="F487" s="23">
        <v>16</v>
      </c>
      <c r="G487" s="23" t="s">
        <v>1708</v>
      </c>
      <c r="H487" s="23">
        <v>1880</v>
      </c>
      <c r="I487" s="23"/>
    </row>
    <row r="488" spans="1:9">
      <c r="A488" s="23" t="s">
        <v>3761</v>
      </c>
      <c r="B488" s="23" t="s">
        <v>3762</v>
      </c>
      <c r="C488" s="23" t="s">
        <v>2512</v>
      </c>
      <c r="D488" s="23" t="s">
        <v>452</v>
      </c>
      <c r="E488" s="23" t="s">
        <v>11</v>
      </c>
      <c r="F488" s="23">
        <v>16</v>
      </c>
      <c r="G488" s="23" t="s">
        <v>1708</v>
      </c>
      <c r="H488" s="23">
        <v>1880</v>
      </c>
      <c r="I488" s="23"/>
    </row>
    <row r="489" spans="1:9">
      <c r="A489" s="23" t="s">
        <v>2892</v>
      </c>
      <c r="B489" s="23" t="s">
        <v>2893</v>
      </c>
      <c r="C489" s="23" t="s">
        <v>2894</v>
      </c>
      <c r="D489" s="23" t="s">
        <v>452</v>
      </c>
      <c r="E489" s="23" t="s">
        <v>11</v>
      </c>
      <c r="F489" s="23">
        <v>16</v>
      </c>
      <c r="G489" s="23" t="s">
        <v>1708</v>
      </c>
      <c r="H489" s="23">
        <v>1880</v>
      </c>
      <c r="I489" s="23"/>
    </row>
    <row r="490" spans="1:9">
      <c r="A490" s="23" t="s">
        <v>2039</v>
      </c>
      <c r="B490" s="23" t="s">
        <v>2040</v>
      </c>
      <c r="C490" s="23" t="s">
        <v>2042</v>
      </c>
      <c r="D490" s="23" t="s">
        <v>452</v>
      </c>
      <c r="E490" s="23" t="s">
        <v>11</v>
      </c>
      <c r="F490" s="23">
        <v>16</v>
      </c>
      <c r="G490" s="23" t="s">
        <v>1708</v>
      </c>
      <c r="H490" s="23">
        <v>1880</v>
      </c>
      <c r="I490" s="23"/>
    </row>
    <row r="491" spans="1:9">
      <c r="A491" s="23" t="s">
        <v>3277</v>
      </c>
      <c r="B491" s="23" t="s">
        <v>3278</v>
      </c>
      <c r="C491" s="23" t="s">
        <v>3279</v>
      </c>
      <c r="D491" s="23" t="s">
        <v>1189</v>
      </c>
      <c r="E491" s="23" t="s">
        <v>11</v>
      </c>
      <c r="F491" s="23">
        <v>16</v>
      </c>
      <c r="G491" s="23" t="s">
        <v>1708</v>
      </c>
      <c r="H491" s="23">
        <v>1880</v>
      </c>
      <c r="I491" s="23"/>
    </row>
    <row r="492" spans="1:9">
      <c r="A492" s="23" t="s">
        <v>5096</v>
      </c>
      <c r="B492" s="23" t="s">
        <v>5097</v>
      </c>
      <c r="C492" s="23" t="s">
        <v>5098</v>
      </c>
      <c r="D492" s="23" t="s">
        <v>452</v>
      </c>
      <c r="E492" s="23" t="s">
        <v>11</v>
      </c>
      <c r="F492" s="23">
        <v>16</v>
      </c>
      <c r="G492" s="23" t="s">
        <v>1708</v>
      </c>
      <c r="H492" s="23">
        <v>1880</v>
      </c>
      <c r="I492" s="23"/>
    </row>
    <row r="493" spans="1:9">
      <c r="A493" s="23" t="s">
        <v>3148</v>
      </c>
      <c r="B493" s="23" t="s">
        <v>3149</v>
      </c>
      <c r="C493" s="23" t="s">
        <v>3151</v>
      </c>
      <c r="D493" s="23" t="s">
        <v>1189</v>
      </c>
      <c r="E493" s="23" t="s">
        <v>11</v>
      </c>
      <c r="F493" s="23">
        <v>16</v>
      </c>
      <c r="G493" s="23" t="s">
        <v>1708</v>
      </c>
      <c r="H493" s="23">
        <v>1880</v>
      </c>
      <c r="I493" s="23"/>
    </row>
    <row r="494" spans="1:9">
      <c r="A494" s="23" t="s">
        <v>2859</v>
      </c>
      <c r="B494" s="23" t="s">
        <v>2860</v>
      </c>
      <c r="C494" s="23" t="s">
        <v>2862</v>
      </c>
      <c r="D494" s="23" t="s">
        <v>452</v>
      </c>
      <c r="E494" s="23" t="s">
        <v>11</v>
      </c>
      <c r="F494" s="23">
        <v>16</v>
      </c>
      <c r="G494" s="23" t="s">
        <v>1708</v>
      </c>
      <c r="H494" s="23">
        <v>1880</v>
      </c>
      <c r="I494" s="23"/>
    </row>
    <row r="495" spans="1:9">
      <c r="A495" s="23" t="s">
        <v>2215</v>
      </c>
      <c r="B495" s="23" t="s">
        <v>2216</v>
      </c>
      <c r="C495" s="23" t="s">
        <v>2217</v>
      </c>
      <c r="D495" s="23" t="s">
        <v>1189</v>
      </c>
      <c r="E495" s="23" t="s">
        <v>11</v>
      </c>
      <c r="F495" s="23">
        <v>16</v>
      </c>
      <c r="G495" s="23" t="s">
        <v>1708</v>
      </c>
      <c r="H495" s="23">
        <v>3827.99</v>
      </c>
      <c r="I495" s="23"/>
    </row>
    <row r="496" spans="1:9">
      <c r="A496" s="23" t="s">
        <v>3629</v>
      </c>
      <c r="B496" s="23" t="s">
        <v>3630</v>
      </c>
      <c r="C496" s="23" t="s">
        <v>3631</v>
      </c>
      <c r="D496" s="23" t="s">
        <v>452</v>
      </c>
      <c r="E496" s="23" t="s">
        <v>11</v>
      </c>
      <c r="F496" s="23">
        <v>16</v>
      </c>
      <c r="G496" s="23" t="s">
        <v>1708</v>
      </c>
      <c r="H496" s="23">
        <v>1880</v>
      </c>
      <c r="I496" s="23"/>
    </row>
    <row r="497" spans="1:9">
      <c r="A497" s="23" t="s">
        <v>2604</v>
      </c>
      <c r="B497" s="23" t="s">
        <v>2605</v>
      </c>
      <c r="C497" s="23" t="s">
        <v>2606</v>
      </c>
      <c r="D497" s="23" t="s">
        <v>1189</v>
      </c>
      <c r="E497" s="23" t="s">
        <v>11</v>
      </c>
      <c r="F497" s="23">
        <v>16</v>
      </c>
      <c r="G497" s="23" t="s">
        <v>1708</v>
      </c>
      <c r="H497" s="23">
        <v>1880</v>
      </c>
      <c r="I497" s="23"/>
    </row>
    <row r="498" spans="1:9">
      <c r="A498" s="23" t="s">
        <v>3692</v>
      </c>
      <c r="B498" s="23" t="s">
        <v>3693</v>
      </c>
      <c r="C498" s="23" t="s">
        <v>3695</v>
      </c>
      <c r="D498" s="23" t="s">
        <v>452</v>
      </c>
      <c r="E498" s="23" t="s">
        <v>11</v>
      </c>
      <c r="F498" s="23">
        <v>16</v>
      </c>
      <c r="G498" s="23" t="s">
        <v>1708</v>
      </c>
      <c r="H498" s="23">
        <v>1880</v>
      </c>
      <c r="I498" s="23"/>
    </row>
    <row r="499" spans="1:9">
      <c r="A499" s="23" t="s">
        <v>3159</v>
      </c>
      <c r="B499" s="23" t="s">
        <v>3160</v>
      </c>
      <c r="C499" s="23" t="s">
        <v>3158</v>
      </c>
      <c r="D499" s="23" t="s">
        <v>459</v>
      </c>
      <c r="E499" s="23" t="s">
        <v>11</v>
      </c>
      <c r="F499" s="23">
        <v>16</v>
      </c>
      <c r="G499" s="23" t="s">
        <v>1708</v>
      </c>
      <c r="H499" s="23">
        <v>980</v>
      </c>
      <c r="I499" s="23"/>
    </row>
    <row r="500" spans="1:9">
      <c r="A500" s="23" t="s">
        <v>3464</v>
      </c>
      <c r="B500" s="23" t="s">
        <v>3465</v>
      </c>
      <c r="C500" s="23" t="s">
        <v>3467</v>
      </c>
      <c r="D500" s="23" t="s">
        <v>1189</v>
      </c>
      <c r="E500" s="23" t="s">
        <v>11</v>
      </c>
      <c r="F500" s="23">
        <v>16</v>
      </c>
      <c r="G500" s="23" t="s">
        <v>1708</v>
      </c>
      <c r="H500" s="23">
        <v>1880</v>
      </c>
      <c r="I500" s="23"/>
    </row>
    <row r="501" spans="1:9">
      <c r="A501" s="23" t="s">
        <v>5326</v>
      </c>
      <c r="B501" s="23" t="s">
        <v>5327</v>
      </c>
      <c r="C501" s="23" t="s">
        <v>5328</v>
      </c>
      <c r="D501" s="23" t="s">
        <v>1189</v>
      </c>
      <c r="E501" s="23" t="s">
        <v>11</v>
      </c>
      <c r="F501" s="23">
        <v>16</v>
      </c>
      <c r="G501" s="23" t="s">
        <v>1708</v>
      </c>
      <c r="H501" s="23">
        <v>1880</v>
      </c>
      <c r="I501" s="23"/>
    </row>
    <row r="502" spans="1:9">
      <c r="A502" s="23" t="s">
        <v>3164</v>
      </c>
      <c r="B502" s="23" t="s">
        <v>3165</v>
      </c>
      <c r="C502" s="23" t="s">
        <v>3167</v>
      </c>
      <c r="D502" s="23" t="s">
        <v>1189</v>
      </c>
      <c r="E502" s="23" t="s">
        <v>11</v>
      </c>
      <c r="F502" s="23">
        <v>16</v>
      </c>
      <c r="G502" s="23" t="s">
        <v>1708</v>
      </c>
      <c r="H502" s="23">
        <v>1880</v>
      </c>
      <c r="I502" s="23"/>
    </row>
    <row r="503" spans="1:9">
      <c r="A503" s="23" t="s">
        <v>3983</v>
      </c>
      <c r="B503" s="23" t="s">
        <v>3984</v>
      </c>
      <c r="C503" s="23" t="s">
        <v>3986</v>
      </c>
      <c r="D503" s="23" t="s">
        <v>452</v>
      </c>
      <c r="E503" s="23" t="s">
        <v>11</v>
      </c>
      <c r="F503" s="23">
        <v>16</v>
      </c>
      <c r="G503" s="23" t="s">
        <v>1708</v>
      </c>
      <c r="H503" s="23">
        <v>1880</v>
      </c>
      <c r="I503" s="23"/>
    </row>
    <row r="504" spans="1:9">
      <c r="A504" s="23" t="s">
        <v>2739</v>
      </c>
      <c r="B504" s="23" t="s">
        <v>2740</v>
      </c>
      <c r="C504" s="23" t="s">
        <v>2741</v>
      </c>
      <c r="D504" s="23" t="s">
        <v>452</v>
      </c>
      <c r="E504" s="23" t="s">
        <v>11</v>
      </c>
      <c r="F504" s="23">
        <v>15</v>
      </c>
      <c r="G504" s="23" t="s">
        <v>1708</v>
      </c>
      <c r="H504" s="23">
        <v>1762.5</v>
      </c>
      <c r="I504" s="23"/>
    </row>
    <row r="505" spans="1:9">
      <c r="A505" s="23" t="s">
        <v>2799</v>
      </c>
      <c r="B505" s="23" t="s">
        <v>2800</v>
      </c>
      <c r="C505" s="23" t="s">
        <v>2801</v>
      </c>
      <c r="D505" s="23" t="s">
        <v>1189</v>
      </c>
      <c r="E505" s="23" t="s">
        <v>11</v>
      </c>
      <c r="F505" s="23">
        <v>15</v>
      </c>
      <c r="G505" s="23" t="s">
        <v>1708</v>
      </c>
      <c r="H505" s="23">
        <v>4032.5</v>
      </c>
      <c r="I505" s="23"/>
    </row>
    <row r="506" spans="1:9">
      <c r="A506" s="23" t="s">
        <v>2247</v>
      </c>
      <c r="B506" s="23" t="s">
        <v>2248</v>
      </c>
      <c r="C506" s="23" t="s">
        <v>2249</v>
      </c>
      <c r="D506" s="23" t="s">
        <v>452</v>
      </c>
      <c r="E506" s="23" t="s">
        <v>11</v>
      </c>
      <c r="F506" s="23">
        <v>14</v>
      </c>
      <c r="G506" s="23" t="s">
        <v>1708</v>
      </c>
      <c r="H506" s="23">
        <v>4025</v>
      </c>
      <c r="I506" s="23"/>
    </row>
    <row r="507" spans="1:9">
      <c r="A507" s="23" t="s">
        <v>3496</v>
      </c>
      <c r="B507" s="23" t="s">
        <v>3497</v>
      </c>
      <c r="C507" s="23" t="s">
        <v>3498</v>
      </c>
      <c r="D507" s="23" t="s">
        <v>452</v>
      </c>
      <c r="E507" s="23" t="s">
        <v>11</v>
      </c>
      <c r="F507" s="23">
        <v>14</v>
      </c>
      <c r="G507" s="23" t="s">
        <v>1708</v>
      </c>
      <c r="H507" s="23">
        <v>3438.31</v>
      </c>
      <c r="I507" s="23"/>
    </row>
    <row r="508" spans="1:9">
      <c r="A508" s="23" t="s">
        <v>2528</v>
      </c>
      <c r="B508" s="23" t="s">
        <v>2529</v>
      </c>
      <c r="C508" s="23" t="s">
        <v>2530</v>
      </c>
      <c r="D508" s="23" t="s">
        <v>452</v>
      </c>
      <c r="E508" s="23" t="s">
        <v>11</v>
      </c>
      <c r="F508" s="23">
        <v>13</v>
      </c>
      <c r="G508" s="23" t="s">
        <v>1708</v>
      </c>
      <c r="H508" s="23">
        <v>0</v>
      </c>
      <c r="I508" s="23"/>
    </row>
    <row r="509" spans="1:9">
      <c r="A509" s="23" t="s">
        <v>2623</v>
      </c>
      <c r="B509" s="23" t="s">
        <v>2624</v>
      </c>
      <c r="C509" s="23" t="s">
        <v>2625</v>
      </c>
      <c r="D509" s="23" t="s">
        <v>452</v>
      </c>
      <c r="E509" s="23" t="s">
        <v>11</v>
      </c>
      <c r="F509" s="23">
        <v>13</v>
      </c>
      <c r="G509" s="23" t="s">
        <v>1708</v>
      </c>
      <c r="H509" s="23">
        <v>3184.78</v>
      </c>
      <c r="I509" s="23"/>
    </row>
    <row r="510" spans="1:9">
      <c r="A510" s="23" t="s">
        <v>3387</v>
      </c>
      <c r="B510" s="23" t="s">
        <v>3388</v>
      </c>
      <c r="C510" s="23" t="s">
        <v>3390</v>
      </c>
      <c r="D510" s="23" t="s">
        <v>459</v>
      </c>
      <c r="E510" s="23" t="s">
        <v>11</v>
      </c>
      <c r="F510" s="23">
        <v>13</v>
      </c>
      <c r="G510" s="23" t="s">
        <v>1708</v>
      </c>
      <c r="H510" s="23">
        <v>796.25</v>
      </c>
      <c r="I510" s="23"/>
    </row>
    <row r="511" spans="1:9">
      <c r="A511" s="23" t="s">
        <v>3790</v>
      </c>
      <c r="B511" s="23" t="s">
        <v>3791</v>
      </c>
      <c r="C511" s="23" t="s">
        <v>3792</v>
      </c>
      <c r="D511" s="23" t="s">
        <v>459</v>
      </c>
      <c r="E511" s="23" t="s">
        <v>11</v>
      </c>
      <c r="F511" s="23">
        <v>13</v>
      </c>
      <c r="G511" s="23" t="s">
        <v>1708</v>
      </c>
      <c r="H511" s="23">
        <v>796.25</v>
      </c>
      <c r="I511" s="23"/>
    </row>
    <row r="512" spans="1:9">
      <c r="A512" s="23" t="s">
        <v>1847</v>
      </c>
      <c r="B512" s="23" t="s">
        <v>1848</v>
      </c>
      <c r="C512" s="23" t="s">
        <v>1850</v>
      </c>
      <c r="D512" s="23" t="s">
        <v>459</v>
      </c>
      <c r="E512" s="23" t="s">
        <v>11</v>
      </c>
      <c r="F512" s="23">
        <v>12</v>
      </c>
      <c r="G512" s="23" t="s">
        <v>1708</v>
      </c>
      <c r="H512" s="23">
        <v>735</v>
      </c>
      <c r="I512" s="23"/>
    </row>
    <row r="513" spans="1:9">
      <c r="A513" s="23" t="s">
        <v>3302</v>
      </c>
      <c r="B513" s="23" t="s">
        <v>3303</v>
      </c>
      <c r="C513" s="23" t="s">
        <v>3304</v>
      </c>
      <c r="D513" s="23" t="s">
        <v>4084</v>
      </c>
      <c r="E513" s="23" t="s">
        <v>11</v>
      </c>
      <c r="F513" s="23">
        <v>12</v>
      </c>
      <c r="G513" s="23" t="s">
        <v>1708</v>
      </c>
      <c r="H513" s="23">
        <v>4591.51</v>
      </c>
      <c r="I513" s="23"/>
    </row>
    <row r="514" spans="1:9">
      <c r="A514" s="23" t="s">
        <v>3199</v>
      </c>
      <c r="B514" s="23" t="s">
        <v>3200</v>
      </c>
      <c r="C514" s="23" t="s">
        <v>3201</v>
      </c>
      <c r="D514" s="23" t="s">
        <v>4289</v>
      </c>
      <c r="E514" s="23" t="s">
        <v>11</v>
      </c>
      <c r="F514" s="23">
        <v>12</v>
      </c>
      <c r="G514" s="23" t="s">
        <v>1708</v>
      </c>
      <c r="H514" s="23">
        <v>3124.89</v>
      </c>
      <c r="I514" s="23"/>
    </row>
    <row r="515" spans="1:9">
      <c r="A515" s="23" t="s">
        <v>3402</v>
      </c>
      <c r="B515" s="23" t="s">
        <v>3403</v>
      </c>
      <c r="C515" s="23" t="s">
        <v>3404</v>
      </c>
      <c r="D515" s="23" t="s">
        <v>4084</v>
      </c>
      <c r="E515" s="23" t="s">
        <v>11</v>
      </c>
      <c r="F515" s="23">
        <v>12</v>
      </c>
      <c r="G515" s="23" t="s">
        <v>1708</v>
      </c>
      <c r="H515" s="23">
        <v>3942.25</v>
      </c>
      <c r="I515" s="23"/>
    </row>
    <row r="516" spans="1:9">
      <c r="A516" s="23" t="s">
        <v>2955</v>
      </c>
      <c r="B516" s="23" t="s">
        <v>2956</v>
      </c>
      <c r="C516" s="23" t="s">
        <v>2957</v>
      </c>
      <c r="D516" s="23" t="s">
        <v>459</v>
      </c>
      <c r="E516" s="23" t="s">
        <v>11</v>
      </c>
      <c r="F516" s="23">
        <v>12</v>
      </c>
      <c r="G516" s="23" t="s">
        <v>1708</v>
      </c>
      <c r="H516" s="23">
        <v>735</v>
      </c>
      <c r="I516" s="23"/>
    </row>
    <row r="517" spans="1:9">
      <c r="A517" s="23" t="s">
        <v>3354</v>
      </c>
      <c r="B517" s="23" t="s">
        <v>3355</v>
      </c>
      <c r="C517" s="23" t="s">
        <v>3356</v>
      </c>
      <c r="D517" s="23" t="s">
        <v>4084</v>
      </c>
      <c r="E517" s="23" t="s">
        <v>11</v>
      </c>
      <c r="F517" s="23">
        <v>12</v>
      </c>
      <c r="G517" s="23" t="s">
        <v>1708</v>
      </c>
      <c r="H517" s="23">
        <v>2647.88</v>
      </c>
      <c r="I517" s="23"/>
    </row>
    <row r="518" spans="1:9">
      <c r="A518" s="23" t="s">
        <v>2579</v>
      </c>
      <c r="B518" s="23" t="s">
        <v>2580</v>
      </c>
      <c r="C518" s="23" t="s">
        <v>2581</v>
      </c>
      <c r="D518" s="23" t="s">
        <v>452</v>
      </c>
      <c r="E518" s="23" t="s">
        <v>11</v>
      </c>
      <c r="F518" s="23">
        <v>11</v>
      </c>
      <c r="G518" s="23" t="s">
        <v>1708</v>
      </c>
      <c r="H518" s="23">
        <v>0</v>
      </c>
      <c r="I518" s="23"/>
    </row>
    <row r="519" spans="1:9">
      <c r="A519" s="23" t="s">
        <v>3527</v>
      </c>
      <c r="B519" s="23" t="s">
        <v>3528</v>
      </c>
      <c r="C519" s="23" t="s">
        <v>3529</v>
      </c>
      <c r="D519" s="23" t="s">
        <v>4084</v>
      </c>
      <c r="E519" s="23" t="s">
        <v>11</v>
      </c>
      <c r="F519" s="23">
        <v>11</v>
      </c>
      <c r="G519" s="23" t="s">
        <v>1708</v>
      </c>
      <c r="H519" s="23">
        <v>2169.17</v>
      </c>
      <c r="I519" s="23"/>
    </row>
    <row r="520" spans="1:9">
      <c r="A520" s="23" t="s">
        <v>2379</v>
      </c>
      <c r="B520" s="23" t="s">
        <v>2380</v>
      </c>
      <c r="C520" s="23" t="s">
        <v>2381</v>
      </c>
      <c r="D520" s="23" t="s">
        <v>452</v>
      </c>
      <c r="E520" s="23" t="s">
        <v>11</v>
      </c>
      <c r="F520" s="23">
        <v>11</v>
      </c>
      <c r="G520" s="23" t="s">
        <v>1708</v>
      </c>
      <c r="H520" s="23">
        <v>3099.93</v>
      </c>
      <c r="I520" s="23"/>
    </row>
    <row r="521" spans="1:9">
      <c r="A521" s="23" t="s">
        <v>3889</v>
      </c>
      <c r="B521" s="23" t="s">
        <v>3890</v>
      </c>
      <c r="C521" s="23" t="s">
        <v>3891</v>
      </c>
      <c r="D521" s="23" t="s">
        <v>4084</v>
      </c>
      <c r="E521" s="23" t="s">
        <v>11</v>
      </c>
      <c r="F521" s="23">
        <v>11</v>
      </c>
      <c r="G521" s="23" t="s">
        <v>1708</v>
      </c>
      <c r="H521" s="23">
        <v>126.92</v>
      </c>
      <c r="I521" s="23"/>
    </row>
    <row r="522" spans="1:9">
      <c r="A522" s="23" t="s">
        <v>2610</v>
      </c>
      <c r="B522" s="23" t="s">
        <v>2611</v>
      </c>
      <c r="C522" s="23" t="s">
        <v>2612</v>
      </c>
      <c r="D522" s="23" t="s">
        <v>452</v>
      </c>
      <c r="E522" s="23" t="s">
        <v>11</v>
      </c>
      <c r="F522" s="23">
        <v>11</v>
      </c>
      <c r="G522" s="23" t="s">
        <v>1708</v>
      </c>
      <c r="H522" s="23">
        <v>3153.04</v>
      </c>
      <c r="I522" s="23"/>
    </row>
    <row r="523" spans="1:9">
      <c r="A523" s="23" t="s">
        <v>2093</v>
      </c>
      <c r="B523" s="23" t="s">
        <v>2094</v>
      </c>
      <c r="C523" s="23" t="s">
        <v>2095</v>
      </c>
      <c r="D523" s="23" t="s">
        <v>452</v>
      </c>
      <c r="E523" s="23" t="s">
        <v>11</v>
      </c>
      <c r="F523" s="23">
        <v>10</v>
      </c>
      <c r="G523" s="23" t="s">
        <v>1708</v>
      </c>
      <c r="H523" s="23">
        <v>3322.79</v>
      </c>
      <c r="I523" s="23"/>
    </row>
    <row r="524" spans="1:9">
      <c r="A524" s="23" t="s">
        <v>2273</v>
      </c>
      <c r="B524" s="23" t="s">
        <v>2274</v>
      </c>
      <c r="C524" s="23" t="s">
        <v>2275</v>
      </c>
      <c r="D524" s="23" t="s">
        <v>452</v>
      </c>
      <c r="E524" s="23" t="s">
        <v>11</v>
      </c>
      <c r="F524" s="23">
        <v>10</v>
      </c>
      <c r="G524" s="23" t="s">
        <v>1708</v>
      </c>
      <c r="H524" s="23">
        <v>2609.27</v>
      </c>
      <c r="I524" s="23"/>
    </row>
    <row r="525" spans="1:9">
      <c r="A525" s="23" t="s">
        <v>3280</v>
      </c>
      <c r="B525" s="23" t="s">
        <v>3281</v>
      </c>
      <c r="C525" s="23" t="s">
        <v>3282</v>
      </c>
      <c r="D525" s="23" t="s">
        <v>452</v>
      </c>
      <c r="E525" s="23" t="s">
        <v>11</v>
      </c>
      <c r="F525" s="23">
        <v>10</v>
      </c>
      <c r="G525" s="23" t="s">
        <v>1708</v>
      </c>
      <c r="H525" s="23">
        <v>2398.5700000000002</v>
      </c>
      <c r="I525" s="23"/>
    </row>
    <row r="526" spans="1:9">
      <c r="A526" s="23" t="s">
        <v>3942</v>
      </c>
      <c r="B526" s="23" t="s">
        <v>3943</v>
      </c>
      <c r="C526" s="23" t="s">
        <v>3944</v>
      </c>
      <c r="D526" s="23" t="s">
        <v>4084</v>
      </c>
      <c r="E526" s="23" t="s">
        <v>11</v>
      </c>
      <c r="F526" s="23">
        <v>10</v>
      </c>
      <c r="G526" s="23" t="s">
        <v>1708</v>
      </c>
      <c r="H526" s="23">
        <v>2302.87</v>
      </c>
      <c r="I526" s="23"/>
    </row>
    <row r="527" spans="1:9">
      <c r="A527" s="23" t="s">
        <v>2460</v>
      </c>
      <c r="B527" s="23" t="s">
        <v>2461</v>
      </c>
      <c r="C527" s="23" t="s">
        <v>2462</v>
      </c>
      <c r="D527" s="23" t="s">
        <v>4084</v>
      </c>
      <c r="E527" s="23" t="s">
        <v>11</v>
      </c>
      <c r="F527" s="23">
        <v>10</v>
      </c>
      <c r="G527" s="23" t="s">
        <v>1708</v>
      </c>
      <c r="H527" s="23">
        <v>2104.94</v>
      </c>
      <c r="I527" s="23"/>
    </row>
    <row r="528" spans="1:9">
      <c r="A528" s="23" t="s">
        <v>2499</v>
      </c>
      <c r="B528" s="23" t="s">
        <v>2500</v>
      </c>
      <c r="C528" s="23" t="s">
        <v>2501</v>
      </c>
      <c r="D528" s="23" t="s">
        <v>4084</v>
      </c>
      <c r="E528" s="23" t="s">
        <v>11</v>
      </c>
      <c r="F528" s="23">
        <v>9</v>
      </c>
      <c r="G528" s="23" t="s">
        <v>1708</v>
      </c>
      <c r="H528" s="23">
        <v>2665.38</v>
      </c>
      <c r="I528" s="23"/>
    </row>
    <row r="529" spans="1:9">
      <c r="A529" s="23" t="s">
        <v>3500</v>
      </c>
      <c r="B529" s="23" t="s">
        <v>3501</v>
      </c>
      <c r="C529" s="23" t="s">
        <v>3502</v>
      </c>
      <c r="D529" s="23" t="s">
        <v>459</v>
      </c>
      <c r="E529" s="23" t="s">
        <v>1808</v>
      </c>
      <c r="F529" s="23">
        <v>9</v>
      </c>
      <c r="G529" s="23" t="s">
        <v>1708</v>
      </c>
      <c r="H529" s="23">
        <v>1426.85</v>
      </c>
      <c r="I529" s="23"/>
    </row>
    <row r="530" spans="1:9">
      <c r="A530" s="23" t="s">
        <v>2912</v>
      </c>
      <c r="B530" s="23" t="s">
        <v>2913</v>
      </c>
      <c r="C530" s="23" t="s">
        <v>2914</v>
      </c>
      <c r="D530" s="23" t="s">
        <v>459</v>
      </c>
      <c r="E530" s="23" t="s">
        <v>1808</v>
      </c>
      <c r="F530" s="23">
        <v>9</v>
      </c>
      <c r="G530" s="23" t="s">
        <v>1708</v>
      </c>
      <c r="H530" s="23">
        <v>900</v>
      </c>
      <c r="I530" s="23"/>
    </row>
    <row r="531" spans="1:9">
      <c r="A531" s="23" t="s">
        <v>2070</v>
      </c>
      <c r="B531" s="23" t="s">
        <v>2071</v>
      </c>
      <c r="C531" s="23" t="s">
        <v>2072</v>
      </c>
      <c r="D531" s="23" t="s">
        <v>4084</v>
      </c>
      <c r="E531" s="23" t="s">
        <v>11</v>
      </c>
      <c r="F531" s="23">
        <v>9</v>
      </c>
      <c r="G531" s="23" t="s">
        <v>1708</v>
      </c>
      <c r="H531" s="23">
        <v>1958.46</v>
      </c>
      <c r="I531" s="23"/>
    </row>
    <row r="532" spans="1:9">
      <c r="A532" s="23" t="s">
        <v>3248</v>
      </c>
      <c r="B532" s="23" t="s">
        <v>3249</v>
      </c>
      <c r="C532" s="23" t="s">
        <v>3250</v>
      </c>
      <c r="D532" s="23" t="s">
        <v>1189</v>
      </c>
      <c r="E532" s="23" t="s">
        <v>11</v>
      </c>
      <c r="F532" s="23">
        <v>8</v>
      </c>
      <c r="G532" s="23" t="s">
        <v>1708</v>
      </c>
      <c r="H532" s="23">
        <v>2300.5</v>
      </c>
      <c r="I532" s="23"/>
    </row>
    <row r="533" spans="1:9">
      <c r="A533" s="23" t="s">
        <v>2176</v>
      </c>
      <c r="B533" s="23" t="s">
        <v>2177</v>
      </c>
      <c r="C533" s="23" t="s">
        <v>2178</v>
      </c>
      <c r="D533" s="23" t="s">
        <v>452</v>
      </c>
      <c r="E533" s="23" t="s">
        <v>11</v>
      </c>
      <c r="F533" s="23">
        <v>8</v>
      </c>
      <c r="G533" s="23" t="s">
        <v>1708</v>
      </c>
      <c r="H533" s="23">
        <v>2108.91</v>
      </c>
      <c r="I533" s="23"/>
    </row>
    <row r="534" spans="1:9">
      <c r="A534" s="23" t="s">
        <v>2126</v>
      </c>
      <c r="B534" s="23" t="s">
        <v>2127</v>
      </c>
      <c r="C534" s="23" t="s">
        <v>2129</v>
      </c>
      <c r="D534" s="23" t="s">
        <v>464</v>
      </c>
      <c r="E534" s="23" t="s">
        <v>11</v>
      </c>
      <c r="F534" s="23">
        <v>8</v>
      </c>
      <c r="G534" s="23" t="s">
        <v>1708</v>
      </c>
      <c r="H534" s="23">
        <v>1257.1400000000001</v>
      </c>
      <c r="I534" s="23"/>
    </row>
    <row r="535" spans="1:9">
      <c r="A535" s="23" t="s">
        <v>3287</v>
      </c>
      <c r="B535" s="23" t="s">
        <v>3288</v>
      </c>
      <c r="C535" s="23" t="s">
        <v>3289</v>
      </c>
      <c r="D535" s="23" t="s">
        <v>4084</v>
      </c>
      <c r="E535" s="23" t="s">
        <v>11</v>
      </c>
      <c r="F535" s="23">
        <v>8</v>
      </c>
      <c r="G535" s="23" t="s">
        <v>1708</v>
      </c>
      <c r="H535" s="23">
        <v>2276.65</v>
      </c>
      <c r="I535" s="23"/>
    </row>
    <row r="536" spans="1:9">
      <c r="A536" s="23" t="s">
        <v>1812</v>
      </c>
      <c r="B536" s="23" t="s">
        <v>1813</v>
      </c>
      <c r="C536" s="23" t="s">
        <v>1814</v>
      </c>
      <c r="D536" s="23" t="s">
        <v>459</v>
      </c>
      <c r="E536" s="23" t="s">
        <v>11</v>
      </c>
      <c r="F536" s="23">
        <v>8</v>
      </c>
      <c r="G536" s="23" t="s">
        <v>1708</v>
      </c>
      <c r="H536" s="23">
        <v>240</v>
      </c>
      <c r="I536" s="23"/>
    </row>
    <row r="537" spans="1:9">
      <c r="A537" s="23" t="s">
        <v>2044</v>
      </c>
      <c r="B537" s="23" t="s">
        <v>2045</v>
      </c>
      <c r="C537" s="23" t="s">
        <v>2046</v>
      </c>
      <c r="D537" s="23" t="s">
        <v>452</v>
      </c>
      <c r="E537" s="23" t="s">
        <v>11</v>
      </c>
      <c r="F537" s="23">
        <v>8</v>
      </c>
      <c r="G537" s="23" t="s">
        <v>1708</v>
      </c>
      <c r="H537" s="23">
        <v>940</v>
      </c>
      <c r="I537" s="23"/>
    </row>
    <row r="538" spans="1:9">
      <c r="A538" s="23" t="s">
        <v>1858</v>
      </c>
      <c r="B538" s="23" t="s">
        <v>1859</v>
      </c>
      <c r="C538" s="23" t="s">
        <v>1860</v>
      </c>
      <c r="D538" s="23" t="s">
        <v>1189</v>
      </c>
      <c r="E538" s="23" t="s">
        <v>11</v>
      </c>
      <c r="F538" s="23">
        <v>7</v>
      </c>
      <c r="G538" s="23" t="s">
        <v>1708</v>
      </c>
      <c r="H538" s="23">
        <v>2537.5</v>
      </c>
      <c r="I538" s="23"/>
    </row>
    <row r="539" spans="1:9">
      <c r="A539" s="23" t="s">
        <v>3002</v>
      </c>
      <c r="B539" s="23" t="s">
        <v>3003</v>
      </c>
      <c r="C539" s="23" t="s">
        <v>3004</v>
      </c>
      <c r="D539" s="23" t="s">
        <v>452</v>
      </c>
      <c r="E539" s="23" t="s">
        <v>11</v>
      </c>
      <c r="F539" s="23">
        <v>7</v>
      </c>
      <c r="G539" s="23" t="s">
        <v>1708</v>
      </c>
      <c r="H539" s="23">
        <v>1224.98</v>
      </c>
      <c r="I539" s="23"/>
    </row>
    <row r="540" spans="1:9">
      <c r="A540" s="23" t="s">
        <v>2287</v>
      </c>
      <c r="B540" s="23" t="s">
        <v>2288</v>
      </c>
      <c r="C540" s="23" t="s">
        <v>2289</v>
      </c>
      <c r="D540" s="23" t="s">
        <v>459</v>
      </c>
      <c r="E540" s="23" t="s">
        <v>1808</v>
      </c>
      <c r="F540" s="23">
        <v>7</v>
      </c>
      <c r="G540" s="23" t="s">
        <v>1708</v>
      </c>
      <c r="H540" s="23">
        <v>999.92</v>
      </c>
      <c r="I540" s="23"/>
    </row>
    <row r="541" spans="1:9">
      <c r="A541" s="23" t="s">
        <v>2478</v>
      </c>
      <c r="B541" s="23" t="s">
        <v>2479</v>
      </c>
      <c r="C541" s="23" t="s">
        <v>2480</v>
      </c>
      <c r="D541" s="23" t="s">
        <v>452</v>
      </c>
      <c r="E541" s="23" t="s">
        <v>11</v>
      </c>
      <c r="F541" s="23">
        <v>7</v>
      </c>
      <c r="G541" s="23" t="s">
        <v>1708</v>
      </c>
      <c r="H541" s="23">
        <v>1974</v>
      </c>
      <c r="I541" s="23"/>
    </row>
    <row r="542" spans="1:9">
      <c r="A542" s="23" t="s">
        <v>3849</v>
      </c>
      <c r="B542" s="23" t="s">
        <v>3850</v>
      </c>
      <c r="C542" s="23" t="s">
        <v>3852</v>
      </c>
      <c r="D542" s="23" t="s">
        <v>464</v>
      </c>
      <c r="E542" s="23" t="s">
        <v>11</v>
      </c>
      <c r="F542" s="23">
        <v>6</v>
      </c>
      <c r="G542" s="23" t="s">
        <v>1708</v>
      </c>
      <c r="H542" s="23">
        <v>1394.29</v>
      </c>
      <c r="I542" s="23"/>
    </row>
    <row r="543" spans="1:9">
      <c r="A543" s="23" t="s">
        <v>3262</v>
      </c>
      <c r="B543" s="23" t="s">
        <v>3263</v>
      </c>
      <c r="C543" s="23" t="s">
        <v>3264</v>
      </c>
      <c r="D543" s="23" t="s">
        <v>459</v>
      </c>
      <c r="E543" s="23" t="s">
        <v>1808</v>
      </c>
      <c r="F543" s="23">
        <v>6</v>
      </c>
      <c r="G543" s="23" t="s">
        <v>1708</v>
      </c>
      <c r="H543" s="23">
        <v>857.21</v>
      </c>
      <c r="I543" s="23"/>
    </row>
    <row r="544" spans="1:9">
      <c r="A544" s="23" t="s">
        <v>3707</v>
      </c>
      <c r="B544" s="23" t="s">
        <v>3708</v>
      </c>
      <c r="C544" s="23" t="s">
        <v>3709</v>
      </c>
      <c r="D544" s="23" t="s">
        <v>452</v>
      </c>
      <c r="E544" s="23" t="s">
        <v>11</v>
      </c>
      <c r="F544" s="23">
        <v>6</v>
      </c>
      <c r="G544" s="23" t="s">
        <v>1708</v>
      </c>
      <c r="H544" s="23">
        <v>0</v>
      </c>
      <c r="I544" s="23"/>
    </row>
    <row r="545" spans="1:9">
      <c r="A545" s="23" t="s">
        <v>3025</v>
      </c>
      <c r="B545" s="23" t="s">
        <v>3026</v>
      </c>
      <c r="C545" s="23" t="s">
        <v>3027</v>
      </c>
      <c r="D545" s="23" t="s">
        <v>452</v>
      </c>
      <c r="E545" s="23" t="s">
        <v>11</v>
      </c>
      <c r="F545" s="23">
        <v>6</v>
      </c>
      <c r="G545" s="23" t="s">
        <v>1708</v>
      </c>
      <c r="H545" s="23">
        <v>1730.08</v>
      </c>
      <c r="I545" s="23"/>
    </row>
    <row r="546" spans="1:9">
      <c r="A546" s="23" t="s">
        <v>3205</v>
      </c>
      <c r="B546" s="23" t="s">
        <v>3206</v>
      </c>
      <c r="C546" s="23" t="s">
        <v>3207</v>
      </c>
      <c r="D546" s="23" t="s">
        <v>452</v>
      </c>
      <c r="E546" s="23" t="s">
        <v>11</v>
      </c>
      <c r="F546" s="23">
        <v>5</v>
      </c>
      <c r="G546" s="23" t="s">
        <v>1708</v>
      </c>
      <c r="H546" s="23">
        <v>0</v>
      </c>
      <c r="I546" s="23"/>
    </row>
    <row r="547" spans="1:9">
      <c r="A547" s="23" t="s">
        <v>2416</v>
      </c>
      <c r="B547" s="23" t="s">
        <v>2417</v>
      </c>
      <c r="C547" s="23" t="s">
        <v>2418</v>
      </c>
      <c r="D547" s="23" t="s">
        <v>459</v>
      </c>
      <c r="E547" s="23" t="s">
        <v>1808</v>
      </c>
      <c r="F547" s="23">
        <v>4</v>
      </c>
      <c r="G547" s="23" t="s">
        <v>1708</v>
      </c>
      <c r="H547" s="23">
        <v>807.99</v>
      </c>
      <c r="I547" s="23"/>
    </row>
    <row r="548" spans="1:9">
      <c r="A548" s="23" t="s">
        <v>2793</v>
      </c>
      <c r="B548" s="23" t="s">
        <v>2794</v>
      </c>
      <c r="C548" s="23" t="s">
        <v>2795</v>
      </c>
      <c r="D548" s="23" t="s">
        <v>452</v>
      </c>
      <c r="E548" s="23" t="s">
        <v>11</v>
      </c>
      <c r="F548" s="23">
        <v>4</v>
      </c>
      <c r="G548" s="23" t="s">
        <v>1708</v>
      </c>
      <c r="H548" s="23">
        <v>1300.6199999999999</v>
      </c>
      <c r="I548" s="23"/>
    </row>
    <row r="549" spans="1:9">
      <c r="A549" s="23" t="s">
        <v>2776</v>
      </c>
      <c r="B549" s="23" t="s">
        <v>2777</v>
      </c>
      <c r="C549" s="23" t="s">
        <v>2778</v>
      </c>
      <c r="D549" s="23" t="s">
        <v>459</v>
      </c>
      <c r="E549" s="23" t="s">
        <v>11</v>
      </c>
      <c r="F549" s="23">
        <v>3</v>
      </c>
      <c r="G549" s="23" t="s">
        <v>1708</v>
      </c>
      <c r="H549" s="23">
        <v>697.14</v>
      </c>
      <c r="I549" s="23"/>
    </row>
    <row r="550" spans="1:9">
      <c r="A550" s="23" t="s">
        <v>3966</v>
      </c>
      <c r="B550" s="23" t="s">
        <v>3967</v>
      </c>
      <c r="C550" s="23" t="s">
        <v>3968</v>
      </c>
      <c r="D550" s="23" t="s">
        <v>4289</v>
      </c>
      <c r="E550" s="23" t="s">
        <v>11</v>
      </c>
      <c r="F550" s="23">
        <v>2</v>
      </c>
      <c r="G550" s="23" t="s">
        <v>1708</v>
      </c>
      <c r="H550" s="23">
        <v>598.49</v>
      </c>
      <c r="I550" s="23"/>
    </row>
    <row r="551" spans="1:9">
      <c r="A551" s="23" t="s">
        <v>3021</v>
      </c>
      <c r="B551" s="23" t="s">
        <v>3022</v>
      </c>
      <c r="C551" s="23" t="s">
        <v>3023</v>
      </c>
      <c r="D551" s="23" t="s">
        <v>1230</v>
      </c>
      <c r="E551" s="23" t="s">
        <v>11</v>
      </c>
      <c r="F551" s="23">
        <v>1</v>
      </c>
      <c r="G551" s="23" t="s">
        <v>1708</v>
      </c>
      <c r="H551" s="23">
        <v>92700</v>
      </c>
      <c r="I551" s="23"/>
    </row>
    <row r="552" spans="1:9">
      <c r="A552" s="23" t="s">
        <v>1843</v>
      </c>
      <c r="B552" s="23" t="s">
        <v>1844</v>
      </c>
      <c r="C552" s="23" t="s">
        <v>1845</v>
      </c>
      <c r="D552" s="23" t="s">
        <v>5002</v>
      </c>
      <c r="E552" s="23" t="s">
        <v>11</v>
      </c>
      <c r="F552" s="23">
        <v>1</v>
      </c>
      <c r="G552" s="23" t="s">
        <v>1708</v>
      </c>
      <c r="H552" s="23">
        <v>48800</v>
      </c>
      <c r="I552" s="23"/>
    </row>
    <row r="553" spans="1:9">
      <c r="A553" s="23" t="s">
        <v>2639</v>
      </c>
      <c r="B553" s="23" t="s">
        <v>2640</v>
      </c>
      <c r="C553" s="23" t="s">
        <v>2642</v>
      </c>
      <c r="D553" s="23" t="s">
        <v>5002</v>
      </c>
      <c r="E553" s="23" t="s">
        <v>11</v>
      </c>
      <c r="F553" s="23">
        <v>1</v>
      </c>
      <c r="G553" s="23" t="s">
        <v>1708</v>
      </c>
      <c r="H553" s="23">
        <v>48800</v>
      </c>
      <c r="I553" s="23"/>
    </row>
    <row r="554" spans="1:9">
      <c r="A554" s="23" t="s">
        <v>3567</v>
      </c>
      <c r="B554" s="23" t="s">
        <v>3568</v>
      </c>
      <c r="C554" s="23" t="s">
        <v>3569</v>
      </c>
      <c r="D554" s="23" t="s">
        <v>1189</v>
      </c>
      <c r="E554" s="23" t="s">
        <v>11</v>
      </c>
      <c r="F554" s="23">
        <v>1</v>
      </c>
      <c r="G554" s="23" t="s">
        <v>1708</v>
      </c>
      <c r="H554" s="23">
        <v>287.5</v>
      </c>
      <c r="I554" s="23"/>
    </row>
    <row r="555" spans="1:9">
      <c r="A555" s="23" t="s">
        <v>1916</v>
      </c>
      <c r="B555" s="23" t="s">
        <v>1917</v>
      </c>
      <c r="C555" s="23" t="s">
        <v>1918</v>
      </c>
      <c r="D555" s="23" t="s">
        <v>1275</v>
      </c>
      <c r="E555" s="23" t="s">
        <v>11</v>
      </c>
      <c r="F555" s="23">
        <v>1</v>
      </c>
      <c r="G555" s="23" t="s">
        <v>1708</v>
      </c>
      <c r="H555" s="23">
        <v>3860</v>
      </c>
      <c r="I555" s="23"/>
    </row>
    <row r="556" spans="1:9">
      <c r="A556" s="23" t="s">
        <v>2626</v>
      </c>
      <c r="B556" s="23" t="s">
        <v>2627</v>
      </c>
      <c r="C556" s="23" t="s">
        <v>2628</v>
      </c>
      <c r="D556" s="23" t="s">
        <v>5002</v>
      </c>
      <c r="E556" s="23" t="s">
        <v>11</v>
      </c>
      <c r="F556" s="23">
        <v>1</v>
      </c>
      <c r="G556" s="23" t="s">
        <v>1708</v>
      </c>
      <c r="H556" s="23">
        <v>48800</v>
      </c>
      <c r="I556" s="23"/>
    </row>
    <row r="557" spans="1:9">
      <c r="A557" s="23" t="s">
        <v>2131</v>
      </c>
      <c r="B557" s="23" t="s">
        <v>2132</v>
      </c>
      <c r="C557" s="23" t="s">
        <v>2133</v>
      </c>
      <c r="D557" s="23" t="s">
        <v>5001</v>
      </c>
      <c r="E557" s="23" t="s">
        <v>11</v>
      </c>
      <c r="F557" s="23">
        <v>1</v>
      </c>
      <c r="G557" s="23" t="s">
        <v>1708</v>
      </c>
      <c r="H557" s="23">
        <v>60157</v>
      </c>
      <c r="I557" s="23"/>
    </row>
    <row r="558" spans="1:9">
      <c r="A558" s="23" t="s">
        <v>4027</v>
      </c>
      <c r="B558" s="23" t="s">
        <v>4028</v>
      </c>
      <c r="C558" s="23" t="s">
        <v>4029</v>
      </c>
      <c r="D558" s="23" t="s">
        <v>459</v>
      </c>
      <c r="E558" s="23" t="s">
        <v>1808</v>
      </c>
      <c r="F558" s="23">
        <v>1</v>
      </c>
      <c r="G558" s="23" t="s">
        <v>1708</v>
      </c>
      <c r="H558" s="23">
        <v>148.13</v>
      </c>
      <c r="I558" s="23"/>
    </row>
    <row r="559" spans="1:9">
      <c r="A559" s="23" t="s">
        <v>3242</v>
      </c>
      <c r="B559" s="23" t="s">
        <v>3243</v>
      </c>
      <c r="C559" s="23" t="s">
        <v>3245</v>
      </c>
      <c r="D559" s="23" t="s">
        <v>5002</v>
      </c>
      <c r="E559" s="23" t="s">
        <v>11</v>
      </c>
      <c r="F559" s="23">
        <v>1</v>
      </c>
      <c r="G559" s="23" t="s">
        <v>1708</v>
      </c>
      <c r="H559" s="23">
        <v>48800</v>
      </c>
      <c r="I559" s="23"/>
    </row>
    <row r="560" spans="1:9">
      <c r="A560" s="23" t="s">
        <v>3707</v>
      </c>
      <c r="B560" s="23" t="s">
        <v>3708</v>
      </c>
      <c r="C560" s="23" t="s">
        <v>3709</v>
      </c>
      <c r="D560" s="23" t="s">
        <v>1230</v>
      </c>
      <c r="E560" s="23" t="s">
        <v>11</v>
      </c>
      <c r="F560" s="23">
        <v>1</v>
      </c>
      <c r="G560" s="23" t="s">
        <v>1708</v>
      </c>
      <c r="H560" s="23">
        <v>97600</v>
      </c>
      <c r="I560" s="23"/>
    </row>
    <row r="561" spans="1:9">
      <c r="A561" s="23" t="s">
        <v>2579</v>
      </c>
      <c r="B561" s="23" t="s">
        <v>2580</v>
      </c>
      <c r="C561" s="23" t="s">
        <v>2581</v>
      </c>
      <c r="D561" s="23" t="s">
        <v>4097</v>
      </c>
      <c r="E561" s="23" t="s">
        <v>11</v>
      </c>
      <c r="F561" s="23">
        <v>1</v>
      </c>
      <c r="G561" s="23" t="s">
        <v>1708</v>
      </c>
      <c r="H561" s="23">
        <v>48800</v>
      </c>
      <c r="I561" s="23"/>
    </row>
    <row r="562" spans="1:9">
      <c r="A562" s="23" t="s">
        <v>2528</v>
      </c>
      <c r="B562" s="23" t="s">
        <v>2529</v>
      </c>
      <c r="C562" s="23" t="s">
        <v>2530</v>
      </c>
      <c r="D562" s="23" t="s">
        <v>4097</v>
      </c>
      <c r="E562" s="23" t="s">
        <v>11</v>
      </c>
      <c r="F562" s="23">
        <v>1</v>
      </c>
      <c r="G562" s="23" t="s">
        <v>1708</v>
      </c>
      <c r="H562" s="23">
        <v>48800</v>
      </c>
      <c r="I562" s="23"/>
    </row>
    <row r="563" spans="1:9">
      <c r="A563" s="23" t="s">
        <v>1862</v>
      </c>
      <c r="B563" s="23" t="s">
        <v>1863</v>
      </c>
      <c r="C563" s="23" t="s">
        <v>1864</v>
      </c>
      <c r="D563" s="23" t="s">
        <v>5001</v>
      </c>
      <c r="E563" s="23" t="s">
        <v>11</v>
      </c>
      <c r="F563" s="23">
        <v>1</v>
      </c>
      <c r="G563" s="23" t="s">
        <v>1708</v>
      </c>
      <c r="H563" s="23">
        <v>50431</v>
      </c>
      <c r="I563" s="23"/>
    </row>
    <row r="564" spans="1:9">
      <c r="A564" s="23" t="s">
        <v>1835</v>
      </c>
      <c r="B564" s="23" t="s">
        <v>1836</v>
      </c>
      <c r="C564" s="23" t="s">
        <v>1839</v>
      </c>
      <c r="D564" s="23" t="s">
        <v>5002</v>
      </c>
      <c r="E564" s="23" t="s">
        <v>11</v>
      </c>
      <c r="F564" s="23">
        <v>1</v>
      </c>
      <c r="G564" s="23" t="s">
        <v>1708</v>
      </c>
      <c r="H564" s="23">
        <v>48800</v>
      </c>
      <c r="I564" s="23"/>
    </row>
    <row r="565" spans="1:9">
      <c r="A565" s="23" t="s">
        <v>3833</v>
      </c>
      <c r="B565" s="23" t="s">
        <v>3834</v>
      </c>
      <c r="C565" s="23" t="s">
        <v>3835</v>
      </c>
      <c r="D565" s="23" t="s">
        <v>5002</v>
      </c>
      <c r="E565" s="23" t="s">
        <v>11</v>
      </c>
      <c r="F565" s="23">
        <v>1</v>
      </c>
      <c r="G565" s="23" t="s">
        <v>1708</v>
      </c>
      <c r="H565" s="23">
        <v>48800</v>
      </c>
      <c r="I565" s="23"/>
    </row>
    <row r="566" spans="1:9">
      <c r="A566" s="23" t="s">
        <v>3358</v>
      </c>
      <c r="B566" s="23" t="s">
        <v>3359</v>
      </c>
      <c r="C566" s="23" t="s">
        <v>3360</v>
      </c>
      <c r="D566" s="23" t="s">
        <v>5002</v>
      </c>
      <c r="E566" s="23" t="s">
        <v>11</v>
      </c>
      <c r="F566" s="23">
        <v>1</v>
      </c>
      <c r="G566" s="23" t="s">
        <v>1708</v>
      </c>
      <c r="H566" s="23">
        <v>48800</v>
      </c>
      <c r="I566" s="23"/>
    </row>
    <row r="567" spans="1:9">
      <c r="A567" s="23" t="s">
        <v>3433</v>
      </c>
      <c r="B567" s="23" t="s">
        <v>3434</v>
      </c>
      <c r="C567" s="23" t="s">
        <v>3435</v>
      </c>
      <c r="D567" s="23" t="s">
        <v>5002</v>
      </c>
      <c r="E567" s="23" t="s">
        <v>11</v>
      </c>
      <c r="F567" s="23">
        <v>1</v>
      </c>
      <c r="G567" s="23" t="s">
        <v>1708</v>
      </c>
      <c r="H567" s="23">
        <v>48800</v>
      </c>
      <c r="I567" s="23"/>
    </row>
    <row r="568" spans="1:9">
      <c r="A568" s="23" t="s">
        <v>2230</v>
      </c>
      <c r="B568" s="23" t="s">
        <v>2231</v>
      </c>
      <c r="C568" s="23" t="s">
        <v>2188</v>
      </c>
      <c r="D568" s="23" t="s">
        <v>5003</v>
      </c>
      <c r="E568" s="23" t="s">
        <v>11</v>
      </c>
      <c r="F568" s="23">
        <v>1</v>
      </c>
      <c r="G568" s="23" t="s">
        <v>1708</v>
      </c>
      <c r="H568" s="23">
        <v>30000</v>
      </c>
      <c r="I568" s="23"/>
    </row>
    <row r="569" spans="1:9">
      <c r="A569" s="23" t="s">
        <v>1993</v>
      </c>
      <c r="B569" s="23" t="s">
        <v>1994</v>
      </c>
      <c r="C569" s="23" t="s">
        <v>1966</v>
      </c>
      <c r="D569" s="23" t="s">
        <v>4097</v>
      </c>
      <c r="E569" s="23" t="s">
        <v>11</v>
      </c>
      <c r="F569" s="23">
        <v>1</v>
      </c>
      <c r="G569" s="23" t="s">
        <v>1708</v>
      </c>
      <c r="H569" s="23">
        <v>48800</v>
      </c>
      <c r="I569" s="23"/>
    </row>
    <row r="570" spans="1:9">
      <c r="A570" s="23" t="s">
        <v>3265</v>
      </c>
      <c r="B570" s="23" t="s">
        <v>3266</v>
      </c>
      <c r="C570" s="23" t="s">
        <v>3268</v>
      </c>
      <c r="D570" s="23" t="s">
        <v>1230</v>
      </c>
      <c r="E570" s="23" t="s">
        <v>11</v>
      </c>
      <c r="F570" s="23">
        <v>1</v>
      </c>
      <c r="G570" s="23" t="s">
        <v>1708</v>
      </c>
      <c r="H570" s="23">
        <v>97600</v>
      </c>
      <c r="I570" s="23"/>
    </row>
    <row r="571" spans="1:9">
      <c r="A571" s="23" t="s">
        <v>2141</v>
      </c>
      <c r="B571" s="23" t="s">
        <v>2142</v>
      </c>
      <c r="C571" s="23" t="s">
        <v>2143</v>
      </c>
      <c r="D571" s="23" t="s">
        <v>4097</v>
      </c>
      <c r="E571" s="23" t="s">
        <v>11</v>
      </c>
      <c r="F571" s="23">
        <v>1</v>
      </c>
      <c r="G571" s="23" t="s">
        <v>1708</v>
      </c>
      <c r="H571" s="23">
        <v>48800</v>
      </c>
      <c r="I571" s="23"/>
    </row>
    <row r="572" spans="1:9">
      <c r="A572" s="23" t="s">
        <v>3521</v>
      </c>
      <c r="B572" s="23" t="s">
        <v>3522</v>
      </c>
      <c r="C572" s="23" t="s">
        <v>3524</v>
      </c>
      <c r="D572" s="23" t="s">
        <v>5002</v>
      </c>
      <c r="E572" s="23" t="s">
        <v>11</v>
      </c>
      <c r="F572" s="23">
        <v>1</v>
      </c>
      <c r="G572" s="23" t="s">
        <v>1708</v>
      </c>
      <c r="H572" s="23">
        <v>48800</v>
      </c>
      <c r="I572" s="23"/>
    </row>
    <row r="573" spans="1:9">
      <c r="A573" s="23" t="s">
        <v>2253</v>
      </c>
      <c r="B573" s="23" t="s">
        <v>2254</v>
      </c>
      <c r="C573" s="23" t="s">
        <v>2255</v>
      </c>
      <c r="D573" s="23" t="s">
        <v>4097</v>
      </c>
      <c r="E573" s="23" t="s">
        <v>11</v>
      </c>
      <c r="F573" s="23">
        <v>1</v>
      </c>
      <c r="G573" s="23" t="s">
        <v>1708</v>
      </c>
      <c r="H573" s="23">
        <v>48800</v>
      </c>
      <c r="I573" s="23"/>
    </row>
    <row r="574" spans="1:9">
      <c r="A574" s="23" t="s">
        <v>2820</v>
      </c>
      <c r="B574" s="23" t="s">
        <v>2821</v>
      </c>
      <c r="C574" s="23" t="s">
        <v>2822</v>
      </c>
      <c r="D574" s="23" t="s">
        <v>5002</v>
      </c>
      <c r="E574" s="23" t="s">
        <v>11</v>
      </c>
      <c r="F574" s="23">
        <v>1</v>
      </c>
      <c r="G574" s="23" t="s">
        <v>1708</v>
      </c>
      <c r="H574" s="23">
        <v>48800</v>
      </c>
      <c r="I574" s="23"/>
    </row>
    <row r="575" spans="1:9">
      <c r="A575" s="23" t="s">
        <v>3853</v>
      </c>
      <c r="B575" s="23" t="s">
        <v>3854</v>
      </c>
      <c r="C575" s="23" t="s">
        <v>3855</v>
      </c>
      <c r="D575" s="23" t="s">
        <v>4097</v>
      </c>
      <c r="E575" s="23" t="s">
        <v>11</v>
      </c>
      <c r="F575" s="23">
        <v>1</v>
      </c>
      <c r="G575" s="23" t="s">
        <v>1708</v>
      </c>
      <c r="H575" s="23">
        <v>48800</v>
      </c>
      <c r="I575" s="23"/>
    </row>
    <row r="576" spans="1:9">
      <c r="A576" s="23" t="s">
        <v>2439</v>
      </c>
      <c r="B576" s="23" t="s">
        <v>2440</v>
      </c>
      <c r="C576" s="23" t="s">
        <v>2441</v>
      </c>
      <c r="D576" s="23" t="s">
        <v>4097</v>
      </c>
      <c r="E576" s="23" t="s">
        <v>11</v>
      </c>
      <c r="F576" s="23">
        <v>1</v>
      </c>
      <c r="G576" s="23" t="s">
        <v>1708</v>
      </c>
      <c r="H576" s="23">
        <v>48800</v>
      </c>
      <c r="I576" s="23"/>
    </row>
    <row r="577" spans="1:9">
      <c r="A577" s="23" t="s">
        <v>3911</v>
      </c>
      <c r="B577" s="23" t="s">
        <v>3912</v>
      </c>
      <c r="C577" s="23" t="s">
        <v>3906</v>
      </c>
      <c r="D577" s="23" t="s">
        <v>5001</v>
      </c>
      <c r="E577" s="23" t="s">
        <v>11</v>
      </c>
      <c r="F577" s="23">
        <v>1</v>
      </c>
      <c r="G577" s="23" t="s">
        <v>1708</v>
      </c>
      <c r="H577" s="23">
        <v>51784</v>
      </c>
      <c r="I577" s="23"/>
    </row>
    <row r="578" spans="1:9">
      <c r="A578" s="23" t="s">
        <v>1973</v>
      </c>
      <c r="B578" s="23" t="s">
        <v>1974</v>
      </c>
      <c r="C578" s="23" t="s">
        <v>1975</v>
      </c>
      <c r="D578" s="23" t="s">
        <v>452</v>
      </c>
      <c r="E578" s="23" t="s">
        <v>11</v>
      </c>
      <c r="F578" s="23">
        <v>0</v>
      </c>
      <c r="G578" s="23" t="s">
        <v>1708</v>
      </c>
      <c r="H578" s="23">
        <v>0</v>
      </c>
      <c r="I578" s="23"/>
    </row>
    <row r="579" spans="1:9">
      <c r="A579" s="23" t="s">
        <v>2397</v>
      </c>
      <c r="B579" s="23" t="s">
        <v>2398</v>
      </c>
      <c r="C579" s="23" t="s">
        <v>2399</v>
      </c>
      <c r="D579" s="23" t="s">
        <v>452</v>
      </c>
      <c r="E579" s="23" t="s">
        <v>11</v>
      </c>
      <c r="F579" s="23">
        <v>0</v>
      </c>
      <c r="G579" s="23" t="s">
        <v>1708</v>
      </c>
      <c r="H579" s="23">
        <v>0</v>
      </c>
      <c r="I579" s="23"/>
    </row>
    <row r="580" spans="1:9">
      <c r="A580" s="23" t="s">
        <v>3370</v>
      </c>
      <c r="B580" s="23" t="s">
        <v>3371</v>
      </c>
      <c r="C580" s="23" t="s">
        <v>3373</v>
      </c>
      <c r="D580" s="23" t="s">
        <v>452</v>
      </c>
      <c r="E580" s="23" t="s">
        <v>11</v>
      </c>
      <c r="F580" s="23">
        <v>0</v>
      </c>
      <c r="G580" s="23" t="s">
        <v>1708</v>
      </c>
      <c r="H580" s="23">
        <v>0</v>
      </c>
      <c r="I580" s="23"/>
    </row>
    <row r="581" spans="1:9">
      <c r="A581" s="23" t="s">
        <v>3656</v>
      </c>
      <c r="B581" s="23" t="s">
        <v>3657</v>
      </c>
      <c r="C581" s="23" t="s">
        <v>3655</v>
      </c>
      <c r="D581" s="23" t="s">
        <v>452</v>
      </c>
      <c r="E581" s="23" t="s">
        <v>11</v>
      </c>
      <c r="F581" s="23">
        <v>0</v>
      </c>
      <c r="G581" s="23" t="s">
        <v>1708</v>
      </c>
      <c r="H581" s="23">
        <v>0</v>
      </c>
      <c r="I581" s="23"/>
    </row>
    <row r="582" spans="1:9">
      <c r="A582" s="23" t="s">
        <v>3161</v>
      </c>
      <c r="B582" s="23" t="s">
        <v>3162</v>
      </c>
      <c r="C582" s="23" t="s">
        <v>3163</v>
      </c>
      <c r="D582" s="23" t="s">
        <v>459</v>
      </c>
      <c r="E582" s="23" t="s">
        <v>1808</v>
      </c>
      <c r="F582" s="23">
        <v>0</v>
      </c>
      <c r="G582" s="23" t="s">
        <v>1708</v>
      </c>
      <c r="H582" s="23">
        <v>0</v>
      </c>
      <c r="I582" s="23"/>
    </row>
    <row r="583" spans="1:9">
      <c r="A583" s="23" t="s">
        <v>1727</v>
      </c>
      <c r="B583" s="23" t="s">
        <v>1728</v>
      </c>
      <c r="C583" s="23" t="s">
        <v>1731</v>
      </c>
      <c r="D583" s="23" t="s">
        <v>452</v>
      </c>
      <c r="E583" s="23" t="s">
        <v>11</v>
      </c>
      <c r="F583" s="23">
        <v>0</v>
      </c>
      <c r="G583" s="23" t="s">
        <v>1708</v>
      </c>
      <c r="H583" s="23">
        <v>0</v>
      </c>
      <c r="I583" s="23"/>
    </row>
    <row r="584" spans="1:9">
      <c r="A584" s="23" t="s">
        <v>3803</v>
      </c>
      <c r="B584" s="23" t="s">
        <v>3804</v>
      </c>
      <c r="C584" s="23" t="s">
        <v>3806</v>
      </c>
      <c r="D584" s="23" t="s">
        <v>452</v>
      </c>
      <c r="E584" s="23" t="s">
        <v>11</v>
      </c>
      <c r="F584" s="23">
        <v>0</v>
      </c>
      <c r="G584" s="23" t="s">
        <v>1708</v>
      </c>
      <c r="H584" s="23">
        <v>0</v>
      </c>
      <c r="I584" s="23"/>
    </row>
    <row r="585" spans="1:9">
      <c r="A585" s="23" t="s">
        <v>2909</v>
      </c>
      <c r="B585" s="23" t="s">
        <v>2910</v>
      </c>
      <c r="C585" s="23" t="s">
        <v>2911</v>
      </c>
      <c r="D585" s="23" t="s">
        <v>452</v>
      </c>
      <c r="E585" s="23" t="s">
        <v>11</v>
      </c>
      <c r="F585" s="23">
        <v>0</v>
      </c>
      <c r="G585" s="23" t="s">
        <v>1708</v>
      </c>
      <c r="H585" s="23">
        <v>0</v>
      </c>
      <c r="I585" s="23"/>
    </row>
    <row r="586" spans="1:9">
      <c r="A586" s="23" t="s">
        <v>3653</v>
      </c>
      <c r="B586" s="23" t="s">
        <v>3654</v>
      </c>
      <c r="C586" s="23" t="s">
        <v>3655</v>
      </c>
      <c r="D586" s="23" t="s">
        <v>452</v>
      </c>
      <c r="E586" s="23" t="s">
        <v>11</v>
      </c>
      <c r="F586" s="23">
        <v>0</v>
      </c>
      <c r="G586" s="23" t="s">
        <v>1708</v>
      </c>
      <c r="H586" s="23">
        <v>0</v>
      </c>
      <c r="I586" s="23"/>
    </row>
    <row r="587" spans="1:9">
      <c r="A587" s="23" t="s">
        <v>3860</v>
      </c>
      <c r="B587" s="23" t="s">
        <v>3861</v>
      </c>
      <c r="C587" s="23" t="s">
        <v>3862</v>
      </c>
      <c r="D587" s="23" t="s">
        <v>452</v>
      </c>
      <c r="E587" s="23" t="s">
        <v>11</v>
      </c>
      <c r="F587" s="23">
        <v>0</v>
      </c>
      <c r="G587" s="23" t="s">
        <v>1708</v>
      </c>
      <c r="H587" s="23">
        <v>0</v>
      </c>
      <c r="I587" s="23"/>
    </row>
    <row r="588" spans="1:9">
      <c r="A588" s="23" t="s">
        <v>1893</v>
      </c>
      <c r="B588" s="23" t="s">
        <v>1894</v>
      </c>
      <c r="C588" s="23" t="s">
        <v>1895</v>
      </c>
      <c r="D588" s="23" t="s">
        <v>452</v>
      </c>
      <c r="E588" s="23" t="s">
        <v>11</v>
      </c>
      <c r="F588" s="23">
        <v>0</v>
      </c>
      <c r="G588" s="23" t="s">
        <v>1708</v>
      </c>
      <c r="H588" s="23">
        <v>0</v>
      </c>
      <c r="I588" s="23"/>
    </row>
    <row r="589" spans="1:9">
      <c r="A589" s="23" t="s">
        <v>3377</v>
      </c>
      <c r="B589" s="23" t="s">
        <v>3378</v>
      </c>
      <c r="C589" s="23" t="s">
        <v>3379</v>
      </c>
      <c r="D589" s="23" t="s">
        <v>452</v>
      </c>
      <c r="E589" s="23" t="s">
        <v>11</v>
      </c>
      <c r="F589" s="23">
        <v>0</v>
      </c>
      <c r="G589" s="23" t="s">
        <v>1708</v>
      </c>
      <c r="H589" s="23">
        <v>0</v>
      </c>
      <c r="I589" s="23"/>
    </row>
    <row r="590" spans="1:9">
      <c r="A590" s="23" t="s">
        <v>1932</v>
      </c>
      <c r="B590" s="23" t="s">
        <v>1933</v>
      </c>
      <c r="C590" s="23" t="s">
        <v>1934</v>
      </c>
      <c r="D590" s="23" t="s">
        <v>452</v>
      </c>
      <c r="E590" s="23" t="s">
        <v>11</v>
      </c>
      <c r="F590" s="23">
        <v>0</v>
      </c>
      <c r="G590" s="23" t="s">
        <v>1708</v>
      </c>
      <c r="H590" s="23">
        <v>0</v>
      </c>
      <c r="I590" s="23"/>
    </row>
    <row r="591" spans="1:9">
      <c r="A591" s="23" t="s">
        <v>2935</v>
      </c>
      <c r="B591" s="23" t="s">
        <v>2936</v>
      </c>
      <c r="C591" s="23" t="s">
        <v>2937</v>
      </c>
      <c r="D591" s="23" t="s">
        <v>452</v>
      </c>
      <c r="E591" s="23" t="s">
        <v>11</v>
      </c>
      <c r="F591" s="23">
        <v>0</v>
      </c>
      <c r="G591" s="23" t="s">
        <v>1708</v>
      </c>
      <c r="H591" s="23">
        <v>0</v>
      </c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Y37"/>
  <sheetViews>
    <sheetView tabSelected="1" workbookViewId="0">
      <pane xSplit="16" ySplit="6" topLeftCell="V7" activePane="bottomRight" state="frozen"/>
      <selection pane="topRight" activeCell="Q1" sqref="Q1"/>
      <selection pane="bottomLeft" activeCell="A6" sqref="A6"/>
      <selection pane="bottomRight" activeCell="I8" sqref="I8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23" t="str">
        <f>LEFT('5-课消明细表'!M2,4)&amp;"年"&amp;MID('5-课消明细表'!M2,6,2)&amp;"月"&amp;'5-课消明细表'!G2&amp;"市场部顾问个人明细表"</f>
        <v>2017年07月天河南骏中心市场部顾问个人明细表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</row>
    <row r="2" spans="1:51" ht="21.75" customHeight="1">
      <c r="A2" s="232" t="s">
        <v>1539</v>
      </c>
      <c r="B2" s="232" t="s">
        <v>1540</v>
      </c>
      <c r="C2" s="224" t="s">
        <v>1</v>
      </c>
      <c r="D2" s="224" t="s">
        <v>1541</v>
      </c>
      <c r="E2" s="225"/>
      <c r="F2" s="224" t="s">
        <v>6</v>
      </c>
      <c r="G2" s="224" t="s">
        <v>1542</v>
      </c>
      <c r="H2" s="226" t="s">
        <v>1543</v>
      </c>
      <c r="I2" s="228" t="s">
        <v>1544</v>
      </c>
      <c r="J2" s="224" t="s">
        <v>1545</v>
      </c>
      <c r="K2" s="224" t="s">
        <v>1546</v>
      </c>
      <c r="L2" s="224" t="s">
        <v>1547</v>
      </c>
      <c r="M2" s="229" t="s">
        <v>1548</v>
      </c>
      <c r="N2" s="229" t="s">
        <v>1549</v>
      </c>
      <c r="O2" s="224" t="s">
        <v>1550</v>
      </c>
      <c r="P2" s="231" t="s">
        <v>1551</v>
      </c>
      <c r="Q2" s="231"/>
      <c r="R2" s="231"/>
      <c r="S2" s="231" t="s">
        <v>1552</v>
      </c>
      <c r="T2" s="231"/>
      <c r="U2" s="231"/>
      <c r="V2" s="224" t="s">
        <v>1553</v>
      </c>
      <c r="W2" s="224" t="s">
        <v>1009</v>
      </c>
      <c r="X2" s="221" t="s">
        <v>1554</v>
      </c>
      <c r="Y2" s="221" t="s">
        <v>1555</v>
      </c>
      <c r="Z2" s="229" t="s">
        <v>5547</v>
      </c>
      <c r="AA2" s="237" t="s">
        <v>1556</v>
      </c>
      <c r="AB2" s="221" t="s">
        <v>1557</v>
      </c>
      <c r="AC2" s="221" t="s">
        <v>1558</v>
      </c>
      <c r="AD2" s="221" t="s">
        <v>1559</v>
      </c>
      <c r="AE2" s="234" t="s">
        <v>1560</v>
      </c>
      <c r="AF2" s="234" t="s">
        <v>1547</v>
      </c>
      <c r="AG2" s="234" t="s">
        <v>1561</v>
      </c>
      <c r="AH2" s="234" t="s">
        <v>1562</v>
      </c>
      <c r="AI2" s="234" t="s">
        <v>1563</v>
      </c>
      <c r="AJ2" s="232" t="s">
        <v>753</v>
      </c>
      <c r="AK2" s="236" t="s">
        <v>1564</v>
      </c>
      <c r="AL2" s="232" t="s">
        <v>1565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33"/>
      <c r="B3" s="233"/>
      <c r="C3" s="224"/>
      <c r="D3" s="224"/>
      <c r="E3" s="225"/>
      <c r="F3" s="224"/>
      <c r="G3" s="224"/>
      <c r="H3" s="227"/>
      <c r="I3" s="224"/>
      <c r="J3" s="224"/>
      <c r="K3" s="224"/>
      <c r="L3" s="224"/>
      <c r="M3" s="230"/>
      <c r="N3" s="230"/>
      <c r="O3" s="224"/>
      <c r="P3" s="41" t="s">
        <v>1566</v>
      </c>
      <c r="Q3" s="42" t="s">
        <v>1567</v>
      </c>
      <c r="R3" s="42" t="s">
        <v>1568</v>
      </c>
      <c r="S3" s="41" t="s">
        <v>1566</v>
      </c>
      <c r="T3" s="42" t="s">
        <v>1569</v>
      </c>
      <c r="U3" s="42" t="s">
        <v>1568</v>
      </c>
      <c r="V3" s="224"/>
      <c r="W3" s="224"/>
      <c r="X3" s="222"/>
      <c r="Y3" s="222"/>
      <c r="Z3" s="230"/>
      <c r="AA3" s="222"/>
      <c r="AB3" s="222"/>
      <c r="AC3" s="222"/>
      <c r="AD3" s="222"/>
      <c r="AE3" s="235"/>
      <c r="AF3" s="235"/>
      <c r="AG3" s="235"/>
      <c r="AH3" s="235"/>
      <c r="AI3" s="235"/>
      <c r="AJ3" s="233"/>
      <c r="AK3" s="233"/>
      <c r="AL3" s="233"/>
      <c r="AN3" s="19">
        <f>'5-课消明细表'!$M$2-180-DAY('5-课消明细表'!$M$2-180)+1</f>
        <v>42736.708333333336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1570</v>
      </c>
      <c r="P4" s="42" t="s">
        <v>1571</v>
      </c>
      <c r="Q4" s="47" t="s">
        <v>1572</v>
      </c>
      <c r="R4" s="47" t="s">
        <v>1573</v>
      </c>
      <c r="S4" s="42" t="s">
        <v>837</v>
      </c>
      <c r="T4" s="47" t="s">
        <v>1574</v>
      </c>
      <c r="U4" s="47" t="s">
        <v>838</v>
      </c>
      <c r="V4" s="47" t="s">
        <v>1575</v>
      </c>
      <c r="W4" s="47" t="s">
        <v>1010</v>
      </c>
      <c r="X4" s="48" t="s">
        <v>1336</v>
      </c>
      <c r="Y4" s="48" t="s">
        <v>1576</v>
      </c>
      <c r="Z4" s="49" t="s">
        <v>1011</v>
      </c>
      <c r="AA4" s="48" t="s">
        <v>1338</v>
      </c>
      <c r="AB4" s="48" t="s">
        <v>1577</v>
      </c>
      <c r="AC4" s="48" t="s">
        <v>1578</v>
      </c>
      <c r="AD4" s="48" t="s">
        <v>1579</v>
      </c>
      <c r="AE4" s="50"/>
      <c r="AF4" s="51" t="s">
        <v>1580</v>
      </c>
      <c r="AG4" s="43" t="s">
        <v>1581</v>
      </c>
      <c r="AH4" s="51" t="s">
        <v>1582</v>
      </c>
      <c r="AI4" s="43" t="s">
        <v>1583</v>
      </c>
      <c r="AJ4" s="43"/>
      <c r="AK4" s="43"/>
      <c r="AL4" s="43"/>
      <c r="AQ4" s="19" t="s">
        <v>839</v>
      </c>
    </row>
    <row r="5" spans="1:51" ht="20.25" customHeight="1">
      <c r="A5" s="52">
        <v>1</v>
      </c>
      <c r="B5" s="53" t="str">
        <f>MID('5-课消明细表'!M2,6,2)</f>
        <v>07</v>
      </c>
      <c r="C5" s="54" t="str">
        <f>'5-课消明细表'!G2</f>
        <v>天河南骏中心</v>
      </c>
      <c r="D5" s="55"/>
      <c r="E5" s="55"/>
      <c r="F5" s="64" t="s">
        <v>4663</v>
      </c>
      <c r="G5" s="215" t="s">
        <v>44</v>
      </c>
      <c r="H5" s="69">
        <v>40882</v>
      </c>
      <c r="I5" s="58">
        <v>240000</v>
      </c>
      <c r="J5" s="59"/>
      <c r="K5" s="59"/>
      <c r="L5" s="59"/>
      <c r="M5" s="59"/>
      <c r="N5" s="60">
        <f>SUMIF('4-收据记录表'!AC:AC,'7-市场业绩'!F5,'4-收据记录表'!AF:AF)</f>
        <v>3</v>
      </c>
      <c r="O5" s="61">
        <f>SUMIF('4-收据记录表'!AC:AC,'7-市场业绩'!F5,'4-收据记录表'!AG:AG)</f>
        <v>1.4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0</v>
      </c>
      <c r="U5" s="60">
        <f>SUMIFS('4-收据记录表'!$AI:$AI,'4-收据记录表'!$AC:$AC,'7-市场业绩'!$F5,'4-收据记录表'!$AZ:$AZ,U$4)</f>
        <v>0</v>
      </c>
      <c r="V5" s="60">
        <f>SUMIFS('4-收据记录表'!$AI:$AI,'4-收据记录表'!$AC:$AC,'7-市场业绩'!$F5,'4-收据记录表'!$AZ:$AZ,V$4)</f>
        <v>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4740</v>
      </c>
      <c r="Y5" s="60">
        <f>SUMIFS('4-收据记录表'!$AI:$AI,'4-收据记录表'!$AC:$AC,'7-市场业绩'!$F5,'4-收据记录表'!$AZ:$AZ,Y$4)</f>
        <v>16580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16580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16580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37900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天河南骏中心</v>
      </c>
      <c r="AO5" s="19" t="s">
        <v>834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379.2</v>
      </c>
      <c r="AR5" s="19">
        <f>R5+U5</f>
        <v>0</v>
      </c>
      <c r="AS5" s="19">
        <f>Q5+T5+V5</f>
        <v>0</v>
      </c>
      <c r="AT5" s="19">
        <f>P5</f>
        <v>0</v>
      </c>
      <c r="AU5" s="19">
        <f t="shared" ref="AU5:AU34" si="1">S5+X5</f>
        <v>4740</v>
      </c>
      <c r="AV5" s="19">
        <f>AR5</f>
        <v>0</v>
      </c>
      <c r="AW5" s="19">
        <f>SUM($AR5:AS5)</f>
        <v>0</v>
      </c>
      <c r="AX5" s="19">
        <f>SUM($AR5:AT5)</f>
        <v>0</v>
      </c>
      <c r="AY5" s="19">
        <f>SUM($AR5:AU5)</f>
        <v>4740</v>
      </c>
    </row>
    <row r="6" spans="1:51" ht="20.25" customHeight="1">
      <c r="A6" s="52">
        <v>2</v>
      </c>
      <c r="B6" s="53" t="str">
        <f>MID('5-课消明细表'!M3,6,2)</f>
        <v>07</v>
      </c>
      <c r="C6" s="54" t="str">
        <f>'5-课消明细表'!G3</f>
        <v>天河南骏中心</v>
      </c>
      <c r="D6" s="55"/>
      <c r="E6" s="55"/>
      <c r="F6" s="67" t="s">
        <v>5004</v>
      </c>
      <c r="G6" s="65" t="s">
        <v>5005</v>
      </c>
      <c r="H6" s="69">
        <v>42440</v>
      </c>
      <c r="I6" s="58">
        <v>240000</v>
      </c>
      <c r="J6" s="59"/>
      <c r="K6" s="59"/>
      <c r="L6" s="59"/>
      <c r="M6" s="59"/>
      <c r="N6" s="60">
        <f>SUMIF('4-收据记录表'!AC:AC,'7-市场业绩'!F6,'4-收据记录表'!AF:AF)</f>
        <v>4</v>
      </c>
      <c r="O6" s="61">
        <f>SUMIF('4-收据记录表'!AC:AC,'7-市场业绩'!F6,'4-收据记录表'!AG:AG)</f>
        <v>1.5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7520</v>
      </c>
      <c r="Y6" s="60">
        <f>SUMIFS('4-收据记录表'!$AI:$AI,'4-收据记录表'!$AC:$AC,'7-市场业绩'!$F6,'4-收据记录表'!$AZ:$AZ,Y$4)</f>
        <v>16580</v>
      </c>
      <c r="Z6" s="60">
        <f>SUMIFS('4-收据记录表'!$AI:$AI,'4-收据记录表'!$AC:$AC,'7-市场业绩'!$F6,'4-收据记录表'!$AZ:$AZ,Z$4)</f>
        <v>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24100</v>
      </c>
      <c r="AK6" s="60">
        <f>SUMIFS('4-收据记录表'!AI:AI,'4-收据记录表'!AQ:AQ,"5年",'4-收据记录表'!AE:AE,"&lt;&gt;无",'4-收据记录表'!AC:AC,'7-市场业绩'!F6)</f>
        <v>0</v>
      </c>
      <c r="AL6" s="63"/>
      <c r="AO6" s="19" t="s">
        <v>828</v>
      </c>
      <c r="AP6" s="19">
        <v>35000</v>
      </c>
      <c r="AQ6" s="19">
        <f t="shared" si="0"/>
        <v>601.6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7520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7520</v>
      </c>
    </row>
    <row r="7" spans="1:51" ht="20.25" customHeight="1">
      <c r="A7" s="52">
        <v>3</v>
      </c>
      <c r="B7" s="53" t="str">
        <f>MID('5-课消明细表'!M4,6,2)</f>
        <v>07</v>
      </c>
      <c r="C7" s="54" t="str">
        <f>'5-课消明细表'!G4</f>
        <v>天河南骏中心</v>
      </c>
      <c r="D7" s="55"/>
      <c r="E7" s="55"/>
      <c r="F7" s="67" t="s">
        <v>5006</v>
      </c>
      <c r="G7" s="65" t="s">
        <v>5005</v>
      </c>
      <c r="H7" s="69">
        <v>41110</v>
      </c>
      <c r="I7" s="66">
        <v>240000</v>
      </c>
      <c r="J7" s="59"/>
      <c r="K7" s="59"/>
      <c r="L7" s="59"/>
      <c r="M7" s="59"/>
      <c r="N7" s="60">
        <f>SUMIF('4-收据记录表'!AC:AC,'7-市场业绩'!F7,'4-收据记录表'!AF:AF)</f>
        <v>3</v>
      </c>
      <c r="O7" s="61">
        <f>SUMIF('4-收据记录表'!AC:AC,'7-市场业绩'!F7,'4-收据记录表'!AG:AG)</f>
        <v>1.2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19896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0</v>
      </c>
      <c r="Y7" s="60">
        <f>SUMIFS('4-收据记录表'!$AI:$AI,'4-收据记录表'!$AC:$AC,'7-市场业绩'!$F7,'4-收据记录表'!$AZ:$AZ,Y$4)</f>
        <v>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0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0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19896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826</v>
      </c>
      <c r="AP7" s="19">
        <v>35000</v>
      </c>
      <c r="AQ7" s="19">
        <f t="shared" si="0"/>
        <v>1591.68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19896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19896</v>
      </c>
    </row>
    <row r="8" spans="1:51" ht="20.25" customHeight="1">
      <c r="A8" s="52">
        <v>4</v>
      </c>
      <c r="B8" s="53" t="str">
        <f>MID('5-课消明细表'!M5,6,2)</f>
        <v>07</v>
      </c>
      <c r="C8" s="54" t="str">
        <f>'5-课消明细表'!G5</f>
        <v>天河南骏中心</v>
      </c>
      <c r="D8" s="55"/>
      <c r="E8" s="55"/>
      <c r="F8" s="67"/>
      <c r="G8" s="65"/>
      <c r="H8" s="69"/>
      <c r="I8" s="66"/>
      <c r="J8" s="59"/>
      <c r="K8" s="59"/>
      <c r="L8" s="59"/>
      <c r="M8" s="59"/>
      <c r="N8" s="60">
        <f>SUMIF('4-收据记录表'!AC:AC,'7-市场业绩'!F8,'4-收据记录表'!AF:AF)</f>
        <v>0</v>
      </c>
      <c r="O8" s="61">
        <f>SUMIF('4-收据记录表'!AC:AC,'7-市场业绩'!F8,'4-收据记录表'!AG:AG)</f>
        <v>0</v>
      </c>
      <c r="P8" s="60">
        <f>SUMIFS('4-收据记录表'!$AI:$AI,'4-收据记录表'!$AC:$AC,'7-市场业绩'!$F8,'4-收据记录表'!$AZ:$AZ,P$4)</f>
        <v>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0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0</v>
      </c>
      <c r="Y8" s="60">
        <f>SUMIFS('4-收据记录表'!$AI:$AI,'4-收据记录表'!$AC:$AC,'7-市场业绩'!$F8,'4-收据记录表'!$AZ:$AZ,Y$4)</f>
        <v>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0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835</v>
      </c>
      <c r="AP8" s="19">
        <v>35000</v>
      </c>
      <c r="AQ8" s="19">
        <f t="shared" si="0"/>
        <v>0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0</v>
      </c>
    </row>
    <row r="9" spans="1:51" ht="20.25" customHeight="1">
      <c r="A9" s="52">
        <v>5</v>
      </c>
      <c r="B9" s="53" t="str">
        <f>MID('5-课消明细表'!M6,6,2)</f>
        <v>07</v>
      </c>
      <c r="C9" s="54" t="str">
        <f>'5-课消明细表'!G6</f>
        <v>天河南骏中心</v>
      </c>
      <c r="D9" s="55"/>
      <c r="E9" s="55"/>
      <c r="F9" s="67"/>
      <c r="G9" s="65"/>
      <c r="H9" s="69"/>
      <c r="I9" s="66"/>
      <c r="J9" s="59"/>
      <c r="K9" s="59"/>
      <c r="L9" s="59"/>
      <c r="M9" s="59"/>
      <c r="N9" s="60">
        <f>SUMIF('4-收据记录表'!AC:AC,'7-市场业绩'!F9,'4-收据记录表'!AF:AF)</f>
        <v>0</v>
      </c>
      <c r="O9" s="61">
        <f>SUMIF('4-收据记录表'!AC:AC,'7-市场业绩'!F9,'4-收据记录表'!AG:AG)</f>
        <v>0</v>
      </c>
      <c r="P9" s="60">
        <f>SUMIFS('4-收据记录表'!$AI:$AI,'4-收据记录表'!$AC:$AC,'7-市场业绩'!$F9,'4-收据记录表'!$AZ:$AZ,P$4)</f>
        <v>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0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0</v>
      </c>
      <c r="V9" s="60">
        <f>SUMIFS('4-收据记录表'!$AI:$AI,'4-收据记录表'!$AC:$AC,'7-市场业绩'!$F9,'4-收据记录表'!$AZ:$AZ,V$4)</f>
        <v>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0</v>
      </c>
      <c r="AK9" s="60">
        <f>SUMIFS('4-收据记录表'!AI:AI,'4-收据记录表'!AQ:AQ,"5年",'4-收据记录表'!AE:AE,"&lt;&gt;无",'4-收据记录表'!AC:AC,'7-市场业绩'!F9)</f>
        <v>0</v>
      </c>
      <c r="AL9" s="63"/>
      <c r="AO9" s="19" t="s">
        <v>831</v>
      </c>
      <c r="AP9" s="19">
        <v>35000</v>
      </c>
      <c r="AQ9" s="19">
        <f t="shared" si="0"/>
        <v>0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0</v>
      </c>
    </row>
    <row r="10" spans="1:51" ht="20.25" customHeight="1">
      <c r="A10" s="52">
        <v>6</v>
      </c>
      <c r="B10" s="53" t="str">
        <f>MID('5-课消明细表'!M7,6,2)</f>
        <v>07</v>
      </c>
      <c r="C10" s="54" t="str">
        <f>'5-课消明细表'!G7</f>
        <v>天河南骏中心</v>
      </c>
      <c r="D10" s="55"/>
      <c r="E10" s="55"/>
      <c r="F10" s="67"/>
      <c r="G10" s="65"/>
      <c r="H10" s="69"/>
      <c r="I10" s="66"/>
      <c r="J10" s="59"/>
      <c r="K10" s="59"/>
      <c r="L10" s="59"/>
      <c r="M10" s="59"/>
      <c r="N10" s="60">
        <f>SUMIF('4-收据记录表'!AC:AC,'7-市场业绩'!F10,'4-收据记录表'!AF:AF)</f>
        <v>0</v>
      </c>
      <c r="O10" s="61">
        <f>SUMIF('4-收据记录表'!AC:AC,'7-市场业绩'!F10,'4-收据记录表'!AG:AG)</f>
        <v>0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0</v>
      </c>
      <c r="V10" s="60">
        <f>SUMIFS('4-收据记录表'!$AI:$AI,'4-收据记录表'!$AC:$AC,'7-市场业绩'!$F10,'4-收据记录表'!$AZ:$AZ,V$4)</f>
        <v>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0</v>
      </c>
      <c r="AK10" s="60">
        <f>SUMIFS('4-收据记录表'!AI:AI,'4-收据记录表'!AQ:AQ,"5年",'4-收据记录表'!AE:AE,"&lt;&gt;无",'4-收据记录表'!AC:AC,'7-市场业绩'!F10)</f>
        <v>0</v>
      </c>
      <c r="AL10" s="63"/>
      <c r="AO10" s="19" t="s">
        <v>824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52">
        <v>7</v>
      </c>
      <c r="B11" s="53" t="str">
        <f>MID('5-课消明细表'!M8,6,2)</f>
        <v>07</v>
      </c>
      <c r="C11" s="54" t="str">
        <f>'5-课消明细表'!G8</f>
        <v>天河南骏中心</v>
      </c>
      <c r="D11" s="55"/>
      <c r="E11" s="55"/>
      <c r="F11" s="67"/>
      <c r="G11" s="65"/>
      <c r="H11" s="69"/>
      <c r="I11" s="66"/>
      <c r="J11" s="59"/>
      <c r="K11" s="59"/>
      <c r="L11" s="59"/>
      <c r="M11" s="59"/>
      <c r="N11" s="60">
        <f>SUMIF('4-收据记录表'!AC:AC,'7-市场业绩'!F11,'4-收据记录表'!AF:AF)</f>
        <v>0</v>
      </c>
      <c r="O11" s="61">
        <f>SUMIF('4-收据记录表'!AC:AC,'7-市场业绩'!F11,'4-收据记录表'!AG:AG)</f>
        <v>0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0</v>
      </c>
      <c r="AK11" s="60">
        <f>SUMIFS('4-收据记录表'!AI:AI,'4-收据记录表'!AQ:AQ,"5年",'4-收据记录表'!AE:AE,"&lt;&gt;无",'4-收据记录表'!AC:AC,'7-市场业绩'!F11)</f>
        <v>0</v>
      </c>
      <c r="AL11" s="63"/>
      <c r="AO11" s="19" t="s">
        <v>832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2">
        <v>8</v>
      </c>
      <c r="B12" s="53" t="str">
        <f>MID('5-课消明细表'!M9,6,2)</f>
        <v>07</v>
      </c>
      <c r="C12" s="54" t="str">
        <f>'5-课消明细表'!G9</f>
        <v>天河南骏中心</v>
      </c>
      <c r="D12" s="55"/>
      <c r="E12" s="55"/>
      <c r="F12" s="67"/>
      <c r="G12" s="65"/>
      <c r="H12" s="69"/>
      <c r="I12" s="66"/>
      <c r="J12" s="59"/>
      <c r="K12" s="59"/>
      <c r="L12" s="59"/>
      <c r="M12" s="59"/>
      <c r="N12" s="60">
        <f>SUMIF('4-收据记录表'!AC:AC,'7-市场业绩'!F12,'4-收据记录表'!AF:AF)</f>
        <v>0</v>
      </c>
      <c r="O12" s="61">
        <f>SUMIF('4-收据记录表'!AC:AC,'7-市场业绩'!F12,'4-收据记录表'!AG:AG)</f>
        <v>0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0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0</v>
      </c>
      <c r="V12" s="60">
        <f>SUMIFS('4-收据记录表'!$AI:$AI,'4-收据记录表'!$AC:$AC,'7-市场业绩'!$F12,'4-收据记录表'!$AZ:$AZ,V$4)</f>
        <v>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0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833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2">
        <v>9</v>
      </c>
      <c r="B13" s="53" t="str">
        <f>MID('5-课消明细表'!M10,6,2)</f>
        <v>07</v>
      </c>
      <c r="C13" s="54" t="str">
        <f>'5-课消明细表'!G10</f>
        <v>天河南骏中心</v>
      </c>
      <c r="D13" s="55"/>
      <c r="E13" s="55"/>
      <c r="F13" s="67"/>
      <c r="G13" s="65"/>
      <c r="H13" s="69"/>
      <c r="I13" s="66"/>
      <c r="J13" s="59"/>
      <c r="K13" s="59"/>
      <c r="L13" s="59"/>
      <c r="M13" s="59"/>
      <c r="N13" s="60">
        <f>SUMIF('4-收据记录表'!AC:AC,'7-市场业绩'!F13,'4-收据记录表'!AF:AF)</f>
        <v>0</v>
      </c>
      <c r="O13" s="61">
        <f>SUMIF('4-收据记录表'!AC:AC,'7-市场业绩'!F13,'4-收据记录表'!AG:AG)</f>
        <v>0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438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2">
        <v>10</v>
      </c>
      <c r="B14" s="53" t="str">
        <f>MID('5-课消明细表'!M11,6,2)</f>
        <v>07</v>
      </c>
      <c r="C14" s="54" t="str">
        <f>'5-课消明细表'!G11</f>
        <v>天河南骏中心</v>
      </c>
      <c r="D14" s="55"/>
      <c r="E14" s="55"/>
      <c r="F14" s="64"/>
      <c r="G14" s="65"/>
      <c r="H14" s="56"/>
      <c r="I14" s="58"/>
      <c r="J14" s="59"/>
      <c r="K14" s="59"/>
      <c r="L14" s="59"/>
      <c r="M14" s="59"/>
      <c r="N14" s="60">
        <f>SUMIF('4-收据记录表'!AC:AC,'7-市场业绩'!F14,'4-收据记录表'!AF:AF)</f>
        <v>0</v>
      </c>
      <c r="O14" s="61">
        <f>SUMIF('4-收据记录表'!AC:AC,'7-市场业绩'!F14,'4-收据记录表'!AG:AG)</f>
        <v>0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825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2">
        <v>11</v>
      </c>
      <c r="B15" s="53" t="str">
        <f>MID('5-课消明细表'!M12,6,2)</f>
        <v>07</v>
      </c>
      <c r="C15" s="54" t="str">
        <f>'5-课消明细表'!G12</f>
        <v>天河南骏中心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829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07</v>
      </c>
      <c r="C16" s="54" t="str">
        <f>'5-课消明细表'!G13</f>
        <v>天河南骏中心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827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07</v>
      </c>
      <c r="C17" s="54" t="str">
        <f>'5-课消明细表'!G14</f>
        <v>天河南骏中心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830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07</v>
      </c>
      <c r="C18" s="54" t="str">
        <f>'5-课消明细表'!G15</f>
        <v>天河南骏中心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07</v>
      </c>
      <c r="C19" s="54" t="str">
        <f>'5-课消明细表'!G16</f>
        <v>天河南骏中心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07</v>
      </c>
      <c r="C20" s="54" t="str">
        <f>'5-课消明细表'!G17</f>
        <v>天河南骏中心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07</v>
      </c>
      <c r="C21" s="54" t="str">
        <f>'5-课消明细表'!G18</f>
        <v>天河南骏中心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07</v>
      </c>
      <c r="C22" s="54" t="str">
        <f>'5-课消明细表'!G19</f>
        <v>天河南骏中心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07</v>
      </c>
      <c r="C23" s="54" t="str">
        <f>'5-课消明细表'!G20</f>
        <v>天河南骏中心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07</v>
      </c>
      <c r="C24" s="54" t="str">
        <f>'5-课消明细表'!G21</f>
        <v>天河南骏中心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07</v>
      </c>
      <c r="C25" s="54" t="str">
        <f>'5-课消明细表'!G22</f>
        <v>天河南骏中心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07</v>
      </c>
      <c r="C26" s="54" t="str">
        <f>'5-课消明细表'!G23</f>
        <v>天河南骏中心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07</v>
      </c>
      <c r="C27" s="54" t="str">
        <f>'5-课消明细表'!G24</f>
        <v>天河南骏中心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07</v>
      </c>
      <c r="C28" s="54" t="str">
        <f>'5-课消明细表'!G25</f>
        <v>天河南骏中心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07</v>
      </c>
      <c r="C29" s="54" t="str">
        <f>'5-课消明细表'!G26</f>
        <v>天河南骏中心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07</v>
      </c>
      <c r="C30" s="54" t="str">
        <f>'5-课消明细表'!G27</f>
        <v>天河南骏中心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07</v>
      </c>
      <c r="C31" s="54" t="str">
        <f>'5-课消明细表'!G28</f>
        <v>天河南骏中心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07</v>
      </c>
      <c r="C32" s="54" t="str">
        <f>'5-课消明细表'!G29</f>
        <v>天河南骏中心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07</v>
      </c>
      <c r="C33" s="54" t="str">
        <f>'5-课消明细表'!G30</f>
        <v>天河南骏中心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826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07</v>
      </c>
      <c r="C34" s="54" t="str">
        <f>'5-课消明细表'!G31</f>
        <v>天河南骏中心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835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07</v>
      </c>
      <c r="C35" s="54" t="str">
        <f>'5-课消明细表'!G32</f>
        <v>天河南骏中心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1584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10</v>
      </c>
      <c r="O36" s="61">
        <f t="shared" si="8"/>
        <v>4.0999999999999996</v>
      </c>
      <c r="P36" s="60">
        <f>SUM(P5:P35)</f>
        <v>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19896</v>
      </c>
      <c r="T36" s="60">
        <f t="shared" si="9"/>
        <v>0</v>
      </c>
      <c r="U36" s="60">
        <f t="shared" si="9"/>
        <v>0</v>
      </c>
      <c r="V36" s="60">
        <f t="shared" si="9"/>
        <v>0</v>
      </c>
      <c r="W36" s="60">
        <f t="shared" si="9"/>
        <v>0</v>
      </c>
      <c r="X36" s="60">
        <f t="shared" si="9"/>
        <v>12260</v>
      </c>
      <c r="Y36" s="60">
        <f t="shared" si="9"/>
        <v>33160</v>
      </c>
      <c r="Z36" s="60">
        <f t="shared" si="9"/>
        <v>0</v>
      </c>
      <c r="AA36" s="60">
        <f t="shared" si="9"/>
        <v>0</v>
      </c>
      <c r="AB36" s="60">
        <f t="shared" si="9"/>
        <v>16580</v>
      </c>
      <c r="AC36" s="60">
        <f t="shared" si="9"/>
        <v>0</v>
      </c>
      <c r="AD36" s="60">
        <f t="shared" si="9"/>
        <v>0</v>
      </c>
      <c r="AE36" s="60">
        <f t="shared" si="9"/>
        <v>16580</v>
      </c>
      <c r="AF36" s="60">
        <f t="shared" si="9"/>
        <v>0</v>
      </c>
      <c r="AG36" s="60">
        <f t="shared" si="9"/>
        <v>0</v>
      </c>
      <c r="AH36" s="60">
        <f t="shared" si="9"/>
        <v>0</v>
      </c>
      <c r="AI36" s="60">
        <f t="shared" si="9"/>
        <v>0</v>
      </c>
      <c r="AJ36" s="60">
        <f t="shared" si="9"/>
        <v>81896</v>
      </c>
      <c r="AK36" s="60">
        <f t="shared" si="9"/>
        <v>0</v>
      </c>
      <c r="AL36" s="77" t="s">
        <v>1585</v>
      </c>
      <c r="AQ36" s="19">
        <f t="shared" ref="AQ36:AY36" si="10">SUM(AQ5:AQ35)</f>
        <v>2572.48</v>
      </c>
      <c r="AR36" s="19">
        <f t="shared" si="10"/>
        <v>0</v>
      </c>
      <c r="AS36" s="19">
        <f t="shared" si="10"/>
        <v>0</v>
      </c>
      <c r="AT36" s="19">
        <f t="shared" si="10"/>
        <v>0</v>
      </c>
      <c r="AU36" s="19">
        <f t="shared" si="10"/>
        <v>32156</v>
      </c>
      <c r="AV36" s="19">
        <f t="shared" si="10"/>
        <v>0</v>
      </c>
      <c r="AW36" s="19">
        <f t="shared" si="10"/>
        <v>0</v>
      </c>
      <c r="AX36" s="19">
        <f t="shared" si="10"/>
        <v>0</v>
      </c>
      <c r="AY36" s="19">
        <f t="shared" si="10"/>
        <v>32156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1586</v>
      </c>
    </row>
  </sheetData>
  <sheetProtection password="CC99" sheet="1" objects="1" scenarios="1" autoFilter="0" pivotTables="0"/>
  <protectedRanges>
    <protectedRange sqref="F10:I1048576 F1:I5 F6:H6 F7:I8 F9:H9" name="区域1"/>
    <protectedRange sqref="I9 I6" name="区域1_1"/>
  </protectedRanges>
  <mergeCells count="35">
    <mergeCell ref="Y2:Y3"/>
    <mergeCell ref="Z2:Z3"/>
    <mergeCell ref="AE2:AE3"/>
    <mergeCell ref="AB2:AB3"/>
    <mergeCell ref="AA2:AA3"/>
    <mergeCell ref="AC2:AC3"/>
    <mergeCell ref="AD2:AD3"/>
    <mergeCell ref="AL2:AL3"/>
    <mergeCell ref="AF2:AF3"/>
    <mergeCell ref="AG2:AG3"/>
    <mergeCell ref="AH2:AH3"/>
    <mergeCell ref="AI2:AI3"/>
    <mergeCell ref="AJ2:AJ3"/>
    <mergeCell ref="AK2:AK3"/>
    <mergeCell ref="N2:N3"/>
    <mergeCell ref="B2:B3"/>
    <mergeCell ref="A2:A3"/>
    <mergeCell ref="W2:W3"/>
    <mergeCell ref="V2:V3"/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6" type="noConversion"/>
  <conditionalFormatting sqref="M2:M4 N2">
    <cfRule type="cellIs" dxfId="38" priority="2" operator="lessThan">
      <formula>0</formula>
    </cfRule>
  </conditionalFormatting>
  <conditionalFormatting sqref="M2:M4 N2">
    <cfRule type="cellIs" dxfId="37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"/>
  <sheetViews>
    <sheetView workbookViewId="0">
      <pane xSplit="4" ySplit="7" topLeftCell="E77" activePane="bottomRight" state="frozen"/>
      <selection pane="topRight" activeCell="E1" sqref="E1"/>
      <selection pane="bottomLeft" activeCell="A8" sqref="A8"/>
      <selection pane="bottomRight" activeCell="H99" sqref="H99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38" t="str">
        <f>LEFT('5-课消明细表'!M2,4)&amp;"年"&amp;MID('5-课消明细表'!M2,6,2)&amp;"月"&amp;'5-课消明细表'!G2&amp;"市场占有率统计表"</f>
        <v>2017年07月天河南骏中心市场占有率统计表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</row>
    <row r="2" spans="1:20" ht="20.25">
      <c r="A2" s="82" t="s">
        <v>66</v>
      </c>
      <c r="B2" s="83"/>
      <c r="C2" s="83"/>
      <c r="D2" s="83" t="s">
        <v>67</v>
      </c>
      <c r="E2" s="83"/>
      <c r="F2" s="83"/>
      <c r="G2" s="83"/>
      <c r="H2" s="84"/>
      <c r="I2" s="83" t="s">
        <v>1587</v>
      </c>
      <c r="J2" s="83"/>
      <c r="K2" s="83"/>
      <c r="L2" s="84"/>
      <c r="M2" s="84"/>
      <c r="N2" s="83" t="s">
        <v>1588</v>
      </c>
      <c r="O2" s="85"/>
      <c r="S2" s="19" t="s">
        <v>764</v>
      </c>
      <c r="T2" s="19" t="s">
        <v>763</v>
      </c>
    </row>
    <row r="3" spans="1:20">
      <c r="A3" s="86"/>
      <c r="B3" s="87" t="s">
        <v>1589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19">
        <f>'12-经营数据表'!D46</f>
        <v>519</v>
      </c>
      <c r="T3" s="19">
        <f>+M6-S3</f>
        <v>0</v>
      </c>
    </row>
    <row r="4" spans="1:20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2.5">
      <c r="A5" s="92" t="s">
        <v>1590</v>
      </c>
      <c r="B5" s="93" t="s">
        <v>1591</v>
      </c>
      <c r="C5" s="94" t="s">
        <v>68</v>
      </c>
      <c r="D5" s="94" t="s">
        <v>16</v>
      </c>
      <c r="E5" s="94" t="s">
        <v>10</v>
      </c>
      <c r="F5" s="94" t="s">
        <v>14</v>
      </c>
      <c r="G5" s="94" t="s">
        <v>12</v>
      </c>
      <c r="H5" s="94" t="s">
        <v>13</v>
      </c>
      <c r="I5" s="94" t="s">
        <v>15</v>
      </c>
      <c r="J5" s="94" t="s">
        <v>18</v>
      </c>
      <c r="K5" s="94" t="s">
        <v>1592</v>
      </c>
      <c r="L5" s="94" t="s">
        <v>69</v>
      </c>
      <c r="M5" s="94" t="s">
        <v>70</v>
      </c>
      <c r="N5" s="94" t="s">
        <v>71</v>
      </c>
      <c r="O5" s="95" t="s">
        <v>72</v>
      </c>
    </row>
    <row r="6" spans="1:20">
      <c r="A6" s="96"/>
      <c r="B6" s="97" t="s">
        <v>70</v>
      </c>
      <c r="C6" s="98">
        <f>SUM(C7:C134)</f>
        <v>123</v>
      </c>
      <c r="D6" s="98">
        <f t="shared" ref="D6:M6" si="0">SUM(D7:D134)</f>
        <v>114</v>
      </c>
      <c r="E6" s="98">
        <f t="shared" si="0"/>
        <v>69</v>
      </c>
      <c r="F6" s="98">
        <f t="shared" si="0"/>
        <v>66</v>
      </c>
      <c r="G6" s="98">
        <f t="shared" si="0"/>
        <v>34</v>
      </c>
      <c r="H6" s="98">
        <f t="shared" si="0"/>
        <v>34</v>
      </c>
      <c r="I6" s="98">
        <f t="shared" si="0"/>
        <v>39</v>
      </c>
      <c r="J6" s="98">
        <f t="shared" si="0"/>
        <v>16</v>
      </c>
      <c r="K6" s="98">
        <f t="shared" si="0"/>
        <v>20</v>
      </c>
      <c r="L6" s="98">
        <f t="shared" si="0"/>
        <v>4</v>
      </c>
      <c r="M6" s="98">
        <f t="shared" si="0"/>
        <v>519</v>
      </c>
      <c r="N6" s="98">
        <f>SUM(N7:N134)</f>
        <v>0</v>
      </c>
      <c r="O6" s="99">
        <f>IFERROR(M6/N6,0)</f>
        <v>0</v>
      </c>
    </row>
    <row r="7" spans="1:20">
      <c r="A7" s="96">
        <v>1</v>
      </c>
      <c r="B7" s="100" t="s">
        <v>1726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</v>
      </c>
      <c r="D7" s="98">
        <f>COUNTIFS('3-班级学员信息表'!$I:$I,'8-市场占有率'!D$5,'3-班级学员信息表'!$N:$N,'8-市场占有率'!$B7,'3-班级学员信息表'!$Q:$Q,"&lt;&gt;"&amp;" ")</f>
        <v>74</v>
      </c>
      <c r="E7" s="98">
        <f>COUNTIFS('3-班级学员信息表'!$I:$I,'8-市场占有率'!E$5,'3-班级学员信息表'!$N:$N,'8-市场占有率'!$B7,'3-班级学员信息表'!$Q:$Q,"&lt;&gt;"&amp;" ")</f>
        <v>34</v>
      </c>
      <c r="F7" s="98">
        <f>COUNTIFS('3-班级学员信息表'!$I:$I,'8-市场占有率'!F$5,'3-班级学员信息表'!$N:$N,'8-市场占有率'!$B7,'3-班级学员信息表'!$Q:$Q,"&lt;&gt;"&amp;" ")</f>
        <v>38</v>
      </c>
      <c r="G7" s="98">
        <f>COUNTIFS('3-班级学员信息表'!$I:$I,'8-市场占有率'!G$5,'3-班级学员信息表'!$N:$N,'8-市场占有率'!$B7,'3-班级学员信息表'!$Q:$Q,"&lt;&gt;"&amp;" ")</f>
        <v>13</v>
      </c>
      <c r="H7" s="98">
        <f>COUNTIFS('3-班级学员信息表'!$I:$I,'8-市场占有率'!H$5,'3-班级学员信息表'!$N:$N,'8-市场占有率'!$B7,'3-班级学员信息表'!$Q:$Q,"&lt;&gt;"&amp;" ")</f>
        <v>24</v>
      </c>
      <c r="I7" s="98">
        <f>COUNTIFS('3-班级学员信息表'!$I:$I,'8-市场占有率'!I$5,'3-班级学员信息表'!$N:$N,'8-市场占有率'!$B7,'3-班级学员信息表'!$Q:$Q,"&lt;&gt;"&amp;" ")</f>
        <v>16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200</v>
      </c>
      <c r="N7" s="101"/>
      <c r="O7" s="99">
        <f t="shared" ref="O7:O70" si="1">IFERROR(M7/N7,0)</f>
        <v>0</v>
      </c>
    </row>
    <row r="8" spans="1:20">
      <c r="A8" s="96">
        <v>2</v>
      </c>
      <c r="B8" s="100" t="s">
        <v>1766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8">
        <f>COUNTIFS('3-班级学员信息表'!$I:$I,'8-市场占有率'!D$5,'3-班级学员信息表'!$N:$N,'8-市场占有率'!$B8,'3-班级学员信息表'!$Q:$Q,"&lt;&gt;"&amp;" ")</f>
        <v>4</v>
      </c>
      <c r="E8" s="98">
        <f>COUNTIFS('3-班级学员信息表'!$I:$I,'8-市场占有率'!E$5,'3-班级学员信息表'!$N:$N,'8-市场占有率'!$B8,'3-班级学员信息表'!$Q:$Q,"&lt;&gt;"&amp;" ")</f>
        <v>5</v>
      </c>
      <c r="F8" s="98">
        <f>COUNTIFS('3-班级学员信息表'!$I:$I,'8-市场占有率'!F$5,'3-班级学员信息表'!$N:$N,'8-市场占有率'!$B8,'3-班级学员信息表'!$Q:$Q,"&lt;&gt;"&amp;" ")</f>
        <v>10</v>
      </c>
      <c r="G8" s="98">
        <f>COUNTIFS('3-班级学员信息表'!$I:$I,'8-市场占有率'!G$5,'3-班级学员信息表'!$N:$N,'8-市场占有率'!$B8,'3-班级学员信息表'!$Q:$Q,"&lt;&gt;"&amp;" ")</f>
        <v>12</v>
      </c>
      <c r="H8" s="98">
        <f>COUNTIFS('3-班级学员信息表'!$I:$I,'8-市场占有率'!H$5,'3-班级学员信息表'!$N:$N,'8-市场占有率'!$B8,'3-班级学员信息表'!$Q:$Q,"&lt;&gt;"&amp;" ")</f>
        <v>1</v>
      </c>
      <c r="I8" s="98">
        <f>COUNTIFS('3-班级学员信息表'!$I:$I,'8-市场占有率'!I$5,'3-班级学员信息表'!$N:$N,'8-市场占有率'!$B8,'3-班级学员信息表'!$Q:$Q,"&lt;&gt;"&amp;" ")</f>
        <v>3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35</v>
      </c>
      <c r="N8" s="101"/>
      <c r="O8" s="99">
        <f t="shared" si="1"/>
        <v>0</v>
      </c>
    </row>
    <row r="9" spans="1:20">
      <c r="A9" s="96">
        <v>3</v>
      </c>
      <c r="B9" s="100" t="s">
        <v>3977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1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1</v>
      </c>
      <c r="N9" s="101"/>
      <c r="O9" s="99">
        <f t="shared" si="1"/>
        <v>0</v>
      </c>
    </row>
    <row r="10" spans="1:20">
      <c r="A10" s="96">
        <v>4</v>
      </c>
      <c r="B10" s="100" t="s">
        <v>3965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1</v>
      </c>
      <c r="D10" s="98">
        <f>COUNTIFS('3-班级学员信息表'!$I:$I,'8-市场占有率'!D$5,'3-班级学员信息表'!$N:$N,'8-市场占有率'!$B10,'3-班级学员信息表'!$Q:$Q,"&lt;&gt;"&amp;" ")</f>
        <v>0</v>
      </c>
      <c r="E10" s="98">
        <f>COUNTIFS('3-班级学员信息表'!$I:$I,'8-市场占有率'!E$5,'3-班级学员信息表'!$N:$N,'8-市场占有率'!$B10,'3-班级学员信息表'!$Q:$Q,"&lt;&gt;"&amp;" ")</f>
        <v>0</v>
      </c>
      <c r="F10" s="98">
        <f>COUNTIFS('3-班级学员信息表'!$I:$I,'8-市场占有率'!F$5,'3-班级学员信息表'!$N:$N,'8-市场占有率'!$B10,'3-班级学员信息表'!$Q:$Q,"&lt;&gt;"&amp;" ")</f>
        <v>0</v>
      </c>
      <c r="G10" s="98">
        <f>COUNTIFS('3-班级学员信息表'!$I:$I,'8-市场占有率'!G$5,'3-班级学员信息表'!$N:$N,'8-市场占有率'!$B10,'3-班级学员信息表'!$Q:$Q,"&lt;&gt;"&amp;" ")</f>
        <v>0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1</v>
      </c>
      <c r="N10" s="101"/>
      <c r="O10" s="99">
        <f t="shared" si="1"/>
        <v>0</v>
      </c>
    </row>
    <row r="11" spans="1:20">
      <c r="A11" s="96">
        <v>5</v>
      </c>
      <c r="B11" s="100" t="s">
        <v>1742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19</v>
      </c>
      <c r="D11" s="98">
        <f>COUNTIFS('3-班级学员信息表'!$I:$I,'8-市场占有率'!D$5,'3-班级学员信息表'!$N:$N,'8-市场占有率'!$B11,'3-班级学员信息表'!$Q:$Q,"&lt;&gt;"&amp;" ")</f>
        <v>0</v>
      </c>
      <c r="E11" s="98">
        <f>COUNTIFS('3-班级学员信息表'!$I:$I,'8-市场占有率'!E$5,'3-班级学员信息表'!$N:$N,'8-市场占有率'!$B11,'3-班级学员信息表'!$Q:$Q,"&lt;&gt;"&amp;" ")</f>
        <v>0</v>
      </c>
      <c r="F11" s="98">
        <f>COUNTIFS('3-班级学员信息表'!$I:$I,'8-市场占有率'!F$5,'3-班级学员信息表'!$N:$N,'8-市场占有率'!$B11,'3-班级学员信息表'!$Q:$Q,"&lt;&gt;"&amp;" ")</f>
        <v>0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0</v>
      </c>
      <c r="I11" s="98">
        <f>COUNTIFS('3-班级学员信息表'!$I:$I,'8-市场占有率'!I$5,'3-班级学员信息表'!$N:$N,'8-市场占有率'!$B11,'3-班级学员信息表'!$Q:$Q,"&lt;&gt;"&amp;" ")</f>
        <v>0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2</v>
      </c>
      <c r="M11" s="98">
        <f t="shared" si="2"/>
        <v>21</v>
      </c>
      <c r="N11" s="101"/>
      <c r="O11" s="99">
        <f t="shared" si="1"/>
        <v>0</v>
      </c>
    </row>
    <row r="12" spans="1:20">
      <c r="A12" s="96">
        <v>6</v>
      </c>
      <c r="B12" s="100" t="s">
        <v>2595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8">
        <f>COUNTIFS('3-班级学员信息表'!$I:$I,'8-市场占有率'!D$5,'3-班级学员信息表'!$N:$N,'8-市场占有率'!$B12,'3-班级学员信息表'!$Q:$Q,"&lt;&gt;"&amp;" ")</f>
        <v>1</v>
      </c>
      <c r="E12" s="98">
        <f>COUNTIFS('3-班级学员信息表'!$I:$I,'8-市场占有率'!E$5,'3-班级学员信息表'!$N:$N,'8-市场占有率'!$B12,'3-班级学员信息表'!$Q:$Q,"&lt;&gt;"&amp;" ")</f>
        <v>1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0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2</v>
      </c>
      <c r="N12" s="101"/>
      <c r="O12" s="99">
        <f t="shared" si="1"/>
        <v>0</v>
      </c>
    </row>
    <row r="13" spans="1:20">
      <c r="A13" s="96">
        <v>7</v>
      </c>
      <c r="B13" s="100" t="s">
        <v>2780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2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8">
        <f t="shared" si="2"/>
        <v>2</v>
      </c>
      <c r="N13" s="101"/>
      <c r="O13" s="99">
        <f t="shared" si="1"/>
        <v>0</v>
      </c>
    </row>
    <row r="14" spans="1:20">
      <c r="A14" s="96">
        <v>8</v>
      </c>
      <c r="B14" s="100" t="s">
        <v>3896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0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1</v>
      </c>
      <c r="M14" s="98">
        <f t="shared" si="2"/>
        <v>1</v>
      </c>
      <c r="N14" s="101"/>
      <c r="O14" s="99">
        <f t="shared" si="1"/>
        <v>0</v>
      </c>
    </row>
    <row r="15" spans="1:20">
      <c r="A15" s="96">
        <v>9</v>
      </c>
      <c r="B15" s="100" t="s">
        <v>3856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0</v>
      </c>
      <c r="F15" s="98">
        <f>COUNTIFS('3-班级学员信息表'!$I:$I,'8-市场占有率'!F$5,'3-班级学员信息表'!$N:$N,'8-市场占有率'!$B15,'3-班级学员信息表'!$Q:$Q,"&lt;&gt;"&amp;" ")</f>
        <v>1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1</v>
      </c>
      <c r="N15" s="101"/>
      <c r="O15" s="99">
        <f t="shared" si="1"/>
        <v>0</v>
      </c>
    </row>
    <row r="16" spans="1:20">
      <c r="A16" s="96">
        <v>10</v>
      </c>
      <c r="B16" s="100" t="s">
        <v>3810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0</v>
      </c>
      <c r="E16" s="98">
        <f>COUNTIFS('3-班级学员信息表'!$I:$I,'8-市场占有率'!E$5,'3-班级学员信息表'!$N:$N,'8-市场占有率'!$B16,'3-班级学员信息表'!$Q:$Q,"&lt;&gt;"&amp;" ")</f>
        <v>0</v>
      </c>
      <c r="F16" s="98">
        <f>COUNTIFS('3-班级学员信息表'!$I:$I,'8-市场占有率'!F$5,'3-班级学员信息表'!$N:$N,'8-市场占有率'!$B16,'3-班级学员信息表'!$Q:$Q,"&lt;&gt;"&amp;" ")</f>
        <v>0</v>
      </c>
      <c r="G16" s="98">
        <f>COUNTIFS('3-班级学员信息表'!$I:$I,'8-市场占有率'!G$5,'3-班级学员信息表'!$N:$N,'8-市场占有率'!$B16,'3-班级学员信息表'!$Q:$Q,"&lt;&gt;"&amp;" ")</f>
        <v>0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0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2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2</v>
      </c>
      <c r="N16" s="101"/>
      <c r="O16" s="99">
        <f t="shared" si="1"/>
        <v>0</v>
      </c>
    </row>
    <row r="17" spans="1:15">
      <c r="A17" s="96">
        <v>11</v>
      </c>
      <c r="B17" s="100" t="s">
        <v>3189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0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0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0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1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1</v>
      </c>
      <c r="N17" s="101"/>
      <c r="O17" s="99">
        <f t="shared" si="1"/>
        <v>0</v>
      </c>
    </row>
    <row r="18" spans="1:15">
      <c r="A18" s="96">
        <v>12</v>
      </c>
      <c r="B18" s="100" t="s">
        <v>2348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6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0</v>
      </c>
      <c r="F18" s="98">
        <f>COUNTIFS('3-班级学员信息表'!$I:$I,'8-市场占有率'!F$5,'3-班级学员信息表'!$N:$N,'8-市场占有率'!$B18,'3-班级学员信息表'!$Q:$Q,"&lt;&gt;"&amp;" ")</f>
        <v>0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0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6</v>
      </c>
      <c r="N18" s="101"/>
      <c r="O18" s="99">
        <f t="shared" si="1"/>
        <v>0</v>
      </c>
    </row>
    <row r="19" spans="1:15">
      <c r="A19" s="96">
        <v>13</v>
      </c>
      <c r="B19" s="100" t="s">
        <v>3323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0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0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0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1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1</v>
      </c>
      <c r="N19" s="101"/>
      <c r="O19" s="99">
        <f t="shared" si="1"/>
        <v>0</v>
      </c>
    </row>
    <row r="20" spans="1:15">
      <c r="A20" s="96">
        <v>14</v>
      </c>
      <c r="B20" s="100" t="s">
        <v>3319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0</v>
      </c>
      <c r="F20" s="98">
        <f>COUNTIFS('3-班级学员信息表'!$I:$I,'8-市场占有率'!F$5,'3-班级学员信息表'!$N:$N,'8-市场占有率'!$B20,'3-班级学员信息表'!$Q:$Q,"&lt;&gt;"&amp;" ")</f>
        <v>0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0</v>
      </c>
      <c r="N20" s="101"/>
      <c r="O20" s="99">
        <f t="shared" si="1"/>
        <v>0</v>
      </c>
    </row>
    <row r="21" spans="1:15">
      <c r="A21" s="96">
        <v>15</v>
      </c>
      <c r="B21" s="100" t="s">
        <v>3124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8">
        <f>COUNTIFS('3-班级学员信息表'!$I:$I,'8-市场占有率'!D$5,'3-班级学员信息表'!$N:$N,'8-市场占有率'!$B21,'3-班级学员信息表'!$Q:$Q,"&lt;&gt;"&amp;" ")</f>
        <v>1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1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1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3</v>
      </c>
      <c r="N21" s="101"/>
      <c r="O21" s="99">
        <f t="shared" si="1"/>
        <v>0</v>
      </c>
    </row>
    <row r="22" spans="1:15">
      <c r="A22" s="96">
        <v>16</v>
      </c>
      <c r="B22" s="100" t="s">
        <v>2719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98">
        <f>COUNTIFS('3-班级学员信息表'!$I:$I,'8-市场占有率'!D$5,'3-班级学员信息表'!$N:$N,'8-市场占有率'!$B22,'3-班级学员信息表'!$Q:$Q,"&lt;&gt;"&amp;" ")</f>
        <v>1</v>
      </c>
      <c r="E22" s="98">
        <f>COUNTIFS('3-班级学员信息表'!$I:$I,'8-市场占有率'!E$5,'3-班级学员信息表'!$N:$N,'8-市场占有率'!$B22,'3-班级学员信息表'!$Q:$Q,"&lt;&gt;"&amp;" ")</f>
        <v>5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0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6</v>
      </c>
      <c r="N22" s="101"/>
      <c r="O22" s="99">
        <f t="shared" si="1"/>
        <v>0</v>
      </c>
    </row>
    <row r="23" spans="1:15">
      <c r="A23" s="96">
        <v>17</v>
      </c>
      <c r="B23" s="100" t="s">
        <v>2508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0</v>
      </c>
      <c r="D23" s="98">
        <f>COUNTIFS('3-班级学员信息表'!$I:$I,'8-市场占有率'!D$5,'3-班级学员信息表'!$N:$N,'8-市场占有率'!$B23,'3-班级学员信息表'!$Q:$Q,"&lt;&gt;"&amp;" ")</f>
        <v>0</v>
      </c>
      <c r="E23" s="98">
        <f>COUNTIFS('3-班级学员信息表'!$I:$I,'8-市场占有率'!E$5,'3-班级学员信息表'!$N:$N,'8-市场占有率'!$B23,'3-班级学员信息表'!$Q:$Q,"&lt;&gt;"&amp;" ")</f>
        <v>0</v>
      </c>
      <c r="F23" s="98">
        <f>COUNTIFS('3-班级学员信息表'!$I:$I,'8-市场占有率'!F$5,'3-班级学员信息表'!$N:$N,'8-市场占有率'!$B23,'3-班级学员信息表'!$Q:$Q,"&lt;&gt;"&amp;" ")</f>
        <v>0</v>
      </c>
      <c r="G23" s="98">
        <f>COUNTIFS('3-班级学员信息表'!$I:$I,'8-市场占有率'!G$5,'3-班级学员信息表'!$N:$N,'8-市场占有率'!$B23,'3-班级学员信息表'!$Q:$Q,"&lt;&gt;"&amp;" ")</f>
        <v>1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1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2</v>
      </c>
      <c r="N23" s="101"/>
      <c r="O23" s="99">
        <f t="shared" si="1"/>
        <v>0</v>
      </c>
    </row>
    <row r="24" spans="1:15">
      <c r="A24" s="96">
        <v>18</v>
      </c>
      <c r="B24" s="100" t="s">
        <v>2998</v>
      </c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0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0</v>
      </c>
      <c r="I24" s="98">
        <f>COUNTIFS('3-班级学员信息表'!$I:$I,'8-市场占有率'!I$5,'3-班级学员信息表'!$N:$N,'8-市场占有率'!$B24,'3-班级学员信息表'!$Q:$Q,"&lt;&gt;"&amp;" ")</f>
        <v>0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1</v>
      </c>
      <c r="N24" s="101"/>
      <c r="O24" s="99">
        <f t="shared" si="1"/>
        <v>0</v>
      </c>
    </row>
    <row r="25" spans="1:15">
      <c r="A25" s="96">
        <v>19</v>
      </c>
      <c r="B25" s="100" t="s">
        <v>2871</v>
      </c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0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1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1</v>
      </c>
      <c r="N25" s="101"/>
      <c r="O25" s="99">
        <f t="shared" si="1"/>
        <v>0</v>
      </c>
    </row>
    <row r="26" spans="1:15">
      <c r="A26" s="96">
        <v>20</v>
      </c>
      <c r="B26" s="100" t="s">
        <v>2847</v>
      </c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8">
        <f>COUNTIFS('3-班级学员信息表'!$I:$I,'8-市场占有率'!D$5,'3-班级学员信息表'!$N:$N,'8-市场占有率'!$B26,'3-班级学员信息表'!$Q:$Q,"&lt;&gt;"&amp;" ")</f>
        <v>0</v>
      </c>
      <c r="E26" s="98">
        <f>COUNTIFS('3-班级学员信息表'!$I:$I,'8-市场占有率'!E$5,'3-班级学员信息表'!$N:$N,'8-市场占有率'!$B26,'3-班级学员信息表'!$Q:$Q,"&lt;&gt;"&amp;" ")</f>
        <v>0</v>
      </c>
      <c r="F26" s="98">
        <f>COUNTIFS('3-班级学员信息表'!$I:$I,'8-市场占有率'!F$5,'3-班级学员信息表'!$N:$N,'8-市场占有率'!$B26,'3-班级学员信息表'!$Q:$Q,"&lt;&gt;"&amp;" ")</f>
        <v>0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0</v>
      </c>
      <c r="I26" s="98">
        <f>COUNTIFS('3-班级学员信息表'!$I:$I,'8-市场占有率'!I$5,'3-班级学员信息表'!$N:$N,'8-市场占有率'!$B26,'3-班级学员信息表'!$Q:$Q,"&lt;&gt;"&amp;" ")</f>
        <v>0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0</v>
      </c>
      <c r="N26" s="101"/>
      <c r="O26" s="99">
        <f t="shared" si="1"/>
        <v>0</v>
      </c>
    </row>
    <row r="27" spans="1:15">
      <c r="A27" s="96">
        <v>21</v>
      </c>
      <c r="B27" s="100" t="s">
        <v>2638</v>
      </c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1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1</v>
      </c>
      <c r="N27" s="101"/>
      <c r="O27" s="99">
        <f t="shared" si="1"/>
        <v>0</v>
      </c>
    </row>
    <row r="28" spans="1:15">
      <c r="A28" s="96">
        <v>22</v>
      </c>
      <c r="B28" s="100" t="s">
        <v>1875</v>
      </c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1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1</v>
      </c>
      <c r="I28" s="98">
        <f>COUNTIFS('3-班级学员信息表'!$I:$I,'8-市场占有率'!I$5,'3-班级学员信息表'!$N:$N,'8-市场占有率'!$B28,'3-班级学员信息表'!$Q:$Q,"&lt;&gt;"&amp;" ")</f>
        <v>1</v>
      </c>
      <c r="J28" s="98">
        <f>COUNTIFS('3-班级学员信息表'!$I:$I,'8-市场占有率'!J$5,'3-班级学员信息表'!$N:$N,'8-市场占有率'!$B28,'3-班级学员信息表'!$Q:$Q,"&lt;&gt;"&amp;" ")</f>
        <v>0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3</v>
      </c>
      <c r="N28" s="101"/>
      <c r="O28" s="99">
        <f t="shared" si="1"/>
        <v>0</v>
      </c>
    </row>
    <row r="29" spans="1:15">
      <c r="A29" s="96">
        <v>23</v>
      </c>
      <c r="B29" s="100" t="s">
        <v>2591</v>
      </c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8">
        <f>COUNTIFS('3-班级学员信息表'!$I:$I,'8-市场占有率'!D$5,'3-班级学员信息表'!$N:$N,'8-市场占有率'!$B29,'3-班级学员信息表'!$Q:$Q,"&lt;&gt;"&amp;" ")</f>
        <v>0</v>
      </c>
      <c r="E29" s="98">
        <f>COUNTIFS('3-班级学员信息表'!$I:$I,'8-市场占有率'!E$5,'3-班级学员信息表'!$N:$N,'8-市场占有率'!$B29,'3-班级学员信息表'!$Q:$Q,"&lt;&gt;"&amp;" ")</f>
        <v>0</v>
      </c>
      <c r="F29" s="98">
        <f>COUNTIFS('3-班级学员信息表'!$I:$I,'8-市场占有率'!F$5,'3-班级学员信息表'!$N:$N,'8-市场占有率'!$B29,'3-班级学员信息表'!$Q:$Q,"&lt;&gt;"&amp;" ")</f>
        <v>1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1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2</v>
      </c>
      <c r="N29" s="101"/>
      <c r="O29" s="99">
        <f t="shared" si="1"/>
        <v>0</v>
      </c>
    </row>
    <row r="30" spans="1:15">
      <c r="A30" s="96">
        <v>24</v>
      </c>
      <c r="B30" s="100" t="s">
        <v>2578</v>
      </c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2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1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1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4</v>
      </c>
      <c r="N30" s="101"/>
      <c r="O30" s="99">
        <f t="shared" si="1"/>
        <v>0</v>
      </c>
    </row>
    <row r="31" spans="1:15">
      <c r="A31" s="96">
        <v>25</v>
      </c>
      <c r="B31" s="100" t="s">
        <v>2444</v>
      </c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8">
        <f>COUNTIFS('3-班级学员信息表'!$I:$I,'8-市场占有率'!D$5,'3-班级学员信息表'!$N:$N,'8-市场占有率'!$B31,'3-班级学员信息表'!$Q:$Q,"&lt;&gt;"&amp;" ")</f>
        <v>1</v>
      </c>
      <c r="E31" s="98">
        <f>COUNTIFS('3-班级学员信息表'!$I:$I,'8-市场占有率'!E$5,'3-班级学员信息表'!$N:$N,'8-市场占有率'!$B31,'3-班级学员信息表'!$Q:$Q,"&lt;&gt;"&amp;" ")</f>
        <v>2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0</v>
      </c>
      <c r="I31" s="98">
        <f>COUNTIFS('3-班级学员信息表'!$I:$I,'8-市场占有率'!I$5,'3-班级学员信息表'!$N:$N,'8-市场占有率'!$B31,'3-班级学员信息表'!$Q:$Q,"&lt;&gt;"&amp;" ")</f>
        <v>2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5</v>
      </c>
      <c r="N31" s="101"/>
      <c r="O31" s="99">
        <f t="shared" si="1"/>
        <v>0</v>
      </c>
    </row>
    <row r="32" spans="1:15">
      <c r="A32" s="96">
        <v>26</v>
      </c>
      <c r="B32" s="100" t="s">
        <v>2098</v>
      </c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0</v>
      </c>
      <c r="G32" s="98">
        <f>COUNTIFS('3-班级学员信息表'!$I:$I,'8-市场占有率'!G$5,'3-班级学员信息表'!$N:$N,'8-市场占有率'!$B32,'3-班级学员信息表'!$Q:$Q,"&lt;&gt;"&amp;" ")</f>
        <v>0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3</v>
      </c>
      <c r="K32" s="98">
        <f>COUNTIFS('3-班级学员信息表'!$I:$I,'8-市场占有率'!K$5,'3-班级学员信息表'!$N:$N,'8-市场占有率'!$B32,'3-班级学员信息表'!$Q:$Q,"&lt;&gt;"&amp;" ")</f>
        <v>2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5</v>
      </c>
      <c r="N32" s="101"/>
      <c r="O32" s="99">
        <f t="shared" si="1"/>
        <v>0</v>
      </c>
    </row>
    <row r="33" spans="1:15">
      <c r="A33" s="96">
        <v>27</v>
      </c>
      <c r="B33" s="100" t="s">
        <v>2400</v>
      </c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1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8">
        <f t="shared" si="2"/>
        <v>1</v>
      </c>
      <c r="N33" s="101"/>
      <c r="O33" s="99">
        <f t="shared" si="1"/>
        <v>0</v>
      </c>
    </row>
    <row r="34" spans="1:15">
      <c r="A34" s="96">
        <v>28</v>
      </c>
      <c r="B34" s="100" t="s">
        <v>2336</v>
      </c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1</v>
      </c>
      <c r="D34" s="98">
        <f>COUNTIFS('3-班级学员信息表'!$I:$I,'8-市场占有率'!D$5,'3-班级学员信息表'!$N:$N,'8-市场占有率'!$B34,'3-班级学员信息表'!$Q:$Q,"&lt;&gt;"&amp;" ")</f>
        <v>2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1</v>
      </c>
      <c r="H34" s="98">
        <f>COUNTIFS('3-班级学员信息表'!$I:$I,'8-市场占有率'!H$5,'3-班级学员信息表'!$N:$N,'8-市场占有率'!$B34,'3-班级学员信息表'!$Q:$Q,"&lt;&gt;"&amp;" ")</f>
        <v>1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5</v>
      </c>
      <c r="N34" s="101"/>
      <c r="O34" s="99">
        <f t="shared" si="1"/>
        <v>0</v>
      </c>
    </row>
    <row r="35" spans="1:15">
      <c r="A35" s="96">
        <v>29</v>
      </c>
      <c r="B35" s="100" t="s">
        <v>2323</v>
      </c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0</v>
      </c>
      <c r="E35" s="98">
        <f>COUNTIFS('3-班级学员信息表'!$I:$I,'8-市场占有率'!E$5,'3-班级学员信息表'!$N:$N,'8-市场占有率'!$B35,'3-班级学员信息表'!$Q:$Q,"&lt;&gt;"&amp;" ")</f>
        <v>0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0</v>
      </c>
      <c r="J35" s="98">
        <f>COUNTIFS('3-班级学员信息表'!$I:$I,'8-市场占有率'!J$5,'3-班级学员信息表'!$N:$N,'8-市场占有率'!$B35,'3-班级学员信息表'!$Q:$Q,"&lt;&gt;"&amp;" ")</f>
        <v>1</v>
      </c>
      <c r="K35" s="98">
        <f>COUNTIFS('3-班级学员信息表'!$I:$I,'8-市场占有率'!K$5,'3-班级学员信息表'!$N:$N,'8-市场占有率'!$B35,'3-班级学员信息表'!$Q:$Q,"&lt;&gt;"&amp;" ")</f>
        <v>1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2</v>
      </c>
      <c r="N35" s="101"/>
      <c r="O35" s="99">
        <f t="shared" si="1"/>
        <v>0</v>
      </c>
    </row>
    <row r="36" spans="1:15">
      <c r="A36" s="96">
        <v>30</v>
      </c>
      <c r="B36" s="100" t="s">
        <v>2290</v>
      </c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1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0</v>
      </c>
      <c r="F36" s="98">
        <f>COUNTIFS('3-班级学员信息表'!$I:$I,'8-市场占有率'!F$5,'3-班级学员信息表'!$N:$N,'8-市场占有率'!$B36,'3-班级学员信息表'!$Q:$Q,"&lt;&gt;"&amp;" ")</f>
        <v>0</v>
      </c>
      <c r="G36" s="98">
        <f>COUNTIFS('3-班级学员信息表'!$I:$I,'8-市场占有率'!G$5,'3-班级学员信息表'!$N:$N,'8-市场占有率'!$B36,'3-班级学员信息表'!$Q:$Q,"&lt;&gt;"&amp;" ")</f>
        <v>0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1</v>
      </c>
      <c r="N36" s="101"/>
      <c r="O36" s="99">
        <f t="shared" si="1"/>
        <v>0</v>
      </c>
    </row>
    <row r="37" spans="1:15">
      <c r="A37" s="96">
        <v>31</v>
      </c>
      <c r="B37" s="100" t="s">
        <v>1946</v>
      </c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11</v>
      </c>
      <c r="D37" s="98">
        <f>COUNTIFS('3-班级学员信息表'!$I:$I,'8-市场占有率'!D$5,'3-班级学员信息表'!$N:$N,'8-市场占有率'!$B37,'3-班级学员信息表'!$Q:$Q,"&lt;&gt;"&amp;" ")</f>
        <v>0</v>
      </c>
      <c r="E37" s="98">
        <f>COUNTIFS('3-班级学员信息表'!$I:$I,'8-市场占有率'!E$5,'3-班级学员信息表'!$N:$N,'8-市场占有率'!$B37,'3-班级学员信息表'!$Q:$Q,"&lt;&gt;"&amp;" ")</f>
        <v>0</v>
      </c>
      <c r="F37" s="98">
        <f>COUNTIFS('3-班级学员信息表'!$I:$I,'8-市场占有率'!F$5,'3-班级学员信息表'!$N:$N,'8-市场占有率'!$B37,'3-班级学员信息表'!$Q:$Q,"&lt;&gt;"&amp;" ")</f>
        <v>0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11</v>
      </c>
      <c r="N37" s="101"/>
      <c r="O37" s="99">
        <f t="shared" si="1"/>
        <v>0</v>
      </c>
    </row>
    <row r="38" spans="1:15">
      <c r="A38" s="96">
        <v>32</v>
      </c>
      <c r="B38" s="100" t="s">
        <v>2267</v>
      </c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8">
        <f>COUNTIFS('3-班级学员信息表'!$I:$I,'8-市场占有率'!D$5,'3-班级学员信息表'!$N:$N,'8-市场占有率'!$B38,'3-班级学员信息表'!$Q:$Q,"&lt;&gt;"&amp;" ")</f>
        <v>1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2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0</v>
      </c>
      <c r="I38" s="98">
        <f>COUNTIFS('3-班级学员信息表'!$I:$I,'8-市场占有率'!I$5,'3-班级学员信息表'!$N:$N,'8-市场占有率'!$B38,'3-班级学员信息表'!$Q:$Q,"&lt;&gt;"&amp;" ")</f>
        <v>0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3</v>
      </c>
      <c r="N38" s="101"/>
      <c r="O38" s="99">
        <f t="shared" si="1"/>
        <v>0</v>
      </c>
    </row>
    <row r="39" spans="1:15">
      <c r="A39" s="96">
        <v>33</v>
      </c>
      <c r="B39" s="100" t="s">
        <v>2232</v>
      </c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1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0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1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2</v>
      </c>
      <c r="N39" s="101"/>
      <c r="O39" s="99">
        <f t="shared" si="1"/>
        <v>0</v>
      </c>
    </row>
    <row r="40" spans="1:15">
      <c r="A40" s="96">
        <v>34</v>
      </c>
      <c r="B40" s="100" t="s">
        <v>2189</v>
      </c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0</v>
      </c>
      <c r="F40" s="98">
        <f>COUNTIFS('3-班级学员信息表'!$I:$I,'8-市场占有率'!F$5,'3-班级学员信息表'!$N:$N,'8-市场占有率'!$B40,'3-班级学员信息表'!$Q:$Q,"&lt;&gt;"&amp;" ")</f>
        <v>0</v>
      </c>
      <c r="G40" s="98">
        <f>COUNTIFS('3-班级学员信息表'!$I:$I,'8-市场占有率'!G$5,'3-班级学员信息表'!$N:$N,'8-市场占有率'!$B40,'3-班级学员信息表'!$Q:$Q,"&lt;&gt;"&amp;" ")</f>
        <v>1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2</v>
      </c>
      <c r="J40" s="98">
        <f>COUNTIFS('3-班级学员信息表'!$I:$I,'8-市场占有率'!J$5,'3-班级学员信息表'!$N:$N,'8-市场占有率'!$B40,'3-班级学员信息表'!$Q:$Q,"&lt;&gt;"&amp;" ")</f>
        <v>3</v>
      </c>
      <c r="K40" s="98">
        <f>COUNTIFS('3-班级学员信息表'!$I:$I,'8-市场占有率'!K$5,'3-班级学员信息表'!$N:$N,'8-市场占有率'!$B40,'3-班级学员信息表'!$Q:$Q,"&lt;&gt;"&amp;" ")</f>
        <v>1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7</v>
      </c>
      <c r="N40" s="101"/>
      <c r="O40" s="99">
        <f t="shared" si="1"/>
        <v>0</v>
      </c>
    </row>
    <row r="41" spans="1:15">
      <c r="A41" s="96">
        <v>35</v>
      </c>
      <c r="B41" s="100" t="s">
        <v>2185</v>
      </c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1</v>
      </c>
      <c r="D41" s="98">
        <f>COUNTIFS('3-班级学员信息表'!$I:$I,'8-市场占有率'!D$5,'3-班级学员信息表'!$N:$N,'8-市场占有率'!$B41,'3-班级学员信息表'!$Q:$Q,"&lt;&gt;"&amp;" ")</f>
        <v>0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1</v>
      </c>
      <c r="N41" s="101"/>
      <c r="O41" s="99">
        <f t="shared" si="1"/>
        <v>0</v>
      </c>
    </row>
    <row r="42" spans="1:15">
      <c r="A42" s="96">
        <v>36</v>
      </c>
      <c r="B42" s="100" t="s">
        <v>2106</v>
      </c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1</v>
      </c>
      <c r="F42" s="98">
        <f>COUNTIFS('3-班级学员信息表'!$I:$I,'8-市场占有率'!F$5,'3-班级学员信息表'!$N:$N,'8-市场占有率'!$B42,'3-班级学员信息表'!$Q:$Q,"&lt;&gt;"&amp;" ")</f>
        <v>1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0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2</v>
      </c>
      <c r="N42" s="101"/>
      <c r="O42" s="99">
        <f t="shared" si="1"/>
        <v>0</v>
      </c>
    </row>
    <row r="43" spans="1:15">
      <c r="A43" s="96">
        <v>37</v>
      </c>
      <c r="B43" s="100" t="s">
        <v>2171</v>
      </c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0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1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1</v>
      </c>
      <c r="N43" s="101"/>
      <c r="O43" s="99">
        <f t="shared" si="1"/>
        <v>0</v>
      </c>
    </row>
    <row r="44" spans="1:15">
      <c r="A44" s="96">
        <v>38</v>
      </c>
      <c r="B44" s="100" t="s">
        <v>2092</v>
      </c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1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0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1</v>
      </c>
      <c r="N44" s="101"/>
      <c r="O44" s="99">
        <f t="shared" si="1"/>
        <v>0</v>
      </c>
    </row>
    <row r="45" spans="1:15">
      <c r="A45" s="96">
        <v>39</v>
      </c>
      <c r="B45" s="100" t="s">
        <v>2073</v>
      </c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1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1</v>
      </c>
      <c r="N45" s="101"/>
      <c r="O45" s="99">
        <f t="shared" si="1"/>
        <v>0</v>
      </c>
    </row>
    <row r="46" spans="1:15">
      <c r="A46" s="96">
        <v>40</v>
      </c>
      <c r="B46" s="100" t="s">
        <v>1995</v>
      </c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1</v>
      </c>
      <c r="D46" s="98">
        <f>COUNTIFS('3-班级学员信息表'!$I:$I,'8-市场占有率'!D$5,'3-班级学员信息表'!$N:$N,'8-市场占有率'!$B46,'3-班级学员信息表'!$Q:$Q,"&lt;&gt;"&amp;" ")</f>
        <v>0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1</v>
      </c>
      <c r="N46" s="101"/>
      <c r="O46" s="99">
        <f t="shared" si="1"/>
        <v>0</v>
      </c>
    </row>
    <row r="47" spans="1:15">
      <c r="A47" s="96">
        <v>41</v>
      </c>
      <c r="B47" s="100" t="s">
        <v>1896</v>
      </c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1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1</v>
      </c>
      <c r="N47" s="101"/>
      <c r="O47" s="99">
        <f t="shared" si="1"/>
        <v>0</v>
      </c>
    </row>
    <row r="48" spans="1:15">
      <c r="A48" s="96">
        <v>42</v>
      </c>
      <c r="B48" s="100" t="s">
        <v>1935</v>
      </c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1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1</v>
      </c>
      <c r="M48" s="98">
        <f t="shared" si="2"/>
        <v>2</v>
      </c>
      <c r="N48" s="101"/>
      <c r="O48" s="99">
        <f t="shared" si="1"/>
        <v>0</v>
      </c>
    </row>
    <row r="49" spans="1:15">
      <c r="A49" s="96">
        <v>43</v>
      </c>
      <c r="B49" s="100" t="s">
        <v>1892</v>
      </c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1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1</v>
      </c>
      <c r="N49" s="101"/>
      <c r="O49" s="99">
        <f t="shared" si="1"/>
        <v>0</v>
      </c>
    </row>
    <row r="50" spans="1:15">
      <c r="A50" s="96">
        <v>44</v>
      </c>
      <c r="B50" s="100" t="s">
        <v>1865</v>
      </c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6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6</v>
      </c>
      <c r="N50" s="101"/>
      <c r="O50" s="99">
        <f t="shared" si="1"/>
        <v>0</v>
      </c>
    </row>
    <row r="51" spans="1:15">
      <c r="A51" s="96">
        <v>45</v>
      </c>
      <c r="B51" s="100" t="s">
        <v>1786</v>
      </c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7</v>
      </c>
      <c r="K51" s="98">
        <f>COUNTIFS('3-班级学员信息表'!$I:$I,'8-市场占有率'!K$5,'3-班级学员信息表'!$N:$N,'8-市场占有率'!$B51,'3-班级学员信息表'!$Q:$Q,"&lt;&gt;"&amp;" ")</f>
        <v>8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15</v>
      </c>
      <c r="N51" s="101"/>
      <c r="O51" s="99">
        <f t="shared" si="1"/>
        <v>0</v>
      </c>
    </row>
    <row r="52" spans="1:15">
      <c r="A52" s="96">
        <v>46</v>
      </c>
      <c r="B52" s="100" t="s">
        <v>1778</v>
      </c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1</v>
      </c>
      <c r="E52" s="98">
        <f>COUNTIFS('3-班级学员信息表'!$I:$I,'8-市场占有率'!E$5,'3-班级学员信息表'!$N:$N,'8-市场占有率'!$B52,'3-班级学员信息表'!$Q:$Q,"&lt;&gt;"&amp;" ")</f>
        <v>2</v>
      </c>
      <c r="F52" s="98">
        <f>COUNTIFS('3-班级学员信息表'!$I:$I,'8-市场占有率'!F$5,'3-班级学员信息表'!$N:$N,'8-市场占有率'!$B52,'3-班级学员信息表'!$Q:$Q,"&lt;&gt;"&amp;" ")</f>
        <v>2</v>
      </c>
      <c r="G52" s="98">
        <f>COUNTIFS('3-班级学员信息表'!$I:$I,'8-市场占有率'!G$5,'3-班级学员信息表'!$N:$N,'8-市场占有率'!$B52,'3-班级学员信息表'!$Q:$Q,"&lt;&gt;"&amp;" ")</f>
        <v>2</v>
      </c>
      <c r="H52" s="98">
        <f>COUNTIFS('3-班级学员信息表'!$I:$I,'8-市场占有率'!H$5,'3-班级学员信息表'!$N:$N,'8-市场占有率'!$B52,'3-班级学员信息表'!$Q:$Q,"&lt;&gt;"&amp;" ")</f>
        <v>1</v>
      </c>
      <c r="I52" s="98">
        <f>COUNTIFS('3-班级学员信息表'!$I:$I,'8-市场占有率'!I$5,'3-班级学员信息表'!$N:$N,'8-市场占有率'!$B52,'3-班级学员信息表'!$Q:$Q,"&lt;&gt;"&amp;" ")</f>
        <v>7</v>
      </c>
      <c r="J52" s="98">
        <f>COUNTIFS('3-班级学员信息表'!$I:$I,'8-市场占有率'!J$5,'3-班级学员信息表'!$N:$N,'8-市场占有率'!$B52,'3-班级学员信息表'!$Q:$Q,"&lt;&gt;"&amp;" ")</f>
        <v>1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16</v>
      </c>
      <c r="N52" s="101"/>
      <c r="O52" s="99">
        <f t="shared" si="1"/>
        <v>0</v>
      </c>
    </row>
    <row r="53" spans="1:15">
      <c r="A53" s="96">
        <v>47</v>
      </c>
      <c r="B53" s="100" t="s">
        <v>1722</v>
      </c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2</v>
      </c>
      <c r="E53" s="98">
        <f>COUNTIFS('3-班级学员信息表'!$I:$I,'8-市场占有率'!E$5,'3-班级学员信息表'!$N:$N,'8-市场占有率'!$B53,'3-班级学员信息表'!$Q:$Q,"&lt;&gt;"&amp;" ")</f>
        <v>1</v>
      </c>
      <c r="F53" s="98">
        <f>COUNTIFS('3-班级学员信息表'!$I:$I,'8-市场占有率'!F$5,'3-班级学员信息表'!$N:$N,'8-市场占有率'!$B53,'3-班级学员信息表'!$Q:$Q,"&lt;&gt;"&amp;" ")</f>
        <v>1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1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5</v>
      </c>
      <c r="N53" s="101"/>
      <c r="O53" s="99">
        <f t="shared" si="1"/>
        <v>0</v>
      </c>
    </row>
    <row r="54" spans="1:15">
      <c r="A54" s="96">
        <v>48</v>
      </c>
      <c r="B54" s="100" t="s">
        <v>2686</v>
      </c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1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1</v>
      </c>
      <c r="N54" s="101"/>
      <c r="O54" s="99">
        <f t="shared" si="1"/>
        <v>0</v>
      </c>
    </row>
    <row r="55" spans="1:15">
      <c r="A55" s="96">
        <v>49</v>
      </c>
      <c r="B55" s="100" t="s">
        <v>3587</v>
      </c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 t="s">
        <v>3240</v>
      </c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1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1</v>
      </c>
      <c r="N56" s="101"/>
      <c r="O56" s="99">
        <f t="shared" si="1"/>
        <v>0</v>
      </c>
    </row>
    <row r="57" spans="1:15">
      <c r="A57" s="96">
        <v>51</v>
      </c>
      <c r="B57" s="100" t="s">
        <v>2043</v>
      </c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12</v>
      </c>
      <c r="E57" s="98">
        <f>COUNTIFS('3-班级学员信息表'!$I:$I,'8-市场占有率'!E$5,'3-班级学员信息表'!$N:$N,'8-市场占有率'!$B57,'3-班级学员信息表'!$Q:$Q,"&lt;&gt;"&amp;" ")</f>
        <v>6</v>
      </c>
      <c r="F57" s="98">
        <f>COUNTIFS('3-班级学员信息表'!$I:$I,'8-市场占有率'!F$5,'3-班级学员信息表'!$N:$N,'8-市场占有率'!$B57,'3-班级学员信息表'!$Q:$Q,"&lt;&gt;"&amp;" ")</f>
        <v>1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1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20</v>
      </c>
      <c r="N57" s="101"/>
      <c r="O57" s="99">
        <f t="shared" si="1"/>
        <v>0</v>
      </c>
    </row>
    <row r="58" spans="1:15">
      <c r="A58" s="96">
        <v>52</v>
      </c>
      <c r="B58" s="100" t="s">
        <v>2792</v>
      </c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1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1</v>
      </c>
      <c r="N58" s="102"/>
      <c r="O58" s="99">
        <f t="shared" si="1"/>
        <v>0</v>
      </c>
    </row>
    <row r="59" spans="1:15">
      <c r="A59" s="96">
        <v>53</v>
      </c>
      <c r="B59" s="100" t="s">
        <v>1755</v>
      </c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8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8</v>
      </c>
      <c r="N59" s="101"/>
      <c r="O59" s="99">
        <f t="shared" si="1"/>
        <v>0</v>
      </c>
    </row>
    <row r="60" spans="1:15">
      <c r="A60" s="96">
        <v>54</v>
      </c>
      <c r="B60" s="100" t="s">
        <v>2069</v>
      </c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2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2</v>
      </c>
      <c r="N60" s="101"/>
      <c r="O60" s="99">
        <f t="shared" si="1"/>
        <v>0</v>
      </c>
    </row>
    <row r="61" spans="1:15">
      <c r="A61" s="96">
        <v>55</v>
      </c>
      <c r="B61" s="100" t="s">
        <v>3973</v>
      </c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1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1</v>
      </c>
      <c r="N61" s="101"/>
      <c r="O61" s="99">
        <f t="shared" si="1"/>
        <v>0</v>
      </c>
    </row>
    <row r="62" spans="1:15">
      <c r="A62" s="96">
        <v>56</v>
      </c>
      <c r="B62" s="100" t="s">
        <v>2332</v>
      </c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10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10</v>
      </c>
      <c r="N62" s="101"/>
      <c r="O62" s="99">
        <f t="shared" si="1"/>
        <v>0</v>
      </c>
    </row>
    <row r="63" spans="1:15">
      <c r="A63" s="96">
        <v>57</v>
      </c>
      <c r="B63" s="100" t="s">
        <v>1737</v>
      </c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14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14</v>
      </c>
      <c r="N63" s="101"/>
      <c r="O63" s="99">
        <f t="shared" si="1"/>
        <v>0</v>
      </c>
    </row>
    <row r="64" spans="1:15">
      <c r="A64" s="96">
        <v>58</v>
      </c>
      <c r="B64" s="100" t="s">
        <v>1697</v>
      </c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1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1</v>
      </c>
      <c r="N64" s="101"/>
      <c r="O64" s="99">
        <f t="shared" si="1"/>
        <v>0</v>
      </c>
    </row>
    <row r="65" spans="1:15">
      <c r="A65" s="96">
        <v>59</v>
      </c>
      <c r="B65" s="100" t="s">
        <v>3216</v>
      </c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2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2</v>
      </c>
      <c r="N65" s="101"/>
      <c r="O65" s="99">
        <f t="shared" si="1"/>
        <v>0</v>
      </c>
    </row>
    <row r="66" spans="1:15">
      <c r="A66" s="96">
        <v>60</v>
      </c>
      <c r="B66" s="100" t="s">
        <v>3613</v>
      </c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3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3</v>
      </c>
      <c r="N66" s="101"/>
      <c r="O66" s="99">
        <f t="shared" si="1"/>
        <v>0</v>
      </c>
    </row>
    <row r="67" spans="1:15">
      <c r="A67" s="96">
        <v>61</v>
      </c>
      <c r="B67" s="100" t="s">
        <v>2125</v>
      </c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1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1</v>
      </c>
      <c r="N67" s="101"/>
      <c r="O67" s="99">
        <f t="shared" si="1"/>
        <v>0</v>
      </c>
    </row>
    <row r="68" spans="1:15">
      <c r="A68" s="96">
        <v>62</v>
      </c>
      <c r="B68" s="100" t="s">
        <v>2477</v>
      </c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3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3</v>
      </c>
      <c r="N68" s="101"/>
      <c r="O68" s="99">
        <f t="shared" si="1"/>
        <v>0</v>
      </c>
    </row>
    <row r="69" spans="1:15">
      <c r="A69" s="96">
        <v>63</v>
      </c>
      <c r="B69" s="100" t="s">
        <v>2241</v>
      </c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5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5</v>
      </c>
      <c r="N69" s="101"/>
      <c r="O69" s="99">
        <f t="shared" si="1"/>
        <v>0</v>
      </c>
    </row>
    <row r="70" spans="1:15">
      <c r="A70" s="96">
        <v>64</v>
      </c>
      <c r="B70" s="100" t="s">
        <v>3046</v>
      </c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1</v>
      </c>
      <c r="F70" s="98">
        <f>COUNTIFS('3-班级学员信息表'!$I:$I,'8-市场占有率'!F$5,'3-班级学员信息表'!$N:$N,'8-市场占有率'!$B70,'3-班级学员信息表'!$Q:$Q,"&lt;&gt;"&amp;" ")</f>
        <v>1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2</v>
      </c>
      <c r="N70" s="101"/>
      <c r="O70" s="99">
        <f t="shared" si="1"/>
        <v>0</v>
      </c>
    </row>
    <row r="71" spans="1:15">
      <c r="A71" s="96">
        <v>65</v>
      </c>
      <c r="B71" s="100" t="s">
        <v>2883</v>
      </c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2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2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 t="s">
        <v>3566</v>
      </c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1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1</v>
      </c>
      <c r="N72" s="101"/>
      <c r="O72" s="99">
        <f t="shared" si="3"/>
        <v>0</v>
      </c>
    </row>
    <row r="73" spans="1:15">
      <c r="A73" s="96">
        <v>67</v>
      </c>
      <c r="B73" s="100" t="s">
        <v>3013</v>
      </c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1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1</v>
      </c>
      <c r="N73" s="101"/>
      <c r="O73" s="99">
        <f t="shared" si="3"/>
        <v>0</v>
      </c>
    </row>
    <row r="74" spans="1:15">
      <c r="A74" s="96">
        <v>68</v>
      </c>
      <c r="B74" s="100" t="s">
        <v>2259</v>
      </c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2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2</v>
      </c>
      <c r="N74" s="101"/>
      <c r="O74" s="99">
        <f t="shared" si="3"/>
        <v>0</v>
      </c>
    </row>
    <row r="75" spans="1:15">
      <c r="A75" s="96">
        <v>69</v>
      </c>
      <c r="B75" s="100" t="s">
        <v>2434</v>
      </c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1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1</v>
      </c>
      <c r="N75" s="101"/>
      <c r="O75" s="99">
        <f t="shared" si="3"/>
        <v>0</v>
      </c>
    </row>
    <row r="76" spans="1:15">
      <c r="A76" s="96">
        <v>70</v>
      </c>
      <c r="B76" s="100" t="s">
        <v>1870</v>
      </c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1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1</v>
      </c>
      <c r="N76" s="101"/>
      <c r="O76" s="99">
        <f t="shared" si="3"/>
        <v>0</v>
      </c>
    </row>
    <row r="77" spans="1:15">
      <c r="A77" s="96">
        <v>71</v>
      </c>
      <c r="B77" s="100" t="s">
        <v>3573</v>
      </c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1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1</v>
      </c>
      <c r="N77" s="101"/>
      <c r="O77" s="99">
        <f t="shared" si="3"/>
        <v>0</v>
      </c>
    </row>
    <row r="78" spans="1:15">
      <c r="A78" s="96">
        <v>72</v>
      </c>
      <c r="B78" s="100" t="s">
        <v>2843</v>
      </c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1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1</v>
      </c>
      <c r="N78" s="101"/>
      <c r="O78" s="99">
        <f t="shared" si="3"/>
        <v>0</v>
      </c>
    </row>
    <row r="79" spans="1:15">
      <c r="A79" s="96">
        <v>73</v>
      </c>
      <c r="B79" s="100" t="s">
        <v>2021</v>
      </c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1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1</v>
      </c>
      <c r="N79" s="101"/>
      <c r="O79" s="99">
        <f t="shared" si="3"/>
        <v>0</v>
      </c>
    </row>
    <row r="80" spans="1:15">
      <c r="A80" s="96">
        <v>74</v>
      </c>
      <c r="B80" s="100" t="s">
        <v>2819</v>
      </c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2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2</v>
      </c>
      <c r="N80" s="101"/>
      <c r="O80" s="99">
        <f t="shared" si="3"/>
        <v>0</v>
      </c>
    </row>
    <row r="81" spans="1:15">
      <c r="A81" s="96">
        <v>75</v>
      </c>
      <c r="B81" s="100" t="s">
        <v>3871</v>
      </c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1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1</v>
      </c>
      <c r="N81" s="101"/>
      <c r="O81" s="99">
        <f t="shared" si="3"/>
        <v>0</v>
      </c>
    </row>
    <row r="82" spans="1:15">
      <c r="A82" s="96">
        <v>76</v>
      </c>
      <c r="B82" s="100" t="s">
        <v>3429</v>
      </c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1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1</v>
      </c>
      <c r="N82" s="101"/>
      <c r="O82" s="99">
        <f t="shared" si="3"/>
        <v>0</v>
      </c>
    </row>
    <row r="83" spans="1:15">
      <c r="A83" s="96">
        <v>77</v>
      </c>
      <c r="B83" s="100" t="s">
        <v>2205</v>
      </c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1</v>
      </c>
      <c r="D83" s="98">
        <f>COUNTIFS('3-班级学员信息表'!$I:$I,'8-市场占有率'!D$5,'3-班级学员信息表'!$N:$N,'8-市场占有率'!$B83,'3-班级学员信息表'!$Q:$Q,"&lt;&gt;"&amp;" ")</f>
        <v>1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2</v>
      </c>
      <c r="N83" s="101"/>
      <c r="O83" s="99">
        <f t="shared" si="3"/>
        <v>0</v>
      </c>
    </row>
    <row r="84" spans="1:15">
      <c r="A84" s="96">
        <v>78</v>
      </c>
      <c r="B84" s="100" t="s">
        <v>2438</v>
      </c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1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1</v>
      </c>
      <c r="N84" s="101"/>
      <c r="O84" s="99">
        <f t="shared" si="3"/>
        <v>0</v>
      </c>
    </row>
    <row r="85" spans="1:15">
      <c r="A85" s="96">
        <v>79</v>
      </c>
      <c r="B85" s="100" t="s">
        <v>3601</v>
      </c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1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1</v>
      </c>
      <c r="N85" s="101"/>
      <c r="O85" s="99">
        <f t="shared" si="3"/>
        <v>0</v>
      </c>
    </row>
    <row r="86" spans="1:15">
      <c r="A86" s="96">
        <v>80</v>
      </c>
      <c r="B86" s="100" t="s">
        <v>1815</v>
      </c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1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1</v>
      </c>
      <c r="N86" s="101"/>
      <c r="O86" s="99">
        <f t="shared" si="3"/>
        <v>0</v>
      </c>
    </row>
    <row r="87" spans="1:15">
      <c r="A87" s="96">
        <v>81</v>
      </c>
      <c r="B87" s="100" t="s">
        <v>2117</v>
      </c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1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1</v>
      </c>
      <c r="N87" s="101"/>
      <c r="O87" s="99">
        <f t="shared" si="3"/>
        <v>0</v>
      </c>
    </row>
    <row r="88" spans="1:15">
      <c r="A88" s="96">
        <v>82</v>
      </c>
      <c r="B88" s="100" t="s">
        <v>3520</v>
      </c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1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1</v>
      </c>
      <c r="N88" s="101"/>
      <c r="O88" s="99">
        <f t="shared" si="3"/>
        <v>0</v>
      </c>
    </row>
    <row r="89" spans="1:15">
      <c r="A89" s="96">
        <v>83</v>
      </c>
      <c r="B89" s="100" t="s">
        <v>3056</v>
      </c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1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1</v>
      </c>
      <c r="N89" s="101"/>
      <c r="O89" s="99">
        <f t="shared" si="3"/>
        <v>0</v>
      </c>
    </row>
    <row r="90" spans="1:15">
      <c r="A90" s="96">
        <v>84</v>
      </c>
      <c r="B90" s="100" t="s">
        <v>2733</v>
      </c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2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2</v>
      </c>
      <c r="N90" s="101"/>
      <c r="O90" s="99">
        <f t="shared" si="3"/>
        <v>0</v>
      </c>
    </row>
    <row r="91" spans="1:15">
      <c r="A91" s="96">
        <v>85</v>
      </c>
      <c r="B91" s="100" t="s">
        <v>1857</v>
      </c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1</v>
      </c>
      <c r="F91" s="98">
        <f>COUNTIFS('3-班级学员信息表'!$I:$I,'8-市场占有率'!F$5,'3-班级学员信息表'!$N:$N,'8-市场占有率'!$B91,'3-班级学员信息表'!$Q:$Q,"&lt;&gt;"&amp;" ")</f>
        <v>1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2</v>
      </c>
      <c r="N91" s="101"/>
      <c r="O91" s="99">
        <f t="shared" si="3"/>
        <v>0</v>
      </c>
    </row>
    <row r="92" spans="1:15">
      <c r="A92" s="96">
        <v>86</v>
      </c>
      <c r="B92" s="100" t="s">
        <v>1804</v>
      </c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5</v>
      </c>
      <c r="E92" s="98">
        <f>COUNTIFS('3-班级学员信息表'!$I:$I,'8-市场占有率'!E$5,'3-班级学员信息表'!$N:$N,'8-市场占有率'!$B92,'3-班级学员信息表'!$Q:$Q,"&lt;&gt;"&amp;" ")</f>
        <v>6</v>
      </c>
      <c r="F92" s="98">
        <f>COUNTIFS('3-班级学员信息表'!$I:$I,'8-市场占有率'!F$5,'3-班级学员信息表'!$N:$N,'8-市场占有率'!$B92,'3-班级学员信息表'!$Q:$Q,"&lt;&gt;"&amp;" ")</f>
        <v>2</v>
      </c>
      <c r="G92" s="98">
        <f>COUNTIFS('3-班级学员信息表'!$I:$I,'8-市场占有率'!G$5,'3-班级学员信息表'!$N:$N,'8-市场占有率'!$B92,'3-班级学员信息表'!$Q:$Q,"&lt;&gt;"&amp;" ")</f>
        <v>1</v>
      </c>
      <c r="H92" s="98">
        <f>COUNTIFS('3-班级学员信息表'!$I:$I,'8-市场占有率'!H$5,'3-班级学员信息表'!$N:$N,'8-市场占有率'!$B92,'3-班级学员信息表'!$Q:$Q,"&lt;&gt;"&amp;" ")</f>
        <v>1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15</v>
      </c>
      <c r="N92" s="101"/>
      <c r="O92" s="99">
        <f t="shared" si="3"/>
        <v>0</v>
      </c>
    </row>
    <row r="93" spans="1:15">
      <c r="A93" s="96">
        <v>87</v>
      </c>
      <c r="B93" s="100" t="s">
        <v>2742</v>
      </c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 t="s">
        <v>2863</v>
      </c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1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1</v>
      </c>
      <c r="N94" s="101"/>
      <c r="O94" s="99">
        <f t="shared" si="3"/>
        <v>0</v>
      </c>
    </row>
    <row r="95" spans="1:15">
      <c r="A95" s="96">
        <v>89</v>
      </c>
      <c r="B95" s="100" t="s">
        <v>2738</v>
      </c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3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3</v>
      </c>
      <c r="N95" s="101"/>
      <c r="O95" s="99">
        <f t="shared" si="3"/>
        <v>0</v>
      </c>
    </row>
    <row r="96" spans="1:15">
      <c r="A96" s="96">
        <v>90</v>
      </c>
      <c r="B96" s="100" t="s">
        <v>2876</v>
      </c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1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1</v>
      </c>
      <c r="N96" s="101"/>
      <c r="O96" s="99">
        <f t="shared" si="3"/>
        <v>0</v>
      </c>
    </row>
    <row r="97" spans="1:15">
      <c r="A97" s="96">
        <v>91</v>
      </c>
      <c r="B97" s="100" t="s">
        <v>2356</v>
      </c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 t="s">
        <v>3793</v>
      </c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1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1</v>
      </c>
      <c r="N98" s="101"/>
      <c r="O98" s="99">
        <f t="shared" si="3"/>
        <v>0</v>
      </c>
    </row>
    <row r="99" spans="1:15">
      <c r="A99" s="96">
        <v>93</v>
      </c>
      <c r="B99" s="100" t="s">
        <v>4616</v>
      </c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3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3</v>
      </c>
      <c r="N99" s="101"/>
      <c r="O99" s="99">
        <f t="shared" si="3"/>
        <v>0</v>
      </c>
    </row>
    <row r="100" spans="1:15">
      <c r="A100" s="96">
        <v>94</v>
      </c>
      <c r="B100" s="100" t="s">
        <v>5027</v>
      </c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1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1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36" priority="3" operator="notEqual">
      <formula>0</formula>
    </cfRule>
  </conditionalFormatting>
  <conditionalFormatting sqref="T3">
    <cfRule type="cellIs" dxfId="35" priority="2" operator="notEqual">
      <formula>0</formula>
    </cfRule>
  </conditionalFormatting>
  <conditionalFormatting sqref="C4:N4">
    <cfRule type="cellIs" dxfId="34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J34" sqref="J34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1407</v>
      </c>
      <c r="C1" s="17" t="s">
        <v>1408</v>
      </c>
      <c r="D1" s="17" t="s">
        <v>1409</v>
      </c>
      <c r="E1" s="17" t="s">
        <v>1410</v>
      </c>
      <c r="F1" s="17" t="s">
        <v>6</v>
      </c>
      <c r="G1" s="16" t="s">
        <v>1411</v>
      </c>
      <c r="H1" s="16" t="s">
        <v>1412</v>
      </c>
      <c r="I1" s="16" t="s">
        <v>4</v>
      </c>
      <c r="J1" s="16" t="s">
        <v>5</v>
      </c>
      <c r="K1" s="15" t="s">
        <v>1413</v>
      </c>
      <c r="L1" s="15" t="s">
        <v>53</v>
      </c>
      <c r="M1" s="14" t="s">
        <v>55</v>
      </c>
      <c r="N1" s="14" t="s">
        <v>56</v>
      </c>
      <c r="O1" s="16" t="s">
        <v>35</v>
      </c>
      <c r="P1" s="16" t="s">
        <v>57</v>
      </c>
      <c r="Q1" s="16" t="s">
        <v>58</v>
      </c>
      <c r="R1" s="16" t="s">
        <v>19</v>
      </c>
      <c r="S1" s="16" t="s">
        <v>59</v>
      </c>
      <c r="T1" s="16" t="s">
        <v>60</v>
      </c>
      <c r="U1" s="16" t="s">
        <v>61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天河南骏中心</v>
      </c>
      <c r="D2" s="10" t="s">
        <v>1715</v>
      </c>
      <c r="E2" s="9" t="s">
        <v>5246</v>
      </c>
      <c r="F2" s="12" t="str">
        <f>IF(E2="","",IFERROR(VLOOKUP(E2,'1-学员信息表'!A:AG,2,0),"错误"))</f>
        <v>宋维欣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 t="str">
        <f>IF(E2="","",IFERROR(VLOOKUP(E2,'3-班级学员信息表'!G:AC,14,0),"错误"))</f>
        <v/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16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18664841127</v>
      </c>
      <c r="P2" s="8" t="str">
        <f>IF(E2="","",IFERROR(VLOOKUP(E2,'4-收据记录表'!D:AX,26,0),"错误"))</f>
        <v>梁丽婷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05-地推</v>
      </c>
      <c r="T2" s="4" t="str">
        <f>IF(E2="","",IF(ISERROR(VLOOKUP(E2,'1-学员信息表'!A:AG,20,0)),"错误",IF(VLOOKUP(E2,'1-学员信息表'!A:AG,20,0)="","错误",VLOOKUP(E2,'1-学员信息表'!A:AG,20,0))))</f>
        <v>岭南中英文小学</v>
      </c>
      <c r="U2" s="8" t="str">
        <f>IF(E2="","",IF(ISERROR(VLOOKUP(E2,'1-学员信息表'!A:AG,21,0)),"错误",IF(VLOOKUP(E2,'1-学员信息表'!A:AG,21,0)="","错误",VLOOKUP(E2,'1-学员信息表'!A:AG,21,0))))</f>
        <v>一年级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天河南骏中心</v>
      </c>
      <c r="D3" s="3" t="s">
        <v>1715</v>
      </c>
      <c r="E3" s="9" t="s">
        <v>5023</v>
      </c>
      <c r="F3" s="12" t="str">
        <f>IF(E3="","",IFERROR(VLOOKUP(E3,'1-学员信息表'!A:AG,2,0),"错误"))</f>
        <v>邓婕妤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 t="str">
        <f>IF(E3="","",IFERROR(VLOOKUP(E3,'3-班级学员信息表'!G:AC,14,0),"错误"))</f>
        <v/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13450288016</v>
      </c>
      <c r="P3" s="8" t="str">
        <f>IF(E3="","",IFERROR(VLOOKUP(E3,'4-收据记录表'!D:AX,26,0),"错误"))</f>
        <v>梁丽婷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广州市天河区名雅幼儿园</v>
      </c>
      <c r="U3" s="8" t="str">
        <f>IF(E3="","",IF(ISERROR(VLOOKUP(E3,'1-学员信息表'!A:AG,21,0)),"错误",IF(VLOOKUP(E3,'1-学员信息表'!A:AG,21,0)="","错误",VLOOKUP(E3,'1-学员信息表'!A:AG,21,0))))</f>
        <v>大班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天河南骏中心</v>
      </c>
      <c r="D4" s="3" t="s">
        <v>1715</v>
      </c>
      <c r="E4" s="9" t="s">
        <v>5326</v>
      </c>
      <c r="F4" s="12" t="str">
        <f>IF(E4="","",IFERROR(VLOOKUP(E4,'1-学员信息表'!A:AG,2,0),"错误"))</f>
        <v>张悦4221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 t="str">
        <f>IF(E4="","",IFERROR(VLOOKUP(E4,'3-班级学员信息表'!G:AC,14,0),"错误"))</f>
        <v/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13719304221</v>
      </c>
      <c r="P4" s="8" t="str">
        <f>IF(E4="","",IFERROR(VLOOKUP(E4,'4-收据记录表'!D:AX,26,0),"错误"))</f>
        <v>梁艳娇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03-课题：自然拼音</v>
      </c>
      <c r="T4" s="4" t="str">
        <f>IF(E4="","",IF(ISERROR(VLOOKUP(E4,'1-学员信息表'!A:AG,20,0)),"错误",IF(VLOOKUP(E4,'1-学员信息表'!A:AG,20,0)="","错误",VLOOKUP(E4,'1-学员信息表'!A:AG,20,0))))</f>
        <v>广州市天河区龙口西小学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天河南骏中心</v>
      </c>
      <c r="D5" s="3" t="s">
        <v>1715</v>
      </c>
      <c r="E5" s="9" t="s">
        <v>5096</v>
      </c>
      <c r="F5" s="12" t="str">
        <f>IF(E5="","",IFERROR(VLOOKUP(E5,'1-学员信息表'!A:AG,2,0),"错误"))</f>
        <v>陈沁妤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 t="str">
        <f>IF(E5="","",IFERROR(VLOOKUP(E5,'3-班级学员信息表'!G:AC,14,0),"错误"))</f>
        <v/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16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13316098877</v>
      </c>
      <c r="P5" s="8" t="str">
        <f>IF(E5="","",IFERROR(VLOOKUP(E5,'4-收据记录表'!D:AX,26,0),"错误"))</f>
        <v>梁艳娇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06-上门咨询</v>
      </c>
      <c r="T5" s="4" t="str">
        <f>IF(E5="","",IF(ISERROR(VLOOKUP(E5,'1-学员信息表'!A:AG,20,0)),"错误",IF(VLOOKUP(E5,'1-学员信息表'!A:AG,20,0)="","错误",VLOOKUP(E5,'1-学员信息表'!A:AG,20,0))))</f>
        <v>广州市天河区龙口西小学</v>
      </c>
      <c r="U5" s="8" t="str">
        <f>IF(E5="","",IF(ISERROR(VLOOKUP(E5,'1-学员信息表'!A:AG,21,0)),"错误",IF(VLOOKUP(E5,'1-学员信息表'!A:AG,21,0)="","错误",VLOOKUP(E5,'1-学员信息表'!A:AG,21,0))))</f>
        <v>三年级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天河南骏中心</v>
      </c>
      <c r="D6" s="3" t="s">
        <v>1715</v>
      </c>
      <c r="E6" s="9" t="s">
        <v>5306</v>
      </c>
      <c r="F6" s="12" t="str">
        <f>IF(E6="","",IFERROR(VLOOKUP(E6,'1-学员信息表'!A:AG,2,0),"错误"))</f>
        <v>符雅熙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 t="str">
        <f>IF(E6="","",IFERROR(VLOOKUP(E6,'3-班级学员信息表'!G:AC,14,0),"错误"))</f>
        <v/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96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13924267022</v>
      </c>
      <c r="P6" s="8" t="str">
        <f>IF(E6="","",IFERROR(VLOOKUP(E6,'4-收据记录表'!D:AX,26,0),"错误"))</f>
        <v>梁丽婷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01-老带新</v>
      </c>
      <c r="T6" s="4" t="str">
        <f>IF(E6="","",IF(ISERROR(VLOOKUP(E6,'1-学员信息表'!A:AG,20,0)),"错误",IF(VLOOKUP(E6,'1-学员信息表'!A:AG,20,0)="","错误",VLOOKUP(E6,'1-学员信息表'!A:AG,20,0))))</f>
        <v>广州市天河区龙口西小学</v>
      </c>
      <c r="U6" s="8" t="str">
        <f>IF(E6="","",IF(ISERROR(VLOOKUP(E6,'1-学员信息表'!A:AG,21,0)),"错误",IF(VLOOKUP(E6,'1-学员信息表'!A:AG,21,0)="","错误",VLOOKUP(E6,'1-学员信息表'!A:AG,21,0))))</f>
        <v>一年级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天河南骏中心</v>
      </c>
      <c r="D7" s="3" t="s">
        <v>1715</v>
      </c>
      <c r="E7" s="9" t="s">
        <v>5133</v>
      </c>
      <c r="F7" s="12" t="str">
        <f>IF(E7="","",IFERROR(VLOOKUP(E7,'1-学员信息表'!A:AG,2,0),"错误"))</f>
        <v>李馨钰</v>
      </c>
      <c r="G7" s="12" t="str">
        <f>IF(E7="","",IF(ISERROR(VLOOKUP(E7,'3-班级学员信息表'!G:AC,12,0)),"错误",IF(VLOOKUP(E7,'3-班级学员信息表'!G:AC,12,0)="","错误",VLOOKUP(E7,'3-班级学员信息表'!G:AC,12,0))))</f>
        <v>初中部</v>
      </c>
      <c r="H7" s="12" t="str">
        <f>IF(E7="","",IF(ISERROR(VLOOKUP(E7,'3-班级学员信息表'!G:AC,13,0)),"错误",IF(VLOOKUP(E7,'3-班级学员信息表'!G:AC,13,0)="","错误",VLOOKUP(E7,'3-班级学员信息表'!G:AC,13,0))))</f>
        <v>P5BBR5G5609</v>
      </c>
      <c r="I7" s="8" t="str">
        <f>IF(E7="","",IFERROR(VLOOKUP(E7,'3-班级学员信息表'!G:AC,14,0),"错误"))</f>
        <v>萧泽秀</v>
      </c>
      <c r="J7" s="8" t="str">
        <f>IF(E7="","",IFERROR(VLOOKUP(E7,'3-班级学员信息表'!G:AC,15,0),"错误"))</f>
        <v>黎洁瑜</v>
      </c>
      <c r="K7" s="7" t="str">
        <f>IF(E7="","",IFERROR(VLOOKUP(H7,'2-班级信息'!A:AH,6,0),"错误"))</f>
        <v>Class09</v>
      </c>
      <c r="L7" s="7" t="str">
        <f>IF(E7="","",IFERROR(VLOOKUP(H7,'2-班级信息'!A:AH,29,0),"错误"))</f>
        <v xml:space="preserve">STA MARIA </v>
      </c>
      <c r="M7" s="6">
        <f>SUMIF('6-学员费用预警表'!A:A,'10-新增明细'!E7,'6-学员费用预警表'!F:F)</f>
        <v>43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13710844864</v>
      </c>
      <c r="P7" s="8" t="str">
        <f>IF(E7="","",IFERROR(VLOOKUP(E7,'4-收据记录表'!D:AX,26,0),"错误"))</f>
        <v>田林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09-教师推荐</v>
      </c>
      <c r="T7" s="4" t="str">
        <f>IF(E7="","",IF(ISERROR(VLOOKUP(E7,'1-学员信息表'!A:AG,20,0)),"错误",IF(VLOOKUP(E7,'1-学员信息表'!A:AG,20,0)="","错误",VLOOKUP(E7,'1-学员信息表'!A:AG,20,0))))</f>
        <v>广州市天河区华阳小学</v>
      </c>
      <c r="U7" s="8" t="str">
        <f>IF(E7="","",IF(ISERROR(VLOOKUP(E7,'1-学员信息表'!A:AG,21,0)),"错误",IF(VLOOKUP(E7,'1-学员信息表'!A:AG,21,0)="","错误",VLOOKUP(E7,'1-学员信息表'!A:AG,21,0))))</f>
        <v>六年级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天河南骏中心</v>
      </c>
      <c r="D8" s="3" t="s">
        <v>1715</v>
      </c>
      <c r="E8" s="9" t="s">
        <v>5188</v>
      </c>
      <c r="F8" s="12" t="str">
        <f>IF(E8="","",IFERROR(VLOOKUP(E8,'1-学员信息表'!A:AG,2,0),"错误"))</f>
        <v>孟紫钰9655</v>
      </c>
      <c r="G8" s="12" t="str">
        <f>IF(E8="","",IF(ISERROR(VLOOKUP(E8,'3-班级学员信息表'!G:AC,12,0)),"错误",IF(VLOOKUP(E8,'3-班级学员信息表'!G:AC,12,0)="","错误",VLOOKUP(E8,'3-班级学员信息表'!G:AC,12,0))))</f>
        <v>初中部</v>
      </c>
      <c r="H8" s="12" t="str">
        <f>IF(E8="","",IF(ISERROR(VLOOKUP(E8,'3-班级学员信息表'!G:AC,13,0)),"错误",IF(VLOOKUP(E8,'3-班级学员信息表'!G:AC,13,0)="","错误",VLOOKUP(E8,'3-班级学员信息表'!G:AC,13,0))))</f>
        <v>P5BBR5G5609</v>
      </c>
      <c r="I8" s="8" t="str">
        <f>IF(E8="","",IFERROR(VLOOKUP(E8,'3-班级学员信息表'!G:AC,14,0),"错误"))</f>
        <v>萧泽秀</v>
      </c>
      <c r="J8" s="8" t="str">
        <f>IF(E8="","",IFERROR(VLOOKUP(E8,'3-班级学员信息表'!G:AC,15,0),"错误"))</f>
        <v>黎洁瑜</v>
      </c>
      <c r="K8" s="7" t="str">
        <f>IF(E8="","",IFERROR(VLOOKUP(H8,'2-班级信息'!A:AH,6,0),"错误"))</f>
        <v>Class09</v>
      </c>
      <c r="L8" s="7" t="str">
        <f>IF(E8="","",IFERROR(VLOOKUP(H8,'2-班级信息'!A:AH,29,0),"错误"))</f>
        <v xml:space="preserve">STA MARIA </v>
      </c>
      <c r="M8" s="6">
        <f>SUMIF('6-学员费用预警表'!A:A,'10-新增明细'!E8,'6-学员费用预警表'!F:F)</f>
        <v>43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18818859655</v>
      </c>
      <c r="P8" s="8" t="str">
        <f>IF(E8="","",IFERROR(VLOOKUP(E8,'4-收据记录表'!D:AX,26,0),"错误"))</f>
        <v>田林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09-教师推荐</v>
      </c>
      <c r="T8" s="4" t="str">
        <f>IF(E8="","",IF(ISERROR(VLOOKUP(E8,'1-学员信息表'!A:AG,20,0)),"错误",IF(VLOOKUP(E8,'1-学员信息表'!A:AG,20,0)="","错误",VLOOKUP(E8,'1-学员信息表'!A:AG,20,0))))</f>
        <v>广州市天河区华阳小学</v>
      </c>
      <c r="U8" s="8" t="str">
        <f>IF(E8="","",IF(ISERROR(VLOOKUP(E8,'1-学员信息表'!A:AG,21,0)),"错误",IF(VLOOKUP(E8,'1-学员信息表'!A:AG,21,0)="","错误",VLOOKUP(E8,'1-学员信息表'!A:AG,21,0))))</f>
        <v>六年级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天河南骏中心</v>
      </c>
      <c r="D9" s="3" t="s">
        <v>1715</v>
      </c>
      <c r="E9" s="9" t="s">
        <v>5165</v>
      </c>
      <c r="F9" s="12" t="str">
        <f>IF(E9="","",IFERROR(VLOOKUP(E9,'1-学员信息表'!A:AG,2,0),"错误"))</f>
        <v>孟怀钰9655</v>
      </c>
      <c r="G9" s="12" t="str">
        <f>IF(E9="","",IF(ISERROR(VLOOKUP(E9,'3-班级学员信息表'!G:AC,12,0)),"错误",IF(VLOOKUP(E9,'3-班级学员信息表'!G:AC,12,0)="","错误",VLOOKUP(E9,'3-班级学员信息表'!G:AC,12,0))))</f>
        <v>初中部</v>
      </c>
      <c r="H9" s="12" t="str">
        <f>IF(E9="","",IF(ISERROR(VLOOKUP(E9,'3-班级学员信息表'!G:AC,13,0)),"错误",IF(VLOOKUP(E9,'3-班级学员信息表'!G:AC,13,0)="","错误",VLOOKUP(E9,'3-班级学员信息表'!G:AC,13,0))))</f>
        <v>P5BBR5G5609</v>
      </c>
      <c r="I9" s="8" t="str">
        <f>IF(E9="","",IFERROR(VLOOKUP(E9,'3-班级学员信息表'!G:AC,14,0),"错误"))</f>
        <v>萧泽秀</v>
      </c>
      <c r="J9" s="8" t="str">
        <f>IF(E9="","",IFERROR(VLOOKUP(E9,'3-班级学员信息表'!G:AC,15,0),"错误"))</f>
        <v>黎洁瑜</v>
      </c>
      <c r="K9" s="7" t="str">
        <f>IF(E9="","",IFERROR(VLOOKUP(H9,'2-班级信息'!A:AH,6,0),"错误"))</f>
        <v>Class09</v>
      </c>
      <c r="L9" s="7" t="str">
        <f>IF(E9="","",IFERROR(VLOOKUP(H9,'2-班级信息'!A:AH,29,0),"错误"))</f>
        <v xml:space="preserve">STA MARIA </v>
      </c>
      <c r="M9" s="6">
        <f>SUMIF('6-学员费用预警表'!A:A,'10-新增明细'!E9,'6-学员费用预警表'!F:F)</f>
        <v>43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18818859655</v>
      </c>
      <c r="P9" s="8" t="str">
        <f>IF(E9="","",IFERROR(VLOOKUP(E9,'4-收据记录表'!D:AX,26,0),"错误"))</f>
        <v>田林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09-教师推荐</v>
      </c>
      <c r="T9" s="4" t="str">
        <f>IF(E9="","",IF(ISERROR(VLOOKUP(E9,'1-学员信息表'!A:AG,20,0)),"错误",IF(VLOOKUP(E9,'1-学员信息表'!A:AG,20,0)="","错误",VLOOKUP(E9,'1-学员信息表'!A:AG,20,0))))</f>
        <v>广州市天河区华阳小学</v>
      </c>
      <c r="U9" s="8" t="str">
        <f>IF(E9="","",IF(ISERROR(VLOOKUP(E9,'1-学员信息表'!A:AG,21,0)),"错误",IF(VLOOKUP(E9,'1-学员信息表'!A:AG,21,0)="","错误",VLOOKUP(E9,'1-学员信息表'!A:AG,21,0))))</f>
        <v>六年级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天河南骏中心</v>
      </c>
      <c r="D10" s="3" t="s">
        <v>1715</v>
      </c>
      <c r="E10" s="9" t="s">
        <v>5282</v>
      </c>
      <c r="F10" s="12" t="str">
        <f>IF(E10="","",IFERROR(VLOOKUP(E10,'1-学员信息表'!A:AG,2,0),"错误"))</f>
        <v>黄俊宁0422</v>
      </c>
      <c r="G10" s="12" t="str">
        <f>IF(E10="","",IF(ISERROR(VLOOKUP(E10,'3-班级学员信息表'!G:AC,12,0)),"错误",IF(VLOOKUP(E10,'3-班级学员信息表'!G:AC,12,0)="","错误",VLOOKUP(E10,'3-班级学员信息表'!G:AC,12,0))))</f>
        <v xml:space="preserve"> </v>
      </c>
      <c r="H10" s="12" t="str">
        <f>IF(E10="","",IF(ISERROR(VLOOKUP(E10,'3-班级学员信息表'!G:AC,13,0)),"错误",IF(VLOOKUP(E10,'3-班级学员信息表'!G:AC,13,0)="","错误",VLOOKUP(E10,'3-班级学员信息表'!G:AC,13,0))))</f>
        <v>金牌P01K12G1202</v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>Class11</v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>
        <f>IF(E10="","",IFERROR(VLOOKUP(E10,'1-学员信息表'!A:AG,8,0),"错误"))</f>
        <v>13539990422</v>
      </c>
      <c r="P10" s="8" t="str">
        <f>IF(E10="","",IFERROR(VLOOKUP(E10,'4-收据记录表'!D:AX,26,0),"错误"))</f>
        <v>梁艳娇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05-地推</v>
      </c>
      <c r="T10" s="4" t="str">
        <f>IF(E10="","",IF(ISERROR(VLOOKUP(E10,'1-学员信息表'!A:AG,20,0)),"错误",IF(VLOOKUP(E10,'1-学员信息表'!A:AG,20,0)="","错误",VLOOKUP(E10,'1-学员信息表'!A:AG,20,0))))</f>
        <v>广州市越秀区东风东路小学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天河南骏中心</v>
      </c>
      <c r="D11" s="3" t="s">
        <v>1715</v>
      </c>
      <c r="E11" s="9" t="s">
        <v>3447</v>
      </c>
      <c r="F11" s="12" t="str">
        <f>IF(E11="","",IFERROR(VLOOKUP(E11,'1-学员信息表'!A:AG,2,0),"错误"))</f>
        <v>姜欣彤8660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96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18665598660</v>
      </c>
      <c r="P11" s="8" t="str">
        <f>IF(E11="","",IFERROR(VLOOKUP(E11,'4-收据记录表'!D:AX,26,0),"错误"))</f>
        <v>梁艳娇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01-老带新</v>
      </c>
      <c r="T11" s="4" t="str">
        <f>IF(E11="","",IF(ISERROR(VLOOKUP(E11,'1-学员信息表'!A:AG,20,0)),"错误",IF(VLOOKUP(E11,'1-学员信息表'!A:AG,20,0)="","错误",VLOOKUP(E11,'1-学员信息表'!A:AG,20,0))))</f>
        <v>广州市天河区龙口西小学</v>
      </c>
      <c r="U11" s="8" t="str">
        <f>IF(E11="","",IF(ISERROR(VLOOKUP(E11,'1-学员信息表'!A:AG,21,0)),"错误",IF(VLOOKUP(E11,'1-学员信息表'!A:AG,21,0)="","错误",VLOOKUP(E11,'1-学员信息表'!A:AG,21,0))))</f>
        <v>一年级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天河南骏中心</v>
      </c>
      <c r="D12" s="3" t="s">
        <v>1717</v>
      </c>
      <c r="E12" s="9" t="s">
        <v>5088</v>
      </c>
      <c r="F12" s="12" t="str">
        <f>IF(E12="","",IFERROR(VLOOKUP(E12,'1-学员信息表'!A:AG,2,0),"错误"))</f>
        <v>任子安</v>
      </c>
      <c r="G12" s="12" t="str">
        <f>IF(E12="","",IF(ISERROR(VLOOKUP(E12,'3-班级学员信息表'!G:AC,12,0)),"错误",IF(VLOOKUP(E12,'3-班级学员信息表'!G:AC,12,0)="","错误",VLOOKUP(E12,'3-班级学员信息表'!G:AC,12,0))))</f>
        <v>幼儿部</v>
      </c>
      <c r="H12" s="12" t="str">
        <f>IF(E12="","",IF(ISERROR(VLOOKUP(E12,'3-班级学员信息表'!G:AC,13,0)),"错误",IF(VLOOKUP(E12,'3-班级学员信息表'!G:AC,13,0)="","错误",VLOOKUP(E12,'3-班级学员信息表'!G:AC,13,0))))</f>
        <v>K03000GXZ49</v>
      </c>
      <c r="I12" s="8" t="str">
        <f>IF(E12="","",IFERROR(VLOOKUP(E12,'3-班级学员信息表'!G:AC,14,0),"错误"))</f>
        <v>易青梅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>Class02-3</v>
      </c>
      <c r="L12" s="7" t="str">
        <f>IF(E12="","",IFERROR(VLOOKUP(H12,'2-班级信息'!A:AH,29,0),"错误"))</f>
        <v>STA MARIA ANTONIO II</v>
      </c>
      <c r="M12" s="6">
        <f>SUMIF('6-学员费用预警表'!A:A,'10-新增明细'!E12,'6-学员费用预警表'!F:F)</f>
        <v>61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13922201887</v>
      </c>
      <c r="P12" s="8" t="str">
        <f>IF(E12="","",IFERROR(VLOOKUP(E12,'4-收据记录表'!D:AX,26,0),"错误"))</f>
        <v/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06-上门咨询</v>
      </c>
      <c r="T12" s="4" t="str">
        <f>IF(E12="","",IF(ISERROR(VLOOKUP(E12,'1-学员信息表'!A:AG,20,0)),"错误",IF(VLOOKUP(E12,'1-学员信息表'!A:AG,20,0)="","错误",VLOOKUP(E12,'1-学员信息表'!A:AG,20,0))))</f>
        <v>金海幼儿园</v>
      </c>
      <c r="U12" s="8" t="str">
        <f>IF(E12="","",IF(ISERROR(VLOOKUP(E12,'1-学员信息表'!A:AG,21,0)),"错误",IF(VLOOKUP(E12,'1-学员信息表'!A:AG,21,0)="","错误",VLOOKUP(E12,'1-学员信息表'!A:AG,21,0))))</f>
        <v>中班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天河南骏中心</v>
      </c>
      <c r="D13" s="3" t="s">
        <v>1717</v>
      </c>
      <c r="E13" s="9" t="s">
        <v>5244</v>
      </c>
      <c r="F13" s="12" t="str">
        <f>IF(E13="","",IFERROR(VLOOKUP(E13,'1-学员信息表'!A:AG,2,0),"错误"))</f>
        <v>彭梓晴</v>
      </c>
      <c r="G13" s="12" t="str">
        <f>IF(E13="","",IF(ISERROR(VLOOKUP(E13,'3-班级学员信息表'!G:AC,12,0)),"错误",IF(VLOOKUP(E13,'3-班级学员信息表'!G:AC,12,0)="","错误",VLOOKUP(E13,'3-班级学员信息表'!G:AC,12,0))))</f>
        <v>幼儿部</v>
      </c>
      <c r="H13" s="12" t="str">
        <f>IF(E13="","",IF(ISERROR(VLOOKUP(E13,'3-班级学员信息表'!G:AC,13,0)),"错误",IF(VLOOKUP(E13,'3-班级学员信息表'!G:AC,13,0)="","错误",VLOOKUP(E13,'3-班级学员信息表'!G:AC,13,0))))</f>
        <v>K04000GXZ50</v>
      </c>
      <c r="I13" s="8" t="str">
        <f>IF(E13="","",IFERROR(VLOOKUP(E13,'3-班级学员信息表'!G:AC,14,0),"错误"))</f>
        <v>易青梅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>Class11</v>
      </c>
      <c r="L13" s="7" t="str">
        <f>IF(E13="","",IFERROR(VLOOKUP(H13,'2-班级信息'!A:AH,29,0),"错误"))</f>
        <v>STA MARIA ANTONIO II</v>
      </c>
      <c r="M13" s="6">
        <f>SUMIF('6-学员费用预警表'!A:A,'10-新增明细'!E13,'6-学员费用预警表'!F:F)</f>
        <v>60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18620045060</v>
      </c>
      <c r="P13" s="8" t="str">
        <f>IF(E13="","",IFERROR(VLOOKUP(E13,'4-收据记录表'!D:AX,26,0),"错误"))</f>
        <v/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01-老带新</v>
      </c>
      <c r="T13" s="4" t="str">
        <f>IF(E13="","",IF(ISERROR(VLOOKUP(E13,'1-学员信息表'!A:AG,20,0)),"错误",IF(VLOOKUP(E13,'1-学员信息表'!A:AG,20,0)="","错误",VLOOKUP(E13,'1-学员信息表'!A:AG,20,0))))</f>
        <v>广州市天河区鸣远幼儿园</v>
      </c>
      <c r="U13" s="8" t="str">
        <f>IF(E13="","",IF(ISERROR(VLOOKUP(E13,'1-学员信息表'!A:AG,21,0)),"错误",IF(VLOOKUP(E13,'1-学员信息表'!A:AG,21,0)="","错误",VLOOKUP(E13,'1-学员信息表'!A:AG,21,0))))</f>
        <v>小班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天河南骏中心</v>
      </c>
      <c r="D14" s="3" t="s">
        <v>1717</v>
      </c>
      <c r="E14" s="9" t="s">
        <v>5194</v>
      </c>
      <c r="F14" s="12" t="str">
        <f>IF(E14="","",IFERROR(VLOOKUP(E14,'1-学员信息表'!A:AG,2,0),"错误"))</f>
        <v>马梓萱9349</v>
      </c>
      <c r="G14" s="12" t="str">
        <f>IF(E14="","",IF(ISERROR(VLOOKUP(E14,'3-班级学员信息表'!G:AC,12,0)),"错误",IF(VLOOKUP(E14,'3-班级学员信息表'!G:AC,12,0)="","错误",VLOOKUP(E14,'3-班级学员信息表'!G:AC,12,0))))</f>
        <v>幼儿部</v>
      </c>
      <c r="H14" s="12" t="str">
        <f>IF(E14="","",IF(ISERROR(VLOOKUP(E14,'3-班级学员信息表'!G:AC,13,0)),"错误",IF(VLOOKUP(E14,'3-班级学员信息表'!G:AC,13,0)="","错误",VLOOKUP(E14,'3-班级学员信息表'!G:AC,13,0))))</f>
        <v>K03000GXZ49</v>
      </c>
      <c r="I14" s="8" t="str">
        <f>IF(E14="","",IFERROR(VLOOKUP(E14,'3-班级学员信息表'!G:AC,14,0),"错误"))</f>
        <v>易青梅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>Class02-3</v>
      </c>
      <c r="L14" s="7" t="str">
        <f>IF(E14="","",IFERROR(VLOOKUP(H14,'2-班级信息'!A:AH,29,0),"错误"))</f>
        <v>STA MARIA ANTONIO II</v>
      </c>
      <c r="M14" s="6">
        <f>SUMIF('6-学员费用预警表'!A:A,'10-新增明细'!E14,'6-学员费用预警表'!F:F)</f>
        <v>61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13926159349</v>
      </c>
      <c r="P14" s="8" t="str">
        <f>IF(E14="","",IFERROR(VLOOKUP(E14,'4-收据记录表'!D:AX,26,0),"错误"))</f>
        <v/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05-地推</v>
      </c>
      <c r="T14" s="4" t="str">
        <f>IF(E14="","",IF(ISERROR(VLOOKUP(E14,'1-学员信息表'!A:AG,20,0)),"错误",IF(VLOOKUP(E14,'1-学员信息表'!A:AG,20,0)="","错误",VLOOKUP(E14,'1-学员信息表'!A:AG,20,0))))</f>
        <v>广州市天河区鸣远幼儿园</v>
      </c>
      <c r="U14" s="8" t="str">
        <f>IF(E14="","",IF(ISERROR(VLOOKUP(E14,'1-学员信息表'!A:AG,21,0)),"错误",IF(VLOOKUP(E14,'1-学员信息表'!A:AG,21,0)="","错误",VLOOKUP(E14,'1-学员信息表'!A:AG,21,0))))</f>
        <v>小班</v>
      </c>
    </row>
    <row r="15" spans="1:21" s="20" customFormat="1">
      <c r="A15" s="8">
        <f t="shared" si="0"/>
        <v>14</v>
      </c>
      <c r="B15" s="12" t="str">
        <f t="shared" si="1"/>
        <v>07月</v>
      </c>
      <c r="C15" s="11" t="str">
        <f t="shared" si="2"/>
        <v>天河南骏中心</v>
      </c>
      <c r="D15" s="3" t="s">
        <v>1717</v>
      </c>
      <c r="E15" s="9" t="s">
        <v>5278</v>
      </c>
      <c r="F15" s="12" t="str">
        <f>IF(E15="","",IFERROR(VLOOKUP(E15,'1-学员信息表'!A:AG,2,0),"错误"))</f>
        <v>龙冠豪</v>
      </c>
      <c r="G15" s="12" t="str">
        <f>IF(E15="","",IF(ISERROR(VLOOKUP(E15,'3-班级学员信息表'!G:AC,12,0)),"错误",IF(VLOOKUP(E15,'3-班级学员信息表'!G:AC,12,0)="","错误",VLOOKUP(E15,'3-班级学员信息表'!G:AC,12,0))))</f>
        <v>幼儿部</v>
      </c>
      <c r="H15" s="12" t="str">
        <f>IF(E15="","",IF(ISERROR(VLOOKUP(E15,'3-班级学员信息表'!G:AC,13,0)),"错误",IF(VLOOKUP(E15,'3-班级学员信息表'!G:AC,13,0)="","错误",VLOOKUP(E15,'3-班级学员信息表'!G:AC,13,0))))</f>
        <v>K03000GXZ49</v>
      </c>
      <c r="I15" s="8" t="str">
        <f>IF(E15="","",IFERROR(VLOOKUP(E15,'3-班级学员信息表'!G:AC,14,0),"错误"))</f>
        <v>易青梅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>Class02-3</v>
      </c>
      <c r="L15" s="7" t="str">
        <f>IF(E15="","",IFERROR(VLOOKUP(H15,'2-班级信息'!A:AH,29,0),"错误"))</f>
        <v>STA MARIA ANTONIO II</v>
      </c>
      <c r="M15" s="6">
        <f>SUMIF('6-学员费用预警表'!A:A,'10-新增明细'!E15,'6-学员费用预警表'!F:F)</f>
        <v>61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13570255566</v>
      </c>
      <c r="P15" s="8" t="str">
        <f>IF(E15="","",IFERROR(VLOOKUP(E15,'4-收据记录表'!D:AX,26,0),"错误"))</f>
        <v/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01-老带新</v>
      </c>
      <c r="T15" s="4" t="str">
        <f>IF(E15="","",IF(ISERROR(VLOOKUP(E15,'1-学员信息表'!A:AG,20,0)),"错误",IF(VLOOKUP(E15,'1-学员信息表'!A:AG,20,0)="","错误",VLOOKUP(E15,'1-学员信息表'!A:AG,20,0))))</f>
        <v>天河区帝景苑幼儿园</v>
      </c>
      <c r="U15" s="8" t="str">
        <f>IF(E15="","",IF(ISERROR(VLOOKUP(E15,'1-学员信息表'!A:AG,21,0)),"错误",IF(VLOOKUP(E15,'1-学员信息表'!A:AG,21,0)="","错误",VLOOKUP(E15,'1-学员信息表'!A:AG,21,0))))</f>
        <v>小班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天河南骏中心</v>
      </c>
      <c r="D16" s="3" t="s">
        <v>1717</v>
      </c>
      <c r="E16" s="9" t="s">
        <v>5082</v>
      </c>
      <c r="F16" s="12" t="str">
        <f>IF(E16="","",IFERROR(VLOOKUP(E16,'1-学员信息表'!A:AG,2,0),"错误"))</f>
        <v>刘子傲</v>
      </c>
      <c r="G16" s="12" t="str">
        <f>IF(E16="","",IF(ISERROR(VLOOKUP(E16,'3-班级学员信息表'!G:AC,12,0)),"错误",IF(VLOOKUP(E16,'3-班级学员信息表'!G:AC,12,0)="","错误",VLOOKUP(E16,'3-班级学员信息表'!G:AC,12,0))))</f>
        <v>幼儿部</v>
      </c>
      <c r="H16" s="12" t="str">
        <f>IF(E16="","",IF(ISERROR(VLOOKUP(E16,'3-班级学员信息表'!G:AC,13,0)),"错误",IF(VLOOKUP(E16,'3-班级学员信息表'!G:AC,13,0)="","错误",VLOOKUP(E16,'3-班级学员信息表'!G:AC,13,0))))</f>
        <v>K04000GXZ50</v>
      </c>
      <c r="I16" s="8" t="str">
        <f>IF(E16="","",IFERROR(VLOOKUP(E16,'3-班级学员信息表'!G:AC,14,0),"错误"))</f>
        <v>易青梅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>Class11</v>
      </c>
      <c r="L16" s="7" t="str">
        <f>IF(E16="","",IFERROR(VLOOKUP(H16,'2-班级信息'!A:AH,29,0),"错误"))</f>
        <v>STA MARIA ANTONIO II</v>
      </c>
      <c r="M16" s="6">
        <f>SUMIF('6-学员费用预警表'!A:A,'10-新增明细'!E16,'6-学员费用预警表'!F:F)</f>
        <v>60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13922716222</v>
      </c>
      <c r="P16" s="8" t="str">
        <f>IF(E16="","",IFERROR(VLOOKUP(E16,'4-收据记录表'!D:AX,26,0),"错误"))</f>
        <v/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01-老带新</v>
      </c>
      <c r="T16" s="4" t="str">
        <f>IF(E16="","",IF(ISERROR(VLOOKUP(E16,'1-学员信息表'!A:AG,20,0)),"错误",IF(VLOOKUP(E16,'1-学员信息表'!A:AG,20,0)="","错误",VLOOKUP(E16,'1-学员信息表'!A:AG,20,0))))</f>
        <v>金海幼儿园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天河南骏中心</v>
      </c>
      <c r="D17" s="3" t="s">
        <v>1717</v>
      </c>
      <c r="E17" s="9" t="s">
        <v>5182</v>
      </c>
      <c r="F17" s="12" t="str">
        <f>IF(E17="","",IFERROR(VLOOKUP(E17,'1-学员信息表'!A:AG,2,0),"错误"))</f>
        <v>刘恒乐9835</v>
      </c>
      <c r="G17" s="12" t="str">
        <f>IF(E17="","",IF(ISERROR(VLOOKUP(E17,'3-班级学员信息表'!G:AC,12,0)),"错误",IF(VLOOKUP(E17,'3-班级学员信息表'!G:AC,12,0)="","错误",VLOOKUP(E17,'3-班级学员信息表'!G:AC,12,0))))</f>
        <v>幼儿部</v>
      </c>
      <c r="H17" s="12" t="str">
        <f>IF(E17="","",IF(ISERROR(VLOOKUP(E17,'3-班级学员信息表'!G:AC,13,0)),"错误",IF(VLOOKUP(E17,'3-班级学员信息表'!G:AC,13,0)="","错误",VLOOKUP(E17,'3-班级学员信息表'!G:AC,13,0))))</f>
        <v>K04000GXZ50</v>
      </c>
      <c r="I17" s="8" t="str">
        <f>IF(E17="","",IFERROR(VLOOKUP(E17,'3-班级学员信息表'!G:AC,14,0),"错误"))</f>
        <v>易青梅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>Class11</v>
      </c>
      <c r="L17" s="7" t="str">
        <f>IF(E17="","",IFERROR(VLOOKUP(H17,'2-班级信息'!A:AH,29,0),"错误"))</f>
        <v>STA MARIA ANTONIO II</v>
      </c>
      <c r="M17" s="6">
        <f>SUMIF('6-学员费用预警表'!A:A,'10-新增明细'!E17,'6-学员费用预警表'!F:F)</f>
        <v>60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13533389835</v>
      </c>
      <c r="P17" s="8" t="str">
        <f>IF(E17="","",IFERROR(VLOOKUP(E17,'4-收据记录表'!D:AX,26,0),"错误"))</f>
        <v/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01-老带新</v>
      </c>
      <c r="T17" s="4" t="str">
        <f>IF(E17="","",IF(ISERROR(VLOOKUP(E17,'1-学员信息表'!A:AG,20,0)),"错误",IF(VLOOKUP(E17,'1-学员信息表'!A:AG,20,0)="","错误",VLOOKUP(E17,'1-学员信息表'!A:AG,20,0))))</f>
        <v>金海幼儿园</v>
      </c>
      <c r="U17" s="8" t="str">
        <f>IF(E17="","",IF(ISERROR(VLOOKUP(E17,'1-学员信息表'!A:AG,21,0)),"错误",IF(VLOOKUP(E17,'1-学员信息表'!A:AG,21,0)="","错误",VLOOKUP(E17,'1-学员信息表'!A:AG,21,0))))</f>
        <v>小班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天河南骏中心</v>
      </c>
      <c r="D18" s="3" t="s">
        <v>1717</v>
      </c>
      <c r="E18" s="9" t="s">
        <v>5035</v>
      </c>
      <c r="F18" s="12" t="str">
        <f>IF(E18="","",IFERROR(VLOOKUP(E18,'1-学员信息表'!A:AG,2,0),"错误"))</f>
        <v>林弘悦</v>
      </c>
      <c r="G18" s="12" t="str">
        <f>IF(E18="","",IF(ISERROR(VLOOKUP(E18,'3-班级学员信息表'!G:AC,12,0)),"错误",IF(VLOOKUP(E18,'3-班级学员信息表'!G:AC,12,0)="","错误",VLOOKUP(E18,'3-班级学员信息表'!G:AC,12,0))))</f>
        <v>幼儿部</v>
      </c>
      <c r="H18" s="12" t="str">
        <f>IF(E18="","",IF(ISERROR(VLOOKUP(E18,'3-班级学员信息表'!G:AC,13,0)),"错误",IF(VLOOKUP(E18,'3-班级学员信息表'!G:AC,13,0)="","错误",VLOOKUP(E18,'3-班级学员信息表'!G:AC,13,0))))</f>
        <v>K04000GXZ51</v>
      </c>
      <c r="I18" s="8" t="str">
        <f>IF(E18="","",IFERROR(VLOOKUP(E18,'3-班级学员信息表'!G:AC,14,0),"错误"))</f>
        <v>覃爱怡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>Class11</v>
      </c>
      <c r="L18" s="7" t="str">
        <f>IF(E18="","",IFERROR(VLOOKUP(H18,'2-班级信息'!A:AH,29,0),"错误"))</f>
        <v>STA MARIA ANTONIO II</v>
      </c>
      <c r="M18" s="6">
        <f>SUMIF('6-学员费用预警表'!A:A,'10-新增明细'!E18,'6-学员费用预警表'!F:F)</f>
        <v>29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13602843059</v>
      </c>
      <c r="P18" s="8" t="str">
        <f>IF(E18="","",IFERROR(VLOOKUP(E18,'4-收据记录表'!D:AX,26,0),"错误"))</f>
        <v/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06-上门咨询</v>
      </c>
      <c r="T18" s="4" t="str">
        <f>IF(E18="","",IF(ISERROR(VLOOKUP(E18,'1-学员信息表'!A:AG,20,0)),"错误",IF(VLOOKUP(E18,'1-学员信息表'!A:AG,20,0)="","错误",VLOOKUP(E18,'1-学员信息表'!A:AG,20,0))))</f>
        <v>广州市天河区龙口中路幼儿园</v>
      </c>
      <c r="U18" s="8" t="str">
        <f>IF(E18="","",IF(ISERROR(VLOOKUP(E18,'1-学员信息表'!A:AG,21,0)),"错误",IF(VLOOKUP(E18,'1-学员信息表'!A:AG,21,0)="","错误",VLOOKUP(E18,'1-学员信息表'!A:AG,21,0))))</f>
        <v>中班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天河南骏中心</v>
      </c>
      <c r="D19" s="3" t="s">
        <v>1717</v>
      </c>
      <c r="E19" s="9" t="s">
        <v>5269</v>
      </c>
      <c r="F19" s="12" t="str">
        <f>IF(E19="","",IFERROR(VLOOKUP(E19,'1-学员信息表'!A:AG,2,0),"错误"))</f>
        <v>林弘毅</v>
      </c>
      <c r="G19" s="12" t="str">
        <f>IF(E19="","",IF(ISERROR(VLOOKUP(E19,'3-班级学员信息表'!G:AC,12,0)),"错误",IF(VLOOKUP(E19,'3-班级学员信息表'!G:AC,12,0)="","错误",VLOOKUP(E19,'3-班级学员信息表'!G:AC,12,0))))</f>
        <v>幼儿部</v>
      </c>
      <c r="H19" s="12" t="str">
        <f>IF(E19="","",IF(ISERROR(VLOOKUP(E19,'3-班级学员信息表'!G:AC,13,0)),"错误",IF(VLOOKUP(E19,'3-班级学员信息表'!G:AC,13,0)="","错误",VLOOKUP(E19,'3-班级学员信息表'!G:AC,13,0))))</f>
        <v>K04000GXZ51</v>
      </c>
      <c r="I19" s="8" t="str">
        <f>IF(E19="","",IFERROR(VLOOKUP(E19,'3-班级学员信息表'!G:AC,14,0),"错误"))</f>
        <v>覃爱怡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>Class11</v>
      </c>
      <c r="L19" s="7" t="str">
        <f>IF(E19="","",IFERROR(VLOOKUP(H19,'2-班级信息'!A:AH,29,0),"错误"))</f>
        <v>STA MARIA ANTONIO II</v>
      </c>
      <c r="M19" s="6">
        <f>SUMIF('6-学员费用预警表'!A:A,'10-新增明细'!E19,'6-学员费用预警表'!F:F)</f>
        <v>29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13602843059</v>
      </c>
      <c r="P19" s="8" t="str">
        <f>IF(E19="","",IFERROR(VLOOKUP(E19,'4-收据记录表'!D:AX,26,0),"错误"))</f>
        <v/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06-上门咨询</v>
      </c>
      <c r="T19" s="4" t="str">
        <f>IF(E19="","",IF(ISERROR(VLOOKUP(E19,'1-学员信息表'!A:AG,20,0)),"错误",IF(VLOOKUP(E19,'1-学员信息表'!A:AG,20,0)="","错误",VLOOKUP(E19,'1-学员信息表'!A:AG,20,0))))</f>
        <v>广州市幼儿师范学校附属幼儿园</v>
      </c>
      <c r="U19" s="8" t="str">
        <f>IF(E19="","",IF(ISERROR(VLOOKUP(E19,'1-学员信息表'!A:AG,21,0)),"错误",IF(VLOOKUP(E19,'1-学员信息表'!A:AG,21,0)="","错误",VLOOKUP(E19,'1-学员信息表'!A:AG,21,0))))</f>
        <v>大班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天河南骏中心</v>
      </c>
      <c r="D20" s="3" t="s">
        <v>1717</v>
      </c>
      <c r="E20" s="9" t="s">
        <v>5209</v>
      </c>
      <c r="F20" s="12" t="str">
        <f>IF(E20="","",IFERROR(VLOOKUP(E20,'1-学员信息表'!A:AG,2,0),"错误"))</f>
        <v>李承翰</v>
      </c>
      <c r="G20" s="12" t="str">
        <f>IF(E20="","",IF(ISERROR(VLOOKUP(E20,'3-班级学员信息表'!G:AC,12,0)),"错误",IF(VLOOKUP(E20,'3-班级学员信息表'!G:AC,12,0)="","错误",VLOOKUP(E20,'3-班级学员信息表'!G:AC,12,0))))</f>
        <v>幼儿部</v>
      </c>
      <c r="H20" s="12" t="str">
        <f>IF(E20="","",IF(ISERROR(VLOOKUP(E20,'3-班级学员信息表'!G:AC,13,0)),"错误",IF(VLOOKUP(E20,'3-班级学员信息表'!G:AC,13,0)="","错误",VLOOKUP(E20,'3-班级学员信息表'!G:AC,13,0))))</f>
        <v>K04000GXZ50</v>
      </c>
      <c r="I20" s="8" t="str">
        <f>IF(E20="","",IFERROR(VLOOKUP(E20,'3-班级学员信息表'!G:AC,14,0),"错误"))</f>
        <v>易青梅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>Class11</v>
      </c>
      <c r="L20" s="7" t="str">
        <f>IF(E20="","",IFERROR(VLOOKUP(H20,'2-班级信息'!A:AH,29,0),"错误"))</f>
        <v>STA MARIA ANTONIO II</v>
      </c>
      <c r="M20" s="6">
        <f>SUMIF('6-学员费用预警表'!A:A,'10-新增明细'!E20,'6-学员费用预警表'!F:F)</f>
        <v>60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13580587277</v>
      </c>
      <c r="P20" s="8" t="str">
        <f>IF(E20="","",IFERROR(VLOOKUP(E20,'4-收据记录表'!D:AX,26,0),"错误"))</f>
        <v/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01-老带新</v>
      </c>
      <c r="T20" s="4" t="str">
        <f>IF(E20="","",IF(ISERROR(VLOOKUP(E20,'1-学员信息表'!A:AG,20,0)),"错误",IF(VLOOKUP(E20,'1-学员信息表'!A:AG,20,0)="","错误",VLOOKUP(E20,'1-学员信息表'!A:AG,20,0))))</f>
        <v>广州市政府机关幼儿园</v>
      </c>
      <c r="U20" s="8" t="str">
        <f>IF(E20="","",IF(ISERROR(VLOOKUP(E20,'1-学员信息表'!A:AG,21,0)),"错误",IF(VLOOKUP(E20,'1-学员信息表'!A:AG,21,0)="","错误",VLOOKUP(E20,'1-学员信息表'!A:AG,21,0))))</f>
        <v>小班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天河南骏中心</v>
      </c>
      <c r="D21" s="3" t="s">
        <v>1717</v>
      </c>
      <c r="E21" s="9" t="s">
        <v>5198</v>
      </c>
      <c r="F21" s="12" t="str">
        <f>IF(E21="","",IFERROR(VLOOKUP(E21,'1-学员信息表'!A:AG,2,0),"错误"))</f>
        <v>黎语</v>
      </c>
      <c r="G21" s="12" t="str">
        <f>IF(E21="","",IF(ISERROR(VLOOKUP(E21,'3-班级学员信息表'!G:AC,12,0)),"错误",IF(VLOOKUP(E21,'3-班级学员信息表'!G:AC,12,0)="","错误",VLOOKUP(E21,'3-班级学员信息表'!G:AC,12,0))))</f>
        <v>幼儿部</v>
      </c>
      <c r="H21" s="12" t="str">
        <f>IF(E21="","",IF(ISERROR(VLOOKUP(E21,'3-班级学员信息表'!G:AC,13,0)),"错误",IF(VLOOKUP(E21,'3-班级学员信息表'!G:AC,13,0)="","错误",VLOOKUP(E21,'3-班级学员信息表'!G:AC,13,0))))</f>
        <v>K04000GXZ50</v>
      </c>
      <c r="I21" s="8" t="str">
        <f>IF(E21="","",IFERROR(VLOOKUP(E21,'3-班级学员信息表'!G:AC,14,0),"错误"))</f>
        <v>易青梅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>Class11</v>
      </c>
      <c r="L21" s="7" t="str">
        <f>IF(E21="","",IFERROR(VLOOKUP(H21,'2-班级信息'!A:AH,29,0),"错误"))</f>
        <v>STA MARIA ANTONIO II</v>
      </c>
      <c r="M21" s="6">
        <f>SUMIF('6-学员费用预警表'!A:A,'10-新增明细'!E21,'6-学员费用预警表'!F:F)</f>
        <v>60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13763319194</v>
      </c>
      <c r="P21" s="8" t="str">
        <f>IF(E21="","",IFERROR(VLOOKUP(E21,'4-收据记录表'!D:AX,26,0),"错误"))</f>
        <v/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01-老带新</v>
      </c>
      <c r="T21" s="4" t="str">
        <f>IF(E21="","",IF(ISERROR(VLOOKUP(E21,'1-学员信息表'!A:AG,20,0)),"错误",IF(VLOOKUP(E21,'1-学员信息表'!A:AG,20,0)="","错误",VLOOKUP(E21,'1-学员信息表'!A:AG,20,0))))</f>
        <v>广州市天河区鸣远幼儿园</v>
      </c>
      <c r="U21" s="8" t="str">
        <f>IF(E21="","",IF(ISERROR(VLOOKUP(E21,'1-学员信息表'!A:AG,21,0)),"错误",IF(VLOOKUP(E21,'1-学员信息表'!A:AG,21,0)="","错误",VLOOKUP(E21,'1-学员信息表'!A:AG,21,0))))</f>
        <v>小班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天河南骏中心</v>
      </c>
      <c r="D22" s="3" t="s">
        <v>1717</v>
      </c>
      <c r="E22" s="9" t="s">
        <v>5143</v>
      </c>
      <c r="F22" s="12" t="str">
        <f>IF(E22="","",IFERROR(VLOOKUP(E22,'1-学员信息表'!A:AG,2,0),"错误"))</f>
        <v>陈泓霖9999</v>
      </c>
      <c r="G22" s="12" t="str">
        <f>IF(E22="","",IF(ISERROR(VLOOKUP(E22,'3-班级学员信息表'!G:AC,12,0)),"错误",IF(VLOOKUP(E22,'3-班级学员信息表'!G:AC,12,0)="","错误",VLOOKUP(E22,'3-班级学员信息表'!G:AC,12,0))))</f>
        <v>幼儿部</v>
      </c>
      <c r="H22" s="12" t="str">
        <f>IF(E22="","",IF(ISERROR(VLOOKUP(E22,'3-班级学员信息表'!G:AC,13,0)),"错误",IF(VLOOKUP(E22,'3-班级学员信息表'!G:AC,13,0)="","错误",VLOOKUP(E22,'3-班级学员信息表'!G:AC,13,0))))</f>
        <v>K04000GXZ50</v>
      </c>
      <c r="I22" s="8" t="str">
        <f>IF(E22="","",IFERROR(VLOOKUP(E22,'3-班级学员信息表'!G:AC,14,0),"错误"))</f>
        <v>易青梅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>Class11</v>
      </c>
      <c r="L22" s="7" t="str">
        <f>IF(E22="","",IFERROR(VLOOKUP(H22,'2-班级信息'!A:AH,29,0),"错误"))</f>
        <v>STA MARIA ANTONIO II</v>
      </c>
      <c r="M22" s="6">
        <f>SUMIF('6-学员费用预警表'!A:A,'10-新增明细'!E22,'6-学员费用预警表'!F:F)</f>
        <v>60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13533009999</v>
      </c>
      <c r="P22" s="8" t="str">
        <f>IF(E22="","",IFERROR(VLOOKUP(E22,'4-收据记录表'!D:AX,26,0),"错误"))</f>
        <v/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01-老带新</v>
      </c>
      <c r="T22" s="4" t="str">
        <f>IF(E22="","",IF(ISERROR(VLOOKUP(E22,'1-学员信息表'!A:AG,20,0)),"错误",IF(VLOOKUP(E22,'1-学员信息表'!A:AG,20,0)="","错误",VLOOKUP(E22,'1-学员信息表'!A:AG,20,0))))</f>
        <v>广州市天河区鸣远幼儿园</v>
      </c>
      <c r="U22" s="8" t="str">
        <f>IF(E22="","",IF(ISERROR(VLOOKUP(E22,'1-学员信息表'!A:AG,21,0)),"错误",IF(VLOOKUP(E22,'1-学员信息表'!A:AG,21,0)="","错误",VLOOKUP(E22,'1-学员信息表'!A:AG,21,0))))</f>
        <v>小班</v>
      </c>
    </row>
    <row r="23" spans="1:21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3"/>
      <c r="E23" s="9"/>
      <c r="F23" s="12" t="str">
        <f>IF(E23="","",IFERROR(VLOOKUP(E23,'1-学员信息表'!A:AG,2,0),"错误"))</f>
        <v/>
      </c>
      <c r="G23" s="12" t="str">
        <f>IF(E23="","",IF(ISERROR(VLOOKUP(E23,'3-班级学员信息表'!G:AC,12,0)),"错误",IF(VLOOKUP(E23,'3-班级学员信息表'!G:AC,12,0)="","错误",VLOOKUP(E23,'3-班级学员信息表'!G:AC,12,0))))</f>
        <v/>
      </c>
      <c r="H23" s="12" t="str">
        <f>IF(E23="","",IF(ISERROR(VLOOKUP(E23,'3-班级学员信息表'!G:AC,13,0)),"错误",IF(VLOOKUP(E23,'3-班级学员信息表'!G:AC,13,0)="","错误",VLOOKUP(E23,'3-班级学员信息表'!G:AC,13,0))))</f>
        <v/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/>
      </c>
      <c r="P23" s="8" t="str">
        <f>IF(E23="","",IFERROR(VLOOKUP(E23,'4-收据记录表'!D:AX,26,0),"错误"))</f>
        <v/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/>
      </c>
      <c r="T23" s="4" t="str">
        <f>IF(E23="","",IF(ISERROR(VLOOKUP(E23,'1-学员信息表'!A:AG,20,0)),"错误",IF(VLOOKUP(E23,'1-学员信息表'!A:AG,20,0)="","错误",VLOOKUP(E23,'1-学员信息表'!A:AG,20,0))))</f>
        <v/>
      </c>
      <c r="U23" s="8" t="str">
        <f>IF(E23="","",IF(ISERROR(VLOOKUP(E23,'1-学员信息表'!A:AG,21,0)),"错误",IF(VLOOKUP(E23,'1-学员信息表'!A:AG,21,0)="","错误",VLOOKUP(E23,'1-学员信息表'!A:AG,21,0))))</f>
        <v/>
      </c>
    </row>
    <row r="24" spans="1:21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3"/>
      <c r="E24" s="9"/>
      <c r="F24" s="12" t="str">
        <f>IF(E24="","",IFERROR(VLOOKUP(E24,'1-学员信息表'!A:AG,2,0),"错误"))</f>
        <v/>
      </c>
      <c r="G24" s="12" t="str">
        <f>IF(E24="","",IF(ISERROR(VLOOKUP(E24,'3-班级学员信息表'!G:AC,12,0)),"错误",IF(VLOOKUP(E24,'3-班级学员信息表'!G:AC,12,0)="","错误",VLOOKUP(E24,'3-班级学员信息表'!G:AC,12,0))))</f>
        <v/>
      </c>
      <c r="H24" s="12" t="str">
        <f>IF(E24="","",IF(ISERROR(VLOOKUP(E24,'3-班级学员信息表'!G:AC,13,0)),"错误",IF(VLOOKUP(E24,'3-班级学员信息表'!G:AC,13,0)="","错误",VLOOKUP(E24,'3-班级学员信息表'!G:AC,13,0))))</f>
        <v/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/>
      </c>
      <c r="P24" s="8" t="str">
        <f>IF(E24="","",IFERROR(VLOOKUP(E24,'4-收据记录表'!D:AX,26,0),"错误"))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/>
      </c>
      <c r="T24" s="4" t="str">
        <f>IF(E24="","",IF(ISERROR(VLOOKUP(E24,'1-学员信息表'!A:AG,20,0)),"错误",IF(VLOOKUP(E24,'1-学员信息表'!A:AG,20,0)="","错误",VLOOKUP(E24,'1-学员信息表'!A:AG,20,0))))</f>
        <v/>
      </c>
      <c r="U24" s="8" t="str">
        <f>IF(E24="","",IF(ISERROR(VLOOKUP(E24,'1-学员信息表'!A:AG,21,0)),"错误",IF(VLOOKUP(E24,'1-学员信息表'!A:AG,21,0)="","错误",VLOOKUP(E24,'1-学员信息表'!A:AG,21,0))))</f>
        <v/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IF(E25="","",IFERROR(VLOOKUP(E25,'4-收据记录表'!D:AX,26,0),"错误"))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IF(E26="","",IFERROR(VLOOKUP(E26,'4-收据记录表'!D:AX,26,0),"错误"))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IF(E27="","",IFERROR(VLOOKUP(E27,'4-收据记录表'!D:AX,26,0),"错误"))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IF(E28="","",IFERROR(VLOOKUP(E28,'4-收据记录表'!D:AX,26,0),"错误"))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IF(E29="","",IFERROR(VLOOKUP(E29,'4-收据记录表'!D:AX,26,0),"错误"))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IF(E30="","",IFERROR(VLOOKUP(E30,'4-收据记录表'!D:AX,26,0),"错误"))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IF(E31="","",IFERROR(VLOOKUP(E31,'4-收据记录表'!D:AX,26,0),"错误"))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IF(E32="","",IFERROR(VLOOKUP(E32,'4-收据记录表'!D:AX,26,0),"错误"))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IF(E33="","",IFERROR(VLOOKUP(E33,'4-收据记录表'!D:AX,26,0),"错误"))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IF(E34="","",IFERROR(VLOOKUP(E34,'4-收据记录表'!D:AX,26,0),"错误"))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IF(E35="","",IFERROR(VLOOKUP(E35,'4-收据记录表'!D:AX,26,0),"错误"))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IF(E36="","",IFERROR(VLOOKUP(E36,'4-收据记录表'!D:AX,26,0),"错误"))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IF(E37="","",IFERROR(VLOOKUP(E37,'4-收据记录表'!D:AX,26,0),"错误"))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IF(E38="","",IFERROR(VLOOKUP(E38,'4-收据记录表'!D:AX,26,0),"错误"))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IF(E39="","",IFERROR(VLOOKUP(E39,'4-收据记录表'!D:AX,26,0),"错误"))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IF(E40="","",IFERROR(VLOOKUP(E40,'4-收据记录表'!D:AX,26,0),"错误"))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IF(E41="","",IFERROR(VLOOKUP(E41,'4-收据记录表'!D:AX,26,0),"错误"))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IF(E42="","",IFERROR(VLOOKUP(E42,'4-收据记录表'!D:AX,26,0),"错误"))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IF(E58="","",IFERROR(VLOOKUP(E58,'4-收据记录表'!D:AX,18,0),"错误"))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IF(E59="","",IFERROR(VLOOKUP(E59,'4-收据记录表'!D:AX,18,0),"错误"))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IF(E60="","",IFERROR(VLOOKUP(E60,'4-收据记录表'!D:AX,18,0),"错误"))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IF(E61="","",IFERROR(VLOOKUP(E61,'4-收据记录表'!D:AX,18,0),"错误"))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IF(E62="","",IFERROR(VLOOKUP(E62,'4-收据记录表'!D:AX,18,0),"错误"))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IF(E63="","",IFERROR(VLOOKUP(E63,'4-收据记录表'!D:AX,18,0),"错误"))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IF(E64="","",IFERROR(VLOOKUP(E64,'4-收据记录表'!D:AX,18,0),"错误"))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IF(E65="","",IFERROR(VLOOKUP(E65,'4-收据记录表'!D:AX,18,0),"错误"))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IF(E66="","",IFERROR(VLOOKUP(E66,'4-收据记录表'!D:AX,18,0),"错误"))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IF(E67="","",IFERROR(VLOOKUP(E67,'4-收据记录表'!D:AX,18,0),"错误"))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IF(E68="","",IFERROR(VLOOKUP(E68,'4-收据记录表'!D:AX,18,0),"错误"))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IF(E69="","",IFERROR(VLOOKUP(E69,'4-收据记录表'!D:AX,18,0),"错误"))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IF(E70="","",IFERROR(VLOOKUP(E70,'4-收据记录表'!D:AX,18,0),"错误"))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IF(E71="","",IFERROR(VLOOKUP(E71,'4-收据记录表'!D:AX,18,0),"错误"))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IF(E72="","",IFERROR(VLOOKUP(E72,'4-收据记录表'!D:AX,18,0),"错误"))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IF(E73="","",IFERROR(VLOOKUP(E73,'4-收据记录表'!D:AX,18,0),"错误"))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IF(E74="","",IFERROR(VLOOKUP(E74,'4-收据记录表'!D:AX,18,0),"错误"))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IF(E75="","",IFERROR(VLOOKUP(E75,'4-收据记录表'!D:AX,18,0),"错误"))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IF(E76="","",IFERROR(VLOOKUP(E76,'4-收据记录表'!D:AX,18,0),"错误"))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IF(E77="","",IFERROR(VLOOKUP(E77,'4-收据记录表'!D:AX,18,0),"错误"))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IF(E78="","",IFERROR(VLOOKUP(E78,'4-收据记录表'!D:AX,18,0),"错误"))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IF(E79="","",IFERROR(VLOOKUP(E79,'4-收据记录表'!D:AX,18,0),"错误"))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IF(E80="","",IFERROR(VLOOKUP(E80,'4-收据记录表'!D:AX,18,0),"错误"))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IF(E81="","",IFERROR(VLOOKUP(E81,'4-收据记录表'!D:AX,18,0),"错误"))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IF(E82="","",IFERROR(VLOOKUP(E82,'4-收据记录表'!D:AX,18,0),"错误"))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IF(E83="","",IFERROR(VLOOKUP(E83,'4-收据记录表'!D:AX,18,0),"错误"))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IF(E84="","",IFERROR(VLOOKUP(E84,'4-收据记录表'!D:AX,18,0),"错误"))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IF(E85="","",IFERROR(VLOOKUP(E85,'4-收据记录表'!D:AX,18,0),"错误"))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IF(E86="","",IFERROR(VLOOKUP(E86,'4-收据记录表'!D:AX,18,0),"错误"))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IF(E87="","",IFERROR(VLOOKUP(E87,'4-收据记录表'!D:AX,18,0),"错误"))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IF(E88="","",IFERROR(VLOOKUP(E88,'4-收据记录表'!D:AX,18,0),"错误"))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IF(E89="","",IFERROR(VLOOKUP(E89,'4-收据记录表'!D:AX,18,0),"错误"))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IF(E90="","",IFERROR(VLOOKUP(E90,'4-收据记录表'!D:AX,18,0),"错误"))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IF(E91="","",IFERROR(VLOOKUP(E91,'4-收据记录表'!D:AX,18,0),"错误"))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IF(E92="","",IFERROR(VLOOKUP(E92,'4-收据记录表'!D:AX,18,0),"错误"))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IF(E93="","",IFERROR(VLOOKUP(E93,'4-收据记录表'!D:AX,18,0),"错误"))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IF(E94="","",IFERROR(VLOOKUP(E94,'4-收据记录表'!D:AX,18,0),"错误"))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IF(E95="","",IFERROR(VLOOKUP(E95,'4-收据记录表'!D:AX,18,0),"错误"))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IF(E96="","",IFERROR(VLOOKUP(E96,'4-收据记录表'!D:AX,18,0),"错误"))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IF(E97="","",IFERROR(VLOOKUP(E97,'4-收据记录表'!D:AX,18,0),"错误"))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IF(E98="","",IFERROR(VLOOKUP(E98,'4-收据记录表'!D:AX,18,0),"错误"))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IF(E99="","",IFERROR(VLOOKUP(E99,'4-收据记录表'!D:AX,18,0),"错误"))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IF(E100="","",IFERROR(VLOOKUP(E100,'4-收据记录表'!D:AX,18,0),"错误"))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IF(E101="","",IFERROR(VLOOKUP(E101,'4-收据记录表'!D:AX,18,0),"错误"))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IF(E102="","",IFERROR(VLOOKUP(E102,'4-收据记录表'!D:AX,18,0),"错误"))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IF(E103="","",IFERROR(VLOOKUP(E103,'4-收据记录表'!D:AX,18,0),"错误"))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IF(E104="","",IFERROR(VLOOKUP(E104,'4-收据记录表'!D:AX,18,0),"错误"))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IF(E105="","",IFERROR(VLOOKUP(E105,'4-收据记录表'!D:AX,18,0),"错误"))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IF(E106="","",IFERROR(VLOOKUP(E106,'4-收据记录表'!D:AX,18,0),"错误"))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IF(E107="","",IFERROR(VLOOKUP(E107,'4-收据记录表'!D:AX,18,0),"错误"))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IF(E108="","",IFERROR(VLOOKUP(E108,'4-收据记录表'!D:AX,18,0),"错误"))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IF(E109="","",IFERROR(VLOOKUP(E109,'4-收据记录表'!D:AX,18,0),"错误"))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IF(E110="","",IFERROR(VLOOKUP(E110,'4-收据记录表'!D:AX,18,0),"错误"))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IF(E111="","",IFERROR(VLOOKUP(E111,'4-收据记录表'!D:AX,18,0),"错误"))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IF(E112="","",IFERROR(VLOOKUP(E112,'4-收据记录表'!D:AX,18,0),"错误"))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IF(E113="","",IFERROR(VLOOKUP(E113,'4-收据记录表'!D:AX,18,0),"错误"))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IF(E114="","",IFERROR(VLOOKUP(E114,'4-收据记录表'!D:AX,18,0),"错误"))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IF(E115="","",IFERROR(VLOOKUP(E115,'4-收据记录表'!D:AX,18,0),"错误"))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IF(E116="","",IFERROR(VLOOKUP(E116,'4-收据记录表'!D:AX,18,0),"错误"))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IF(E117="","",IFERROR(VLOOKUP(E117,'4-收据记录表'!D:AX,18,0),"错误"))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IF(E118="","",IFERROR(VLOOKUP(E118,'4-收据记录表'!D:AX,18,0),"错误"))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IF(E119="","",IFERROR(VLOOKUP(E119,'4-收据记录表'!D:AX,18,0),"错误"))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IF(E120="","",IFERROR(VLOOKUP(E120,'4-收据记录表'!D:AX,18,0),"错误"))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IF(E121="","",IFERROR(VLOOKUP(E121,'4-收据记录表'!D:AX,18,0),"错误"))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IF(E122="","",IFERROR(VLOOKUP(E122,'4-收据记录表'!D:AX,18,0),"错误"))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IF(E123="","",IFERROR(VLOOKUP(E123,'4-收据记录表'!D:AX,18,0),"错误"))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IF(E124="","",IFERROR(VLOOKUP(E124,'4-收据记录表'!D:AX,18,0),"错误"))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IF(E125="","",IFERROR(VLOOKUP(E125,'4-收据记录表'!D:AX,18,0),"错误"))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IF(E126="","",IFERROR(VLOOKUP(E126,'4-收据记录表'!D:AX,18,0),"错误"))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IF(E127="","",IFERROR(VLOOKUP(E127,'4-收据记录表'!D:AX,18,0),"错误"))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IF(E128="","",IFERROR(VLOOKUP(E128,'4-收据记录表'!D:AX,18,0),"错误"))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IF(E129="","",IFERROR(VLOOKUP(E129,'4-收据记录表'!D:AX,18,0),"错误"))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IF(E130="","",IFERROR(VLOOKUP(E130,'4-收据记录表'!D:AX,18,0),"错误"))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IF(E131="","",IFERROR(VLOOKUP(E131,'4-收据记录表'!D:AX,18,0),"错误"))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IF(E132="","",IFERROR(VLOOKUP(E132,'4-收据记录表'!D:AX,18,0),"错误"))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IF(E133="","",IFERROR(VLOOKUP(E133,'4-收据记录表'!D:AX,18,0),"错误"))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IF(E134="","",IFERROR(VLOOKUP(E134,'4-收据记录表'!D:AX,18,0),"错误"))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IF(E135="","",IFERROR(VLOOKUP(E135,'4-收据记录表'!D:AX,18,0),"错误"))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IF(E136="","",IFERROR(VLOOKUP(E136,'4-收据记录表'!D:AX,18,0),"错误"))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IF(E137="","",IFERROR(VLOOKUP(E137,'4-收据记录表'!D:AX,18,0),"错误"))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IF(E138="","",IFERROR(VLOOKUP(E138,'4-收据记录表'!D:AX,18,0),"错误"))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IF(E139="","",IFERROR(VLOOKUP(E139,'4-收据记录表'!D:AX,18,0),"错误"))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IF(E140="","",IFERROR(VLOOKUP(E140,'4-收据记录表'!D:AX,18,0),"错误"))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IF(E141="","",IFERROR(VLOOKUP(E141,'4-收据记录表'!D:AX,18,0),"错误"))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IF(E142="","",IFERROR(VLOOKUP(E142,'4-收据记录表'!D:AX,18,0),"错误"))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IF(E143="","",IFERROR(VLOOKUP(E143,'4-收据记录表'!D:AX,18,0),"错误"))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IF(E144="","",IFERROR(VLOOKUP(E144,'4-收据记录表'!D:AX,18,0),"错误"))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IF(E145="","",IFERROR(VLOOKUP(E145,'4-收据记录表'!D:AX,18,0),"错误"))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IF(E146="","",IFERROR(VLOOKUP(E146,'4-收据记录表'!D:AX,18,0),"错误"))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IF(E147="","",IFERROR(VLOOKUP(E147,'4-收据记录表'!D:AX,18,0),"错误"))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IF(E148="","",IFERROR(VLOOKUP(E148,'4-收据记录表'!D:AX,18,0),"错误"))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IF(E149="","",IFERROR(VLOOKUP(E149,'4-收据记录表'!D:AX,18,0),"错误"))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IF(E150="","",IFERROR(VLOOKUP(E150,'4-收据记录表'!D:AX,18,0),"错误"))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IF(E151="","",IFERROR(VLOOKUP(E151,'4-收据记录表'!D:AX,18,0),"错误"))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IF(E152="","",IFERROR(VLOOKUP(E152,'4-收据记录表'!D:AX,18,0),"错误"))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IF(E153="","",IFERROR(VLOOKUP(E153,'4-收据记录表'!D:AX,18,0),"错误"))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IF(E154="","",IFERROR(VLOOKUP(E154,'4-收据记录表'!D:AX,18,0),"错误"))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IF(E155="","",IFERROR(VLOOKUP(E155,'4-收据记录表'!D:AX,18,0),"错误"))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IF(E156="","",IFERROR(VLOOKUP(E156,'4-收据记录表'!D:AX,18,0),"错误"))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IF(E157="","",IFERROR(VLOOKUP(E157,'4-收据记录表'!D:AX,18,0),"错误"))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IF(E158="","",IFERROR(VLOOKUP(E158,'4-收据记录表'!D:AX,18,0),"错误"))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IF(E159="","",IFERROR(VLOOKUP(E159,'4-收据记录表'!D:AX,18,0),"错误"))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IF(E160="","",IFERROR(VLOOKUP(E160,'4-收据记录表'!D:AX,18,0),"错误"))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IF(E161="","",IFERROR(VLOOKUP(E161,'4-收据记录表'!D:AX,18,0),"错误"))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IF(E162="","",IFERROR(VLOOKUP(E162,'4-收据记录表'!D:AX,18,0),"错误"))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IF(E163="","",IFERROR(VLOOKUP(E163,'4-收据记录表'!D:AX,18,0),"错误"))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IF(E164="","",IFERROR(VLOOKUP(E164,'4-收据记录表'!D:AX,18,0),"错误"))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IF(E165="","",IFERROR(VLOOKUP(E165,'4-收据记录表'!D:AX,18,0),"错误"))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IF(E166="","",IFERROR(VLOOKUP(E166,'4-收据记录表'!D:AX,18,0),"错误"))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IF(E167="","",IFERROR(VLOOKUP(E167,'4-收据记录表'!D:AX,18,0),"错误"))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IF(E168="","",IFERROR(VLOOKUP(E168,'4-收据记录表'!D:AX,18,0),"错误"))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IF(E169="","",IFERROR(VLOOKUP(E169,'4-收据记录表'!D:AX,18,0),"错误"))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IF(E170="","",IFERROR(VLOOKUP(E170,'4-收据记录表'!D:AX,18,0),"错误"))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IF(E171="","",IFERROR(VLOOKUP(E171,'4-收据记录表'!D:AX,18,0),"错误"))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IF(E172="","",IFERROR(VLOOKUP(E172,'4-收据记录表'!D:AX,18,0),"错误"))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IF(E173="","",IFERROR(VLOOKUP(E173,'4-收据记录表'!D:AX,18,0),"错误"))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IF(E174="","",IFERROR(VLOOKUP(E174,'4-收据记录表'!D:AX,18,0),"错误"))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IF(E175="","",IFERROR(VLOOKUP(E175,'4-收据记录表'!D:AX,18,0),"错误"))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IF(E176="","",IFERROR(VLOOKUP(E176,'4-收据记录表'!D:AX,18,0),"错误"))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IF(E177="","",IFERROR(VLOOKUP(E177,'4-收据记录表'!D:AX,18,0),"错误"))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IF(E178="","",IFERROR(VLOOKUP(E178,'4-收据记录表'!D:AX,18,0),"错误"))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IF(E179="","",IFERROR(VLOOKUP(E179,'4-收据记录表'!D:AX,18,0),"错误"))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IF(E180="","",IFERROR(VLOOKUP(E180,'4-收据记录表'!D:AX,18,0),"错误"))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IF(E181="","",IFERROR(VLOOKUP(E181,'4-收据记录表'!D:AX,18,0),"错误"))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IF(E182="","",IFERROR(VLOOKUP(E182,'4-收据记录表'!D:AX,18,0),"错误"))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IF(E183="","",IFERROR(VLOOKUP(E183,'4-收据记录表'!D:AX,18,0),"错误"))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IF(E184="","",IFERROR(VLOOKUP(E184,'4-收据记录表'!D:AX,18,0),"错误"))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IF(E185="","",IFERROR(VLOOKUP(E185,'4-收据记录表'!D:AX,18,0),"错误"))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IF(E186="","",IFERROR(VLOOKUP(E186,'4-收据记录表'!D:AX,18,0),"错误"))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IF(E187="","",IFERROR(VLOOKUP(E187,'4-收据记录表'!D:AX,18,0),"错误"))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IF(E188="","",IFERROR(VLOOKUP(E188,'4-收据记录表'!D:AX,18,0),"错误"))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IF(E189="","",IFERROR(VLOOKUP(E189,'4-收据记录表'!D:AX,18,0),"错误"))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IF(E190="","",IFERROR(VLOOKUP(E190,'4-收据记录表'!D:AX,18,0),"错误"))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IF(E191="","",IFERROR(VLOOKUP(E191,'4-收据记录表'!D:AX,18,0),"错误"))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IF(E192="","",IFERROR(VLOOKUP(E192,'4-收据记录表'!D:AX,18,0),"错误"))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IF(E193="","",IFERROR(VLOOKUP(E193,'4-收据记录表'!D:AX,18,0),"错误"))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IF(E194="","",IFERROR(VLOOKUP(E194,'4-收据记录表'!D:AX,18,0),"错误"))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IF(E195="","",IFERROR(VLOOKUP(E195,'4-收据记录表'!D:AX,18,0),"错误"))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IF(E196="","",IFERROR(VLOOKUP(E196,'4-收据记录表'!D:AX,18,0),"错误"))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IF(E197="","",IFERROR(VLOOKUP(E197,'4-收据记录表'!D:AX,18,0),"错误"))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IF(E198="","",IFERROR(VLOOKUP(E198,'4-收据记录表'!D:AX,18,0),"错误"))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IF(E199="","",IFERROR(VLOOKUP(E199,'4-收据记录表'!D:AX,18,0),"错误"))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IF(E200="","",IFERROR(VLOOKUP(E200,'4-收据记录表'!D:AX,18,0),"错误"))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IF(E201="","",IFERROR(VLOOKUP(E201,'4-收据记录表'!D:AX,18,0),"错误"))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IF(E202="","",IFERROR(VLOOKUP(E202,'4-收据记录表'!D:AX,18,0),"错误"))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IF(E203="","",IFERROR(VLOOKUP(E203,'4-收据记录表'!D:AX,18,0),"错误"))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IF(E204="","",IFERROR(VLOOKUP(E204,'4-收据记录表'!D:AX,18,0),"错误"))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IF(E205="","",IFERROR(VLOOKUP(E205,'4-收据记录表'!D:AX,18,0),"错误"))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IF(E206="","",IFERROR(VLOOKUP(E206,'4-收据记录表'!D:AX,18,0),"错误"))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IF(E207="","",IFERROR(VLOOKUP(E207,'4-收据记录表'!D:AX,18,0),"错误"))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IF(E208="","",IFERROR(VLOOKUP(E208,'4-收据记录表'!D:AX,18,0),"错误"))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IF(E209="","",IFERROR(VLOOKUP(E209,'4-收据记录表'!D:AX,18,0),"错误"))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IF(E210="","",IFERROR(VLOOKUP(E210,'4-收据记录表'!D:AX,18,0),"错误"))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IF(E211="","",IFERROR(VLOOKUP(E211,'4-收据记录表'!D:AX,18,0),"错误"))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IF(E212="","",IFERROR(VLOOKUP(E212,'4-收据记录表'!D:AX,18,0),"错误"))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IF(E213="","",IFERROR(VLOOKUP(E213,'4-收据记录表'!D:AX,18,0),"错误"))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IF(E214="","",IFERROR(VLOOKUP(E214,'4-收据记录表'!D:AX,18,0),"错误"))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IF(E215="","",IFERROR(VLOOKUP(E215,'4-收据记录表'!D:AX,18,0),"错误"))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IF(E216="","",IFERROR(VLOOKUP(E216,'4-收据记录表'!D:AX,18,0),"错误"))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IF(E217="","",IFERROR(VLOOKUP(E217,'4-收据记录表'!D:AX,18,0),"错误"))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IF(E218="","",IFERROR(VLOOKUP(E218,'4-收据记录表'!D:AX,18,0),"错误"))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IF(E219="","",IFERROR(VLOOKUP(E219,'4-收据记录表'!D:AX,18,0),"错误"))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IF(E220="","",IFERROR(VLOOKUP(E220,'4-收据记录表'!D:AX,18,0),"错误"))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IF(E221="","",IFERROR(VLOOKUP(E221,'4-收据记录表'!D:AX,18,0),"错误"))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IF(E222="","",IFERROR(VLOOKUP(E222,'4-收据记录表'!D:AX,18,0),"错误"))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IF(E223="","",IFERROR(VLOOKUP(E223,'4-收据记录表'!D:AX,18,0),"错误"))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IF(E224="","",IFERROR(VLOOKUP(E224,'4-收据记录表'!D:AX,18,0),"错误"))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IF(E225="","",IFERROR(VLOOKUP(E225,'4-收据记录表'!D:AX,18,0),"错误"))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IF(E226="","",IFERROR(VLOOKUP(E226,'4-收据记录表'!D:AX,18,0),"错误"))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IF(E227="","",IFERROR(VLOOKUP(E227,'4-收据记录表'!D:AX,18,0),"错误"))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IF(E228="","",IFERROR(VLOOKUP(E228,'4-收据记录表'!D:AX,18,0),"错误"))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IF(E229="","",IFERROR(VLOOKUP(E229,'4-收据记录表'!D:AX,18,0),"错误"))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IF(E230="","",IFERROR(VLOOKUP(E230,'4-收据记录表'!D:AX,18,0),"错误"))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IF(E231="","",IFERROR(VLOOKUP(E231,'4-收据记录表'!D:AX,18,0),"错误"))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IF(E232="","",IFERROR(VLOOKUP(E232,'4-收据记录表'!D:AX,18,0),"错误"))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IF(E233="","",IFERROR(VLOOKUP(E233,'4-收据记录表'!D:AX,18,0),"错误"))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IF(E234="","",IFERROR(VLOOKUP(E234,'4-收据记录表'!D:AX,18,0),"错误"))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IF(E235="","",IFERROR(VLOOKUP(E235,'4-收据记录表'!D:AX,18,0),"错误"))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IF(E236="","",IFERROR(VLOOKUP(E236,'4-收据记录表'!D:AX,18,0),"错误"))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IF(E237="","",IFERROR(VLOOKUP(E237,'4-收据记录表'!D:AX,18,0),"错误"))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IF(E238="","",IFERROR(VLOOKUP(E238,'4-收据记录表'!D:AX,18,0),"错误"))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IF(E239="","",IFERROR(VLOOKUP(E239,'4-收据记录表'!D:AX,18,0),"错误"))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IF(E240="","",IFERROR(VLOOKUP(E240,'4-收据记录表'!D:AX,18,0),"错误"))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IF(E241="","",IFERROR(VLOOKUP(E241,'4-收据记录表'!D:AX,18,0),"错误"))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IF(E242="","",IFERROR(VLOOKUP(E242,'4-收据记录表'!D:AX,18,0),"错误"))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IF(E243="","",IFERROR(VLOOKUP(E243,'4-收据记录表'!D:AX,18,0),"错误"))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IF(E244="","",IFERROR(VLOOKUP(E244,'4-收据记录表'!D:AX,18,0),"错误"))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IF(E245="","",IFERROR(VLOOKUP(E245,'4-收据记录表'!D:AX,18,0),"错误"))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IF(E246="","",IFERROR(VLOOKUP(E246,'4-收据记录表'!D:AX,18,0),"错误"))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IF(E247="","",IFERROR(VLOOKUP(E247,'4-收据记录表'!D:AX,18,0),"错误"))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IF(E248="","",IFERROR(VLOOKUP(E248,'4-收据记录表'!D:AX,18,0),"错误"))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IF(E249="","",IFERROR(VLOOKUP(E249,'4-收据记录表'!D:AX,18,0),"错误"))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IF(E250="","",IFERROR(VLOOKUP(E250,'4-收据记录表'!D:AX,18,0),"错误"))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IF(E251="","",IFERROR(VLOOKUP(E251,'4-收据记录表'!D:AX,18,0),"错误"))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IF(E252="","",IFERROR(VLOOKUP(E252,'4-收据记录表'!D:AX,18,0),"错误"))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IF(E253="","",IFERROR(VLOOKUP(E253,'4-收据记录表'!D:AX,18,0),"错误"))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IF(E254="","",IFERROR(VLOOKUP(E254,'4-收据记录表'!D:AX,18,0),"错误"))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IF(E255="","",IFERROR(VLOOKUP(E255,'4-收据记录表'!D:AX,18,0),"错误"))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IF(E256="","",IFERROR(VLOOKUP(E256,'4-收据记录表'!D:AX,18,0),"错误"))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IF(E257="","",IFERROR(VLOOKUP(E257,'4-收据记录表'!D:AX,18,0),"错误"))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IF(E258="","",IFERROR(VLOOKUP(E258,'4-收据记录表'!D:AX,18,0),"错误"))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IF(E259="","",IFERROR(VLOOKUP(E259,'4-收据记录表'!D:AX,18,0),"错误"))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IF(E260="","",IFERROR(VLOOKUP(E260,'4-收据记录表'!D:AX,18,0),"错误"))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IF(E261="","",IFERROR(VLOOKUP(E261,'4-收据记录表'!D:AX,18,0),"错误"))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IF(E262="","",IFERROR(VLOOKUP(E262,'4-收据记录表'!D:AX,18,0),"错误"))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IF(E263="","",IFERROR(VLOOKUP(E263,'4-收据记录表'!D:AX,18,0),"错误"))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IF(E264="","",IFERROR(VLOOKUP(E264,'4-收据记录表'!D:AX,18,0),"错误"))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IF(E265="","",IFERROR(VLOOKUP(E265,'4-收据记录表'!D:AX,18,0),"错误"))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IF(E266="","",IFERROR(VLOOKUP(E266,'4-收据记录表'!D:AX,18,0),"错误"))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IF(E267="","",IFERROR(VLOOKUP(E267,'4-收据记录表'!D:AX,18,0),"错误"))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IF(E268="","",IFERROR(VLOOKUP(E268,'4-收据记录表'!D:AX,18,0),"错误"))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IF(E269="","",IFERROR(VLOOKUP(E269,'4-收据记录表'!D:AX,18,0),"错误"))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IF(E270="","",IFERROR(VLOOKUP(E270,'4-收据记录表'!D:AX,18,0),"错误"))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IF(E271="","",IFERROR(VLOOKUP(E271,'4-收据记录表'!D:AX,18,0),"错误"))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IF(E272="","",IFERROR(VLOOKUP(E272,'4-收据记录表'!D:AX,18,0),"错误"))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IF(E273="","",IFERROR(VLOOKUP(E273,'4-收据记录表'!D:AX,18,0),"错误"))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IF(E274="","",IFERROR(VLOOKUP(E274,'4-收据记录表'!D:AX,18,0),"错误"))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IF(E275="","",IFERROR(VLOOKUP(E275,'4-收据记录表'!D:AX,18,0),"错误"))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IF(E276="","",IFERROR(VLOOKUP(E276,'4-收据记录表'!D:AX,18,0),"错误"))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IF(E277="","",IFERROR(VLOOKUP(E277,'4-收据记录表'!D:AX,18,0),"错误"))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IF(E278="","",IFERROR(VLOOKUP(E278,'4-收据记录表'!D:AX,18,0),"错误"))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IF(E279="","",IFERROR(VLOOKUP(E279,'4-收据记录表'!D:AX,18,0),"错误"))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IF(E280="","",IFERROR(VLOOKUP(E280,'4-收据记录表'!D:AX,18,0),"错误"))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IF(E281="","",IFERROR(VLOOKUP(E281,'4-收据记录表'!D:AX,18,0),"错误"))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IF(E282="","",IFERROR(VLOOKUP(E282,'4-收据记录表'!D:AX,18,0),"错误"))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IF(E283="","",IFERROR(VLOOKUP(E283,'4-收据记录表'!D:AX,18,0),"错误"))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IF(E284="","",IFERROR(VLOOKUP(E284,'4-收据记录表'!D:AX,18,0),"错误"))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IF(E285="","",IFERROR(VLOOKUP(E285,'4-收据记录表'!D:AX,18,0),"错误"))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IF(E286="","",IFERROR(VLOOKUP(E286,'4-收据记录表'!D:AX,18,0),"错误"))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IF(E287="","",IFERROR(VLOOKUP(E287,'4-收据记录表'!D:AX,18,0),"错误"))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IF(E288="","",IFERROR(VLOOKUP(E288,'4-收据记录表'!D:AX,18,0),"错误"))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IF(E289="","",IFERROR(VLOOKUP(E289,'4-收据记录表'!D:AX,18,0),"错误"))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IF(E290="","",IFERROR(VLOOKUP(E290,'4-收据记录表'!D:AX,18,0),"错误"))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IF(E291="","",IFERROR(VLOOKUP(E291,'4-收据记录表'!D:AX,18,0),"错误"))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IF(E292="","",IFERROR(VLOOKUP(E292,'4-收据记录表'!D:AX,18,0),"错误"))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IF(E293="","",IFERROR(VLOOKUP(E293,'4-收据记录表'!D:AX,18,0),"错误"))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IF(E294="","",IFERROR(VLOOKUP(E294,'4-收据记录表'!D:AX,18,0),"错误"))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IF(E295="","",IFERROR(VLOOKUP(E295,'4-收据记录表'!D:AX,18,0),"错误"))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IF(E296="","",IFERROR(VLOOKUP(E296,'4-收据记录表'!D:AX,18,0),"错误"))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IF(E297="","",IFERROR(VLOOKUP(E297,'4-收据记录表'!D:AX,18,0),"错误"))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IF(E298="","",IFERROR(VLOOKUP(E298,'4-收据记录表'!D:AX,18,0),"错误"))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IF(E299="","",IFERROR(VLOOKUP(E299,'4-收据记录表'!D:AX,18,0),"错误"))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IF(E300="","",IFERROR(VLOOKUP(E300,'4-收据记录表'!D:AX,18,0),"错误"))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IF(E301="","",IFERROR(VLOOKUP(E301,'4-收据记录表'!D:AX,18,0),"错误"))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IF(E302="","",IFERROR(VLOOKUP(E302,'4-收据记录表'!D:AX,18,0),"错误"))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IF(E303="","",IFERROR(VLOOKUP(E303,'4-收据记录表'!D:AX,18,0),"错误"))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IF(E304="","",IFERROR(VLOOKUP(E304,'4-收据记录表'!D:AX,18,0),"错误"))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IF(E305="","",IFERROR(VLOOKUP(E305,'4-收据记录表'!D:AX,18,0),"错误"))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IF(E306="","",IFERROR(VLOOKUP(E306,'4-收据记录表'!D:AX,18,0),"错误"))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IF(E307="","",IFERROR(VLOOKUP(E307,'4-收据记录表'!D:AX,18,0),"错误"))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IF(E308="","",IFERROR(VLOOKUP(E308,'4-收据记录表'!D:AX,18,0),"错误"))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IF(E309="","",IFERROR(VLOOKUP(E309,'4-收据记录表'!D:AX,18,0),"错误"))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IF(E310="","",IFERROR(VLOOKUP(E310,'4-收据记录表'!D:AX,18,0),"错误"))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IF(E311="","",IFERROR(VLOOKUP(E311,'4-收据记录表'!D:AX,18,0),"错误"))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IF(E312="","",IFERROR(VLOOKUP(E312,'4-收据记录表'!D:AX,18,0),"错误"))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IF(E313="","",IFERROR(VLOOKUP(E313,'4-收据记录表'!D:AX,18,0),"错误"))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IF(E314="","",IFERROR(VLOOKUP(E314,'4-收据记录表'!D:AX,18,0),"错误"))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IF(E315="","",IFERROR(VLOOKUP(E315,'4-收据记录表'!D:AX,18,0),"错误"))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IF(E316="","",IFERROR(VLOOKUP(E316,'4-收据记录表'!D:AX,18,0),"错误"))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IF(E317="","",IFERROR(VLOOKUP(E317,'4-收据记录表'!D:AX,18,0),"错误"))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IF(E318="","",IFERROR(VLOOKUP(E318,'4-收据记录表'!D:AX,18,0),"错误"))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IF(E319="","",IFERROR(VLOOKUP(E319,'4-收据记录表'!D:AX,18,0),"错误"))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IF(E320="","",IFERROR(VLOOKUP(E320,'4-收据记录表'!D:AX,18,0),"错误"))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IF(E321="","",IFERROR(VLOOKUP(E321,'4-收据记录表'!D:AX,18,0),"错误"))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IF(E322="","",IFERROR(VLOOKUP(E322,'4-收据记录表'!D:AX,18,0),"错误"))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IF(E323="","",IFERROR(VLOOKUP(E323,'4-收据记录表'!D:AX,18,0),"错误"))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IF(E324="","",IFERROR(VLOOKUP(E324,'4-收据记录表'!D:AX,18,0),"错误"))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IF(E325="","",IFERROR(VLOOKUP(E325,'4-收据记录表'!D:AX,18,0),"错误"))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IF(E326="","",IFERROR(VLOOKUP(E326,'4-收据记录表'!D:AX,18,0),"错误"))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IF(E327="","",IFERROR(VLOOKUP(E327,'4-收据记录表'!D:AX,18,0),"错误"))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IF(E328="","",IFERROR(VLOOKUP(E328,'4-收据记录表'!D:AX,18,0),"错误"))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IF(E329="","",IFERROR(VLOOKUP(E329,'4-收据记录表'!D:AX,18,0),"错误"))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IF(E330="","",IFERROR(VLOOKUP(E330,'4-收据记录表'!D:AX,18,0),"错误"))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IF(E331="","",IFERROR(VLOOKUP(E331,'4-收据记录表'!D:AX,18,0),"错误"))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IF(E332="","",IFERROR(VLOOKUP(E332,'4-收据记录表'!D:AX,18,0),"错误"))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IF(E333="","",IFERROR(VLOOKUP(E333,'4-收据记录表'!D:AX,18,0),"错误"))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IF(E334="","",IFERROR(VLOOKUP(E334,'4-收据记录表'!D:AX,18,0),"错误"))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IF(E335="","",IFERROR(VLOOKUP(E335,'4-收据记录表'!D:AX,18,0),"错误"))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IF(E336="","",IFERROR(VLOOKUP(E336,'4-收据记录表'!D:AX,18,0),"错误"))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IF(E337="","",IFERROR(VLOOKUP(E337,'4-收据记录表'!D:AX,18,0),"错误"))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IF(E338="","",IFERROR(VLOOKUP(E338,'4-收据记录表'!D:AX,18,0),"错误"))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IF(E339="","",IFERROR(VLOOKUP(E339,'4-收据记录表'!D:AX,18,0),"错误"))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IF(E340="","",IFERROR(VLOOKUP(E340,'4-收据记录表'!D:AX,18,0),"错误"))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IF(E341="","",IFERROR(VLOOKUP(E341,'4-收据记录表'!D:AX,18,0),"错误"))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IF(E342="","",IFERROR(VLOOKUP(E342,'4-收据记录表'!D:AX,18,0),"错误"))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IF(E343="","",IFERROR(VLOOKUP(E343,'4-收据记录表'!D:AX,18,0),"错误"))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IF(E344="","",IFERROR(VLOOKUP(E344,'4-收据记录表'!D:AX,18,0),"错误"))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IF(E345="","",IFERROR(VLOOKUP(E345,'4-收据记录表'!D:AX,18,0),"错误"))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IF(E346="","",IFERROR(VLOOKUP(E346,'4-收据记录表'!D:AX,18,0),"错误"))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IF(E347="","",IFERROR(VLOOKUP(E347,'4-收据记录表'!D:AX,18,0),"错误"))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IF(E348="","",IFERROR(VLOOKUP(E348,'4-收据记录表'!D:AX,18,0),"错误"))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IF(E349="","",IFERROR(VLOOKUP(E349,'4-收据记录表'!D:AX,18,0),"错误"))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IF(E350="","",IFERROR(VLOOKUP(E350,'4-收据记录表'!D:AX,18,0),"错误"))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IF(E351="","",IFERROR(VLOOKUP(E351,'4-收据记录表'!D:AX,18,0),"错误"))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IF(E352="","",IFERROR(VLOOKUP(E352,'4-收据记录表'!D:AX,18,0),"错误"))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IF(E353="","",IFERROR(VLOOKUP(E353,'4-收据记录表'!D:AX,18,0),"错误"))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IF(E354="","",IFERROR(VLOOKUP(E354,'4-收据记录表'!D:AX,18,0),"错误"))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IF(E355="","",IFERROR(VLOOKUP(E355,'4-收据记录表'!D:AX,18,0),"错误"))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IF(E356="","",IFERROR(VLOOKUP(E356,'4-收据记录表'!D:AX,18,0),"错误"))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IF(E357="","",IFERROR(VLOOKUP(E357,'4-收据记录表'!D:AX,18,0),"错误"))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IF(E358="","",IFERROR(VLOOKUP(E358,'4-收据记录表'!D:AX,18,0),"错误"))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IF(E359="","",IFERROR(VLOOKUP(E359,'4-收据记录表'!D:AX,18,0),"错误"))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IF(E360="","",IFERROR(VLOOKUP(E360,'4-收据记录表'!D:AX,18,0),"错误"))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IF(E361="","",IFERROR(VLOOKUP(E361,'4-收据记录表'!D:AX,18,0),"错误"))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IF(E362="","",IFERROR(VLOOKUP(E362,'4-收据记录表'!D:AX,18,0),"错误"))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IF(E363="","",IFERROR(VLOOKUP(E363,'4-收据记录表'!D:AX,18,0),"错误"))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IF(E364="","",IFERROR(VLOOKUP(E364,'4-收据记录表'!D:AX,18,0),"错误"))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IF(E365="","",IFERROR(VLOOKUP(E365,'4-收据记录表'!D:AX,18,0),"错误"))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IF(E366="","",IFERROR(VLOOKUP(E366,'4-收据记录表'!D:AX,18,0),"错误"))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IF(E367="","",IFERROR(VLOOKUP(E367,'4-收据记录表'!D:AX,18,0),"错误"))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IF(E368="","",IFERROR(VLOOKUP(E368,'4-收据记录表'!D:AX,18,0),"错误"))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IF(E369="","",IFERROR(VLOOKUP(E369,'4-收据记录表'!D:AX,18,0),"错误"))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IF(E370="","",IFERROR(VLOOKUP(E370,'4-收据记录表'!D:AX,18,0),"错误"))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IF(E371="","",IFERROR(VLOOKUP(E371,'4-收据记录表'!D:AX,18,0),"错误"))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IF(E372="","",IFERROR(VLOOKUP(E372,'4-收据记录表'!D:AX,18,0),"错误"))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IF(E373="","",IFERROR(VLOOKUP(E373,'4-收据记录表'!D:AX,18,0),"错误"))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IF(E374="","",IFERROR(VLOOKUP(E374,'4-收据记录表'!D:AX,18,0),"错误"))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IF(E375="","",IFERROR(VLOOKUP(E375,'4-收据记录表'!D:AX,18,0),"错误"))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IF(E376="","",IFERROR(VLOOKUP(E376,'4-收据记录表'!D:AX,18,0),"错误"))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IF(E377="","",IFERROR(VLOOKUP(E377,'4-收据记录表'!D:AX,18,0),"错误"))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IF(E378="","",IFERROR(VLOOKUP(E378,'4-收据记录表'!D:AX,18,0),"错误"))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IF(E379="","",IFERROR(VLOOKUP(E379,'4-收据记录表'!D:AX,18,0),"错误"))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IF(E380="","",IFERROR(VLOOKUP(E380,'4-收据记录表'!D:AX,18,0),"错误"))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IF(E381="","",IFERROR(VLOOKUP(E381,'4-收据记录表'!D:AX,18,0),"错误"))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IF(E382="","",IFERROR(VLOOKUP(E382,'4-收据记录表'!D:AX,18,0),"错误"))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IF(E383="","",IFERROR(VLOOKUP(E383,'4-收据记录表'!D:AX,18,0),"错误"))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IF(E384="","",IFERROR(VLOOKUP(E384,'4-收据记录表'!D:AX,18,0),"错误"))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IF(E385="","",IFERROR(VLOOKUP(E385,'4-收据记录表'!D:AX,18,0),"错误"))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IF(E386="","",IFERROR(VLOOKUP(E386,'4-收据记录表'!D:AX,18,0),"错误"))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IF(E387="","",IFERROR(VLOOKUP(E387,'4-收据记录表'!D:AX,18,0),"错误"))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IF(E388="","",IFERROR(VLOOKUP(E388,'4-收据记录表'!D:AX,18,0),"错误"))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IF(E389="","",IFERROR(VLOOKUP(E389,'4-收据记录表'!D:AX,18,0),"错误"))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IF(E390="","",IFERROR(VLOOKUP(E390,'4-收据记录表'!D:AX,18,0),"错误"))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IF(E391="","",IFERROR(VLOOKUP(E391,'4-收据记录表'!D:AX,18,0),"错误"))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IF(E392="","",IFERROR(VLOOKUP(E392,'4-收据记录表'!D:AX,18,0),"错误"))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IF(E393="","",IFERROR(VLOOKUP(E393,'4-收据记录表'!D:AX,18,0),"错误"))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IF(E394="","",IFERROR(VLOOKUP(E394,'4-收据记录表'!D:AX,18,0),"错误"))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IF(E395="","",IFERROR(VLOOKUP(E395,'4-收据记录表'!D:AX,18,0),"错误"))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IF(E396="","",IFERROR(VLOOKUP(E396,'4-收据记录表'!D:AX,18,0),"错误"))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IF(E397="","",IFERROR(VLOOKUP(E397,'4-收据记录表'!D:AX,18,0),"错误"))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IF(E398="","",IFERROR(VLOOKUP(E398,'4-收据记录表'!D:AX,18,0),"错误"))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IF(E399="","",IFERROR(VLOOKUP(E399,'4-收据记录表'!D:AX,18,0),"错误"))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IF(E400="","",IFERROR(VLOOKUP(E400,'4-收据记录表'!D:AX,18,0),"错误"))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IF(E401="","",IFERROR(VLOOKUP(E401,'4-收据记录表'!D:AX,18,0),"错误"))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IF(E402="","",IFERROR(VLOOKUP(E402,'4-收据记录表'!D:AX,18,0),"错误"))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IF(E403="","",IFERROR(VLOOKUP(E403,'4-收据记录表'!D:AX,18,0),"错误"))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IF(E404="","",IFERROR(VLOOKUP(E404,'4-收据记录表'!D:AX,18,0),"错误"))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IF(E405="","",IFERROR(VLOOKUP(E405,'4-收据记录表'!D:AX,18,0),"错误"))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IF(E406="","",IFERROR(VLOOKUP(E406,'4-收据记录表'!D:AX,18,0),"错误"))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IF(E407="","",IFERROR(VLOOKUP(E407,'4-收据记录表'!D:AX,18,0),"错误"))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IF(E408="","",IFERROR(VLOOKUP(E408,'4-收据记录表'!D:AX,18,0),"错误"))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IF(E409="","",IFERROR(VLOOKUP(E409,'4-收据记录表'!D:AX,18,0),"错误"))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IF(E410="","",IFERROR(VLOOKUP(E410,'4-收据记录表'!D:AX,18,0),"错误"))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IF(E411="","",IFERROR(VLOOKUP(E411,'4-收据记录表'!D:AX,18,0),"错误"))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IF(E412="","",IFERROR(VLOOKUP(E412,'4-收据记录表'!D:AX,18,0),"错误"))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IF(E413="","",IFERROR(VLOOKUP(E413,'4-收据记录表'!D:AX,18,0),"错误"))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IF(E414="","",IFERROR(VLOOKUP(E414,'4-收据记录表'!D:AX,18,0),"错误"))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IF(E415="","",IFERROR(VLOOKUP(E415,'4-收据记录表'!D:AX,18,0),"错误"))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IF(E416="","",IFERROR(VLOOKUP(E416,'4-收据记录表'!D:AX,18,0),"错误"))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IF(E417="","",IFERROR(VLOOKUP(E417,'4-收据记录表'!D:AX,18,0),"错误"))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IF(E418="","",IFERROR(VLOOKUP(E418,'4-收据记录表'!D:AX,18,0),"错误"))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IF(E419="","",IFERROR(VLOOKUP(E419,'4-收据记录表'!D:AX,18,0),"错误"))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IF(E420="","",IFERROR(VLOOKUP(E420,'4-收据记录表'!D:AX,18,0),"错误"))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IF(E421="","",IFERROR(VLOOKUP(E421,'4-收据记录表'!D:AX,18,0),"错误"))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IF(E422="","",IFERROR(VLOOKUP(E422,'4-收据记录表'!D:AX,18,0),"错误"))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IF(E423="","",IFERROR(VLOOKUP(E423,'4-收据记录表'!D:AX,18,0),"错误"))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IF(E424="","",IFERROR(VLOOKUP(E424,'4-收据记录表'!D:AX,18,0),"错误"))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IF(E425="","",IFERROR(VLOOKUP(E425,'4-收据记录表'!D:AX,18,0),"错误"))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objects="1" scenarios="1"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33" priority="2" operator="equal">
      <formula>"错误"</formula>
    </cfRule>
  </conditionalFormatting>
  <conditionalFormatting sqref="F1:U425">
    <cfRule type="cellIs" dxfId="32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L32" sqref="L32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3" t="s">
        <v>1593</v>
      </c>
      <c r="C1" s="103" t="s">
        <v>1594</v>
      </c>
      <c r="D1" s="17" t="s">
        <v>1595</v>
      </c>
      <c r="E1" s="17" t="s">
        <v>1596</v>
      </c>
      <c r="F1" s="17" t="s">
        <v>6</v>
      </c>
      <c r="G1" s="16" t="s">
        <v>1597</v>
      </c>
      <c r="H1" s="16" t="s">
        <v>3</v>
      </c>
      <c r="I1" s="16" t="s">
        <v>4</v>
      </c>
      <c r="J1" s="16" t="s">
        <v>5</v>
      </c>
      <c r="K1" s="15" t="s">
        <v>52</v>
      </c>
      <c r="L1" s="15" t="s">
        <v>1598</v>
      </c>
      <c r="M1" s="18" t="s">
        <v>1599</v>
      </c>
      <c r="N1" s="14" t="s">
        <v>54</v>
      </c>
      <c r="O1" s="14" t="s">
        <v>55</v>
      </c>
      <c r="P1" s="14" t="s">
        <v>56</v>
      </c>
      <c r="Q1" s="18" t="s">
        <v>35</v>
      </c>
      <c r="R1" s="15" t="s">
        <v>1600</v>
      </c>
      <c r="S1" s="103" t="s">
        <v>1601</v>
      </c>
      <c r="T1" s="16" t="s">
        <v>57</v>
      </c>
      <c r="U1" s="16" t="s">
        <v>58</v>
      </c>
      <c r="V1" s="16" t="s">
        <v>19</v>
      </c>
      <c r="W1" s="16" t="s">
        <v>59</v>
      </c>
      <c r="X1" s="16" t="s">
        <v>60</v>
      </c>
      <c r="Y1" s="16" t="s">
        <v>61</v>
      </c>
      <c r="AA1" t="s">
        <v>51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天河南骏中心</v>
      </c>
      <c r="D2" s="10" t="s">
        <v>1716</v>
      </c>
      <c r="E2" s="9" t="s">
        <v>1824</v>
      </c>
      <c r="F2" s="12" t="str">
        <f>IF(E2="","",IFERROR(VLOOKUP(E2,'1-学员信息表'!A:AG,2,0),"错误"))</f>
        <v>周明杰</v>
      </c>
      <c r="G2" s="12" t="e">
        <f>IF(E2="","",VLOOKUP(LEFT(H2,3),班级编码!A:M,8,0))</f>
        <v>#N/A</v>
      </c>
      <c r="H2" s="1" t="s">
        <v>1703</v>
      </c>
      <c r="I2" s="8" t="str">
        <f>IF(E2="","",IFERROR(VLOOKUP(H2,'2-班级信息'!A:AM,23,0),"错误"))</f>
        <v/>
      </c>
      <c r="J2" s="8" t="str">
        <f>IF(E2="","",IFERROR(VLOOKUP(H2,'2-班级信息'!A:AM,24,0),"错误"))</f>
        <v/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4"/>
      <c r="N2" s="105"/>
      <c r="O2" s="106">
        <f>SUMIF('6-学员费用预警表'!A:A,E2,'6-学员费用预警表'!F:F)</f>
        <v>16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>13609005265</v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>05-地推</v>
      </c>
      <c r="X2" s="107" t="str">
        <f>IF(E2="","",IF(ISERROR(VLOOKUP(E2,'1-学员信息表'!A:AG,20,0)),"错误",IF(VLOOKUP(E2,'1-学员信息表'!A:AG,20,0)="","错误",VLOOKUP(E2,'1-学员信息表'!A:AG,20,0))))</f>
        <v>金海幼儿园</v>
      </c>
      <c r="Y2" s="107" t="str">
        <f>IF(E2="","",IF(ISERROR(VLOOKUP(E2,'1-学员信息表'!A:AG,21,0)),"错误",IF(VLOOKUP(E2,'1-学员信息表'!A:AG,21,0)="","错误",VLOOKUP(E2,'1-学员信息表'!A:AG,21,0))))</f>
        <v>中班</v>
      </c>
      <c r="AA2" t="s">
        <v>62</v>
      </c>
      <c r="AB2" t="s">
        <v>63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天河南骏中心</v>
      </c>
      <c r="D3" s="3" t="s">
        <v>1716</v>
      </c>
      <c r="E3" s="1" t="s">
        <v>1911</v>
      </c>
      <c r="F3" s="12" t="str">
        <f>IF(E3="","",IFERROR(VLOOKUP(E3,'1-学员信息表'!A:AG,2,0),"错误"))</f>
        <v>赵迎曦</v>
      </c>
      <c r="G3" s="12" t="e">
        <f>IF(E3="","",VLOOKUP(LEFT(H3,3),班级编码!A:M,8,0))</f>
        <v>#N/A</v>
      </c>
      <c r="H3" s="9" t="s">
        <v>5007</v>
      </c>
      <c r="I3" s="8" t="str">
        <f>IF(E3="","",IFERROR(VLOOKUP(H3,'2-班级信息'!A:AM,23,0),"错误"))</f>
        <v/>
      </c>
      <c r="J3" s="8" t="str">
        <f>IF(E3="","",IFERROR(VLOOKUP(H3,'2-班级信息'!A:AM,24,0),"错误"))</f>
        <v/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04"/>
      <c r="N3" s="105"/>
      <c r="O3" s="106">
        <f>SUMIF('6-学员费用预警表'!A:A,E3,'6-学员费用预警表'!F:F)</f>
        <v>32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>13560085422</v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>01-老带新</v>
      </c>
      <c r="X3" s="107" t="str">
        <f>IF(E3="","",IF(ISERROR(VLOOKUP(E3,'1-学员信息表'!A:AG,20,0)),"错误",IF(VLOOKUP(E3,'1-学员信息表'!A:AG,20,0)="","错误",VLOOKUP(E3,'1-学员信息表'!A:AG,20,0))))</f>
        <v>广州市政府机关幼儿园</v>
      </c>
      <c r="Y3" s="107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>
        <f>IF(E4&lt;&gt;"",A3+1,"")</f>
        <v>3</v>
      </c>
      <c r="B4" s="12" t="str">
        <f>IF(E4&lt;&gt;"",$B$2,"")</f>
        <v>07月</v>
      </c>
      <c r="C4" s="11" t="str">
        <f>IF(E4&lt;&gt;"",$C$2,"")</f>
        <v>天河南骏中心</v>
      </c>
      <c r="D4" s="3" t="s">
        <v>1716</v>
      </c>
      <c r="E4" s="9" t="s">
        <v>1927</v>
      </c>
      <c r="F4" s="12" t="str">
        <f>IF(E4="","",IFERROR(VLOOKUP(E4,'1-学员信息表'!A:AG,2,0),"错误"))</f>
        <v>张郑轩</v>
      </c>
      <c r="G4" s="12" t="e">
        <f>IF(E4="","",VLOOKUP(LEFT(H4,3),班级编码!A:M,8,0))</f>
        <v>#N/A</v>
      </c>
      <c r="H4" s="9" t="s">
        <v>5007</v>
      </c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04"/>
      <c r="N4" s="105"/>
      <c r="O4" s="106">
        <f>SUMIF('6-学员费用预警表'!A:A,E4,'6-学员费用预警表'!F:F)</f>
        <v>0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>18688880616</v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>01-老带新</v>
      </c>
      <c r="X4" s="107" t="str">
        <f>IF(E4="","",IF(ISERROR(VLOOKUP(E4,'1-学员信息表'!A:AG,20,0)),"错误",IF(VLOOKUP(E4,'1-学员信息表'!A:AG,20,0)="","错误",VLOOKUP(E4,'1-学员信息表'!A:AG,20,0))))</f>
        <v>天河区龙口西小学</v>
      </c>
      <c r="Y4" s="107" t="str">
        <f>IF(E4="","",IF(ISERROR(VLOOKUP(E4,'1-学员信息表'!A:AG,21,0)),"错误",IF(VLOOKUP(E4,'1-学员信息表'!A:AG,21,0)="","错误",VLOOKUP(E4,'1-学员信息表'!A:AG,21,0))))</f>
        <v>一年级</v>
      </c>
    </row>
    <row r="5" spans="1:28">
      <c r="A5" s="8">
        <f t="shared" ref="A5:A68" si="0">IF(E5&lt;&gt;"",A4+1,"")</f>
        <v>4</v>
      </c>
      <c r="B5" s="12" t="str">
        <f t="shared" ref="B5:B68" si="1">IF(E5&lt;&gt;"",$B$2,"")</f>
        <v>07月</v>
      </c>
      <c r="C5" s="11" t="str">
        <f t="shared" ref="C5:C68" si="2">IF(E5&lt;&gt;"",$C$2,"")</f>
        <v>天河南骏中心</v>
      </c>
      <c r="D5" s="3" t="s">
        <v>1716</v>
      </c>
      <c r="E5" s="9" t="s">
        <v>2039</v>
      </c>
      <c r="F5" s="12" t="str">
        <f>IF(E5="","",IFERROR(VLOOKUP(E5,'1-学员信息表'!A:AG,2,0),"错误"))</f>
        <v>张佳渝</v>
      </c>
      <c r="G5" s="12" t="e">
        <f>IF(E5="","",VLOOKUP(LEFT(H5,3),班级编码!A:M,8,0))</f>
        <v>#N/A</v>
      </c>
      <c r="H5" s="9" t="s">
        <v>5007</v>
      </c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1"/>
      <c r="N5" s="105"/>
      <c r="O5" s="106">
        <f>SUMIF('6-学员费用预警表'!A:A,E5,'6-学员费用预警表'!F:F)</f>
        <v>16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>13570229502</v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>03-课题：自然拼音</v>
      </c>
      <c r="X5" s="107" t="str">
        <f>IF(E5="","",IF(ISERROR(VLOOKUP(E5,'1-学员信息表'!A:AG,20,0)),"错误",IF(VLOOKUP(E5,'1-学员信息表'!A:AG,20,0)="","错误",VLOOKUP(E5,'1-学员信息表'!A:AG,20,0))))</f>
        <v>广州市天河区龙口西小学</v>
      </c>
      <c r="Y5" s="107" t="str">
        <f>IF(E5="","",IF(ISERROR(VLOOKUP(E5,'1-学员信息表'!A:AG,21,0)),"错误",IF(VLOOKUP(E5,'1-学员信息表'!A:AG,21,0)="","错误",VLOOKUP(E5,'1-学员信息表'!A:AG,21,0))))</f>
        <v>二年级</v>
      </c>
    </row>
    <row r="6" spans="1:28">
      <c r="A6" s="8">
        <f t="shared" si="0"/>
        <v>5</v>
      </c>
      <c r="B6" s="12" t="str">
        <f t="shared" si="1"/>
        <v>07月</v>
      </c>
      <c r="C6" s="11" t="str">
        <f t="shared" si="2"/>
        <v>天河南骏中心</v>
      </c>
      <c r="D6" s="3" t="s">
        <v>1716</v>
      </c>
      <c r="E6" s="9" t="s">
        <v>2197</v>
      </c>
      <c r="F6" s="12" t="str">
        <f>IF(E6="","",IFERROR(VLOOKUP(E6,'1-学员信息表'!A:AG,2,0),"错误"))</f>
        <v>杨泽培</v>
      </c>
      <c r="G6" s="12" t="e">
        <f>IF(E6="","",VLOOKUP(LEFT(H6,3),班级编码!A:M,8,0))</f>
        <v>#N/A</v>
      </c>
      <c r="H6" s="9" t="s">
        <v>5007</v>
      </c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1"/>
      <c r="N6" s="105"/>
      <c r="O6" s="106">
        <f>SUMIF('6-学员费用预警表'!A:A,E6,'6-学员费用预警表'!F:F)</f>
        <v>16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>13533371033</v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>05-地推</v>
      </c>
      <c r="X6" s="107" t="str">
        <f>IF(E6="","",IF(ISERROR(VLOOKUP(E6,'1-学员信息表'!A:AG,20,0)),"错误",IF(VLOOKUP(E6,'1-学员信息表'!A:AG,20,0)="","错误",VLOOKUP(E6,'1-学员信息表'!A:AG,20,0))))</f>
        <v>广州市天河区五一小学</v>
      </c>
      <c r="Y6" s="107" t="str">
        <f>IF(E6="","",IF(ISERROR(VLOOKUP(E6,'1-学员信息表'!A:AG,21,0)),"错误",IF(VLOOKUP(E6,'1-学员信息表'!A:AG,21,0)="","错误",VLOOKUP(E6,'1-学员信息表'!A:AG,21,0))))</f>
        <v>二年级</v>
      </c>
    </row>
    <row r="7" spans="1:28">
      <c r="A7" s="8">
        <f t="shared" si="0"/>
        <v>6</v>
      </c>
      <c r="B7" s="12" t="str">
        <f t="shared" si="1"/>
        <v>07月</v>
      </c>
      <c r="C7" s="11" t="str">
        <f t="shared" si="2"/>
        <v>天河南骏中心</v>
      </c>
      <c r="D7" s="3" t="s">
        <v>1716</v>
      </c>
      <c r="E7" s="9" t="s">
        <v>2352</v>
      </c>
      <c r="F7" s="12" t="str">
        <f>IF(E7="","",IFERROR(VLOOKUP(E7,'1-学员信息表'!A:AG,2,0),"错误"))</f>
        <v>谢汶钊</v>
      </c>
      <c r="G7" s="12" t="e">
        <f>IF(E7="","",VLOOKUP(LEFT(H7,3),班级编码!A:M,8,0))</f>
        <v>#N/A</v>
      </c>
      <c r="H7" s="9" t="s">
        <v>5007</v>
      </c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1"/>
      <c r="N7" s="105"/>
      <c r="O7" s="106">
        <f>SUMIF('6-学员费用预警表'!A:A,E7,'6-学员费用预警表'!F:F)</f>
        <v>16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>13826022617</v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>09-教师推荐</v>
      </c>
      <c r="X7" s="107" t="str">
        <f>IF(E7="","",IF(ISERROR(VLOOKUP(E7,'1-学员信息表'!A:AG,20,0)),"错误",IF(VLOOKUP(E7,'1-学员信息表'!A:AG,20,0)="","错误",VLOOKUP(E7,'1-学员信息表'!A:AG,20,0))))</f>
        <v>广州市海珠区海联路小学</v>
      </c>
      <c r="Y7" s="107" t="str">
        <f>IF(E7="","",IF(ISERROR(VLOOKUP(E7,'1-学员信息表'!A:AG,21,0)),"错误",IF(VLOOKUP(E7,'1-学员信息表'!A:AG,21,0)="","错误",VLOOKUP(E7,'1-学员信息表'!A:AG,21,0))))</f>
        <v>二年级</v>
      </c>
    </row>
    <row r="8" spans="1:28">
      <c r="A8" s="8">
        <f t="shared" si="0"/>
        <v>7</v>
      </c>
      <c r="B8" s="12" t="str">
        <f t="shared" si="1"/>
        <v>07月</v>
      </c>
      <c r="C8" s="11" t="str">
        <f t="shared" si="2"/>
        <v>天河南骏中心</v>
      </c>
      <c r="D8" s="3" t="s">
        <v>1716</v>
      </c>
      <c r="E8" s="9" t="s">
        <v>2484</v>
      </c>
      <c r="F8" s="12" t="str">
        <f>IF(E8="","",IFERROR(VLOOKUP(E8,'1-学员信息表'!A:AG,2,0),"错误"))</f>
        <v>巫浩荣</v>
      </c>
      <c r="G8" s="12" t="e">
        <f>IF(E8="","",VLOOKUP(LEFT(H8,3),班级编码!A:M,8,0))</f>
        <v>#N/A</v>
      </c>
      <c r="H8" s="9" t="s">
        <v>5007</v>
      </c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1"/>
      <c r="N8" s="105"/>
      <c r="O8" s="106">
        <f>SUMIF('6-学员费用预警表'!A:A,E8,'6-学员费用预警表'!F:F)</f>
        <v>16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>13682293669</v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>05-地推</v>
      </c>
      <c r="X8" s="107" t="str">
        <f>IF(E8="","",IF(ISERROR(VLOOKUP(E8,'1-学员信息表'!A:AG,20,0)),"错误",IF(VLOOKUP(E8,'1-学员信息表'!A:AG,20,0)="","错误",VLOOKUP(E8,'1-学员信息表'!A:AG,20,0))))</f>
        <v>广州市天河区龙口西小学</v>
      </c>
      <c r="Y8" s="107" t="str">
        <f>IF(E8="","",IF(ISERROR(VLOOKUP(E8,'1-学员信息表'!A:AG,21,0)),"错误",IF(VLOOKUP(E8,'1-学员信息表'!A:AG,21,0)="","错误",VLOOKUP(E8,'1-学员信息表'!A:AG,21,0))))</f>
        <v>二年级</v>
      </c>
    </row>
    <row r="9" spans="1:28">
      <c r="A9" s="8">
        <f t="shared" si="0"/>
        <v>8</v>
      </c>
      <c r="B9" s="12" t="str">
        <f t="shared" si="1"/>
        <v>07月</v>
      </c>
      <c r="C9" s="11" t="str">
        <f t="shared" si="2"/>
        <v>天河南骏中心</v>
      </c>
      <c r="D9" s="3" t="s">
        <v>1716</v>
      </c>
      <c r="E9" s="9" t="s">
        <v>2739</v>
      </c>
      <c r="F9" s="12" t="str">
        <f>IF(E9="","",IFERROR(VLOOKUP(E9,'1-学员信息表'!A:AG,2,0),"错误"))</f>
        <v>孙一冰</v>
      </c>
      <c r="G9" s="12" t="e">
        <f>IF(E9="","",VLOOKUP(LEFT(H9,3),班级编码!A:M,8,0))</f>
        <v>#N/A</v>
      </c>
      <c r="H9" s="9" t="s">
        <v>5007</v>
      </c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4"/>
      <c r="N9" s="105"/>
      <c r="O9" s="106">
        <f>SUMIF('6-学员费用预警表'!A:A,E9,'6-学员费用预警表'!F:F)</f>
        <v>15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>18998302481</v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>05-地推</v>
      </c>
      <c r="X9" s="107" t="str">
        <f>IF(E9="","",IF(ISERROR(VLOOKUP(E9,'1-学员信息表'!A:AG,20,0)),"错误",IF(VLOOKUP(E9,'1-学员信息表'!A:AG,20,0)="","错误",VLOOKUP(E9,'1-学员信息表'!A:AG,20,0))))</f>
        <v>天河区御景小学</v>
      </c>
      <c r="Y9" s="107" t="str">
        <f>IF(E9="","",IF(ISERROR(VLOOKUP(E9,'1-学员信息表'!A:AG,21,0)),"错误",IF(VLOOKUP(E9,'1-学员信息表'!A:AG,21,0)="","错误",VLOOKUP(E9,'1-学员信息表'!A:AG,21,0))))</f>
        <v>一年级</v>
      </c>
    </row>
    <row r="10" spans="1:28">
      <c r="A10" s="8">
        <f t="shared" si="0"/>
        <v>9</v>
      </c>
      <c r="B10" s="12" t="str">
        <f t="shared" si="1"/>
        <v>07月</v>
      </c>
      <c r="C10" s="11" t="str">
        <f t="shared" si="2"/>
        <v>天河南骏中心</v>
      </c>
      <c r="D10" s="3" t="s">
        <v>1716</v>
      </c>
      <c r="E10" s="9" t="s">
        <v>3125</v>
      </c>
      <c r="F10" s="12" t="str">
        <f>IF(E10="","",IFERROR(VLOOKUP(E10,'1-学员信息表'!A:AG,2,0),"错误"))</f>
        <v>林晓瑜</v>
      </c>
      <c r="G10" s="12" t="e">
        <f>IF(E10="","",VLOOKUP(LEFT(H10,3),班级编码!A:M,8,0))</f>
        <v>#N/A</v>
      </c>
      <c r="H10" s="9" t="s">
        <v>5007</v>
      </c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4"/>
      <c r="N10" s="105"/>
      <c r="O10" s="106">
        <f>SUMIF('6-学员费用预警表'!A:A,E10,'6-学员费用预警表'!F:F)</f>
        <v>48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>13926128100</v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>05-地推</v>
      </c>
      <c r="X10" s="107" t="str">
        <f>IF(E10="","",IF(ISERROR(VLOOKUP(E10,'1-学员信息表'!A:AG,20,0)),"错误",IF(VLOOKUP(E10,'1-学员信息表'!A:AG,20,0)="","错误",VLOOKUP(E10,'1-学员信息表'!A:AG,20,0))))</f>
        <v>广州市天河区华阳小学</v>
      </c>
      <c r="Y10" s="107" t="str">
        <f>IF(E10="","",IF(ISERROR(VLOOKUP(E10,'1-学员信息表'!A:AG,21,0)),"错误",IF(VLOOKUP(E10,'1-学员信息表'!A:AG,21,0)="","错误",VLOOKUP(E10,'1-学员信息表'!A:AG,21,0))))</f>
        <v>二年级</v>
      </c>
    </row>
    <row r="11" spans="1:28">
      <c r="A11" s="8">
        <f t="shared" si="0"/>
        <v>10</v>
      </c>
      <c r="B11" s="12" t="str">
        <f t="shared" si="1"/>
        <v>07月</v>
      </c>
      <c r="C11" s="11" t="str">
        <f t="shared" si="2"/>
        <v>天河南骏中心</v>
      </c>
      <c r="D11" s="3" t="s">
        <v>1716</v>
      </c>
      <c r="E11" s="9" t="s">
        <v>3312</v>
      </c>
      <c r="F11" s="12" t="str">
        <f>IF(E11="","",IFERROR(VLOOKUP(E11,'1-学员信息表'!A:AG,2,0),"错误"))</f>
        <v>李思睿7946</v>
      </c>
      <c r="G11" s="12" t="e">
        <f>IF(E11="","",VLOOKUP(LEFT(H11,3),班级编码!A:M,8,0))</f>
        <v>#N/A</v>
      </c>
      <c r="H11" s="9" t="s">
        <v>5007</v>
      </c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4"/>
      <c r="N11" s="105"/>
      <c r="O11" s="106">
        <f>SUMIF('6-学员费用预警表'!A:A,E11,'6-学员费用预警表'!F:F)</f>
        <v>38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>13809777946</v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>10-其他渠道推荐</v>
      </c>
      <c r="X11" s="107" t="str">
        <f>IF(E11="","",IF(ISERROR(VLOOKUP(E11,'1-学员信息表'!A:AG,20,0)),"错误",IF(VLOOKUP(E11,'1-学员信息表'!A:AG,20,0)="","错误",VLOOKUP(E11,'1-学员信息表'!A:AG,20,0))))</f>
        <v>天河区龙口西小学</v>
      </c>
      <c r="Y11" s="107" t="str">
        <f>IF(E11="","",IF(ISERROR(VLOOKUP(E11,'1-学员信息表'!A:AG,21,0)),"错误",IF(VLOOKUP(E11,'1-学员信息表'!A:AG,21,0)="","错误",VLOOKUP(E11,'1-学员信息表'!A:AG,21,0))))</f>
        <v>一年级</v>
      </c>
    </row>
    <row r="12" spans="1:28">
      <c r="A12" s="8">
        <f t="shared" si="0"/>
        <v>11</v>
      </c>
      <c r="B12" s="12" t="str">
        <f t="shared" si="1"/>
        <v>07月</v>
      </c>
      <c r="C12" s="11" t="str">
        <f t="shared" si="2"/>
        <v>天河南骏中心</v>
      </c>
      <c r="D12" s="3" t="s">
        <v>1716</v>
      </c>
      <c r="E12" s="9" t="s">
        <v>5282</v>
      </c>
      <c r="F12" s="12" t="str">
        <f>IF(E12="","",IFERROR(VLOOKUP(E12,'1-学员信息表'!A:AG,2,0),"错误"))</f>
        <v>黄俊宁0422</v>
      </c>
      <c r="G12" s="12" t="e">
        <f>IF(E12="","",VLOOKUP(LEFT(H12,3),班级编码!A:M,8,0))</f>
        <v>#N/A</v>
      </c>
      <c r="H12" s="9" t="s">
        <v>5007</v>
      </c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04"/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>
        <f>IF(E12="","",IFERROR(VLOOKUP(E12,'1-学员信息表'!A:AG,8,0),"错误"))</f>
        <v>13539990422</v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>05-地推</v>
      </c>
      <c r="X12" s="107" t="str">
        <f>IF(E12="","",IF(ISERROR(VLOOKUP(E12,'1-学员信息表'!A:AG,20,0)),"错误",IF(VLOOKUP(E12,'1-学员信息表'!A:AG,20,0)="","错误",VLOOKUP(E12,'1-学员信息表'!A:AG,20,0))))</f>
        <v>广州市越秀区东风东路小学</v>
      </c>
      <c r="Y12" s="107" t="str">
        <f>IF(E12="","",IF(ISERROR(VLOOKUP(E12,'1-学员信息表'!A:AG,21,0)),"错误",IF(VLOOKUP(E12,'1-学员信息表'!A:AG,21,0)="","错误",VLOOKUP(E12,'1-学员信息表'!A:AG,21,0))))</f>
        <v>三年级</v>
      </c>
    </row>
    <row r="13" spans="1:28">
      <c r="A13" s="8">
        <f t="shared" si="0"/>
        <v>12</v>
      </c>
      <c r="B13" s="12" t="str">
        <f t="shared" si="1"/>
        <v>07月</v>
      </c>
      <c r="C13" s="11" t="str">
        <f t="shared" si="2"/>
        <v>天河南骏中心</v>
      </c>
      <c r="D13" s="3" t="s">
        <v>1716</v>
      </c>
      <c r="E13" s="112" t="s">
        <v>3629</v>
      </c>
      <c r="F13" s="12" t="str">
        <f>IF(E13="","",IFERROR(VLOOKUP(E13,'1-学员信息表'!A:AG,2,0),"错误"))</f>
        <v>何骏希</v>
      </c>
      <c r="G13" s="12" t="e">
        <f>IF(E13="","",VLOOKUP(LEFT(H13,3),班级编码!A:M,8,0))</f>
        <v>#N/A</v>
      </c>
      <c r="H13" s="9" t="s">
        <v>5007</v>
      </c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4"/>
      <c r="N13" s="105"/>
      <c r="O13" s="106">
        <f>SUMIF('6-学员费用预警表'!A:A,E13,'6-学员费用预警表'!F:F)</f>
        <v>16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>18924134046</v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>05-地推</v>
      </c>
      <c r="X13" s="107" t="str">
        <f>IF(E13="","",IF(ISERROR(VLOOKUP(E13,'1-学员信息表'!A:AG,20,0)),"错误",IF(VLOOKUP(E13,'1-学员信息表'!A:AG,20,0)="","错误",VLOOKUP(E13,'1-学员信息表'!A:AG,20,0))))</f>
        <v>广州市天河区侨乐小学</v>
      </c>
      <c r="Y13" s="107" t="str">
        <f>IF(E13="","",IF(ISERROR(VLOOKUP(E13,'1-学员信息表'!A:AG,21,0)),"错误",IF(VLOOKUP(E13,'1-学员信息表'!A:AG,21,0)="","错误",VLOOKUP(E13,'1-学员信息表'!A:AG,21,0))))</f>
        <v>一年级</v>
      </c>
    </row>
    <row r="14" spans="1:28">
      <c r="A14" s="8">
        <f t="shared" si="0"/>
        <v>13</v>
      </c>
      <c r="B14" s="12" t="str">
        <f t="shared" si="1"/>
        <v>07月</v>
      </c>
      <c r="C14" s="11" t="str">
        <f t="shared" si="2"/>
        <v>天河南骏中心</v>
      </c>
      <c r="D14" s="3" t="s">
        <v>1716</v>
      </c>
      <c r="E14" s="112" t="s">
        <v>3929</v>
      </c>
      <c r="F14" s="12" t="str">
        <f>IF(E14="","",IFERROR(VLOOKUP(E14,'1-学员信息表'!A:AG,2,0),"错误"))</f>
        <v>陈晓莉</v>
      </c>
      <c r="G14" s="12" t="e">
        <f>IF(E14="","",VLOOKUP(LEFT(H14,3),班级编码!A:M,8,0))</f>
        <v>#N/A</v>
      </c>
      <c r="H14" s="9" t="s">
        <v>5007</v>
      </c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4"/>
      <c r="N14" s="105"/>
      <c r="O14" s="106">
        <f>SUMIF('6-学员费用预警表'!A:A,E14,'6-学员费用预警表'!F:F)</f>
        <v>16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>13828425656</v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>03-课题：自然拼音</v>
      </c>
      <c r="X14" s="107" t="str">
        <f>IF(E14="","",IF(ISERROR(VLOOKUP(E14,'1-学员信息表'!A:AG,20,0)),"错误",IF(VLOOKUP(E14,'1-学员信息表'!A:AG,20,0)="","错误",VLOOKUP(E14,'1-学员信息表'!A:AG,20,0))))</f>
        <v>广州市天河区侨乐小学</v>
      </c>
      <c r="Y14" s="107" t="str">
        <f>IF(E14="","",IF(ISERROR(VLOOKUP(E14,'1-学员信息表'!A:AG,21,0)),"错误",IF(VLOOKUP(E14,'1-学员信息表'!A:AG,21,0)="","错误",VLOOKUP(E14,'1-学员信息表'!A:AG,21,0))))</f>
        <v>一年级</v>
      </c>
    </row>
    <row r="15" spans="1:28">
      <c r="A15" s="8">
        <f t="shared" si="0"/>
        <v>14</v>
      </c>
      <c r="B15" s="12" t="str">
        <f t="shared" si="1"/>
        <v>07月</v>
      </c>
      <c r="C15" s="11" t="str">
        <f t="shared" si="2"/>
        <v>天河南骏中心</v>
      </c>
      <c r="D15" s="3" t="s">
        <v>62</v>
      </c>
      <c r="E15" s="113" t="s">
        <v>5526</v>
      </c>
      <c r="F15" s="12" t="str">
        <f>IF(E15="","",IFERROR(VLOOKUP(E15,'1-学员信息表'!A:AG,2,0),"错误"))</f>
        <v>卢思羽</v>
      </c>
      <c r="G15" s="12" t="str">
        <f>IF(E15="","",VLOOKUP(LEFT(H15,3),班级编码!A:M,8,0))</f>
        <v>初中部</v>
      </c>
      <c r="H15" s="9" t="s">
        <v>5531</v>
      </c>
      <c r="I15" s="8">
        <f>IF(E15="","",IFERROR(VLOOKUP(H15,'2-班级信息'!A:AM,23,0),"错误"))</f>
        <v>1.5</v>
      </c>
      <c r="J15" s="8">
        <f>IF(E15="","",IFERROR(VLOOKUP(H15,'2-班级信息'!A:AM,24,0),"错误"))</f>
        <v>1</v>
      </c>
      <c r="K15" s="7" t="str">
        <f>IF(E15="","",IFERROR(VLOOKUP(H15,'2-班级信息'!A:AH,6,0),"错误"))</f>
        <v>Class05</v>
      </c>
      <c r="L15" s="7" t="str">
        <f>IF(E15="","",IFERROR(VLOOKUP(H15,'2-班级信息'!A:AH,30,0),"错误"))</f>
        <v>覃爱怡</v>
      </c>
      <c r="M15" s="104"/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>13609753591</v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>01-老带新</v>
      </c>
      <c r="X15" s="107" t="str">
        <f>IF(E15="","",IF(ISERROR(VLOOKUP(E15,'1-学员信息表'!A:AG,20,0)),"错误",IF(VLOOKUP(E15,'1-学员信息表'!A:AG,20,0)="","错误",VLOOKUP(E15,'1-学员信息表'!A:AG,20,0))))</f>
        <v>广州市越秀区中星小学</v>
      </c>
      <c r="Y15" s="107" t="str">
        <f>IF(E15="","",IF(ISERROR(VLOOKUP(E15,'1-学员信息表'!A:AG,21,0)),"错误",IF(VLOOKUP(E15,'1-学员信息表'!A:AG,21,0)="","错误",VLOOKUP(E15,'1-学员信息表'!A:AG,21,0))))</f>
        <v>六年级</v>
      </c>
    </row>
    <row r="16" spans="1:28">
      <c r="A16" s="8">
        <f t="shared" si="0"/>
        <v>15</v>
      </c>
      <c r="B16" s="12" t="str">
        <f t="shared" si="1"/>
        <v>07月</v>
      </c>
      <c r="C16" s="11" t="str">
        <f t="shared" si="2"/>
        <v>天河南骏中心</v>
      </c>
      <c r="D16" s="3" t="s">
        <v>62</v>
      </c>
      <c r="E16" s="9" t="s">
        <v>5527</v>
      </c>
      <c r="F16" s="12" t="str">
        <f>IF(E16="","",IFERROR(VLOOKUP(E16,'1-学员信息表'!A:AG,2,0),"错误"))</f>
        <v>胡恬</v>
      </c>
      <c r="G16" s="12" t="str">
        <f>IF(E16="","",VLOOKUP(LEFT(H16,3),班级编码!A:M,8,0))</f>
        <v>小初部</v>
      </c>
      <c r="H16" s="9" t="s">
        <v>5533</v>
      </c>
      <c r="I16" s="8">
        <f>IF(E16="","",IFERROR(VLOOKUP(H16,'2-班级信息'!A:AM,23,0),"错误"))</f>
        <v>1.5</v>
      </c>
      <c r="J16" s="8">
        <f>IF(E16="","",IFERROR(VLOOKUP(H16,'2-班级信息'!A:AM,24,0),"错误"))</f>
        <v>1</v>
      </c>
      <c r="K16" s="7" t="str">
        <f>IF(E16="","",IFERROR(VLOOKUP(H16,'2-班级信息'!A:AH,6,0),"错误"))</f>
        <v>Class06-7</v>
      </c>
      <c r="L16" s="7" t="str">
        <f>IF(E16="","",IFERROR(VLOOKUP(H16,'2-班级信息'!A:AH,30,0),"错误"))</f>
        <v>STA MARIA ANTONIO III BILLONES</v>
      </c>
      <c r="M16" s="104"/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>13829780598</v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>09-教师推荐</v>
      </c>
      <c r="X16" s="107" t="str">
        <f>IF(E16="","",IF(ISERROR(VLOOKUP(E16,'1-学员信息表'!A:AG,20,0)),"错误",IF(VLOOKUP(E16,'1-学员信息表'!A:AG,20,0)="","错误",VLOOKUP(E16,'1-学员信息表'!A:AG,20,0))))</f>
        <v>广州市天河区泰安幼儿园</v>
      </c>
      <c r="Y16" s="107" t="str">
        <f>IF(E16="","",IF(ISERROR(VLOOKUP(E16,'1-学员信息表'!A:AG,21,0)),"错误",IF(VLOOKUP(E16,'1-学员信息表'!A:AG,21,0)="","错误",VLOOKUP(E16,'1-学员信息表'!A:AG,21,0))))</f>
        <v>大班</v>
      </c>
    </row>
    <row r="17" spans="1:25">
      <c r="A17" s="8">
        <f t="shared" si="0"/>
        <v>16</v>
      </c>
      <c r="B17" s="12" t="str">
        <f t="shared" si="1"/>
        <v>07月</v>
      </c>
      <c r="C17" s="11" t="str">
        <f t="shared" si="2"/>
        <v>天河南骏中心</v>
      </c>
      <c r="D17" s="10" t="s">
        <v>62</v>
      </c>
      <c r="E17" s="1" t="s">
        <v>5528</v>
      </c>
      <c r="F17" s="12" t="str">
        <f>IF(E17="","",IFERROR(VLOOKUP(E17,'1-学员信息表'!A:AG,2,0),"错误"))</f>
        <v>张明浩</v>
      </c>
      <c r="G17" s="12" t="str">
        <f>IF(E17="","",VLOOKUP(LEFT(H17,3),班级编码!A:M,8,0))</f>
        <v>初中部</v>
      </c>
      <c r="H17" s="9" t="s">
        <v>5532</v>
      </c>
      <c r="I17" s="8">
        <f>IF(E17="","",IFERROR(VLOOKUP(H17,'2-班级信息'!A:AM,23,0),"错误"))</f>
        <v>1.5</v>
      </c>
      <c r="J17" s="8">
        <f>IF(E17="","",IFERROR(VLOOKUP(H17,'2-班级信息'!A:AM,24,0),"错误"))</f>
        <v>1</v>
      </c>
      <c r="K17" s="7" t="str">
        <f>IF(E17="","",IFERROR(VLOOKUP(H17,'2-班级信息'!A:AH,6,0),"错误"))</f>
        <v>Class06-7</v>
      </c>
      <c r="L17" s="7" t="str">
        <f>IF(E17="","",IFERROR(VLOOKUP(H17,'2-班级信息'!A:AH,30,0),"错误"))</f>
        <v>STA MARIA ANTONIO III BILLONES</v>
      </c>
      <c r="M17" s="111"/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>13660597441</v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>05-地推</v>
      </c>
      <c r="X17" s="107" t="str">
        <f>IF(E17="","",IF(ISERROR(VLOOKUP(E17,'1-学员信息表'!A:AG,20,0)),"错误",IF(VLOOKUP(E17,'1-学员信息表'!A:AG,20,0)="","错误",VLOOKUP(E17,'1-学员信息表'!A:AG,20,0))))</f>
        <v>天河区龙口西小学</v>
      </c>
      <c r="Y17" s="107" t="str">
        <f>IF(E17="","",IF(ISERROR(VLOOKUP(E17,'1-学员信息表'!A:AG,21,0)),"错误",IF(VLOOKUP(E17,'1-学员信息表'!A:AG,21,0)="","错误",VLOOKUP(E17,'1-学员信息表'!A:AG,21,0))))</f>
        <v>六年级</v>
      </c>
    </row>
    <row r="18" spans="1:25">
      <c r="A18" s="8">
        <f t="shared" si="0"/>
        <v>17</v>
      </c>
      <c r="B18" s="12" t="str">
        <f t="shared" si="1"/>
        <v>07月</v>
      </c>
      <c r="C18" s="11" t="str">
        <f t="shared" si="2"/>
        <v>天河南骏中心</v>
      </c>
      <c r="D18" s="10" t="s">
        <v>969</v>
      </c>
      <c r="E18" s="1" t="s">
        <v>5529</v>
      </c>
      <c r="F18" s="12" t="str">
        <f>IF(E18="","",IFERROR(VLOOKUP(E18,'1-学员信息表'!A:AG,2,0),"错误"))</f>
        <v>曲翰辉</v>
      </c>
      <c r="G18" s="12" t="e">
        <f>IF(E18="","",VLOOKUP(LEFT(H18,3),班级编码!A:M,8,0))</f>
        <v>#N/A</v>
      </c>
      <c r="H18" s="9" t="s">
        <v>5534</v>
      </c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4"/>
      <c r="N18" s="105"/>
      <c r="O18" s="106">
        <f>SUMIF('6-学员费用预警表'!A:A,E18,'6-学员费用预警表'!F:F)</f>
        <v>116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>13802906416</v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>05-地推</v>
      </c>
      <c r="X18" s="107" t="str">
        <f>IF(E18="","",IF(ISERROR(VLOOKUP(E18,'1-学员信息表'!A:AG,20,0)),"错误",IF(VLOOKUP(E18,'1-学员信息表'!A:AG,20,0)="","错误",VLOOKUP(E18,'1-学员信息表'!A:AG,20,0))))</f>
        <v>广东外语外贸大学附设外语学校</v>
      </c>
      <c r="Y18" s="107" t="str">
        <f>IF(E18="","",IF(ISERROR(VLOOKUP(E18,'1-学员信息表'!A:AG,21,0)),"错误",IF(VLOOKUP(E18,'1-学员信息表'!A:AG,21,0)="","错误",VLOOKUP(E18,'1-学员信息表'!A:AG,21,0))))</f>
        <v>初三</v>
      </c>
    </row>
    <row r="19" spans="1:25">
      <c r="A19" s="8">
        <f t="shared" si="0"/>
        <v>18</v>
      </c>
      <c r="B19" s="12" t="str">
        <f t="shared" si="1"/>
        <v>07月</v>
      </c>
      <c r="C19" s="11" t="str">
        <f t="shared" si="2"/>
        <v>天河南骏中心</v>
      </c>
      <c r="D19" s="10" t="s">
        <v>969</v>
      </c>
      <c r="E19" s="1" t="s">
        <v>5530</v>
      </c>
      <c r="F19" s="12" t="str">
        <f>IF(E19="","",IFERROR(VLOOKUP(E19,'1-学员信息表'!A:AG,2,0),"错误"))</f>
        <v>张景旭</v>
      </c>
      <c r="G19" s="12" t="str">
        <f>IF(E19="","",VLOOKUP(LEFT(H19,3),班级编码!A:M,8,0))</f>
        <v>初中部</v>
      </c>
      <c r="H19" s="9" t="s">
        <v>5535</v>
      </c>
      <c r="I19" s="8">
        <f>IF(E19="","",IFERROR(VLOOKUP(H19,'2-班级信息'!A:AM,23,0),"错误"))</f>
        <v>1.5</v>
      </c>
      <c r="J19" s="8">
        <f>IF(E19="","",IFERROR(VLOOKUP(H19,'2-班级信息'!A:AM,24,0),"错误"))</f>
        <v>1</v>
      </c>
      <c r="K19" s="7" t="str">
        <f>IF(E19="","",IFERROR(VLOOKUP(H19,'2-班级信息'!A:AH,6,0),"错误"))</f>
        <v>Class10</v>
      </c>
      <c r="L19" s="7" t="str">
        <f>IF(E19="","",IFERROR(VLOOKUP(H19,'2-班级信息'!A:AH,30,0),"错误"))</f>
        <v>覃爱怡</v>
      </c>
      <c r="M19" s="111"/>
      <c r="N19" s="105"/>
      <c r="O19" s="106">
        <f>SUMIF('6-学员费用预警表'!A:A,E19,'6-学员费用预警表'!F:F)</f>
        <v>23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>13802530216</v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>01-老带新</v>
      </c>
      <c r="X19" s="107" t="str">
        <f>IF(E19="","",IF(ISERROR(VLOOKUP(E19,'1-学员信息表'!A:AG,20,0)),"错误",IF(VLOOKUP(E19,'1-学员信息表'!A:AG,20,0)="","错误",VLOOKUP(E19,'1-学员信息表'!A:AG,20,0))))</f>
        <v>天河区五一小学</v>
      </c>
      <c r="Y19" s="107" t="str">
        <f>IF(E19="","",IF(ISERROR(VLOOKUP(E19,'1-学员信息表'!A:AG,21,0)),"错误",IF(VLOOKUP(E19,'1-学员信息表'!A:AG,21,0)="","错误",VLOOKUP(E19,'1-学员信息表'!A:AG,21,0))))</f>
        <v>四年级</v>
      </c>
    </row>
    <row r="20" spans="1:25">
      <c r="A20" s="8">
        <f t="shared" si="0"/>
        <v>19</v>
      </c>
      <c r="B20" s="12" t="str">
        <f t="shared" si="1"/>
        <v>07月</v>
      </c>
      <c r="C20" s="11" t="str">
        <f t="shared" si="2"/>
        <v>天河南骏中心</v>
      </c>
      <c r="D20" s="10" t="s">
        <v>969</v>
      </c>
      <c r="E20" s="1" t="s">
        <v>3316</v>
      </c>
      <c r="F20" s="12" t="str">
        <f>IF(E20="","",IFERROR(VLOOKUP(E20,'1-学员信息表'!A:AG,2,0),"错误"))</f>
        <v>李淑莹</v>
      </c>
      <c r="G20" s="12" t="str">
        <f>IF(E20="","",VLOOKUP(LEFT(H20,3),班级编码!A:M,8,0))</f>
        <v>小初部</v>
      </c>
      <c r="H20" s="9" t="s">
        <v>5540</v>
      </c>
      <c r="I20" s="8">
        <f>IF(E20="","",IFERROR(VLOOKUP(H20,'2-班级信息'!A:AM,23,0),"错误"))</f>
        <v>1.5</v>
      </c>
      <c r="J20" s="8">
        <f>IF(E20="","",IFERROR(VLOOKUP(H20,'2-班级信息'!A:AM,24,0),"错误"))</f>
        <v>1</v>
      </c>
      <c r="K20" s="7" t="str">
        <f>IF(E20="","",IFERROR(VLOOKUP(H20,'2-班级信息'!A:AH,6,0),"错误"))</f>
        <v>Class06-7</v>
      </c>
      <c r="L20" s="7" t="str">
        <f>IF(E20="","",IFERROR(VLOOKUP(H20,'2-班级信息'!A:AH,30,0),"错误"))</f>
        <v>赖情佳</v>
      </c>
      <c r="M20" s="104"/>
      <c r="N20" s="105"/>
      <c r="O20" s="106">
        <f>SUMIF('6-学员费用预警表'!A:A,E20,'6-学员费用预警表'!F:F)</f>
        <v>60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>13925044823</v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>06-上门咨询</v>
      </c>
      <c r="X20" s="107" t="str">
        <f>IF(E20="","",IF(ISERROR(VLOOKUP(E20,'1-学员信息表'!A:AG,20,0)),"错误",IF(VLOOKUP(E20,'1-学员信息表'!A:AG,20,0)="","错误",VLOOKUP(E20,'1-学员信息表'!A:AG,20,0))))</f>
        <v>韩氏早教幼儿园</v>
      </c>
      <c r="Y20" s="107" t="str">
        <f>IF(E20="","",IF(ISERROR(VLOOKUP(E20,'1-学员信息表'!A:AG,21,0)),"错误",IF(VLOOKUP(E20,'1-学员信息表'!A:AG,21,0)="","错误",VLOOKUP(E20,'1-学员信息表'!A:AG,21,0))))</f>
        <v>中班</v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IF(E21="","",IF(ISERROR(VLOOKUP(E21,'1-学员信息表'!A:AG,20,0)),"错误",IF(VLOOKUP(E21,'1-学员信息表'!A:AG,20,0)="","错误",VLOOKUP(E21,'1-学员信息表'!A:AG,20,0))))</f>
        <v/>
      </c>
      <c r="Y21" s="107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IF(E22="","",IF(ISERROR(VLOOKUP(E22,'1-学员信息表'!A:AG,20,0)),"错误",IF(VLOOKUP(E22,'1-学员信息表'!A:AG,20,0)="","错误",VLOOKUP(E22,'1-学员信息表'!A:AG,20,0))))</f>
        <v/>
      </c>
      <c r="Y22" s="107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IF(E23="","",IF(ISERROR(VLOOKUP(E23,'1-学员信息表'!A:AG,20,0)),"错误",IF(VLOOKUP(E23,'1-学员信息表'!A:AG,20,0)="","错误",VLOOKUP(E23,'1-学员信息表'!A:AG,20,0))))</f>
        <v/>
      </c>
      <c r="Y23" s="107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IF(E24="","",IF(ISERROR(VLOOKUP(E24,'1-学员信息表'!A:AG,20,0)),"错误",IF(VLOOKUP(E24,'1-学员信息表'!A:AG,20,0)="","错误",VLOOKUP(E24,'1-学员信息表'!A:AG,20,0))))</f>
        <v/>
      </c>
      <c r="Y24" s="107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IF(E25="","",IF(ISERROR(VLOOKUP(E25,'1-学员信息表'!A:AG,20,0)),"错误",IF(VLOOKUP(E25,'1-学员信息表'!A:AG,20,0)="","错误",VLOOKUP(E25,'1-学员信息表'!A:AG,20,0))))</f>
        <v/>
      </c>
      <c r="Y25" s="107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IF(E26="","",IF(ISERROR(VLOOKUP(E26,'1-学员信息表'!A:AG,20,0)),"错误",IF(VLOOKUP(E26,'1-学员信息表'!A:AG,20,0)="","错误",VLOOKUP(E26,'1-学员信息表'!A:AG,20,0))))</f>
        <v/>
      </c>
      <c r="Y26" s="107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IF(E27="","",IF(ISERROR(VLOOKUP(E27,'1-学员信息表'!A:AG,20,0)),"错误",IF(VLOOKUP(E27,'1-学员信息表'!A:AG,20,0)="","错误",VLOOKUP(E27,'1-学员信息表'!A:AG,20,0))))</f>
        <v/>
      </c>
      <c r="Y27" s="107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IF(E28="","",IF(ISERROR(VLOOKUP(E28,'1-学员信息表'!A:AG,20,0)),"错误",IF(VLOOKUP(E28,'1-学员信息表'!A:AG,20,0)="","错误",VLOOKUP(E28,'1-学员信息表'!A:AG,20,0))))</f>
        <v/>
      </c>
      <c r="Y28" s="107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IF(E29="","",IF(ISERROR(VLOOKUP(E29,'1-学员信息表'!A:AG,20,0)),"错误",IF(VLOOKUP(E29,'1-学员信息表'!A:AG,20,0)="","错误",VLOOKUP(E29,'1-学员信息表'!A:AG,20,0))))</f>
        <v/>
      </c>
      <c r="Y29" s="107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IF(E30="","",IF(ISERROR(VLOOKUP(E30,'1-学员信息表'!A:AG,20,0)),"错误",IF(VLOOKUP(E30,'1-学员信息表'!A:AG,20,0)="","错误",VLOOKUP(E30,'1-学员信息表'!A:AG,20,0))))</f>
        <v/>
      </c>
      <c r="Y30" s="107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IF(E31="","",IF(ISERROR(VLOOKUP(E31,'1-学员信息表'!A:AG,20,0)),"错误",IF(VLOOKUP(E31,'1-学员信息表'!A:AG,20,0)="","错误",VLOOKUP(E31,'1-学员信息表'!A:AG,20,0))))</f>
        <v/>
      </c>
      <c r="Y31" s="107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IF(E32="","",IF(ISERROR(VLOOKUP(E32,'1-学员信息表'!A:AG,20,0)),"错误",IF(VLOOKUP(E32,'1-学员信息表'!A:AG,20,0)="","错误",VLOOKUP(E32,'1-学员信息表'!A:AG,20,0))))</f>
        <v/>
      </c>
      <c r="Y32" s="107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IF(E33="","",IF(ISERROR(VLOOKUP(E33,'1-学员信息表'!A:AG,20,0)),"错误",IF(VLOOKUP(E33,'1-学员信息表'!A:AG,20,0)="","错误",VLOOKUP(E33,'1-学员信息表'!A:AG,20,0))))</f>
        <v/>
      </c>
      <c r="Y33" s="107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IF(E34="","",IF(ISERROR(VLOOKUP(E34,'1-学员信息表'!A:AG,20,0)),"错误",IF(VLOOKUP(E34,'1-学员信息表'!A:AG,20,0)="","错误",VLOOKUP(E34,'1-学员信息表'!A:AG,20,0))))</f>
        <v/>
      </c>
      <c r="Y34" s="107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IF(E35="","",IF(ISERROR(VLOOKUP(E35,'1-学员信息表'!A:AG,20,0)),"错误",IF(VLOOKUP(E35,'1-学员信息表'!A:AG,20,0)="","错误",VLOOKUP(E35,'1-学员信息表'!A:AG,20,0))))</f>
        <v/>
      </c>
      <c r="Y35" s="107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IF(E36="","",IF(ISERROR(VLOOKUP(E36,'1-学员信息表'!A:AG,20,0)),"错误",IF(VLOOKUP(E36,'1-学员信息表'!A:AG,20,0)="","错误",VLOOKUP(E36,'1-学员信息表'!A:AG,20,0))))</f>
        <v/>
      </c>
      <c r="Y36" s="107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IF(E37="","",IF(ISERROR(VLOOKUP(E37,'1-学员信息表'!A:AG,20,0)),"错误",IF(VLOOKUP(E37,'1-学员信息表'!A:AG,20,0)="","错误",VLOOKUP(E37,'1-学员信息表'!A:AG,20,0))))</f>
        <v/>
      </c>
      <c r="Y37" s="107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IF(E38="","",IF(ISERROR(VLOOKUP(E38,'1-学员信息表'!A:AG,20,0)),"错误",IF(VLOOKUP(E38,'1-学员信息表'!A:AG,20,0)="","错误",VLOOKUP(E38,'1-学员信息表'!A:AG,20,0))))</f>
        <v/>
      </c>
      <c r="Y38" s="107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IF(E39="","",IF(ISERROR(VLOOKUP(E39,'1-学员信息表'!A:AG,20,0)),"错误",IF(VLOOKUP(E39,'1-学员信息表'!A:AG,20,0)="","错误",VLOOKUP(E39,'1-学员信息表'!A:AG,20,0))))</f>
        <v/>
      </c>
      <c r="Y39" s="107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IF(E40="","",IF(ISERROR(VLOOKUP(E40,'1-学员信息表'!A:AG,20,0)),"错误",IF(VLOOKUP(E40,'1-学员信息表'!A:AG,20,0)="","错误",VLOOKUP(E40,'1-学员信息表'!A:AG,20,0))))</f>
        <v/>
      </c>
      <c r="Y40" s="107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IF(E41="","",IF(ISERROR(VLOOKUP(E41,'1-学员信息表'!A:AG,20,0)),"错误",IF(VLOOKUP(E41,'1-学员信息表'!A:AG,20,0)="","错误",VLOOKUP(E41,'1-学员信息表'!A:AG,20,0))))</f>
        <v/>
      </c>
      <c r="Y41" s="107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IF(E42="","",IF(ISERROR(VLOOKUP(E42,'1-学员信息表'!A:AG,20,0)),"错误",IF(VLOOKUP(E42,'1-学员信息表'!A:AG,20,0)="","错误",VLOOKUP(E42,'1-学员信息表'!A:AG,20,0))))</f>
        <v/>
      </c>
      <c r="Y42" s="107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IF(E43="","",IF(ISERROR(VLOOKUP(E43,'1-学员信息表'!A:AG,20,0)),"错误",IF(VLOOKUP(E43,'1-学员信息表'!A:AG,20,0)="","错误",VLOOKUP(E43,'1-学员信息表'!A:AG,20,0))))</f>
        <v/>
      </c>
      <c r="Y43" s="107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IF(E44="","",IF(ISERROR(VLOOKUP(E44,'1-学员信息表'!A:AG,20,0)),"错误",IF(VLOOKUP(E44,'1-学员信息表'!A:AG,20,0)="","错误",VLOOKUP(E44,'1-学员信息表'!A:AG,20,0))))</f>
        <v/>
      </c>
      <c r="Y44" s="107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IF(E45="","",IF(ISERROR(VLOOKUP(E45,'1-学员信息表'!A:AG,20,0)),"错误",IF(VLOOKUP(E45,'1-学员信息表'!A:AG,20,0)="","错误",VLOOKUP(E45,'1-学员信息表'!A:AG,20,0))))</f>
        <v/>
      </c>
      <c r="Y45" s="107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IF(E46="","",IF(ISERROR(VLOOKUP(E46,'1-学员信息表'!A:AG,20,0)),"错误",IF(VLOOKUP(E46,'1-学员信息表'!A:AG,20,0)="","错误",VLOOKUP(E46,'1-学员信息表'!A:AG,20,0))))</f>
        <v/>
      </c>
      <c r="Y46" s="107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IF(E47="","",IF(ISERROR(VLOOKUP(E47,'1-学员信息表'!A:AG,20,0)),"错误",IF(VLOOKUP(E47,'1-学员信息表'!A:AG,20,0)="","错误",VLOOKUP(E47,'1-学员信息表'!A:AG,20,0))))</f>
        <v/>
      </c>
      <c r="Y47" s="107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IF(E48="","",IF(ISERROR(VLOOKUP(E48,'1-学员信息表'!A:AG,20,0)),"错误",IF(VLOOKUP(E48,'1-学员信息表'!A:AG,20,0)="","错误",VLOOKUP(E48,'1-学员信息表'!A:AG,20,0))))</f>
        <v/>
      </c>
      <c r="Y48" s="107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IF(E49="","",IF(ISERROR(VLOOKUP(E49,'1-学员信息表'!A:AG,20,0)),"错误",IF(VLOOKUP(E49,'1-学员信息表'!A:AG,20,0)="","错误",VLOOKUP(E49,'1-学员信息表'!A:AG,20,0))))</f>
        <v/>
      </c>
      <c r="Y49" s="107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IF(E50="","",IF(ISERROR(VLOOKUP(E50,'1-学员信息表'!A:AG,20,0)),"错误",IF(VLOOKUP(E50,'1-学员信息表'!A:AG,20,0)="","错误",VLOOKUP(E50,'1-学员信息表'!A:AG,20,0))))</f>
        <v/>
      </c>
      <c r="Y50" s="107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IF(E51="","",IF(ISERROR(VLOOKUP(E51,'1-学员信息表'!A:AG,20,0)),"错误",IF(VLOOKUP(E51,'1-学员信息表'!A:AG,20,0)="","错误",VLOOKUP(E51,'1-学员信息表'!A:AG,20,0))))</f>
        <v/>
      </c>
      <c r="Y51" s="107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IF(E52="","",IF(ISERROR(VLOOKUP(E52,'1-学员信息表'!A:AG,20,0)),"错误",IF(VLOOKUP(E52,'1-学员信息表'!A:AG,20,0)="","错误",VLOOKUP(E52,'1-学员信息表'!A:AG,20,0))))</f>
        <v/>
      </c>
      <c r="Y52" s="107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IF(E53="","",IF(ISERROR(VLOOKUP(E53,'1-学员信息表'!A:AG,20,0)),"错误",IF(VLOOKUP(E53,'1-学员信息表'!A:AG,20,0)="","错误",VLOOKUP(E53,'1-学员信息表'!A:AG,20,0))))</f>
        <v/>
      </c>
      <c r="Y53" s="107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IF(E54="","",IF(ISERROR(VLOOKUP(E54,'1-学员信息表'!A:AG,20,0)),"错误",IF(VLOOKUP(E54,'1-学员信息表'!A:AG,20,0)="","错误",VLOOKUP(E54,'1-学员信息表'!A:AG,20,0))))</f>
        <v/>
      </c>
      <c r="Y54" s="107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IF(E55="","",IF(ISERROR(VLOOKUP(E55,'1-学员信息表'!A:AG,20,0)),"错误",IF(VLOOKUP(E55,'1-学员信息表'!A:AG,20,0)="","错误",VLOOKUP(E55,'1-学员信息表'!A:AG,20,0))))</f>
        <v/>
      </c>
      <c r="Y55" s="107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IF(E56="","",IF(ISERROR(VLOOKUP(E56,'1-学员信息表'!A:AG,20,0)),"错误",IF(VLOOKUP(E56,'1-学员信息表'!A:AG,20,0)="","错误",VLOOKUP(E56,'1-学员信息表'!A:AG,20,0))))</f>
        <v/>
      </c>
      <c r="Y56" s="107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IF(E57="","",IF(ISERROR(VLOOKUP(E57,'1-学员信息表'!A:AG,20,0)),"错误",IF(VLOOKUP(E57,'1-学员信息表'!A:AG,20,0)="","错误",VLOOKUP(E57,'1-学员信息表'!A:AG,20,0))))</f>
        <v/>
      </c>
      <c r="Y57" s="107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IF(E58="","",IF(ISERROR(VLOOKUP(E58,'1-学员信息表'!A:AG,20,0)),"错误",IF(VLOOKUP(E58,'1-学员信息表'!A:AG,20,0)="","错误",VLOOKUP(E58,'1-学员信息表'!A:AG,20,0))))</f>
        <v/>
      </c>
      <c r="Y58" s="107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IF(E59="","",IF(ISERROR(VLOOKUP(E59,'1-学员信息表'!A:AG,20,0)),"错误",IF(VLOOKUP(E59,'1-学员信息表'!A:AG,20,0)="","错误",VLOOKUP(E59,'1-学员信息表'!A:AG,20,0))))</f>
        <v/>
      </c>
      <c r="Y59" s="107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IF(E60="","",IF(ISERROR(VLOOKUP(E60,'1-学员信息表'!A:AG,20,0)),"错误",IF(VLOOKUP(E60,'1-学员信息表'!A:AG,20,0)="","错误",VLOOKUP(E60,'1-学员信息表'!A:AG,20,0))))</f>
        <v/>
      </c>
      <c r="Y60" s="107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IF(E61="","",IF(ISERROR(VLOOKUP(E61,'1-学员信息表'!A:AG,20,0)),"错误",IF(VLOOKUP(E61,'1-学员信息表'!A:AG,20,0)="","错误",VLOOKUP(E61,'1-学员信息表'!A:AG,20,0))))</f>
        <v/>
      </c>
      <c r="Y61" s="107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IF(E62="","",IF(ISERROR(VLOOKUP(E62,'1-学员信息表'!A:AG,20,0)),"错误",IF(VLOOKUP(E62,'1-学员信息表'!A:AG,20,0)="","错误",VLOOKUP(E62,'1-学员信息表'!A:AG,20,0))))</f>
        <v/>
      </c>
      <c r="Y62" s="107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IF(E63="","",IF(ISERROR(VLOOKUP(E63,'1-学员信息表'!A:AG,20,0)),"错误",IF(VLOOKUP(E63,'1-学员信息表'!A:AG,20,0)="","错误",VLOOKUP(E63,'1-学员信息表'!A:AG,20,0))))</f>
        <v/>
      </c>
      <c r="Y63" s="107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IF(E64="","",IF(ISERROR(VLOOKUP(E64,'1-学员信息表'!A:AG,20,0)),"错误",IF(VLOOKUP(E64,'1-学员信息表'!A:AG,20,0)="","错误",VLOOKUP(E64,'1-学员信息表'!A:AG,20,0))))</f>
        <v/>
      </c>
      <c r="Y64" s="107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IF(E65="","",IF(ISERROR(VLOOKUP(E65,'1-学员信息表'!A:AG,20,0)),"错误",IF(VLOOKUP(E65,'1-学员信息表'!A:AG,20,0)="","错误",VLOOKUP(E65,'1-学员信息表'!A:AG,20,0))))</f>
        <v/>
      </c>
      <c r="Y65" s="107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IF(E66="","",IF(ISERROR(VLOOKUP(E66,'1-学员信息表'!A:AG,20,0)),"错误",IF(VLOOKUP(E66,'1-学员信息表'!A:AG,20,0)="","错误",VLOOKUP(E66,'1-学员信息表'!A:AG,20,0))))</f>
        <v/>
      </c>
      <c r="Y66" s="107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IF(E67="","",IF(ISERROR(VLOOKUP(E67,'1-学员信息表'!A:AG,20,0)),"错误",IF(VLOOKUP(E67,'1-学员信息表'!A:AG,20,0)="","错误",VLOOKUP(E67,'1-学员信息表'!A:AG,20,0))))</f>
        <v/>
      </c>
      <c r="Y67" s="107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IF(E68="","",IF(ISERROR(VLOOKUP(E68,'1-学员信息表'!A:AG,20,0)),"错误",IF(VLOOKUP(E68,'1-学员信息表'!A:AG,20,0)="","错误",VLOOKUP(E68,'1-学员信息表'!A:AG,20,0))))</f>
        <v/>
      </c>
      <c r="Y68" s="107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IF(E69="","",IF(ISERROR(VLOOKUP(E69,'1-学员信息表'!A:AG,20,0)),"错误",IF(VLOOKUP(E69,'1-学员信息表'!A:AG,20,0)="","错误",VLOOKUP(E69,'1-学员信息表'!A:AG,20,0))))</f>
        <v/>
      </c>
      <c r="Y69" s="107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IF(E70="","",IF(ISERROR(VLOOKUP(E70,'1-学员信息表'!A:AG,20,0)),"错误",IF(VLOOKUP(E70,'1-学员信息表'!A:AG,20,0)="","错误",VLOOKUP(E70,'1-学员信息表'!A:AG,20,0))))</f>
        <v/>
      </c>
      <c r="Y70" s="107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IF(E71="","",IF(ISERROR(VLOOKUP(E71,'1-学员信息表'!A:AG,20,0)),"错误",IF(VLOOKUP(E71,'1-学员信息表'!A:AG,20,0)="","错误",VLOOKUP(E71,'1-学员信息表'!A:AG,20,0))))</f>
        <v/>
      </c>
      <c r="Y71" s="107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IF(E72="","",IF(ISERROR(VLOOKUP(E72,'1-学员信息表'!A:AG,20,0)),"错误",IF(VLOOKUP(E72,'1-学员信息表'!A:AG,20,0)="","错误",VLOOKUP(E72,'1-学员信息表'!A:AG,20,0))))</f>
        <v/>
      </c>
      <c r="Y72" s="107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IF(E73="","",IF(ISERROR(VLOOKUP(E73,'1-学员信息表'!A:AG,20,0)),"错误",IF(VLOOKUP(E73,'1-学员信息表'!A:AG,20,0)="","错误",VLOOKUP(E73,'1-学员信息表'!A:AG,20,0))))</f>
        <v/>
      </c>
      <c r="Y73" s="107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IF(E74="","",IF(ISERROR(VLOOKUP(E74,'1-学员信息表'!A:AG,20,0)),"错误",IF(VLOOKUP(E74,'1-学员信息表'!A:AG,20,0)="","错误",VLOOKUP(E74,'1-学员信息表'!A:AG,20,0))))</f>
        <v/>
      </c>
      <c r="Y74" s="107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IF(E75="","",IF(ISERROR(VLOOKUP(E75,'1-学员信息表'!A:AG,20,0)),"错误",IF(VLOOKUP(E75,'1-学员信息表'!A:AG,20,0)="","错误",VLOOKUP(E75,'1-学员信息表'!A:AG,20,0))))</f>
        <v/>
      </c>
      <c r="Y75" s="107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IF(E76="","",IF(ISERROR(VLOOKUP(E76,'1-学员信息表'!A:AG,20,0)),"错误",IF(VLOOKUP(E76,'1-学员信息表'!A:AG,20,0)="","错误",VLOOKUP(E76,'1-学员信息表'!A:AG,20,0))))</f>
        <v/>
      </c>
      <c r="Y76" s="107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IF(E77="","",IF(ISERROR(VLOOKUP(E77,'1-学员信息表'!A:AG,20,0)),"错误",IF(VLOOKUP(E77,'1-学员信息表'!A:AG,20,0)="","错误",VLOOKUP(E77,'1-学员信息表'!A:AG,20,0))))</f>
        <v/>
      </c>
      <c r="Y77" s="107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IF(E78="","",IF(ISERROR(VLOOKUP(E78,'1-学员信息表'!A:AG,20,0)),"错误",IF(VLOOKUP(E78,'1-学员信息表'!A:AG,20,0)="","错误",VLOOKUP(E78,'1-学员信息表'!A:AG,20,0))))</f>
        <v/>
      </c>
      <c r="Y78" s="107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IF(E79="","",IF(ISERROR(VLOOKUP(E79,'1-学员信息表'!A:AG,20,0)),"错误",IF(VLOOKUP(E79,'1-学员信息表'!A:AG,20,0)="","错误",VLOOKUP(E79,'1-学员信息表'!A:AG,20,0))))</f>
        <v/>
      </c>
      <c r="Y79" s="107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IF(E80="","",IF(ISERROR(VLOOKUP(E80,'1-学员信息表'!A:AG,20,0)),"错误",IF(VLOOKUP(E80,'1-学员信息表'!A:AG,20,0)="","错误",VLOOKUP(E80,'1-学员信息表'!A:AG,20,0))))</f>
        <v/>
      </c>
      <c r="Y80" s="107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IF(E81="","",IF(ISERROR(VLOOKUP(E81,'1-学员信息表'!A:AG,20,0)),"错误",IF(VLOOKUP(E81,'1-学员信息表'!A:AG,20,0)="","错误",VLOOKUP(E81,'1-学员信息表'!A:AG,20,0))))</f>
        <v/>
      </c>
      <c r="Y81" s="107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IF(E82="","",IF(ISERROR(VLOOKUP(E82,'1-学员信息表'!A:AG,20,0)),"错误",IF(VLOOKUP(E82,'1-学员信息表'!A:AG,20,0)="","错误",VLOOKUP(E82,'1-学员信息表'!A:AG,20,0))))</f>
        <v/>
      </c>
      <c r="Y82" s="107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IF(E83="","",IF(ISERROR(VLOOKUP(E83,'1-学员信息表'!A:AG,20,0)),"错误",IF(VLOOKUP(E83,'1-学员信息表'!A:AG,20,0)="","错误",VLOOKUP(E83,'1-学员信息表'!A:AG,20,0))))</f>
        <v/>
      </c>
      <c r="Y83" s="107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IF(E84="","",IF(ISERROR(VLOOKUP(E84,'1-学员信息表'!A:AG,20,0)),"错误",IF(VLOOKUP(E84,'1-学员信息表'!A:AG,20,0)="","错误",VLOOKUP(E84,'1-学员信息表'!A:AG,20,0))))</f>
        <v/>
      </c>
      <c r="Y84" s="107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IF(E85="","",IF(ISERROR(VLOOKUP(E85,'1-学员信息表'!A:AG,20,0)),"错误",IF(VLOOKUP(E85,'1-学员信息表'!A:AG,20,0)="","错误",VLOOKUP(E85,'1-学员信息表'!A:AG,20,0))))</f>
        <v/>
      </c>
      <c r="Y85" s="107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IF(E86="","",IF(ISERROR(VLOOKUP(E86,'1-学员信息表'!A:AG,20,0)),"错误",IF(VLOOKUP(E86,'1-学员信息表'!A:AG,20,0)="","错误",VLOOKUP(E86,'1-学员信息表'!A:AG,20,0))))</f>
        <v/>
      </c>
      <c r="Y86" s="107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IF(E87="","",IF(ISERROR(VLOOKUP(E87,'1-学员信息表'!A:AG,20,0)),"错误",IF(VLOOKUP(E87,'1-学员信息表'!A:AG,20,0)="","错误",VLOOKUP(E87,'1-学员信息表'!A:AG,20,0))))</f>
        <v/>
      </c>
      <c r="Y87" s="107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IF(E88="","",IF(ISERROR(VLOOKUP(E88,'1-学员信息表'!A:AG,20,0)),"错误",IF(VLOOKUP(E88,'1-学员信息表'!A:AG,20,0)="","错误",VLOOKUP(E88,'1-学员信息表'!A:AG,20,0))))</f>
        <v/>
      </c>
      <c r="Y88" s="107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IF(E89="","",IF(ISERROR(VLOOKUP(E89,'1-学员信息表'!A:AG,20,0)),"错误",IF(VLOOKUP(E89,'1-学员信息表'!A:AG,20,0)="","错误",VLOOKUP(E89,'1-学员信息表'!A:AG,20,0))))</f>
        <v/>
      </c>
      <c r="Y89" s="107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IF(E90="","",IF(ISERROR(VLOOKUP(E90,'1-学员信息表'!A:AG,20,0)),"错误",IF(VLOOKUP(E90,'1-学员信息表'!A:AG,20,0)="","错误",VLOOKUP(E90,'1-学员信息表'!A:AG,20,0))))</f>
        <v/>
      </c>
      <c r="Y90" s="107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IF(E91="","",IF(ISERROR(VLOOKUP(E91,'1-学员信息表'!A:AG,20,0)),"错误",IF(VLOOKUP(E91,'1-学员信息表'!A:AG,20,0)="","错误",VLOOKUP(E91,'1-学员信息表'!A:AG,20,0))))</f>
        <v/>
      </c>
      <c r="Y91" s="107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IF(E92="","",IF(ISERROR(VLOOKUP(E92,'1-学员信息表'!A:AG,20,0)),"错误",IF(VLOOKUP(E92,'1-学员信息表'!A:AG,20,0)="","错误",VLOOKUP(E92,'1-学员信息表'!A:AG,20,0))))</f>
        <v/>
      </c>
      <c r="Y92" s="107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IF(E93="","",IF(ISERROR(VLOOKUP(E93,'1-学员信息表'!A:AG,20,0)),"错误",IF(VLOOKUP(E93,'1-学员信息表'!A:AG,20,0)="","错误",VLOOKUP(E93,'1-学员信息表'!A:AG,20,0))))</f>
        <v/>
      </c>
      <c r="Y93" s="107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IF(E94="","",IF(ISERROR(VLOOKUP(E94,'1-学员信息表'!A:AG,20,0)),"错误",IF(VLOOKUP(E94,'1-学员信息表'!A:AG,20,0)="","错误",VLOOKUP(E94,'1-学员信息表'!A:AG,20,0))))</f>
        <v/>
      </c>
      <c r="Y94" s="107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IF(E95="","",IF(ISERROR(VLOOKUP(E95,'1-学员信息表'!A:AG,20,0)),"错误",IF(VLOOKUP(E95,'1-学员信息表'!A:AG,20,0)="","错误",VLOOKUP(E95,'1-学员信息表'!A:AG,20,0))))</f>
        <v/>
      </c>
      <c r="Y95" s="107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IF(E96="","",IF(ISERROR(VLOOKUP(E96,'1-学员信息表'!A:AG,20,0)),"错误",IF(VLOOKUP(E96,'1-学员信息表'!A:AG,20,0)="","错误",VLOOKUP(E96,'1-学员信息表'!A:AG,20,0))))</f>
        <v/>
      </c>
      <c r="Y96" s="107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IF(E97="","",IF(ISERROR(VLOOKUP(E97,'1-学员信息表'!A:AG,20,0)),"错误",IF(VLOOKUP(E97,'1-学员信息表'!A:AG,20,0)="","错误",VLOOKUP(E97,'1-学员信息表'!A:AG,20,0))))</f>
        <v/>
      </c>
      <c r="Y97" s="107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IF(E98="","",IF(ISERROR(VLOOKUP(E98,'1-学员信息表'!A:AG,20,0)),"错误",IF(VLOOKUP(E98,'1-学员信息表'!A:AG,20,0)="","错误",VLOOKUP(E98,'1-学员信息表'!A:AG,20,0))))</f>
        <v/>
      </c>
      <c r="Y98" s="107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IF(E99="","",IF(ISERROR(VLOOKUP(E99,'1-学员信息表'!A:AG,20,0)),"错误",IF(VLOOKUP(E99,'1-学员信息表'!A:AG,20,0)="","错误",VLOOKUP(E99,'1-学员信息表'!A:AG,20,0))))</f>
        <v/>
      </c>
      <c r="Y99" s="107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IF(E100="","",IF(ISERROR(VLOOKUP(E100,'1-学员信息表'!A:AG,20,0)),"错误",IF(VLOOKUP(E100,'1-学员信息表'!A:AG,20,0)="","错误",VLOOKUP(E100,'1-学员信息表'!A:AG,20,0))))</f>
        <v/>
      </c>
      <c r="Y100" s="107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IF(E101="","",IF(ISERROR(VLOOKUP(E101,'1-学员信息表'!A:AG,20,0)),"错误",IF(VLOOKUP(E101,'1-学员信息表'!A:AG,20,0)="","错误",VLOOKUP(E101,'1-学员信息表'!A:AG,20,0))))</f>
        <v/>
      </c>
      <c r="Y101" s="107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IF(E102="","",IF(ISERROR(VLOOKUP(E102,'1-学员信息表'!A:AG,20,0)),"错误",IF(VLOOKUP(E102,'1-学员信息表'!A:AG,20,0)="","错误",VLOOKUP(E102,'1-学员信息表'!A:AG,20,0))))</f>
        <v/>
      </c>
      <c r="Y102" s="107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IF(E103="","",IF(ISERROR(VLOOKUP(E103,'1-学员信息表'!A:AG,20,0)),"错误",IF(VLOOKUP(E103,'1-学员信息表'!A:AG,20,0)="","错误",VLOOKUP(E103,'1-学员信息表'!A:AG,20,0))))</f>
        <v/>
      </c>
      <c r="Y103" s="107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IF(E104="","",IF(ISERROR(VLOOKUP(E104,'1-学员信息表'!A:AG,20,0)),"错误",IF(VLOOKUP(E104,'1-学员信息表'!A:AG,20,0)="","错误",VLOOKUP(E104,'1-学员信息表'!A:AG,20,0))))</f>
        <v/>
      </c>
      <c r="Y104" s="107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IF(E105="","",IF(ISERROR(VLOOKUP(E105,'1-学员信息表'!A:AG,20,0)),"错误",IF(VLOOKUP(E105,'1-学员信息表'!A:AG,20,0)="","错误",VLOOKUP(E105,'1-学员信息表'!A:AG,20,0))))</f>
        <v/>
      </c>
      <c r="Y105" s="107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IF(E106="","",IF(ISERROR(VLOOKUP(E106,'1-学员信息表'!A:AG,20,0)),"错误",IF(VLOOKUP(E106,'1-学员信息表'!A:AG,20,0)="","错误",VLOOKUP(E106,'1-学员信息表'!A:AG,20,0))))</f>
        <v/>
      </c>
      <c r="Y106" s="107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IF(E107="","",IF(ISERROR(VLOOKUP(E107,'1-学员信息表'!A:AG,20,0)),"错误",IF(VLOOKUP(E107,'1-学员信息表'!A:AG,20,0)="","错误",VLOOKUP(E107,'1-学员信息表'!A:AG,20,0))))</f>
        <v/>
      </c>
      <c r="Y107" s="107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IF(E108="","",IF(ISERROR(VLOOKUP(E108,'1-学员信息表'!A:AG,20,0)),"错误",IF(VLOOKUP(E108,'1-学员信息表'!A:AG,20,0)="","错误",VLOOKUP(E108,'1-学员信息表'!A:AG,20,0))))</f>
        <v/>
      </c>
      <c r="Y108" s="107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IF(E109="","",IF(ISERROR(VLOOKUP(E109,'1-学员信息表'!A:AG,20,0)),"错误",IF(VLOOKUP(E109,'1-学员信息表'!A:AG,20,0)="","错误",VLOOKUP(E109,'1-学员信息表'!A:AG,20,0))))</f>
        <v/>
      </c>
      <c r="Y109" s="107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IF(E110="","",IF(ISERROR(VLOOKUP(E110,'1-学员信息表'!A:AG,20,0)),"错误",IF(VLOOKUP(E110,'1-学员信息表'!A:AG,20,0)="","错误",VLOOKUP(E110,'1-学员信息表'!A:AG,20,0))))</f>
        <v/>
      </c>
      <c r="Y110" s="107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IF(E111="","",IF(ISERROR(VLOOKUP(E111,'1-学员信息表'!A:AG,20,0)),"错误",IF(VLOOKUP(E111,'1-学员信息表'!A:AG,20,0)="","错误",VLOOKUP(E111,'1-学员信息表'!A:AG,20,0))))</f>
        <v/>
      </c>
      <c r="Y111" s="107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IF(E112="","",IF(ISERROR(VLOOKUP(E112,'1-学员信息表'!A:AG,20,0)),"错误",IF(VLOOKUP(E112,'1-学员信息表'!A:AG,20,0)="","错误",VLOOKUP(E112,'1-学员信息表'!A:AG,20,0))))</f>
        <v/>
      </c>
      <c r="Y112" s="107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IF(E113="","",IF(ISERROR(VLOOKUP(E113,'1-学员信息表'!A:AG,20,0)),"错误",IF(VLOOKUP(E113,'1-学员信息表'!A:AG,20,0)="","错误",VLOOKUP(E113,'1-学员信息表'!A:AG,20,0))))</f>
        <v/>
      </c>
      <c r="Y113" s="107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IF(E114="","",IF(ISERROR(VLOOKUP(E114,'1-学员信息表'!A:AG,20,0)),"错误",IF(VLOOKUP(E114,'1-学员信息表'!A:AG,20,0)="","错误",VLOOKUP(E114,'1-学员信息表'!A:AG,20,0))))</f>
        <v/>
      </c>
      <c r="Y114" s="107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IF(E115="","",IF(ISERROR(VLOOKUP(E115,'1-学员信息表'!A:AG,20,0)),"错误",IF(VLOOKUP(E115,'1-学员信息表'!A:AG,20,0)="","错误",VLOOKUP(E115,'1-学员信息表'!A:AG,20,0))))</f>
        <v/>
      </c>
      <c r="Y115" s="107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IF(E116="","",IF(ISERROR(VLOOKUP(E116,'1-学员信息表'!A:AG,20,0)),"错误",IF(VLOOKUP(E116,'1-学员信息表'!A:AG,20,0)="","错误",VLOOKUP(E116,'1-学员信息表'!A:AG,20,0))))</f>
        <v/>
      </c>
      <c r="Y116" s="107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IF(E117="","",IF(ISERROR(VLOOKUP(E117,'1-学员信息表'!A:AG,20,0)),"错误",IF(VLOOKUP(E117,'1-学员信息表'!A:AG,20,0)="","错误",VLOOKUP(E117,'1-学员信息表'!A:AG,20,0))))</f>
        <v/>
      </c>
      <c r="Y117" s="107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IF(E118="","",IF(ISERROR(VLOOKUP(E118,'1-学员信息表'!A:AG,20,0)),"错误",IF(VLOOKUP(E118,'1-学员信息表'!A:AG,20,0)="","错误",VLOOKUP(E118,'1-学员信息表'!A:AG,20,0))))</f>
        <v/>
      </c>
      <c r="Y118" s="107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IF(E119="","",IF(ISERROR(VLOOKUP(E119,'1-学员信息表'!A:AG,20,0)),"错误",IF(VLOOKUP(E119,'1-学员信息表'!A:AG,20,0)="","错误",VLOOKUP(E119,'1-学员信息表'!A:AG,20,0))))</f>
        <v/>
      </c>
      <c r="Y119" s="107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IF(E120="","",IF(ISERROR(VLOOKUP(E120,'1-学员信息表'!A:AG,20,0)),"错误",IF(VLOOKUP(E120,'1-学员信息表'!A:AG,20,0)="","错误",VLOOKUP(E120,'1-学员信息表'!A:AG,20,0))))</f>
        <v/>
      </c>
      <c r="Y120" s="107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IF(E121="","",IF(ISERROR(VLOOKUP(E121,'1-学员信息表'!A:AG,20,0)),"错误",IF(VLOOKUP(E121,'1-学员信息表'!A:AG,20,0)="","错误",VLOOKUP(E121,'1-学员信息表'!A:AG,20,0))))</f>
        <v/>
      </c>
      <c r="Y121" s="107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IF(E122="","",IF(ISERROR(VLOOKUP(E122,'1-学员信息表'!A:AG,20,0)),"错误",IF(VLOOKUP(E122,'1-学员信息表'!A:AG,20,0)="","错误",VLOOKUP(E122,'1-学员信息表'!A:AG,20,0))))</f>
        <v/>
      </c>
      <c r="Y122" s="107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IF(E123="","",IF(ISERROR(VLOOKUP(E123,'1-学员信息表'!A:AG,20,0)),"错误",IF(VLOOKUP(E123,'1-学员信息表'!A:AG,20,0)="","错误",VLOOKUP(E123,'1-学员信息表'!A:AG,20,0))))</f>
        <v/>
      </c>
      <c r="Y123" s="107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IF(E124="","",IF(ISERROR(VLOOKUP(E124,'1-学员信息表'!A:AG,20,0)),"错误",IF(VLOOKUP(E124,'1-学员信息表'!A:AG,20,0)="","错误",VLOOKUP(E124,'1-学员信息表'!A:AG,20,0))))</f>
        <v/>
      </c>
      <c r="Y124" s="107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IF(E125="","",IF(ISERROR(VLOOKUP(E125,'1-学员信息表'!A:AG,20,0)),"错误",IF(VLOOKUP(E125,'1-学员信息表'!A:AG,20,0)="","错误",VLOOKUP(E125,'1-学员信息表'!A:AG,20,0))))</f>
        <v/>
      </c>
      <c r="Y125" s="107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IF(E126="","",IF(ISERROR(VLOOKUP(E126,'1-学员信息表'!A:AG,20,0)),"错误",IF(VLOOKUP(E126,'1-学员信息表'!A:AG,20,0)="","错误",VLOOKUP(E126,'1-学员信息表'!A:AG,20,0))))</f>
        <v/>
      </c>
      <c r="Y126" s="107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IF(E127="","",IF(ISERROR(VLOOKUP(E127,'1-学员信息表'!A:AG,20,0)),"错误",IF(VLOOKUP(E127,'1-学员信息表'!A:AG,20,0)="","错误",VLOOKUP(E127,'1-学员信息表'!A:AG,20,0))))</f>
        <v/>
      </c>
      <c r="Y127" s="107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IF(E128="","",IF(ISERROR(VLOOKUP(E128,'1-学员信息表'!A:AG,20,0)),"错误",IF(VLOOKUP(E128,'1-学员信息表'!A:AG,20,0)="","错误",VLOOKUP(E128,'1-学员信息表'!A:AG,20,0))))</f>
        <v/>
      </c>
      <c r="Y128" s="107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IF(E129="","",IF(ISERROR(VLOOKUP(E129,'1-学员信息表'!A:AG,20,0)),"错误",IF(VLOOKUP(E129,'1-学员信息表'!A:AG,20,0)="","错误",VLOOKUP(E129,'1-学员信息表'!A:AG,20,0))))</f>
        <v/>
      </c>
      <c r="Y129" s="107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IF(E130="","",IF(ISERROR(VLOOKUP(E130,'1-学员信息表'!A:AG,20,0)),"错误",IF(VLOOKUP(E130,'1-学员信息表'!A:AG,20,0)="","错误",VLOOKUP(E130,'1-学员信息表'!A:AG,20,0))))</f>
        <v/>
      </c>
      <c r="Y130" s="107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IF(E131="","",IF(ISERROR(VLOOKUP(E131,'1-学员信息表'!A:AG,20,0)),"错误",IF(VLOOKUP(E131,'1-学员信息表'!A:AG,20,0)="","错误",VLOOKUP(E131,'1-学员信息表'!A:AG,20,0))))</f>
        <v/>
      </c>
      <c r="Y131" s="107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IF(E132="","",IF(ISERROR(VLOOKUP(E132,'1-学员信息表'!A:AG,20,0)),"错误",IF(VLOOKUP(E132,'1-学员信息表'!A:AG,20,0)="","错误",VLOOKUP(E132,'1-学员信息表'!A:AG,20,0))))</f>
        <v/>
      </c>
      <c r="Y132" s="107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IF(E133="","",IF(ISERROR(VLOOKUP(E133,'1-学员信息表'!A:AG,20,0)),"错误",IF(VLOOKUP(E133,'1-学员信息表'!A:AG,20,0)="","错误",VLOOKUP(E133,'1-学员信息表'!A:AG,20,0))))</f>
        <v/>
      </c>
      <c r="Y133" s="107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IF(E134="","",IF(ISERROR(VLOOKUP(E134,'1-学员信息表'!A:AG,20,0)),"错误",IF(VLOOKUP(E134,'1-学员信息表'!A:AG,20,0)="","错误",VLOOKUP(E134,'1-学员信息表'!A:AG,20,0))))</f>
        <v/>
      </c>
      <c r="Y134" s="107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IF(E135="","",IF(ISERROR(VLOOKUP(E135,'1-学员信息表'!A:AG,20,0)),"错误",IF(VLOOKUP(E135,'1-学员信息表'!A:AG,20,0)="","错误",VLOOKUP(E135,'1-学员信息表'!A:AG,20,0))))</f>
        <v/>
      </c>
      <c r="Y135" s="107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IF(E136="","",IF(ISERROR(VLOOKUP(E136,'1-学员信息表'!A:AG,20,0)),"错误",IF(VLOOKUP(E136,'1-学员信息表'!A:AG,20,0)="","错误",VLOOKUP(E136,'1-学员信息表'!A:AG,20,0))))</f>
        <v/>
      </c>
      <c r="Y136" s="107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IF(E137="","",IF(ISERROR(VLOOKUP(E137,'1-学员信息表'!A:AG,20,0)),"错误",IF(VLOOKUP(E137,'1-学员信息表'!A:AG,20,0)="","错误",VLOOKUP(E137,'1-学员信息表'!A:AG,20,0))))</f>
        <v/>
      </c>
      <c r="Y137" s="107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IF(E138="","",IF(ISERROR(VLOOKUP(E138,'1-学员信息表'!A:AG,20,0)),"错误",IF(VLOOKUP(E138,'1-学员信息表'!A:AG,20,0)="","错误",VLOOKUP(E138,'1-学员信息表'!A:AG,20,0))))</f>
        <v/>
      </c>
      <c r="Y138" s="107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IF(E139="","",IF(ISERROR(VLOOKUP(E139,'1-学员信息表'!A:AG,20,0)),"错误",IF(VLOOKUP(E139,'1-学员信息表'!A:AG,20,0)="","错误",VLOOKUP(E139,'1-学员信息表'!A:AG,20,0))))</f>
        <v/>
      </c>
      <c r="Y139" s="107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IF(E140="","",IF(ISERROR(VLOOKUP(E140,'1-学员信息表'!A:AG,20,0)),"错误",IF(VLOOKUP(E140,'1-学员信息表'!A:AG,20,0)="","错误",VLOOKUP(E140,'1-学员信息表'!A:AG,20,0))))</f>
        <v/>
      </c>
      <c r="Y140" s="107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IF(E141="","",IF(ISERROR(VLOOKUP(E141,'1-学员信息表'!A:AG,20,0)),"错误",IF(VLOOKUP(E141,'1-学员信息表'!A:AG,20,0)="","错误",VLOOKUP(E141,'1-学员信息表'!A:AG,20,0))))</f>
        <v/>
      </c>
      <c r="Y141" s="107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IF(E142="","",IF(ISERROR(VLOOKUP(E142,'1-学员信息表'!A:AG,20,0)),"错误",IF(VLOOKUP(E142,'1-学员信息表'!A:AG,20,0)="","错误",VLOOKUP(E142,'1-学员信息表'!A:AG,20,0))))</f>
        <v/>
      </c>
      <c r="Y142" s="107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IF(E143="","",IF(ISERROR(VLOOKUP(E143,'1-学员信息表'!A:AG,20,0)),"错误",IF(VLOOKUP(E143,'1-学员信息表'!A:AG,20,0)="","错误",VLOOKUP(E143,'1-学员信息表'!A:AG,20,0))))</f>
        <v/>
      </c>
      <c r="Y143" s="107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IF(E144="","",IF(ISERROR(VLOOKUP(E144,'1-学员信息表'!A:AG,20,0)),"错误",IF(VLOOKUP(E144,'1-学员信息表'!A:AG,20,0)="","错误",VLOOKUP(E144,'1-学员信息表'!A:AG,20,0))))</f>
        <v/>
      </c>
      <c r="Y144" s="107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IF(E145="","",IF(ISERROR(VLOOKUP(E145,'1-学员信息表'!A:AG,20,0)),"错误",IF(VLOOKUP(E145,'1-学员信息表'!A:AG,20,0)="","错误",VLOOKUP(E145,'1-学员信息表'!A:AG,20,0))))</f>
        <v/>
      </c>
      <c r="Y145" s="107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IF(E146="","",IF(ISERROR(VLOOKUP(E146,'1-学员信息表'!A:AG,20,0)),"错误",IF(VLOOKUP(E146,'1-学员信息表'!A:AG,20,0)="","错误",VLOOKUP(E146,'1-学员信息表'!A:AG,20,0))))</f>
        <v/>
      </c>
      <c r="Y146" s="107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IF(E147="","",IF(ISERROR(VLOOKUP(E147,'1-学员信息表'!A:AG,20,0)),"错误",IF(VLOOKUP(E147,'1-学员信息表'!A:AG,20,0)="","错误",VLOOKUP(E147,'1-学员信息表'!A:AG,20,0))))</f>
        <v/>
      </c>
      <c r="Y147" s="107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IF(E148="","",IF(ISERROR(VLOOKUP(E148,'1-学员信息表'!A:AG,20,0)),"错误",IF(VLOOKUP(E148,'1-学员信息表'!A:AG,20,0)="","错误",VLOOKUP(E148,'1-学员信息表'!A:AG,20,0))))</f>
        <v/>
      </c>
      <c r="Y148" s="107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IF(E149="","",IF(ISERROR(VLOOKUP(E149,'1-学员信息表'!A:AG,20,0)),"错误",IF(VLOOKUP(E149,'1-学员信息表'!A:AG,20,0)="","错误",VLOOKUP(E149,'1-学员信息表'!A:AG,20,0))))</f>
        <v/>
      </c>
      <c r="Y149" s="107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IF(E150="","",IF(ISERROR(VLOOKUP(E150,'1-学员信息表'!A:AG,20,0)),"错误",IF(VLOOKUP(E150,'1-学员信息表'!A:AG,20,0)="","错误",VLOOKUP(E150,'1-学员信息表'!A:AG,20,0))))</f>
        <v/>
      </c>
      <c r="Y150" s="107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IF(E151="","",IF(ISERROR(VLOOKUP(E151,'1-学员信息表'!A:AG,20,0)),"错误",IF(VLOOKUP(E151,'1-学员信息表'!A:AG,20,0)="","错误",VLOOKUP(E151,'1-学员信息表'!A:AG,20,0))))</f>
        <v/>
      </c>
      <c r="Y151" s="107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IF(E152="","",IF(ISERROR(VLOOKUP(E152,'1-学员信息表'!A:AG,20,0)),"错误",IF(VLOOKUP(E152,'1-学员信息表'!A:AG,20,0)="","错误",VLOOKUP(E152,'1-学员信息表'!A:AG,20,0))))</f>
        <v/>
      </c>
      <c r="Y152" s="107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IF(E153="","",IF(ISERROR(VLOOKUP(E153,'1-学员信息表'!A:AG,20,0)),"错误",IF(VLOOKUP(E153,'1-学员信息表'!A:AG,20,0)="","错误",VLOOKUP(E153,'1-学员信息表'!A:AG,20,0))))</f>
        <v/>
      </c>
      <c r="Y153" s="107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IF(E154="","",IF(ISERROR(VLOOKUP(E154,'1-学员信息表'!A:AG,20,0)),"错误",IF(VLOOKUP(E154,'1-学员信息表'!A:AG,20,0)="","错误",VLOOKUP(E154,'1-学员信息表'!A:AG,20,0))))</f>
        <v/>
      </c>
      <c r="Y154" s="107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IF(E155="","",IF(ISERROR(VLOOKUP(E155,'1-学员信息表'!A:AG,20,0)),"错误",IF(VLOOKUP(E155,'1-学员信息表'!A:AG,20,0)="","错误",VLOOKUP(E155,'1-学员信息表'!A:AG,20,0))))</f>
        <v/>
      </c>
      <c r="Y155" s="107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IF(E156="","",IF(ISERROR(VLOOKUP(E156,'1-学员信息表'!A:AG,20,0)),"错误",IF(VLOOKUP(E156,'1-学员信息表'!A:AG,20,0)="","错误",VLOOKUP(E156,'1-学员信息表'!A:AG,20,0))))</f>
        <v/>
      </c>
      <c r="Y156" s="107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IF(E157="","",IF(ISERROR(VLOOKUP(E157,'1-学员信息表'!A:AG,20,0)),"错误",IF(VLOOKUP(E157,'1-学员信息表'!A:AG,20,0)="","错误",VLOOKUP(E157,'1-学员信息表'!A:AG,20,0))))</f>
        <v/>
      </c>
      <c r="Y157" s="107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IF(E158="","",IF(ISERROR(VLOOKUP(E158,'1-学员信息表'!A:AG,20,0)),"错误",IF(VLOOKUP(E158,'1-学员信息表'!A:AG,20,0)="","错误",VLOOKUP(E158,'1-学员信息表'!A:AG,20,0))))</f>
        <v/>
      </c>
      <c r="Y158" s="107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IF(E159="","",IF(ISERROR(VLOOKUP(E159,'1-学员信息表'!A:AG,20,0)),"错误",IF(VLOOKUP(E159,'1-学员信息表'!A:AG,20,0)="","错误",VLOOKUP(E159,'1-学员信息表'!A:AG,20,0))))</f>
        <v/>
      </c>
      <c r="Y159" s="107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IF(E160="","",IF(ISERROR(VLOOKUP(E160,'1-学员信息表'!A:AG,20,0)),"错误",IF(VLOOKUP(E160,'1-学员信息表'!A:AG,20,0)="","错误",VLOOKUP(E160,'1-学员信息表'!A:AG,20,0))))</f>
        <v/>
      </c>
      <c r="Y160" s="107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IF(E161="","",IF(ISERROR(VLOOKUP(E161,'1-学员信息表'!A:AG,20,0)),"错误",IF(VLOOKUP(E161,'1-学员信息表'!A:AG,20,0)="","错误",VLOOKUP(E161,'1-学员信息表'!A:AG,20,0))))</f>
        <v/>
      </c>
      <c r="Y161" s="107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IF(E162="","",IF(ISERROR(VLOOKUP(E162,'1-学员信息表'!A:AG,20,0)),"错误",IF(VLOOKUP(E162,'1-学员信息表'!A:AG,20,0)="","错误",VLOOKUP(E162,'1-学员信息表'!A:AG,20,0))))</f>
        <v/>
      </c>
      <c r="Y162" s="107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IF(E163="","",IF(ISERROR(VLOOKUP(E163,'1-学员信息表'!A:AG,20,0)),"错误",IF(VLOOKUP(E163,'1-学员信息表'!A:AG,20,0)="","错误",VLOOKUP(E163,'1-学员信息表'!A:AG,20,0))))</f>
        <v/>
      </c>
      <c r="Y163" s="107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IF(E164="","",IF(ISERROR(VLOOKUP(E164,'1-学员信息表'!A:AG,20,0)),"错误",IF(VLOOKUP(E164,'1-学员信息表'!A:AG,20,0)="","错误",VLOOKUP(E164,'1-学员信息表'!A:AG,20,0))))</f>
        <v/>
      </c>
      <c r="Y164" s="107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IF(E165="","",IF(ISERROR(VLOOKUP(E165,'1-学员信息表'!A:AG,20,0)),"错误",IF(VLOOKUP(E165,'1-学员信息表'!A:AG,20,0)="","错误",VLOOKUP(E165,'1-学员信息表'!A:AG,20,0))))</f>
        <v/>
      </c>
      <c r="Y165" s="107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IF(E166="","",IF(ISERROR(VLOOKUP(E166,'1-学员信息表'!A:AG,20,0)),"错误",IF(VLOOKUP(E166,'1-学员信息表'!A:AG,20,0)="","错误",VLOOKUP(E166,'1-学员信息表'!A:AG,20,0))))</f>
        <v/>
      </c>
      <c r="Y166" s="107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IF(E167="","",IF(ISERROR(VLOOKUP(E167,'1-学员信息表'!A:AG,20,0)),"错误",IF(VLOOKUP(E167,'1-学员信息表'!A:AG,20,0)="","错误",VLOOKUP(E167,'1-学员信息表'!A:AG,20,0))))</f>
        <v/>
      </c>
      <c r="Y167" s="107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IF(E168="","",IF(ISERROR(VLOOKUP(E168,'1-学员信息表'!A:AG,20,0)),"错误",IF(VLOOKUP(E168,'1-学员信息表'!A:AG,20,0)="","错误",VLOOKUP(E168,'1-学员信息表'!A:AG,20,0))))</f>
        <v/>
      </c>
      <c r="Y168" s="107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IF(E169="","",IF(ISERROR(VLOOKUP(E169,'1-学员信息表'!A:AG,20,0)),"错误",IF(VLOOKUP(E169,'1-学员信息表'!A:AG,20,0)="","错误",VLOOKUP(E169,'1-学员信息表'!A:AG,20,0))))</f>
        <v/>
      </c>
      <c r="Y169" s="107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IF(E170="","",IF(ISERROR(VLOOKUP(E170,'1-学员信息表'!A:AG,20,0)),"错误",IF(VLOOKUP(E170,'1-学员信息表'!A:AG,20,0)="","错误",VLOOKUP(E170,'1-学员信息表'!A:AG,20,0))))</f>
        <v/>
      </c>
      <c r="Y170" s="107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IF(E171="","",IF(ISERROR(VLOOKUP(E171,'1-学员信息表'!A:AG,20,0)),"错误",IF(VLOOKUP(E171,'1-学员信息表'!A:AG,20,0)="","错误",VLOOKUP(E171,'1-学员信息表'!A:AG,20,0))))</f>
        <v/>
      </c>
      <c r="Y171" s="107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IF(E172="","",IF(ISERROR(VLOOKUP(E172,'1-学员信息表'!A:AG,20,0)),"错误",IF(VLOOKUP(E172,'1-学员信息表'!A:AG,20,0)="","错误",VLOOKUP(E172,'1-学员信息表'!A:AG,20,0))))</f>
        <v/>
      </c>
      <c r="Y172" s="107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IF(E173="","",IF(ISERROR(VLOOKUP(E173,'1-学员信息表'!A:AG,20,0)),"错误",IF(VLOOKUP(E173,'1-学员信息表'!A:AG,20,0)="","错误",VLOOKUP(E173,'1-学员信息表'!A:AG,20,0))))</f>
        <v/>
      </c>
      <c r="Y173" s="107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IF(E174="","",IF(ISERROR(VLOOKUP(E174,'1-学员信息表'!A:AG,20,0)),"错误",IF(VLOOKUP(E174,'1-学员信息表'!A:AG,20,0)="","错误",VLOOKUP(E174,'1-学员信息表'!A:AG,20,0))))</f>
        <v/>
      </c>
      <c r="Y174" s="107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IF(E175="","",IF(ISERROR(VLOOKUP(E175,'1-学员信息表'!A:AG,20,0)),"错误",IF(VLOOKUP(E175,'1-学员信息表'!A:AG,20,0)="","错误",VLOOKUP(E175,'1-学员信息表'!A:AG,20,0))))</f>
        <v/>
      </c>
      <c r="Y175" s="107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IF(E176="","",IF(ISERROR(VLOOKUP(E176,'1-学员信息表'!A:AG,20,0)),"错误",IF(VLOOKUP(E176,'1-学员信息表'!A:AG,20,0)="","错误",VLOOKUP(E176,'1-学员信息表'!A:AG,20,0))))</f>
        <v/>
      </c>
      <c r="Y176" s="107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IF(E177="","",IF(ISERROR(VLOOKUP(E177,'1-学员信息表'!A:AG,20,0)),"错误",IF(VLOOKUP(E177,'1-学员信息表'!A:AG,20,0)="","错误",VLOOKUP(E177,'1-学员信息表'!A:AG,20,0))))</f>
        <v/>
      </c>
      <c r="Y177" s="107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IF(E178="","",IF(ISERROR(VLOOKUP(E178,'1-学员信息表'!A:AG,20,0)),"错误",IF(VLOOKUP(E178,'1-学员信息表'!A:AG,20,0)="","错误",VLOOKUP(E178,'1-学员信息表'!A:AG,20,0))))</f>
        <v/>
      </c>
      <c r="Y178" s="107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IF(E179="","",IF(ISERROR(VLOOKUP(E179,'1-学员信息表'!A:AG,20,0)),"错误",IF(VLOOKUP(E179,'1-学员信息表'!A:AG,20,0)="","错误",VLOOKUP(E179,'1-学员信息表'!A:AG,20,0))))</f>
        <v/>
      </c>
      <c r="Y179" s="107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IF(E180="","",IF(ISERROR(VLOOKUP(E180,'1-学员信息表'!A:AG,20,0)),"错误",IF(VLOOKUP(E180,'1-学员信息表'!A:AG,20,0)="","错误",VLOOKUP(E180,'1-学员信息表'!A:AG,20,0))))</f>
        <v/>
      </c>
      <c r="Y180" s="107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IF(E181="","",IF(ISERROR(VLOOKUP(E181,'1-学员信息表'!A:AG,20,0)),"错误",IF(VLOOKUP(E181,'1-学员信息表'!A:AG,20,0)="","错误",VLOOKUP(E181,'1-学员信息表'!A:AG,20,0))))</f>
        <v/>
      </c>
      <c r="Y181" s="107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IF(E182="","",IF(ISERROR(VLOOKUP(E182,'1-学员信息表'!A:AG,20,0)),"错误",IF(VLOOKUP(E182,'1-学员信息表'!A:AG,20,0)="","错误",VLOOKUP(E182,'1-学员信息表'!A:AG,20,0))))</f>
        <v/>
      </c>
      <c r="Y182" s="107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IF(E183="","",IF(ISERROR(VLOOKUP(E183,'1-学员信息表'!A:AG,20,0)),"错误",IF(VLOOKUP(E183,'1-学员信息表'!A:AG,20,0)="","错误",VLOOKUP(E183,'1-学员信息表'!A:AG,20,0))))</f>
        <v/>
      </c>
      <c r="Y183" s="107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IF(E184="","",IF(ISERROR(VLOOKUP(E184,'1-学员信息表'!A:AG,20,0)),"错误",IF(VLOOKUP(E184,'1-学员信息表'!A:AG,20,0)="","错误",VLOOKUP(E184,'1-学员信息表'!A:AG,20,0))))</f>
        <v/>
      </c>
      <c r="Y184" s="107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IF(E185="","",IF(ISERROR(VLOOKUP(E185,'1-学员信息表'!A:AG,20,0)),"错误",IF(VLOOKUP(E185,'1-学员信息表'!A:AG,20,0)="","错误",VLOOKUP(E185,'1-学员信息表'!A:AG,20,0))))</f>
        <v/>
      </c>
      <c r="Y185" s="107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IF(E186="","",IF(ISERROR(VLOOKUP(E186,'1-学员信息表'!A:AG,20,0)),"错误",IF(VLOOKUP(E186,'1-学员信息表'!A:AG,20,0)="","错误",VLOOKUP(E186,'1-学员信息表'!A:AG,20,0))))</f>
        <v/>
      </c>
      <c r="Y186" s="107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IF(E187="","",IF(ISERROR(VLOOKUP(E187,'1-学员信息表'!A:AG,20,0)),"错误",IF(VLOOKUP(E187,'1-学员信息表'!A:AG,20,0)="","错误",VLOOKUP(E187,'1-学员信息表'!A:AG,20,0))))</f>
        <v/>
      </c>
      <c r="Y187" s="107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IF(E188="","",IF(ISERROR(VLOOKUP(E188,'1-学员信息表'!A:AG,20,0)),"错误",IF(VLOOKUP(E188,'1-学员信息表'!A:AG,20,0)="","错误",VLOOKUP(E188,'1-学员信息表'!A:AG,20,0))))</f>
        <v/>
      </c>
      <c r="Y188" s="107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IF(E189="","",IF(ISERROR(VLOOKUP(E189,'1-学员信息表'!A:AG,20,0)),"错误",IF(VLOOKUP(E189,'1-学员信息表'!A:AG,20,0)="","错误",VLOOKUP(E189,'1-学员信息表'!A:AG,20,0))))</f>
        <v/>
      </c>
      <c r="Y189" s="107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IF(E190="","",IF(ISERROR(VLOOKUP(E190,'1-学员信息表'!A:AG,20,0)),"错误",IF(VLOOKUP(E190,'1-学员信息表'!A:AG,20,0)="","错误",VLOOKUP(E190,'1-学员信息表'!A:AG,20,0))))</f>
        <v/>
      </c>
      <c r="Y190" s="107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IF(E191="","",IF(ISERROR(VLOOKUP(E191,'1-学员信息表'!A:AG,20,0)),"错误",IF(VLOOKUP(E191,'1-学员信息表'!A:AG,20,0)="","错误",VLOOKUP(E191,'1-学员信息表'!A:AG,20,0))))</f>
        <v/>
      </c>
      <c r="Y191" s="107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IF(E192="","",IF(ISERROR(VLOOKUP(E192,'1-学员信息表'!A:AG,20,0)),"错误",IF(VLOOKUP(E192,'1-学员信息表'!A:AG,20,0)="","错误",VLOOKUP(E192,'1-学员信息表'!A:AG,20,0))))</f>
        <v/>
      </c>
      <c r="Y192" s="107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IF(E193="","",IF(ISERROR(VLOOKUP(E193,'1-学员信息表'!A:AG,20,0)),"错误",IF(VLOOKUP(E193,'1-学员信息表'!A:AG,20,0)="","错误",VLOOKUP(E193,'1-学员信息表'!A:AG,20,0))))</f>
        <v/>
      </c>
      <c r="Y193" s="107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IF(E194="","",IF(ISERROR(VLOOKUP(E194,'1-学员信息表'!A:AG,20,0)),"错误",IF(VLOOKUP(E194,'1-学员信息表'!A:AG,20,0)="","错误",VLOOKUP(E194,'1-学员信息表'!A:AG,20,0))))</f>
        <v/>
      </c>
      <c r="Y194" s="107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IF(E195="","",IF(ISERROR(VLOOKUP(E195,'1-学员信息表'!A:AG,20,0)),"错误",IF(VLOOKUP(E195,'1-学员信息表'!A:AG,20,0)="","错误",VLOOKUP(E195,'1-学员信息表'!A:AG,20,0))))</f>
        <v/>
      </c>
      <c r="Y195" s="107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IF(E196="","",IF(ISERROR(VLOOKUP(E196,'1-学员信息表'!A:AG,20,0)),"错误",IF(VLOOKUP(E196,'1-学员信息表'!A:AG,20,0)="","错误",VLOOKUP(E196,'1-学员信息表'!A:AG,20,0))))</f>
        <v/>
      </c>
      <c r="Y196" s="107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IF(E197="","",IF(ISERROR(VLOOKUP(E197,'1-学员信息表'!A:AG,20,0)),"错误",IF(VLOOKUP(E197,'1-学员信息表'!A:AG,20,0)="","错误",VLOOKUP(E197,'1-学员信息表'!A:AG,20,0))))</f>
        <v/>
      </c>
      <c r="Y197" s="107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IF(E198="","",IF(ISERROR(VLOOKUP(E198,'1-学员信息表'!A:AG,20,0)),"错误",IF(VLOOKUP(E198,'1-学员信息表'!A:AG,20,0)="","错误",VLOOKUP(E198,'1-学员信息表'!A:AG,20,0))))</f>
        <v/>
      </c>
      <c r="Y198" s="107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IF(E199="","",IF(ISERROR(VLOOKUP(E199,'1-学员信息表'!A:AG,20,0)),"错误",IF(VLOOKUP(E199,'1-学员信息表'!A:AG,20,0)="","错误",VLOOKUP(E199,'1-学员信息表'!A:AG,20,0))))</f>
        <v/>
      </c>
      <c r="Y199" s="107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IF(E200="","",IF(ISERROR(VLOOKUP(E200,'1-学员信息表'!A:AG,20,0)),"错误",IF(VLOOKUP(E200,'1-学员信息表'!A:AG,20,0)="","错误",VLOOKUP(E200,'1-学员信息表'!A:AG,20,0))))</f>
        <v/>
      </c>
      <c r="Y200" s="107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D1:E1048576 H1 M1:N16 R1:R1048576 H23:H1048576 M23:N1048576" name="区域1"/>
    <protectedRange sqref="H2:H22" name="区域1_1"/>
    <protectedRange sqref="M17:N22" name="区域1_2"/>
  </protectedRanges>
  <autoFilter ref="A1:Y200"/>
  <phoneticPr fontId="2" type="noConversion"/>
  <conditionalFormatting sqref="F2:F3">
    <cfRule type="cellIs" dxfId="31" priority="23" operator="equal">
      <formula>"错误"</formula>
    </cfRule>
  </conditionalFormatting>
  <conditionalFormatting sqref="K2:L200">
    <cfRule type="cellIs" dxfId="30" priority="20" operator="equal">
      <formula>"错误"</formula>
    </cfRule>
  </conditionalFormatting>
  <conditionalFormatting sqref="F4:F200">
    <cfRule type="cellIs" dxfId="29" priority="14" operator="equal">
      <formula>"错误"</formula>
    </cfRule>
  </conditionalFormatting>
  <conditionalFormatting sqref="K4:L200">
    <cfRule type="cellIs" dxfId="28" priority="11" operator="equal">
      <formula>"错误"</formula>
    </cfRule>
  </conditionalFormatting>
  <conditionalFormatting sqref="F1:Y1048576">
    <cfRule type="cellIs" dxfId="27" priority="10" operator="equal">
      <formula>"错误"</formula>
    </cfRule>
  </conditionalFormatting>
  <conditionalFormatting sqref="F2:F3">
    <cfRule type="cellIs" dxfId="26" priority="9" operator="equal">
      <formula>"错误"</formula>
    </cfRule>
  </conditionalFormatting>
  <conditionalFormatting sqref="K2:L200">
    <cfRule type="cellIs" dxfId="25" priority="8" operator="equal">
      <formula>"错误"</formula>
    </cfRule>
  </conditionalFormatting>
  <conditionalFormatting sqref="F4:F200">
    <cfRule type="cellIs" dxfId="24" priority="7" operator="equal">
      <formula>"错误"</formula>
    </cfRule>
  </conditionalFormatting>
  <conditionalFormatting sqref="K4:L200">
    <cfRule type="cellIs" dxfId="23" priority="6" operator="equal">
      <formula>"错误"</formula>
    </cfRule>
  </conditionalFormatting>
  <conditionalFormatting sqref="F1:Y200">
    <cfRule type="cellIs" dxfId="22" priority="5" operator="equal">
      <formula>"错误"</formula>
    </cfRule>
  </conditionalFormatting>
  <conditionalFormatting sqref="H2:H22">
    <cfRule type="cellIs" dxfId="21" priority="4" operator="equal">
      <formula>"错误"</formula>
    </cfRule>
  </conditionalFormatting>
  <conditionalFormatting sqref="H2:H22">
    <cfRule type="cellIs" dxfId="20" priority="3" operator="equal">
      <formula>"错误"</formula>
    </cfRule>
  </conditionalFormatting>
  <conditionalFormatting sqref="M17:N22">
    <cfRule type="cellIs" dxfId="19" priority="2" operator="equal">
      <formula>"错误"</formula>
    </cfRule>
  </conditionalFormatting>
  <conditionalFormatting sqref="M17:N22">
    <cfRule type="cellIs" dxfId="18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66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G46" sqref="G46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8.6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44" t="str">
        <f>LEFT('5-课消明细表'!M2,4)&amp;"年"&amp;MID('5-课消明细表'!M2,6,2)&amp;"月"&amp;'5-课消明细表'!G2&amp;"教学部经营数据汇总表"</f>
        <v>2017年07月天河南骏中心教学部经营数据汇总表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73</v>
      </c>
      <c r="C4" s="119"/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1602</v>
      </c>
      <c r="C5" s="119">
        <v>8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1603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1604</v>
      </c>
      <c r="C8" s="123" t="s">
        <v>1605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5008</v>
      </c>
      <c r="C9" s="125">
        <f>COUNTIFS('2-班级信息'!AI:AI,'12-经营数据表'!B9,'2-班级信息'!V:V,"未结业")</f>
        <v>6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5009</v>
      </c>
      <c r="C10" s="125">
        <f>COUNTIFS('2-班级信息'!AI:AI,'12-经营数据表'!B10,'2-班级信息'!V:V,"未结业")</f>
        <v>6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5010</v>
      </c>
      <c r="C11" s="125">
        <f>COUNTIFS('2-班级信息'!AI:AI,'12-经营数据表'!B11,'2-班级信息'!V:V,"未结业")</f>
        <v>7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 t="s">
        <v>5011</v>
      </c>
      <c r="C12" s="125">
        <f>COUNTIFS('2-班级信息'!AI:AI,'12-经营数据表'!B12,'2-班级信息'!V:V,"未结业")</f>
        <v>4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 t="s">
        <v>5012</v>
      </c>
      <c r="C13" s="125">
        <f>COUNTIFS('2-班级信息'!AI:AI,'12-经营数据表'!B13,'2-班级信息'!V:V,"未结业")</f>
        <v>2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 t="s">
        <v>5013</v>
      </c>
      <c r="C14" s="125">
        <f>COUNTIFS('2-班级信息'!AI:AI,'12-经营数据表'!B14,'2-班级信息'!V:V,"未结业")</f>
        <v>5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 t="s">
        <v>5014</v>
      </c>
      <c r="C15" s="125">
        <f>COUNTIFS('2-班级信息'!AI:AI,'12-经营数据表'!B15,'2-班级信息'!V:V,"未结业")</f>
        <v>1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 t="s">
        <v>5015</v>
      </c>
      <c r="C16" s="125">
        <f>COUNTIFS('2-班级信息'!AI:AI,'12-经营数据表'!B16,'2-班级信息'!V:V,"未结业")</f>
        <v>3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 t="s">
        <v>5016</v>
      </c>
      <c r="C17" s="125">
        <f>COUNTIFS('2-班级信息'!AI:AI,'12-经营数据表'!B17,'2-班级信息'!V:V,"未结业")</f>
        <v>1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 t="s">
        <v>114</v>
      </c>
      <c r="C18" s="125">
        <f>COUNTIFS('2-班级信息'!AI:AI,'12-经营数据表'!B18,'2-班级信息'!V:V,"未结业")</f>
        <v>5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75</v>
      </c>
      <c r="C21" s="129">
        <f>SUM(C9:C20)</f>
        <v>40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76</v>
      </c>
      <c r="B24" s="131" t="s">
        <v>1606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3"/>
      <c r="B25" s="134" t="s">
        <v>1607</v>
      </c>
      <c r="C25" s="135" t="s">
        <v>1608</v>
      </c>
      <c r="D25" s="136" t="s">
        <v>1609</v>
      </c>
      <c r="E25" s="136" t="s">
        <v>1610</v>
      </c>
      <c r="F25" s="136" t="s">
        <v>1611</v>
      </c>
      <c r="G25" s="136" t="s">
        <v>1612</v>
      </c>
      <c r="H25" s="135" t="s">
        <v>1613</v>
      </c>
      <c r="I25" s="136" t="s">
        <v>77</v>
      </c>
      <c r="J25" s="136" t="s">
        <v>134</v>
      </c>
      <c r="K25" s="136" t="s">
        <v>78</v>
      </c>
      <c r="L25" s="136" t="s">
        <v>79</v>
      </c>
      <c r="M25" s="136" t="s">
        <v>80</v>
      </c>
      <c r="N25" s="136" t="s">
        <v>81</v>
      </c>
      <c r="O25" s="136" t="s">
        <v>82</v>
      </c>
      <c r="P25" s="136" t="s">
        <v>83</v>
      </c>
      <c r="Q25" s="136" t="s">
        <v>84</v>
      </c>
      <c r="R25" s="136" t="s">
        <v>85</v>
      </c>
      <c r="S25" s="136" t="s">
        <v>86</v>
      </c>
      <c r="T25" s="136" t="s">
        <v>65</v>
      </c>
      <c r="U25" s="136" t="s">
        <v>87</v>
      </c>
      <c r="V25" s="136" t="s">
        <v>88</v>
      </c>
      <c r="W25" s="136" t="s">
        <v>89</v>
      </c>
      <c r="X25" s="136" t="s">
        <v>90</v>
      </c>
      <c r="Y25" s="136" t="s">
        <v>91</v>
      </c>
      <c r="Z25" s="136" t="s">
        <v>92</v>
      </c>
      <c r="AA25" s="136" t="s">
        <v>93</v>
      </c>
      <c r="AB25" s="136" t="s">
        <v>94</v>
      </c>
      <c r="AC25" s="136" t="s">
        <v>95</v>
      </c>
      <c r="AD25" s="136" t="s">
        <v>96</v>
      </c>
      <c r="AE25" s="136" t="s">
        <v>97</v>
      </c>
      <c r="AF25" s="136" t="s">
        <v>98</v>
      </c>
      <c r="AG25" s="136" t="s">
        <v>1614</v>
      </c>
      <c r="AH25" s="136" t="s">
        <v>1615</v>
      </c>
      <c r="AI25" s="136" t="s">
        <v>1616</v>
      </c>
      <c r="AJ25" s="136" t="s">
        <v>1617</v>
      </c>
      <c r="AK25" s="137" t="s">
        <v>1618</v>
      </c>
      <c r="AL25" s="137"/>
      <c r="AM25" s="137"/>
    </row>
    <row r="26" spans="1:40">
      <c r="A26" s="138"/>
      <c r="B26" s="118" t="s">
        <v>68</v>
      </c>
      <c r="C26" s="139">
        <f>D26+E26+F26+G26+H26</f>
        <v>123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51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41"/>
      <c r="H26" s="139">
        <f t="shared" ref="H26:H35" si="0">SUM(I26:AM26)</f>
        <v>72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9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36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13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7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7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16</v>
      </c>
      <c r="C27" s="139">
        <f t="shared" ref="C27:C35" si="1">D27+E27+F27+G27+H27</f>
        <v>114</v>
      </c>
      <c r="D27" s="140">
        <f>COUNTIFS('3-班级学员信息表'!$I:$I,'12-经营数据表'!$B27,'3-班级学员信息表'!$AC:$AC,'12-经营数据表'!D$25,'3-班级学员信息表'!$Q:$Q,"未进班")-E27</f>
        <v>54</v>
      </c>
      <c r="E27" s="141"/>
      <c r="F27" s="140">
        <f>COUNTIFS('3-班级学员信息表'!$I:$I,'12-经营数据表'!$B27,'3-班级学员信息表'!$AC:$AC,"停读",'3-班级学员信息表'!$Q:$Q,"停读")-G27</f>
        <v>1</v>
      </c>
      <c r="G27" s="141"/>
      <c r="H27" s="139">
        <f t="shared" si="0"/>
        <v>59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0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12</v>
      </c>
      <c r="P27" s="140">
        <f>COUNTIFS('3-班级学员信息表'!$I:$I,'12-经营数据表'!$B27,'3-班级学员信息表'!$AC:$AC,'12-经营数据表'!P$25,'3-班级学员信息表'!$Q:$Q,"在读")</f>
        <v>19</v>
      </c>
      <c r="Q27" s="140">
        <f>COUNTIFS('3-班级学员信息表'!$I:$I,'12-经营数据表'!$B27,'3-班级学员信息表'!$AC:$AC,'12-经营数据表'!Q$25,'3-班级学员信息表'!$Q:$Q,"在读")</f>
        <v>27</v>
      </c>
      <c r="R27" s="140">
        <f>COUNTIFS('3-班级学员信息表'!$I:$I,'12-经营数据表'!$B27,'3-班级学员信息表'!$AC:$AC,'12-经营数据表'!R$25,'3-班级学员信息表'!$Q:$Q,"在读")</f>
        <v>0</v>
      </c>
      <c r="S27" s="140">
        <f>COUNTIFS('3-班级学员信息表'!$I:$I,'12-经营数据表'!$B27,'3-班级学员信息表'!$AC:$AC,'12-经营数据表'!S$25,'3-班级学员信息表'!$Q:$Q,"在读")</f>
        <v>0</v>
      </c>
      <c r="T27" s="140">
        <f>COUNTIFS('3-班级学员信息表'!$I:$I,'12-经营数据表'!$B27,'3-班级学员信息表'!$AC:$AC,'12-经营数据表'!T$25,'3-班级学员信息表'!$Q:$Q,"在读")</f>
        <v>0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0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1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10</v>
      </c>
      <c r="C28" s="139">
        <f t="shared" si="1"/>
        <v>69</v>
      </c>
      <c r="D28" s="140">
        <f>COUNTIFS('3-班级学员信息表'!$I:$I,'12-经营数据表'!$B28,'3-班级学员信息表'!$AC:$AC,'12-经营数据表'!D$25,'3-班级学员信息表'!$Q:$Q,"未进班")-E28</f>
        <v>25</v>
      </c>
      <c r="E28" s="141"/>
      <c r="F28" s="140">
        <f>COUNTIFS('3-班级学员信息表'!$I:$I,'12-经营数据表'!$B28,'3-班级学员信息表'!$AC:$AC,"停读",'3-班级学员信息表'!$Q:$Q,"停读")-G28</f>
        <v>2</v>
      </c>
      <c r="G28" s="141"/>
      <c r="H28" s="139">
        <f t="shared" si="0"/>
        <v>42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3</v>
      </c>
      <c r="P28" s="140">
        <f>COUNTIFS('3-班级学员信息表'!$I:$I,'12-经营数据表'!$B28,'3-班级学员信息表'!$AC:$AC,'12-经营数据表'!P$25,'3-班级学员信息表'!$Q:$Q,"在读")</f>
        <v>8</v>
      </c>
      <c r="Q28" s="140">
        <f>COUNTIFS('3-班级学员信息表'!$I:$I,'12-经营数据表'!$B28,'3-班级学员信息表'!$AC:$AC,'12-经营数据表'!Q$25,'3-班级学员信息表'!$Q:$Q,"在读")</f>
        <v>22</v>
      </c>
      <c r="R28" s="140">
        <f>COUNTIFS('3-班级学员信息表'!$I:$I,'12-经营数据表'!$B28,'3-班级学员信息表'!$AC:$AC,'12-经营数据表'!R$25,'3-班级学员信息表'!$Q:$Q,"在读")</f>
        <v>0</v>
      </c>
      <c r="S28" s="140">
        <f>COUNTIFS('3-班级学员信息表'!$I:$I,'12-经营数据表'!$B28,'3-班级学员信息表'!$AC:$AC,'12-经营数据表'!S$25,'3-班级学员信息表'!$Q:$Q,"在读")</f>
        <v>0</v>
      </c>
      <c r="T28" s="140">
        <f>COUNTIFS('3-班级学员信息表'!$I:$I,'12-经营数据表'!$B28,'3-班级学员信息表'!$AC:$AC,'12-经营数据表'!T$25,'3-班级学员信息表'!$Q:$Q,"在读")</f>
        <v>0</v>
      </c>
      <c r="U28" s="140">
        <f>COUNTIFS('3-班级学员信息表'!$I:$I,'12-经营数据表'!$B28,'3-班级学员信息表'!$AC:$AC,'12-经营数据表'!U$25,'3-班级学员信息表'!$Q:$Q,"在读")</f>
        <v>8</v>
      </c>
      <c r="V28" s="140">
        <f>COUNTIFS('3-班级学员信息表'!$I:$I,'12-经营数据表'!$B28,'3-班级学员信息表'!$AC:$AC,'12-经营数据表'!V$25,'3-班级学员信息表'!$Q:$Q,"在读")</f>
        <v>1</v>
      </c>
      <c r="W28" s="140">
        <f>COUNTIFS('3-班级学员信息表'!$I:$I,'12-经营数据表'!$B28,'3-班级学员信息表'!$AC:$AC,'12-经营数据表'!W$25,'3-班级学员信息表'!$Q:$Q,"在读")</f>
        <v>0</v>
      </c>
      <c r="X28" s="140">
        <f>COUNTIFS('3-班级学员信息表'!$I:$I,'12-经营数据表'!$B28,'3-班级学员信息表'!$AC:$AC,'12-经营数据表'!X$25,'3-班级学员信息表'!$Q:$Q,"在读")</f>
        <v>0</v>
      </c>
      <c r="Y28" s="140">
        <f>COUNTIFS('3-班级学员信息表'!$I:$I,'12-经营数据表'!$B28,'3-班级学员信息表'!$AC:$AC,'12-经营数据表'!Y$25,'3-班级学员信息表'!$Q:$Q,"在读")</f>
        <v>0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14</v>
      </c>
      <c r="C29" s="139">
        <f t="shared" si="1"/>
        <v>66</v>
      </c>
      <c r="D29" s="140">
        <f>COUNTIFS('3-班级学员信息表'!$I:$I,'12-经营数据表'!$B29,'3-班级学员信息表'!$AC:$AC,'12-经营数据表'!D$25,'3-班级学员信息表'!$Q:$Q,"未进班")-E29</f>
        <v>13</v>
      </c>
      <c r="E29" s="141"/>
      <c r="F29" s="140">
        <f>COUNTIFS('3-班级学员信息表'!$I:$I,'12-经营数据表'!$B29,'3-班级学员信息表'!$AC:$AC,"停读",'3-班级学员信息表'!$Q:$Q,"停读")-G29</f>
        <v>0</v>
      </c>
      <c r="G29" s="141"/>
      <c r="H29" s="139">
        <f t="shared" si="0"/>
        <v>53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2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0</v>
      </c>
      <c r="T29" s="140">
        <f>COUNTIFS('3-班级学员信息表'!$I:$I,'12-经营数据表'!$B29,'3-班级学员信息表'!$AC:$AC,'12-经营数据表'!T$25,'3-班级学员信息表'!$Q:$Q,"在读")</f>
        <v>0</v>
      </c>
      <c r="U29" s="140">
        <f>COUNTIFS('3-班级学员信息表'!$I:$I,'12-经营数据表'!$B29,'3-班级学员信息表'!$AC:$AC,'12-经营数据表'!U$25,'3-班级学员信息表'!$Q:$Q,"在读")</f>
        <v>10</v>
      </c>
      <c r="V29" s="140">
        <f>COUNTIFS('3-班级学员信息表'!$I:$I,'12-经营数据表'!$B29,'3-班级学员信息表'!$AC:$AC,'12-经营数据表'!V$25,'3-班级学员信息表'!$Q:$Q,"在读")</f>
        <v>20</v>
      </c>
      <c r="W29" s="140">
        <f>COUNTIFS('3-班级学员信息表'!$I:$I,'12-经营数据表'!$B29,'3-班级学员信息表'!$AC:$AC,'12-经营数据表'!W$25,'3-班级学员信息表'!$Q:$Q,"在读")</f>
        <v>15</v>
      </c>
      <c r="X29" s="140">
        <f>COUNTIFS('3-班级学员信息表'!$I:$I,'12-经营数据表'!$B29,'3-班级学员信息表'!$AC:$AC,'12-经营数据表'!X$25,'3-班级学员信息表'!$Q:$Q,"在读")</f>
        <v>4</v>
      </c>
      <c r="Y29" s="140">
        <f>COUNTIFS('3-班级学员信息表'!$I:$I,'12-经营数据表'!$B29,'3-班级学员信息表'!$AC:$AC,'12-经营数据表'!Y$25,'3-班级学员信息表'!$Q:$Q,"在读")</f>
        <v>0</v>
      </c>
      <c r="Z29" s="140">
        <f>COUNTIFS('3-班级学员信息表'!$I:$I,'12-经营数据表'!$B29,'3-班级学员信息表'!$AC:$AC,'12-经营数据表'!Z$25,'3-班级学员信息表'!$Q:$Q,"在读")</f>
        <v>0</v>
      </c>
      <c r="AA29" s="140">
        <f>COUNTIFS('3-班级学员信息表'!$I:$I,'12-经营数据表'!$B29,'3-班级学员信息表'!$AC:$AC,'12-经营数据表'!AA$25,'3-班级学员信息表'!$Q:$Q,"在读")</f>
        <v>1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1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12</v>
      </c>
      <c r="C30" s="139">
        <f t="shared" si="1"/>
        <v>34</v>
      </c>
      <c r="D30" s="140">
        <f>COUNTIFS('3-班级学员信息表'!$I:$I,'12-经营数据表'!$B30,'3-班级学员信息表'!$AC:$AC,'12-经营数据表'!D$25,'3-班级学员信息表'!$Q:$Q,"未进班")-E30</f>
        <v>5</v>
      </c>
      <c r="E30" s="141"/>
      <c r="F30" s="140">
        <f>COUNTIFS('3-班级学员信息表'!$I:$I,'12-经营数据表'!$B30,'3-班级学员信息表'!$AC:$AC,"停读",'3-班级学员信息表'!$Q:$Q,"停读")-G30</f>
        <v>3</v>
      </c>
      <c r="G30" s="141"/>
      <c r="H30" s="139">
        <f t="shared" si="0"/>
        <v>26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8</v>
      </c>
      <c r="X30" s="140">
        <f>COUNTIFS('3-班级学员信息表'!$I:$I,'12-经营数据表'!$B30,'3-班级学员信息表'!$AC:$AC,'12-经营数据表'!X$25,'3-班级学员信息表'!$Q:$Q,"在读")</f>
        <v>3</v>
      </c>
      <c r="Y30" s="140">
        <f>COUNTIFS('3-班级学员信息表'!$I:$I,'12-经营数据表'!$B30,'3-班级学员信息表'!$AC:$AC,'12-经营数据表'!Y$25,'3-班级学员信息表'!$Q:$Q,"在读")</f>
        <v>0</v>
      </c>
      <c r="Z30" s="140">
        <f>COUNTIFS('3-班级学员信息表'!$I:$I,'12-经营数据表'!$B30,'3-班级学员信息表'!$AC:$AC,'12-经营数据表'!Z$25,'3-班级学员信息表'!$Q:$Q,"在读")</f>
        <v>0</v>
      </c>
      <c r="AA30" s="140">
        <f>COUNTIFS('3-班级学员信息表'!$I:$I,'12-经营数据表'!$B30,'3-班级学员信息表'!$AC:$AC,'12-经营数据表'!AA$25,'3-班级学员信息表'!$Q:$Q,"在读")</f>
        <v>13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1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1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0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13</v>
      </c>
      <c r="C31" s="139">
        <f t="shared" si="1"/>
        <v>34</v>
      </c>
      <c r="D31" s="140">
        <f>COUNTIFS('3-班级学员信息表'!$I:$I,'12-经营数据表'!$B31,'3-班级学员信息表'!$AC:$AC,'12-经营数据表'!D$25,'3-班级学员信息表'!$Q:$Q,"未进班")-E31</f>
        <v>4</v>
      </c>
      <c r="E31" s="141"/>
      <c r="F31" s="140">
        <f>COUNTIFS('3-班级学员信息表'!$I:$I,'12-经营数据表'!$B31,'3-班级学员信息表'!$AC:$AC,"停读",'3-班级学员信息表'!$Q:$Q,"停读")-G31</f>
        <v>6</v>
      </c>
      <c r="G31" s="141"/>
      <c r="H31" s="139">
        <f t="shared" si="0"/>
        <v>24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0</v>
      </c>
      <c r="Z31" s="140">
        <f>COUNTIFS('3-班级学员信息表'!$I:$I,'12-经营数据表'!$B31,'3-班级学员信息表'!$AC:$AC,'12-经营数据表'!Z$25,'3-班级学员信息表'!$Q:$Q,"在读")</f>
        <v>0</v>
      </c>
      <c r="AA31" s="140">
        <f>COUNTIFS('3-班级学员信息表'!$I:$I,'12-经营数据表'!$B31,'3-班级学员信息表'!$AC:$AC,'12-经营数据表'!AA$25,'3-班级学员信息表'!$Q:$Q,"在读")</f>
        <v>19</v>
      </c>
      <c r="AB31" s="140">
        <f>COUNTIFS('3-班级学员信息表'!$I:$I,'12-经营数据表'!$B31,'3-班级学员信息表'!$AC:$AC,'12-经营数据表'!AB$25,'3-班级学员信息表'!$Q:$Q,"在读")</f>
        <v>0</v>
      </c>
      <c r="AC31" s="140">
        <f>COUNTIFS('3-班级学员信息表'!$I:$I,'12-经营数据表'!$B31,'3-班级学员信息表'!$AC:$AC,'12-经营数据表'!AC$25,'3-班级学员信息表'!$Q:$Q,"在读")</f>
        <v>2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0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3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15</v>
      </c>
      <c r="C32" s="139">
        <f t="shared" si="1"/>
        <v>39</v>
      </c>
      <c r="D32" s="140">
        <f>COUNTIFS('3-班级学员信息表'!$I:$I,'12-经营数据表'!$B32,'3-班级学员信息表'!$AC:$AC,'12-经营数据表'!D$25,'3-班级学员信息表'!$Q:$Q,"未进班")-E32</f>
        <v>2</v>
      </c>
      <c r="E32" s="141"/>
      <c r="F32" s="140">
        <f>COUNTIFS('3-班级学员信息表'!$I:$I,'12-经营数据表'!$B32,'3-班级学员信息表'!$AC:$AC,"停读",'3-班级学员信息表'!$Q:$Q,"停读")-G32</f>
        <v>5</v>
      </c>
      <c r="G32" s="141"/>
      <c r="H32" s="139">
        <f t="shared" si="0"/>
        <v>32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3</v>
      </c>
      <c r="AB32" s="140">
        <f>COUNTIFS('3-班级学员信息表'!$I:$I,'12-经营数据表'!$B32,'3-班级学员信息表'!$AC:$AC,'12-经营数据表'!AB$25,'3-班级学员信息表'!$Q:$Q,"在读")</f>
        <v>0</v>
      </c>
      <c r="AC32" s="140">
        <f>COUNTIFS('3-班级学员信息表'!$I:$I,'12-经营数据表'!$B32,'3-班级学员信息表'!$AC:$AC,'12-经营数据表'!AC$25,'3-班级学员信息表'!$Q:$Q,"在读")</f>
        <v>4</v>
      </c>
      <c r="AD32" s="140">
        <f>COUNTIFS('3-班级学员信息表'!$I:$I,'12-经营数据表'!$B32,'3-班级学员信息表'!$AC:$AC,'12-经营数据表'!AD$25,'3-班级学员信息表'!$Q:$Q,"在读")</f>
        <v>5</v>
      </c>
      <c r="AE32" s="140">
        <f>COUNTIFS('3-班级学员信息表'!$I:$I,'12-经营数据表'!$B32,'3-班级学员信息表'!$AC:$AC,'12-经营数据表'!AE$25,'3-班级学员信息表'!$Q:$Q,"在读")</f>
        <v>18</v>
      </c>
      <c r="AF32" s="140">
        <f>COUNTIFS('3-班级学员信息表'!$I:$I,'12-经营数据表'!$B32,'3-班级学员信息表'!$AC:$AC,'12-经营数据表'!AF$25,'3-班级学员信息表'!$Q:$Q,"在读")</f>
        <v>1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1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18</v>
      </c>
      <c r="C33" s="139">
        <f t="shared" si="1"/>
        <v>16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10</v>
      </c>
      <c r="G33" s="141"/>
      <c r="H33" s="139">
        <f t="shared" si="0"/>
        <v>6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4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1</v>
      </c>
      <c r="AJ33" s="140">
        <f>COUNTIFS('3-班级学员信息表'!$I:$I,'12-经营数据表'!$B33,'3-班级学员信息表'!$AC:$AC,'12-经营数据表'!AJ$25,'3-班级学员信息表'!$Q:$Q,"在读")</f>
        <v>1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17</v>
      </c>
      <c r="C34" s="139">
        <f t="shared" si="1"/>
        <v>20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11</v>
      </c>
      <c r="G34" s="141"/>
      <c r="H34" s="139">
        <f t="shared" si="0"/>
        <v>9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8</v>
      </c>
      <c r="AJ34" s="140">
        <f>COUNTIFS('3-班级学员信息表'!$I:$I,'12-经营数据表'!$B34,'3-班级学员信息表'!$AC:$AC,'12-经营数据表'!AJ$25,'3-班级学员信息表'!$Q:$Q,"在读")</f>
        <v>1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69</v>
      </c>
      <c r="C35" s="139">
        <f t="shared" si="1"/>
        <v>4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141"/>
      <c r="H35" s="139">
        <f t="shared" si="0"/>
        <v>3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2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1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70</v>
      </c>
      <c r="C36" s="139">
        <f t="shared" ref="C36:AF36" si="2">SUM(C26:C35)</f>
        <v>519</v>
      </c>
      <c r="D36" s="139">
        <f t="shared" si="2"/>
        <v>154</v>
      </c>
      <c r="E36" s="139">
        <f t="shared" si="2"/>
        <v>0</v>
      </c>
      <c r="F36" s="139">
        <f t="shared" si="2"/>
        <v>39</v>
      </c>
      <c r="G36" s="139">
        <f t="shared" si="2"/>
        <v>0</v>
      </c>
      <c r="H36" s="139">
        <f t="shared" si="2"/>
        <v>326</v>
      </c>
      <c r="I36" s="139">
        <f t="shared" si="2"/>
        <v>9</v>
      </c>
      <c r="J36" s="139">
        <f>SUM(J26:J35)</f>
        <v>0</v>
      </c>
      <c r="K36" s="139">
        <f t="shared" si="2"/>
        <v>36</v>
      </c>
      <c r="L36" s="139">
        <f t="shared" si="2"/>
        <v>13</v>
      </c>
      <c r="M36" s="139">
        <f t="shared" si="2"/>
        <v>9</v>
      </c>
      <c r="N36" s="139">
        <f t="shared" si="2"/>
        <v>0</v>
      </c>
      <c r="O36" s="139">
        <f t="shared" si="2"/>
        <v>15</v>
      </c>
      <c r="P36" s="139">
        <f t="shared" si="2"/>
        <v>27</v>
      </c>
      <c r="Q36" s="139">
        <f t="shared" si="2"/>
        <v>58</v>
      </c>
      <c r="R36" s="139">
        <f t="shared" si="2"/>
        <v>0</v>
      </c>
      <c r="S36" s="139">
        <f t="shared" si="2"/>
        <v>0</v>
      </c>
      <c r="T36" s="139">
        <f t="shared" si="2"/>
        <v>0</v>
      </c>
      <c r="U36" s="139">
        <f t="shared" si="2"/>
        <v>18</v>
      </c>
      <c r="V36" s="139">
        <f t="shared" si="2"/>
        <v>21</v>
      </c>
      <c r="W36" s="139">
        <f t="shared" si="2"/>
        <v>23</v>
      </c>
      <c r="X36" s="139">
        <f t="shared" si="2"/>
        <v>7</v>
      </c>
      <c r="Y36" s="139">
        <f t="shared" si="2"/>
        <v>0</v>
      </c>
      <c r="Z36" s="139">
        <f t="shared" si="2"/>
        <v>0</v>
      </c>
      <c r="AA36" s="139">
        <f t="shared" si="2"/>
        <v>36</v>
      </c>
      <c r="AB36" s="139">
        <f t="shared" si="2"/>
        <v>0</v>
      </c>
      <c r="AC36" s="139">
        <f t="shared" si="2"/>
        <v>7</v>
      </c>
      <c r="AD36" s="139">
        <f t="shared" si="2"/>
        <v>5</v>
      </c>
      <c r="AE36" s="139">
        <f t="shared" si="2"/>
        <v>19</v>
      </c>
      <c r="AF36" s="139">
        <f t="shared" si="2"/>
        <v>5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9</v>
      </c>
      <c r="AJ36" s="139">
        <f t="shared" si="3"/>
        <v>9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45" t="s">
        <v>1619</v>
      </c>
      <c r="C38" s="245"/>
      <c r="D38" s="144" t="s">
        <v>1620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46" t="s">
        <v>1621</v>
      </c>
      <c r="C39" s="246"/>
      <c r="D39" s="141">
        <v>517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47" t="s">
        <v>1622</v>
      </c>
      <c r="C40" s="247"/>
      <c r="D40" s="140">
        <f>COUNTIFS('10-新增明细'!$D$2:$D$425,"新生",'10-新增明细'!$E$2:$E$425,"&lt;&gt;")</f>
        <v>10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48" t="s">
        <v>1623</v>
      </c>
      <c r="C41" s="248"/>
      <c r="D41" s="140">
        <f>COUNTIFS('10-新增明细'!$D$2:$D$425,"转入",'10-新增明细'!$E$2:$E$425,"&lt;&gt;")</f>
        <v>11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48" t="s">
        <v>1624</v>
      </c>
      <c r="C42" s="248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53" t="s">
        <v>1625</v>
      </c>
      <c r="C43" s="253"/>
      <c r="D43" s="140">
        <f>COUNTIFS('11-减少明细'!$D$2:$D$120,"流失",'11-减少明细'!$E$2:$E$120,"&lt;&gt;")</f>
        <v>3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48" t="s">
        <v>1626</v>
      </c>
      <c r="C44" s="248"/>
      <c r="D44" s="140">
        <f>COUNTIFS('11-减少明细'!$D$2:$D$120,"退费",'11-减少明细'!$E$2:$E$120,"&lt;&gt;")</f>
        <v>3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47" t="s">
        <v>1627</v>
      </c>
      <c r="C45" s="247"/>
      <c r="D45" s="140">
        <f>COUNTIFS('11-减少明细'!$D$2:$D$120,"转出",'11-减少明细'!$E$2:$E$120,"&lt;&gt;")</f>
        <v>13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53" t="s">
        <v>1628</v>
      </c>
      <c r="C46" s="253"/>
      <c r="D46" s="139">
        <f>D39+D40+D41+D42-D43-D44-D45</f>
        <v>519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100</v>
      </c>
      <c r="B49" s="131" t="s">
        <v>101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54" t="s">
        <v>1629</v>
      </c>
      <c r="C50" s="242" t="s">
        <v>1630</v>
      </c>
      <c r="D50" s="256"/>
      <c r="E50" s="243"/>
      <c r="F50" s="242" t="s">
        <v>102</v>
      </c>
      <c r="G50" s="256"/>
      <c r="H50" s="256"/>
      <c r="I50" s="256"/>
      <c r="J50" s="243"/>
      <c r="K50" s="242" t="s">
        <v>103</v>
      </c>
      <c r="L50" s="256"/>
      <c r="M50" s="243"/>
      <c r="N50" s="252" t="s">
        <v>1631</v>
      </c>
      <c r="O50" s="252"/>
      <c r="P50" s="252"/>
      <c r="Q50" s="252"/>
      <c r="R50" s="250" t="s">
        <v>823</v>
      </c>
      <c r="S50" s="240" t="s">
        <v>104</v>
      </c>
      <c r="T50" s="240" t="s">
        <v>105</v>
      </c>
      <c r="U50" s="242" t="s">
        <v>106</v>
      </c>
      <c r="V50" s="243"/>
      <c r="W50" s="240" t="s">
        <v>113</v>
      </c>
      <c r="X50" s="239" t="s">
        <v>1632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55"/>
      <c r="C51" s="136" t="s">
        <v>1633</v>
      </c>
      <c r="D51" s="136" t="s">
        <v>107</v>
      </c>
      <c r="E51" s="135" t="s">
        <v>108</v>
      </c>
      <c r="F51" s="136" t="s">
        <v>109</v>
      </c>
      <c r="G51" s="136" t="s">
        <v>52</v>
      </c>
      <c r="H51" s="136" t="s">
        <v>110</v>
      </c>
      <c r="I51" s="136" t="s">
        <v>99</v>
      </c>
      <c r="J51" s="135" t="s">
        <v>108</v>
      </c>
      <c r="K51" s="135" t="s">
        <v>74</v>
      </c>
      <c r="L51" s="135" t="s">
        <v>111</v>
      </c>
      <c r="M51" s="135" t="s">
        <v>108</v>
      </c>
      <c r="N51" s="136" t="s">
        <v>1634</v>
      </c>
      <c r="O51" s="136" t="s">
        <v>1635</v>
      </c>
      <c r="P51" s="136" t="s">
        <v>840</v>
      </c>
      <c r="Q51" s="136" t="s">
        <v>822</v>
      </c>
      <c r="R51" s="251"/>
      <c r="S51" s="241"/>
      <c r="T51" s="241"/>
      <c r="U51" s="136" t="s">
        <v>74</v>
      </c>
      <c r="V51" s="136" t="s">
        <v>112</v>
      </c>
      <c r="W51" s="241"/>
      <c r="X51" s="239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 ht="27">
      <c r="A52" s="133"/>
      <c r="B52" s="149" t="s">
        <v>1636</v>
      </c>
      <c r="C52" s="150">
        <f>COUNTIFS('2-班级信息'!AK:AK,'12-经营数据表'!B52,'2-班级信息'!V:V,"未结业")</f>
        <v>8</v>
      </c>
      <c r="D52" s="151">
        <f>SUMIFS('2-班级信息'!P:P,'2-班级信息'!AK:AK,'12-经营数据表'!B52,'2-班级信息'!V:V,"未结业")</f>
        <v>67</v>
      </c>
      <c r="E52" s="152">
        <f>IF(ISERROR(D52/C52),,D52/C52)</f>
        <v>8.375</v>
      </c>
      <c r="F52" s="153" t="s">
        <v>5538</v>
      </c>
      <c r="G52" s="154" t="s">
        <v>5537</v>
      </c>
      <c r="H52" s="155">
        <v>4</v>
      </c>
      <c r="I52" s="155">
        <v>27</v>
      </c>
      <c r="J52" s="152">
        <f>IF(ISERROR(I52/H52),,I52/H52)</f>
        <v>6.75</v>
      </c>
      <c r="K52" s="156">
        <f t="shared" ref="K52:L56" si="4">C52-H52</f>
        <v>4</v>
      </c>
      <c r="L52" s="156">
        <f t="shared" si="4"/>
        <v>40</v>
      </c>
      <c r="M52" s="152">
        <f>IF(ISERROR(L52/K52),,L52/K52)</f>
        <v>10</v>
      </c>
      <c r="N52" s="155"/>
      <c r="O52" s="155"/>
      <c r="P52" s="155"/>
      <c r="Q52" s="155"/>
      <c r="R52" s="157">
        <f t="shared" ref="R52:R57" si="5">+IF(ISERROR(Q52/P52),,Q52/P52)</f>
        <v>0</v>
      </c>
      <c r="S52" s="158"/>
      <c r="T52" s="155"/>
      <c r="U52" s="136"/>
      <c r="V52" s="136"/>
      <c r="W52" s="155"/>
      <c r="X52" s="155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9"/>
      <c r="B53" s="149" t="s">
        <v>1637</v>
      </c>
      <c r="C53" s="160">
        <f>COUNTIFS('2-班级信息'!AK:AK,'12-经营数据表'!B53,'2-班级信息'!V:V,"未结业")</f>
        <v>10</v>
      </c>
      <c r="D53" s="151">
        <f>SUMIFS('2-班级信息'!P:P,'2-班级信息'!AK:AK,'12-经营数据表'!B53,'2-班级信息'!V:V,"未结业")</f>
        <v>100</v>
      </c>
      <c r="E53" s="152">
        <f>IF(ISERROR(D53/C53),,D53/C53)</f>
        <v>10</v>
      </c>
      <c r="F53" s="161"/>
      <c r="G53" s="154"/>
      <c r="H53" s="155"/>
      <c r="I53" s="155"/>
      <c r="J53" s="152">
        <f>IF(ISERROR(I53/H53),,I53/H53)</f>
        <v>0</v>
      </c>
      <c r="K53" s="156">
        <f t="shared" si="4"/>
        <v>10</v>
      </c>
      <c r="L53" s="156">
        <f t="shared" si="4"/>
        <v>100</v>
      </c>
      <c r="M53" s="152">
        <f>IF(ISERROR(L53/K53),,L53/K53)</f>
        <v>10</v>
      </c>
      <c r="N53" s="155"/>
      <c r="O53" s="155"/>
      <c r="P53" s="155"/>
      <c r="Q53" s="155"/>
      <c r="R53" s="157">
        <f t="shared" si="5"/>
        <v>0</v>
      </c>
      <c r="S53" s="162"/>
      <c r="T53" s="155"/>
      <c r="U53" s="163"/>
      <c r="V53" s="163"/>
      <c r="W53" s="155"/>
      <c r="X53" s="155"/>
      <c r="Y53" s="159"/>
      <c r="Z53" s="159"/>
      <c r="AA53" s="159"/>
      <c r="AB53" s="159"/>
      <c r="AC53" s="159"/>
      <c r="AD53" s="159"/>
      <c r="AE53" s="159"/>
      <c r="AF53" s="2"/>
      <c r="AG53" s="2"/>
      <c r="AH53" s="2"/>
      <c r="AI53" s="2"/>
      <c r="AJ53" s="2"/>
      <c r="AK53" s="2"/>
      <c r="AL53" s="2"/>
      <c r="AM53" s="2"/>
    </row>
    <row r="54" spans="1:39">
      <c r="A54" s="159"/>
      <c r="B54" s="149" t="s">
        <v>20</v>
      </c>
      <c r="C54" s="160">
        <f>COUNTIFS('2-班级信息'!AK:AK,'12-经营数据表'!B54,'2-班级信息'!V:V,"未结业")</f>
        <v>7</v>
      </c>
      <c r="D54" s="151">
        <f>SUMIFS('2-班级信息'!P:P,'2-班级信息'!AK:AK,'12-经营数据表'!B54,'2-班级信息'!V:V,"未结业")</f>
        <v>69</v>
      </c>
      <c r="E54" s="152">
        <f>IF(ISERROR(D54/C54),,D54/C54)</f>
        <v>9.8571428571428577</v>
      </c>
      <c r="F54" s="153"/>
      <c r="G54" s="154"/>
      <c r="H54" s="155"/>
      <c r="I54" s="155"/>
      <c r="J54" s="152">
        <f>IF(ISERROR(I54/H54),,I54/H54)</f>
        <v>0</v>
      </c>
      <c r="K54" s="156">
        <f t="shared" si="4"/>
        <v>7</v>
      </c>
      <c r="L54" s="156">
        <f t="shared" si="4"/>
        <v>69</v>
      </c>
      <c r="M54" s="152">
        <f>IF(ISERROR(L54/K54),,L54/K54)</f>
        <v>9.8571428571428577</v>
      </c>
      <c r="N54" s="155"/>
      <c r="O54" s="155"/>
      <c r="P54" s="155"/>
      <c r="Q54" s="155"/>
      <c r="R54" s="157">
        <f t="shared" si="5"/>
        <v>0</v>
      </c>
      <c r="S54" s="164"/>
      <c r="T54" s="155"/>
      <c r="U54" s="163"/>
      <c r="V54" s="163"/>
      <c r="W54" s="155"/>
      <c r="X54" s="155"/>
      <c r="Y54" s="159"/>
      <c r="Z54" s="159"/>
      <c r="AA54" s="159"/>
      <c r="AB54" s="159"/>
      <c r="AC54" s="159"/>
      <c r="AD54" s="159"/>
      <c r="AE54" s="159"/>
      <c r="AF54" s="2"/>
      <c r="AG54" s="2"/>
      <c r="AH54" s="2"/>
      <c r="AI54" s="2"/>
      <c r="AJ54" s="2"/>
      <c r="AK54" s="2"/>
      <c r="AL54" s="2"/>
      <c r="AM54" s="2"/>
    </row>
    <row r="55" spans="1:39">
      <c r="A55" s="159"/>
      <c r="B55" s="149" t="s">
        <v>21</v>
      </c>
      <c r="C55" s="160">
        <f>COUNTIFS('2-班级信息'!AK:AK,'12-经营数据表'!B55,'2-班级信息'!V:V,"未结业")</f>
        <v>10</v>
      </c>
      <c r="D55" s="151">
        <f>SUMIFS('2-班级信息'!P:P,'2-班级信息'!AK:AK,'12-经营数据表'!B55,'2-班级信息'!V:V,"未结业")</f>
        <v>81</v>
      </c>
      <c r="E55" s="152">
        <f>IF(ISERROR(D55/C55),,D55/C55)</f>
        <v>8.1</v>
      </c>
      <c r="F55" s="153"/>
      <c r="G55" s="154"/>
      <c r="H55" s="155"/>
      <c r="I55" s="155"/>
      <c r="J55" s="152">
        <f>IF(ISERROR(I55/H55),,I55/H55)</f>
        <v>0</v>
      </c>
      <c r="K55" s="156">
        <f t="shared" si="4"/>
        <v>10</v>
      </c>
      <c r="L55" s="156">
        <f t="shared" si="4"/>
        <v>81</v>
      </c>
      <c r="M55" s="152">
        <f>IF(ISERROR(L55/K55),,L55/K55)</f>
        <v>8.1</v>
      </c>
      <c r="N55" s="155"/>
      <c r="O55" s="155"/>
      <c r="P55" s="155"/>
      <c r="Q55" s="155"/>
      <c r="R55" s="157">
        <f t="shared" si="5"/>
        <v>0</v>
      </c>
      <c r="S55" s="164"/>
      <c r="T55" s="155"/>
      <c r="U55" s="163"/>
      <c r="V55" s="163"/>
      <c r="W55" s="155"/>
      <c r="X55" s="155"/>
      <c r="Y55" s="159"/>
      <c r="Z55" s="159"/>
      <c r="AA55" s="159"/>
      <c r="AB55" s="159"/>
      <c r="AC55" s="159"/>
      <c r="AD55" s="159"/>
      <c r="AE55" s="159"/>
      <c r="AF55" s="2"/>
      <c r="AG55" s="2"/>
      <c r="AH55" s="2"/>
      <c r="AI55" s="2"/>
      <c r="AJ55" s="2"/>
      <c r="AK55" s="2"/>
      <c r="AL55" s="2"/>
      <c r="AM55" s="2"/>
    </row>
    <row r="56" spans="1:39">
      <c r="A56" s="159"/>
      <c r="B56" s="149" t="s">
        <v>1638</v>
      </c>
      <c r="C56" s="160">
        <f>COUNTIFS('2-班级信息'!AK:AK,'12-经营数据表'!B56,'2-班级信息'!V:V,"未结业")</f>
        <v>5</v>
      </c>
      <c r="D56" s="151">
        <f>SUMIFS('2-班级信息'!P:P,'2-班级信息'!AK:AK,'12-经营数据表'!B56,'2-班级信息'!V:V,"未结业")</f>
        <v>9</v>
      </c>
      <c r="E56" s="152">
        <f>IF(ISERROR(D56/C56),,D56/C56)</f>
        <v>1.8</v>
      </c>
      <c r="F56" s="153"/>
      <c r="G56" s="154"/>
      <c r="H56" s="155"/>
      <c r="I56" s="155"/>
      <c r="J56" s="152">
        <f>IF(ISERROR(I56/H56),,I56/H56)</f>
        <v>0</v>
      </c>
      <c r="K56" s="156">
        <f t="shared" si="4"/>
        <v>5</v>
      </c>
      <c r="L56" s="156">
        <f t="shared" si="4"/>
        <v>9</v>
      </c>
      <c r="M56" s="152">
        <f>IF(ISERROR(L56/K56),,L56/K56)</f>
        <v>1.8</v>
      </c>
      <c r="N56" s="155"/>
      <c r="O56" s="155"/>
      <c r="P56" s="155"/>
      <c r="Q56" s="155"/>
      <c r="R56" s="157">
        <f t="shared" si="5"/>
        <v>0</v>
      </c>
      <c r="S56" s="164"/>
      <c r="T56" s="155"/>
      <c r="U56" s="163"/>
      <c r="V56" s="163"/>
      <c r="W56" s="155"/>
      <c r="X56" s="155"/>
      <c r="Y56" s="159"/>
      <c r="Z56" s="159"/>
      <c r="AA56" s="159"/>
      <c r="AB56" s="159"/>
      <c r="AC56" s="159"/>
      <c r="AD56" s="159"/>
      <c r="AE56" s="159"/>
      <c r="AF56" s="2"/>
      <c r="AG56" s="2"/>
      <c r="AH56" s="2"/>
      <c r="AI56" s="2"/>
      <c r="AJ56" s="2"/>
      <c r="AK56" s="2"/>
      <c r="AL56" s="2"/>
      <c r="AM56" s="2"/>
    </row>
    <row r="57" spans="1:39">
      <c r="A57" s="159"/>
      <c r="B57" s="149" t="s">
        <v>75</v>
      </c>
      <c r="C57" s="156">
        <f>SUM(C52:C56)</f>
        <v>40</v>
      </c>
      <c r="D57" s="156">
        <f>SUM(D52:D56)</f>
        <v>326</v>
      </c>
      <c r="E57" s="152">
        <f>IF(ISERROR((D57-D56)/(C57-C56)),,(D57-D56)/(C57-C56))</f>
        <v>9.0571428571428569</v>
      </c>
      <c r="F57" s="165"/>
      <c r="G57" s="165"/>
      <c r="H57" s="156">
        <f>SUM(H52:H56)</f>
        <v>4</v>
      </c>
      <c r="I57" s="156">
        <f>SUM(I52:I56)</f>
        <v>27</v>
      </c>
      <c r="J57" s="152">
        <f>IF(ISERROR((I57-I56)/(H57-H56)),,(I57-I56)/(H57-H56))</f>
        <v>6.75</v>
      </c>
      <c r="K57" s="156">
        <f>SUM(K52:K56)</f>
        <v>36</v>
      </c>
      <c r="L57" s="156">
        <f>SUM(L52:L56)</f>
        <v>299</v>
      </c>
      <c r="M57" s="152">
        <f>IF(ISERROR((L57-L56)/(K57-K56)),,(L57-L56)/(K57-K56))</f>
        <v>9.3548387096774199</v>
      </c>
      <c r="N57" s="156">
        <f>SUM(N52:N56)</f>
        <v>0</v>
      </c>
      <c r="O57" s="156">
        <f>SUM(O52:O56)</f>
        <v>0</v>
      </c>
      <c r="P57" s="156">
        <f>SUM(P52:P56)</f>
        <v>0</v>
      </c>
      <c r="Q57" s="156">
        <f>SUM(Q52:Q56)</f>
        <v>0</v>
      </c>
      <c r="R57" s="157">
        <f t="shared" si="5"/>
        <v>0</v>
      </c>
      <c r="S57" s="166">
        <f t="shared" ref="S57:X57" si="6">SUM(S52:S56)</f>
        <v>0</v>
      </c>
      <c r="T57" s="156">
        <f t="shared" si="6"/>
        <v>0</v>
      </c>
      <c r="U57" s="166">
        <f t="shared" si="6"/>
        <v>0</v>
      </c>
      <c r="V57" s="166">
        <f t="shared" si="6"/>
        <v>0</v>
      </c>
      <c r="W57" s="156">
        <f t="shared" si="6"/>
        <v>0</v>
      </c>
      <c r="X57" s="156">
        <f t="shared" si="6"/>
        <v>0</v>
      </c>
      <c r="Y57" s="159"/>
      <c r="Z57" s="159"/>
      <c r="AA57" s="159"/>
      <c r="AB57" s="159"/>
      <c r="AC57" s="159"/>
      <c r="AD57" s="159"/>
      <c r="AE57" s="159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7"/>
      <c r="C58" s="168">
        <f>C57-C21</f>
        <v>0</v>
      </c>
      <c r="D58" s="168">
        <f>D57-H36</f>
        <v>0</v>
      </c>
      <c r="E58" s="169"/>
      <c r="F58" s="169"/>
      <c r="G58" s="169"/>
      <c r="H58" s="169"/>
      <c r="I58" s="169"/>
      <c r="J58" s="169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49"/>
      <c r="G59" s="249"/>
      <c r="H59" s="249"/>
      <c r="I59" s="249"/>
      <c r="J59" s="249"/>
      <c r="K59" s="249"/>
      <c r="L59" s="249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1"/>
      <c r="B60" s="172" t="s">
        <v>115</v>
      </c>
      <c r="C60" s="173" t="s">
        <v>1639</v>
      </c>
      <c r="D60" s="173" t="s">
        <v>1640</v>
      </c>
      <c r="E60" s="173" t="s">
        <v>1641</v>
      </c>
      <c r="F60" s="174" t="s">
        <v>1642</v>
      </c>
      <c r="G60" s="174" t="s">
        <v>1643</v>
      </c>
      <c r="H60" s="174" t="s">
        <v>1644</v>
      </c>
      <c r="I60" s="174" t="s">
        <v>899</v>
      </c>
      <c r="J60" s="174" t="s">
        <v>1645</v>
      </c>
      <c r="K60" s="174" t="s">
        <v>1646</v>
      </c>
      <c r="L60" s="174" t="s">
        <v>1647</v>
      </c>
      <c r="M60" s="173" t="s">
        <v>1648</v>
      </c>
      <c r="N60" s="175"/>
      <c r="O60" s="175"/>
      <c r="P60" s="176"/>
      <c r="Q60" s="136" t="s">
        <v>70</v>
      </c>
      <c r="R60" s="136" t="s">
        <v>1649</v>
      </c>
      <c r="S60" s="177"/>
      <c r="T60" s="177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2"/>
      <c r="AL60" s="2"/>
      <c r="AM60" s="2"/>
    </row>
    <row r="61" spans="1:39">
      <c r="A61" s="116"/>
      <c r="B61" s="149" t="s">
        <v>842</v>
      </c>
      <c r="C61" s="178">
        <f>COUNTIFS('3-班级学员信息表'!$AG:$AG,'12-经营数据表'!C$60,'3-班级学员信息表'!$R:$R,'12-经营数据表'!$B61,'3-班级学员信息表'!$Q:$Q,"在读")</f>
        <v>65</v>
      </c>
      <c r="D61" s="178">
        <f>COUNTIFS('3-班级学员信息表'!$AG:$AG,'12-经营数据表'!D$60,'3-班级学员信息表'!$R:$R,'12-经营数据表'!$B61,'3-班级学员信息表'!$Q:$Q,"在读")</f>
        <v>0</v>
      </c>
      <c r="E61" s="178">
        <f>COUNTIFS('3-班级学员信息表'!$AG:$AG,'12-经营数据表'!E$60,'3-班级学员信息表'!$R:$R,'12-经营数据表'!$B61,'3-班级学员信息表'!$Q:$Q,"在读")</f>
        <v>2</v>
      </c>
      <c r="F61" s="178">
        <f>COUNTIFS('3-班级学员信息表'!$AG:$AG,'12-经营数据表'!F$60,'3-班级学员信息表'!$R:$R,'12-经营数据表'!$B61,'3-班级学员信息表'!$Q:$Q,"在读")</f>
        <v>0</v>
      </c>
      <c r="G61" s="178">
        <f>COUNTIFS('3-班级学员信息表'!$AG:$AG,'12-经营数据表'!G$60,'3-班级学员信息表'!$R:$R,'12-经营数据表'!$B61,'3-班级学员信息表'!$Q:$Q,"在读")</f>
        <v>0</v>
      </c>
      <c r="H61" s="178">
        <f>COUNTIFS('3-班级学员信息表'!$AG:$AG,'12-经营数据表'!H$60,'3-班级学员信息表'!$R:$R,'12-经营数据表'!$B61,'3-班级学员信息表'!$Q:$Q,"在读")</f>
        <v>0</v>
      </c>
      <c r="I61" s="178">
        <f>COUNTIFS('3-班级学员信息表'!$AG:$AG,'12-经营数据表'!I$60,'3-班级学员信息表'!$R:$R,'12-经营数据表'!$B61,'3-班级学员信息表'!$Q:$Q,"在读")</f>
        <v>0</v>
      </c>
      <c r="J61" s="178">
        <f>COUNTIFS('3-班级学员信息表'!$AG:$AG,'12-经营数据表'!J$60,'3-班级学员信息表'!$R:$R,'12-经营数据表'!$B61,'3-班级学员信息表'!$Q:$Q,"在读")</f>
        <v>0</v>
      </c>
      <c r="K61" s="178">
        <f>COUNTIFS('3-班级学员信息表'!$AG:$AG,'12-经营数据表'!K$60,'3-班级学员信息表'!$R:$R,'12-经营数据表'!$B61,'3-班级学员信息表'!$Q:$Q,"在读")</f>
        <v>0</v>
      </c>
      <c r="L61" s="178">
        <f>COUNTIFS('3-班级学员信息表'!$AG:$AG,'12-经营数据表'!L$60,'3-班级学员信息表'!$R:$R,'12-经营数据表'!$B61,'3-班级学员信息表'!$Q:$Q,"在读")</f>
        <v>0</v>
      </c>
      <c r="M61" s="178">
        <f>COUNTIFS('3-班级学员信息表'!$AG:$AG,'12-经营数据表'!M$60,'3-班级学员信息表'!$R:$R,'12-经营数据表'!$B61,'3-班级学员信息表'!$Q:$Q,"在读")</f>
        <v>0</v>
      </c>
      <c r="N61" s="178">
        <f>COUNTIFS('3-班级学员信息表'!$AG:$AG,'12-经营数据表'!N$60,'3-班级学员信息表'!$R:$R,'12-经营数据表'!$B61,'3-班级学员信息表'!$Q:$Q,"在读")</f>
        <v>0</v>
      </c>
      <c r="O61" s="178">
        <f>COUNTIFS('3-班级学员信息表'!$AG:$AG,'12-经营数据表'!O$60,'3-班级学员信息表'!$R:$R,'12-经营数据表'!$B61,'3-班级学员信息表'!$Q:$Q,"在读")</f>
        <v>0</v>
      </c>
      <c r="P61" s="178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67</v>
      </c>
      <c r="R61" s="179">
        <f>H52</f>
        <v>4</v>
      </c>
      <c r="S61" s="180"/>
      <c r="T61" s="180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843</v>
      </c>
      <c r="C62" s="178">
        <f>COUNTIFS('3-班级学员信息表'!$AG:$AG,'12-经营数据表'!C$60,'3-班级学员信息表'!$R:$R,'12-经营数据表'!$B62,'3-班级学员信息表'!$Q:$Q,"在读")</f>
        <v>7</v>
      </c>
      <c r="D62" s="178">
        <f>COUNTIFS('3-班级学员信息表'!$AG:$AG,'12-经营数据表'!D$60,'3-班级学员信息表'!$R:$R,'12-经营数据表'!$B62,'3-班级学员信息表'!$Q:$Q,"在读")</f>
        <v>44</v>
      </c>
      <c r="E62" s="178">
        <f>COUNTIFS('3-班级学员信息表'!$AG:$AG,'12-经营数据表'!E$60,'3-班级学员信息表'!$R:$R,'12-经营数据表'!$B62,'3-班级学员信息表'!$Q:$Q,"在读")</f>
        <v>0</v>
      </c>
      <c r="F62" s="178">
        <f>COUNTIFS('3-班级学员信息表'!$AG:$AG,'12-经营数据表'!F$60,'3-班级学员信息表'!$R:$R,'12-经营数据表'!$B62,'3-班级学员信息表'!$Q:$Q,"在读")</f>
        <v>0</v>
      </c>
      <c r="G62" s="178">
        <f>COUNTIFS('3-班级学员信息表'!$AG:$AG,'12-经营数据表'!G$60,'3-班级学员信息表'!$R:$R,'12-经营数据表'!$B62,'3-班级学员信息表'!$Q:$Q,"在读")</f>
        <v>0</v>
      </c>
      <c r="H62" s="178">
        <f>COUNTIFS('3-班级学员信息表'!$AG:$AG,'12-经营数据表'!H$60,'3-班级学员信息表'!$R:$R,'12-经营数据表'!$B62,'3-班级学员信息表'!$Q:$Q,"在读")</f>
        <v>0</v>
      </c>
      <c r="I62" s="178">
        <f>COUNTIFS('3-班级学员信息表'!$AG:$AG,'12-经营数据表'!I$60,'3-班级学员信息表'!$R:$R,'12-经营数据表'!$B62,'3-班级学员信息表'!$Q:$Q,"在读")</f>
        <v>49</v>
      </c>
      <c r="J62" s="178">
        <f>COUNTIFS('3-班级学员信息表'!$AG:$AG,'12-经营数据表'!J$60,'3-班级学员信息表'!$R:$R,'12-经营数据表'!$B62,'3-班级学员信息表'!$Q:$Q,"在读")</f>
        <v>0</v>
      </c>
      <c r="K62" s="178">
        <f>COUNTIFS('3-班级学员信息表'!$AG:$AG,'12-经营数据表'!K$60,'3-班级学员信息表'!$R:$R,'12-经营数据表'!$B62,'3-班级学员信息表'!$Q:$Q,"在读")</f>
        <v>0</v>
      </c>
      <c r="L62" s="178">
        <f>COUNTIFS('3-班级学员信息表'!$AG:$AG,'12-经营数据表'!L$60,'3-班级学员信息表'!$R:$R,'12-经营数据表'!$B62,'3-班级学员信息表'!$Q:$Q,"在读")</f>
        <v>0</v>
      </c>
      <c r="M62" s="178">
        <f>COUNTIFS('3-班级学员信息表'!$AG:$AG,'12-经营数据表'!M$60,'3-班级学员信息表'!$R:$R,'12-经营数据表'!$B62,'3-班级学员信息表'!$Q:$Q,"在读")</f>
        <v>0</v>
      </c>
      <c r="N62" s="178">
        <f>COUNTIFS('3-班级学员信息表'!$AG:$AG,'12-经营数据表'!N$60,'3-班级学员信息表'!$R:$R,'12-经营数据表'!$B62,'3-班级学员信息表'!$Q:$Q,"在读")</f>
        <v>0</v>
      </c>
      <c r="O62" s="178">
        <f>COUNTIFS('3-班级学员信息表'!$AG:$AG,'12-经营数据表'!O$60,'3-班级学员信息表'!$R:$R,'12-经营数据表'!$B62,'3-班级学员信息表'!$Q:$Q,"在读")</f>
        <v>0</v>
      </c>
      <c r="P62" s="178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100</v>
      </c>
      <c r="R62" s="179">
        <f>H53</f>
        <v>0</v>
      </c>
      <c r="S62" s="180"/>
      <c r="T62" s="180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20</v>
      </c>
      <c r="C63" s="178">
        <f>COUNTIFS('3-班级学员信息表'!$AG:$AG,'12-经营数据表'!C$60,'3-班级学员信息表'!$R:$R,'12-经营数据表'!$B63,'3-班级学员信息表'!$Q:$Q,"在读")</f>
        <v>0</v>
      </c>
      <c r="D63" s="178">
        <f>COUNTIFS('3-班级学员信息表'!$AG:$AG,'12-经营数据表'!D$60,'3-班级学员信息表'!$R:$R,'12-经营数据表'!$B63,'3-班级学员信息表'!$Q:$Q,"在读")</f>
        <v>57</v>
      </c>
      <c r="E63" s="178">
        <f>COUNTIFS('3-班级学员信息表'!$AG:$AG,'12-经营数据表'!E$60,'3-班级学员信息表'!$R:$R,'12-经营数据表'!$B63,'3-班级学员信息表'!$Q:$Q,"在读")</f>
        <v>0</v>
      </c>
      <c r="F63" s="178">
        <f>COUNTIFS('3-班级学员信息表'!$AG:$AG,'12-经营数据表'!F$60,'3-班级学员信息表'!$R:$R,'12-经营数据表'!$B63,'3-班级学员信息表'!$Q:$Q,"在读")</f>
        <v>0</v>
      </c>
      <c r="G63" s="178">
        <f>COUNTIFS('3-班级学员信息表'!$AG:$AG,'12-经营数据表'!G$60,'3-班级学员信息表'!$R:$R,'12-经营数据表'!$B63,'3-班级学员信息表'!$Q:$Q,"在读")</f>
        <v>0</v>
      </c>
      <c r="H63" s="178">
        <f>COUNTIFS('3-班级学员信息表'!$AG:$AG,'12-经营数据表'!H$60,'3-班级学员信息表'!$R:$R,'12-经营数据表'!$B63,'3-班级学员信息表'!$Q:$Q,"在读")</f>
        <v>0</v>
      </c>
      <c r="I63" s="178">
        <f>COUNTIFS('3-班级学员信息表'!$AG:$AG,'12-经营数据表'!I$60,'3-班级学员信息表'!$R:$R,'12-经营数据表'!$B63,'3-班级学员信息表'!$Q:$Q,"在读")</f>
        <v>12</v>
      </c>
      <c r="J63" s="178">
        <f>COUNTIFS('3-班级学员信息表'!$AG:$AG,'12-经营数据表'!J$60,'3-班级学员信息表'!$R:$R,'12-经营数据表'!$B63,'3-班级学员信息表'!$Q:$Q,"在读")</f>
        <v>0</v>
      </c>
      <c r="K63" s="178">
        <f>COUNTIFS('3-班级学员信息表'!$AG:$AG,'12-经营数据表'!K$60,'3-班级学员信息表'!$R:$R,'12-经营数据表'!$B63,'3-班级学员信息表'!$Q:$Q,"在读")</f>
        <v>0</v>
      </c>
      <c r="L63" s="178">
        <f>COUNTIFS('3-班级学员信息表'!$AG:$AG,'12-经营数据表'!L$60,'3-班级学员信息表'!$R:$R,'12-经营数据表'!$B63,'3-班级学员信息表'!$Q:$Q,"在读")</f>
        <v>0</v>
      </c>
      <c r="M63" s="178">
        <f>COUNTIFS('3-班级学员信息表'!$AG:$AG,'12-经营数据表'!M$60,'3-班级学员信息表'!$R:$R,'12-经营数据表'!$B63,'3-班级学员信息表'!$Q:$Q,"在读")</f>
        <v>0</v>
      </c>
      <c r="N63" s="178">
        <f>COUNTIFS('3-班级学员信息表'!$AG:$AG,'12-经营数据表'!N$60,'3-班级学员信息表'!$R:$R,'12-经营数据表'!$B63,'3-班级学员信息表'!$Q:$Q,"在读")</f>
        <v>0</v>
      </c>
      <c r="O63" s="178">
        <f>COUNTIFS('3-班级学员信息表'!$AG:$AG,'12-经营数据表'!O$60,'3-班级学员信息表'!$R:$R,'12-经营数据表'!$B63,'3-班级学员信息表'!$Q:$Q,"在读")</f>
        <v>0</v>
      </c>
      <c r="P63" s="178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69</v>
      </c>
      <c r="R63" s="179">
        <f>H54</f>
        <v>0</v>
      </c>
      <c r="S63" s="180"/>
      <c r="T63" s="180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21</v>
      </c>
      <c r="C64" s="178">
        <f>COUNTIFS('3-班级学员信息表'!$AG:$AG,'12-经营数据表'!C$60,'3-班级学员信息表'!$R:$R,'12-经营数据表'!$B64,'3-班级学员信息表'!$Q:$Q,"在读")</f>
        <v>0</v>
      </c>
      <c r="D64" s="178">
        <f>COUNTIFS('3-班级学员信息表'!$AG:$AG,'12-经营数据表'!D$60,'3-班级学员信息表'!$R:$R,'12-经营数据表'!$B64,'3-班级学员信息表'!$Q:$Q,"在读")</f>
        <v>63</v>
      </c>
      <c r="E64" s="178">
        <f>COUNTIFS('3-班级学员信息表'!$AG:$AG,'12-经营数据表'!E$60,'3-班级学员信息表'!$R:$R,'12-经营数据表'!$B64,'3-班级学员信息表'!$Q:$Q,"在读")</f>
        <v>13</v>
      </c>
      <c r="F64" s="178">
        <f>COUNTIFS('3-班级学员信息表'!$AG:$AG,'12-经营数据表'!F$60,'3-班级学员信息表'!$R:$R,'12-经营数据表'!$B64,'3-班级学员信息表'!$Q:$Q,"在读")</f>
        <v>0</v>
      </c>
      <c r="G64" s="178">
        <f>COUNTIFS('3-班级学员信息表'!$AG:$AG,'12-经营数据表'!G$60,'3-班级学员信息表'!$R:$R,'12-经营数据表'!$B64,'3-班级学员信息表'!$Q:$Q,"在读")</f>
        <v>0</v>
      </c>
      <c r="H64" s="178">
        <f>COUNTIFS('3-班级学员信息表'!$AG:$AG,'12-经营数据表'!H$60,'3-班级学员信息表'!$R:$R,'12-经营数据表'!$B64,'3-班级学员信息表'!$Q:$Q,"在读")</f>
        <v>0</v>
      </c>
      <c r="I64" s="178">
        <f>COUNTIFS('3-班级学员信息表'!$AG:$AG,'12-经营数据表'!I$60,'3-班级学员信息表'!$R:$R,'12-经营数据表'!$B64,'3-班级学员信息表'!$Q:$Q,"在读")</f>
        <v>5</v>
      </c>
      <c r="J64" s="178">
        <f>COUNTIFS('3-班级学员信息表'!$AG:$AG,'12-经营数据表'!J$60,'3-班级学员信息表'!$R:$R,'12-经营数据表'!$B64,'3-班级学员信息表'!$Q:$Q,"在读")</f>
        <v>0</v>
      </c>
      <c r="K64" s="178">
        <f>COUNTIFS('3-班级学员信息表'!$AG:$AG,'12-经营数据表'!K$60,'3-班级学员信息表'!$R:$R,'12-经营数据表'!$B64,'3-班级学员信息表'!$Q:$Q,"在读")</f>
        <v>0</v>
      </c>
      <c r="L64" s="178">
        <f>COUNTIFS('3-班级学员信息表'!$AG:$AG,'12-经营数据表'!L$60,'3-班级学员信息表'!$R:$R,'12-经营数据表'!$B64,'3-班级学员信息表'!$Q:$Q,"在读")</f>
        <v>0</v>
      </c>
      <c r="M64" s="178">
        <f>COUNTIFS('3-班级学员信息表'!$AG:$AG,'12-经营数据表'!M$60,'3-班级学员信息表'!$R:$R,'12-经营数据表'!$B64,'3-班级学员信息表'!$Q:$Q,"在读")</f>
        <v>0</v>
      </c>
      <c r="N64" s="178">
        <f>COUNTIFS('3-班级学员信息表'!$AG:$AG,'12-经营数据表'!N$60,'3-班级学员信息表'!$R:$R,'12-经营数据表'!$B64,'3-班级学员信息表'!$Q:$Q,"在读")</f>
        <v>0</v>
      </c>
      <c r="O64" s="178">
        <f>COUNTIFS('3-班级学员信息表'!$AG:$AG,'12-经营数据表'!O$60,'3-班级学员信息表'!$R:$R,'12-经营数据表'!$B64,'3-班级学员信息表'!$Q:$Q,"在读")</f>
        <v>0</v>
      </c>
      <c r="P64" s="178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81</v>
      </c>
      <c r="R64" s="179">
        <f>H55</f>
        <v>0</v>
      </c>
      <c r="S64" s="180"/>
      <c r="T64" s="180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114</v>
      </c>
      <c r="C65" s="178">
        <f>COUNTIFS('3-班级学员信息表'!$AG:$AG,'12-经营数据表'!C$60,'3-班级学员信息表'!$R:$R,'12-经营数据表'!$B65,'3-班级学员信息表'!$Q:$Q,"在读")</f>
        <v>0</v>
      </c>
      <c r="D65" s="178">
        <f>COUNTIFS('3-班级学员信息表'!$AG:$AG,'12-经营数据表'!D$60,'3-班级学员信息表'!$R:$R,'12-经营数据表'!$B65,'3-班级学员信息表'!$Q:$Q,"在读")</f>
        <v>0</v>
      </c>
      <c r="E65" s="178">
        <f>COUNTIFS('3-班级学员信息表'!$AG:$AG,'12-经营数据表'!E$60,'3-班级学员信息表'!$R:$R,'12-经营数据表'!$B65,'3-班级学员信息表'!$Q:$Q,"在读")</f>
        <v>0</v>
      </c>
      <c r="F65" s="178">
        <f>COUNTIFS('3-班级学员信息表'!$AG:$AG,'12-经营数据表'!F$60,'3-班级学员信息表'!$R:$R,'12-经营数据表'!$B65,'3-班级学员信息表'!$Q:$Q,"在读")</f>
        <v>0</v>
      </c>
      <c r="G65" s="178">
        <f>COUNTIFS('3-班级学员信息表'!$AG:$AG,'12-经营数据表'!G$60,'3-班级学员信息表'!$R:$R,'12-经营数据表'!$B65,'3-班级学员信息表'!$Q:$Q,"在读")</f>
        <v>0</v>
      </c>
      <c r="H65" s="178">
        <f>COUNTIFS('3-班级学员信息表'!$AG:$AG,'12-经营数据表'!H$60,'3-班级学员信息表'!$R:$R,'12-经营数据表'!$B65,'3-班级学员信息表'!$Q:$Q,"在读")</f>
        <v>0</v>
      </c>
      <c r="I65" s="178">
        <f>COUNTIFS('3-班级学员信息表'!$AG:$AG,'12-经营数据表'!I$60,'3-班级学员信息表'!$R:$R,'12-经营数据表'!$B65,'3-班级学员信息表'!$Q:$Q,"在读")</f>
        <v>0</v>
      </c>
      <c r="J65" s="178">
        <f>COUNTIFS('3-班级学员信息表'!$AG:$AG,'12-经营数据表'!J$60,'3-班级学员信息表'!$R:$R,'12-经营数据表'!$B65,'3-班级学员信息表'!$Q:$Q,"在读")</f>
        <v>0</v>
      </c>
      <c r="K65" s="178">
        <f>COUNTIFS('3-班级学员信息表'!$AG:$AG,'12-经营数据表'!K$60,'3-班级学员信息表'!$R:$R,'12-经营数据表'!$B65,'3-班级学员信息表'!$Q:$Q,"在读")</f>
        <v>0</v>
      </c>
      <c r="L65" s="178">
        <f>COUNTIFS('3-班级学员信息表'!$AG:$AG,'12-经营数据表'!L$60,'3-班级学员信息表'!$R:$R,'12-经营数据表'!$B65,'3-班级学员信息表'!$Q:$Q,"在读")</f>
        <v>0</v>
      </c>
      <c r="M65" s="178">
        <f>COUNTIFS('3-班级学员信息表'!$AG:$AG,'12-经营数据表'!M$60,'3-班级学员信息表'!$R:$R,'12-经营数据表'!$B65,'3-班级学员信息表'!$Q:$Q,"在读")</f>
        <v>9</v>
      </c>
      <c r="N65" s="178">
        <f>COUNTIFS('3-班级学员信息表'!$AG:$AG,'12-经营数据表'!N$60,'3-班级学员信息表'!$R:$R,'12-经营数据表'!$B65,'3-班级学员信息表'!$Q:$Q,"在读")</f>
        <v>0</v>
      </c>
      <c r="O65" s="178">
        <f>COUNTIFS('3-班级学员信息表'!$AG:$AG,'12-经营数据表'!O$60,'3-班级学员信息表'!$R:$R,'12-经营数据表'!$B65,'3-班级学员信息表'!$Q:$Q,"在读")</f>
        <v>0</v>
      </c>
      <c r="P65" s="178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9</v>
      </c>
      <c r="R65" s="179">
        <f>H56</f>
        <v>0</v>
      </c>
      <c r="S65" s="180"/>
      <c r="T65" s="180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81" t="s">
        <v>75</v>
      </c>
      <c r="C66" s="182">
        <f>SUM(C61:C65)</f>
        <v>72</v>
      </c>
      <c r="D66" s="182">
        <f t="shared" ref="D66:Q66" si="7">SUM(D61:D65)</f>
        <v>164</v>
      </c>
      <c r="E66" s="182">
        <f t="shared" si="7"/>
        <v>15</v>
      </c>
      <c r="F66" s="182">
        <f t="shared" si="7"/>
        <v>0</v>
      </c>
      <c r="G66" s="182">
        <f t="shared" si="7"/>
        <v>0</v>
      </c>
      <c r="H66" s="182">
        <f t="shared" si="7"/>
        <v>0</v>
      </c>
      <c r="I66" s="182">
        <f t="shared" si="7"/>
        <v>66</v>
      </c>
      <c r="J66" s="182">
        <f t="shared" si="7"/>
        <v>0</v>
      </c>
      <c r="K66" s="182">
        <f t="shared" si="7"/>
        <v>0</v>
      </c>
      <c r="L66" s="182">
        <f t="shared" si="7"/>
        <v>0</v>
      </c>
      <c r="M66" s="182">
        <f t="shared" si="7"/>
        <v>9</v>
      </c>
      <c r="N66" s="182">
        <f t="shared" si="7"/>
        <v>0</v>
      </c>
      <c r="O66" s="182">
        <f t="shared" si="7"/>
        <v>0</v>
      </c>
      <c r="P66" s="182">
        <f t="shared" si="7"/>
        <v>0</v>
      </c>
      <c r="Q66" s="182">
        <f t="shared" si="7"/>
        <v>326</v>
      </c>
      <c r="R66" s="156">
        <f>SUM(R61:R65)</f>
        <v>4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17" priority="10" operator="notEqual">
      <formula>0</formula>
    </cfRule>
  </conditionalFormatting>
  <conditionalFormatting sqref="I37:AM37">
    <cfRule type="cellIs" dxfId="16" priority="6" operator="notEqual">
      <formula>0</formula>
    </cfRule>
  </conditionalFormatting>
  <conditionalFormatting sqref="L37:AF37">
    <cfRule type="cellIs" dxfId="15" priority="5" operator="notEqual">
      <formula>0</formula>
    </cfRule>
  </conditionalFormatting>
  <conditionalFormatting sqref="AN26:AN35">
    <cfRule type="cellIs" dxfId="14" priority="4" operator="notEqual">
      <formula>0</formula>
    </cfRule>
  </conditionalFormatting>
  <conditionalFormatting sqref="A26:A35 C37:D37 F37 C58:D58 E21:H21 D9:D21 H37">
    <cfRule type="cellIs" dxfId="13" priority="3" operator="notEqual">
      <formula>0</formula>
    </cfRule>
  </conditionalFormatting>
  <conditionalFormatting sqref="I37:AM37">
    <cfRule type="cellIs" dxfId="12" priority="2" operator="notEqual">
      <formula>0</formula>
    </cfRule>
  </conditionalFormatting>
  <conditionalFormatting sqref="L37:AF37">
    <cfRule type="cellIs" dxfId="11" priority="1" operator="notEqual">
      <formula>0</formula>
    </cfRule>
  </conditionalFormatting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I24" sqref="I24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7.6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5" width="6" style="19" customWidth="1"/>
    <col min="36" max="36" width="6" style="19" bestFit="1" customWidth="1"/>
    <col min="37" max="38" width="6" style="19" customWidth="1"/>
    <col min="39" max="39" width="5.25" style="19" customWidth="1"/>
    <col min="40" max="41" width="6" style="19" customWidth="1"/>
    <col min="42" max="42" width="5.5" style="19" customWidth="1"/>
    <col min="43" max="43" width="8" style="19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62" t="s">
        <v>1650</v>
      </c>
      <c r="B1" s="263" t="s">
        <v>1651</v>
      </c>
      <c r="C1" s="262" t="s">
        <v>1</v>
      </c>
      <c r="D1" s="263" t="s">
        <v>1652</v>
      </c>
      <c r="E1" s="263" t="s">
        <v>1653</v>
      </c>
      <c r="F1" s="262" t="s">
        <v>24</v>
      </c>
      <c r="G1" s="262" t="s">
        <v>25</v>
      </c>
      <c r="H1" s="263" t="s">
        <v>1654</v>
      </c>
      <c r="I1" s="265" t="s">
        <v>3</v>
      </c>
      <c r="J1" s="263" t="s">
        <v>27</v>
      </c>
      <c r="K1" s="263" t="s">
        <v>28</v>
      </c>
      <c r="L1" s="267" t="s">
        <v>1655</v>
      </c>
      <c r="M1" s="267" t="s">
        <v>1656</v>
      </c>
      <c r="N1" s="267" t="s">
        <v>29</v>
      </c>
      <c r="O1" s="263" t="s">
        <v>30</v>
      </c>
      <c r="P1" s="263" t="s">
        <v>31</v>
      </c>
      <c r="Q1" s="268" t="s">
        <v>32</v>
      </c>
      <c r="R1" s="268" t="s">
        <v>33</v>
      </c>
      <c r="S1" s="268" t="s">
        <v>23</v>
      </c>
      <c r="T1" s="262" t="s">
        <v>2</v>
      </c>
      <c r="U1" s="262" t="s">
        <v>34</v>
      </c>
      <c r="V1" s="262" t="s">
        <v>35</v>
      </c>
      <c r="W1" s="262" t="s">
        <v>36</v>
      </c>
      <c r="X1" s="262" t="s">
        <v>37</v>
      </c>
      <c r="Y1" s="262" t="s">
        <v>38</v>
      </c>
      <c r="Z1" s="262" t="s">
        <v>39</v>
      </c>
      <c r="AA1" s="257" t="s">
        <v>4</v>
      </c>
      <c r="AB1" s="258"/>
      <c r="AC1" s="259"/>
      <c r="AD1" s="257" t="s">
        <v>5</v>
      </c>
      <c r="AE1" s="258"/>
      <c r="AF1" s="259"/>
      <c r="AG1" s="257" t="s">
        <v>1657</v>
      </c>
      <c r="AH1" s="258"/>
      <c r="AI1" s="259"/>
      <c r="AJ1" s="257" t="s">
        <v>40</v>
      </c>
      <c r="AK1" s="258"/>
      <c r="AL1" s="259"/>
      <c r="AM1" s="257" t="s">
        <v>41</v>
      </c>
      <c r="AN1" s="258"/>
      <c r="AO1" s="259"/>
      <c r="AP1" s="262" t="s">
        <v>42</v>
      </c>
      <c r="AQ1" s="262"/>
      <c r="AR1" s="257" t="s">
        <v>43</v>
      </c>
      <c r="AS1" s="258"/>
      <c r="AT1" s="258"/>
      <c r="AU1" s="259"/>
      <c r="AV1" s="257" t="s">
        <v>44</v>
      </c>
      <c r="AW1" s="258"/>
      <c r="AX1" s="259"/>
      <c r="AY1" s="257" t="s">
        <v>1658</v>
      </c>
      <c r="AZ1" s="258"/>
      <c r="BA1" s="259"/>
      <c r="BB1" s="260" t="s">
        <v>784</v>
      </c>
      <c r="BE1" s="19" t="s">
        <v>46</v>
      </c>
      <c r="BG1" s="207" t="s">
        <v>975</v>
      </c>
      <c r="BH1" s="207" t="s">
        <v>976</v>
      </c>
      <c r="BI1" s="207" t="s">
        <v>977</v>
      </c>
      <c r="BL1" s="19" t="s">
        <v>785</v>
      </c>
      <c r="BM1" s="19" t="s">
        <v>1</v>
      </c>
      <c r="BN1" s="19" t="s">
        <v>24</v>
      </c>
      <c r="BO1" s="19" t="s">
        <v>25</v>
      </c>
      <c r="BP1" s="19" t="s">
        <v>786</v>
      </c>
      <c r="BQ1" s="19" t="s">
        <v>26</v>
      </c>
      <c r="BR1" s="19" t="s">
        <v>27</v>
      </c>
      <c r="BS1" s="19" t="s">
        <v>1366</v>
      </c>
      <c r="BT1" s="19" t="s">
        <v>787</v>
      </c>
      <c r="BU1" s="19" t="s">
        <v>788</v>
      </c>
      <c r="BV1" s="19" t="s">
        <v>789</v>
      </c>
      <c r="BW1" s="19" t="s">
        <v>790</v>
      </c>
      <c r="BX1" s="19" t="s">
        <v>791</v>
      </c>
      <c r="BY1" s="19" t="s">
        <v>789</v>
      </c>
      <c r="CA1" s="19" t="s">
        <v>790</v>
      </c>
      <c r="CC1" s="19" t="s">
        <v>791</v>
      </c>
      <c r="CE1" s="19" t="s">
        <v>792</v>
      </c>
      <c r="CG1" s="19" t="s">
        <v>793</v>
      </c>
      <c r="CL1" s="19" t="s">
        <v>794</v>
      </c>
      <c r="CM1" s="19" t="s">
        <v>795</v>
      </c>
      <c r="CN1" s="19" t="s">
        <v>794</v>
      </c>
      <c r="CO1" s="19" t="s">
        <v>795</v>
      </c>
    </row>
    <row r="2" spans="1:98" ht="26.25" customHeight="1">
      <c r="A2" s="262"/>
      <c r="B2" s="264"/>
      <c r="C2" s="262"/>
      <c r="D2" s="264"/>
      <c r="E2" s="264"/>
      <c r="F2" s="262"/>
      <c r="G2" s="262"/>
      <c r="H2" s="264"/>
      <c r="I2" s="266"/>
      <c r="J2" s="264"/>
      <c r="K2" s="264"/>
      <c r="L2" s="267"/>
      <c r="M2" s="267"/>
      <c r="N2" s="267"/>
      <c r="O2" s="264"/>
      <c r="P2" s="264"/>
      <c r="Q2" s="268"/>
      <c r="R2" s="268"/>
      <c r="S2" s="268"/>
      <c r="T2" s="262"/>
      <c r="U2" s="262"/>
      <c r="V2" s="262"/>
      <c r="W2" s="262"/>
      <c r="X2" s="262"/>
      <c r="Y2" s="262"/>
      <c r="Z2" s="262"/>
      <c r="AA2" s="184" t="s">
        <v>6</v>
      </c>
      <c r="AB2" s="184" t="s">
        <v>45</v>
      </c>
      <c r="AC2" s="184" t="s">
        <v>1659</v>
      </c>
      <c r="AD2" s="184" t="s">
        <v>6</v>
      </c>
      <c r="AE2" s="184" t="s">
        <v>45</v>
      </c>
      <c r="AF2" s="184" t="s">
        <v>1659</v>
      </c>
      <c r="AG2" s="184" t="s">
        <v>6</v>
      </c>
      <c r="AH2" s="184" t="s">
        <v>45</v>
      </c>
      <c r="AI2" s="184" t="s">
        <v>1659</v>
      </c>
      <c r="AJ2" s="184" t="s">
        <v>6</v>
      </c>
      <c r="AK2" s="184" t="s">
        <v>45</v>
      </c>
      <c r="AL2" s="184" t="s">
        <v>1659</v>
      </c>
      <c r="AM2" s="184" t="s">
        <v>6</v>
      </c>
      <c r="AN2" s="184" t="s">
        <v>45</v>
      </c>
      <c r="AO2" s="184" t="s">
        <v>1659</v>
      </c>
      <c r="AP2" s="184" t="s">
        <v>6</v>
      </c>
      <c r="AQ2" s="184" t="s">
        <v>45</v>
      </c>
      <c r="AR2" s="184" t="s">
        <v>6</v>
      </c>
      <c r="AS2" s="184" t="s">
        <v>22</v>
      </c>
      <c r="AT2" s="184" t="s">
        <v>45</v>
      </c>
      <c r="AU2" s="184" t="s">
        <v>1659</v>
      </c>
      <c r="AV2" s="184" t="s">
        <v>6</v>
      </c>
      <c r="AW2" s="184" t="s">
        <v>45</v>
      </c>
      <c r="AX2" s="184" t="s">
        <v>1659</v>
      </c>
      <c r="AY2" s="183" t="s">
        <v>6</v>
      </c>
      <c r="AZ2" s="185" t="s">
        <v>45</v>
      </c>
      <c r="BA2" s="184" t="s">
        <v>1659</v>
      </c>
      <c r="BB2" s="261" t="s">
        <v>6</v>
      </c>
      <c r="BC2" s="185" t="s">
        <v>45</v>
      </c>
      <c r="BD2" s="184" t="s">
        <v>1660</v>
      </c>
      <c r="BE2" s="185"/>
      <c r="BG2" s="207"/>
      <c r="BH2" s="207"/>
      <c r="BI2" s="207"/>
      <c r="BY2" s="19" t="s">
        <v>796</v>
      </c>
      <c r="BZ2" s="19" t="s">
        <v>797</v>
      </c>
      <c r="CA2" s="19" t="s">
        <v>796</v>
      </c>
      <c r="CB2" s="19" t="s">
        <v>797</v>
      </c>
      <c r="CC2" s="19" t="s">
        <v>796</v>
      </c>
      <c r="CD2" s="19" t="s">
        <v>797</v>
      </c>
      <c r="CE2" s="19" t="s">
        <v>796</v>
      </c>
      <c r="CF2" s="19" t="s">
        <v>797</v>
      </c>
      <c r="CG2" s="19" t="s">
        <v>796</v>
      </c>
      <c r="CH2" s="19" t="s">
        <v>797</v>
      </c>
    </row>
    <row r="3" spans="1:98" ht="18" customHeight="1">
      <c r="A3" s="13">
        <v>1</v>
      </c>
      <c r="B3" s="186" t="str">
        <f t="shared" ref="B3:B5" si="0">IF(E3="","",MONTH(N3)&amp;"月")</f>
        <v>7月</v>
      </c>
      <c r="C3" s="11" t="str">
        <f>+'5-课消明细表'!$G$2</f>
        <v>天河南骏中心</v>
      </c>
      <c r="D3" s="187" t="s">
        <v>5017</v>
      </c>
      <c r="E3" s="9" t="s">
        <v>5529</v>
      </c>
      <c r="F3" s="12" t="str">
        <f>IF(E3="","",IFERROR(VLOOKUP(E3,'1-学员信息表'!A:AG,2,0),"错误"))</f>
        <v>曲翰辉</v>
      </c>
      <c r="G3" s="187" t="s">
        <v>5018</v>
      </c>
      <c r="H3" s="188" t="s">
        <v>5019</v>
      </c>
      <c r="I3" s="112" t="s">
        <v>5539</v>
      </c>
      <c r="J3" s="189"/>
      <c r="K3" s="190"/>
      <c r="L3" s="191" t="str">
        <f>IF(E3="","",IFERROR(VLOOKUP(E3,'1-学员信息表'!A:AG,20,0),"错误"))</f>
        <v>广东外语外贸大学附设外语学校</v>
      </c>
      <c r="M3" s="192">
        <v>41293</v>
      </c>
      <c r="N3" s="193">
        <v>42925</v>
      </c>
      <c r="O3" s="194">
        <v>116</v>
      </c>
      <c r="P3" s="194"/>
      <c r="Q3" s="194">
        <v>18806</v>
      </c>
      <c r="R3" s="194">
        <v>2240</v>
      </c>
      <c r="S3" s="195">
        <f>SUM(P3:R3)</f>
        <v>21046</v>
      </c>
      <c r="T3" s="196" t="s">
        <v>5551</v>
      </c>
      <c r="U3" s="197" t="s">
        <v>5552</v>
      </c>
      <c r="V3" s="198" t="str">
        <f>IF(E3="","",IFERROR(VLOOKUP(E3,'1-学员信息表'!A:AG,8,0),"错误"))</f>
        <v>13802906416</v>
      </c>
      <c r="W3" s="199" t="s">
        <v>5553</v>
      </c>
      <c r="X3" s="199" t="s">
        <v>5554</v>
      </c>
      <c r="Y3" s="113" t="s">
        <v>5555</v>
      </c>
      <c r="Z3" s="199" t="s">
        <v>5556</v>
      </c>
      <c r="AA3" s="200" t="s">
        <v>5542</v>
      </c>
      <c r="AB3" s="201">
        <f t="shared" ref="AB3:AB46" si="1">IF(AA3="",0,IF(G3="4次课前",VLOOKUP(C3,BM:CH,19,0),IF(G3="4次课后",VLOOKUP(C3,BM:CH,20,0),0)))</f>
        <v>315</v>
      </c>
      <c r="AC3" s="201"/>
      <c r="AD3" s="198" t="s">
        <v>5543</v>
      </c>
      <c r="AE3" s="201">
        <f t="shared" ref="AE3:AE46" si="2">IF(AD3="",0,IF(G3="4次课前",VLOOKUP(C3,BM:CH,21,0),IF(G3="4次课后",VLOOKUP(C3,BM:CH,22,0),0)))</f>
        <v>175</v>
      </c>
      <c r="AF3" s="201"/>
      <c r="AG3" s="202" t="str">
        <f>IF(ISERROR(VLOOKUP(AA3,BG:BI,2,0)),"",VLOOKUP(AA3,BG:BI,2,0))</f>
        <v/>
      </c>
      <c r="AH3" s="201"/>
      <c r="AI3" s="201"/>
      <c r="AJ3" s="200"/>
      <c r="AK3" s="201">
        <f t="shared" ref="AK3:AK6" si="3">IF(AJ3="",0,IF(G3="4次课前",VLOOKUP(C3,BM:CH,14,0),IF(G3="4次课后",VLOOKUP(C3,BM:CH,15,0),0)))</f>
        <v>0</v>
      </c>
      <c r="AL3" s="201"/>
      <c r="AM3" s="202"/>
      <c r="AN3" s="201">
        <f>IF(AM3="无",0,IF(AM3="",0,IF(G3="4次课前",VLOOKUP(C3,BM:CH,13,0),IF(G3="4次课后",VLOOKUP(C3,BM:CH,14,0),0))))</f>
        <v>0</v>
      </c>
      <c r="AO3" s="201"/>
      <c r="AP3" s="202"/>
      <c r="AQ3" s="201"/>
      <c r="AR3" s="203" t="s">
        <v>5549</v>
      </c>
      <c r="AS3" s="188" t="s">
        <v>57</v>
      </c>
      <c r="AT3" s="201">
        <f t="shared" ref="AT3:AT16" si="4">IF(OR(D3="退差额",L3="初三",L3="高一",L3="高二",L3="高三"),0,IF(AS3="招生顾问",(P3+Q3)*4%,(P3+Q3)*5%))</f>
        <v>752.24</v>
      </c>
      <c r="AU3" s="201"/>
      <c r="AV3" s="204"/>
      <c r="AW3" s="201">
        <v>0</v>
      </c>
      <c r="AX3" s="201"/>
      <c r="AY3" s="204"/>
      <c r="AZ3" s="195">
        <v>0</v>
      </c>
      <c r="BA3" s="195"/>
      <c r="BB3" s="195"/>
      <c r="BC3" s="195"/>
      <c r="BD3" s="195"/>
      <c r="BE3" s="195">
        <f>AB3+AE3+AH3+AK3+AN3+AT3+AW3+AZ3+AQ3+BC3</f>
        <v>1242.24</v>
      </c>
      <c r="BG3" s="207"/>
      <c r="BH3" s="207"/>
      <c r="BI3" s="207"/>
      <c r="BL3" s="19" t="s">
        <v>799</v>
      </c>
      <c r="BM3" s="19" t="s">
        <v>1367</v>
      </c>
      <c r="BO3" s="19" t="s">
        <v>800</v>
      </c>
      <c r="BP3" s="19" t="s">
        <v>801</v>
      </c>
      <c r="BQ3" s="19" t="s">
        <v>802</v>
      </c>
      <c r="BS3" s="19" t="s">
        <v>803</v>
      </c>
      <c r="BT3" s="19" t="s">
        <v>803</v>
      </c>
      <c r="BU3" s="19" t="s">
        <v>804</v>
      </c>
      <c r="BV3" s="19" t="s">
        <v>805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47</v>
      </c>
      <c r="CK3" s="19" t="s">
        <v>802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794</v>
      </c>
      <c r="CS3" s="19" t="s">
        <v>852</v>
      </c>
      <c r="CT3" s="19">
        <v>0.09</v>
      </c>
    </row>
    <row r="4" spans="1:98" ht="18" customHeight="1">
      <c r="A4" s="8">
        <v>2</v>
      </c>
      <c r="B4" s="186" t="str">
        <f t="shared" si="0"/>
        <v>7月</v>
      </c>
      <c r="C4" s="11" t="str">
        <f>+'5-课消明细表'!$G$2</f>
        <v>天河南骏中心</v>
      </c>
      <c r="D4" s="187" t="s">
        <v>5017</v>
      </c>
      <c r="E4" s="9" t="s">
        <v>5530</v>
      </c>
      <c r="F4" s="12" t="str">
        <f>IF(E4="","",IFERROR(VLOOKUP(E4,'1-学员信息表'!A:AG,2,0),"错误"))</f>
        <v>张景旭</v>
      </c>
      <c r="G4" s="187" t="s">
        <v>5018</v>
      </c>
      <c r="H4" s="188" t="s">
        <v>5019</v>
      </c>
      <c r="I4" s="9" t="s">
        <v>5535</v>
      </c>
      <c r="J4" s="189"/>
      <c r="K4" s="190"/>
      <c r="L4" s="191" t="str">
        <f>IF(E4="","",IFERROR(VLOOKUP(E4,'1-学员信息表'!A:AG,20,0),"错误"))</f>
        <v>天河区五一小学</v>
      </c>
      <c r="M4" s="192">
        <v>42701</v>
      </c>
      <c r="N4" s="193">
        <v>42925</v>
      </c>
      <c r="O4" s="194">
        <v>7</v>
      </c>
      <c r="P4" s="194"/>
      <c r="Q4" s="194">
        <v>1001</v>
      </c>
      <c r="R4" s="194"/>
      <c r="S4" s="195">
        <f>SUM(P4:R4)</f>
        <v>1001</v>
      </c>
      <c r="T4" s="196"/>
      <c r="U4" s="197" t="s">
        <v>5545</v>
      </c>
      <c r="V4" s="198" t="str">
        <f>IF(E4="","",IFERROR(VLOOKUP(E4,'1-学员信息表'!A:AG,8,0),"错误"))</f>
        <v>13802530216</v>
      </c>
      <c r="W4" s="199" t="s">
        <v>5557</v>
      </c>
      <c r="X4" s="199" t="s">
        <v>5558</v>
      </c>
      <c r="Y4" s="113" t="s">
        <v>5559</v>
      </c>
      <c r="Z4" s="199" t="s">
        <v>5560</v>
      </c>
      <c r="AA4" s="200" t="str">
        <f>IF(I4="","",IFERROR(VLOOKUP(I4,'2-班级信息'!A:AM,27,0),"错误"))</f>
        <v>张佩</v>
      </c>
      <c r="AB4" s="201">
        <f t="shared" si="1"/>
        <v>315</v>
      </c>
      <c r="AC4" s="201"/>
      <c r="AD4" s="198" t="str">
        <f>IF(I4="","",IFERROR(VLOOKUP(I4,'2-班级信息'!A:AM,28,0),"错误"))</f>
        <v>覃爱怡</v>
      </c>
      <c r="AE4" s="201">
        <f t="shared" si="2"/>
        <v>175</v>
      </c>
      <c r="AF4" s="201"/>
      <c r="AG4" s="202" t="str">
        <f>IF(ISERROR(VLOOKUP(AA4,BG:BI,2,0)),"",VLOOKUP(AA4,BG:BI,2,0))</f>
        <v/>
      </c>
      <c r="AH4" s="201"/>
      <c r="AI4" s="201"/>
      <c r="AJ4" s="200" t="s">
        <v>5020</v>
      </c>
      <c r="AK4" s="201">
        <f t="shared" si="3"/>
        <v>50</v>
      </c>
      <c r="AL4" s="201"/>
      <c r="AM4" s="202"/>
      <c r="AN4" s="201">
        <f t="shared" ref="AN4:AN46" si="5">IF(AM4="无",0,IF(AM4="",0,IF(G4="4次课前",VLOOKUP(C4,BM:CH,13,0),IF(G4="4次课后",VLOOKUP(C4,BM:CH,14,0),0))))</f>
        <v>0</v>
      </c>
      <c r="AO4" s="201"/>
      <c r="AP4" s="202"/>
      <c r="AQ4" s="201"/>
      <c r="AR4" s="203" t="s">
        <v>5550</v>
      </c>
      <c r="AS4" s="188" t="s">
        <v>57</v>
      </c>
      <c r="AT4" s="201">
        <f t="shared" si="4"/>
        <v>40.04</v>
      </c>
      <c r="AU4" s="201"/>
      <c r="AV4" s="204" t="s">
        <v>5021</v>
      </c>
      <c r="AW4" s="201">
        <f t="shared" ref="AW4:AW17" si="6">IF(OR(D4="退差额",L4="初三",L4="高一",L4="高二",L4="高三"),0,(P4+Q4)*1%)</f>
        <v>10.01</v>
      </c>
      <c r="AX4" s="201"/>
      <c r="AY4" s="204" t="str">
        <f t="shared" ref="AY4:AY5" si="7">IF(ISERROR(VLOOKUP(C4,BM:CJ,7,0)),"",VLOOKUP(C4,BM:CJ,7,0))</f>
        <v>陈欢</v>
      </c>
      <c r="AZ4" s="195">
        <f t="shared" ref="AZ4:AZ10" si="8">Q4*2.5%</f>
        <v>25.025000000000002</v>
      </c>
      <c r="BA4" s="195"/>
      <c r="BB4" s="195"/>
      <c r="BC4" s="195"/>
      <c r="BD4" s="195"/>
      <c r="BE4" s="195">
        <f t="shared" ref="BE4:BE46" si="9">AB4+AE4+AH4+AK4+AN4+AT4+AW4+AZ4+AQ4+BC4</f>
        <v>615.07499999999993</v>
      </c>
      <c r="BG4" s="207"/>
      <c r="BH4" s="207"/>
      <c r="BI4" s="207"/>
      <c r="BL4" s="19" t="s">
        <v>844</v>
      </c>
      <c r="BM4" s="19" t="s">
        <v>1353</v>
      </c>
      <c r="BO4" s="19" t="s">
        <v>845</v>
      </c>
      <c r="BP4" s="19" t="s">
        <v>846</v>
      </c>
      <c r="BQ4" s="19" t="s">
        <v>847</v>
      </c>
      <c r="BS4" s="19" t="s">
        <v>848</v>
      </c>
      <c r="BT4" s="19" t="s">
        <v>848</v>
      </c>
      <c r="BU4" s="19" t="s">
        <v>849</v>
      </c>
      <c r="BV4" s="19" t="s">
        <v>850</v>
      </c>
      <c r="BX4" s="19" t="s">
        <v>806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48</v>
      </c>
      <c r="CK4" s="19" t="s">
        <v>847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851</v>
      </c>
      <c r="CS4" s="19" t="s">
        <v>853</v>
      </c>
      <c r="CT4" s="19">
        <v>0.1</v>
      </c>
    </row>
    <row r="5" spans="1:98" ht="18" customHeight="1">
      <c r="A5" s="8">
        <f>IF(E5="","",A4+1)</f>
        <v>3</v>
      </c>
      <c r="B5" s="186" t="str">
        <f t="shared" si="0"/>
        <v>7月</v>
      </c>
      <c r="C5" s="11" t="str">
        <f>+'5-课消明细表'!$G$2</f>
        <v>天河南骏中心</v>
      </c>
      <c r="D5" s="187" t="s">
        <v>5017</v>
      </c>
      <c r="E5" s="9" t="s">
        <v>3316</v>
      </c>
      <c r="F5" s="12" t="str">
        <f>IF(E5="","",IFERROR(VLOOKUP(E5,'1-学员信息表'!A:AG,2,0),"错误"))</f>
        <v>李淑莹</v>
      </c>
      <c r="G5" s="187" t="s">
        <v>5018</v>
      </c>
      <c r="H5" s="188" t="s">
        <v>5019</v>
      </c>
      <c r="I5" s="9" t="s">
        <v>5540</v>
      </c>
      <c r="J5" s="189"/>
      <c r="K5" s="190"/>
      <c r="L5" s="191" t="str">
        <f>IF(E5="","",IFERROR(VLOOKUP(E5,'1-学员信息表'!A:AG,20,0),"错误"))</f>
        <v>韩氏早教幼儿园</v>
      </c>
      <c r="M5" s="192">
        <v>41818</v>
      </c>
      <c r="N5" s="193">
        <v>42932</v>
      </c>
      <c r="O5" s="194">
        <v>48</v>
      </c>
      <c r="P5" s="194"/>
      <c r="Q5" s="194">
        <v>5478</v>
      </c>
      <c r="R5" s="194">
        <v>1400</v>
      </c>
      <c r="S5" s="195">
        <f>SUM(P5:R5)</f>
        <v>6878</v>
      </c>
      <c r="T5" s="196" t="s">
        <v>5566</v>
      </c>
      <c r="U5" s="197" t="s">
        <v>5561</v>
      </c>
      <c r="V5" s="198" t="str">
        <f>IF(E5="","",IFERROR(VLOOKUP(E5,'1-学员信息表'!A:AG,8,0),"错误"))</f>
        <v>13925044823</v>
      </c>
      <c r="W5" s="199" t="s">
        <v>5562</v>
      </c>
      <c r="X5" s="199" t="s">
        <v>5563</v>
      </c>
      <c r="Y5" s="113" t="s">
        <v>5564</v>
      </c>
      <c r="Z5" s="199" t="s">
        <v>5565</v>
      </c>
      <c r="AA5" s="200" t="s">
        <v>5541</v>
      </c>
      <c r="AB5" s="201">
        <f t="shared" si="1"/>
        <v>315</v>
      </c>
      <c r="AC5" s="201"/>
      <c r="AD5" s="198" t="str">
        <f>IF(I5="","",IFERROR(VLOOKUP(I5,'2-班级信息'!A:AM,28,0),"错误"))</f>
        <v>赖情佳</v>
      </c>
      <c r="AE5" s="201">
        <f t="shared" si="2"/>
        <v>175</v>
      </c>
      <c r="AF5" s="201"/>
      <c r="AG5" s="202" t="str">
        <f>IF(ISERROR(VLOOKUP(AA5,BG:BI,2,0)),"",VLOOKUP(AA5,BG:BI,2,0))</f>
        <v/>
      </c>
      <c r="AH5" s="201"/>
      <c r="AI5" s="201"/>
      <c r="AJ5" s="198" t="s">
        <v>5020</v>
      </c>
      <c r="AK5" s="201">
        <f t="shared" si="3"/>
        <v>50</v>
      </c>
      <c r="AL5" s="201"/>
      <c r="AM5" s="202"/>
      <c r="AN5" s="201">
        <f t="shared" si="5"/>
        <v>0</v>
      </c>
      <c r="AO5" s="201"/>
      <c r="AP5" s="202"/>
      <c r="AQ5" s="201"/>
      <c r="AR5" s="203" t="s">
        <v>5544</v>
      </c>
      <c r="AS5" s="206" t="s">
        <v>57</v>
      </c>
      <c r="AT5" s="201">
        <f t="shared" si="4"/>
        <v>219.12</v>
      </c>
      <c r="AU5" s="201"/>
      <c r="AV5" s="202" t="s">
        <v>5021</v>
      </c>
      <c r="AW5" s="201">
        <f t="shared" si="6"/>
        <v>54.78</v>
      </c>
      <c r="AX5" s="201"/>
      <c r="AY5" s="204" t="str">
        <f t="shared" si="7"/>
        <v>陈欢</v>
      </c>
      <c r="AZ5" s="195">
        <f t="shared" si="8"/>
        <v>136.95000000000002</v>
      </c>
      <c r="BA5" s="195"/>
      <c r="BB5" s="195"/>
      <c r="BC5" s="195"/>
      <c r="BD5" s="195"/>
      <c r="BE5" s="195">
        <f t="shared" si="9"/>
        <v>950.85</v>
      </c>
      <c r="BG5" s="207"/>
      <c r="BH5" s="207"/>
      <c r="BI5" s="207"/>
      <c r="BL5" s="19" t="s">
        <v>979</v>
      </c>
      <c r="BM5" s="19" t="s">
        <v>1354</v>
      </c>
      <c r="BP5" s="19" t="s">
        <v>980</v>
      </c>
      <c r="BS5" s="19" t="s">
        <v>981</v>
      </c>
      <c r="BT5" s="19" t="s">
        <v>981</v>
      </c>
      <c r="BU5" s="19" t="s">
        <v>1397</v>
      </c>
      <c r="BV5" s="19" t="s">
        <v>982</v>
      </c>
      <c r="BX5" s="19" t="s">
        <v>983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984</v>
      </c>
      <c r="CK5" s="19" t="s">
        <v>985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986</v>
      </c>
      <c r="CT5" s="19">
        <v>0.12</v>
      </c>
    </row>
    <row r="6" spans="1:98" ht="18" customHeight="1">
      <c r="A6" s="8"/>
      <c r="B6" s="186" t="str">
        <f t="shared" ref="B6:B46" si="10">IF(E6="","",MONTH(N6)&amp;"月")</f>
        <v/>
      </c>
      <c r="C6" s="11" t="str">
        <f>IF(E6="","",+'5-课消明细表'!$G$2)</f>
        <v/>
      </c>
      <c r="D6" s="187"/>
      <c r="E6" s="113"/>
      <c r="F6" s="12" t="str">
        <f>IF(E6="","",IFERROR(VLOOKUP(E6,'1-学员信息表'!A:AG,2,0),"错误"))</f>
        <v/>
      </c>
      <c r="G6" s="187"/>
      <c r="H6" s="188"/>
      <c r="I6" s="112"/>
      <c r="J6" s="189"/>
      <c r="K6" s="190"/>
      <c r="L6" s="205"/>
      <c r="M6" s="192"/>
      <c r="N6" s="193"/>
      <c r="O6" s="203"/>
      <c r="P6" s="190"/>
      <c r="Q6" s="194"/>
      <c r="R6" s="194"/>
      <c r="S6" s="195">
        <f>SUM(P6:R6)</f>
        <v>0</v>
      </c>
      <c r="T6" s="196"/>
      <c r="U6" s="197"/>
      <c r="V6" s="198"/>
      <c r="W6" s="199"/>
      <c r="X6" s="199"/>
      <c r="Y6" s="113"/>
      <c r="Z6" s="199"/>
      <c r="AA6" s="200" t="str">
        <f>IF(I6="","",IFERROR(VLOOKUP(I6,'[2]2-班级信息'!A:AI,23,0),"错误"))</f>
        <v/>
      </c>
      <c r="AB6" s="201">
        <f t="shared" si="1"/>
        <v>0</v>
      </c>
      <c r="AC6" s="201"/>
      <c r="AD6" s="198" t="str">
        <f>IF(I6="","",IFERROR(VLOOKUP(I6,'[2]2-班级信息'!A:AI,24,0),"错误"))</f>
        <v/>
      </c>
      <c r="AE6" s="201">
        <f t="shared" si="2"/>
        <v>0</v>
      </c>
      <c r="AF6" s="201"/>
      <c r="AG6" s="202" t="str">
        <f>IF(ISERROR(VLOOKUP(AA6,BG:BI,2,0)),"",VLOOKUP(AA6,BG:BI,2,0))</f>
        <v/>
      </c>
      <c r="AH6" s="201"/>
      <c r="AI6" s="201"/>
      <c r="AJ6" s="198" t="str">
        <f>IF(ISERROR(VLOOKUP(AG6,BH:BI,2,0)),"",VLOOKUP(AG6,BH:BI,2,0))</f>
        <v/>
      </c>
      <c r="AK6" s="201">
        <f t="shared" si="3"/>
        <v>0</v>
      </c>
      <c r="AL6" s="201"/>
      <c r="AM6" s="202" t="str">
        <f>IF(ISERROR(VLOOKUP(C6,BM:CH,9,0)),"",VLOOKUP(C6,BM:CH,9,0))</f>
        <v/>
      </c>
      <c r="AN6" s="201">
        <f t="shared" si="5"/>
        <v>0</v>
      </c>
      <c r="AO6" s="201"/>
      <c r="AP6" s="202"/>
      <c r="AQ6" s="201"/>
      <c r="AR6" s="203"/>
      <c r="AS6" s="206"/>
      <c r="AT6" s="201">
        <f t="shared" si="4"/>
        <v>0</v>
      </c>
      <c r="AU6" s="201"/>
      <c r="AV6" s="202" t="str">
        <f>IF(ISERROR(VLOOKUP(C6,BM:CJ,8,0)),"",VLOOKUP(C6,BM:CJ,8,0))</f>
        <v/>
      </c>
      <c r="AW6" s="201">
        <f t="shared" si="6"/>
        <v>0</v>
      </c>
      <c r="AX6" s="201"/>
      <c r="AY6" s="204" t="str">
        <f>IF(ISERROR(VLOOKUP(C6,BM:CJ,7,0)),"",VLOOKUP(C6,BM:CJ,7,0))</f>
        <v/>
      </c>
      <c r="AZ6" s="195">
        <f t="shared" si="8"/>
        <v>0</v>
      </c>
      <c r="BA6" s="195"/>
      <c r="BB6" s="195"/>
      <c r="BC6" s="195">
        <f t="shared" ref="BC6:BC46" si="11">AZ6</f>
        <v>0</v>
      </c>
      <c r="BD6" s="195"/>
      <c r="BE6" s="195">
        <f t="shared" si="9"/>
        <v>0</v>
      </c>
      <c r="BG6" s="207"/>
      <c r="BH6" s="207"/>
      <c r="BI6" s="207"/>
      <c r="BL6" s="19" t="s">
        <v>987</v>
      </c>
      <c r="BM6" s="19" t="s">
        <v>1355</v>
      </c>
      <c r="BP6" s="19" t="s">
        <v>988</v>
      </c>
      <c r="BS6" s="19" t="s">
        <v>1368</v>
      </c>
      <c r="BT6" s="19" t="s">
        <v>989</v>
      </c>
      <c r="BU6" s="19" t="s">
        <v>1018</v>
      </c>
      <c r="BV6" s="19" t="s">
        <v>982</v>
      </c>
      <c r="BW6" s="19" t="s">
        <v>990</v>
      </c>
      <c r="BX6" s="19" t="s">
        <v>978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991</v>
      </c>
      <c r="CK6" s="19" t="s">
        <v>985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837</v>
      </c>
      <c r="CT6" s="19">
        <v>0.08</v>
      </c>
    </row>
    <row r="7" spans="1:98" ht="18" customHeight="1">
      <c r="A7" s="8" t="str">
        <f t="shared" ref="A7:A46" si="12">IF(E7="","",A6+1)</f>
        <v/>
      </c>
      <c r="B7" s="186" t="str">
        <f t="shared" si="10"/>
        <v/>
      </c>
      <c r="C7" s="11" t="str">
        <f>IF(E7="","",+'5-课消明细表'!$G$2)</f>
        <v/>
      </c>
      <c r="D7" s="187"/>
      <c r="E7" s="113"/>
      <c r="F7" s="12" t="str">
        <f>IF(E7="","",IFERROR(VLOOKUP(E7,'1-学员信息表'!A:AG,2,0),"错误"))</f>
        <v/>
      </c>
      <c r="G7" s="187"/>
      <c r="H7" s="188"/>
      <c r="I7" s="112"/>
      <c r="J7" s="189"/>
      <c r="K7" s="190"/>
      <c r="L7" s="205" t="str">
        <f>IF(E7="","",IFERROR(VLOOKUP(E7,'1-学员信息表'!A:AG,20,0),"错误"))</f>
        <v/>
      </c>
      <c r="M7" s="192"/>
      <c r="N7" s="193"/>
      <c r="O7" s="203"/>
      <c r="P7" s="190"/>
      <c r="Q7" s="194"/>
      <c r="R7" s="194"/>
      <c r="S7" s="195">
        <f>SUM(P7:R7)</f>
        <v>0</v>
      </c>
      <c r="T7" s="196"/>
      <c r="U7" s="197"/>
      <c r="V7" s="198" t="str">
        <f>IF(E7="","",IFERROR(VLOOKUP(E7,'1-学员信息表'!A:AG,8,0),"错误"))</f>
        <v/>
      </c>
      <c r="W7" s="199"/>
      <c r="X7" s="199"/>
      <c r="Y7" s="113"/>
      <c r="Z7" s="199"/>
      <c r="AA7" s="200" t="str">
        <f>IF(I7="","",IFERROR(VLOOKUP(I7,'2-班级信息'!A:AM,23,0),"错误"))</f>
        <v/>
      </c>
      <c r="AB7" s="201">
        <f t="shared" si="1"/>
        <v>0</v>
      </c>
      <c r="AC7" s="201"/>
      <c r="AD7" s="198" t="str">
        <f>IF(I7="","",IFERROR(VLOOKUP(I7,'2-班级信息'!A:AM,24,0),"错误"))</f>
        <v/>
      </c>
      <c r="AE7" s="201">
        <f t="shared" si="2"/>
        <v>0</v>
      </c>
      <c r="AF7" s="201"/>
      <c r="AG7" s="202" t="str">
        <f t="shared" ref="AG7:AG46" si="13">IF(ISERROR(VLOOKUP(AA7,BG:BI,2,0)),"",VLOOKUP(AA7,BG:BI,2,0))</f>
        <v/>
      </c>
      <c r="AH7" s="201"/>
      <c r="AI7" s="201"/>
      <c r="AJ7" s="198" t="str">
        <f t="shared" ref="AJ7:AJ46" si="14">IF(ISERROR(VLOOKUP(AG7,BH:BI,2,0)),"",VLOOKUP(AG7,BH:BI,2,0))</f>
        <v/>
      </c>
      <c r="AK7" s="201">
        <f t="shared" ref="AK7:AK46" si="15">IF(AJ7="",0,IF(G7="4次课前",VLOOKUP(C7,BM:CH,14,0),IF(G7="4次课后",VLOOKUP(C7,BM:CH,15,0),0)))</f>
        <v>0</v>
      </c>
      <c r="AL7" s="201"/>
      <c r="AM7" s="202" t="str">
        <f t="shared" ref="AM7:AM46" si="16">IF(ISERROR(VLOOKUP(C7,BM:CH,9,0)),"",VLOOKUP(C7,BM:CH,9,0))</f>
        <v/>
      </c>
      <c r="AN7" s="201">
        <f t="shared" si="5"/>
        <v>0</v>
      </c>
      <c r="AO7" s="201"/>
      <c r="AP7" s="202"/>
      <c r="AQ7" s="201"/>
      <c r="AR7" s="203"/>
      <c r="AS7" s="206"/>
      <c r="AT7" s="201">
        <f t="shared" si="4"/>
        <v>0</v>
      </c>
      <c r="AU7" s="201"/>
      <c r="AV7" s="202" t="str">
        <f t="shared" ref="AV7:AV46" si="17">IF(ISERROR(VLOOKUP(C7,BM:CJ,8,0)),"",VLOOKUP(C7,BM:CJ,8,0))</f>
        <v/>
      </c>
      <c r="AW7" s="201">
        <f t="shared" si="6"/>
        <v>0</v>
      </c>
      <c r="AX7" s="201"/>
      <c r="AY7" s="204" t="str">
        <f t="shared" ref="AY7:AY46" si="18">IF(ISERROR(VLOOKUP(C7,BM:CJ,7,0)),"",VLOOKUP(C7,BM:CJ,7,0))</f>
        <v/>
      </c>
      <c r="AZ7" s="195">
        <f t="shared" si="8"/>
        <v>0</v>
      </c>
      <c r="BA7" s="195"/>
      <c r="BB7" s="195"/>
      <c r="BC7" s="195">
        <f t="shared" si="11"/>
        <v>0</v>
      </c>
      <c r="BD7" s="195"/>
      <c r="BE7" s="195">
        <f t="shared" si="9"/>
        <v>0</v>
      </c>
      <c r="BG7" s="207"/>
      <c r="BH7" s="207"/>
      <c r="BI7" s="207"/>
      <c r="BL7" s="19" t="s">
        <v>811</v>
      </c>
      <c r="BM7" s="19" t="s">
        <v>1356</v>
      </c>
      <c r="BS7" s="19" t="s">
        <v>812</v>
      </c>
      <c r="BT7" s="19" t="s">
        <v>812</v>
      </c>
      <c r="BU7" s="19" t="s">
        <v>813</v>
      </c>
      <c r="BV7" s="19" t="s">
        <v>50</v>
      </c>
      <c r="BW7" s="19" t="s">
        <v>774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775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854</v>
      </c>
      <c r="CT7" s="19">
        <v>0.1</v>
      </c>
    </row>
    <row r="8" spans="1:98" ht="18" customHeight="1">
      <c r="A8" s="8" t="str">
        <f t="shared" si="12"/>
        <v/>
      </c>
      <c r="B8" s="186" t="str">
        <f t="shared" si="10"/>
        <v/>
      </c>
      <c r="C8" s="11" t="str">
        <f>IF(E8="","",+'5-课消明细表'!$G$2)</f>
        <v/>
      </c>
      <c r="D8" s="187"/>
      <c r="E8" s="113"/>
      <c r="F8" s="12" t="str">
        <f>IF(E8="","",IFERROR(VLOOKUP(E8,'1-学员信息表'!A:AG,2,0),"错误"))</f>
        <v/>
      </c>
      <c r="G8" s="187"/>
      <c r="H8" s="188"/>
      <c r="I8" s="112"/>
      <c r="J8" s="189"/>
      <c r="K8" s="190"/>
      <c r="L8" s="205" t="str">
        <f>IF(E8="","",IFERROR(VLOOKUP(E8,'1-学员信息表'!A:AG,20,0),"错误"))</f>
        <v/>
      </c>
      <c r="M8" s="192"/>
      <c r="N8" s="193"/>
      <c r="O8" s="203"/>
      <c r="P8" s="190"/>
      <c r="Q8" s="194"/>
      <c r="R8" s="194"/>
      <c r="S8" s="195">
        <f t="shared" ref="S8:S46" si="19">SUM(P8:R8)</f>
        <v>0</v>
      </c>
      <c r="T8" s="196"/>
      <c r="U8" s="197"/>
      <c r="V8" s="198" t="str">
        <f>IF(E8="","",IFERROR(VLOOKUP(E8,'1-学员信息表'!A:AG,8,0),"错误"))</f>
        <v/>
      </c>
      <c r="W8" s="199"/>
      <c r="X8" s="199"/>
      <c r="Y8" s="113"/>
      <c r="Z8" s="199"/>
      <c r="AA8" s="200" t="str">
        <f>IF(I8="","",IFERROR(VLOOKUP(I8,'2-班级信息'!A:AM,23,0),"错误"))</f>
        <v/>
      </c>
      <c r="AB8" s="201">
        <f t="shared" si="1"/>
        <v>0</v>
      </c>
      <c r="AC8" s="201"/>
      <c r="AD8" s="198" t="str">
        <f>IF(I8="","",IFERROR(VLOOKUP(I8,'2-班级信息'!A:AM,24,0),"错误"))</f>
        <v/>
      </c>
      <c r="AE8" s="201">
        <f t="shared" si="2"/>
        <v>0</v>
      </c>
      <c r="AF8" s="201"/>
      <c r="AG8" s="202" t="str">
        <f t="shared" si="13"/>
        <v/>
      </c>
      <c r="AH8" s="201"/>
      <c r="AI8" s="201"/>
      <c r="AJ8" s="198" t="str">
        <f t="shared" si="14"/>
        <v/>
      </c>
      <c r="AK8" s="201">
        <f t="shared" si="15"/>
        <v>0</v>
      </c>
      <c r="AL8" s="201"/>
      <c r="AM8" s="202" t="str">
        <f t="shared" si="16"/>
        <v/>
      </c>
      <c r="AN8" s="201">
        <f t="shared" si="5"/>
        <v>0</v>
      </c>
      <c r="AO8" s="201"/>
      <c r="AP8" s="202"/>
      <c r="AQ8" s="201"/>
      <c r="AR8" s="203"/>
      <c r="AS8" s="206"/>
      <c r="AT8" s="201">
        <f t="shared" si="4"/>
        <v>0</v>
      </c>
      <c r="AU8" s="201"/>
      <c r="AV8" s="202" t="str">
        <f t="shared" si="17"/>
        <v/>
      </c>
      <c r="AW8" s="201">
        <f t="shared" si="6"/>
        <v>0</v>
      </c>
      <c r="AX8" s="201"/>
      <c r="AY8" s="204" t="str">
        <f t="shared" si="18"/>
        <v/>
      </c>
      <c r="AZ8" s="195">
        <f t="shared" si="8"/>
        <v>0</v>
      </c>
      <c r="BA8" s="195"/>
      <c r="BB8" s="195"/>
      <c r="BC8" s="195">
        <f t="shared" si="11"/>
        <v>0</v>
      </c>
      <c r="BD8" s="195"/>
      <c r="BE8" s="195">
        <f t="shared" si="9"/>
        <v>0</v>
      </c>
      <c r="BG8" s="207"/>
      <c r="BH8" s="207"/>
      <c r="BI8" s="207"/>
      <c r="BL8" s="19" t="s">
        <v>297</v>
      </c>
      <c r="BM8" s="19" t="s">
        <v>1357</v>
      </c>
      <c r="BS8" s="19" t="s">
        <v>812</v>
      </c>
      <c r="BT8" s="19" t="s">
        <v>1369</v>
      </c>
      <c r="BU8" s="19" t="s">
        <v>1369</v>
      </c>
      <c r="BV8" s="19" t="s">
        <v>50</v>
      </c>
      <c r="BW8" s="19" t="s">
        <v>776</v>
      </c>
      <c r="BX8" s="19" t="s">
        <v>465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777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838</v>
      </c>
      <c r="CT8" s="19">
        <v>0.12</v>
      </c>
    </row>
    <row r="9" spans="1:98" ht="18" customHeight="1">
      <c r="A9" s="8" t="str">
        <f t="shared" si="12"/>
        <v/>
      </c>
      <c r="B9" s="186" t="str">
        <f t="shared" si="10"/>
        <v/>
      </c>
      <c r="C9" s="11" t="str">
        <f>IF(E9="","",+'5-课消明细表'!$G$2)</f>
        <v/>
      </c>
      <c r="D9" s="187"/>
      <c r="E9" s="113"/>
      <c r="F9" s="12" t="str">
        <f>IF(E9="","",IFERROR(VLOOKUP(E9,'1-学员信息表'!A:AG,2,0),"错误"))</f>
        <v/>
      </c>
      <c r="G9" s="187"/>
      <c r="H9" s="188"/>
      <c r="I9" s="112"/>
      <c r="J9" s="189"/>
      <c r="K9" s="190"/>
      <c r="L9" s="205" t="str">
        <f>IF(E9="","",IFERROR(VLOOKUP(E9,'1-学员信息表'!A:AG,20,0),"错误"))</f>
        <v/>
      </c>
      <c r="M9" s="192"/>
      <c r="N9" s="193"/>
      <c r="O9" s="203"/>
      <c r="P9" s="190"/>
      <c r="Q9" s="194"/>
      <c r="R9" s="194"/>
      <c r="S9" s="195">
        <f t="shared" si="19"/>
        <v>0</v>
      </c>
      <c r="T9" s="196"/>
      <c r="U9" s="197"/>
      <c r="V9" s="198" t="str">
        <f>IF(E9="","",IFERROR(VLOOKUP(E9,'1-学员信息表'!A:AG,8,0),"错误"))</f>
        <v/>
      </c>
      <c r="W9" s="199"/>
      <c r="X9" s="199"/>
      <c r="Y9" s="113"/>
      <c r="Z9" s="199"/>
      <c r="AA9" s="200" t="str">
        <f>IF(I9="","",IFERROR(VLOOKUP(I9,'2-班级信息'!A:AM,23,0),"错误"))</f>
        <v/>
      </c>
      <c r="AB9" s="201">
        <f t="shared" si="1"/>
        <v>0</v>
      </c>
      <c r="AC9" s="201"/>
      <c r="AD9" s="198" t="str">
        <f>IF(I9="","",IFERROR(VLOOKUP(I9,'2-班级信息'!A:AM,24,0),"错误"))</f>
        <v/>
      </c>
      <c r="AE9" s="201">
        <f t="shared" si="2"/>
        <v>0</v>
      </c>
      <c r="AF9" s="201"/>
      <c r="AG9" s="202" t="str">
        <f t="shared" si="13"/>
        <v/>
      </c>
      <c r="AH9" s="201"/>
      <c r="AI9" s="201"/>
      <c r="AJ9" s="198" t="str">
        <f t="shared" si="14"/>
        <v/>
      </c>
      <c r="AK9" s="201">
        <f t="shared" si="15"/>
        <v>0</v>
      </c>
      <c r="AL9" s="201"/>
      <c r="AM9" s="202" t="str">
        <f t="shared" si="16"/>
        <v/>
      </c>
      <c r="AN9" s="201">
        <f t="shared" si="5"/>
        <v>0</v>
      </c>
      <c r="AO9" s="201"/>
      <c r="AP9" s="202"/>
      <c r="AQ9" s="201"/>
      <c r="AR9" s="203"/>
      <c r="AS9" s="206"/>
      <c r="AT9" s="201">
        <f t="shared" si="4"/>
        <v>0</v>
      </c>
      <c r="AU9" s="201"/>
      <c r="AV9" s="202" t="str">
        <f t="shared" si="17"/>
        <v/>
      </c>
      <c r="AW9" s="201">
        <f t="shared" si="6"/>
        <v>0</v>
      </c>
      <c r="AX9" s="201"/>
      <c r="AY9" s="204" t="str">
        <f t="shared" si="18"/>
        <v/>
      </c>
      <c r="AZ9" s="195">
        <f t="shared" si="8"/>
        <v>0</v>
      </c>
      <c r="BA9" s="195"/>
      <c r="BB9" s="195"/>
      <c r="BC9" s="195">
        <f t="shared" si="11"/>
        <v>0</v>
      </c>
      <c r="BD9" s="195"/>
      <c r="BE9" s="195">
        <f t="shared" si="9"/>
        <v>0</v>
      </c>
      <c r="BG9" s="207"/>
      <c r="BH9" s="207"/>
      <c r="BI9" s="207"/>
      <c r="BM9" s="19" t="s">
        <v>1358</v>
      </c>
      <c r="BS9" s="19" t="s">
        <v>814</v>
      </c>
      <c r="BT9" s="19" t="s">
        <v>814</v>
      </c>
      <c r="BU9" s="19" t="s">
        <v>815</v>
      </c>
      <c r="BV9" s="19" t="s">
        <v>773</v>
      </c>
      <c r="BW9" s="19" t="s">
        <v>798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778</v>
      </c>
      <c r="CK9" s="19" t="s">
        <v>49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855</v>
      </c>
      <c r="CT9" s="19">
        <v>0.1</v>
      </c>
    </row>
    <row r="10" spans="1:98" ht="18" customHeight="1">
      <c r="A10" s="8" t="str">
        <f t="shared" si="12"/>
        <v/>
      </c>
      <c r="B10" s="186" t="str">
        <f t="shared" si="10"/>
        <v/>
      </c>
      <c r="C10" s="11" t="str">
        <f>IF(E10="","",+'5-课消明细表'!$G$2)</f>
        <v/>
      </c>
      <c r="D10" s="187"/>
      <c r="E10" s="113"/>
      <c r="F10" s="12" t="str">
        <f>IF(E10="","",IFERROR(VLOOKUP(E10,'1-学员信息表'!A:AG,2,0),"错误"))</f>
        <v/>
      </c>
      <c r="G10" s="187"/>
      <c r="H10" s="188"/>
      <c r="I10" s="112"/>
      <c r="J10" s="189"/>
      <c r="K10" s="190"/>
      <c r="L10" s="205" t="str">
        <f>IF(E10="","",IFERROR(VLOOKUP(E10,'1-学员信息表'!A:AG,20,0),"错误"))</f>
        <v/>
      </c>
      <c r="M10" s="192"/>
      <c r="N10" s="193"/>
      <c r="O10" s="203"/>
      <c r="P10" s="190"/>
      <c r="Q10" s="194"/>
      <c r="R10" s="194"/>
      <c r="S10" s="195">
        <f t="shared" si="19"/>
        <v>0</v>
      </c>
      <c r="T10" s="196"/>
      <c r="U10" s="197"/>
      <c r="V10" s="198" t="str">
        <f>IF(E10="","",IFERROR(VLOOKUP(E10,'1-学员信息表'!A:AG,8,0),"错误"))</f>
        <v/>
      </c>
      <c r="W10" s="199"/>
      <c r="X10" s="199"/>
      <c r="Y10" s="113"/>
      <c r="Z10" s="199"/>
      <c r="AA10" s="200" t="str">
        <f>IF(I10="","",IFERROR(VLOOKUP(I10,'2-班级信息'!A:AM,23,0),"错误"))</f>
        <v/>
      </c>
      <c r="AB10" s="201">
        <f t="shared" si="1"/>
        <v>0</v>
      </c>
      <c r="AC10" s="201"/>
      <c r="AD10" s="198" t="str">
        <f>IF(I10="","",IFERROR(VLOOKUP(I10,'2-班级信息'!A:AM,24,0),"错误"))</f>
        <v/>
      </c>
      <c r="AE10" s="201">
        <f t="shared" si="2"/>
        <v>0</v>
      </c>
      <c r="AF10" s="201"/>
      <c r="AG10" s="202" t="str">
        <f t="shared" si="13"/>
        <v/>
      </c>
      <c r="AH10" s="201"/>
      <c r="AI10" s="201"/>
      <c r="AJ10" s="198" t="str">
        <f t="shared" si="14"/>
        <v/>
      </c>
      <c r="AK10" s="201">
        <f t="shared" si="15"/>
        <v>0</v>
      </c>
      <c r="AL10" s="201"/>
      <c r="AM10" s="202" t="str">
        <f t="shared" si="16"/>
        <v/>
      </c>
      <c r="AN10" s="201">
        <f t="shared" si="5"/>
        <v>0</v>
      </c>
      <c r="AO10" s="201"/>
      <c r="AP10" s="202"/>
      <c r="AQ10" s="201"/>
      <c r="AR10" s="203"/>
      <c r="AS10" s="206"/>
      <c r="AT10" s="201">
        <f t="shared" si="4"/>
        <v>0</v>
      </c>
      <c r="AU10" s="201"/>
      <c r="AV10" s="202" t="str">
        <f t="shared" si="17"/>
        <v/>
      </c>
      <c r="AW10" s="201">
        <f t="shared" si="6"/>
        <v>0</v>
      </c>
      <c r="AX10" s="201"/>
      <c r="AY10" s="204" t="str">
        <f t="shared" si="18"/>
        <v/>
      </c>
      <c r="AZ10" s="195">
        <f t="shared" si="8"/>
        <v>0</v>
      </c>
      <c r="BA10" s="195"/>
      <c r="BB10" s="195"/>
      <c r="BC10" s="195">
        <f t="shared" si="11"/>
        <v>0</v>
      </c>
      <c r="BD10" s="195"/>
      <c r="BE10" s="195">
        <f t="shared" si="9"/>
        <v>0</v>
      </c>
      <c r="BG10" s="207"/>
      <c r="BH10" s="207"/>
      <c r="BI10" s="207"/>
      <c r="BM10" s="19" t="s">
        <v>1359</v>
      </c>
      <c r="BS10" s="19" t="s">
        <v>814</v>
      </c>
      <c r="BT10" s="19" t="s">
        <v>1370</v>
      </c>
      <c r="BU10" s="19" t="s">
        <v>1370</v>
      </c>
      <c r="BV10" s="19" t="s">
        <v>773</v>
      </c>
      <c r="BW10" s="19" t="s">
        <v>807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779</v>
      </c>
      <c r="CK10" s="19" t="s">
        <v>49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856</v>
      </c>
      <c r="CT10" s="19">
        <v>0.03</v>
      </c>
    </row>
    <row r="11" spans="1:98" ht="18" customHeight="1">
      <c r="A11" s="8" t="str">
        <f t="shared" si="12"/>
        <v/>
      </c>
      <c r="B11" s="186" t="str">
        <f t="shared" si="10"/>
        <v/>
      </c>
      <c r="C11" s="11" t="str">
        <f>IF(E11="","",+'5-课消明细表'!$G$2)</f>
        <v/>
      </c>
      <c r="D11" s="187"/>
      <c r="E11" s="113"/>
      <c r="F11" s="12" t="str">
        <f>IF(E11="","",IFERROR(VLOOKUP(E11,'1-学员信息表'!A:AG,2,0),"错误"))</f>
        <v/>
      </c>
      <c r="G11" s="187"/>
      <c r="H11" s="188"/>
      <c r="I11" s="112"/>
      <c r="J11" s="189"/>
      <c r="K11" s="190"/>
      <c r="L11" s="205" t="str">
        <f>IF(E11="","",IFERROR(VLOOKUP(E11,'1-学员信息表'!A:AG,20,0),"错误"))</f>
        <v/>
      </c>
      <c r="M11" s="192"/>
      <c r="N11" s="193"/>
      <c r="O11" s="203"/>
      <c r="P11" s="190"/>
      <c r="Q11" s="194"/>
      <c r="R11" s="194"/>
      <c r="S11" s="195">
        <f t="shared" si="19"/>
        <v>0</v>
      </c>
      <c r="T11" s="196"/>
      <c r="U11" s="197"/>
      <c r="V11" s="198" t="str">
        <f>IF(E11="","",IFERROR(VLOOKUP(E11,'1-学员信息表'!A:AG,8,0),"错误"))</f>
        <v/>
      </c>
      <c r="W11" s="199"/>
      <c r="X11" s="199"/>
      <c r="Y11" s="113"/>
      <c r="Z11" s="199"/>
      <c r="AA11" s="200" t="str">
        <f>IF(I11="","",IFERROR(VLOOKUP(I11,'2-班级信息'!A:AM,23,0),"错误"))</f>
        <v/>
      </c>
      <c r="AB11" s="201">
        <f t="shared" si="1"/>
        <v>0</v>
      </c>
      <c r="AC11" s="201"/>
      <c r="AD11" s="198" t="str">
        <f>IF(I11="","",IFERROR(VLOOKUP(I11,'2-班级信息'!A:AM,24,0),"错误"))</f>
        <v/>
      </c>
      <c r="AE11" s="201">
        <f t="shared" si="2"/>
        <v>0</v>
      </c>
      <c r="AF11" s="201"/>
      <c r="AG11" s="202" t="str">
        <f t="shared" si="13"/>
        <v/>
      </c>
      <c r="AH11" s="201"/>
      <c r="AI11" s="201"/>
      <c r="AJ11" s="198" t="str">
        <f t="shared" si="14"/>
        <v/>
      </c>
      <c r="AK11" s="201">
        <f t="shared" si="15"/>
        <v>0</v>
      </c>
      <c r="AL11" s="201"/>
      <c r="AM11" s="202" t="str">
        <f t="shared" si="16"/>
        <v/>
      </c>
      <c r="AN11" s="201">
        <f t="shared" si="5"/>
        <v>0</v>
      </c>
      <c r="AO11" s="201"/>
      <c r="AP11" s="202"/>
      <c r="AQ11" s="201"/>
      <c r="AR11" s="203"/>
      <c r="AS11" s="206"/>
      <c r="AT11" s="201">
        <f t="shared" si="4"/>
        <v>0</v>
      </c>
      <c r="AU11" s="201"/>
      <c r="AV11" s="202" t="str">
        <f t="shared" si="17"/>
        <v/>
      </c>
      <c r="AW11" s="201">
        <f t="shared" si="6"/>
        <v>0</v>
      </c>
      <c r="AX11" s="201"/>
      <c r="AY11" s="204" t="str">
        <f t="shared" si="18"/>
        <v/>
      </c>
      <c r="AZ11" s="195">
        <f t="shared" ref="AZ11:AZ46" si="20">Q11*2.5%</f>
        <v>0</v>
      </c>
      <c r="BA11" s="195"/>
      <c r="BB11" s="195"/>
      <c r="BC11" s="195">
        <f t="shared" si="11"/>
        <v>0</v>
      </c>
      <c r="BD11" s="195"/>
      <c r="BE11" s="195">
        <f t="shared" si="9"/>
        <v>0</v>
      </c>
      <c r="BG11" s="207"/>
      <c r="BH11" s="207"/>
      <c r="BI11" s="207"/>
      <c r="BM11" s="19" t="s">
        <v>1360</v>
      </c>
      <c r="BS11" s="19" t="s">
        <v>816</v>
      </c>
      <c r="BT11" s="19" t="s">
        <v>1371</v>
      </c>
      <c r="BU11" s="19" t="s">
        <v>458</v>
      </c>
      <c r="BV11" s="19" t="s">
        <v>50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780</v>
      </c>
      <c r="CK11" s="19" t="s">
        <v>49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841</v>
      </c>
      <c r="CT11" s="19">
        <v>0.08</v>
      </c>
    </row>
    <row r="12" spans="1:98" ht="18" customHeight="1">
      <c r="A12" s="8" t="str">
        <f t="shared" si="12"/>
        <v/>
      </c>
      <c r="B12" s="186" t="str">
        <f t="shared" si="10"/>
        <v/>
      </c>
      <c r="C12" s="11" t="str">
        <f>IF(E12="","",+'5-课消明细表'!$G$2)</f>
        <v/>
      </c>
      <c r="D12" s="187"/>
      <c r="E12" s="113"/>
      <c r="F12" s="12" t="str">
        <f>IF(E12="","",IFERROR(VLOOKUP(E12,'1-学员信息表'!A:AG,2,0),"错误"))</f>
        <v/>
      </c>
      <c r="G12" s="187"/>
      <c r="H12" s="188"/>
      <c r="I12" s="112"/>
      <c r="J12" s="189"/>
      <c r="K12" s="190"/>
      <c r="L12" s="205" t="str">
        <f>IF(E12="","",IFERROR(VLOOKUP(E12,'1-学员信息表'!A:AG,20,0),"错误"))</f>
        <v/>
      </c>
      <c r="M12" s="192"/>
      <c r="N12" s="193"/>
      <c r="O12" s="203"/>
      <c r="P12" s="190"/>
      <c r="Q12" s="194"/>
      <c r="R12" s="194"/>
      <c r="S12" s="195">
        <f t="shared" si="19"/>
        <v>0</v>
      </c>
      <c r="T12" s="196"/>
      <c r="U12" s="197"/>
      <c r="V12" s="198" t="str">
        <f>IF(E12="","",IFERROR(VLOOKUP(E12,'1-学员信息表'!A:AG,8,0),"错误"))</f>
        <v/>
      </c>
      <c r="W12" s="199"/>
      <c r="X12" s="199"/>
      <c r="Y12" s="113"/>
      <c r="Z12" s="199"/>
      <c r="AA12" s="200" t="str">
        <f>IF(I12="","",IFERROR(VLOOKUP(I12,'2-班级信息'!A:AM,23,0),"错误"))</f>
        <v/>
      </c>
      <c r="AB12" s="201">
        <f t="shared" si="1"/>
        <v>0</v>
      </c>
      <c r="AC12" s="201"/>
      <c r="AD12" s="198" t="str">
        <f>IF(I12="","",IFERROR(VLOOKUP(I12,'2-班级信息'!A:AM,24,0),"错误"))</f>
        <v/>
      </c>
      <c r="AE12" s="201">
        <f t="shared" si="2"/>
        <v>0</v>
      </c>
      <c r="AF12" s="201"/>
      <c r="AG12" s="202" t="str">
        <f t="shared" si="13"/>
        <v/>
      </c>
      <c r="AH12" s="201"/>
      <c r="AI12" s="201"/>
      <c r="AJ12" s="198" t="str">
        <f t="shared" si="14"/>
        <v/>
      </c>
      <c r="AK12" s="201">
        <f t="shared" si="15"/>
        <v>0</v>
      </c>
      <c r="AL12" s="201"/>
      <c r="AM12" s="202" t="str">
        <f t="shared" si="16"/>
        <v/>
      </c>
      <c r="AN12" s="201">
        <f t="shared" si="5"/>
        <v>0</v>
      </c>
      <c r="AO12" s="201"/>
      <c r="AP12" s="202"/>
      <c r="AQ12" s="201"/>
      <c r="AR12" s="203"/>
      <c r="AS12" s="206"/>
      <c r="AT12" s="201">
        <f t="shared" si="4"/>
        <v>0</v>
      </c>
      <c r="AU12" s="201"/>
      <c r="AV12" s="202" t="str">
        <f t="shared" si="17"/>
        <v/>
      </c>
      <c r="AW12" s="201">
        <f t="shared" si="6"/>
        <v>0</v>
      </c>
      <c r="AX12" s="201"/>
      <c r="AY12" s="204" t="str">
        <f t="shared" si="18"/>
        <v/>
      </c>
      <c r="AZ12" s="195">
        <f t="shared" si="20"/>
        <v>0</v>
      </c>
      <c r="BA12" s="195"/>
      <c r="BB12" s="195"/>
      <c r="BC12" s="195">
        <f t="shared" si="11"/>
        <v>0</v>
      </c>
      <c r="BD12" s="195"/>
      <c r="BE12" s="195">
        <f t="shared" si="9"/>
        <v>0</v>
      </c>
      <c r="BG12" s="207"/>
      <c r="BH12" s="207"/>
      <c r="BI12" s="207"/>
      <c r="BM12" s="19" t="s">
        <v>1361</v>
      </c>
      <c r="BS12" s="19" t="s">
        <v>817</v>
      </c>
      <c r="BT12" s="19" t="s">
        <v>1372</v>
      </c>
      <c r="BU12" s="19" t="s">
        <v>460</v>
      </c>
      <c r="BV12" s="19" t="s">
        <v>50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781</v>
      </c>
      <c r="CK12" s="19" t="s">
        <v>49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12"/>
        <v/>
      </c>
      <c r="B13" s="186" t="str">
        <f t="shared" si="10"/>
        <v/>
      </c>
      <c r="C13" s="11" t="str">
        <f>IF(E13="","",+'5-课消明细表'!$G$2)</f>
        <v/>
      </c>
      <c r="D13" s="187"/>
      <c r="E13" s="113"/>
      <c r="F13" s="12" t="str">
        <f>IF(E13="","",IFERROR(VLOOKUP(E13,'1-学员信息表'!A:AG,2,0),"错误"))</f>
        <v/>
      </c>
      <c r="G13" s="187"/>
      <c r="H13" s="188"/>
      <c r="I13" s="112"/>
      <c r="J13" s="189"/>
      <c r="K13" s="190"/>
      <c r="L13" s="205" t="str">
        <f>IF(E13="","",IFERROR(VLOOKUP(E13,'1-学员信息表'!A:AG,20,0),"错误"))</f>
        <v/>
      </c>
      <c r="M13" s="192"/>
      <c r="N13" s="193"/>
      <c r="O13" s="203"/>
      <c r="P13" s="190"/>
      <c r="Q13" s="194"/>
      <c r="R13" s="194"/>
      <c r="S13" s="195">
        <f t="shared" si="19"/>
        <v>0</v>
      </c>
      <c r="T13" s="196"/>
      <c r="U13" s="197"/>
      <c r="V13" s="198" t="str">
        <f>IF(E13="","",IFERROR(VLOOKUP(E13,'1-学员信息表'!A:AG,8,0),"错误"))</f>
        <v/>
      </c>
      <c r="W13" s="199"/>
      <c r="X13" s="199"/>
      <c r="Y13" s="113"/>
      <c r="Z13" s="199"/>
      <c r="AA13" s="200" t="str">
        <f>IF(I13="","",IFERROR(VLOOKUP(I13,'2-班级信息'!A:AM,23,0),"错误"))</f>
        <v/>
      </c>
      <c r="AB13" s="201">
        <f t="shared" si="1"/>
        <v>0</v>
      </c>
      <c r="AC13" s="201"/>
      <c r="AD13" s="198" t="str">
        <f>IF(I13="","",IFERROR(VLOOKUP(I13,'2-班级信息'!A:AM,24,0),"错误"))</f>
        <v/>
      </c>
      <c r="AE13" s="201">
        <f t="shared" si="2"/>
        <v>0</v>
      </c>
      <c r="AF13" s="201"/>
      <c r="AG13" s="202" t="str">
        <f t="shared" si="13"/>
        <v/>
      </c>
      <c r="AH13" s="201"/>
      <c r="AI13" s="201"/>
      <c r="AJ13" s="198" t="str">
        <f t="shared" si="14"/>
        <v/>
      </c>
      <c r="AK13" s="201">
        <f t="shared" si="15"/>
        <v>0</v>
      </c>
      <c r="AL13" s="201"/>
      <c r="AM13" s="202" t="str">
        <f t="shared" si="16"/>
        <v/>
      </c>
      <c r="AN13" s="201">
        <f t="shared" si="5"/>
        <v>0</v>
      </c>
      <c r="AO13" s="201"/>
      <c r="AP13" s="202"/>
      <c r="AQ13" s="201"/>
      <c r="AR13" s="203"/>
      <c r="AS13" s="206"/>
      <c r="AT13" s="201">
        <f t="shared" si="4"/>
        <v>0</v>
      </c>
      <c r="AU13" s="201"/>
      <c r="AV13" s="202" t="str">
        <f t="shared" si="17"/>
        <v/>
      </c>
      <c r="AW13" s="201">
        <f t="shared" si="6"/>
        <v>0</v>
      </c>
      <c r="AX13" s="201"/>
      <c r="AY13" s="204" t="str">
        <f t="shared" si="18"/>
        <v/>
      </c>
      <c r="AZ13" s="195">
        <f t="shared" si="20"/>
        <v>0</v>
      </c>
      <c r="BA13" s="195"/>
      <c r="BB13" s="195"/>
      <c r="BC13" s="195">
        <f t="shared" si="11"/>
        <v>0</v>
      </c>
      <c r="BD13" s="195"/>
      <c r="BE13" s="195">
        <f t="shared" si="9"/>
        <v>0</v>
      </c>
      <c r="BG13" s="207"/>
      <c r="BH13" s="207"/>
      <c r="BI13" s="207"/>
      <c r="BM13" s="19" t="s">
        <v>1362</v>
      </c>
      <c r="BS13" s="19" t="s">
        <v>819</v>
      </c>
      <c r="BT13" s="19" t="s">
        <v>819</v>
      </c>
      <c r="BU13" s="19" t="s">
        <v>1405</v>
      </c>
      <c r="BV13" s="19" t="s">
        <v>50</v>
      </c>
      <c r="BW13" s="19" t="s">
        <v>808</v>
      </c>
      <c r="BX13" s="19" t="s">
        <v>809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12"/>
        <v/>
      </c>
      <c r="B14" s="186" t="str">
        <f t="shared" si="10"/>
        <v/>
      </c>
      <c r="C14" s="11" t="str">
        <f>IF(E14="","",+'5-课消明细表'!$G$2)</f>
        <v/>
      </c>
      <c r="D14" s="187"/>
      <c r="E14" s="113"/>
      <c r="F14" s="12" t="str">
        <f>IF(E14="","",IFERROR(VLOOKUP(E14,'1-学员信息表'!A:AG,2,0),"错误"))</f>
        <v/>
      </c>
      <c r="G14" s="187"/>
      <c r="H14" s="188"/>
      <c r="I14" s="112"/>
      <c r="J14" s="189"/>
      <c r="K14" s="190"/>
      <c r="L14" s="205" t="str">
        <f>IF(E14="","",IFERROR(VLOOKUP(E14,'1-学员信息表'!A:AG,20,0),"错误"))</f>
        <v/>
      </c>
      <c r="M14" s="192"/>
      <c r="N14" s="193"/>
      <c r="O14" s="203"/>
      <c r="P14" s="190"/>
      <c r="Q14" s="194"/>
      <c r="R14" s="194"/>
      <c r="S14" s="195">
        <f t="shared" si="19"/>
        <v>0</v>
      </c>
      <c r="T14" s="196"/>
      <c r="U14" s="197"/>
      <c r="V14" s="198" t="str">
        <f>IF(E14="","",IFERROR(VLOOKUP(E14,'1-学员信息表'!A:AG,8,0),"错误"))</f>
        <v/>
      </c>
      <c r="W14" s="199"/>
      <c r="X14" s="199"/>
      <c r="Y14" s="113"/>
      <c r="Z14" s="199"/>
      <c r="AA14" s="200" t="str">
        <f>IF(I14="","",IFERROR(VLOOKUP(I14,'2-班级信息'!A:AM,23,0),"错误"))</f>
        <v/>
      </c>
      <c r="AB14" s="201">
        <f t="shared" si="1"/>
        <v>0</v>
      </c>
      <c r="AC14" s="201"/>
      <c r="AD14" s="198" t="str">
        <f>IF(I14="","",IFERROR(VLOOKUP(I14,'2-班级信息'!A:AM,24,0),"错误"))</f>
        <v/>
      </c>
      <c r="AE14" s="201">
        <f t="shared" si="2"/>
        <v>0</v>
      </c>
      <c r="AF14" s="201"/>
      <c r="AG14" s="202" t="str">
        <f t="shared" si="13"/>
        <v/>
      </c>
      <c r="AH14" s="201"/>
      <c r="AI14" s="201"/>
      <c r="AJ14" s="198" t="str">
        <f t="shared" si="14"/>
        <v/>
      </c>
      <c r="AK14" s="201">
        <f t="shared" si="15"/>
        <v>0</v>
      </c>
      <c r="AL14" s="201"/>
      <c r="AM14" s="202" t="str">
        <f t="shared" si="16"/>
        <v/>
      </c>
      <c r="AN14" s="201">
        <f t="shared" si="5"/>
        <v>0</v>
      </c>
      <c r="AO14" s="201"/>
      <c r="AP14" s="202"/>
      <c r="AQ14" s="201"/>
      <c r="AR14" s="203"/>
      <c r="AS14" s="206"/>
      <c r="AT14" s="201">
        <f t="shared" si="4"/>
        <v>0</v>
      </c>
      <c r="AU14" s="201"/>
      <c r="AV14" s="202" t="str">
        <f t="shared" si="17"/>
        <v/>
      </c>
      <c r="AW14" s="201">
        <f t="shared" si="6"/>
        <v>0</v>
      </c>
      <c r="AX14" s="201"/>
      <c r="AY14" s="204" t="str">
        <f t="shared" si="18"/>
        <v/>
      </c>
      <c r="AZ14" s="195">
        <f t="shared" si="20"/>
        <v>0</v>
      </c>
      <c r="BA14" s="195"/>
      <c r="BB14" s="195"/>
      <c r="BC14" s="195">
        <f t="shared" si="11"/>
        <v>0</v>
      </c>
      <c r="BD14" s="195"/>
      <c r="BE14" s="195">
        <f t="shared" si="9"/>
        <v>0</v>
      </c>
      <c r="BG14" s="207"/>
      <c r="BH14" s="207"/>
      <c r="BI14" s="207"/>
      <c r="BM14" s="19" t="s">
        <v>1363</v>
      </c>
      <c r="BS14" s="19" t="s">
        <v>818</v>
      </c>
      <c r="BT14" s="19" t="s">
        <v>1373</v>
      </c>
      <c r="BU14" s="19" t="s">
        <v>463</v>
      </c>
      <c r="BV14" s="19" t="s">
        <v>50</v>
      </c>
      <c r="BW14" s="19" t="s">
        <v>782</v>
      </c>
      <c r="BX14" s="19" t="s">
        <v>810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12"/>
        <v/>
      </c>
      <c r="B15" s="186" t="str">
        <f t="shared" si="10"/>
        <v/>
      </c>
      <c r="C15" s="11" t="str">
        <f>IF(E15="","",+'5-课消明细表'!$G$2)</f>
        <v/>
      </c>
      <c r="D15" s="187"/>
      <c r="E15" s="113"/>
      <c r="F15" s="12" t="str">
        <f>IF(E15="","",IFERROR(VLOOKUP(E15,'1-学员信息表'!A:AG,2,0),"错误"))</f>
        <v/>
      </c>
      <c r="G15" s="187"/>
      <c r="H15" s="188"/>
      <c r="I15" s="112"/>
      <c r="J15" s="189"/>
      <c r="K15" s="190"/>
      <c r="L15" s="205" t="str">
        <f>IF(E15="","",IFERROR(VLOOKUP(E15,'1-学员信息表'!A:AG,20,0),"错误"))</f>
        <v/>
      </c>
      <c r="M15" s="192"/>
      <c r="N15" s="193"/>
      <c r="O15" s="203"/>
      <c r="P15" s="190"/>
      <c r="Q15" s="194"/>
      <c r="R15" s="194"/>
      <c r="S15" s="195">
        <f t="shared" si="19"/>
        <v>0</v>
      </c>
      <c r="T15" s="196"/>
      <c r="U15" s="197"/>
      <c r="V15" s="198" t="str">
        <f>IF(E15="","",IFERROR(VLOOKUP(E15,'1-学员信息表'!A:AG,8,0),"错误"))</f>
        <v/>
      </c>
      <c r="W15" s="199"/>
      <c r="X15" s="199"/>
      <c r="Y15" s="113"/>
      <c r="Z15" s="199"/>
      <c r="AA15" s="200" t="str">
        <f>IF(I15="","",IFERROR(VLOOKUP(I15,'2-班级信息'!A:AM,23,0),"错误"))</f>
        <v/>
      </c>
      <c r="AB15" s="201">
        <f t="shared" si="1"/>
        <v>0</v>
      </c>
      <c r="AC15" s="201"/>
      <c r="AD15" s="198" t="str">
        <f>IF(I15="","",IFERROR(VLOOKUP(I15,'2-班级信息'!A:AM,24,0),"错误"))</f>
        <v/>
      </c>
      <c r="AE15" s="201">
        <f t="shared" si="2"/>
        <v>0</v>
      </c>
      <c r="AF15" s="201"/>
      <c r="AG15" s="202" t="str">
        <f t="shared" si="13"/>
        <v/>
      </c>
      <c r="AH15" s="201"/>
      <c r="AI15" s="201"/>
      <c r="AJ15" s="198" t="str">
        <f t="shared" si="14"/>
        <v/>
      </c>
      <c r="AK15" s="201">
        <f t="shared" si="15"/>
        <v>0</v>
      </c>
      <c r="AL15" s="201"/>
      <c r="AM15" s="202" t="str">
        <f t="shared" si="16"/>
        <v/>
      </c>
      <c r="AN15" s="201">
        <f t="shared" si="5"/>
        <v>0</v>
      </c>
      <c r="AO15" s="201"/>
      <c r="AP15" s="202"/>
      <c r="AQ15" s="201"/>
      <c r="AR15" s="203"/>
      <c r="AS15" s="206"/>
      <c r="AT15" s="201">
        <f t="shared" si="4"/>
        <v>0</v>
      </c>
      <c r="AU15" s="201"/>
      <c r="AV15" s="202" t="str">
        <f t="shared" si="17"/>
        <v/>
      </c>
      <c r="AW15" s="201">
        <f t="shared" si="6"/>
        <v>0</v>
      </c>
      <c r="AX15" s="201"/>
      <c r="AY15" s="204" t="str">
        <f t="shared" si="18"/>
        <v/>
      </c>
      <c r="AZ15" s="195">
        <f t="shared" si="20"/>
        <v>0</v>
      </c>
      <c r="BA15" s="195"/>
      <c r="BB15" s="195"/>
      <c r="BC15" s="195">
        <f t="shared" si="11"/>
        <v>0</v>
      </c>
      <c r="BD15" s="195"/>
      <c r="BE15" s="195">
        <f t="shared" si="9"/>
        <v>0</v>
      </c>
      <c r="BG15" s="207"/>
      <c r="BH15" s="207"/>
      <c r="BI15" s="207"/>
      <c r="BM15" s="19" t="s">
        <v>1364</v>
      </c>
      <c r="BS15" s="19" t="s">
        <v>820</v>
      </c>
      <c r="BT15" s="19" t="s">
        <v>1404</v>
      </c>
      <c r="BU15" s="19" t="s">
        <v>821</v>
      </c>
      <c r="BV15" s="19" t="s">
        <v>50</v>
      </c>
      <c r="BW15" s="19" t="s">
        <v>783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12"/>
        <v/>
      </c>
      <c r="B16" s="186" t="str">
        <f t="shared" si="10"/>
        <v/>
      </c>
      <c r="C16" s="11" t="str">
        <f>IF(E16="","",+'5-课消明细表'!$G$2)</f>
        <v/>
      </c>
      <c r="D16" s="187"/>
      <c r="E16" s="113"/>
      <c r="F16" s="12" t="str">
        <f>IF(E16="","",IFERROR(VLOOKUP(E16,'1-学员信息表'!A:AG,2,0),"错误"))</f>
        <v/>
      </c>
      <c r="G16" s="187"/>
      <c r="H16" s="188"/>
      <c r="I16" s="112"/>
      <c r="J16" s="189"/>
      <c r="K16" s="190"/>
      <c r="L16" s="205" t="str">
        <f>IF(E16="","",IFERROR(VLOOKUP(E16,'1-学员信息表'!A:AG,20,0),"错误"))</f>
        <v/>
      </c>
      <c r="M16" s="192"/>
      <c r="N16" s="193"/>
      <c r="O16" s="203"/>
      <c r="P16" s="190"/>
      <c r="Q16" s="194"/>
      <c r="R16" s="194"/>
      <c r="S16" s="195">
        <f t="shared" si="19"/>
        <v>0</v>
      </c>
      <c r="T16" s="196"/>
      <c r="U16" s="197"/>
      <c r="V16" s="198" t="str">
        <f>IF(E16="","",IFERROR(VLOOKUP(E16,'1-学员信息表'!A:AG,8,0),"错误"))</f>
        <v/>
      </c>
      <c r="W16" s="199"/>
      <c r="X16" s="199"/>
      <c r="Y16" s="113"/>
      <c r="Z16" s="199"/>
      <c r="AA16" s="200" t="str">
        <f>IF(I16="","",IFERROR(VLOOKUP(I16,'2-班级信息'!A:AM,23,0),"错误"))</f>
        <v/>
      </c>
      <c r="AB16" s="201">
        <f t="shared" si="1"/>
        <v>0</v>
      </c>
      <c r="AC16" s="201"/>
      <c r="AD16" s="198" t="str">
        <f>IF(I16="","",IFERROR(VLOOKUP(I16,'2-班级信息'!A:AM,24,0),"错误"))</f>
        <v/>
      </c>
      <c r="AE16" s="201">
        <f t="shared" si="2"/>
        <v>0</v>
      </c>
      <c r="AF16" s="201"/>
      <c r="AG16" s="202" t="str">
        <f t="shared" si="13"/>
        <v/>
      </c>
      <c r="AH16" s="201"/>
      <c r="AI16" s="201"/>
      <c r="AJ16" s="198" t="str">
        <f t="shared" si="14"/>
        <v/>
      </c>
      <c r="AK16" s="201">
        <f t="shared" si="15"/>
        <v>0</v>
      </c>
      <c r="AL16" s="201"/>
      <c r="AM16" s="202" t="str">
        <f t="shared" si="16"/>
        <v/>
      </c>
      <c r="AN16" s="201">
        <f t="shared" si="5"/>
        <v>0</v>
      </c>
      <c r="AO16" s="201"/>
      <c r="AP16" s="202"/>
      <c r="AQ16" s="201"/>
      <c r="AR16" s="203"/>
      <c r="AS16" s="206"/>
      <c r="AT16" s="201">
        <f t="shared" si="4"/>
        <v>0</v>
      </c>
      <c r="AU16" s="201"/>
      <c r="AV16" s="202" t="str">
        <f t="shared" si="17"/>
        <v/>
      </c>
      <c r="AW16" s="201">
        <f t="shared" si="6"/>
        <v>0</v>
      </c>
      <c r="AX16" s="201"/>
      <c r="AY16" s="204" t="str">
        <f t="shared" si="18"/>
        <v/>
      </c>
      <c r="AZ16" s="195">
        <f t="shared" si="20"/>
        <v>0</v>
      </c>
      <c r="BA16" s="195"/>
      <c r="BB16" s="195"/>
      <c r="BC16" s="195">
        <f t="shared" si="11"/>
        <v>0</v>
      </c>
      <c r="BD16" s="195"/>
      <c r="BE16" s="195">
        <f t="shared" si="9"/>
        <v>0</v>
      </c>
      <c r="BG16" s="207"/>
      <c r="BH16" s="207"/>
      <c r="BI16" s="207"/>
    </row>
    <row r="17" spans="1:86" ht="18" customHeight="1">
      <c r="A17" s="8" t="str">
        <f t="shared" si="12"/>
        <v/>
      </c>
      <c r="B17" s="186" t="str">
        <f t="shared" si="10"/>
        <v/>
      </c>
      <c r="C17" s="11" t="str">
        <f>IF(E17="","",+'5-课消明细表'!$G$2)</f>
        <v/>
      </c>
      <c r="D17" s="187"/>
      <c r="E17" s="113"/>
      <c r="F17" s="12" t="str">
        <f>IF(E17="","",IFERROR(VLOOKUP(E17,'1-学员信息表'!A:AG,2,0),"错误"))</f>
        <v/>
      </c>
      <c r="G17" s="187"/>
      <c r="H17" s="188"/>
      <c r="I17" s="112"/>
      <c r="J17" s="189"/>
      <c r="K17" s="190"/>
      <c r="L17" s="205" t="str">
        <f>IF(E17="","",IFERROR(VLOOKUP(E17,'1-学员信息表'!A:AG,20,0),"错误"))</f>
        <v/>
      </c>
      <c r="M17" s="192"/>
      <c r="N17" s="193"/>
      <c r="O17" s="203"/>
      <c r="P17" s="190"/>
      <c r="Q17" s="194"/>
      <c r="R17" s="194"/>
      <c r="S17" s="195">
        <f t="shared" si="19"/>
        <v>0</v>
      </c>
      <c r="T17" s="196"/>
      <c r="U17" s="197"/>
      <c r="V17" s="198" t="str">
        <f>IF(E17="","",IFERROR(VLOOKUP(E17,'1-学员信息表'!A:AG,8,0),"错误"))</f>
        <v/>
      </c>
      <c r="W17" s="199"/>
      <c r="X17" s="199"/>
      <c r="Y17" s="113"/>
      <c r="Z17" s="199"/>
      <c r="AA17" s="200" t="str">
        <f>IF(I17="","",IFERROR(VLOOKUP(I17,'2-班级信息'!A:AM,23,0),"错误"))</f>
        <v/>
      </c>
      <c r="AB17" s="201">
        <f t="shared" si="1"/>
        <v>0</v>
      </c>
      <c r="AC17" s="201"/>
      <c r="AD17" s="198" t="str">
        <f>IF(I17="","",IFERROR(VLOOKUP(I17,'2-班级信息'!A:AM,24,0),"错误"))</f>
        <v/>
      </c>
      <c r="AE17" s="201">
        <f t="shared" si="2"/>
        <v>0</v>
      </c>
      <c r="AF17" s="201"/>
      <c r="AG17" s="202" t="str">
        <f t="shared" si="13"/>
        <v/>
      </c>
      <c r="AH17" s="201"/>
      <c r="AI17" s="201"/>
      <c r="AJ17" s="198" t="str">
        <f t="shared" si="14"/>
        <v/>
      </c>
      <c r="AK17" s="201">
        <f t="shared" si="15"/>
        <v>0</v>
      </c>
      <c r="AL17" s="201"/>
      <c r="AM17" s="202" t="str">
        <f t="shared" si="16"/>
        <v/>
      </c>
      <c r="AN17" s="201">
        <f t="shared" si="5"/>
        <v>0</v>
      </c>
      <c r="AO17" s="201"/>
      <c r="AP17" s="202"/>
      <c r="AQ17" s="201"/>
      <c r="AR17" s="203"/>
      <c r="AS17" s="206"/>
      <c r="AT17" s="201">
        <f t="shared" ref="AT17:AT46" si="21">IF(OR(D17="退差额",L17="初三",L17="高一",L17="高二",L17="高三"),0,IF(AS17="招生顾问",(P17+Q17)*4%,(P17+Q17)*5%))</f>
        <v>0</v>
      </c>
      <c r="AU17" s="201"/>
      <c r="AV17" s="202" t="str">
        <f t="shared" si="17"/>
        <v/>
      </c>
      <c r="AW17" s="201">
        <f t="shared" si="6"/>
        <v>0</v>
      </c>
      <c r="AX17" s="201"/>
      <c r="AY17" s="204" t="str">
        <f t="shared" si="18"/>
        <v/>
      </c>
      <c r="AZ17" s="195">
        <f t="shared" si="20"/>
        <v>0</v>
      </c>
      <c r="BA17" s="195"/>
      <c r="BB17" s="195"/>
      <c r="BC17" s="195">
        <f t="shared" si="11"/>
        <v>0</v>
      </c>
      <c r="BD17" s="195"/>
      <c r="BE17" s="195">
        <f t="shared" si="9"/>
        <v>0</v>
      </c>
      <c r="BG17" s="207"/>
      <c r="BH17" s="207"/>
      <c r="BI17" s="207"/>
      <c r="BM17" s="19" t="s">
        <v>1059</v>
      </c>
      <c r="BS17" s="19" t="s">
        <v>1365</v>
      </c>
      <c r="BT17" s="19" t="s">
        <v>1365</v>
      </c>
      <c r="BU17" s="19" t="s">
        <v>1396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12"/>
        <v/>
      </c>
      <c r="B18" s="186" t="str">
        <f t="shared" si="10"/>
        <v/>
      </c>
      <c r="C18" s="11" t="str">
        <f>IF(E18="","",+'5-课消明细表'!$G$2)</f>
        <v/>
      </c>
      <c r="D18" s="187"/>
      <c r="E18" s="113"/>
      <c r="F18" s="12" t="str">
        <f>IF(E18="","",IFERROR(VLOOKUP(E18,'1-学员信息表'!A:AG,2,0),"错误"))</f>
        <v/>
      </c>
      <c r="G18" s="187"/>
      <c r="H18" s="188"/>
      <c r="I18" s="112"/>
      <c r="J18" s="189"/>
      <c r="K18" s="190"/>
      <c r="L18" s="205" t="str">
        <f>IF(E18="","",IFERROR(VLOOKUP(E18,'1-学员信息表'!A:AG,20,0),"错误"))</f>
        <v/>
      </c>
      <c r="M18" s="192"/>
      <c r="N18" s="193"/>
      <c r="O18" s="203"/>
      <c r="P18" s="190"/>
      <c r="Q18" s="194"/>
      <c r="R18" s="194"/>
      <c r="S18" s="195">
        <f t="shared" si="19"/>
        <v>0</v>
      </c>
      <c r="T18" s="196"/>
      <c r="U18" s="197"/>
      <c r="V18" s="198" t="str">
        <f>IF(E18="","",IFERROR(VLOOKUP(E18,'1-学员信息表'!A:AG,8,0),"错误"))</f>
        <v/>
      </c>
      <c r="W18" s="199"/>
      <c r="X18" s="199"/>
      <c r="Y18" s="113"/>
      <c r="Z18" s="199"/>
      <c r="AA18" s="200" t="str">
        <f>IF(I18="","",IFERROR(VLOOKUP(I18,'2-班级信息'!A:AM,23,0),"错误"))</f>
        <v/>
      </c>
      <c r="AB18" s="201">
        <f t="shared" si="1"/>
        <v>0</v>
      </c>
      <c r="AC18" s="201"/>
      <c r="AD18" s="198" t="str">
        <f>IF(I18="","",IFERROR(VLOOKUP(I18,'2-班级信息'!A:AM,24,0),"错误"))</f>
        <v/>
      </c>
      <c r="AE18" s="201">
        <f t="shared" si="2"/>
        <v>0</v>
      </c>
      <c r="AF18" s="201"/>
      <c r="AG18" s="202" t="str">
        <f t="shared" si="13"/>
        <v/>
      </c>
      <c r="AH18" s="201"/>
      <c r="AI18" s="201"/>
      <c r="AJ18" s="198" t="str">
        <f t="shared" si="14"/>
        <v/>
      </c>
      <c r="AK18" s="201">
        <f t="shared" si="15"/>
        <v>0</v>
      </c>
      <c r="AL18" s="201"/>
      <c r="AM18" s="202" t="str">
        <f t="shared" si="16"/>
        <v/>
      </c>
      <c r="AN18" s="201">
        <f t="shared" si="5"/>
        <v>0</v>
      </c>
      <c r="AO18" s="201"/>
      <c r="AP18" s="202"/>
      <c r="AQ18" s="201"/>
      <c r="AR18" s="203"/>
      <c r="AS18" s="206"/>
      <c r="AT18" s="201">
        <f t="shared" si="21"/>
        <v>0</v>
      </c>
      <c r="AU18" s="201"/>
      <c r="AV18" s="202" t="str">
        <f t="shared" si="17"/>
        <v/>
      </c>
      <c r="AW18" s="201">
        <f t="shared" ref="AW18:AW46" si="22">IF(OR(D18="退差额",L18="初三",L18="高一",L18="高二",L18="高三"),0,(P18+Q18)*1%)</f>
        <v>0</v>
      </c>
      <c r="AX18" s="201"/>
      <c r="AY18" s="204" t="str">
        <f t="shared" si="18"/>
        <v/>
      </c>
      <c r="AZ18" s="195">
        <f t="shared" si="20"/>
        <v>0</v>
      </c>
      <c r="BA18" s="195"/>
      <c r="BB18" s="195"/>
      <c r="BC18" s="195">
        <f t="shared" si="11"/>
        <v>0</v>
      </c>
      <c r="BD18" s="195"/>
      <c r="BE18" s="195">
        <f t="shared" si="9"/>
        <v>0</v>
      </c>
      <c r="BG18" s="207"/>
      <c r="BH18" s="207"/>
      <c r="BI18" s="207"/>
      <c r="BM18" s="19" t="s">
        <v>1046</v>
      </c>
      <c r="BS18" s="19" t="s">
        <v>1365</v>
      </c>
      <c r="BT18" s="19" t="s">
        <v>1395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12"/>
        <v/>
      </c>
      <c r="B19" s="186" t="str">
        <f t="shared" si="10"/>
        <v/>
      </c>
      <c r="C19" s="11" t="str">
        <f>IF(E19="","",+'5-课消明细表'!$G$2)</f>
        <v/>
      </c>
      <c r="D19" s="187"/>
      <c r="E19" s="113"/>
      <c r="F19" s="12" t="str">
        <f>IF(E19="","",IFERROR(VLOOKUP(E19,'1-学员信息表'!A:AG,2,0),"错误"))</f>
        <v/>
      </c>
      <c r="G19" s="187"/>
      <c r="H19" s="188"/>
      <c r="I19" s="112"/>
      <c r="J19" s="189"/>
      <c r="K19" s="190"/>
      <c r="L19" s="205" t="str">
        <f>IF(E19="","",IFERROR(VLOOKUP(E19,'1-学员信息表'!A:AG,20,0),"错误"))</f>
        <v/>
      </c>
      <c r="M19" s="192"/>
      <c r="N19" s="193"/>
      <c r="O19" s="203"/>
      <c r="P19" s="190"/>
      <c r="Q19" s="194"/>
      <c r="R19" s="194"/>
      <c r="S19" s="195">
        <f t="shared" si="19"/>
        <v>0</v>
      </c>
      <c r="T19" s="196"/>
      <c r="U19" s="197"/>
      <c r="V19" s="198" t="str">
        <f>IF(E19="","",IFERROR(VLOOKUP(E19,'1-学员信息表'!A:AG,8,0),"错误"))</f>
        <v/>
      </c>
      <c r="W19" s="199"/>
      <c r="X19" s="199"/>
      <c r="Y19" s="113"/>
      <c r="Z19" s="199"/>
      <c r="AA19" s="200" t="str">
        <f>IF(I19="","",IFERROR(VLOOKUP(I19,'2-班级信息'!A:AM,23,0),"错误"))</f>
        <v/>
      </c>
      <c r="AB19" s="201">
        <f t="shared" si="1"/>
        <v>0</v>
      </c>
      <c r="AC19" s="201"/>
      <c r="AD19" s="198" t="str">
        <f>IF(I19="","",IFERROR(VLOOKUP(I19,'2-班级信息'!A:AM,24,0),"错误"))</f>
        <v/>
      </c>
      <c r="AE19" s="201">
        <f t="shared" si="2"/>
        <v>0</v>
      </c>
      <c r="AF19" s="201"/>
      <c r="AG19" s="202" t="str">
        <f t="shared" si="13"/>
        <v/>
      </c>
      <c r="AH19" s="201"/>
      <c r="AI19" s="201"/>
      <c r="AJ19" s="198" t="str">
        <f t="shared" si="14"/>
        <v/>
      </c>
      <c r="AK19" s="201">
        <f t="shared" si="15"/>
        <v>0</v>
      </c>
      <c r="AL19" s="201"/>
      <c r="AM19" s="202" t="str">
        <f t="shared" si="16"/>
        <v/>
      </c>
      <c r="AN19" s="201">
        <f t="shared" si="5"/>
        <v>0</v>
      </c>
      <c r="AO19" s="201"/>
      <c r="AP19" s="202"/>
      <c r="AQ19" s="201"/>
      <c r="AR19" s="203"/>
      <c r="AS19" s="206"/>
      <c r="AT19" s="201">
        <f t="shared" si="21"/>
        <v>0</v>
      </c>
      <c r="AU19" s="201"/>
      <c r="AV19" s="202" t="str">
        <f t="shared" si="17"/>
        <v/>
      </c>
      <c r="AW19" s="201">
        <f t="shared" si="22"/>
        <v>0</v>
      </c>
      <c r="AX19" s="201"/>
      <c r="AY19" s="204" t="str">
        <f t="shared" si="18"/>
        <v/>
      </c>
      <c r="AZ19" s="195">
        <f t="shared" si="20"/>
        <v>0</v>
      </c>
      <c r="BA19" s="195"/>
      <c r="BB19" s="195"/>
      <c r="BC19" s="195">
        <f t="shared" si="11"/>
        <v>0</v>
      </c>
      <c r="BD19" s="195"/>
      <c r="BE19" s="195">
        <f t="shared" si="9"/>
        <v>0</v>
      </c>
      <c r="BM19" s="19" t="s">
        <v>1347</v>
      </c>
      <c r="BS19" s="19" t="s">
        <v>1374</v>
      </c>
      <c r="BT19" s="19" t="s">
        <v>1375</v>
      </c>
      <c r="BU19" s="19" t="s">
        <v>1375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12"/>
        <v/>
      </c>
      <c r="B20" s="186" t="str">
        <f t="shared" si="10"/>
        <v/>
      </c>
      <c r="C20" s="11" t="str">
        <f>IF(E20="","",+'5-课消明细表'!$G$2)</f>
        <v/>
      </c>
      <c r="D20" s="187"/>
      <c r="E20" s="113"/>
      <c r="F20" s="12" t="str">
        <f>IF(E20="","",IFERROR(VLOOKUP(E20,'1-学员信息表'!A:AG,2,0),"错误"))</f>
        <v/>
      </c>
      <c r="G20" s="187"/>
      <c r="H20" s="188"/>
      <c r="I20" s="112"/>
      <c r="J20" s="189"/>
      <c r="K20" s="190"/>
      <c r="L20" s="205" t="str">
        <f>IF(E20="","",IFERROR(VLOOKUP(E20,'1-学员信息表'!A:AG,20,0),"错误"))</f>
        <v/>
      </c>
      <c r="M20" s="192"/>
      <c r="N20" s="193"/>
      <c r="O20" s="203"/>
      <c r="P20" s="190"/>
      <c r="Q20" s="194"/>
      <c r="R20" s="194"/>
      <c r="S20" s="195">
        <f t="shared" si="19"/>
        <v>0</v>
      </c>
      <c r="T20" s="196"/>
      <c r="U20" s="197"/>
      <c r="V20" s="198" t="str">
        <f>IF(E20="","",IFERROR(VLOOKUP(E20,'1-学员信息表'!A:AG,8,0),"错误"))</f>
        <v/>
      </c>
      <c r="W20" s="199"/>
      <c r="X20" s="199"/>
      <c r="Y20" s="113"/>
      <c r="Z20" s="199"/>
      <c r="AA20" s="200" t="str">
        <f>IF(I20="","",IFERROR(VLOOKUP(I20,'2-班级信息'!A:AM,23,0),"错误"))</f>
        <v/>
      </c>
      <c r="AB20" s="201">
        <f t="shared" si="1"/>
        <v>0</v>
      </c>
      <c r="AC20" s="201"/>
      <c r="AD20" s="198" t="str">
        <f>IF(I20="","",IFERROR(VLOOKUP(I20,'2-班级信息'!A:AM,24,0),"错误"))</f>
        <v/>
      </c>
      <c r="AE20" s="201">
        <f t="shared" si="2"/>
        <v>0</v>
      </c>
      <c r="AF20" s="201"/>
      <c r="AG20" s="202" t="str">
        <f t="shared" si="13"/>
        <v/>
      </c>
      <c r="AH20" s="201"/>
      <c r="AI20" s="201"/>
      <c r="AJ20" s="198" t="str">
        <f t="shared" si="14"/>
        <v/>
      </c>
      <c r="AK20" s="201">
        <f t="shared" si="15"/>
        <v>0</v>
      </c>
      <c r="AL20" s="201"/>
      <c r="AM20" s="202" t="str">
        <f t="shared" si="16"/>
        <v/>
      </c>
      <c r="AN20" s="201">
        <f t="shared" si="5"/>
        <v>0</v>
      </c>
      <c r="AO20" s="201"/>
      <c r="AP20" s="202"/>
      <c r="AQ20" s="201"/>
      <c r="AR20" s="203"/>
      <c r="AS20" s="206"/>
      <c r="AT20" s="201">
        <f t="shared" si="21"/>
        <v>0</v>
      </c>
      <c r="AU20" s="201"/>
      <c r="AV20" s="202" t="str">
        <f t="shared" si="17"/>
        <v/>
      </c>
      <c r="AW20" s="201">
        <f t="shared" si="22"/>
        <v>0</v>
      </c>
      <c r="AX20" s="201"/>
      <c r="AY20" s="204" t="str">
        <f t="shared" si="18"/>
        <v/>
      </c>
      <c r="AZ20" s="195">
        <f t="shared" si="20"/>
        <v>0</v>
      </c>
      <c r="BA20" s="195"/>
      <c r="BB20" s="195"/>
      <c r="BC20" s="195">
        <f t="shared" si="11"/>
        <v>0</v>
      </c>
      <c r="BD20" s="195"/>
      <c r="BE20" s="195">
        <f t="shared" si="9"/>
        <v>0</v>
      </c>
      <c r="BM20" s="19" t="s">
        <v>1349</v>
      </c>
      <c r="BS20" s="19" t="s">
        <v>1376</v>
      </c>
      <c r="BT20" s="19" t="s">
        <v>1377</v>
      </c>
      <c r="BU20" s="19" t="s">
        <v>1377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12"/>
        <v/>
      </c>
      <c r="B21" s="186" t="str">
        <f t="shared" si="10"/>
        <v/>
      </c>
      <c r="C21" s="11" t="str">
        <f>IF(E21="","",+'5-课消明细表'!$G$2)</f>
        <v/>
      </c>
      <c r="D21" s="187"/>
      <c r="E21" s="113"/>
      <c r="F21" s="12" t="str">
        <f>IF(E21="","",IFERROR(VLOOKUP(E21,'1-学员信息表'!A:AG,2,0),"错误"))</f>
        <v/>
      </c>
      <c r="G21" s="187"/>
      <c r="H21" s="188"/>
      <c r="I21" s="112"/>
      <c r="J21" s="189"/>
      <c r="K21" s="190"/>
      <c r="L21" s="205" t="str">
        <f>IF(E21="","",IFERROR(VLOOKUP(E21,'1-学员信息表'!A:AG,20,0),"错误"))</f>
        <v/>
      </c>
      <c r="M21" s="192"/>
      <c r="N21" s="193"/>
      <c r="O21" s="203"/>
      <c r="P21" s="190"/>
      <c r="Q21" s="194"/>
      <c r="R21" s="194"/>
      <c r="S21" s="195">
        <f t="shared" si="19"/>
        <v>0</v>
      </c>
      <c r="T21" s="196"/>
      <c r="U21" s="197"/>
      <c r="V21" s="198" t="str">
        <f>IF(E21="","",IFERROR(VLOOKUP(E21,'1-学员信息表'!A:AG,8,0),"错误"))</f>
        <v/>
      </c>
      <c r="W21" s="199"/>
      <c r="X21" s="199"/>
      <c r="Y21" s="113"/>
      <c r="Z21" s="199"/>
      <c r="AA21" s="200" t="str">
        <f>IF(I21="","",IFERROR(VLOOKUP(I21,'2-班级信息'!A:AM,23,0),"错误"))</f>
        <v/>
      </c>
      <c r="AB21" s="201">
        <f t="shared" si="1"/>
        <v>0</v>
      </c>
      <c r="AC21" s="201"/>
      <c r="AD21" s="198" t="str">
        <f>IF(I21="","",IFERROR(VLOOKUP(I21,'2-班级信息'!A:AM,24,0),"错误"))</f>
        <v/>
      </c>
      <c r="AE21" s="201">
        <f t="shared" si="2"/>
        <v>0</v>
      </c>
      <c r="AF21" s="201"/>
      <c r="AG21" s="202" t="str">
        <f t="shared" si="13"/>
        <v/>
      </c>
      <c r="AH21" s="201"/>
      <c r="AI21" s="201"/>
      <c r="AJ21" s="198" t="str">
        <f t="shared" si="14"/>
        <v/>
      </c>
      <c r="AK21" s="201">
        <f t="shared" si="15"/>
        <v>0</v>
      </c>
      <c r="AL21" s="201"/>
      <c r="AM21" s="202" t="str">
        <f t="shared" si="16"/>
        <v/>
      </c>
      <c r="AN21" s="201">
        <f t="shared" si="5"/>
        <v>0</v>
      </c>
      <c r="AO21" s="201"/>
      <c r="AP21" s="202"/>
      <c r="AQ21" s="201"/>
      <c r="AR21" s="203"/>
      <c r="AS21" s="206"/>
      <c r="AT21" s="201">
        <f t="shared" si="21"/>
        <v>0</v>
      </c>
      <c r="AU21" s="201"/>
      <c r="AV21" s="202" t="str">
        <f t="shared" si="17"/>
        <v/>
      </c>
      <c r="AW21" s="201">
        <f t="shared" si="22"/>
        <v>0</v>
      </c>
      <c r="AX21" s="201"/>
      <c r="AY21" s="204" t="str">
        <f t="shared" si="18"/>
        <v/>
      </c>
      <c r="AZ21" s="195">
        <f t="shared" si="20"/>
        <v>0</v>
      </c>
      <c r="BA21" s="195"/>
      <c r="BB21" s="195"/>
      <c r="BC21" s="195">
        <f t="shared" si="11"/>
        <v>0</v>
      </c>
      <c r="BD21" s="195"/>
      <c r="BE21" s="195">
        <f t="shared" si="9"/>
        <v>0</v>
      </c>
      <c r="BM21" s="19" t="s">
        <v>1345</v>
      </c>
      <c r="BS21" s="19" t="s">
        <v>1376</v>
      </c>
      <c r="BT21" s="19" t="s">
        <v>1378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12"/>
        <v/>
      </c>
      <c r="B22" s="186" t="str">
        <f t="shared" si="10"/>
        <v/>
      </c>
      <c r="C22" s="11" t="str">
        <f>IF(E22="","",+'5-课消明细表'!$G$2)</f>
        <v/>
      </c>
      <c r="D22" s="187"/>
      <c r="E22" s="113"/>
      <c r="F22" s="12" t="str">
        <f>IF(E22="","",IFERROR(VLOOKUP(E22,'1-学员信息表'!A:AG,2,0),"错误"))</f>
        <v/>
      </c>
      <c r="G22" s="187"/>
      <c r="H22" s="188"/>
      <c r="I22" s="112"/>
      <c r="J22" s="189"/>
      <c r="K22" s="190"/>
      <c r="L22" s="205" t="str">
        <f>IF(E22="","",IFERROR(VLOOKUP(E22,'1-学员信息表'!A:AG,20,0),"错误"))</f>
        <v/>
      </c>
      <c r="M22" s="192"/>
      <c r="N22" s="193"/>
      <c r="O22" s="203"/>
      <c r="P22" s="190"/>
      <c r="Q22" s="194"/>
      <c r="R22" s="194"/>
      <c r="S22" s="195">
        <f t="shared" si="19"/>
        <v>0</v>
      </c>
      <c r="T22" s="196"/>
      <c r="U22" s="197"/>
      <c r="V22" s="198" t="str">
        <f>IF(E22="","",IFERROR(VLOOKUP(E22,'1-学员信息表'!A:AG,8,0),"错误"))</f>
        <v/>
      </c>
      <c r="W22" s="199"/>
      <c r="X22" s="199"/>
      <c r="Y22" s="113"/>
      <c r="Z22" s="199"/>
      <c r="AA22" s="200" t="str">
        <f>IF(I22="","",IFERROR(VLOOKUP(I22,'2-班级信息'!A:AM,23,0),"错误"))</f>
        <v/>
      </c>
      <c r="AB22" s="201">
        <f t="shared" si="1"/>
        <v>0</v>
      </c>
      <c r="AC22" s="201"/>
      <c r="AD22" s="198" t="str">
        <f>IF(I22="","",IFERROR(VLOOKUP(I22,'2-班级信息'!A:AM,24,0),"错误"))</f>
        <v/>
      </c>
      <c r="AE22" s="201">
        <f t="shared" si="2"/>
        <v>0</v>
      </c>
      <c r="AF22" s="201"/>
      <c r="AG22" s="202" t="str">
        <f t="shared" si="13"/>
        <v/>
      </c>
      <c r="AH22" s="201"/>
      <c r="AI22" s="201"/>
      <c r="AJ22" s="198" t="str">
        <f t="shared" si="14"/>
        <v/>
      </c>
      <c r="AK22" s="201">
        <f t="shared" si="15"/>
        <v>0</v>
      </c>
      <c r="AL22" s="201"/>
      <c r="AM22" s="202" t="str">
        <f t="shared" si="16"/>
        <v/>
      </c>
      <c r="AN22" s="201">
        <f t="shared" si="5"/>
        <v>0</v>
      </c>
      <c r="AO22" s="201"/>
      <c r="AP22" s="202"/>
      <c r="AQ22" s="201"/>
      <c r="AR22" s="203"/>
      <c r="AS22" s="206"/>
      <c r="AT22" s="201">
        <f t="shared" si="21"/>
        <v>0</v>
      </c>
      <c r="AU22" s="201"/>
      <c r="AV22" s="202" t="str">
        <f t="shared" si="17"/>
        <v/>
      </c>
      <c r="AW22" s="201">
        <f t="shared" si="22"/>
        <v>0</v>
      </c>
      <c r="AX22" s="201"/>
      <c r="AY22" s="204" t="str">
        <f t="shared" si="18"/>
        <v/>
      </c>
      <c r="AZ22" s="195">
        <f t="shared" si="20"/>
        <v>0</v>
      </c>
      <c r="BA22" s="195"/>
      <c r="BB22" s="195"/>
      <c r="BC22" s="195">
        <f t="shared" si="11"/>
        <v>0</v>
      </c>
      <c r="BD22" s="195"/>
      <c r="BE22" s="195">
        <f t="shared" si="9"/>
        <v>0</v>
      </c>
      <c r="BM22" s="19" t="s">
        <v>1342</v>
      </c>
      <c r="BS22" s="19" t="s">
        <v>1374</v>
      </c>
      <c r="BT22" s="19" t="s">
        <v>1374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12"/>
        <v/>
      </c>
      <c r="B23" s="186" t="str">
        <f t="shared" si="10"/>
        <v/>
      </c>
      <c r="C23" s="11" t="str">
        <f>IF(E23="","",+'5-课消明细表'!$G$2)</f>
        <v/>
      </c>
      <c r="D23" s="187"/>
      <c r="E23" s="113"/>
      <c r="F23" s="12" t="str">
        <f>IF(E23="","",IFERROR(VLOOKUP(E23,'1-学员信息表'!A:AG,2,0),"错误"))</f>
        <v/>
      </c>
      <c r="G23" s="187"/>
      <c r="H23" s="188"/>
      <c r="I23" s="112"/>
      <c r="J23" s="189"/>
      <c r="K23" s="190"/>
      <c r="L23" s="205" t="str">
        <f>IF(E23="","",IFERROR(VLOOKUP(E23,'1-学员信息表'!A:AG,20,0),"错误"))</f>
        <v/>
      </c>
      <c r="M23" s="192"/>
      <c r="N23" s="193"/>
      <c r="O23" s="203"/>
      <c r="P23" s="190"/>
      <c r="Q23" s="194"/>
      <c r="R23" s="194"/>
      <c r="S23" s="195">
        <f t="shared" si="19"/>
        <v>0</v>
      </c>
      <c r="T23" s="196"/>
      <c r="U23" s="197"/>
      <c r="V23" s="198" t="str">
        <f>IF(E23="","",IFERROR(VLOOKUP(E23,'1-学员信息表'!A:AG,8,0),"错误"))</f>
        <v/>
      </c>
      <c r="W23" s="199"/>
      <c r="X23" s="199"/>
      <c r="Y23" s="113"/>
      <c r="Z23" s="199"/>
      <c r="AA23" s="200" t="str">
        <f>IF(I23="","",IFERROR(VLOOKUP(I23,'2-班级信息'!A:AM,23,0),"错误"))</f>
        <v/>
      </c>
      <c r="AB23" s="201">
        <f t="shared" si="1"/>
        <v>0</v>
      </c>
      <c r="AC23" s="201"/>
      <c r="AD23" s="198" t="str">
        <f>IF(I23="","",IFERROR(VLOOKUP(I23,'2-班级信息'!A:AM,24,0),"错误"))</f>
        <v/>
      </c>
      <c r="AE23" s="201">
        <f t="shared" si="2"/>
        <v>0</v>
      </c>
      <c r="AF23" s="201"/>
      <c r="AG23" s="202" t="str">
        <f t="shared" si="13"/>
        <v/>
      </c>
      <c r="AH23" s="201"/>
      <c r="AI23" s="201"/>
      <c r="AJ23" s="198" t="str">
        <f t="shared" si="14"/>
        <v/>
      </c>
      <c r="AK23" s="201">
        <f t="shared" si="15"/>
        <v>0</v>
      </c>
      <c r="AL23" s="201"/>
      <c r="AM23" s="202" t="str">
        <f t="shared" si="16"/>
        <v/>
      </c>
      <c r="AN23" s="201">
        <f t="shared" si="5"/>
        <v>0</v>
      </c>
      <c r="AO23" s="201"/>
      <c r="AP23" s="202"/>
      <c r="AQ23" s="201"/>
      <c r="AR23" s="203"/>
      <c r="AS23" s="206"/>
      <c r="AT23" s="201">
        <f t="shared" si="21"/>
        <v>0</v>
      </c>
      <c r="AU23" s="201"/>
      <c r="AV23" s="202" t="str">
        <f t="shared" si="17"/>
        <v/>
      </c>
      <c r="AW23" s="201">
        <f t="shared" si="22"/>
        <v>0</v>
      </c>
      <c r="AX23" s="201"/>
      <c r="AY23" s="204" t="str">
        <f t="shared" si="18"/>
        <v/>
      </c>
      <c r="AZ23" s="195">
        <f t="shared" si="20"/>
        <v>0</v>
      </c>
      <c r="BA23" s="195"/>
      <c r="BB23" s="195"/>
      <c r="BC23" s="195">
        <f t="shared" si="11"/>
        <v>0</v>
      </c>
      <c r="BD23" s="195"/>
      <c r="BE23" s="195">
        <f t="shared" si="9"/>
        <v>0</v>
      </c>
      <c r="BM23" s="19" t="s">
        <v>1350</v>
      </c>
      <c r="BS23" s="19" t="s">
        <v>1379</v>
      </c>
      <c r="BT23" s="19" t="s">
        <v>1380</v>
      </c>
      <c r="BU23" s="19" t="s">
        <v>1380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12"/>
        <v/>
      </c>
      <c r="B24" s="186" t="str">
        <f t="shared" si="10"/>
        <v/>
      </c>
      <c r="C24" s="11" t="str">
        <f>IF(E24="","",+'5-课消明细表'!$G$2)</f>
        <v/>
      </c>
      <c r="D24" s="187"/>
      <c r="E24" s="113"/>
      <c r="F24" s="12" t="str">
        <f>IF(E24="","",IFERROR(VLOOKUP(E24,'1-学员信息表'!A:AG,2,0),"错误"))</f>
        <v/>
      </c>
      <c r="G24" s="187"/>
      <c r="H24" s="188"/>
      <c r="I24" s="112"/>
      <c r="J24" s="189"/>
      <c r="K24" s="190"/>
      <c r="L24" s="205" t="str">
        <f>IF(E24="","",IFERROR(VLOOKUP(E24,'1-学员信息表'!A:AG,20,0),"错误"))</f>
        <v/>
      </c>
      <c r="M24" s="192"/>
      <c r="N24" s="193"/>
      <c r="O24" s="203"/>
      <c r="P24" s="190"/>
      <c r="Q24" s="194"/>
      <c r="R24" s="194"/>
      <c r="S24" s="195">
        <f t="shared" si="19"/>
        <v>0</v>
      </c>
      <c r="T24" s="196"/>
      <c r="U24" s="197"/>
      <c r="V24" s="198" t="str">
        <f>IF(E24="","",IFERROR(VLOOKUP(E24,'1-学员信息表'!A:AG,8,0),"错误"))</f>
        <v/>
      </c>
      <c r="W24" s="199"/>
      <c r="X24" s="199"/>
      <c r="Y24" s="113"/>
      <c r="Z24" s="199"/>
      <c r="AA24" s="200" t="str">
        <f>IF(I24="","",IFERROR(VLOOKUP(I24,'2-班级信息'!A:AM,23,0),"错误"))</f>
        <v/>
      </c>
      <c r="AB24" s="201">
        <f t="shared" si="1"/>
        <v>0</v>
      </c>
      <c r="AC24" s="201"/>
      <c r="AD24" s="198" t="str">
        <f>IF(I24="","",IFERROR(VLOOKUP(I24,'2-班级信息'!A:AM,24,0),"错误"))</f>
        <v/>
      </c>
      <c r="AE24" s="201">
        <f t="shared" si="2"/>
        <v>0</v>
      </c>
      <c r="AF24" s="201"/>
      <c r="AG24" s="202" t="str">
        <f t="shared" si="13"/>
        <v/>
      </c>
      <c r="AH24" s="201"/>
      <c r="AI24" s="201"/>
      <c r="AJ24" s="198" t="str">
        <f t="shared" si="14"/>
        <v/>
      </c>
      <c r="AK24" s="201">
        <f t="shared" si="15"/>
        <v>0</v>
      </c>
      <c r="AL24" s="201"/>
      <c r="AM24" s="202" t="str">
        <f t="shared" si="16"/>
        <v/>
      </c>
      <c r="AN24" s="201">
        <f t="shared" si="5"/>
        <v>0</v>
      </c>
      <c r="AO24" s="201"/>
      <c r="AP24" s="202"/>
      <c r="AQ24" s="201"/>
      <c r="AR24" s="203"/>
      <c r="AS24" s="206"/>
      <c r="AT24" s="201">
        <f t="shared" si="21"/>
        <v>0</v>
      </c>
      <c r="AU24" s="201"/>
      <c r="AV24" s="202" t="str">
        <f t="shared" si="17"/>
        <v/>
      </c>
      <c r="AW24" s="201">
        <f t="shared" si="22"/>
        <v>0</v>
      </c>
      <c r="AX24" s="201"/>
      <c r="AY24" s="204" t="str">
        <f t="shared" si="18"/>
        <v/>
      </c>
      <c r="AZ24" s="195">
        <f t="shared" si="20"/>
        <v>0</v>
      </c>
      <c r="BA24" s="195"/>
      <c r="BB24" s="195"/>
      <c r="BC24" s="195">
        <f t="shared" si="11"/>
        <v>0</v>
      </c>
      <c r="BD24" s="195"/>
      <c r="BE24" s="195">
        <f t="shared" si="9"/>
        <v>0</v>
      </c>
      <c r="BM24" s="19" t="s">
        <v>1037</v>
      </c>
      <c r="BS24" s="19" t="s">
        <v>1381</v>
      </c>
      <c r="BT24" s="19" t="s">
        <v>1382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12"/>
        <v/>
      </c>
      <c r="B25" s="186" t="str">
        <f t="shared" si="10"/>
        <v/>
      </c>
      <c r="C25" s="11" t="str">
        <f>IF(E25="","",+'5-课消明细表'!$G$2)</f>
        <v/>
      </c>
      <c r="D25" s="187"/>
      <c r="E25" s="113"/>
      <c r="F25" s="12" t="str">
        <f>IF(E25="","",IFERROR(VLOOKUP(E25,'1-学员信息表'!A:AG,2,0),"错误"))</f>
        <v/>
      </c>
      <c r="G25" s="187"/>
      <c r="H25" s="188"/>
      <c r="I25" s="112"/>
      <c r="J25" s="189"/>
      <c r="K25" s="190"/>
      <c r="L25" s="205" t="str">
        <f>IF(E25="","",IFERROR(VLOOKUP(E25,'1-学员信息表'!A:AG,20,0),"错误"))</f>
        <v/>
      </c>
      <c r="M25" s="192"/>
      <c r="N25" s="193"/>
      <c r="O25" s="203"/>
      <c r="P25" s="190"/>
      <c r="Q25" s="194"/>
      <c r="R25" s="194"/>
      <c r="S25" s="195">
        <f t="shared" si="19"/>
        <v>0</v>
      </c>
      <c r="T25" s="196"/>
      <c r="U25" s="197"/>
      <c r="V25" s="198" t="str">
        <f>IF(E25="","",IFERROR(VLOOKUP(E25,'1-学员信息表'!A:AG,8,0),"错误"))</f>
        <v/>
      </c>
      <c r="W25" s="199"/>
      <c r="X25" s="199"/>
      <c r="Y25" s="113"/>
      <c r="Z25" s="199"/>
      <c r="AA25" s="200" t="str">
        <f>IF(I25="","",IFERROR(VLOOKUP(I25,'2-班级信息'!A:AM,23,0),"错误"))</f>
        <v/>
      </c>
      <c r="AB25" s="201">
        <f t="shared" si="1"/>
        <v>0</v>
      </c>
      <c r="AC25" s="201"/>
      <c r="AD25" s="198" t="str">
        <f>IF(I25="","",IFERROR(VLOOKUP(I25,'2-班级信息'!A:AM,24,0),"错误"))</f>
        <v/>
      </c>
      <c r="AE25" s="201">
        <f t="shared" si="2"/>
        <v>0</v>
      </c>
      <c r="AF25" s="201"/>
      <c r="AG25" s="202" t="str">
        <f t="shared" si="13"/>
        <v/>
      </c>
      <c r="AH25" s="201"/>
      <c r="AI25" s="201"/>
      <c r="AJ25" s="198" t="str">
        <f t="shared" si="14"/>
        <v/>
      </c>
      <c r="AK25" s="201">
        <f t="shared" si="15"/>
        <v>0</v>
      </c>
      <c r="AL25" s="201"/>
      <c r="AM25" s="202" t="str">
        <f t="shared" si="16"/>
        <v/>
      </c>
      <c r="AN25" s="201">
        <f t="shared" si="5"/>
        <v>0</v>
      </c>
      <c r="AO25" s="201"/>
      <c r="AP25" s="202"/>
      <c r="AQ25" s="201"/>
      <c r="AR25" s="203"/>
      <c r="AS25" s="206"/>
      <c r="AT25" s="201">
        <f t="shared" si="21"/>
        <v>0</v>
      </c>
      <c r="AU25" s="201"/>
      <c r="AV25" s="202" t="str">
        <f t="shared" si="17"/>
        <v/>
      </c>
      <c r="AW25" s="201">
        <f t="shared" si="22"/>
        <v>0</v>
      </c>
      <c r="AX25" s="201"/>
      <c r="AY25" s="204" t="str">
        <f t="shared" si="18"/>
        <v/>
      </c>
      <c r="AZ25" s="195">
        <f t="shared" si="20"/>
        <v>0</v>
      </c>
      <c r="BA25" s="195"/>
      <c r="BB25" s="195"/>
      <c r="BC25" s="195">
        <f t="shared" si="11"/>
        <v>0</v>
      </c>
      <c r="BD25" s="195"/>
      <c r="BE25" s="195">
        <f t="shared" si="9"/>
        <v>0</v>
      </c>
      <c r="BM25" s="19" t="s">
        <v>1343</v>
      </c>
      <c r="BS25" s="19" t="s">
        <v>1383</v>
      </c>
      <c r="BT25" s="19" t="s">
        <v>1384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12"/>
        <v/>
      </c>
      <c r="B26" s="186" t="str">
        <f t="shared" si="10"/>
        <v/>
      </c>
      <c r="C26" s="11" t="str">
        <f>IF(E26="","",+'5-课消明细表'!$G$2)</f>
        <v/>
      </c>
      <c r="D26" s="187"/>
      <c r="E26" s="113"/>
      <c r="F26" s="12" t="str">
        <f>IF(E26="","",IFERROR(VLOOKUP(E26,'1-学员信息表'!A:AG,2,0),"错误"))</f>
        <v/>
      </c>
      <c r="G26" s="187"/>
      <c r="H26" s="188"/>
      <c r="I26" s="112"/>
      <c r="J26" s="189"/>
      <c r="K26" s="190"/>
      <c r="L26" s="205" t="str">
        <f>IF(E26="","",IFERROR(VLOOKUP(E26,'1-学员信息表'!A:AG,20,0),"错误"))</f>
        <v/>
      </c>
      <c r="M26" s="192"/>
      <c r="N26" s="193"/>
      <c r="O26" s="203"/>
      <c r="P26" s="190"/>
      <c r="Q26" s="194"/>
      <c r="R26" s="194"/>
      <c r="S26" s="195">
        <f t="shared" si="19"/>
        <v>0</v>
      </c>
      <c r="T26" s="196"/>
      <c r="U26" s="197"/>
      <c r="V26" s="198" t="str">
        <f>IF(E26="","",IFERROR(VLOOKUP(E26,'1-学员信息表'!A:AG,8,0),"错误"))</f>
        <v/>
      </c>
      <c r="W26" s="199"/>
      <c r="X26" s="199"/>
      <c r="Y26" s="113"/>
      <c r="Z26" s="199"/>
      <c r="AA26" s="200" t="str">
        <f>IF(I26="","",IFERROR(VLOOKUP(I26,'2-班级信息'!A:AM,23,0),"错误"))</f>
        <v/>
      </c>
      <c r="AB26" s="201">
        <f t="shared" si="1"/>
        <v>0</v>
      </c>
      <c r="AC26" s="201"/>
      <c r="AD26" s="198" t="str">
        <f>IF(I26="","",IFERROR(VLOOKUP(I26,'2-班级信息'!A:AM,24,0),"错误"))</f>
        <v/>
      </c>
      <c r="AE26" s="201">
        <f t="shared" si="2"/>
        <v>0</v>
      </c>
      <c r="AF26" s="201"/>
      <c r="AG26" s="202" t="str">
        <f t="shared" si="13"/>
        <v/>
      </c>
      <c r="AH26" s="201"/>
      <c r="AI26" s="201"/>
      <c r="AJ26" s="198" t="str">
        <f t="shared" si="14"/>
        <v/>
      </c>
      <c r="AK26" s="201">
        <f t="shared" si="15"/>
        <v>0</v>
      </c>
      <c r="AL26" s="201"/>
      <c r="AM26" s="202" t="str">
        <f t="shared" si="16"/>
        <v/>
      </c>
      <c r="AN26" s="201">
        <f t="shared" si="5"/>
        <v>0</v>
      </c>
      <c r="AO26" s="201"/>
      <c r="AP26" s="202"/>
      <c r="AQ26" s="201"/>
      <c r="AR26" s="203"/>
      <c r="AS26" s="206"/>
      <c r="AT26" s="201">
        <f t="shared" si="21"/>
        <v>0</v>
      </c>
      <c r="AU26" s="201"/>
      <c r="AV26" s="202" t="str">
        <f t="shared" si="17"/>
        <v/>
      </c>
      <c r="AW26" s="201">
        <f t="shared" si="22"/>
        <v>0</v>
      </c>
      <c r="AX26" s="201"/>
      <c r="AY26" s="204" t="str">
        <f t="shared" si="18"/>
        <v/>
      </c>
      <c r="AZ26" s="195">
        <f t="shared" si="20"/>
        <v>0</v>
      </c>
      <c r="BA26" s="195"/>
      <c r="BB26" s="195"/>
      <c r="BC26" s="195">
        <f t="shared" si="11"/>
        <v>0</v>
      </c>
      <c r="BD26" s="195"/>
      <c r="BE26" s="195">
        <f t="shared" si="9"/>
        <v>0</v>
      </c>
      <c r="BM26" s="19" t="s">
        <v>1348</v>
      </c>
      <c r="BS26" s="19" t="s">
        <v>1383</v>
      </c>
      <c r="BT26" s="19" t="s">
        <v>1385</v>
      </c>
      <c r="BU26" s="19" t="s">
        <v>1386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12"/>
        <v/>
      </c>
      <c r="B27" s="186" t="str">
        <f t="shared" si="10"/>
        <v/>
      </c>
      <c r="C27" s="11" t="str">
        <f>IF(E27="","",+'5-课消明细表'!$G$2)</f>
        <v/>
      </c>
      <c r="D27" s="187"/>
      <c r="E27" s="113"/>
      <c r="F27" s="12" t="str">
        <f>IF(E27="","",IFERROR(VLOOKUP(E27,'1-学员信息表'!A:AG,2,0),"错误"))</f>
        <v/>
      </c>
      <c r="G27" s="187"/>
      <c r="H27" s="188"/>
      <c r="I27" s="112"/>
      <c r="J27" s="189"/>
      <c r="K27" s="190"/>
      <c r="L27" s="205" t="str">
        <f>IF(E27="","",IFERROR(VLOOKUP(E27,'1-学员信息表'!A:AG,20,0),"错误"))</f>
        <v/>
      </c>
      <c r="M27" s="192"/>
      <c r="N27" s="193"/>
      <c r="O27" s="203"/>
      <c r="P27" s="190"/>
      <c r="Q27" s="194"/>
      <c r="R27" s="194"/>
      <c r="S27" s="195">
        <f t="shared" si="19"/>
        <v>0</v>
      </c>
      <c r="T27" s="196"/>
      <c r="U27" s="197"/>
      <c r="V27" s="198" t="str">
        <f>IF(E27="","",IFERROR(VLOOKUP(E27,'1-学员信息表'!A:AG,8,0),"错误"))</f>
        <v/>
      </c>
      <c r="W27" s="199"/>
      <c r="X27" s="199"/>
      <c r="Y27" s="113"/>
      <c r="Z27" s="199"/>
      <c r="AA27" s="200" t="str">
        <f>IF(I27="","",IFERROR(VLOOKUP(I27,'2-班级信息'!A:AM,23,0),"错误"))</f>
        <v/>
      </c>
      <c r="AB27" s="201">
        <f t="shared" si="1"/>
        <v>0</v>
      </c>
      <c r="AC27" s="201"/>
      <c r="AD27" s="198" t="str">
        <f>IF(I27="","",IFERROR(VLOOKUP(I27,'2-班级信息'!A:AM,24,0),"错误"))</f>
        <v/>
      </c>
      <c r="AE27" s="201">
        <f t="shared" si="2"/>
        <v>0</v>
      </c>
      <c r="AF27" s="201"/>
      <c r="AG27" s="202" t="str">
        <f t="shared" si="13"/>
        <v/>
      </c>
      <c r="AH27" s="201"/>
      <c r="AI27" s="201"/>
      <c r="AJ27" s="198" t="str">
        <f t="shared" si="14"/>
        <v/>
      </c>
      <c r="AK27" s="201">
        <f t="shared" si="15"/>
        <v>0</v>
      </c>
      <c r="AL27" s="201"/>
      <c r="AM27" s="202" t="str">
        <f t="shared" si="16"/>
        <v/>
      </c>
      <c r="AN27" s="201">
        <f t="shared" si="5"/>
        <v>0</v>
      </c>
      <c r="AO27" s="201"/>
      <c r="AP27" s="202"/>
      <c r="AQ27" s="201"/>
      <c r="AR27" s="203"/>
      <c r="AS27" s="206"/>
      <c r="AT27" s="201">
        <f t="shared" si="21"/>
        <v>0</v>
      </c>
      <c r="AU27" s="201"/>
      <c r="AV27" s="202" t="str">
        <f t="shared" si="17"/>
        <v/>
      </c>
      <c r="AW27" s="201">
        <f t="shared" si="22"/>
        <v>0</v>
      </c>
      <c r="AX27" s="201"/>
      <c r="AY27" s="204" t="str">
        <f t="shared" si="18"/>
        <v/>
      </c>
      <c r="AZ27" s="195">
        <f t="shared" si="20"/>
        <v>0</v>
      </c>
      <c r="BA27" s="195"/>
      <c r="BB27" s="195"/>
      <c r="BC27" s="195">
        <f t="shared" si="11"/>
        <v>0</v>
      </c>
      <c r="BD27" s="195"/>
      <c r="BE27" s="195">
        <f t="shared" si="9"/>
        <v>0</v>
      </c>
      <c r="BM27" s="19" t="s">
        <v>1346</v>
      </c>
      <c r="BS27" s="19" t="s">
        <v>1383</v>
      </c>
      <c r="BT27" s="19" t="s">
        <v>1387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12"/>
        <v/>
      </c>
      <c r="B28" s="186" t="str">
        <f t="shared" si="10"/>
        <v/>
      </c>
      <c r="C28" s="11" t="str">
        <f>IF(E28="","",+'5-课消明细表'!$G$2)</f>
        <v/>
      </c>
      <c r="D28" s="187"/>
      <c r="E28" s="113"/>
      <c r="F28" s="12" t="str">
        <f>IF(E28="","",IFERROR(VLOOKUP(E28,'1-学员信息表'!A:AG,2,0),"错误"))</f>
        <v/>
      </c>
      <c r="G28" s="187"/>
      <c r="H28" s="188"/>
      <c r="I28" s="112"/>
      <c r="J28" s="189"/>
      <c r="K28" s="190"/>
      <c r="L28" s="205" t="str">
        <f>IF(E28="","",IFERROR(VLOOKUP(E28,'1-学员信息表'!A:AG,20,0),"错误"))</f>
        <v/>
      </c>
      <c r="M28" s="192"/>
      <c r="N28" s="193"/>
      <c r="O28" s="203"/>
      <c r="P28" s="190"/>
      <c r="Q28" s="194"/>
      <c r="R28" s="194"/>
      <c r="S28" s="195">
        <f t="shared" si="19"/>
        <v>0</v>
      </c>
      <c r="T28" s="196"/>
      <c r="U28" s="197"/>
      <c r="V28" s="198" t="str">
        <f>IF(E28="","",IFERROR(VLOOKUP(E28,'1-学员信息表'!A:AG,8,0),"错误"))</f>
        <v/>
      </c>
      <c r="W28" s="199"/>
      <c r="X28" s="199"/>
      <c r="Y28" s="113"/>
      <c r="Z28" s="199"/>
      <c r="AA28" s="200" t="str">
        <f>IF(I28="","",IFERROR(VLOOKUP(I28,'2-班级信息'!A:AM,23,0),"错误"))</f>
        <v/>
      </c>
      <c r="AB28" s="201">
        <f t="shared" si="1"/>
        <v>0</v>
      </c>
      <c r="AC28" s="201"/>
      <c r="AD28" s="198" t="str">
        <f>IF(I28="","",IFERROR(VLOOKUP(I28,'2-班级信息'!A:AM,24,0),"错误"))</f>
        <v/>
      </c>
      <c r="AE28" s="201">
        <f t="shared" si="2"/>
        <v>0</v>
      </c>
      <c r="AF28" s="201"/>
      <c r="AG28" s="202" t="str">
        <f t="shared" si="13"/>
        <v/>
      </c>
      <c r="AH28" s="201"/>
      <c r="AI28" s="201"/>
      <c r="AJ28" s="198" t="str">
        <f t="shared" si="14"/>
        <v/>
      </c>
      <c r="AK28" s="201">
        <f t="shared" si="15"/>
        <v>0</v>
      </c>
      <c r="AL28" s="201"/>
      <c r="AM28" s="202" t="str">
        <f t="shared" si="16"/>
        <v/>
      </c>
      <c r="AN28" s="201">
        <f t="shared" si="5"/>
        <v>0</v>
      </c>
      <c r="AO28" s="201"/>
      <c r="AP28" s="202"/>
      <c r="AQ28" s="201"/>
      <c r="AR28" s="203"/>
      <c r="AS28" s="206"/>
      <c r="AT28" s="201">
        <f t="shared" si="21"/>
        <v>0</v>
      </c>
      <c r="AU28" s="201"/>
      <c r="AV28" s="202" t="str">
        <f t="shared" si="17"/>
        <v/>
      </c>
      <c r="AW28" s="201">
        <f t="shared" si="22"/>
        <v>0</v>
      </c>
      <c r="AX28" s="201"/>
      <c r="AY28" s="204" t="str">
        <f t="shared" si="18"/>
        <v/>
      </c>
      <c r="AZ28" s="195">
        <f t="shared" si="20"/>
        <v>0</v>
      </c>
      <c r="BA28" s="195"/>
      <c r="BB28" s="195"/>
      <c r="BC28" s="195">
        <f t="shared" si="11"/>
        <v>0</v>
      </c>
      <c r="BD28" s="195"/>
      <c r="BE28" s="195">
        <f t="shared" si="9"/>
        <v>0</v>
      </c>
      <c r="BM28" s="19" t="s">
        <v>1339</v>
      </c>
      <c r="BS28" s="19" t="s">
        <v>1388</v>
      </c>
      <c r="BT28" s="19" t="s">
        <v>1389</v>
      </c>
      <c r="BU28" s="19" t="s">
        <v>1403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12"/>
        <v/>
      </c>
      <c r="B29" s="186" t="str">
        <f t="shared" si="10"/>
        <v/>
      </c>
      <c r="C29" s="11" t="str">
        <f>IF(E29="","",+'5-课消明细表'!$G$2)</f>
        <v/>
      </c>
      <c r="D29" s="187"/>
      <c r="E29" s="113"/>
      <c r="F29" s="12" t="str">
        <f>IF(E29="","",IFERROR(VLOOKUP(E29,'1-学员信息表'!A:AG,2,0),"错误"))</f>
        <v/>
      </c>
      <c r="G29" s="187"/>
      <c r="H29" s="188"/>
      <c r="I29" s="112"/>
      <c r="J29" s="189"/>
      <c r="K29" s="190"/>
      <c r="L29" s="205" t="str">
        <f>IF(E29="","",IFERROR(VLOOKUP(E29,'1-学员信息表'!A:AG,20,0),"错误"))</f>
        <v/>
      </c>
      <c r="M29" s="192"/>
      <c r="N29" s="193"/>
      <c r="O29" s="203"/>
      <c r="P29" s="190"/>
      <c r="Q29" s="194"/>
      <c r="R29" s="194"/>
      <c r="S29" s="195">
        <f t="shared" si="19"/>
        <v>0</v>
      </c>
      <c r="T29" s="196"/>
      <c r="U29" s="197"/>
      <c r="V29" s="198" t="str">
        <f>IF(E29="","",IFERROR(VLOOKUP(E29,'1-学员信息表'!A:AG,8,0),"错误"))</f>
        <v/>
      </c>
      <c r="W29" s="199"/>
      <c r="X29" s="199"/>
      <c r="Y29" s="113"/>
      <c r="Z29" s="199"/>
      <c r="AA29" s="200" t="str">
        <f>IF(I29="","",IFERROR(VLOOKUP(I29,'2-班级信息'!A:AM,23,0),"错误"))</f>
        <v/>
      </c>
      <c r="AB29" s="201">
        <f t="shared" si="1"/>
        <v>0</v>
      </c>
      <c r="AC29" s="201"/>
      <c r="AD29" s="198" t="str">
        <f>IF(I29="","",IFERROR(VLOOKUP(I29,'2-班级信息'!A:AM,24,0),"错误"))</f>
        <v/>
      </c>
      <c r="AE29" s="201">
        <f t="shared" si="2"/>
        <v>0</v>
      </c>
      <c r="AF29" s="201"/>
      <c r="AG29" s="202" t="str">
        <f t="shared" si="13"/>
        <v/>
      </c>
      <c r="AH29" s="201"/>
      <c r="AI29" s="201"/>
      <c r="AJ29" s="198" t="str">
        <f t="shared" si="14"/>
        <v/>
      </c>
      <c r="AK29" s="201">
        <f t="shared" si="15"/>
        <v>0</v>
      </c>
      <c r="AL29" s="201"/>
      <c r="AM29" s="202" t="str">
        <f t="shared" si="16"/>
        <v/>
      </c>
      <c r="AN29" s="201">
        <f t="shared" si="5"/>
        <v>0</v>
      </c>
      <c r="AO29" s="201"/>
      <c r="AP29" s="202"/>
      <c r="AQ29" s="201"/>
      <c r="AR29" s="203"/>
      <c r="AS29" s="206"/>
      <c r="AT29" s="201">
        <f t="shared" si="21"/>
        <v>0</v>
      </c>
      <c r="AU29" s="201"/>
      <c r="AV29" s="202" t="str">
        <f t="shared" si="17"/>
        <v/>
      </c>
      <c r="AW29" s="201">
        <f t="shared" si="22"/>
        <v>0</v>
      </c>
      <c r="AX29" s="201"/>
      <c r="AY29" s="204" t="str">
        <f t="shared" si="18"/>
        <v/>
      </c>
      <c r="AZ29" s="195">
        <f t="shared" si="20"/>
        <v>0</v>
      </c>
      <c r="BA29" s="195"/>
      <c r="BB29" s="195"/>
      <c r="BC29" s="195">
        <f t="shared" si="11"/>
        <v>0</v>
      </c>
      <c r="BD29" s="195"/>
      <c r="BE29" s="195">
        <f t="shared" si="9"/>
        <v>0</v>
      </c>
      <c r="BM29" s="19" t="s">
        <v>1351</v>
      </c>
      <c r="BS29" s="19" t="s">
        <v>1390</v>
      </c>
      <c r="BT29" s="19" t="s">
        <v>1391</v>
      </c>
      <c r="BU29" s="19" t="s">
        <v>1402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12"/>
        <v/>
      </c>
      <c r="B30" s="186" t="str">
        <f t="shared" si="10"/>
        <v/>
      </c>
      <c r="C30" s="11" t="str">
        <f>IF(E30="","",+'5-课消明细表'!$G$2)</f>
        <v/>
      </c>
      <c r="D30" s="187"/>
      <c r="E30" s="113"/>
      <c r="F30" s="12" t="str">
        <f>IF(E30="","",IFERROR(VLOOKUP(E30,'1-学员信息表'!A:AG,2,0),"错误"))</f>
        <v/>
      </c>
      <c r="G30" s="187"/>
      <c r="H30" s="188"/>
      <c r="I30" s="112"/>
      <c r="J30" s="189"/>
      <c r="K30" s="190"/>
      <c r="L30" s="205" t="str">
        <f>IF(E30="","",IFERROR(VLOOKUP(E30,'1-学员信息表'!A:AG,20,0),"错误"))</f>
        <v/>
      </c>
      <c r="M30" s="192"/>
      <c r="N30" s="193"/>
      <c r="O30" s="203"/>
      <c r="P30" s="190"/>
      <c r="Q30" s="194"/>
      <c r="R30" s="194"/>
      <c r="S30" s="195">
        <f t="shared" si="19"/>
        <v>0</v>
      </c>
      <c r="T30" s="196"/>
      <c r="U30" s="197"/>
      <c r="V30" s="198" t="str">
        <f>IF(E30="","",IFERROR(VLOOKUP(E30,'1-学员信息表'!A:AG,8,0),"错误"))</f>
        <v/>
      </c>
      <c r="W30" s="199"/>
      <c r="X30" s="199"/>
      <c r="Y30" s="113"/>
      <c r="Z30" s="199"/>
      <c r="AA30" s="200" t="str">
        <f>IF(I30="","",IFERROR(VLOOKUP(I30,'2-班级信息'!A:AM,23,0),"错误"))</f>
        <v/>
      </c>
      <c r="AB30" s="201">
        <f t="shared" si="1"/>
        <v>0</v>
      </c>
      <c r="AC30" s="201"/>
      <c r="AD30" s="198" t="str">
        <f>IF(I30="","",IFERROR(VLOOKUP(I30,'2-班级信息'!A:AM,24,0),"错误"))</f>
        <v/>
      </c>
      <c r="AE30" s="201">
        <f t="shared" si="2"/>
        <v>0</v>
      </c>
      <c r="AF30" s="201"/>
      <c r="AG30" s="202" t="str">
        <f t="shared" si="13"/>
        <v/>
      </c>
      <c r="AH30" s="201"/>
      <c r="AI30" s="201"/>
      <c r="AJ30" s="198" t="str">
        <f t="shared" si="14"/>
        <v/>
      </c>
      <c r="AK30" s="201">
        <f t="shared" si="15"/>
        <v>0</v>
      </c>
      <c r="AL30" s="201"/>
      <c r="AM30" s="202" t="str">
        <f t="shared" si="16"/>
        <v/>
      </c>
      <c r="AN30" s="201">
        <f t="shared" si="5"/>
        <v>0</v>
      </c>
      <c r="AO30" s="201"/>
      <c r="AP30" s="202"/>
      <c r="AQ30" s="201"/>
      <c r="AR30" s="203"/>
      <c r="AS30" s="206"/>
      <c r="AT30" s="201">
        <f t="shared" si="21"/>
        <v>0</v>
      </c>
      <c r="AU30" s="201"/>
      <c r="AV30" s="202" t="str">
        <f t="shared" si="17"/>
        <v/>
      </c>
      <c r="AW30" s="201">
        <f t="shared" si="22"/>
        <v>0</v>
      </c>
      <c r="AX30" s="201"/>
      <c r="AY30" s="204" t="str">
        <f t="shared" si="18"/>
        <v/>
      </c>
      <c r="AZ30" s="195">
        <f t="shared" si="20"/>
        <v>0</v>
      </c>
      <c r="BA30" s="195"/>
      <c r="BB30" s="195"/>
      <c r="BC30" s="195">
        <f t="shared" si="11"/>
        <v>0</v>
      </c>
      <c r="BD30" s="195"/>
      <c r="BE30" s="195">
        <f t="shared" si="9"/>
        <v>0</v>
      </c>
      <c r="BM30" s="19" t="s">
        <v>1340</v>
      </c>
      <c r="BS30" s="19" t="s">
        <v>1390</v>
      </c>
      <c r="BT30" s="19" t="s">
        <v>1392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12"/>
        <v/>
      </c>
      <c r="B31" s="186" t="str">
        <f t="shared" si="10"/>
        <v/>
      </c>
      <c r="C31" s="11" t="str">
        <f>IF(E31="","",+'5-课消明细表'!$G$2)</f>
        <v/>
      </c>
      <c r="D31" s="187"/>
      <c r="E31" s="113"/>
      <c r="F31" s="12" t="str">
        <f>IF(E31="","",IFERROR(VLOOKUP(E31,'1-学员信息表'!A:AG,2,0),"错误"))</f>
        <v/>
      </c>
      <c r="G31" s="187"/>
      <c r="H31" s="188"/>
      <c r="I31" s="112"/>
      <c r="J31" s="189"/>
      <c r="K31" s="190"/>
      <c r="L31" s="205" t="str">
        <f>IF(E31="","",IFERROR(VLOOKUP(E31,'1-学员信息表'!A:AG,20,0),"错误"))</f>
        <v/>
      </c>
      <c r="M31" s="192"/>
      <c r="N31" s="193"/>
      <c r="O31" s="203"/>
      <c r="P31" s="190"/>
      <c r="Q31" s="194"/>
      <c r="R31" s="194"/>
      <c r="S31" s="195">
        <f t="shared" si="19"/>
        <v>0</v>
      </c>
      <c r="T31" s="196"/>
      <c r="U31" s="197"/>
      <c r="V31" s="198" t="str">
        <f>IF(E31="","",IFERROR(VLOOKUP(E31,'1-学员信息表'!A:AG,8,0),"错误"))</f>
        <v/>
      </c>
      <c r="W31" s="199"/>
      <c r="X31" s="199"/>
      <c r="Y31" s="113"/>
      <c r="Z31" s="199"/>
      <c r="AA31" s="200" t="str">
        <f>IF(I31="","",IFERROR(VLOOKUP(I31,'2-班级信息'!A:AM,23,0),"错误"))</f>
        <v/>
      </c>
      <c r="AB31" s="201">
        <f t="shared" si="1"/>
        <v>0</v>
      </c>
      <c r="AC31" s="201"/>
      <c r="AD31" s="198" t="str">
        <f>IF(I31="","",IFERROR(VLOOKUP(I31,'2-班级信息'!A:AM,24,0),"错误"))</f>
        <v/>
      </c>
      <c r="AE31" s="201">
        <f t="shared" si="2"/>
        <v>0</v>
      </c>
      <c r="AF31" s="201"/>
      <c r="AG31" s="202" t="str">
        <f t="shared" si="13"/>
        <v/>
      </c>
      <c r="AH31" s="201"/>
      <c r="AI31" s="201"/>
      <c r="AJ31" s="198" t="str">
        <f t="shared" si="14"/>
        <v/>
      </c>
      <c r="AK31" s="201">
        <f t="shared" si="15"/>
        <v>0</v>
      </c>
      <c r="AL31" s="201"/>
      <c r="AM31" s="202" t="str">
        <f t="shared" si="16"/>
        <v/>
      </c>
      <c r="AN31" s="201">
        <f t="shared" si="5"/>
        <v>0</v>
      </c>
      <c r="AO31" s="201"/>
      <c r="AP31" s="202"/>
      <c r="AQ31" s="201"/>
      <c r="AR31" s="203"/>
      <c r="AS31" s="206"/>
      <c r="AT31" s="201">
        <f t="shared" si="21"/>
        <v>0</v>
      </c>
      <c r="AU31" s="201"/>
      <c r="AV31" s="202" t="str">
        <f t="shared" si="17"/>
        <v/>
      </c>
      <c r="AW31" s="201">
        <f t="shared" si="22"/>
        <v>0</v>
      </c>
      <c r="AX31" s="201"/>
      <c r="AY31" s="204" t="str">
        <f t="shared" si="18"/>
        <v/>
      </c>
      <c r="AZ31" s="195">
        <f t="shared" si="20"/>
        <v>0</v>
      </c>
      <c r="BA31" s="195"/>
      <c r="BB31" s="195"/>
      <c r="BC31" s="195">
        <f t="shared" si="11"/>
        <v>0</v>
      </c>
      <c r="BD31" s="195"/>
      <c r="BE31" s="195">
        <f t="shared" si="9"/>
        <v>0</v>
      </c>
      <c r="BM31" s="19" t="s">
        <v>1344</v>
      </c>
      <c r="BS31" s="19" t="s">
        <v>1393</v>
      </c>
      <c r="BT31" s="19" t="s">
        <v>1394</v>
      </c>
      <c r="BU31" s="19" t="s">
        <v>1398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12"/>
        <v/>
      </c>
      <c r="B32" s="186" t="str">
        <f t="shared" si="10"/>
        <v/>
      </c>
      <c r="C32" s="11" t="str">
        <f>IF(E32="","",+'5-课消明细表'!$G$2)</f>
        <v/>
      </c>
      <c r="D32" s="187"/>
      <c r="E32" s="113"/>
      <c r="F32" s="12" t="str">
        <f>IF(E32="","",IFERROR(VLOOKUP(E32,'1-学员信息表'!A:AG,2,0),"错误"))</f>
        <v/>
      </c>
      <c r="G32" s="187"/>
      <c r="H32" s="188"/>
      <c r="I32" s="112"/>
      <c r="J32" s="189"/>
      <c r="K32" s="190"/>
      <c r="L32" s="205" t="str">
        <f>IF(E32="","",IFERROR(VLOOKUP(E32,'1-学员信息表'!A:AG,20,0),"错误"))</f>
        <v/>
      </c>
      <c r="M32" s="192"/>
      <c r="N32" s="193"/>
      <c r="O32" s="203"/>
      <c r="P32" s="190"/>
      <c r="Q32" s="194"/>
      <c r="R32" s="194"/>
      <c r="S32" s="195">
        <f t="shared" si="19"/>
        <v>0</v>
      </c>
      <c r="T32" s="196"/>
      <c r="U32" s="197"/>
      <c r="V32" s="198" t="str">
        <f>IF(E32="","",IFERROR(VLOOKUP(E32,'1-学员信息表'!A:AG,8,0),"错误"))</f>
        <v/>
      </c>
      <c r="W32" s="199"/>
      <c r="X32" s="199"/>
      <c r="Y32" s="113"/>
      <c r="Z32" s="199"/>
      <c r="AA32" s="200" t="str">
        <f>IF(I32="","",IFERROR(VLOOKUP(I32,'2-班级信息'!A:AM,23,0),"错误"))</f>
        <v/>
      </c>
      <c r="AB32" s="201">
        <f t="shared" si="1"/>
        <v>0</v>
      </c>
      <c r="AC32" s="201"/>
      <c r="AD32" s="198" t="str">
        <f>IF(I32="","",IFERROR(VLOOKUP(I32,'2-班级信息'!A:AM,24,0),"错误"))</f>
        <v/>
      </c>
      <c r="AE32" s="201">
        <f t="shared" si="2"/>
        <v>0</v>
      </c>
      <c r="AF32" s="201"/>
      <c r="AG32" s="202" t="str">
        <f t="shared" si="13"/>
        <v/>
      </c>
      <c r="AH32" s="201"/>
      <c r="AI32" s="201"/>
      <c r="AJ32" s="198" t="str">
        <f t="shared" si="14"/>
        <v/>
      </c>
      <c r="AK32" s="201">
        <f t="shared" si="15"/>
        <v>0</v>
      </c>
      <c r="AL32" s="201"/>
      <c r="AM32" s="202" t="str">
        <f t="shared" si="16"/>
        <v/>
      </c>
      <c r="AN32" s="201">
        <f t="shared" si="5"/>
        <v>0</v>
      </c>
      <c r="AO32" s="201"/>
      <c r="AP32" s="202"/>
      <c r="AQ32" s="201"/>
      <c r="AR32" s="203"/>
      <c r="AS32" s="206"/>
      <c r="AT32" s="201">
        <f t="shared" si="21"/>
        <v>0</v>
      </c>
      <c r="AU32" s="201"/>
      <c r="AV32" s="202" t="str">
        <f t="shared" si="17"/>
        <v/>
      </c>
      <c r="AW32" s="201">
        <f t="shared" si="22"/>
        <v>0</v>
      </c>
      <c r="AX32" s="201"/>
      <c r="AY32" s="204" t="str">
        <f t="shared" si="18"/>
        <v/>
      </c>
      <c r="AZ32" s="195">
        <f t="shared" si="20"/>
        <v>0</v>
      </c>
      <c r="BA32" s="195"/>
      <c r="BB32" s="195"/>
      <c r="BC32" s="195">
        <f t="shared" si="11"/>
        <v>0</v>
      </c>
      <c r="BD32" s="195"/>
      <c r="BE32" s="195">
        <f t="shared" si="9"/>
        <v>0</v>
      </c>
      <c r="BM32" s="19" t="s">
        <v>1341</v>
      </c>
      <c r="BS32" s="19" t="s">
        <v>1399</v>
      </c>
      <c r="BT32" s="19" t="s">
        <v>1401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12"/>
        <v/>
      </c>
      <c r="B33" s="186" t="str">
        <f t="shared" si="10"/>
        <v/>
      </c>
      <c r="C33" s="11" t="str">
        <f>IF(E33="","",+'5-课消明细表'!$G$2)</f>
        <v/>
      </c>
      <c r="D33" s="187"/>
      <c r="E33" s="113"/>
      <c r="F33" s="12" t="str">
        <f>IF(E33="","",IFERROR(VLOOKUP(E33,'1-学员信息表'!A:AG,2,0),"错误"))</f>
        <v/>
      </c>
      <c r="G33" s="187"/>
      <c r="H33" s="188"/>
      <c r="I33" s="112"/>
      <c r="J33" s="189"/>
      <c r="K33" s="190"/>
      <c r="L33" s="205" t="str">
        <f>IF(E33="","",IFERROR(VLOOKUP(E33,'1-学员信息表'!A:AG,20,0),"错误"))</f>
        <v/>
      </c>
      <c r="M33" s="192"/>
      <c r="N33" s="193"/>
      <c r="O33" s="203"/>
      <c r="P33" s="190"/>
      <c r="Q33" s="194"/>
      <c r="R33" s="194"/>
      <c r="S33" s="195">
        <f t="shared" si="19"/>
        <v>0</v>
      </c>
      <c r="T33" s="196"/>
      <c r="U33" s="197"/>
      <c r="V33" s="198" t="str">
        <f>IF(E33="","",IFERROR(VLOOKUP(E33,'1-学员信息表'!A:AG,8,0),"错误"))</f>
        <v/>
      </c>
      <c r="W33" s="199"/>
      <c r="X33" s="199"/>
      <c r="Y33" s="113"/>
      <c r="Z33" s="199"/>
      <c r="AA33" s="200" t="str">
        <f>IF(I33="","",IFERROR(VLOOKUP(I33,'2-班级信息'!A:AM,23,0),"错误"))</f>
        <v/>
      </c>
      <c r="AB33" s="201">
        <f t="shared" si="1"/>
        <v>0</v>
      </c>
      <c r="AC33" s="201"/>
      <c r="AD33" s="198" t="str">
        <f>IF(I33="","",IFERROR(VLOOKUP(I33,'2-班级信息'!A:AM,24,0),"错误"))</f>
        <v/>
      </c>
      <c r="AE33" s="201">
        <f t="shared" si="2"/>
        <v>0</v>
      </c>
      <c r="AF33" s="201"/>
      <c r="AG33" s="202" t="str">
        <f t="shared" si="13"/>
        <v/>
      </c>
      <c r="AH33" s="201"/>
      <c r="AI33" s="201"/>
      <c r="AJ33" s="198" t="str">
        <f t="shared" si="14"/>
        <v/>
      </c>
      <c r="AK33" s="201">
        <f t="shared" si="15"/>
        <v>0</v>
      </c>
      <c r="AL33" s="201"/>
      <c r="AM33" s="202" t="str">
        <f t="shared" si="16"/>
        <v/>
      </c>
      <c r="AN33" s="201">
        <f t="shared" si="5"/>
        <v>0</v>
      </c>
      <c r="AO33" s="201"/>
      <c r="AP33" s="202"/>
      <c r="AQ33" s="201"/>
      <c r="AR33" s="203"/>
      <c r="AS33" s="206"/>
      <c r="AT33" s="201">
        <f t="shared" si="21"/>
        <v>0</v>
      </c>
      <c r="AU33" s="201"/>
      <c r="AV33" s="202" t="str">
        <f t="shared" si="17"/>
        <v/>
      </c>
      <c r="AW33" s="201">
        <f t="shared" si="22"/>
        <v>0</v>
      </c>
      <c r="AX33" s="201"/>
      <c r="AY33" s="204" t="str">
        <f t="shared" si="18"/>
        <v/>
      </c>
      <c r="AZ33" s="195">
        <f t="shared" si="20"/>
        <v>0</v>
      </c>
      <c r="BA33" s="195"/>
      <c r="BB33" s="195"/>
      <c r="BC33" s="195">
        <f t="shared" si="11"/>
        <v>0</v>
      </c>
      <c r="BD33" s="195"/>
      <c r="BE33" s="195">
        <f t="shared" si="9"/>
        <v>0</v>
      </c>
      <c r="BM33" s="19" t="s">
        <v>1352</v>
      </c>
      <c r="BS33" s="19" t="s">
        <v>1400</v>
      </c>
      <c r="BU33" s="19" t="s">
        <v>1406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12"/>
        <v/>
      </c>
      <c r="B34" s="186" t="str">
        <f t="shared" si="10"/>
        <v/>
      </c>
      <c r="C34" s="11" t="str">
        <f>IF(E34="","",+'5-课消明细表'!$G$2)</f>
        <v/>
      </c>
      <c r="D34" s="187"/>
      <c r="E34" s="113"/>
      <c r="F34" s="12" t="str">
        <f>IF(E34="","",IFERROR(VLOOKUP(E34,'1-学员信息表'!A:AG,2,0),"错误"))</f>
        <v/>
      </c>
      <c r="G34" s="187"/>
      <c r="H34" s="188"/>
      <c r="I34" s="112"/>
      <c r="J34" s="189"/>
      <c r="K34" s="190"/>
      <c r="L34" s="205" t="str">
        <f>IF(E34="","",IFERROR(VLOOKUP(E34,'1-学员信息表'!A:AG,20,0),"错误"))</f>
        <v/>
      </c>
      <c r="M34" s="192"/>
      <c r="N34" s="193"/>
      <c r="O34" s="203"/>
      <c r="P34" s="190"/>
      <c r="Q34" s="194"/>
      <c r="R34" s="194"/>
      <c r="S34" s="195">
        <f t="shared" si="19"/>
        <v>0</v>
      </c>
      <c r="T34" s="196"/>
      <c r="U34" s="197"/>
      <c r="V34" s="198" t="str">
        <f>IF(E34="","",IFERROR(VLOOKUP(E34,'1-学员信息表'!A:AG,8,0),"错误"))</f>
        <v/>
      </c>
      <c r="W34" s="199"/>
      <c r="X34" s="199"/>
      <c r="Y34" s="113"/>
      <c r="Z34" s="199"/>
      <c r="AA34" s="200" t="str">
        <f>IF(I34="","",IFERROR(VLOOKUP(I34,'2-班级信息'!A:AM,23,0),"错误"))</f>
        <v/>
      </c>
      <c r="AB34" s="201">
        <f t="shared" si="1"/>
        <v>0</v>
      </c>
      <c r="AC34" s="201"/>
      <c r="AD34" s="198" t="str">
        <f>IF(I34="","",IFERROR(VLOOKUP(I34,'2-班级信息'!A:AM,24,0),"错误"))</f>
        <v/>
      </c>
      <c r="AE34" s="201">
        <f t="shared" si="2"/>
        <v>0</v>
      </c>
      <c r="AF34" s="201"/>
      <c r="AG34" s="202" t="str">
        <f t="shared" si="13"/>
        <v/>
      </c>
      <c r="AH34" s="201"/>
      <c r="AI34" s="201"/>
      <c r="AJ34" s="198" t="str">
        <f t="shared" si="14"/>
        <v/>
      </c>
      <c r="AK34" s="201">
        <f t="shared" si="15"/>
        <v>0</v>
      </c>
      <c r="AL34" s="201"/>
      <c r="AM34" s="202" t="str">
        <f t="shared" si="16"/>
        <v/>
      </c>
      <c r="AN34" s="201">
        <f t="shared" si="5"/>
        <v>0</v>
      </c>
      <c r="AO34" s="201"/>
      <c r="AP34" s="202"/>
      <c r="AQ34" s="201"/>
      <c r="AR34" s="203"/>
      <c r="AS34" s="206"/>
      <c r="AT34" s="201">
        <f t="shared" si="21"/>
        <v>0</v>
      </c>
      <c r="AU34" s="201"/>
      <c r="AV34" s="202" t="str">
        <f t="shared" si="17"/>
        <v/>
      </c>
      <c r="AW34" s="201">
        <f t="shared" si="22"/>
        <v>0</v>
      </c>
      <c r="AX34" s="201"/>
      <c r="AY34" s="204" t="str">
        <f t="shared" si="18"/>
        <v/>
      </c>
      <c r="AZ34" s="195">
        <f t="shared" si="20"/>
        <v>0</v>
      </c>
      <c r="BA34" s="195"/>
      <c r="BB34" s="195"/>
      <c r="BC34" s="195">
        <f t="shared" si="11"/>
        <v>0</v>
      </c>
      <c r="BD34" s="195"/>
      <c r="BE34" s="195">
        <f t="shared" si="9"/>
        <v>0</v>
      </c>
    </row>
    <row r="35" spans="1:86" ht="18" customHeight="1">
      <c r="A35" s="8" t="str">
        <f t="shared" si="12"/>
        <v/>
      </c>
      <c r="B35" s="186" t="str">
        <f t="shared" si="10"/>
        <v/>
      </c>
      <c r="C35" s="11" t="str">
        <f>IF(E35="","",+'5-课消明细表'!$G$2)</f>
        <v/>
      </c>
      <c r="D35" s="187"/>
      <c r="E35" s="113"/>
      <c r="F35" s="12" t="str">
        <f>IF(E35="","",IFERROR(VLOOKUP(E35,'1-学员信息表'!A:AG,2,0),"错误"))</f>
        <v/>
      </c>
      <c r="G35" s="187"/>
      <c r="H35" s="188"/>
      <c r="I35" s="112"/>
      <c r="J35" s="189"/>
      <c r="K35" s="190"/>
      <c r="L35" s="205" t="str">
        <f>IF(E35="","",IFERROR(VLOOKUP(E35,'1-学员信息表'!A:AG,20,0),"错误"))</f>
        <v/>
      </c>
      <c r="M35" s="192"/>
      <c r="N35" s="193"/>
      <c r="O35" s="203"/>
      <c r="P35" s="190"/>
      <c r="Q35" s="194"/>
      <c r="R35" s="194"/>
      <c r="S35" s="195">
        <f t="shared" si="19"/>
        <v>0</v>
      </c>
      <c r="T35" s="196"/>
      <c r="U35" s="197"/>
      <c r="V35" s="198" t="str">
        <f>IF(E35="","",IFERROR(VLOOKUP(E35,'1-学员信息表'!A:AG,8,0),"错误"))</f>
        <v/>
      </c>
      <c r="W35" s="199"/>
      <c r="X35" s="199"/>
      <c r="Y35" s="113"/>
      <c r="Z35" s="199"/>
      <c r="AA35" s="200" t="str">
        <f>IF(I35="","",IFERROR(VLOOKUP(I35,'2-班级信息'!A:AM,23,0),"错误"))</f>
        <v/>
      </c>
      <c r="AB35" s="201">
        <f t="shared" si="1"/>
        <v>0</v>
      </c>
      <c r="AC35" s="201"/>
      <c r="AD35" s="198" t="str">
        <f>IF(I35="","",IFERROR(VLOOKUP(I35,'2-班级信息'!A:AM,24,0),"错误"))</f>
        <v/>
      </c>
      <c r="AE35" s="201">
        <f t="shared" si="2"/>
        <v>0</v>
      </c>
      <c r="AF35" s="201"/>
      <c r="AG35" s="202" t="str">
        <f t="shared" si="13"/>
        <v/>
      </c>
      <c r="AH35" s="201"/>
      <c r="AI35" s="201"/>
      <c r="AJ35" s="198" t="str">
        <f t="shared" si="14"/>
        <v/>
      </c>
      <c r="AK35" s="201">
        <f t="shared" si="15"/>
        <v>0</v>
      </c>
      <c r="AL35" s="201"/>
      <c r="AM35" s="202" t="str">
        <f t="shared" si="16"/>
        <v/>
      </c>
      <c r="AN35" s="201">
        <f t="shared" si="5"/>
        <v>0</v>
      </c>
      <c r="AO35" s="201"/>
      <c r="AP35" s="202"/>
      <c r="AQ35" s="201"/>
      <c r="AR35" s="203"/>
      <c r="AS35" s="206"/>
      <c r="AT35" s="201">
        <f t="shared" si="21"/>
        <v>0</v>
      </c>
      <c r="AU35" s="201"/>
      <c r="AV35" s="202" t="str">
        <f t="shared" si="17"/>
        <v/>
      </c>
      <c r="AW35" s="201">
        <f t="shared" si="22"/>
        <v>0</v>
      </c>
      <c r="AX35" s="201"/>
      <c r="AY35" s="204" t="str">
        <f t="shared" si="18"/>
        <v/>
      </c>
      <c r="AZ35" s="195">
        <f t="shared" si="20"/>
        <v>0</v>
      </c>
      <c r="BA35" s="195"/>
      <c r="BB35" s="195"/>
      <c r="BC35" s="195">
        <f t="shared" si="11"/>
        <v>0</v>
      </c>
      <c r="BD35" s="195"/>
      <c r="BE35" s="195">
        <f t="shared" si="9"/>
        <v>0</v>
      </c>
    </row>
    <row r="36" spans="1:86" ht="18" customHeight="1">
      <c r="A36" s="8" t="str">
        <f t="shared" si="12"/>
        <v/>
      </c>
      <c r="B36" s="186" t="str">
        <f t="shared" si="10"/>
        <v/>
      </c>
      <c r="C36" s="11" t="str">
        <f>IF(E36="","",+'5-课消明细表'!$G$2)</f>
        <v/>
      </c>
      <c r="D36" s="187"/>
      <c r="E36" s="113"/>
      <c r="F36" s="12" t="str">
        <f>IF(E36="","",IFERROR(VLOOKUP(E36,'1-学员信息表'!A:AG,2,0),"错误"))</f>
        <v/>
      </c>
      <c r="G36" s="187"/>
      <c r="H36" s="188"/>
      <c r="I36" s="112"/>
      <c r="J36" s="189"/>
      <c r="K36" s="190"/>
      <c r="L36" s="205" t="str">
        <f>IF(E36="","",IFERROR(VLOOKUP(E36,'1-学员信息表'!A:AG,20,0),"错误"))</f>
        <v/>
      </c>
      <c r="M36" s="192"/>
      <c r="N36" s="193"/>
      <c r="O36" s="203"/>
      <c r="P36" s="190"/>
      <c r="Q36" s="194"/>
      <c r="R36" s="194"/>
      <c r="S36" s="195">
        <f t="shared" si="19"/>
        <v>0</v>
      </c>
      <c r="T36" s="196"/>
      <c r="U36" s="197"/>
      <c r="V36" s="198" t="str">
        <f>IF(E36="","",IFERROR(VLOOKUP(E36,'1-学员信息表'!A:AG,8,0),"错误"))</f>
        <v/>
      </c>
      <c r="W36" s="199"/>
      <c r="X36" s="199"/>
      <c r="Y36" s="113"/>
      <c r="Z36" s="199"/>
      <c r="AA36" s="200" t="str">
        <f>IF(I36="","",IFERROR(VLOOKUP(I36,'2-班级信息'!A:AM,23,0),"错误"))</f>
        <v/>
      </c>
      <c r="AB36" s="201">
        <f t="shared" si="1"/>
        <v>0</v>
      </c>
      <c r="AC36" s="201"/>
      <c r="AD36" s="198" t="str">
        <f>IF(I36="","",IFERROR(VLOOKUP(I36,'2-班级信息'!A:AM,24,0),"错误"))</f>
        <v/>
      </c>
      <c r="AE36" s="201">
        <f t="shared" si="2"/>
        <v>0</v>
      </c>
      <c r="AF36" s="201"/>
      <c r="AG36" s="202" t="str">
        <f t="shared" si="13"/>
        <v/>
      </c>
      <c r="AH36" s="201"/>
      <c r="AI36" s="201"/>
      <c r="AJ36" s="198" t="str">
        <f t="shared" si="14"/>
        <v/>
      </c>
      <c r="AK36" s="201">
        <f t="shared" si="15"/>
        <v>0</v>
      </c>
      <c r="AL36" s="201"/>
      <c r="AM36" s="202" t="str">
        <f t="shared" si="16"/>
        <v/>
      </c>
      <c r="AN36" s="201">
        <f t="shared" si="5"/>
        <v>0</v>
      </c>
      <c r="AO36" s="201"/>
      <c r="AP36" s="202"/>
      <c r="AQ36" s="201"/>
      <c r="AR36" s="203"/>
      <c r="AS36" s="206"/>
      <c r="AT36" s="201">
        <f t="shared" si="21"/>
        <v>0</v>
      </c>
      <c r="AU36" s="201"/>
      <c r="AV36" s="202" t="str">
        <f t="shared" si="17"/>
        <v/>
      </c>
      <c r="AW36" s="201">
        <f t="shared" si="22"/>
        <v>0</v>
      </c>
      <c r="AX36" s="201"/>
      <c r="AY36" s="204" t="str">
        <f t="shared" si="18"/>
        <v/>
      </c>
      <c r="AZ36" s="195">
        <f t="shared" si="20"/>
        <v>0</v>
      </c>
      <c r="BA36" s="195"/>
      <c r="BB36" s="195"/>
      <c r="BC36" s="195">
        <f t="shared" si="11"/>
        <v>0</v>
      </c>
      <c r="BD36" s="195"/>
      <c r="BE36" s="195">
        <f t="shared" si="9"/>
        <v>0</v>
      </c>
    </row>
    <row r="37" spans="1:86" ht="18" customHeight="1">
      <c r="A37" s="8" t="str">
        <f t="shared" si="12"/>
        <v/>
      </c>
      <c r="B37" s="186" t="str">
        <f t="shared" si="10"/>
        <v/>
      </c>
      <c r="C37" s="11" t="str">
        <f>IF(E37="","",+'5-课消明细表'!$G$2)</f>
        <v/>
      </c>
      <c r="D37" s="187"/>
      <c r="E37" s="113"/>
      <c r="F37" s="12" t="str">
        <f>IF(E37="","",IFERROR(VLOOKUP(E37,'1-学员信息表'!A:AG,2,0),"错误"))</f>
        <v/>
      </c>
      <c r="G37" s="187"/>
      <c r="H37" s="188"/>
      <c r="I37" s="112"/>
      <c r="J37" s="189"/>
      <c r="K37" s="190"/>
      <c r="L37" s="205" t="str">
        <f>IF(E37="","",IFERROR(VLOOKUP(E37,'1-学员信息表'!A:AG,20,0),"错误"))</f>
        <v/>
      </c>
      <c r="M37" s="192"/>
      <c r="N37" s="193"/>
      <c r="O37" s="203"/>
      <c r="P37" s="190"/>
      <c r="Q37" s="194"/>
      <c r="R37" s="194"/>
      <c r="S37" s="195">
        <f t="shared" si="19"/>
        <v>0</v>
      </c>
      <c r="T37" s="196"/>
      <c r="U37" s="197"/>
      <c r="V37" s="198" t="str">
        <f>IF(E37="","",IFERROR(VLOOKUP(E37,'1-学员信息表'!A:AG,8,0),"错误"))</f>
        <v/>
      </c>
      <c r="W37" s="199"/>
      <c r="X37" s="199"/>
      <c r="Y37" s="113"/>
      <c r="Z37" s="199"/>
      <c r="AA37" s="200" t="str">
        <f>IF(I37="","",IFERROR(VLOOKUP(I37,'2-班级信息'!A:AM,23,0),"错误"))</f>
        <v/>
      </c>
      <c r="AB37" s="201">
        <f t="shared" si="1"/>
        <v>0</v>
      </c>
      <c r="AC37" s="201"/>
      <c r="AD37" s="198" t="str">
        <f>IF(I37="","",IFERROR(VLOOKUP(I37,'2-班级信息'!A:AM,24,0),"错误"))</f>
        <v/>
      </c>
      <c r="AE37" s="201">
        <f t="shared" si="2"/>
        <v>0</v>
      </c>
      <c r="AF37" s="201"/>
      <c r="AG37" s="202" t="str">
        <f t="shared" si="13"/>
        <v/>
      </c>
      <c r="AH37" s="201"/>
      <c r="AI37" s="201"/>
      <c r="AJ37" s="198" t="str">
        <f t="shared" si="14"/>
        <v/>
      </c>
      <c r="AK37" s="201">
        <f t="shared" si="15"/>
        <v>0</v>
      </c>
      <c r="AL37" s="201"/>
      <c r="AM37" s="202" t="str">
        <f t="shared" si="16"/>
        <v/>
      </c>
      <c r="AN37" s="201">
        <f t="shared" si="5"/>
        <v>0</v>
      </c>
      <c r="AO37" s="201"/>
      <c r="AP37" s="202"/>
      <c r="AQ37" s="201"/>
      <c r="AR37" s="203"/>
      <c r="AS37" s="206"/>
      <c r="AT37" s="201">
        <f t="shared" si="21"/>
        <v>0</v>
      </c>
      <c r="AU37" s="201"/>
      <c r="AV37" s="202" t="str">
        <f t="shared" si="17"/>
        <v/>
      </c>
      <c r="AW37" s="201">
        <f t="shared" si="22"/>
        <v>0</v>
      </c>
      <c r="AX37" s="201"/>
      <c r="AY37" s="204" t="str">
        <f t="shared" si="18"/>
        <v/>
      </c>
      <c r="AZ37" s="195">
        <f t="shared" si="20"/>
        <v>0</v>
      </c>
      <c r="BA37" s="195"/>
      <c r="BB37" s="195"/>
      <c r="BC37" s="195">
        <f t="shared" si="11"/>
        <v>0</v>
      </c>
      <c r="BD37" s="195"/>
      <c r="BE37" s="195">
        <f t="shared" si="9"/>
        <v>0</v>
      </c>
    </row>
    <row r="38" spans="1:86" ht="18" customHeight="1">
      <c r="A38" s="8" t="str">
        <f t="shared" si="12"/>
        <v/>
      </c>
      <c r="B38" s="186" t="str">
        <f t="shared" si="10"/>
        <v/>
      </c>
      <c r="C38" s="11" t="str">
        <f>IF(E38="","",+'5-课消明细表'!$G$2)</f>
        <v/>
      </c>
      <c r="D38" s="187"/>
      <c r="E38" s="113"/>
      <c r="F38" s="12" t="str">
        <f>IF(E38="","",IFERROR(VLOOKUP(E38,'1-学员信息表'!A:AG,2,0),"错误"))</f>
        <v/>
      </c>
      <c r="G38" s="187"/>
      <c r="H38" s="188"/>
      <c r="I38" s="112"/>
      <c r="J38" s="189"/>
      <c r="K38" s="190"/>
      <c r="L38" s="205" t="str">
        <f>IF(E38="","",IFERROR(VLOOKUP(E38,'1-学员信息表'!A:AG,20,0),"错误"))</f>
        <v/>
      </c>
      <c r="M38" s="192"/>
      <c r="N38" s="193"/>
      <c r="O38" s="203"/>
      <c r="P38" s="190"/>
      <c r="Q38" s="194"/>
      <c r="R38" s="194"/>
      <c r="S38" s="195">
        <f t="shared" si="19"/>
        <v>0</v>
      </c>
      <c r="T38" s="196"/>
      <c r="U38" s="197"/>
      <c r="V38" s="198" t="str">
        <f>IF(E38="","",IFERROR(VLOOKUP(E38,'1-学员信息表'!A:AG,8,0),"错误"))</f>
        <v/>
      </c>
      <c r="W38" s="199"/>
      <c r="X38" s="199"/>
      <c r="Y38" s="113"/>
      <c r="Z38" s="199"/>
      <c r="AA38" s="200" t="str">
        <f>IF(I38="","",IFERROR(VLOOKUP(I38,'2-班级信息'!A:AM,23,0),"错误"))</f>
        <v/>
      </c>
      <c r="AB38" s="201">
        <f t="shared" si="1"/>
        <v>0</v>
      </c>
      <c r="AC38" s="201"/>
      <c r="AD38" s="198" t="str">
        <f>IF(I38="","",IFERROR(VLOOKUP(I38,'2-班级信息'!A:AM,24,0),"错误"))</f>
        <v/>
      </c>
      <c r="AE38" s="201">
        <f t="shared" si="2"/>
        <v>0</v>
      </c>
      <c r="AF38" s="201"/>
      <c r="AG38" s="202" t="str">
        <f t="shared" si="13"/>
        <v/>
      </c>
      <c r="AH38" s="201"/>
      <c r="AI38" s="201"/>
      <c r="AJ38" s="198" t="str">
        <f t="shared" si="14"/>
        <v/>
      </c>
      <c r="AK38" s="201">
        <f t="shared" si="15"/>
        <v>0</v>
      </c>
      <c r="AL38" s="201"/>
      <c r="AM38" s="202" t="str">
        <f t="shared" si="16"/>
        <v/>
      </c>
      <c r="AN38" s="201">
        <f t="shared" si="5"/>
        <v>0</v>
      </c>
      <c r="AO38" s="201"/>
      <c r="AP38" s="202"/>
      <c r="AQ38" s="201"/>
      <c r="AR38" s="203"/>
      <c r="AS38" s="206"/>
      <c r="AT38" s="201">
        <f t="shared" si="21"/>
        <v>0</v>
      </c>
      <c r="AU38" s="201"/>
      <c r="AV38" s="202" t="str">
        <f t="shared" si="17"/>
        <v/>
      </c>
      <c r="AW38" s="201">
        <f t="shared" si="22"/>
        <v>0</v>
      </c>
      <c r="AX38" s="201"/>
      <c r="AY38" s="204" t="str">
        <f t="shared" si="18"/>
        <v/>
      </c>
      <c r="AZ38" s="195">
        <f t="shared" si="20"/>
        <v>0</v>
      </c>
      <c r="BA38" s="195"/>
      <c r="BB38" s="195"/>
      <c r="BC38" s="195">
        <f t="shared" si="11"/>
        <v>0</v>
      </c>
      <c r="BD38" s="195"/>
      <c r="BE38" s="195">
        <f t="shared" si="9"/>
        <v>0</v>
      </c>
    </row>
    <row r="39" spans="1:86" ht="18" customHeight="1">
      <c r="A39" s="8" t="str">
        <f t="shared" si="12"/>
        <v/>
      </c>
      <c r="B39" s="186" t="str">
        <f t="shared" si="10"/>
        <v/>
      </c>
      <c r="C39" s="11" t="str">
        <f>IF(E39="","",+'5-课消明细表'!$G$2)</f>
        <v/>
      </c>
      <c r="D39" s="187"/>
      <c r="E39" s="113"/>
      <c r="F39" s="12" t="str">
        <f>IF(E39="","",IFERROR(VLOOKUP(E39,'1-学员信息表'!A:AG,2,0),"错误"))</f>
        <v/>
      </c>
      <c r="G39" s="187"/>
      <c r="H39" s="188"/>
      <c r="I39" s="112"/>
      <c r="J39" s="189"/>
      <c r="K39" s="190"/>
      <c r="L39" s="205" t="str">
        <f>IF(E39="","",IFERROR(VLOOKUP(E39,'1-学员信息表'!A:AG,20,0),"错误"))</f>
        <v/>
      </c>
      <c r="M39" s="192"/>
      <c r="N39" s="193"/>
      <c r="O39" s="203"/>
      <c r="P39" s="190"/>
      <c r="Q39" s="194"/>
      <c r="R39" s="194"/>
      <c r="S39" s="195">
        <f t="shared" si="19"/>
        <v>0</v>
      </c>
      <c r="T39" s="196"/>
      <c r="U39" s="197"/>
      <c r="V39" s="198" t="str">
        <f>IF(E39="","",IFERROR(VLOOKUP(E39,'1-学员信息表'!A:AG,8,0),"错误"))</f>
        <v/>
      </c>
      <c r="W39" s="199"/>
      <c r="X39" s="199"/>
      <c r="Y39" s="113"/>
      <c r="Z39" s="199"/>
      <c r="AA39" s="200" t="str">
        <f>IF(I39="","",IFERROR(VLOOKUP(I39,'2-班级信息'!A:AM,23,0),"错误"))</f>
        <v/>
      </c>
      <c r="AB39" s="201">
        <f t="shared" si="1"/>
        <v>0</v>
      </c>
      <c r="AC39" s="201"/>
      <c r="AD39" s="198" t="str">
        <f>IF(I39="","",IFERROR(VLOOKUP(I39,'2-班级信息'!A:AM,24,0),"错误"))</f>
        <v/>
      </c>
      <c r="AE39" s="201">
        <f t="shared" si="2"/>
        <v>0</v>
      </c>
      <c r="AF39" s="201"/>
      <c r="AG39" s="202" t="str">
        <f t="shared" si="13"/>
        <v/>
      </c>
      <c r="AH39" s="201"/>
      <c r="AI39" s="201"/>
      <c r="AJ39" s="198" t="str">
        <f t="shared" si="14"/>
        <v/>
      </c>
      <c r="AK39" s="201">
        <f t="shared" si="15"/>
        <v>0</v>
      </c>
      <c r="AL39" s="201"/>
      <c r="AM39" s="202" t="str">
        <f t="shared" si="16"/>
        <v/>
      </c>
      <c r="AN39" s="201">
        <f t="shared" si="5"/>
        <v>0</v>
      </c>
      <c r="AO39" s="201"/>
      <c r="AP39" s="202"/>
      <c r="AQ39" s="201"/>
      <c r="AR39" s="203"/>
      <c r="AS39" s="206"/>
      <c r="AT39" s="201">
        <f t="shared" si="21"/>
        <v>0</v>
      </c>
      <c r="AU39" s="201"/>
      <c r="AV39" s="202" t="str">
        <f t="shared" si="17"/>
        <v/>
      </c>
      <c r="AW39" s="201">
        <f t="shared" si="22"/>
        <v>0</v>
      </c>
      <c r="AX39" s="201"/>
      <c r="AY39" s="204" t="str">
        <f t="shared" si="18"/>
        <v/>
      </c>
      <c r="AZ39" s="195">
        <f t="shared" si="20"/>
        <v>0</v>
      </c>
      <c r="BA39" s="195"/>
      <c r="BB39" s="195"/>
      <c r="BC39" s="195">
        <f t="shared" si="11"/>
        <v>0</v>
      </c>
      <c r="BD39" s="195"/>
      <c r="BE39" s="195">
        <f t="shared" si="9"/>
        <v>0</v>
      </c>
    </row>
    <row r="40" spans="1:86" ht="18" customHeight="1">
      <c r="A40" s="8" t="str">
        <f t="shared" si="12"/>
        <v/>
      </c>
      <c r="B40" s="186" t="str">
        <f t="shared" si="10"/>
        <v/>
      </c>
      <c r="C40" s="11" t="str">
        <f>IF(E40="","",+'5-课消明细表'!$G$2)</f>
        <v/>
      </c>
      <c r="D40" s="187"/>
      <c r="E40" s="113"/>
      <c r="F40" s="12" t="str">
        <f>IF(E40="","",IFERROR(VLOOKUP(E40,'1-学员信息表'!A:AG,2,0),"错误"))</f>
        <v/>
      </c>
      <c r="G40" s="187"/>
      <c r="H40" s="188"/>
      <c r="I40" s="112"/>
      <c r="J40" s="189"/>
      <c r="K40" s="190"/>
      <c r="L40" s="205" t="str">
        <f>IF(E40="","",IFERROR(VLOOKUP(E40,'1-学员信息表'!A:AG,20,0),"错误"))</f>
        <v/>
      </c>
      <c r="M40" s="192"/>
      <c r="N40" s="193"/>
      <c r="O40" s="203"/>
      <c r="P40" s="190"/>
      <c r="Q40" s="194"/>
      <c r="R40" s="194"/>
      <c r="S40" s="195">
        <f t="shared" si="19"/>
        <v>0</v>
      </c>
      <c r="T40" s="196"/>
      <c r="U40" s="197"/>
      <c r="V40" s="198" t="str">
        <f>IF(E40="","",IFERROR(VLOOKUP(E40,'1-学员信息表'!A:AG,8,0),"错误"))</f>
        <v/>
      </c>
      <c r="W40" s="199"/>
      <c r="X40" s="199"/>
      <c r="Y40" s="113"/>
      <c r="Z40" s="199"/>
      <c r="AA40" s="200" t="str">
        <f>IF(I40="","",IFERROR(VLOOKUP(I40,'2-班级信息'!A:AM,23,0),"错误"))</f>
        <v/>
      </c>
      <c r="AB40" s="201">
        <f t="shared" si="1"/>
        <v>0</v>
      </c>
      <c r="AC40" s="201"/>
      <c r="AD40" s="198" t="str">
        <f>IF(I40="","",IFERROR(VLOOKUP(I40,'2-班级信息'!A:AM,24,0),"错误"))</f>
        <v/>
      </c>
      <c r="AE40" s="201">
        <f t="shared" si="2"/>
        <v>0</v>
      </c>
      <c r="AF40" s="201"/>
      <c r="AG40" s="202" t="str">
        <f t="shared" si="13"/>
        <v/>
      </c>
      <c r="AH40" s="201"/>
      <c r="AI40" s="201"/>
      <c r="AJ40" s="198" t="str">
        <f t="shared" si="14"/>
        <v/>
      </c>
      <c r="AK40" s="201">
        <f t="shared" si="15"/>
        <v>0</v>
      </c>
      <c r="AL40" s="201"/>
      <c r="AM40" s="202" t="str">
        <f t="shared" si="16"/>
        <v/>
      </c>
      <c r="AN40" s="201">
        <f t="shared" si="5"/>
        <v>0</v>
      </c>
      <c r="AO40" s="201"/>
      <c r="AP40" s="202"/>
      <c r="AQ40" s="201"/>
      <c r="AR40" s="203"/>
      <c r="AS40" s="206"/>
      <c r="AT40" s="201">
        <f t="shared" si="21"/>
        <v>0</v>
      </c>
      <c r="AU40" s="201"/>
      <c r="AV40" s="202" t="str">
        <f t="shared" si="17"/>
        <v/>
      </c>
      <c r="AW40" s="201">
        <f t="shared" si="22"/>
        <v>0</v>
      </c>
      <c r="AX40" s="201"/>
      <c r="AY40" s="204" t="str">
        <f t="shared" si="18"/>
        <v/>
      </c>
      <c r="AZ40" s="195">
        <f t="shared" si="20"/>
        <v>0</v>
      </c>
      <c r="BA40" s="195"/>
      <c r="BB40" s="195"/>
      <c r="BC40" s="195">
        <f t="shared" si="11"/>
        <v>0</v>
      </c>
      <c r="BD40" s="195"/>
      <c r="BE40" s="195">
        <f t="shared" si="9"/>
        <v>0</v>
      </c>
    </row>
    <row r="41" spans="1:86" ht="18" customHeight="1">
      <c r="A41" s="8" t="str">
        <f t="shared" si="12"/>
        <v/>
      </c>
      <c r="B41" s="186" t="str">
        <f t="shared" si="10"/>
        <v/>
      </c>
      <c r="C41" s="11" t="str">
        <f>IF(E41="","",+'5-课消明细表'!$G$2)</f>
        <v/>
      </c>
      <c r="D41" s="187"/>
      <c r="E41" s="113"/>
      <c r="F41" s="12" t="str">
        <f>IF(E41="","",IFERROR(VLOOKUP(E41,'1-学员信息表'!A:AG,2,0),"错误"))</f>
        <v/>
      </c>
      <c r="G41" s="187"/>
      <c r="H41" s="188"/>
      <c r="I41" s="112"/>
      <c r="J41" s="189"/>
      <c r="K41" s="190"/>
      <c r="L41" s="205" t="str">
        <f>IF(E41="","",IFERROR(VLOOKUP(E41,'1-学员信息表'!A:AG,20,0),"错误"))</f>
        <v/>
      </c>
      <c r="M41" s="192"/>
      <c r="N41" s="193"/>
      <c r="O41" s="203"/>
      <c r="P41" s="190"/>
      <c r="Q41" s="194"/>
      <c r="R41" s="194"/>
      <c r="S41" s="195">
        <f t="shared" si="19"/>
        <v>0</v>
      </c>
      <c r="T41" s="196"/>
      <c r="U41" s="197"/>
      <c r="V41" s="198" t="str">
        <f>IF(E41="","",IFERROR(VLOOKUP(E41,'1-学员信息表'!A:AG,8,0),"错误"))</f>
        <v/>
      </c>
      <c r="W41" s="199"/>
      <c r="X41" s="199"/>
      <c r="Y41" s="113"/>
      <c r="Z41" s="199"/>
      <c r="AA41" s="200" t="str">
        <f>IF(I41="","",IFERROR(VLOOKUP(I41,'2-班级信息'!A:AM,23,0),"错误"))</f>
        <v/>
      </c>
      <c r="AB41" s="201">
        <f t="shared" si="1"/>
        <v>0</v>
      </c>
      <c r="AC41" s="201"/>
      <c r="AD41" s="198" t="str">
        <f>IF(I41="","",IFERROR(VLOOKUP(I41,'2-班级信息'!A:AM,24,0),"错误"))</f>
        <v/>
      </c>
      <c r="AE41" s="201">
        <f t="shared" si="2"/>
        <v>0</v>
      </c>
      <c r="AF41" s="201"/>
      <c r="AG41" s="202" t="str">
        <f t="shared" si="13"/>
        <v/>
      </c>
      <c r="AH41" s="201"/>
      <c r="AI41" s="201"/>
      <c r="AJ41" s="198" t="str">
        <f t="shared" si="14"/>
        <v/>
      </c>
      <c r="AK41" s="201">
        <f t="shared" si="15"/>
        <v>0</v>
      </c>
      <c r="AL41" s="201"/>
      <c r="AM41" s="202" t="str">
        <f t="shared" si="16"/>
        <v/>
      </c>
      <c r="AN41" s="201">
        <f t="shared" si="5"/>
        <v>0</v>
      </c>
      <c r="AO41" s="201"/>
      <c r="AP41" s="202"/>
      <c r="AQ41" s="201"/>
      <c r="AR41" s="203"/>
      <c r="AS41" s="206"/>
      <c r="AT41" s="201">
        <f t="shared" si="21"/>
        <v>0</v>
      </c>
      <c r="AU41" s="201"/>
      <c r="AV41" s="202" t="str">
        <f t="shared" si="17"/>
        <v/>
      </c>
      <c r="AW41" s="201">
        <f t="shared" si="22"/>
        <v>0</v>
      </c>
      <c r="AX41" s="201"/>
      <c r="AY41" s="204" t="str">
        <f t="shared" si="18"/>
        <v/>
      </c>
      <c r="AZ41" s="195">
        <f t="shared" si="20"/>
        <v>0</v>
      </c>
      <c r="BA41" s="195"/>
      <c r="BB41" s="195"/>
      <c r="BC41" s="195">
        <f t="shared" si="11"/>
        <v>0</v>
      </c>
      <c r="BD41" s="195"/>
      <c r="BE41" s="195">
        <f t="shared" si="9"/>
        <v>0</v>
      </c>
    </row>
    <row r="42" spans="1:86" ht="18" customHeight="1">
      <c r="A42" s="8" t="str">
        <f t="shared" si="12"/>
        <v/>
      </c>
      <c r="B42" s="186" t="str">
        <f t="shared" si="10"/>
        <v/>
      </c>
      <c r="C42" s="11" t="str">
        <f>IF(E42="","",+'5-课消明细表'!$G$2)</f>
        <v/>
      </c>
      <c r="D42" s="187"/>
      <c r="E42" s="113"/>
      <c r="F42" s="12" t="str">
        <f>IF(E42="","",IFERROR(VLOOKUP(E42,'1-学员信息表'!A:AG,2,0),"错误"))</f>
        <v/>
      </c>
      <c r="G42" s="187"/>
      <c r="H42" s="188"/>
      <c r="I42" s="112"/>
      <c r="J42" s="189"/>
      <c r="K42" s="190"/>
      <c r="L42" s="205" t="str">
        <f>IF(E42="","",IFERROR(VLOOKUP(E42,'1-学员信息表'!A:AG,20,0),"错误"))</f>
        <v/>
      </c>
      <c r="M42" s="192"/>
      <c r="N42" s="193"/>
      <c r="O42" s="203"/>
      <c r="P42" s="190"/>
      <c r="Q42" s="194"/>
      <c r="R42" s="194"/>
      <c r="S42" s="195">
        <f t="shared" si="19"/>
        <v>0</v>
      </c>
      <c r="T42" s="196"/>
      <c r="U42" s="197"/>
      <c r="V42" s="198" t="str">
        <f>IF(E42="","",IFERROR(VLOOKUP(E42,'1-学员信息表'!A:AG,8,0),"错误"))</f>
        <v/>
      </c>
      <c r="W42" s="199"/>
      <c r="X42" s="199"/>
      <c r="Y42" s="113"/>
      <c r="Z42" s="199"/>
      <c r="AA42" s="200" t="str">
        <f>IF(I42="","",IFERROR(VLOOKUP(I42,'2-班级信息'!A:AM,23,0),"错误"))</f>
        <v/>
      </c>
      <c r="AB42" s="201">
        <f t="shared" si="1"/>
        <v>0</v>
      </c>
      <c r="AC42" s="201"/>
      <c r="AD42" s="198" t="str">
        <f>IF(I42="","",IFERROR(VLOOKUP(I42,'2-班级信息'!A:AM,24,0),"错误"))</f>
        <v/>
      </c>
      <c r="AE42" s="201">
        <f t="shared" si="2"/>
        <v>0</v>
      </c>
      <c r="AF42" s="201"/>
      <c r="AG42" s="202" t="str">
        <f t="shared" si="13"/>
        <v/>
      </c>
      <c r="AH42" s="201"/>
      <c r="AI42" s="201"/>
      <c r="AJ42" s="198" t="str">
        <f t="shared" si="14"/>
        <v/>
      </c>
      <c r="AK42" s="201">
        <f t="shared" si="15"/>
        <v>0</v>
      </c>
      <c r="AL42" s="201"/>
      <c r="AM42" s="202" t="str">
        <f t="shared" si="16"/>
        <v/>
      </c>
      <c r="AN42" s="201">
        <f t="shared" si="5"/>
        <v>0</v>
      </c>
      <c r="AO42" s="201"/>
      <c r="AP42" s="202"/>
      <c r="AQ42" s="201"/>
      <c r="AR42" s="203"/>
      <c r="AS42" s="206"/>
      <c r="AT42" s="201">
        <f t="shared" si="21"/>
        <v>0</v>
      </c>
      <c r="AU42" s="201"/>
      <c r="AV42" s="202" t="str">
        <f t="shared" si="17"/>
        <v/>
      </c>
      <c r="AW42" s="201">
        <f t="shared" si="22"/>
        <v>0</v>
      </c>
      <c r="AX42" s="201"/>
      <c r="AY42" s="204" t="str">
        <f t="shared" si="18"/>
        <v/>
      </c>
      <c r="AZ42" s="195">
        <f t="shared" si="20"/>
        <v>0</v>
      </c>
      <c r="BA42" s="195"/>
      <c r="BB42" s="195"/>
      <c r="BC42" s="195">
        <f t="shared" si="11"/>
        <v>0</v>
      </c>
      <c r="BD42" s="195"/>
      <c r="BE42" s="195">
        <f t="shared" si="9"/>
        <v>0</v>
      </c>
    </row>
    <row r="43" spans="1:86" ht="18" customHeight="1">
      <c r="A43" s="8" t="str">
        <f t="shared" si="12"/>
        <v/>
      </c>
      <c r="B43" s="186" t="str">
        <f t="shared" si="10"/>
        <v/>
      </c>
      <c r="C43" s="11" t="str">
        <f>IF(E43="","",+'5-课消明细表'!$G$2)</f>
        <v/>
      </c>
      <c r="D43" s="187"/>
      <c r="E43" s="113"/>
      <c r="F43" s="12" t="str">
        <f>IF(E43="","",IFERROR(VLOOKUP(E43,'1-学员信息表'!A:AG,2,0),"错误"))</f>
        <v/>
      </c>
      <c r="G43" s="187"/>
      <c r="H43" s="188"/>
      <c r="I43" s="112"/>
      <c r="J43" s="189"/>
      <c r="K43" s="190"/>
      <c r="L43" s="205" t="str">
        <f>IF(E43="","",IFERROR(VLOOKUP(E43,'1-学员信息表'!A:AG,20,0),"错误"))</f>
        <v/>
      </c>
      <c r="M43" s="192"/>
      <c r="N43" s="193"/>
      <c r="O43" s="203"/>
      <c r="P43" s="190"/>
      <c r="Q43" s="194"/>
      <c r="R43" s="194"/>
      <c r="S43" s="195">
        <f t="shared" si="19"/>
        <v>0</v>
      </c>
      <c r="T43" s="196"/>
      <c r="U43" s="197"/>
      <c r="V43" s="198" t="str">
        <f>IF(E43="","",IFERROR(VLOOKUP(E43,'1-学员信息表'!A:AG,8,0),"错误"))</f>
        <v/>
      </c>
      <c r="W43" s="199"/>
      <c r="X43" s="199"/>
      <c r="Y43" s="113"/>
      <c r="Z43" s="199"/>
      <c r="AA43" s="200" t="str">
        <f>IF(I43="","",IFERROR(VLOOKUP(I43,'2-班级信息'!A:AM,23,0),"错误"))</f>
        <v/>
      </c>
      <c r="AB43" s="201">
        <f t="shared" si="1"/>
        <v>0</v>
      </c>
      <c r="AC43" s="201"/>
      <c r="AD43" s="198" t="str">
        <f>IF(I43="","",IFERROR(VLOOKUP(I43,'2-班级信息'!A:AM,24,0),"错误"))</f>
        <v/>
      </c>
      <c r="AE43" s="201">
        <f t="shared" si="2"/>
        <v>0</v>
      </c>
      <c r="AF43" s="201"/>
      <c r="AG43" s="202" t="str">
        <f t="shared" si="13"/>
        <v/>
      </c>
      <c r="AH43" s="201"/>
      <c r="AI43" s="201"/>
      <c r="AJ43" s="198" t="str">
        <f t="shared" si="14"/>
        <v/>
      </c>
      <c r="AK43" s="201">
        <f t="shared" si="15"/>
        <v>0</v>
      </c>
      <c r="AL43" s="201"/>
      <c r="AM43" s="202" t="str">
        <f t="shared" si="16"/>
        <v/>
      </c>
      <c r="AN43" s="201">
        <f t="shared" si="5"/>
        <v>0</v>
      </c>
      <c r="AO43" s="201"/>
      <c r="AP43" s="202"/>
      <c r="AQ43" s="201"/>
      <c r="AR43" s="203"/>
      <c r="AS43" s="206"/>
      <c r="AT43" s="201">
        <f t="shared" si="21"/>
        <v>0</v>
      </c>
      <c r="AU43" s="201"/>
      <c r="AV43" s="202" t="str">
        <f t="shared" si="17"/>
        <v/>
      </c>
      <c r="AW43" s="201">
        <f t="shared" si="22"/>
        <v>0</v>
      </c>
      <c r="AX43" s="201"/>
      <c r="AY43" s="204" t="str">
        <f t="shared" si="18"/>
        <v/>
      </c>
      <c r="AZ43" s="195">
        <f t="shared" si="20"/>
        <v>0</v>
      </c>
      <c r="BA43" s="195"/>
      <c r="BB43" s="195"/>
      <c r="BC43" s="195">
        <f t="shared" si="11"/>
        <v>0</v>
      </c>
      <c r="BD43" s="195"/>
      <c r="BE43" s="195">
        <f t="shared" si="9"/>
        <v>0</v>
      </c>
    </row>
    <row r="44" spans="1:86" ht="18" customHeight="1">
      <c r="A44" s="8" t="str">
        <f t="shared" si="12"/>
        <v/>
      </c>
      <c r="B44" s="186" t="str">
        <f t="shared" si="10"/>
        <v/>
      </c>
      <c r="C44" s="11" t="str">
        <f>IF(E44="","",+'5-课消明细表'!$G$2)</f>
        <v/>
      </c>
      <c r="D44" s="187"/>
      <c r="E44" s="113"/>
      <c r="F44" s="12" t="str">
        <f>IF(E44="","",IFERROR(VLOOKUP(E44,'1-学员信息表'!A:AG,2,0),"错误"))</f>
        <v/>
      </c>
      <c r="G44" s="187"/>
      <c r="H44" s="188"/>
      <c r="I44" s="112"/>
      <c r="J44" s="189"/>
      <c r="K44" s="190"/>
      <c r="L44" s="205" t="str">
        <f>IF(E44="","",IFERROR(VLOOKUP(E44,'1-学员信息表'!A:AG,20,0),"错误"))</f>
        <v/>
      </c>
      <c r="M44" s="192"/>
      <c r="N44" s="193"/>
      <c r="O44" s="203"/>
      <c r="P44" s="190"/>
      <c r="Q44" s="194"/>
      <c r="R44" s="194"/>
      <c r="S44" s="195">
        <f t="shared" si="19"/>
        <v>0</v>
      </c>
      <c r="T44" s="196"/>
      <c r="U44" s="197"/>
      <c r="V44" s="198" t="str">
        <f>IF(E44="","",IFERROR(VLOOKUP(E44,'1-学员信息表'!A:AG,8,0),"错误"))</f>
        <v/>
      </c>
      <c r="W44" s="199"/>
      <c r="X44" s="199"/>
      <c r="Y44" s="113"/>
      <c r="Z44" s="199"/>
      <c r="AA44" s="200" t="str">
        <f>IF(I44="","",IFERROR(VLOOKUP(I44,'2-班级信息'!A:AM,23,0),"错误"))</f>
        <v/>
      </c>
      <c r="AB44" s="201">
        <f t="shared" si="1"/>
        <v>0</v>
      </c>
      <c r="AC44" s="201"/>
      <c r="AD44" s="198" t="str">
        <f>IF(I44="","",IFERROR(VLOOKUP(I44,'2-班级信息'!A:AM,24,0),"错误"))</f>
        <v/>
      </c>
      <c r="AE44" s="201">
        <f t="shared" si="2"/>
        <v>0</v>
      </c>
      <c r="AF44" s="201"/>
      <c r="AG44" s="202" t="str">
        <f t="shared" si="13"/>
        <v/>
      </c>
      <c r="AH44" s="201"/>
      <c r="AI44" s="201"/>
      <c r="AJ44" s="198" t="str">
        <f t="shared" si="14"/>
        <v/>
      </c>
      <c r="AK44" s="201">
        <f t="shared" si="15"/>
        <v>0</v>
      </c>
      <c r="AL44" s="201"/>
      <c r="AM44" s="202" t="str">
        <f t="shared" si="16"/>
        <v/>
      </c>
      <c r="AN44" s="201">
        <f t="shared" si="5"/>
        <v>0</v>
      </c>
      <c r="AO44" s="201"/>
      <c r="AP44" s="202"/>
      <c r="AQ44" s="201"/>
      <c r="AR44" s="203"/>
      <c r="AS44" s="206"/>
      <c r="AT44" s="201">
        <f t="shared" si="21"/>
        <v>0</v>
      </c>
      <c r="AU44" s="201"/>
      <c r="AV44" s="202" t="str">
        <f t="shared" si="17"/>
        <v/>
      </c>
      <c r="AW44" s="201">
        <f t="shared" si="22"/>
        <v>0</v>
      </c>
      <c r="AX44" s="201"/>
      <c r="AY44" s="204" t="str">
        <f t="shared" si="18"/>
        <v/>
      </c>
      <c r="AZ44" s="195">
        <f t="shared" si="20"/>
        <v>0</v>
      </c>
      <c r="BA44" s="195"/>
      <c r="BB44" s="195"/>
      <c r="BC44" s="195">
        <f t="shared" si="11"/>
        <v>0</v>
      </c>
      <c r="BD44" s="195"/>
      <c r="BE44" s="195">
        <f t="shared" si="9"/>
        <v>0</v>
      </c>
    </row>
    <row r="45" spans="1:86" ht="18" customHeight="1">
      <c r="A45" s="8" t="str">
        <f t="shared" si="12"/>
        <v/>
      </c>
      <c r="B45" s="186" t="str">
        <f t="shared" si="10"/>
        <v/>
      </c>
      <c r="C45" s="11" t="str">
        <f>IF(E45="","",+'5-课消明细表'!$G$2)</f>
        <v/>
      </c>
      <c r="D45" s="187"/>
      <c r="E45" s="113"/>
      <c r="F45" s="12" t="str">
        <f>IF(E45="","",IFERROR(VLOOKUP(E45,'1-学员信息表'!A:AG,2,0),"错误"))</f>
        <v/>
      </c>
      <c r="G45" s="187"/>
      <c r="H45" s="188"/>
      <c r="I45" s="112"/>
      <c r="J45" s="189"/>
      <c r="K45" s="190"/>
      <c r="L45" s="205" t="str">
        <f>IF(E45="","",IFERROR(VLOOKUP(E45,'1-学员信息表'!A:AG,20,0),"错误"))</f>
        <v/>
      </c>
      <c r="M45" s="192"/>
      <c r="N45" s="193"/>
      <c r="O45" s="203"/>
      <c r="P45" s="190"/>
      <c r="Q45" s="194"/>
      <c r="R45" s="194"/>
      <c r="S45" s="195">
        <f t="shared" si="19"/>
        <v>0</v>
      </c>
      <c r="T45" s="196"/>
      <c r="U45" s="197"/>
      <c r="V45" s="198" t="str">
        <f>IF(E45="","",IFERROR(VLOOKUP(E45,'1-学员信息表'!A:AG,8,0),"错误"))</f>
        <v/>
      </c>
      <c r="W45" s="199"/>
      <c r="X45" s="199"/>
      <c r="Y45" s="113"/>
      <c r="Z45" s="199"/>
      <c r="AA45" s="200" t="str">
        <f>IF(I45="","",IFERROR(VLOOKUP(I45,'2-班级信息'!A:AM,23,0),"错误"))</f>
        <v/>
      </c>
      <c r="AB45" s="201">
        <f t="shared" si="1"/>
        <v>0</v>
      </c>
      <c r="AC45" s="201"/>
      <c r="AD45" s="198" t="str">
        <f>IF(I45="","",IFERROR(VLOOKUP(I45,'2-班级信息'!A:AM,24,0),"错误"))</f>
        <v/>
      </c>
      <c r="AE45" s="201">
        <f t="shared" si="2"/>
        <v>0</v>
      </c>
      <c r="AF45" s="201"/>
      <c r="AG45" s="202" t="str">
        <f t="shared" si="13"/>
        <v/>
      </c>
      <c r="AH45" s="201"/>
      <c r="AI45" s="201"/>
      <c r="AJ45" s="198" t="str">
        <f t="shared" si="14"/>
        <v/>
      </c>
      <c r="AK45" s="201">
        <f t="shared" si="15"/>
        <v>0</v>
      </c>
      <c r="AL45" s="201"/>
      <c r="AM45" s="202" t="str">
        <f t="shared" si="16"/>
        <v/>
      </c>
      <c r="AN45" s="201">
        <f t="shared" si="5"/>
        <v>0</v>
      </c>
      <c r="AO45" s="201"/>
      <c r="AP45" s="202"/>
      <c r="AQ45" s="201"/>
      <c r="AR45" s="203"/>
      <c r="AS45" s="206"/>
      <c r="AT45" s="201">
        <f t="shared" si="21"/>
        <v>0</v>
      </c>
      <c r="AU45" s="201"/>
      <c r="AV45" s="202" t="str">
        <f t="shared" si="17"/>
        <v/>
      </c>
      <c r="AW45" s="201">
        <f t="shared" si="22"/>
        <v>0</v>
      </c>
      <c r="AX45" s="201"/>
      <c r="AY45" s="204" t="str">
        <f t="shared" si="18"/>
        <v/>
      </c>
      <c r="AZ45" s="195">
        <f t="shared" si="20"/>
        <v>0</v>
      </c>
      <c r="BA45" s="195"/>
      <c r="BB45" s="195"/>
      <c r="BC45" s="195">
        <f t="shared" si="11"/>
        <v>0</v>
      </c>
      <c r="BD45" s="195"/>
      <c r="BE45" s="195">
        <f t="shared" si="9"/>
        <v>0</v>
      </c>
    </row>
    <row r="46" spans="1:86" ht="18" customHeight="1">
      <c r="A46" s="8" t="str">
        <f t="shared" si="12"/>
        <v/>
      </c>
      <c r="B46" s="186" t="str">
        <f t="shared" si="10"/>
        <v/>
      </c>
      <c r="C46" s="11" t="str">
        <f>IF(E46="","",+'5-课消明细表'!$G$2)</f>
        <v/>
      </c>
      <c r="D46" s="187"/>
      <c r="E46" s="113"/>
      <c r="F46" s="12" t="str">
        <f>IF(E46="","",IFERROR(VLOOKUP(E46,'1-学员信息表'!A:AG,2,0),"错误"))</f>
        <v/>
      </c>
      <c r="G46" s="187"/>
      <c r="H46" s="188"/>
      <c r="I46" s="112"/>
      <c r="J46" s="189"/>
      <c r="K46" s="190"/>
      <c r="L46" s="205" t="str">
        <f>IF(E46="","",IFERROR(VLOOKUP(E46,'1-学员信息表'!A:AG,20,0),"错误"))</f>
        <v/>
      </c>
      <c r="M46" s="192"/>
      <c r="N46" s="193"/>
      <c r="O46" s="203"/>
      <c r="P46" s="190"/>
      <c r="Q46" s="194"/>
      <c r="R46" s="194"/>
      <c r="S46" s="195">
        <f t="shared" si="19"/>
        <v>0</v>
      </c>
      <c r="T46" s="196"/>
      <c r="U46" s="197"/>
      <c r="V46" s="198" t="str">
        <f>IF(E46="","",IFERROR(VLOOKUP(E46,'1-学员信息表'!A:AG,8,0),"错误"))</f>
        <v/>
      </c>
      <c r="W46" s="199"/>
      <c r="X46" s="199"/>
      <c r="Y46" s="113"/>
      <c r="Z46" s="199"/>
      <c r="AA46" s="200" t="str">
        <f>IF(I46="","",IFERROR(VLOOKUP(I46,'2-班级信息'!A:AM,23,0),"错误"))</f>
        <v/>
      </c>
      <c r="AB46" s="201">
        <f t="shared" si="1"/>
        <v>0</v>
      </c>
      <c r="AC46" s="201"/>
      <c r="AD46" s="198" t="str">
        <f>IF(I46="","",IFERROR(VLOOKUP(I46,'2-班级信息'!A:AM,24,0),"错误"))</f>
        <v/>
      </c>
      <c r="AE46" s="201">
        <f t="shared" si="2"/>
        <v>0</v>
      </c>
      <c r="AF46" s="201"/>
      <c r="AG46" s="202" t="str">
        <f t="shared" si="13"/>
        <v/>
      </c>
      <c r="AH46" s="201"/>
      <c r="AI46" s="201"/>
      <c r="AJ46" s="198" t="str">
        <f t="shared" si="14"/>
        <v/>
      </c>
      <c r="AK46" s="201">
        <f t="shared" si="15"/>
        <v>0</v>
      </c>
      <c r="AL46" s="201"/>
      <c r="AM46" s="202" t="str">
        <f t="shared" si="16"/>
        <v/>
      </c>
      <c r="AN46" s="201">
        <f t="shared" si="5"/>
        <v>0</v>
      </c>
      <c r="AO46" s="201"/>
      <c r="AP46" s="202"/>
      <c r="AQ46" s="201"/>
      <c r="AR46" s="203"/>
      <c r="AS46" s="206"/>
      <c r="AT46" s="201">
        <f t="shared" si="21"/>
        <v>0</v>
      </c>
      <c r="AU46" s="201"/>
      <c r="AV46" s="202" t="str">
        <f t="shared" si="17"/>
        <v/>
      </c>
      <c r="AW46" s="201">
        <f t="shared" si="22"/>
        <v>0</v>
      </c>
      <c r="AX46" s="201"/>
      <c r="AY46" s="204" t="str">
        <f t="shared" si="18"/>
        <v/>
      </c>
      <c r="AZ46" s="195">
        <f t="shared" si="20"/>
        <v>0</v>
      </c>
      <c r="BA46" s="195"/>
      <c r="BB46" s="195"/>
      <c r="BC46" s="195">
        <f t="shared" si="11"/>
        <v>0</v>
      </c>
      <c r="BD46" s="195"/>
      <c r="BE46" s="195">
        <f t="shared" si="9"/>
        <v>0</v>
      </c>
    </row>
  </sheetData>
  <sheetProtection autoFilter="0" pivotTables="0"/>
  <protectedRanges>
    <protectedRange sqref="AR1:AS1048576" name="区域3"/>
    <protectedRange sqref="D1:E1048576 G1:I1048576" name="区域1"/>
    <protectedRange sqref="M1:R2 T1:U2 W1:Z1048576 M6:R1048576 T6:U1048576" name="区域2"/>
    <protectedRange sqref="BG1:BI1048576" name="区域4"/>
    <protectedRange sqref="M3:R5" name="区域2_1"/>
    <protectedRange sqref="T3:U5" name="区域2_2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2:H4 H7:H46 F3:F46">
    <cfRule type="cellIs" dxfId="10" priority="17" operator="equal">
      <formula>"错误"</formula>
    </cfRule>
  </conditionalFormatting>
  <conditionalFormatting sqref="I1">
    <cfRule type="cellIs" dxfId="9" priority="11" operator="equal">
      <formula>"错误"</formula>
    </cfRule>
  </conditionalFormatting>
  <conditionalFormatting sqref="BG2:BI2">
    <cfRule type="cellIs" dxfId="8" priority="9" operator="equal">
      <formula>"错误"</formula>
    </cfRule>
  </conditionalFormatting>
  <conditionalFormatting sqref="H5:H6 F5:F6">
    <cfRule type="cellIs" dxfId="7" priority="8" operator="equal">
      <formula>"错误"</formula>
    </cfRule>
  </conditionalFormatting>
  <conditionalFormatting sqref="H2:H4 H7:H46 F3:F46">
    <cfRule type="cellIs" dxfId="6" priority="7" operator="equal">
      <formula>"错误"</formula>
    </cfRule>
  </conditionalFormatting>
  <conditionalFormatting sqref="I1">
    <cfRule type="cellIs" dxfId="5" priority="6" operator="equal">
      <formula>"错误"</formula>
    </cfRule>
  </conditionalFormatting>
  <conditionalFormatting sqref="H5:H6 F5:F6">
    <cfRule type="cellIs" dxfId="4" priority="5" operator="equal">
      <formula>"错误"</formula>
    </cfRule>
  </conditionalFormatting>
  <conditionalFormatting sqref="I4:I5">
    <cfRule type="cellIs" dxfId="3" priority="4" operator="equal">
      <formula>"错误"</formula>
    </cfRule>
  </conditionalFormatting>
  <conditionalFormatting sqref="I4:I5">
    <cfRule type="cellIs" dxfId="2" priority="3" operator="equal">
      <formula>"错误"</formula>
    </cfRule>
  </conditionalFormatting>
  <conditionalFormatting sqref="I4:I5">
    <cfRule type="cellIs" dxfId="1" priority="2" operator="equal">
      <formula>"错误"</formula>
    </cfRule>
  </conditionalFormatting>
  <conditionalFormatting sqref="I4:I5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5</vt:i4>
      </vt:variant>
    </vt:vector>
  </HeadingPairs>
  <TitlesOfParts>
    <vt:vector size="22" baseType="lpstr">
      <vt:lpstr>封面</vt:lpstr>
      <vt:lpstr>班级编码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cp:lastPrinted>2017-07-30T03:08:17Z</cp:lastPrinted>
  <dcterms:created xsi:type="dcterms:W3CDTF">2008-09-11T17:22:52Z</dcterms:created>
  <dcterms:modified xsi:type="dcterms:W3CDTF">2017-07-31T13:33:43Z</dcterms:modified>
</cp:coreProperties>
</file>