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</sheets>
  <definedNames>
    <definedName name="A类">计算明细!$AD$2:$AD$13</definedName>
    <definedName name="B类">计算明细!$AE$2:$AE$6</definedName>
    <definedName name="C类">计算明细!$AF$2:$AF$6</definedName>
    <definedName name="D类">计算明细!$AG$2:$AG$3</definedName>
    <definedName name="东莞文鼎" localSheetId="0">计算明细!$AE$2:$AE$6</definedName>
  </definedNames>
  <calcPr calcId="124519"/>
</workbook>
</file>

<file path=xl/calcChain.xml><?xml version="1.0" encoding="utf-8"?>
<calcChain xmlns="http://schemas.openxmlformats.org/spreadsheetml/2006/main">
  <c r="J6" i="2"/>
  <c r="J5"/>
  <c r="J2"/>
  <c r="J14"/>
  <c r="G14"/>
  <c r="M14" s="1"/>
  <c r="P13"/>
  <c r="R13" s="1"/>
  <c r="O13"/>
  <c r="N13"/>
  <c r="G13" s="1"/>
  <c r="K13" s="1"/>
  <c r="J13"/>
  <c r="P12"/>
  <c r="R12" s="1"/>
  <c r="O12"/>
  <c r="N12"/>
  <c r="G12" s="1"/>
  <c r="K12" s="1"/>
  <c r="J12"/>
  <c r="P11"/>
  <c r="R11" s="1"/>
  <c r="O11"/>
  <c r="N11"/>
  <c r="G11" s="1"/>
  <c r="K11" s="1"/>
  <c r="J11"/>
  <c r="P10"/>
  <c r="R10" s="1"/>
  <c r="O10"/>
  <c r="N10"/>
  <c r="G10" s="1"/>
  <c r="K10" s="1"/>
  <c r="J10"/>
  <c r="P9"/>
  <c r="R9" s="1"/>
  <c r="O9"/>
  <c r="N9"/>
  <c r="G9" s="1"/>
  <c r="M9" s="1"/>
  <c r="G14" i="1"/>
  <c r="H14" s="1"/>
  <c r="I14" s="1"/>
  <c r="K14" s="1"/>
  <c r="B14"/>
  <c r="C14" s="1"/>
  <c r="D14" s="1"/>
  <c r="G13"/>
  <c r="H13" s="1"/>
  <c r="I13" s="1"/>
  <c r="K13" s="1"/>
  <c r="B13"/>
  <c r="C13" s="1"/>
  <c r="D13" s="1"/>
  <c r="I12"/>
  <c r="K12" s="1"/>
  <c r="H12"/>
  <c r="C12"/>
  <c r="D12" s="1"/>
  <c r="G11"/>
  <c r="H11" s="1"/>
  <c r="I11" s="1"/>
  <c r="K11" s="1"/>
  <c r="B11"/>
  <c r="C11" s="1"/>
  <c r="D11" s="1"/>
  <c r="G10"/>
  <c r="H10" s="1"/>
  <c r="I10" s="1"/>
  <c r="K10" s="1"/>
  <c r="C10"/>
  <c r="D10" s="1"/>
  <c r="B10"/>
  <c r="H9"/>
  <c r="I9" s="1"/>
  <c r="K9" s="1"/>
  <c r="C9"/>
  <c r="D9" s="1"/>
  <c r="G8"/>
  <c r="H8" s="1"/>
  <c r="I8" s="1"/>
  <c r="K8" s="1"/>
  <c r="C8"/>
  <c r="D8" s="1"/>
  <c r="B8"/>
  <c r="H7"/>
  <c r="I7" s="1"/>
  <c r="K7" s="1"/>
  <c r="G7"/>
  <c r="B7"/>
  <c r="C7" s="1"/>
  <c r="D7" s="1"/>
  <c r="H6"/>
  <c r="I6" s="1"/>
  <c r="K6" s="1"/>
  <c r="D6"/>
  <c r="C6"/>
  <c r="H5"/>
  <c r="I5" s="1"/>
  <c r="K5" s="1"/>
  <c r="G5"/>
  <c r="B5"/>
  <c r="C5" s="1"/>
  <c r="D5" s="1"/>
  <c r="G4"/>
  <c r="H4" s="1"/>
  <c r="I4" s="1"/>
  <c r="K4" s="1"/>
  <c r="B4"/>
  <c r="C4" s="1"/>
  <c r="D4" s="1"/>
  <c r="H3"/>
  <c r="I3" s="1"/>
  <c r="K3" s="1"/>
  <c r="C3"/>
  <c r="D3" s="1"/>
  <c r="S13" i="2"/>
  <c r="T13" s="1"/>
  <c r="U12"/>
  <c r="T12"/>
  <c r="S12"/>
  <c r="U11"/>
  <c r="S11"/>
  <c r="T11" s="1"/>
  <c r="L11"/>
  <c r="J9"/>
  <c r="P8"/>
  <c r="R8" s="1"/>
  <c r="O8"/>
  <c r="N8"/>
  <c r="G8" s="1"/>
  <c r="J8"/>
  <c r="P7"/>
  <c r="R7" s="1"/>
  <c r="O7"/>
  <c r="N7"/>
  <c r="P6"/>
  <c r="R6" s="1"/>
  <c r="O6"/>
  <c r="N6"/>
  <c r="G6" s="1"/>
  <c r="P5"/>
  <c r="R5" s="1"/>
  <c r="O5"/>
  <c r="N5"/>
  <c r="G5" s="1"/>
  <c r="P4"/>
  <c r="R4" s="1"/>
  <c r="O4"/>
  <c r="N4"/>
  <c r="G4" s="1"/>
  <c r="J4"/>
  <c r="P3"/>
  <c r="R3" s="1"/>
  <c r="O3"/>
  <c r="N3"/>
  <c r="G3" s="1"/>
  <c r="J3"/>
  <c r="P2"/>
  <c r="R2" s="1"/>
  <c r="O2"/>
  <c r="N2"/>
  <c r="G2" s="1"/>
  <c r="K14" l="1"/>
  <c r="S10"/>
  <c r="U10" s="1"/>
  <c r="L2"/>
  <c r="S9"/>
  <c r="L8"/>
  <c r="L7"/>
  <c r="L3"/>
  <c r="L6"/>
  <c r="L5"/>
  <c r="L4"/>
  <c r="M7"/>
  <c r="M2"/>
  <c r="M5"/>
  <c r="M6"/>
  <c r="M4"/>
  <c r="M8"/>
  <c r="K8"/>
  <c r="M3"/>
  <c r="M10"/>
  <c r="M13"/>
  <c r="T10"/>
  <c r="S2"/>
  <c r="S3"/>
  <c r="S4"/>
  <c r="S5"/>
  <c r="S7"/>
  <c r="S8"/>
  <c r="L9"/>
  <c r="L10"/>
  <c r="M12"/>
  <c r="L13"/>
  <c r="U13"/>
  <c r="S6"/>
  <c r="M11"/>
  <c r="L12"/>
  <c r="K9"/>
  <c r="T9" l="1"/>
  <c r="U9"/>
  <c r="U7"/>
  <c r="T7"/>
  <c r="T4"/>
  <c r="U4"/>
  <c r="T6"/>
  <c r="U6"/>
  <c r="U5"/>
  <c r="T5"/>
  <c r="T2"/>
  <c r="U2"/>
  <c r="T8"/>
  <c r="U8"/>
  <c r="U3"/>
  <c r="T3"/>
</calcChain>
</file>

<file path=xl/sharedStrings.xml><?xml version="1.0" encoding="utf-8"?>
<sst xmlns="http://schemas.openxmlformats.org/spreadsheetml/2006/main" count="82" uniqueCount="60">
  <si>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</si>
  <si>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</si>
  <si>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</si>
  <si>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</si>
  <si>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</si>
  <si>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</si>
  <si>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</si>
  <si>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</si>
  <si>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</si>
  <si>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</si>
  <si>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</si>
  <si>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</si>
  <si>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</si>
  <si>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</si>
  <si>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</si>
  <si>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</si>
  <si>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</si>
  <si>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</si>
  <si>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</si>
  <si>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</si>
  <si>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</si>
  <si>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</si>
  <si>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</si>
  <si>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</si>
  <si>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</si>
  <si>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</si>
  <si>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</si>
  <si>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</si>
  <si>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</si>
  <si>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</si>
  <si>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</si>
  <si>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</si>
  <si>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</si>
  <si>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</si>
  <si>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</si>
  <si>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</si>
  <si>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</si>
  <si>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</si>
  <si>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</si>
  <si>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</si>
  <si>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</si>
  <si>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</si>
  <si>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</si>
  <si>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</si>
  <si>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</si>
  <si>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</si>
  <si>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</si>
  <si>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</si>
  <si>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</si>
  <si>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</si>
  <si>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</si>
  <si>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</si>
  <si>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东莞虎门</t>
    <phoneticPr fontId="2" type="noConversion"/>
  </si>
  <si>
    <t>东莞卓越时代</t>
    <phoneticPr fontId="2" type="noConversion"/>
  </si>
  <si>
    <t>东莞卓越时代</t>
  </si>
  <si>
    <t>李希玺</t>
    <phoneticPr fontId="2" type="noConversion"/>
  </si>
  <si>
    <t>梁绮敏</t>
    <phoneticPr fontId="2" type="noConversion"/>
  </si>
  <si>
    <t>周璇</t>
    <phoneticPr fontId="2" type="noConversion"/>
  </si>
  <si>
    <t>赖彩碧</t>
    <phoneticPr fontId="2" type="noConversion"/>
  </si>
  <si>
    <t>韩秀清</t>
    <phoneticPr fontId="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</si>
</sst>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14" fontId="4" fillId="2" borderId="1" xfId="0" applyNumberFormat="1" applyFont="1" applyFill="1" applyBorder="1" applyProtection="1">
      <alignment vertical="center"/>
    </xf>
    <xf numFmtId="177" fontId="4" fillId="2" borderId="1" xfId="1" applyNumberFormat="1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14" fontId="4" fillId="0" borderId="0" xfId="0" applyNumberFormat="1" applyFont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9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4"/>
  <sheetViews>
    <sheetView tabSelected="1" workbookViewId="0">
      <pane xSplit="5" ySplit="2" topLeftCell="F3" activePane="bottomRight" state="frozen"/>
      <selection pane="topRight" activeCell="F1" sqref="F1"/>
      <selection pane="bottomLeft" activeCell="A4" sqref="A4"/>
      <selection pane="bottomRight" sqref="A1:XFD1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4.62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hidden="1" customWidth="1"/>
    <col min="13" max="13" width="15.75" style="1" customWidth="1"/>
    <col min="14" max="15" width="17" style="1" hidden="1" customWidth="1"/>
    <col min="16" max="16" width="5.75" style="1" hidden="1" customWidth="1"/>
    <col min="17" max="17" width="11.5" style="1" hidden="1" customWidth="1"/>
    <col min="18" max="19" width="11.875" style="1" hidden="1" customWidth="1"/>
    <col min="20" max="21" width="13.25" style="1" hidden="1" customWidth="1"/>
    <col min="22" max="22" width="9" style="1" hidden="1" customWidth="1"/>
    <col min="23" max="23" width="14.375" style="1" hidden="1" customWidth="1"/>
    <col min="24" max="24" width="13.25" style="1" hidden="1" customWidth="1"/>
    <col min="25" max="27" width="9" style="1" hidden="1" customWidth="1"/>
    <col min="28" max="29" width="11.875" style="1" hidden="1" customWidth="1"/>
    <col min="30" max="35" width="9" style="1" hidden="1" customWidth="1"/>
    <col min="36" max="37" width="0" style="1" hidden="1" customWidth="1"/>
    <col min="38" max="40" width="9" style="1"/>
    <col min="41" max="41" width="14.625" style="28" bestFit="1" customWidth="1"/>
    <col min="42" max="16384" width="9" style="1"/>
  </cols>
  <sheetData>
    <row r="1" spans="1:41" s="24" customFormat="1" ht="36.75" customHeight="1">
      <c r="A1" s="23" t="s">
        <v>28</v>
      </c>
      <c r="B1" s="22" t="s">
        <v>19</v>
      </c>
      <c r="C1" s="22" t="s">
        <v>27</v>
      </c>
      <c r="D1" s="23" t="s">
        <v>21</v>
      </c>
      <c r="E1" s="23" t="s">
        <v>18</v>
      </c>
      <c r="F1" s="23" t="s">
        <v>24</v>
      </c>
      <c r="G1" s="23" t="s">
        <v>25</v>
      </c>
      <c r="H1" s="23" t="s">
        <v>20</v>
      </c>
      <c r="I1" s="23" t="s">
        <v>23</v>
      </c>
      <c r="J1" s="23" t="s">
        <v>22</v>
      </c>
      <c r="K1" s="23" t="s">
        <v>4</v>
      </c>
      <c r="L1" s="23" t="s">
        <v>13</v>
      </c>
      <c r="M1" s="23" t="s">
        <v>26</v>
      </c>
      <c r="R1" s="24">
        <v>1</v>
      </c>
      <c r="S1" s="24">
        <v>1.2</v>
      </c>
      <c r="T1" s="24">
        <v>1.5</v>
      </c>
      <c r="U1" s="24">
        <v>2</v>
      </c>
      <c r="AD1" s="24" t="s">
        <v>51</v>
      </c>
      <c r="AE1" s="18" t="s">
        <v>1</v>
      </c>
      <c r="AF1" s="18" t="s">
        <v>2</v>
      </c>
      <c r="AG1" s="18" t="s">
        <v>3</v>
      </c>
      <c r="AO1" s="35"/>
    </row>
    <row r="2" spans="1:41" ht="30" customHeight="1">
      <c r="A2" s="2">
        <v>1</v>
      </c>
      <c r="B2" s="30" t="s">
        <v>1</v>
      </c>
      <c r="C2" s="30" t="s">
        <v>54</v>
      </c>
      <c r="D2" s="15">
        <v>42979</v>
      </c>
      <c r="E2" s="16" t="s">
        <v>57</v>
      </c>
      <c r="F2" s="28">
        <v>42810</v>
      </c>
      <c r="G2" s="25" t="str">
        <f>IF(F2&lt;N2,"正式期","试用期")</f>
        <v>正式期</v>
      </c>
      <c r="H2" s="21"/>
      <c r="I2" s="21"/>
      <c r="J2" s="26">
        <f>H2+I2</f>
        <v>0</v>
      </c>
      <c r="K2" s="3">
        <v>120000</v>
      </c>
      <c r="L2" s="3">
        <f>IF((F2-N2)&lt;0,0,VLOOKUP(B2,AH:AI,2,0))</f>
        <v>0</v>
      </c>
      <c r="M2" s="27" t="str">
        <f>IF(G2="试用期","",IF(I2-R2&gt;0,"是","否"))</f>
        <v>否</v>
      </c>
      <c r="N2" s="18">
        <f>VLOOKUP(D2,W:X,2,0)</f>
        <v>42826</v>
      </c>
      <c r="O2" s="18">
        <f>DATE(YEAR(D2),MONTH(D2)-5,DAY(D2))</f>
        <v>42826</v>
      </c>
      <c r="P2" s="18" t="str">
        <f>B2</f>
        <v>B类</v>
      </c>
      <c r="Q2" s="18"/>
      <c r="R2" s="31">
        <f>VLOOKUP(P2,AA:AB,2,0)</f>
        <v>20000</v>
      </c>
      <c r="S2" s="31">
        <f>VLOOKUP(P2,AA:AC,3,0)</f>
        <v>40000</v>
      </c>
      <c r="T2" s="19">
        <f>S2*2</f>
        <v>80000</v>
      </c>
      <c r="U2" s="19">
        <f>S2*3</f>
        <v>120000</v>
      </c>
      <c r="W2" s="20">
        <v>42767</v>
      </c>
      <c r="X2" s="28">
        <v>42614</v>
      </c>
      <c r="AA2" s="18" t="s">
        <v>0</v>
      </c>
      <c r="AB2" s="29">
        <v>30000</v>
      </c>
      <c r="AC2" s="29">
        <v>50000</v>
      </c>
      <c r="AD2" s="1" t="s">
        <v>29</v>
      </c>
      <c r="AE2" s="1" t="s">
        <v>39</v>
      </c>
      <c r="AF2" s="1" t="s">
        <v>37</v>
      </c>
      <c r="AG2" s="1" t="s">
        <v>41</v>
      </c>
      <c r="AH2" s="1" t="s">
        <v>0</v>
      </c>
      <c r="AI2" s="1">
        <v>35000</v>
      </c>
    </row>
    <row r="3" spans="1:41" ht="30" customHeight="1">
      <c r="A3" s="2">
        <v>2</v>
      </c>
      <c r="B3" s="30" t="s">
        <v>1</v>
      </c>
      <c r="C3" s="30" t="s">
        <v>54</v>
      </c>
      <c r="D3" s="15">
        <v>42979</v>
      </c>
      <c r="E3" s="16" t="s">
        <v>59</v>
      </c>
      <c r="F3" s="17">
        <v>40787</v>
      </c>
      <c r="G3" s="25" t="str">
        <f t="shared" ref="G3:G6" si="0">IF(F3&lt;N3,"正式期","试用期")</f>
        <v>正式期</v>
      </c>
      <c r="H3" s="21"/>
      <c r="I3" s="21"/>
      <c r="J3" s="26">
        <f t="shared" ref="J3:J6" si="1">H3+I3</f>
        <v>0</v>
      </c>
      <c r="K3" s="3">
        <v>80000</v>
      </c>
      <c r="L3" s="3">
        <f>IF((F3-N3)&lt;0,0,VLOOKUP(B3,AH:AI,2,0))</f>
        <v>0</v>
      </c>
      <c r="M3" s="27" t="str">
        <f t="shared" ref="M3:M5" si="2">IF(G3="试用期","",IF(I3-R3&gt;0,"是","否"))</f>
        <v>否</v>
      </c>
      <c r="N3" s="18">
        <f>VLOOKUP(D3,W:X,2,0)</f>
        <v>42826</v>
      </c>
      <c r="O3" s="18">
        <f t="shared" ref="O3:O5" si="3">DATE(YEAR(D3),MONTH(D3)-5,DAY(D3))</f>
        <v>42826</v>
      </c>
      <c r="P3" s="18" t="str">
        <f t="shared" ref="P3:P5" si="4">B3</f>
        <v>B类</v>
      </c>
      <c r="Q3" s="18"/>
      <c r="R3" s="31">
        <f>VLOOKUP(P3,AA:AB,2,0)</f>
        <v>20000</v>
      </c>
      <c r="S3" s="31">
        <f>VLOOKUP(P3,AA:AC,3,0)</f>
        <v>40000</v>
      </c>
      <c r="T3" s="19">
        <f t="shared" ref="T3:T13" si="5">S3*2</f>
        <v>80000</v>
      </c>
      <c r="U3" s="19">
        <f t="shared" ref="U3:U13" si="6">S3*3</f>
        <v>120000</v>
      </c>
      <c r="W3" s="20">
        <v>42795</v>
      </c>
      <c r="X3" s="28">
        <v>42644</v>
      </c>
      <c r="AA3" s="18" t="s">
        <v>1</v>
      </c>
      <c r="AB3" s="29">
        <v>20000</v>
      </c>
      <c r="AC3" s="29">
        <v>40000</v>
      </c>
      <c r="AD3" s="1" t="s">
        <v>30</v>
      </c>
      <c r="AE3" s="1" t="s">
        <v>40</v>
      </c>
      <c r="AF3" s="1" t="s">
        <v>38</v>
      </c>
      <c r="AG3" s="1" t="s">
        <v>49</v>
      </c>
      <c r="AH3" s="1" t="s">
        <v>1</v>
      </c>
      <c r="AI3" s="1">
        <v>30000</v>
      </c>
    </row>
    <row r="4" spans="1:41" ht="30" customHeight="1">
      <c r="A4" s="2">
        <v>3</v>
      </c>
      <c r="B4" s="30" t="s">
        <v>1</v>
      </c>
      <c r="C4" s="30" t="s">
        <v>54</v>
      </c>
      <c r="D4" s="15">
        <v>42979</v>
      </c>
      <c r="E4" s="16" t="s">
        <v>58</v>
      </c>
      <c r="F4" s="17">
        <v>42697</v>
      </c>
      <c r="G4" s="25" t="str">
        <f t="shared" si="0"/>
        <v>正式期</v>
      </c>
      <c r="H4" s="21"/>
      <c r="I4" s="21"/>
      <c r="J4" s="26">
        <f t="shared" si="1"/>
        <v>0</v>
      </c>
      <c r="K4" s="3">
        <v>288000</v>
      </c>
      <c r="L4" s="3">
        <f>IF((F4-N4)&lt;0,0,VLOOKUP(B4,AH:AI,2,0))</f>
        <v>0</v>
      </c>
      <c r="M4" s="27" t="str">
        <f t="shared" si="2"/>
        <v>否</v>
      </c>
      <c r="N4" s="18">
        <f>VLOOKUP(D4,W:X,2,0)</f>
        <v>42826</v>
      </c>
      <c r="O4" s="18">
        <f t="shared" si="3"/>
        <v>42826</v>
      </c>
      <c r="P4" s="18" t="str">
        <f t="shared" si="4"/>
        <v>B类</v>
      </c>
      <c r="Q4" s="18"/>
      <c r="R4" s="31">
        <f>VLOOKUP(P4,AA:AB,2,0)</f>
        <v>20000</v>
      </c>
      <c r="S4" s="31">
        <f>VLOOKUP(P4,AA:AC,3,0)</f>
        <v>40000</v>
      </c>
      <c r="T4" s="19">
        <f t="shared" si="5"/>
        <v>80000</v>
      </c>
      <c r="U4" s="19">
        <f t="shared" si="6"/>
        <v>120000</v>
      </c>
      <c r="W4" s="20">
        <v>42826</v>
      </c>
      <c r="X4" s="28">
        <v>42675</v>
      </c>
      <c r="AA4" s="18" t="s">
        <v>2</v>
      </c>
      <c r="AB4" s="29">
        <v>10000</v>
      </c>
      <c r="AC4" s="29">
        <v>30000</v>
      </c>
      <c r="AD4" s="1" t="s">
        <v>31</v>
      </c>
      <c r="AE4" s="1" t="s">
        <v>50</v>
      </c>
      <c r="AF4" s="1" t="s">
        <v>42</v>
      </c>
      <c r="AH4" s="1" t="s">
        <v>2</v>
      </c>
      <c r="AI4" s="1">
        <v>25000</v>
      </c>
    </row>
    <row r="5" spans="1:41" ht="30" customHeight="1">
      <c r="A5" s="2">
        <v>4</v>
      </c>
      <c r="B5" s="30" t="s">
        <v>1</v>
      </c>
      <c r="C5" s="30" t="s">
        <v>54</v>
      </c>
      <c r="D5" s="15">
        <v>42979</v>
      </c>
      <c r="E5" s="16" t="s">
        <v>56</v>
      </c>
      <c r="F5" s="17">
        <v>42847</v>
      </c>
      <c r="G5" s="25" t="str">
        <f t="shared" si="0"/>
        <v>试用期</v>
      </c>
      <c r="H5" s="21"/>
      <c r="I5" s="21"/>
      <c r="J5" s="26">
        <f t="shared" si="1"/>
        <v>0</v>
      </c>
      <c r="K5" s="3">
        <v>180000</v>
      </c>
      <c r="L5" s="3">
        <f>IF((F5-N5)&lt;0,0,VLOOKUP(B5,AH:AI,2,0))</f>
        <v>30000</v>
      </c>
      <c r="M5" s="27" t="str">
        <f t="shared" si="2"/>
        <v/>
      </c>
      <c r="N5" s="18">
        <f>VLOOKUP(D5,W:X,2,0)</f>
        <v>42826</v>
      </c>
      <c r="O5" s="18">
        <f t="shared" si="3"/>
        <v>42826</v>
      </c>
      <c r="P5" s="18" t="str">
        <f t="shared" si="4"/>
        <v>B类</v>
      </c>
      <c r="Q5" s="18"/>
      <c r="R5" s="31">
        <f>VLOOKUP(P5,AA:AB,2,0)</f>
        <v>20000</v>
      </c>
      <c r="S5" s="31">
        <f>VLOOKUP(P5,AA:AC,3,0)</f>
        <v>40000</v>
      </c>
      <c r="T5" s="19">
        <f t="shared" si="5"/>
        <v>80000</v>
      </c>
      <c r="U5" s="19">
        <f t="shared" si="6"/>
        <v>120000</v>
      </c>
      <c r="W5" s="20">
        <v>42856</v>
      </c>
      <c r="X5" s="28">
        <v>42705</v>
      </c>
      <c r="AA5" s="18" t="s">
        <v>3</v>
      </c>
      <c r="AB5" s="29">
        <v>10000</v>
      </c>
      <c r="AC5" s="29">
        <v>20000</v>
      </c>
      <c r="AD5" s="1" t="s">
        <v>32</v>
      </c>
      <c r="AE5" s="1" t="s">
        <v>52</v>
      </c>
      <c r="AF5" s="1" t="s">
        <v>43</v>
      </c>
      <c r="AH5" s="1" t="s">
        <v>3</v>
      </c>
      <c r="AI5" s="1">
        <v>20000</v>
      </c>
    </row>
    <row r="6" spans="1:41" ht="30" customHeight="1">
      <c r="A6" s="2">
        <v>5</v>
      </c>
      <c r="B6" s="30" t="s">
        <v>1</v>
      </c>
      <c r="C6" s="30" t="s">
        <v>54</v>
      </c>
      <c r="D6" s="15">
        <v>42979</v>
      </c>
      <c r="E6" s="16" t="s">
        <v>55</v>
      </c>
      <c r="F6" s="17">
        <v>41487</v>
      </c>
      <c r="G6" s="25" t="str">
        <f t="shared" si="0"/>
        <v>正式期</v>
      </c>
      <c r="H6" s="21"/>
      <c r="I6" s="21"/>
      <c r="J6" s="26">
        <f t="shared" si="1"/>
        <v>0</v>
      </c>
      <c r="K6" s="3">
        <v>192000</v>
      </c>
      <c r="L6" s="3">
        <f>IF((F6-N6)&lt;0,0,VLOOKUP(B6,AH:AI,2,0))</f>
        <v>0</v>
      </c>
      <c r="M6" s="27" t="str">
        <f t="shared" ref="M6" si="7">IF(G6="试用期","",IF(I6-R6&gt;0,"是","否"))</f>
        <v>否</v>
      </c>
      <c r="N6" s="18">
        <f>VLOOKUP(D6,W:X,2,0)</f>
        <v>42826</v>
      </c>
      <c r="O6" s="18">
        <f t="shared" ref="O6" si="8">DATE(YEAR(D6),MONTH(D6)-5,DAY(D6))</f>
        <v>42826</v>
      </c>
      <c r="P6" s="18" t="str">
        <f t="shared" ref="P6" si="9">B6</f>
        <v>B类</v>
      </c>
      <c r="Q6" s="18"/>
      <c r="R6" s="31">
        <f>VLOOKUP(P6,AA:AB,2,0)</f>
        <v>20000</v>
      </c>
      <c r="S6" s="31">
        <f>VLOOKUP(P6,AA:AC,3,0)</f>
        <v>40000</v>
      </c>
      <c r="T6" s="19">
        <f t="shared" si="5"/>
        <v>80000</v>
      </c>
      <c r="U6" s="19">
        <f t="shared" si="6"/>
        <v>120000</v>
      </c>
      <c r="W6" s="20">
        <v>42887</v>
      </c>
      <c r="X6" s="28">
        <v>42736</v>
      </c>
      <c r="AD6" s="1" t="s">
        <v>33</v>
      </c>
      <c r="AE6" s="1" t="s">
        <v>53</v>
      </c>
      <c r="AF6" s="1" t="s">
        <v>44</v>
      </c>
    </row>
    <row r="7" spans="1:41" ht="30" customHeight="1">
      <c r="A7" s="2">
        <v>6</v>
      </c>
      <c r="B7" s="30"/>
      <c r="C7" s="30"/>
      <c r="D7" s="15"/>
      <c r="E7" s="16"/>
      <c r="F7" s="17"/>
      <c r="G7" s="25"/>
      <c r="H7" s="21"/>
      <c r="I7" s="21"/>
      <c r="J7" s="26"/>
      <c r="K7" s="3"/>
      <c r="L7" s="3" t="e">
        <f>IF((F7-N7)&lt;0,0,VLOOKUP(B7,AH:AI,2,0))</f>
        <v>#N/A</v>
      </c>
      <c r="M7" s="27" t="e">
        <f t="shared" ref="M7:M13" si="10">IF(G7="试用期","",IF(I7-R7&gt;0,"是","否"))</f>
        <v>#N/A</v>
      </c>
      <c r="N7" s="18" t="e">
        <f>VLOOKUP(D7,W:X,2,0)</f>
        <v>#N/A</v>
      </c>
      <c r="O7" s="18" t="e">
        <f t="shared" ref="O7:O13" si="11">DATE(YEAR(D7),MONTH(D7)-5,DAY(D7))</f>
        <v>#NUM!</v>
      </c>
      <c r="P7" s="18">
        <f t="shared" ref="P7:P13" si="12">B7</f>
        <v>0</v>
      </c>
      <c r="Q7" s="18"/>
      <c r="R7" s="31" t="e">
        <f>VLOOKUP(P7,AA:AB,2,0)</f>
        <v>#N/A</v>
      </c>
      <c r="S7" s="31" t="e">
        <f>VLOOKUP(P7,AA:AC,3,0)</f>
        <v>#N/A</v>
      </c>
      <c r="T7" s="19" t="e">
        <f t="shared" si="5"/>
        <v>#N/A</v>
      </c>
      <c r="U7" s="19" t="e">
        <f t="shared" si="6"/>
        <v>#N/A</v>
      </c>
      <c r="W7" s="20">
        <v>42917</v>
      </c>
      <c r="X7" s="28">
        <v>42767</v>
      </c>
      <c r="AD7" s="1" t="s">
        <v>34</v>
      </c>
    </row>
    <row r="8" spans="1:41" ht="30" customHeight="1">
      <c r="A8" s="2">
        <v>7</v>
      </c>
      <c r="B8" s="30"/>
      <c r="C8" s="30"/>
      <c r="D8" s="15"/>
      <c r="E8" s="34"/>
      <c r="F8" s="32"/>
      <c r="G8" s="25" t="e">
        <f t="shared" ref="G8:G13" si="13">IF(F8&lt;N8,"正式期","试用期")</f>
        <v>#N/A</v>
      </c>
      <c r="H8" s="33"/>
      <c r="I8" s="33"/>
      <c r="J8" s="26">
        <f t="shared" ref="J8:J13" si="14">H8+I8</f>
        <v>0</v>
      </c>
      <c r="K8" s="3" t="e">
        <f t="shared" ref="K8:K14" si="15">IF(G8="试用期",L8+IF(J8&lt;S8,J8*4,IF(J8&lt;T8,J8*4.8,IF(J8&lt;U8,J8*6,J8*8))),IF(J8&lt;S8,J8*4,IF(J8&lt;T8,J8*4.8,IF(J8&lt;U8,J8*6,J8*8))))</f>
        <v>#N/A</v>
      </c>
      <c r="L8" s="3" t="e">
        <f>IF((F8-N8)&lt;0,0,VLOOKUP(B8,AH:AI,2,0))</f>
        <v>#N/A</v>
      </c>
      <c r="M8" s="27" t="e">
        <f t="shared" si="10"/>
        <v>#N/A</v>
      </c>
      <c r="N8" s="18" t="e">
        <f>VLOOKUP(D8,W:X,2,0)</f>
        <v>#N/A</v>
      </c>
      <c r="O8" s="18" t="e">
        <f t="shared" si="11"/>
        <v>#NUM!</v>
      </c>
      <c r="P8" s="18">
        <f t="shared" si="12"/>
        <v>0</v>
      </c>
      <c r="Q8" s="18"/>
      <c r="R8" s="31" t="e">
        <f>VLOOKUP(P8,AA:AB,2,0)</f>
        <v>#N/A</v>
      </c>
      <c r="S8" s="31" t="e">
        <f>VLOOKUP(P8,AA:AC,3,0)</f>
        <v>#N/A</v>
      </c>
      <c r="T8" s="19" t="e">
        <f t="shared" si="5"/>
        <v>#N/A</v>
      </c>
      <c r="U8" s="19" t="e">
        <f t="shared" si="6"/>
        <v>#N/A</v>
      </c>
      <c r="W8" s="20">
        <v>42948</v>
      </c>
      <c r="X8" s="28">
        <v>42795</v>
      </c>
      <c r="AD8" s="1" t="s">
        <v>35</v>
      </c>
    </row>
    <row r="9" spans="1:41" ht="30" customHeight="1">
      <c r="A9" s="2">
        <v>8</v>
      </c>
      <c r="B9" s="30"/>
      <c r="C9" s="30"/>
      <c r="D9" s="15"/>
      <c r="E9" s="16"/>
      <c r="F9" s="17"/>
      <c r="G9" s="25" t="e">
        <f t="shared" si="13"/>
        <v>#N/A</v>
      </c>
      <c r="H9" s="21"/>
      <c r="I9" s="21"/>
      <c r="J9" s="26">
        <f t="shared" si="14"/>
        <v>0</v>
      </c>
      <c r="K9" s="3" t="e">
        <f t="shared" si="15"/>
        <v>#N/A</v>
      </c>
      <c r="L9" s="3" t="e">
        <f>IF((F9-N9)&lt;0,0,VLOOKUP(B9,AH:AI,2,0))</f>
        <v>#N/A</v>
      </c>
      <c r="M9" s="27" t="e">
        <f t="shared" si="10"/>
        <v>#N/A</v>
      </c>
      <c r="N9" s="18" t="e">
        <f>VLOOKUP(D9,W:X,2,0)</f>
        <v>#N/A</v>
      </c>
      <c r="O9" s="18" t="e">
        <f t="shared" si="11"/>
        <v>#NUM!</v>
      </c>
      <c r="P9" s="18">
        <f t="shared" si="12"/>
        <v>0</v>
      </c>
      <c r="Q9" s="18"/>
      <c r="R9" s="31" t="e">
        <f>VLOOKUP(P9,AA:AB,2,0)</f>
        <v>#N/A</v>
      </c>
      <c r="S9" s="31" t="e">
        <f>VLOOKUP(P9,AA:AC,3,0)</f>
        <v>#N/A</v>
      </c>
      <c r="T9" s="19" t="e">
        <f t="shared" si="5"/>
        <v>#N/A</v>
      </c>
      <c r="U9" s="19" t="e">
        <f t="shared" si="6"/>
        <v>#N/A</v>
      </c>
      <c r="W9" s="20">
        <v>42979</v>
      </c>
      <c r="X9" s="28">
        <v>42826</v>
      </c>
      <c r="AD9" s="1" t="s">
        <v>36</v>
      </c>
    </row>
    <row r="10" spans="1:41" ht="30" customHeight="1">
      <c r="A10" s="2">
        <v>9</v>
      </c>
      <c r="B10" s="30"/>
      <c r="C10" s="30"/>
      <c r="D10" s="15"/>
      <c r="E10" s="16"/>
      <c r="F10" s="17"/>
      <c r="G10" s="25" t="e">
        <f t="shared" si="13"/>
        <v>#N/A</v>
      </c>
      <c r="H10" s="21"/>
      <c r="I10" s="21"/>
      <c r="J10" s="26">
        <f t="shared" si="14"/>
        <v>0</v>
      </c>
      <c r="K10" s="3" t="e">
        <f t="shared" si="15"/>
        <v>#N/A</v>
      </c>
      <c r="L10" s="3" t="e">
        <f>IF((F10-N10)&lt;0,0,VLOOKUP(B10,AH:AI,2,0))</f>
        <v>#N/A</v>
      </c>
      <c r="M10" s="27" t="e">
        <f t="shared" si="10"/>
        <v>#N/A</v>
      </c>
      <c r="N10" s="18" t="e">
        <f>VLOOKUP(D10,W:X,2,0)</f>
        <v>#N/A</v>
      </c>
      <c r="O10" s="18" t="e">
        <f t="shared" si="11"/>
        <v>#NUM!</v>
      </c>
      <c r="P10" s="18">
        <f t="shared" si="12"/>
        <v>0</v>
      </c>
      <c r="Q10" s="18"/>
      <c r="R10" s="31" t="e">
        <f>VLOOKUP(P10,AA:AB,2,0)</f>
        <v>#N/A</v>
      </c>
      <c r="S10" s="31" t="e">
        <f>VLOOKUP(P10,AA:AC,3,0)</f>
        <v>#N/A</v>
      </c>
      <c r="T10" s="19" t="e">
        <f t="shared" si="5"/>
        <v>#N/A</v>
      </c>
      <c r="U10" s="19" t="e">
        <f t="shared" si="6"/>
        <v>#N/A</v>
      </c>
      <c r="W10" s="20">
        <v>43009</v>
      </c>
      <c r="X10" s="28">
        <v>42856</v>
      </c>
      <c r="AD10" s="1" t="s">
        <v>45</v>
      </c>
    </row>
    <row r="11" spans="1:41" ht="30" customHeight="1">
      <c r="A11" s="2">
        <v>10</v>
      </c>
      <c r="B11" s="30"/>
      <c r="C11" s="30"/>
      <c r="D11" s="15"/>
      <c r="E11" s="16"/>
      <c r="F11" s="17"/>
      <c r="G11" s="25" t="e">
        <f t="shared" si="13"/>
        <v>#N/A</v>
      </c>
      <c r="H11" s="21"/>
      <c r="I11" s="21"/>
      <c r="J11" s="26">
        <f t="shared" si="14"/>
        <v>0</v>
      </c>
      <c r="K11" s="3" t="e">
        <f t="shared" si="15"/>
        <v>#N/A</v>
      </c>
      <c r="L11" s="3" t="e">
        <f>IF((F11-N11)&lt;0,0,VLOOKUP(B11,AH:AI,2,0))</f>
        <v>#N/A</v>
      </c>
      <c r="M11" s="27" t="e">
        <f t="shared" si="10"/>
        <v>#N/A</v>
      </c>
      <c r="N11" s="18" t="e">
        <f>VLOOKUP(D11,W:X,2,0)</f>
        <v>#N/A</v>
      </c>
      <c r="O11" s="18" t="e">
        <f t="shared" si="11"/>
        <v>#NUM!</v>
      </c>
      <c r="P11" s="18">
        <f t="shared" si="12"/>
        <v>0</v>
      </c>
      <c r="Q11" s="18"/>
      <c r="R11" s="31" t="e">
        <f>VLOOKUP(P11,AA:AB,2,0)</f>
        <v>#N/A</v>
      </c>
      <c r="S11" s="31" t="e">
        <f>VLOOKUP(P11,AA:AC,3,0)</f>
        <v>#N/A</v>
      </c>
      <c r="T11" s="19" t="e">
        <f t="shared" si="5"/>
        <v>#N/A</v>
      </c>
      <c r="U11" s="19" t="e">
        <f t="shared" si="6"/>
        <v>#N/A</v>
      </c>
      <c r="W11" s="20">
        <v>43040</v>
      </c>
      <c r="X11" s="28">
        <v>42887</v>
      </c>
      <c r="AD11" s="1" t="s">
        <v>46</v>
      </c>
    </row>
    <row r="12" spans="1:41" ht="30" customHeight="1">
      <c r="A12" s="2">
        <v>11</v>
      </c>
      <c r="B12" s="30"/>
      <c r="C12" s="30"/>
      <c r="D12" s="15"/>
      <c r="E12" s="16"/>
      <c r="F12" s="17"/>
      <c r="G12" s="25" t="e">
        <f t="shared" si="13"/>
        <v>#N/A</v>
      </c>
      <c r="H12" s="21"/>
      <c r="I12" s="21"/>
      <c r="J12" s="26">
        <f t="shared" si="14"/>
        <v>0</v>
      </c>
      <c r="K12" s="3" t="e">
        <f t="shared" si="15"/>
        <v>#N/A</v>
      </c>
      <c r="L12" s="3" t="e">
        <f>IF((F12-N12)&lt;0,0,VLOOKUP(B12,AH:AI,2,0))</f>
        <v>#N/A</v>
      </c>
      <c r="M12" s="27" t="e">
        <f t="shared" si="10"/>
        <v>#N/A</v>
      </c>
      <c r="N12" s="18" t="e">
        <f>VLOOKUP(D12,W:X,2,0)</f>
        <v>#N/A</v>
      </c>
      <c r="O12" s="18" t="e">
        <f t="shared" si="11"/>
        <v>#NUM!</v>
      </c>
      <c r="P12" s="18">
        <f t="shared" si="12"/>
        <v>0</v>
      </c>
      <c r="Q12" s="18"/>
      <c r="R12" s="31" t="e">
        <f>VLOOKUP(P12,AA:AB,2,0)</f>
        <v>#N/A</v>
      </c>
      <c r="S12" s="31" t="e">
        <f>VLOOKUP(P12,AA:AC,3,0)</f>
        <v>#N/A</v>
      </c>
      <c r="T12" s="19" t="e">
        <f t="shared" si="5"/>
        <v>#N/A</v>
      </c>
      <c r="U12" s="19" t="e">
        <f t="shared" si="6"/>
        <v>#N/A</v>
      </c>
      <c r="W12" s="20">
        <v>43070</v>
      </c>
      <c r="X12" s="28">
        <v>42917</v>
      </c>
      <c r="AD12" s="1" t="s">
        <v>48</v>
      </c>
    </row>
    <row r="13" spans="1:41" ht="30" customHeight="1">
      <c r="A13" s="2">
        <v>12</v>
      </c>
      <c r="B13" s="30"/>
      <c r="C13" s="30"/>
      <c r="D13" s="15"/>
      <c r="E13" s="16"/>
      <c r="F13" s="17"/>
      <c r="G13" s="25" t="e">
        <f t="shared" si="13"/>
        <v>#N/A</v>
      </c>
      <c r="H13" s="21"/>
      <c r="I13" s="21"/>
      <c r="J13" s="26">
        <f t="shared" si="14"/>
        <v>0</v>
      </c>
      <c r="K13" s="3" t="e">
        <f t="shared" si="15"/>
        <v>#N/A</v>
      </c>
      <c r="L13" s="3" t="e">
        <f>IF((F13-N13)&lt;0,0,VLOOKUP(B13,AH:AI,2,0))</f>
        <v>#N/A</v>
      </c>
      <c r="M13" s="27" t="e">
        <f t="shared" si="10"/>
        <v>#N/A</v>
      </c>
      <c r="N13" s="18" t="e">
        <f>VLOOKUP(D13,W:X,2,0)</f>
        <v>#N/A</v>
      </c>
      <c r="O13" s="18" t="e">
        <f t="shared" si="11"/>
        <v>#NUM!</v>
      </c>
      <c r="P13" s="18">
        <f t="shared" si="12"/>
        <v>0</v>
      </c>
      <c r="Q13" s="18"/>
      <c r="R13" s="31" t="e">
        <f>VLOOKUP(P13,AA:AB,2,0)</f>
        <v>#N/A</v>
      </c>
      <c r="S13" s="31" t="e">
        <f>VLOOKUP(P13,AA:AC,3,0)</f>
        <v>#N/A</v>
      </c>
      <c r="T13" s="19" t="e">
        <f t="shared" si="5"/>
        <v>#N/A</v>
      </c>
      <c r="U13" s="19" t="e">
        <f t="shared" si="6"/>
        <v>#N/A</v>
      </c>
      <c r="AD13" s="1" t="s">
        <v>47</v>
      </c>
    </row>
    <row r="14" spans="1:41" ht="30" customHeight="1">
      <c r="A14" s="2">
        <v>13</v>
      </c>
      <c r="B14" s="30"/>
      <c r="C14" s="30"/>
      <c r="D14" s="15"/>
      <c r="E14" s="16"/>
      <c r="F14" s="17"/>
      <c r="G14" s="25" t="str">
        <f t="shared" ref="G14" si="16">IF(F14&lt;N14,"正式期","试用期")</f>
        <v>试用期</v>
      </c>
      <c r="H14" s="21"/>
      <c r="I14" s="21"/>
      <c r="J14" s="26">
        <f t="shared" ref="J14" si="17">H14+I14</f>
        <v>0</v>
      </c>
      <c r="K14" s="3">
        <f t="shared" si="15"/>
        <v>20000</v>
      </c>
      <c r="L14" s="3">
        <v>20000</v>
      </c>
      <c r="M14" s="27" t="str">
        <f t="shared" ref="M14" si="18">IF(G14="试用期","",IF(I14-R14&gt;0,"是","否"))</f>
        <v/>
      </c>
    </row>
  </sheetData>
  <sheetProtection autoFilter="0" pivotTables="0"/>
  <protectedRanges>
    <protectedRange sqref="B1:F1 B3:F1048576 B2:E2" name="区域1"/>
    <protectedRange sqref="H1:I1048576" name="区域2"/>
  </protectedRanges>
  <phoneticPr fontId="2" type="noConversion"/>
  <conditionalFormatting sqref="M1:M5">
    <cfRule type="cellIs" dxfId="18" priority="19" operator="equal">
      <formula>"否"</formula>
    </cfRule>
  </conditionalFormatting>
  <conditionalFormatting sqref="M6">
    <cfRule type="cellIs" dxfId="17" priority="18" operator="equal">
      <formula>"否"</formula>
    </cfRule>
  </conditionalFormatting>
  <conditionalFormatting sqref="M6">
    <cfRule type="cellIs" dxfId="16" priority="17" operator="equal">
      <formula>"否"</formula>
    </cfRule>
  </conditionalFormatting>
  <conditionalFormatting sqref="M7">
    <cfRule type="cellIs" dxfId="15" priority="16" operator="equal">
      <formula>"否"</formula>
    </cfRule>
  </conditionalFormatting>
  <conditionalFormatting sqref="M7">
    <cfRule type="cellIs" dxfId="14" priority="15" operator="equal">
      <formula>"否"</formula>
    </cfRule>
  </conditionalFormatting>
  <conditionalFormatting sqref="M8">
    <cfRule type="cellIs" dxfId="13" priority="14" operator="equal">
      <formula>"否"</formula>
    </cfRule>
  </conditionalFormatting>
  <conditionalFormatting sqref="M8">
    <cfRule type="cellIs" dxfId="12" priority="13" operator="equal">
      <formula>"否"</formula>
    </cfRule>
  </conditionalFormatting>
  <conditionalFormatting sqref="M9">
    <cfRule type="cellIs" dxfId="11" priority="12" operator="equal">
      <formula>"否"</formula>
    </cfRule>
  </conditionalFormatting>
  <conditionalFormatting sqref="M9">
    <cfRule type="cellIs" dxfId="10" priority="11" operator="equal">
      <formula>"否"</formula>
    </cfRule>
  </conditionalFormatting>
  <conditionalFormatting sqref="M10">
    <cfRule type="cellIs" dxfId="9" priority="10" operator="equal">
      <formula>"否"</formula>
    </cfRule>
  </conditionalFormatting>
  <conditionalFormatting sqref="M10">
    <cfRule type="cellIs" dxfId="8" priority="9" operator="equal">
      <formula>"否"</formula>
    </cfRule>
  </conditionalFormatting>
  <conditionalFormatting sqref="M11">
    <cfRule type="cellIs" dxfId="7" priority="8" operator="equal">
      <formula>"否"</formula>
    </cfRule>
  </conditionalFormatting>
  <conditionalFormatting sqref="M11">
    <cfRule type="cellIs" dxfId="6" priority="7" operator="equal">
      <formula>"否"</formula>
    </cfRule>
  </conditionalFormatting>
  <conditionalFormatting sqref="M12">
    <cfRule type="cellIs" dxfId="5" priority="6" operator="equal">
      <formula>"否"</formula>
    </cfRule>
  </conditionalFormatting>
  <conditionalFormatting sqref="M12">
    <cfRule type="cellIs" dxfId="4" priority="5" operator="equal">
      <formula>"否"</formula>
    </cfRule>
  </conditionalFormatting>
  <conditionalFormatting sqref="M13">
    <cfRule type="cellIs" dxfId="3" priority="4" operator="equal">
      <formula>"否"</formula>
    </cfRule>
  </conditionalFormatting>
  <conditionalFormatting sqref="M13">
    <cfRule type="cellIs" dxfId="2" priority="3" operator="equal">
      <formula>"否"</formula>
    </cfRule>
  </conditionalFormatting>
  <conditionalFormatting sqref="M14">
    <cfRule type="cellIs" dxfId="1" priority="2" operator="equal">
      <formula>"否"</formula>
    </cfRule>
  </conditionalFormatting>
  <conditionalFormatting sqref="M14">
    <cfRule type="cellIs" dxfId="0" priority="1" operator="equal">
      <formula>"否"</formula>
    </cfRule>
  </conditionalFormatting>
  <dataValidations count="3">
    <dataValidation type="list" allowBlank="1" showInputMessage="1" showErrorMessage="1" sqref="D2:D14">
      <formula1>$W$2:$W$12</formula1>
    </dataValidation>
    <dataValidation type="list" allowBlank="1" showInputMessage="1" showErrorMessage="1" sqref="B2:B14">
      <formula1>$AA$2:$AA$5</formula1>
    </dataValidation>
    <dataValidation type="list" allowBlank="1" showInputMessage="1" showErrorMessage="1" sqref="C2:C14">
      <formula1>INDIRECT($B2)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38" t="s">
        <v>5</v>
      </c>
      <c r="C1" s="38"/>
      <c r="D1" s="38"/>
      <c r="E1" s="10"/>
      <c r="F1" s="4"/>
      <c r="G1" s="36" t="s">
        <v>12</v>
      </c>
      <c r="H1" s="37"/>
      <c r="I1" s="37"/>
      <c r="J1" s="37"/>
      <c r="K1" s="37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38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38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38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38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38"/>
      <c r="B5" s="13">
        <f>B3*3</f>
        <v>15</v>
      </c>
      <c r="C5" s="6">
        <f>B5*2</f>
        <v>30</v>
      </c>
      <c r="D5" s="7">
        <f t="shared" si="0"/>
        <v>120</v>
      </c>
      <c r="E5" s="11"/>
      <c r="F5" s="38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38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38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38"/>
      <c r="B7" s="13">
        <f>B6*2</f>
        <v>8</v>
      </c>
      <c r="C7" s="6">
        <f>B7*1.5</f>
        <v>12</v>
      </c>
      <c r="D7" s="7">
        <f t="shared" si="0"/>
        <v>48</v>
      </c>
      <c r="E7" s="11"/>
      <c r="F7" s="38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38"/>
      <c r="B8" s="13">
        <f>B6*3</f>
        <v>12</v>
      </c>
      <c r="C8" s="6">
        <f>B8*2</f>
        <v>24</v>
      </c>
      <c r="D8" s="7">
        <f t="shared" si="0"/>
        <v>96</v>
      </c>
      <c r="E8" s="11"/>
      <c r="F8" s="38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38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38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38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38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38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38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38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38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38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38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38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38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计算明细</vt:lpstr>
      <vt:lpstr>Sheet1</vt:lpstr>
      <vt:lpstr>A类</vt:lpstr>
      <vt:lpstr>B类</vt:lpstr>
      <vt:lpstr>C类</vt:lpstr>
      <vt:lpstr>D类</vt:lpstr>
      <vt:lpstr>计算明细!东莞文鼎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</cp:lastModifiedBy>
  <dcterms:created xsi:type="dcterms:W3CDTF">2017-02-08T02:02:47Z</dcterms:created>
  <dcterms:modified xsi:type="dcterms:W3CDTF">2017-10-25T08:21:39Z</dcterms:modified>
</cp:coreProperties>
</file>